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26" codeName="{643B0D74-A683-FBA9-23B4-8A0AA6E0B6B9}"/>
  <workbookPr codeName="ThisWorkbook"/>
  <mc:AlternateContent xmlns:mc="http://schemas.openxmlformats.org/markup-compatibility/2006">
    <mc:Choice Requires="x15">
      <x15ac:absPath xmlns:x15ac="http://schemas.microsoft.com/office/spreadsheetml/2010/11/ac" url="/Users/monicaandreamaldonadorojas/Desktop/ALUSA/2026/11. PROCESOS 2026/11. PROCESO VIVIENDAS RURALES/1. OBRA VIVIENDAS RURALES/4. DOCUMENTOS SAMC - VIVIENDAS RURALES OBRA - 1 DE JULIO/"/>
    </mc:Choice>
  </mc:AlternateContent>
  <xr:revisionPtr revIDLastSave="0" documentId="13_ncr:1_{CC67C0C6-30DA-2E4F-A130-F6893011B6B6}" xr6:coauthVersionLast="47" xr6:coauthVersionMax="47" xr10:uidLastSave="{00000000-0000-0000-0000-000000000000}"/>
  <bookViews>
    <workbookView xWindow="2140" yWindow="1060" windowWidth="21600" windowHeight="15700" tabRatio="927" xr2:uid="{00000000-000D-0000-FFFF-FFFF00000000}"/>
  </bookViews>
  <sheets>
    <sheet name="PRESUPUESTO OFICIAL" sheetId="22" r:id="rId1"/>
    <sheet name="PROPUESTA ECONOMICA" sheetId="26" r:id="rId2"/>
    <sheet name="APUS" sheetId="1" state="hidden" r:id="rId3"/>
    <sheet name="INSUMOS" sheetId="3" state="hidden" r:id="rId4"/>
    <sheet name="DISTANCIAS_MVR" sheetId="19" state="hidden" r:id="rId5"/>
  </sheets>
  <definedNames>
    <definedName name="_xlnm._FilterDatabase" localSheetId="2" hidden="1">APUS!$A$10:$GT$1889</definedName>
    <definedName name="_xlnm._FilterDatabase" localSheetId="4" hidden="1">DISTANCIAS_MVR!$B$4:$D$30</definedName>
    <definedName name="_xlnm._FilterDatabase" localSheetId="3" hidden="1">INSUMOS!$A$11:$E$909</definedName>
    <definedName name="_xlnm._FilterDatabase" localSheetId="0" hidden="1">'PRESUPUESTO OFICIAL'!$B$15:$I$337</definedName>
    <definedName name="_xlnm._FilterDatabase" localSheetId="1" hidden="1">'PROPUESTA ECONOMICA'!$B$15:$I$337</definedName>
    <definedName name="_xlnm.Print_Area" localSheetId="3">INSUMOS!$A$1:$E$927</definedName>
    <definedName name="_xlnm.Print_Area" localSheetId="0">'PRESUPUESTO OFICIAL'!$A$1:$I$348</definedName>
    <definedName name="_xlnm.Print_Area" localSheetId="1">'PROPUESTA ECONOMICA'!$A$1:$I$348</definedName>
    <definedName name="_xlnm.Print_Titles" localSheetId="0">'PRESUPUESTO OFICIAL'!$1:$15</definedName>
    <definedName name="_xlnm.Print_Titles" localSheetId="1">'PROPUESTA ECONOMICA'!$1:$15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3" i="26" l="1"/>
  <c r="L142" i="26"/>
  <c r="L141" i="26"/>
  <c r="L140" i="26"/>
  <c r="L139" i="26"/>
  <c r="L138" i="26"/>
  <c r="L137" i="26"/>
  <c r="L136" i="26"/>
  <c r="I339" i="22"/>
  <c r="I340" i="22"/>
  <c r="I341" i="22"/>
  <c r="I342" i="22"/>
  <c r="I343" i="22"/>
  <c r="I344" i="22"/>
  <c r="I345" i="22"/>
  <c r="H345" i="22"/>
  <c r="H344" i="22"/>
  <c r="H343" i="22"/>
  <c r="H342" i="22"/>
  <c r="H341" i="22"/>
  <c r="H340" i="22"/>
  <c r="H339" i="22"/>
  <c r="L137" i="22"/>
  <c r="L138" i="22"/>
  <c r="L139" i="22"/>
  <c r="L140" i="22"/>
  <c r="L141" i="22"/>
  <c r="L142" i="22"/>
  <c r="L143" i="22"/>
  <c r="L136" i="22"/>
  <c r="I18" i="22" l="1"/>
  <c r="I17" i="22"/>
  <c r="I21" i="22"/>
  <c r="I22" i="22"/>
  <c r="I23" i="22"/>
  <c r="I25" i="22"/>
  <c r="I27" i="22"/>
  <c r="I28" i="22"/>
  <c r="I29" i="22"/>
  <c r="I30" i="22"/>
  <c r="I31" i="22"/>
  <c r="I32" i="22"/>
  <c r="I33" i="22"/>
  <c r="I35" i="22"/>
  <c r="I36" i="22"/>
  <c r="I37" i="22"/>
  <c r="I38" i="22"/>
  <c r="I39" i="22"/>
  <c r="I41" i="22"/>
  <c r="I42" i="22"/>
  <c r="I44" i="22"/>
  <c r="I45" i="22"/>
  <c r="I46" i="22"/>
  <c r="I48" i="22"/>
  <c r="I49" i="22"/>
  <c r="I50" i="22"/>
  <c r="I51" i="22"/>
  <c r="I52" i="22"/>
  <c r="I55" i="22"/>
  <c r="I56" i="22"/>
  <c r="I57" i="22"/>
  <c r="I58" i="22"/>
  <c r="I60" i="22"/>
  <c r="I61" i="22"/>
  <c r="I63" i="22"/>
  <c r="I66" i="22"/>
  <c r="I67" i="22"/>
  <c r="I68" i="22"/>
  <c r="I70" i="22"/>
  <c r="I73" i="22"/>
  <c r="I75" i="22"/>
  <c r="I76" i="22"/>
  <c r="I77" i="22"/>
  <c r="I78" i="22"/>
  <c r="I79" i="22"/>
  <c r="I81" i="22"/>
  <c r="I84" i="22"/>
  <c r="I85" i="22"/>
  <c r="I86" i="22"/>
  <c r="I89" i="22"/>
  <c r="I90" i="22"/>
  <c r="I91" i="22"/>
  <c r="I93" i="22"/>
  <c r="I94" i="22"/>
  <c r="I95" i="22"/>
  <c r="I96" i="22"/>
  <c r="I97" i="22"/>
  <c r="I99" i="22"/>
  <c r="I100" i="22"/>
  <c r="I101" i="22"/>
  <c r="I103" i="22"/>
  <c r="I104" i="22"/>
  <c r="I105" i="22"/>
  <c r="I107" i="22"/>
  <c r="I108" i="22"/>
  <c r="I111" i="22"/>
  <c r="I112" i="22"/>
  <c r="I114" i="22"/>
  <c r="I115" i="22"/>
  <c r="I116" i="22"/>
  <c r="I117" i="22"/>
  <c r="I118" i="22"/>
  <c r="I119" i="22"/>
  <c r="I120" i="22"/>
  <c r="I122" i="22"/>
  <c r="I123" i="22"/>
  <c r="I124" i="22"/>
  <c r="I126" i="22"/>
  <c r="I127" i="22"/>
  <c r="I128" i="22"/>
  <c r="I129" i="22"/>
  <c r="I130" i="22"/>
  <c r="I131" i="22"/>
  <c r="I132" i="22"/>
  <c r="I133" i="22"/>
  <c r="I134" i="22"/>
  <c r="I136" i="22"/>
  <c r="I137" i="22"/>
  <c r="I139" i="22"/>
  <c r="I140" i="22"/>
  <c r="I141" i="22"/>
  <c r="I142" i="22"/>
  <c r="I144" i="22"/>
  <c r="I145" i="22"/>
  <c r="I146" i="22"/>
  <c r="I147" i="22"/>
  <c r="I149" i="22"/>
  <c r="I150" i="22"/>
  <c r="I151" i="22"/>
  <c r="I153" i="22"/>
  <c r="I154" i="22"/>
  <c r="I155" i="22"/>
  <c r="I157" i="22"/>
  <c r="I158" i="22"/>
  <c r="I159" i="22"/>
  <c r="I160" i="22"/>
  <c r="I161" i="22"/>
  <c r="I162" i="22"/>
  <c r="I163" i="22"/>
  <c r="I164" i="22"/>
  <c r="I165" i="22"/>
  <c r="I166" i="22"/>
  <c r="I167" i="22"/>
  <c r="I168" i="22"/>
  <c r="I169" i="22"/>
  <c r="I170" i="22"/>
  <c r="I173" i="22"/>
  <c r="I174" i="22"/>
  <c r="I175" i="22"/>
  <c r="I176" i="22"/>
  <c r="I178" i="22"/>
  <c r="I179" i="22"/>
  <c r="I181" i="22"/>
  <c r="I182" i="22"/>
  <c r="I183" i="22"/>
  <c r="I184" i="22"/>
  <c r="I185" i="22"/>
  <c r="I186" i="22"/>
  <c r="I187" i="22"/>
  <c r="I188" i="22"/>
  <c r="I189" i="22"/>
  <c r="I190" i="22"/>
  <c r="I191" i="22"/>
  <c r="I192" i="22"/>
  <c r="I193" i="22"/>
  <c r="I194" i="22"/>
  <c r="I195" i="22"/>
  <c r="I196" i="22"/>
  <c r="I197" i="22"/>
  <c r="I198" i="22"/>
  <c r="I199" i="22"/>
  <c r="I200" i="22"/>
  <c r="I202" i="22"/>
  <c r="I203" i="22"/>
  <c r="I204" i="22"/>
  <c r="I205" i="22"/>
  <c r="I206" i="22"/>
  <c r="I207" i="22"/>
  <c r="I208" i="22"/>
  <c r="I210" i="22"/>
  <c r="I211" i="22"/>
  <c r="I212" i="22"/>
  <c r="I213" i="22"/>
  <c r="I214" i="22"/>
  <c r="I215" i="22"/>
  <c r="I216" i="22"/>
  <c r="I217" i="22"/>
  <c r="I219" i="22"/>
  <c r="I220" i="22"/>
  <c r="I221" i="22"/>
  <c r="I224" i="22"/>
  <c r="I225" i="22"/>
  <c r="I226" i="22"/>
  <c r="I227" i="22"/>
  <c r="I229" i="22"/>
  <c r="I230" i="22"/>
  <c r="I231" i="22"/>
  <c r="I232" i="22"/>
  <c r="I233" i="22"/>
  <c r="I234" i="22"/>
  <c r="I236" i="22"/>
  <c r="I237" i="22"/>
  <c r="I238" i="22"/>
  <c r="I239" i="22"/>
  <c r="I242" i="22"/>
  <c r="I243" i="22"/>
  <c r="I244" i="22"/>
  <c r="I245" i="22"/>
  <c r="I247" i="22"/>
  <c r="I248" i="22"/>
  <c r="I249" i="22"/>
  <c r="I250" i="22"/>
  <c r="I251" i="22"/>
  <c r="I252" i="22"/>
  <c r="I254" i="22"/>
  <c r="I255" i="22"/>
  <c r="I256" i="22"/>
  <c r="I257" i="22"/>
  <c r="I258" i="22"/>
  <c r="I261" i="22"/>
  <c r="I262" i="22"/>
  <c r="I263" i="22"/>
  <c r="I265" i="22"/>
  <c r="I266" i="22"/>
  <c r="I268" i="22"/>
  <c r="I269" i="22"/>
  <c r="I270" i="22"/>
  <c r="I271" i="22"/>
  <c r="I272" i="22"/>
  <c r="I273" i="22"/>
  <c r="I275" i="22"/>
  <c r="I276" i="22"/>
  <c r="I278" i="22"/>
  <c r="I279" i="22"/>
  <c r="I280" i="22"/>
  <c r="I281" i="22"/>
  <c r="I282" i="22"/>
  <c r="I283" i="22"/>
  <c r="I285" i="22"/>
  <c r="I286" i="22"/>
  <c r="I287" i="22"/>
  <c r="I288" i="22"/>
  <c r="I289" i="22"/>
  <c r="I290" i="22"/>
  <c r="I293" i="22"/>
  <c r="I295" i="22"/>
  <c r="I296" i="22"/>
  <c r="I297" i="22"/>
  <c r="I298" i="22"/>
  <c r="I299" i="22"/>
  <c r="I300" i="22"/>
  <c r="I301" i="22"/>
  <c r="I302" i="22"/>
  <c r="I304" i="22"/>
  <c r="I306" i="22"/>
  <c r="I307" i="22"/>
  <c r="I309" i="22"/>
  <c r="I311" i="22"/>
  <c r="I312" i="22"/>
  <c r="I313" i="22"/>
  <c r="I314" i="22"/>
  <c r="I315" i="22"/>
  <c r="I316" i="22"/>
  <c r="I317" i="22"/>
  <c r="I318" i="22"/>
  <c r="I319" i="22"/>
  <c r="I320" i="22"/>
  <c r="I321" i="22"/>
  <c r="I322" i="22"/>
  <c r="I323" i="22"/>
  <c r="I324" i="22"/>
  <c r="I325" i="22"/>
  <c r="I326" i="22"/>
  <c r="I327" i="22"/>
  <c r="I328" i="22"/>
  <c r="I329" i="22"/>
  <c r="I330" i="22"/>
  <c r="I331" i="22"/>
  <c r="I332" i="22"/>
  <c r="I333" i="22"/>
  <c r="I334" i="22"/>
  <c r="I335" i="22"/>
  <c r="I337" i="22"/>
  <c r="I24" i="22"/>
  <c r="I26" i="22"/>
  <c r="I34" i="22"/>
  <c r="I43" i="22"/>
  <c r="I47" i="22"/>
  <c r="I62" i="22"/>
  <c r="I65" i="22"/>
  <c r="I69" i="22"/>
  <c r="I72" i="22"/>
  <c r="I82" i="22"/>
  <c r="I87" i="22"/>
  <c r="I102" i="22"/>
  <c r="I113" i="22"/>
  <c r="I121" i="22"/>
  <c r="I125" i="22"/>
  <c r="I138" i="22"/>
  <c r="I148" i="22"/>
  <c r="I152" i="22"/>
  <c r="I156" i="22"/>
  <c r="I171" i="22"/>
  <c r="I177" i="22"/>
  <c r="I180" i="22"/>
  <c r="I209" i="22"/>
  <c r="I222" i="22"/>
  <c r="I228" i="22"/>
  <c r="I240" i="22"/>
  <c r="I241" i="22"/>
  <c r="I259" i="22"/>
  <c r="I303" i="22"/>
  <c r="I347" i="22" l="1"/>
  <c r="D887" i="3" l="1"/>
  <c r="D888" i="3"/>
  <c r="D890" i="3"/>
  <c r="D891" i="3"/>
  <c r="D892" i="3"/>
  <c r="D893" i="3"/>
  <c r="D894" i="3"/>
  <c r="D895" i="3"/>
  <c r="D896" i="3"/>
  <c r="D897" i="3"/>
  <c r="D898" i="3"/>
  <c r="D899" i="3"/>
  <c r="D900" i="3"/>
  <c r="B895" i="3"/>
  <c r="B896" i="3"/>
  <c r="B897" i="3"/>
  <c r="B898" i="3"/>
  <c r="B899" i="3"/>
  <c r="B900" i="3"/>
  <c r="B885" i="3"/>
  <c r="B886" i="3"/>
  <c r="B887" i="3"/>
  <c r="B888" i="3"/>
  <c r="B890" i="3"/>
  <c r="B891" i="3"/>
  <c r="B892" i="3"/>
  <c r="B893" i="3"/>
  <c r="B894" i="3"/>
  <c r="B884" i="3"/>
  <c r="E31" i="19"/>
  <c r="E33" i="19" s="1"/>
  <c r="E10" i="19"/>
  <c r="E12" i="19" s="1"/>
  <c r="D884" i="3" l="1"/>
  <c r="D886" i="3"/>
  <c r="D885" i="3"/>
  <c r="C709" i="1" l="1"/>
  <c r="G708" i="1" l="1"/>
  <c r="H708" i="1" s="1"/>
  <c r="G709" i="1"/>
  <c r="H709" i="1" s="1"/>
  <c r="C708" i="1"/>
  <c r="C1770" i="1"/>
  <c r="C1771" i="1"/>
  <c r="C1772" i="1"/>
  <c r="C1773" i="1"/>
  <c r="I1773" i="1" l="1"/>
  <c r="J1773" i="1" s="1"/>
  <c r="G1773" i="1"/>
  <c r="H1773" i="1" s="1"/>
  <c r="D1773" i="1"/>
  <c r="I1772" i="1"/>
  <c r="J1772" i="1" s="1"/>
  <c r="G1772" i="1"/>
  <c r="H1772" i="1" s="1"/>
  <c r="D1772" i="1"/>
  <c r="I1771" i="1"/>
  <c r="J1771" i="1" s="1"/>
  <c r="G1771" i="1"/>
  <c r="H1771" i="1" s="1"/>
  <c r="D1771" i="1"/>
  <c r="I1770" i="1"/>
  <c r="J1770" i="1" s="1"/>
  <c r="G1770" i="1"/>
  <c r="H1770" i="1" s="1"/>
  <c r="D1770" i="1"/>
  <c r="H1769" i="1" l="1"/>
  <c r="J1769" i="1"/>
  <c r="E1018" i="1"/>
  <c r="C1195" i="1" l="1"/>
  <c r="G13" i="1"/>
  <c r="G14" i="1"/>
  <c r="G16" i="1"/>
  <c r="G17" i="1"/>
  <c r="G18" i="1"/>
  <c r="G20" i="1"/>
  <c r="G21" i="1"/>
  <c r="G22" i="1"/>
  <c r="G24" i="1"/>
  <c r="G25" i="1"/>
  <c r="G27" i="1"/>
  <c r="G28" i="1"/>
  <c r="G29" i="1"/>
  <c r="G30" i="1"/>
  <c r="G32" i="1"/>
  <c r="G33" i="1"/>
  <c r="G34" i="1"/>
  <c r="G35" i="1"/>
  <c r="G37" i="1"/>
  <c r="G38" i="1"/>
  <c r="G39" i="1"/>
  <c r="G40" i="1"/>
  <c r="G42" i="1"/>
  <c r="G43" i="1"/>
  <c r="G44" i="1"/>
  <c r="G45" i="1"/>
  <c r="G47" i="1"/>
  <c r="G48" i="1"/>
  <c r="G49" i="1"/>
  <c r="G50" i="1"/>
  <c r="G52" i="1"/>
  <c r="G53" i="1"/>
  <c r="G54" i="1"/>
  <c r="G55" i="1"/>
  <c r="G57" i="1"/>
  <c r="G58" i="1"/>
  <c r="G59" i="1"/>
  <c r="G60" i="1"/>
  <c r="G62" i="1"/>
  <c r="G63" i="1"/>
  <c r="G64" i="1"/>
  <c r="G66" i="1"/>
  <c r="G67" i="1"/>
  <c r="G68" i="1"/>
  <c r="G69" i="1"/>
  <c r="G71" i="1"/>
  <c r="G72" i="1"/>
  <c r="G73" i="1"/>
  <c r="G74" i="1"/>
  <c r="G76" i="1"/>
  <c r="G77" i="1"/>
  <c r="G78" i="1"/>
  <c r="G79" i="1"/>
  <c r="G81" i="1"/>
  <c r="G82" i="1"/>
  <c r="G83" i="1"/>
  <c r="G84" i="1"/>
  <c r="G86" i="1"/>
  <c r="G87" i="1"/>
  <c r="G88" i="1"/>
  <c r="G89" i="1"/>
  <c r="G91" i="1"/>
  <c r="G92" i="1"/>
  <c r="G93" i="1"/>
  <c r="G95" i="1"/>
  <c r="G96" i="1"/>
  <c r="G97" i="1"/>
  <c r="G99" i="1"/>
  <c r="G100" i="1"/>
  <c r="G101" i="1"/>
  <c r="G103" i="1"/>
  <c r="G104" i="1"/>
  <c r="G105" i="1"/>
  <c r="G107" i="1"/>
  <c r="G108" i="1"/>
  <c r="G109" i="1"/>
  <c r="G111" i="1"/>
  <c r="G112" i="1"/>
  <c r="G113" i="1"/>
  <c r="G115" i="1"/>
  <c r="G116" i="1"/>
  <c r="G117" i="1"/>
  <c r="G119" i="1"/>
  <c r="G120" i="1"/>
  <c r="G121" i="1"/>
  <c r="G123" i="1"/>
  <c r="G124" i="1"/>
  <c r="G125" i="1"/>
  <c r="G127" i="1"/>
  <c r="G128" i="1"/>
  <c r="G129" i="1"/>
  <c r="G131" i="1"/>
  <c r="G132" i="1"/>
  <c r="G133" i="1"/>
  <c r="G135" i="1"/>
  <c r="G136" i="1"/>
  <c r="G137" i="1"/>
  <c r="G139" i="1"/>
  <c r="G140" i="1"/>
  <c r="G141" i="1"/>
  <c r="G143" i="1"/>
  <c r="G144" i="1"/>
  <c r="G145" i="1"/>
  <c r="G147" i="1"/>
  <c r="G148" i="1"/>
  <c r="G149" i="1"/>
  <c r="G151" i="1"/>
  <c r="G152" i="1"/>
  <c r="G153" i="1"/>
  <c r="G154" i="1"/>
  <c r="G155" i="1"/>
  <c r="G156" i="1"/>
  <c r="G158" i="1"/>
  <c r="G159" i="1"/>
  <c r="G160" i="1"/>
  <c r="G161" i="1"/>
  <c r="G162" i="1"/>
  <c r="G163" i="1"/>
  <c r="G165" i="1"/>
  <c r="G166" i="1"/>
  <c r="G167" i="1"/>
  <c r="G168" i="1"/>
  <c r="G170" i="1"/>
  <c r="G171" i="1"/>
  <c r="G172" i="1"/>
  <c r="G173" i="1"/>
  <c r="G175" i="1"/>
  <c r="G176" i="1"/>
  <c r="G177" i="1"/>
  <c r="G178" i="1"/>
  <c r="G179" i="1"/>
  <c r="G180" i="1"/>
  <c r="G182" i="1"/>
  <c r="G183" i="1"/>
  <c r="G184" i="1"/>
  <c r="G185" i="1"/>
  <c r="G186" i="1"/>
  <c r="G187" i="1"/>
  <c r="G189" i="1"/>
  <c r="G190" i="1"/>
  <c r="G191" i="1"/>
  <c r="G192" i="1"/>
  <c r="G193" i="1"/>
  <c r="G194" i="1"/>
  <c r="G196" i="1"/>
  <c r="G197" i="1"/>
  <c r="G198" i="1"/>
  <c r="G199" i="1"/>
  <c r="G200" i="1"/>
  <c r="G201" i="1"/>
  <c r="G203" i="1"/>
  <c r="G204" i="1"/>
  <c r="G205" i="1"/>
  <c r="G206" i="1"/>
  <c r="G207" i="1"/>
  <c r="G208" i="1"/>
  <c r="G210" i="1"/>
  <c r="G211" i="1"/>
  <c r="G212" i="1"/>
  <c r="G213" i="1"/>
  <c r="G214" i="1"/>
  <c r="G216" i="1"/>
  <c r="G217" i="1"/>
  <c r="G218" i="1"/>
  <c r="G219" i="1"/>
  <c r="G220" i="1"/>
  <c r="G222" i="1"/>
  <c r="G223" i="1"/>
  <c r="G224" i="1"/>
  <c r="G225" i="1"/>
  <c r="G226" i="1"/>
  <c r="G227" i="1"/>
  <c r="G228" i="1"/>
  <c r="G229" i="1"/>
  <c r="G230" i="1"/>
  <c r="G231" i="1"/>
  <c r="G232" i="1"/>
  <c r="G234" i="1"/>
  <c r="G235" i="1"/>
  <c r="G236" i="1"/>
  <c r="G237" i="1"/>
  <c r="G239" i="1"/>
  <c r="G240" i="1"/>
  <c r="G241" i="1"/>
  <c r="G242" i="1"/>
  <c r="G243" i="1"/>
  <c r="G244" i="1"/>
  <c r="G246" i="1"/>
  <c r="G247" i="1"/>
  <c r="G248" i="1"/>
  <c r="G249" i="1"/>
  <c r="G250" i="1"/>
  <c r="G251" i="1"/>
  <c r="G253" i="1"/>
  <c r="G254" i="1"/>
  <c r="G255" i="1"/>
  <c r="G257" i="1"/>
  <c r="G258" i="1"/>
  <c r="G259" i="1"/>
  <c r="G261" i="1"/>
  <c r="G262" i="1"/>
  <c r="G263" i="1"/>
  <c r="G264" i="1"/>
  <c r="G265" i="1"/>
  <c r="G266" i="1"/>
  <c r="G267" i="1"/>
  <c r="G268" i="1"/>
  <c r="G269" i="1"/>
  <c r="G270" i="1"/>
  <c r="G271" i="1"/>
  <c r="G272" i="1"/>
  <c r="G273" i="1"/>
  <c r="G275" i="1"/>
  <c r="G276" i="1"/>
  <c r="G277" i="1"/>
  <c r="G278" i="1"/>
  <c r="G279" i="1"/>
  <c r="G280" i="1"/>
  <c r="G282" i="1"/>
  <c r="G283" i="1"/>
  <c r="G284" i="1"/>
  <c r="G285" i="1"/>
  <c r="G286" i="1"/>
  <c r="G287" i="1"/>
  <c r="G288" i="1"/>
  <c r="G289" i="1"/>
  <c r="G290" i="1"/>
  <c r="G291" i="1"/>
  <c r="G292" i="1"/>
  <c r="G294" i="1"/>
  <c r="G295" i="1"/>
  <c r="G296" i="1"/>
  <c r="G297" i="1"/>
  <c r="G298" i="1"/>
  <c r="G300" i="1"/>
  <c r="G301" i="1"/>
  <c r="G302" i="1"/>
  <c r="G303" i="1"/>
  <c r="G304" i="1"/>
  <c r="G306" i="1"/>
  <c r="G307" i="1"/>
  <c r="G308" i="1"/>
  <c r="G309" i="1"/>
  <c r="G310" i="1"/>
  <c r="G312" i="1"/>
  <c r="G313" i="1"/>
  <c r="G314" i="1"/>
  <c r="G315" i="1"/>
  <c r="G316" i="1"/>
  <c r="G318" i="1"/>
  <c r="G319" i="1"/>
  <c r="G320" i="1"/>
  <c r="G321" i="1"/>
  <c r="G322" i="1"/>
  <c r="G324" i="1"/>
  <c r="G325" i="1"/>
  <c r="G326" i="1"/>
  <c r="G327" i="1"/>
  <c r="G328" i="1"/>
  <c r="G329" i="1"/>
  <c r="G330" i="1"/>
  <c r="G331" i="1"/>
  <c r="G333" i="1"/>
  <c r="G334" i="1"/>
  <c r="G335" i="1"/>
  <c r="G336" i="1"/>
  <c r="G337" i="1"/>
  <c r="G338" i="1"/>
  <c r="G339" i="1"/>
  <c r="G341" i="1"/>
  <c r="G342" i="1"/>
  <c r="G343" i="1"/>
  <c r="G344" i="1"/>
  <c r="G345" i="1"/>
  <c r="G346" i="1"/>
  <c r="G347" i="1"/>
  <c r="G349" i="1"/>
  <c r="G350" i="1"/>
  <c r="G351" i="1"/>
  <c r="G352" i="1"/>
  <c r="G353" i="1"/>
  <c r="G354" i="1"/>
  <c r="G355" i="1"/>
  <c r="G357" i="1"/>
  <c r="G358" i="1"/>
  <c r="G359" i="1"/>
  <c r="G360" i="1"/>
  <c r="G362" i="1"/>
  <c r="G363" i="1"/>
  <c r="G364" i="1"/>
  <c r="G365" i="1"/>
  <c r="G367" i="1"/>
  <c r="G368" i="1"/>
  <c r="G369" i="1"/>
  <c r="G370" i="1"/>
  <c r="G371" i="1"/>
  <c r="G372" i="1"/>
  <c r="G373" i="1"/>
  <c r="G374" i="1"/>
  <c r="G375" i="1"/>
  <c r="G376" i="1"/>
  <c r="G377" i="1"/>
  <c r="G379" i="1"/>
  <c r="G380" i="1"/>
  <c r="G381" i="1"/>
  <c r="G382" i="1"/>
  <c r="G383" i="1"/>
  <c r="G384" i="1"/>
  <c r="G386" i="1"/>
  <c r="G387" i="1"/>
  <c r="G388" i="1"/>
  <c r="G389" i="1"/>
  <c r="G390" i="1"/>
  <c r="G391" i="1"/>
  <c r="G393" i="1"/>
  <c r="G394" i="1"/>
  <c r="G395" i="1"/>
  <c r="G396" i="1"/>
  <c r="G397" i="1"/>
  <c r="G398" i="1"/>
  <c r="G400" i="1"/>
  <c r="G401" i="1"/>
  <c r="G402" i="1"/>
  <c r="G403" i="1"/>
  <c r="G404" i="1"/>
  <c r="G405" i="1"/>
  <c r="G407" i="1"/>
  <c r="G408" i="1"/>
  <c r="G409" i="1"/>
  <c r="G410" i="1"/>
  <c r="G411" i="1"/>
  <c r="G412" i="1"/>
  <c r="G414" i="1"/>
  <c r="G415" i="1"/>
  <c r="G416" i="1"/>
  <c r="G417" i="1"/>
  <c r="G418" i="1"/>
  <c r="G419" i="1"/>
  <c r="G421" i="1"/>
  <c r="G422" i="1"/>
  <c r="G423" i="1"/>
  <c r="G424" i="1"/>
  <c r="G425" i="1"/>
  <c r="G426" i="1"/>
  <c r="G428" i="1"/>
  <c r="G429" i="1"/>
  <c r="G430" i="1"/>
  <c r="G431" i="1"/>
  <c r="G432" i="1"/>
  <c r="G433" i="1"/>
  <c r="G435" i="1"/>
  <c r="G436" i="1"/>
  <c r="G437" i="1"/>
  <c r="G438" i="1"/>
  <c r="G439" i="1"/>
  <c r="G440" i="1"/>
  <c r="G442" i="1"/>
  <c r="G443" i="1"/>
  <c r="G444" i="1"/>
  <c r="G445" i="1"/>
  <c r="G446" i="1"/>
  <c r="G447" i="1"/>
  <c r="G449" i="1"/>
  <c r="G450" i="1"/>
  <c r="G451" i="1"/>
  <c r="G452" i="1"/>
  <c r="G454" i="1"/>
  <c r="G455" i="1"/>
  <c r="G456" i="1"/>
  <c r="G457" i="1"/>
  <c r="G459" i="1"/>
  <c r="G460" i="1"/>
  <c r="G461" i="1"/>
  <c r="G462" i="1"/>
  <c r="G464" i="1"/>
  <c r="G465" i="1"/>
  <c r="G466" i="1"/>
  <c r="G467" i="1"/>
  <c r="G468" i="1"/>
  <c r="G469" i="1"/>
  <c r="G470" i="1"/>
  <c r="G472" i="1"/>
  <c r="G473" i="1"/>
  <c r="G474" i="1"/>
  <c r="G475" i="1"/>
  <c r="G476" i="1"/>
  <c r="G477" i="1"/>
  <c r="G478" i="1"/>
  <c r="G480" i="1"/>
  <c r="G481" i="1"/>
  <c r="G482" i="1"/>
  <c r="G483" i="1"/>
  <c r="G484" i="1"/>
  <c r="G485" i="1"/>
  <c r="G486" i="1"/>
  <c r="G487" i="1"/>
  <c r="G489" i="1"/>
  <c r="G490" i="1"/>
  <c r="G491" i="1"/>
  <c r="G492" i="1"/>
  <c r="G493" i="1"/>
  <c r="G494" i="1"/>
  <c r="G495" i="1"/>
  <c r="G496" i="1"/>
  <c r="G498" i="1"/>
  <c r="G499" i="1"/>
  <c r="G500" i="1"/>
  <c r="G501" i="1"/>
  <c r="G502" i="1"/>
  <c r="G503" i="1"/>
  <c r="G504" i="1"/>
  <c r="G505" i="1"/>
  <c r="G507" i="1"/>
  <c r="G508" i="1"/>
  <c r="G509" i="1"/>
  <c r="G510" i="1"/>
  <c r="G511" i="1"/>
  <c r="G512" i="1"/>
  <c r="G513" i="1"/>
  <c r="G515" i="1"/>
  <c r="G516" i="1"/>
  <c r="G517" i="1"/>
  <c r="G518" i="1"/>
  <c r="G519" i="1"/>
  <c r="G520" i="1"/>
  <c r="G521" i="1"/>
  <c r="G523" i="1"/>
  <c r="G524" i="1"/>
  <c r="G525" i="1"/>
  <c r="G526" i="1"/>
  <c r="G527" i="1"/>
  <c r="G528" i="1"/>
  <c r="G529" i="1"/>
  <c r="G531" i="1"/>
  <c r="G532" i="1"/>
  <c r="G533" i="1"/>
  <c r="G534" i="1"/>
  <c r="G535" i="1"/>
  <c r="G536" i="1"/>
  <c r="G537" i="1"/>
  <c r="G539" i="1"/>
  <c r="G540" i="1"/>
  <c r="G541" i="1"/>
  <c r="G542" i="1"/>
  <c r="G543" i="1"/>
  <c r="G545" i="1"/>
  <c r="G546" i="1"/>
  <c r="G547" i="1"/>
  <c r="G548" i="1"/>
  <c r="G549" i="1"/>
  <c r="G550" i="1"/>
  <c r="G551" i="1"/>
  <c r="G552" i="1"/>
  <c r="G554" i="1"/>
  <c r="G555" i="1"/>
  <c r="G556" i="1"/>
  <c r="G557" i="1"/>
  <c r="G558" i="1"/>
  <c r="G559" i="1"/>
  <c r="G560" i="1"/>
  <c r="G561" i="1"/>
  <c r="G563" i="1"/>
  <c r="G564" i="1"/>
  <c r="G565" i="1"/>
  <c r="G567" i="1"/>
  <c r="G568" i="1"/>
  <c r="G569" i="1"/>
  <c r="G570" i="1"/>
  <c r="G571" i="1"/>
  <c r="G573" i="1"/>
  <c r="G574" i="1"/>
  <c r="G575" i="1"/>
  <c r="G576" i="1"/>
  <c r="G577" i="1"/>
  <c r="G578" i="1"/>
  <c r="G580" i="1"/>
  <c r="G581" i="1"/>
  <c r="G582" i="1"/>
  <c r="G583" i="1"/>
  <c r="G584" i="1"/>
  <c r="G585" i="1"/>
  <c r="G586" i="1"/>
  <c r="G588" i="1"/>
  <c r="G589" i="1"/>
  <c r="G590" i="1"/>
  <c r="G591" i="1"/>
  <c r="G593" i="1"/>
  <c r="G594" i="1"/>
  <c r="G595" i="1"/>
  <c r="G596" i="1"/>
  <c r="G597" i="1"/>
  <c r="G599" i="1"/>
  <c r="G600" i="1"/>
  <c r="G601" i="1"/>
  <c r="G602" i="1"/>
  <c r="G603" i="1"/>
  <c r="G605" i="1"/>
  <c r="G606" i="1"/>
  <c r="G607" i="1"/>
  <c r="G608" i="1"/>
  <c r="G609" i="1"/>
  <c r="G610" i="1"/>
  <c r="G612" i="1"/>
  <c r="G613" i="1"/>
  <c r="G614" i="1"/>
  <c r="G615" i="1"/>
  <c r="G616" i="1"/>
  <c r="G617" i="1"/>
  <c r="G618" i="1"/>
  <c r="G619" i="1"/>
  <c r="G620" i="1"/>
  <c r="G621" i="1"/>
  <c r="G622" i="1"/>
  <c r="G623" i="1"/>
  <c r="G624" i="1"/>
  <c r="G625" i="1"/>
  <c r="G626" i="1"/>
  <c r="G627" i="1"/>
  <c r="G629" i="1"/>
  <c r="G630" i="1"/>
  <c r="G631" i="1"/>
  <c r="G632" i="1"/>
  <c r="G633" i="1"/>
  <c r="G634" i="1"/>
  <c r="G635" i="1"/>
  <c r="G636" i="1"/>
  <c r="G638" i="1"/>
  <c r="G639" i="1"/>
  <c r="G640" i="1"/>
  <c r="G641" i="1"/>
  <c r="G642" i="1"/>
  <c r="G643" i="1"/>
  <c r="G645" i="1"/>
  <c r="G646" i="1"/>
  <c r="G647" i="1"/>
  <c r="G648" i="1"/>
  <c r="G649" i="1"/>
  <c r="G650" i="1"/>
  <c r="G651" i="1"/>
  <c r="G652" i="1"/>
  <c r="G653" i="1"/>
  <c r="G655" i="1"/>
  <c r="G656" i="1"/>
  <c r="G657" i="1"/>
  <c r="G658" i="1"/>
  <c r="G659" i="1"/>
  <c r="G660" i="1"/>
  <c r="G661" i="1"/>
  <c r="G662" i="1"/>
  <c r="G663" i="1"/>
  <c r="G664" i="1"/>
  <c r="G665" i="1"/>
  <c r="G666" i="1"/>
  <c r="G668" i="1"/>
  <c r="G669" i="1"/>
  <c r="G670" i="1"/>
  <c r="G671" i="1"/>
  <c r="G672" i="1"/>
  <c r="G673" i="1"/>
  <c r="G674" i="1"/>
  <c r="G675" i="1"/>
  <c r="G676" i="1"/>
  <c r="G677" i="1"/>
  <c r="G678" i="1"/>
  <c r="G679" i="1"/>
  <c r="G681" i="1"/>
  <c r="G682" i="1"/>
  <c r="G683" i="1"/>
  <c r="G684" i="1"/>
  <c r="G685" i="1"/>
  <c r="G686" i="1"/>
  <c r="G688" i="1"/>
  <c r="G689" i="1"/>
  <c r="G690" i="1"/>
  <c r="G692" i="1"/>
  <c r="G693" i="1"/>
  <c r="G694" i="1"/>
  <c r="G695" i="1"/>
  <c r="G696" i="1"/>
  <c r="G697" i="1"/>
  <c r="G698" i="1"/>
  <c r="G699" i="1"/>
  <c r="G700" i="1"/>
  <c r="G701" i="1"/>
  <c r="G702" i="1"/>
  <c r="G704" i="1"/>
  <c r="G705" i="1"/>
  <c r="G706" i="1"/>
  <c r="G707" i="1"/>
  <c r="G710" i="1"/>
  <c r="G711" i="1"/>
  <c r="G712" i="1"/>
  <c r="G714" i="1"/>
  <c r="G715" i="1"/>
  <c r="G716" i="1"/>
  <c r="G717" i="1"/>
  <c r="G718" i="1"/>
  <c r="G719" i="1"/>
  <c r="G720" i="1"/>
  <c r="G721" i="1"/>
  <c r="G722" i="1"/>
  <c r="G723" i="1"/>
  <c r="G724" i="1"/>
  <c r="G726" i="1"/>
  <c r="G727" i="1"/>
  <c r="G728" i="1"/>
  <c r="G729" i="1"/>
  <c r="G730" i="1"/>
  <c r="G731" i="1"/>
  <c r="G732" i="1"/>
  <c r="G734" i="1"/>
  <c r="G735" i="1"/>
  <c r="G736" i="1"/>
  <c r="G737" i="1"/>
  <c r="G738" i="1"/>
  <c r="G739" i="1"/>
  <c r="G741" i="1"/>
  <c r="G742" i="1"/>
  <c r="G743" i="1"/>
  <c r="G744" i="1"/>
  <c r="G745" i="1"/>
  <c r="G747" i="1"/>
  <c r="G748" i="1"/>
  <c r="G749" i="1"/>
  <c r="G750" i="1"/>
  <c r="G751" i="1"/>
  <c r="G752" i="1"/>
  <c r="G753" i="1"/>
  <c r="G754" i="1"/>
  <c r="G755" i="1"/>
  <c r="G756" i="1"/>
  <c r="G757" i="1"/>
  <c r="G759" i="1"/>
  <c r="G760" i="1"/>
  <c r="G761" i="1"/>
  <c r="G762" i="1"/>
  <c r="G763" i="1"/>
  <c r="G764" i="1"/>
  <c r="G765" i="1"/>
  <c r="G766" i="1"/>
  <c r="G767" i="1"/>
  <c r="G769" i="1"/>
  <c r="G770" i="1"/>
  <c r="G771" i="1"/>
  <c r="G773" i="1"/>
  <c r="G774" i="1"/>
  <c r="G775" i="1"/>
  <c r="G776" i="1"/>
  <c r="G777" i="1"/>
  <c r="G778" i="1"/>
  <c r="G779" i="1"/>
  <c r="G781" i="1"/>
  <c r="G782" i="1"/>
  <c r="G783" i="1"/>
  <c r="G784" i="1"/>
  <c r="G785" i="1"/>
  <c r="G786" i="1"/>
  <c r="G787" i="1"/>
  <c r="G789" i="1"/>
  <c r="G790" i="1"/>
  <c r="G791" i="1"/>
  <c r="G792" i="1"/>
  <c r="G793" i="1"/>
  <c r="G794" i="1"/>
  <c r="G795" i="1"/>
  <c r="G797" i="1"/>
  <c r="G798" i="1"/>
  <c r="G799" i="1"/>
  <c r="G800" i="1"/>
  <c r="G801" i="1"/>
  <c r="G802" i="1"/>
  <c r="G803" i="1"/>
  <c r="G804" i="1"/>
  <c r="G805" i="1"/>
  <c r="G806" i="1"/>
  <c r="G807" i="1"/>
  <c r="G808" i="1"/>
  <c r="G809" i="1"/>
  <c r="G810" i="1"/>
  <c r="G811" i="1"/>
  <c r="G813" i="1"/>
  <c r="G814" i="1"/>
  <c r="G815" i="1"/>
  <c r="G816" i="1"/>
  <c r="G817" i="1"/>
  <c r="G818" i="1"/>
  <c r="G819" i="1"/>
  <c r="G820" i="1"/>
  <c r="G822" i="1"/>
  <c r="G823" i="1"/>
  <c r="G824" i="1"/>
  <c r="G825" i="1"/>
  <c r="G826" i="1"/>
  <c r="G827" i="1"/>
  <c r="G828" i="1"/>
  <c r="G830" i="1"/>
  <c r="G831" i="1"/>
  <c r="G832" i="1"/>
  <c r="G833" i="1"/>
  <c r="G834" i="1"/>
  <c r="G835" i="1"/>
  <c r="G837" i="1"/>
  <c r="G838" i="1"/>
  <c r="G839" i="1"/>
  <c r="G840" i="1"/>
  <c r="G841" i="1"/>
  <c r="G842" i="1"/>
  <c r="G843" i="1"/>
  <c r="G845" i="1"/>
  <c r="G846" i="1"/>
  <c r="G847" i="1"/>
  <c r="G848" i="1"/>
  <c r="G849" i="1"/>
  <c r="G850" i="1"/>
  <c r="G852" i="1"/>
  <c r="G853" i="1"/>
  <c r="G854" i="1"/>
  <c r="G855" i="1"/>
  <c r="G856" i="1"/>
  <c r="G857" i="1"/>
  <c r="G858" i="1"/>
  <c r="G860" i="1"/>
  <c r="G861" i="1"/>
  <c r="G862" i="1"/>
  <c r="G863" i="1"/>
  <c r="G864" i="1"/>
  <c r="G865" i="1"/>
  <c r="G866" i="1"/>
  <c r="G868" i="1"/>
  <c r="G869" i="1"/>
  <c r="G870" i="1"/>
  <c r="G871" i="1"/>
  <c r="G872" i="1"/>
  <c r="G873" i="1"/>
  <c r="G874" i="1"/>
  <c r="G876" i="1"/>
  <c r="G877" i="1"/>
  <c r="G878" i="1"/>
  <c r="G879" i="1"/>
  <c r="G880" i="1"/>
  <c r="G882" i="1"/>
  <c r="G883" i="1"/>
  <c r="G884" i="1"/>
  <c r="G885" i="1"/>
  <c r="G886" i="1"/>
  <c r="G887" i="1"/>
  <c r="G888" i="1"/>
  <c r="G890" i="1"/>
  <c r="G891" i="1"/>
  <c r="G892" i="1"/>
  <c r="G893" i="1"/>
  <c r="G894" i="1"/>
  <c r="G896" i="1"/>
  <c r="G897" i="1"/>
  <c r="G898" i="1"/>
  <c r="G900" i="1"/>
  <c r="G901" i="1"/>
  <c r="G902" i="1"/>
  <c r="G904" i="1"/>
  <c r="G905" i="1"/>
  <c r="G906" i="1"/>
  <c r="G907" i="1"/>
  <c r="G909" i="1"/>
  <c r="G910" i="1"/>
  <c r="G911" i="1"/>
  <c r="G912" i="1"/>
  <c r="G913" i="1"/>
  <c r="G914" i="1"/>
  <c r="G915" i="1"/>
  <c r="G916" i="1"/>
  <c r="G917" i="1"/>
  <c r="G919" i="1"/>
  <c r="G920" i="1"/>
  <c r="G921" i="1"/>
  <c r="G922" i="1"/>
  <c r="G923" i="1"/>
  <c r="G924" i="1"/>
  <c r="G926" i="1"/>
  <c r="G927" i="1"/>
  <c r="G928" i="1"/>
  <c r="G929" i="1"/>
  <c r="G930" i="1"/>
  <c r="G931" i="1"/>
  <c r="G932" i="1"/>
  <c r="G933" i="1"/>
  <c r="G934" i="1"/>
  <c r="G936" i="1"/>
  <c r="G937" i="1"/>
  <c r="G938" i="1"/>
  <c r="G939" i="1"/>
  <c r="G940" i="1"/>
  <c r="G941" i="1"/>
  <c r="G942" i="1"/>
  <c r="G943" i="1"/>
  <c r="G944" i="1"/>
  <c r="G945" i="1"/>
  <c r="G946" i="1"/>
  <c r="G947" i="1"/>
  <c r="G948" i="1"/>
  <c r="G949" i="1"/>
  <c r="G950" i="1"/>
  <c r="G952" i="1"/>
  <c r="G953" i="1"/>
  <c r="G954" i="1"/>
  <c r="G955" i="1"/>
  <c r="G956" i="1"/>
  <c r="G957" i="1"/>
  <c r="G958" i="1"/>
  <c r="G959" i="1"/>
  <c r="G960" i="1"/>
  <c r="G962" i="1"/>
  <c r="G963" i="1"/>
  <c r="G964" i="1"/>
  <c r="G965" i="1"/>
  <c r="G966" i="1"/>
  <c r="G967" i="1"/>
  <c r="G968" i="1"/>
  <c r="G969" i="1"/>
  <c r="G970" i="1"/>
  <c r="G972" i="1"/>
  <c r="G973" i="1"/>
  <c r="G974" i="1"/>
  <c r="G975" i="1"/>
  <c r="G976" i="1"/>
  <c r="G977" i="1"/>
  <c r="G979" i="1"/>
  <c r="G980" i="1"/>
  <c r="G981" i="1"/>
  <c r="G982" i="1"/>
  <c r="G983" i="1"/>
  <c r="G984" i="1"/>
  <c r="G986" i="1"/>
  <c r="G987" i="1"/>
  <c r="G988" i="1"/>
  <c r="G989" i="1"/>
  <c r="G990" i="1"/>
  <c r="G991" i="1"/>
  <c r="G992" i="1"/>
  <c r="G993" i="1"/>
  <c r="G994" i="1"/>
  <c r="G995" i="1"/>
  <c r="G996" i="1"/>
  <c r="G997" i="1"/>
  <c r="G998" i="1"/>
  <c r="G1000" i="1"/>
  <c r="G1001" i="1"/>
  <c r="G1002" i="1"/>
  <c r="G1003" i="1"/>
  <c r="G1004" i="1"/>
  <c r="G1005" i="1"/>
  <c r="G1007" i="1"/>
  <c r="G1008" i="1"/>
  <c r="G1009" i="1"/>
  <c r="G1010" i="1"/>
  <c r="G1011" i="1"/>
  <c r="G1012" i="1"/>
  <c r="G1014" i="1"/>
  <c r="G1015" i="1"/>
  <c r="G1016" i="1"/>
  <c r="G1017" i="1"/>
  <c r="G1018" i="1"/>
  <c r="G1019" i="1"/>
  <c r="G1020" i="1"/>
  <c r="G1021" i="1"/>
  <c r="G1023" i="1"/>
  <c r="G1024" i="1"/>
  <c r="G1025" i="1"/>
  <c r="G1026" i="1"/>
  <c r="G1028" i="1"/>
  <c r="G1029" i="1"/>
  <c r="G1030" i="1"/>
  <c r="G1031" i="1"/>
  <c r="G1032" i="1"/>
  <c r="G1033" i="1"/>
  <c r="G1035" i="1"/>
  <c r="G1036" i="1"/>
  <c r="G1037" i="1"/>
  <c r="G1038" i="1"/>
  <c r="G1039" i="1"/>
  <c r="G1041" i="1"/>
  <c r="G1042" i="1"/>
  <c r="G1043" i="1"/>
  <c r="G1044" i="1"/>
  <c r="G1046" i="1"/>
  <c r="G1047" i="1"/>
  <c r="G1048" i="1"/>
  <c r="G1049" i="1"/>
  <c r="G1050" i="1"/>
  <c r="G1051" i="1"/>
  <c r="G1052" i="1"/>
  <c r="G1053" i="1"/>
  <c r="G1054" i="1"/>
  <c r="G1055" i="1"/>
  <c r="G1056" i="1"/>
  <c r="G1057" i="1"/>
  <c r="G1058" i="1"/>
  <c r="G1059" i="1"/>
  <c r="G1061" i="1"/>
  <c r="G1062" i="1"/>
  <c r="G1063" i="1"/>
  <c r="G1064" i="1"/>
  <c r="G1065" i="1"/>
  <c r="G1067" i="1"/>
  <c r="G1068" i="1"/>
  <c r="G1069" i="1"/>
  <c r="G1070" i="1"/>
  <c r="G1071" i="1"/>
  <c r="G1073" i="1"/>
  <c r="G1074" i="1"/>
  <c r="G1075" i="1"/>
  <c r="G1076" i="1"/>
  <c r="G1077" i="1"/>
  <c r="G1079" i="1"/>
  <c r="G1080" i="1"/>
  <c r="G1081" i="1"/>
  <c r="G1082" i="1"/>
  <c r="G1084" i="1"/>
  <c r="G1085" i="1"/>
  <c r="G1086" i="1"/>
  <c r="G1087" i="1"/>
  <c r="G1088" i="1"/>
  <c r="G1090" i="1"/>
  <c r="G1091" i="1"/>
  <c r="G1092" i="1"/>
  <c r="G1093" i="1"/>
  <c r="G1095" i="1"/>
  <c r="G1096" i="1"/>
  <c r="G1097" i="1"/>
  <c r="G1098" i="1"/>
  <c r="G1100" i="1"/>
  <c r="G1101" i="1"/>
  <c r="G1102" i="1"/>
  <c r="G1103" i="1"/>
  <c r="G1104" i="1"/>
  <c r="G1106" i="1"/>
  <c r="G1107" i="1"/>
  <c r="G1108" i="1"/>
  <c r="G1109" i="1"/>
  <c r="G1110" i="1"/>
  <c r="G1112" i="1"/>
  <c r="G1113" i="1"/>
  <c r="G1114" i="1"/>
  <c r="G1115" i="1"/>
  <c r="G1116" i="1"/>
  <c r="G1118" i="1"/>
  <c r="G1119" i="1"/>
  <c r="G1120" i="1"/>
  <c r="G1121" i="1"/>
  <c r="G1122" i="1"/>
  <c r="G1124" i="1"/>
  <c r="G1125" i="1"/>
  <c r="G1126" i="1"/>
  <c r="G1127" i="1"/>
  <c r="G1128" i="1"/>
  <c r="G1130" i="1"/>
  <c r="G1131" i="1"/>
  <c r="G1132" i="1"/>
  <c r="G1133" i="1"/>
  <c r="G1134" i="1"/>
  <c r="G1135" i="1"/>
  <c r="G1137" i="1"/>
  <c r="G1138" i="1"/>
  <c r="G1139" i="1"/>
  <c r="G1140" i="1"/>
  <c r="G1141" i="1"/>
  <c r="G1143" i="1"/>
  <c r="G1144" i="1"/>
  <c r="G1145" i="1"/>
  <c r="G1146" i="1"/>
  <c r="G1147" i="1"/>
  <c r="G1149" i="1"/>
  <c r="G1150" i="1"/>
  <c r="G1151" i="1"/>
  <c r="G1152" i="1"/>
  <c r="G1153" i="1"/>
  <c r="G1155" i="1"/>
  <c r="G1156" i="1"/>
  <c r="G1157" i="1"/>
  <c r="G1158" i="1"/>
  <c r="G1159" i="1"/>
  <c r="G1161" i="1"/>
  <c r="G1162" i="1"/>
  <c r="G1163" i="1"/>
  <c r="G1165" i="1"/>
  <c r="G1166" i="1"/>
  <c r="G1168" i="1"/>
  <c r="G1169" i="1"/>
  <c r="G1170" i="1"/>
  <c r="G1171" i="1"/>
  <c r="G1173" i="1"/>
  <c r="G1174" i="1"/>
  <c r="G1175" i="1"/>
  <c r="G1177" i="1"/>
  <c r="G1178" i="1"/>
  <c r="G1179" i="1"/>
  <c r="G1180" i="1"/>
  <c r="G1181" i="1"/>
  <c r="G1182" i="1"/>
  <c r="G1183" i="1"/>
  <c r="G1184" i="1"/>
  <c r="G1186" i="1"/>
  <c r="G1187" i="1"/>
  <c r="G1188" i="1"/>
  <c r="G1189" i="1"/>
  <c r="G1190" i="1"/>
  <c r="G1191" i="1"/>
  <c r="G1192" i="1"/>
  <c r="G1193" i="1"/>
  <c r="G1195" i="1"/>
  <c r="G1196" i="1"/>
  <c r="G1197" i="1"/>
  <c r="G1198" i="1"/>
  <c r="G1199" i="1"/>
  <c r="G1200" i="1"/>
  <c r="G1201" i="1"/>
  <c r="G1203" i="1"/>
  <c r="G1204" i="1"/>
  <c r="G1205" i="1"/>
  <c r="G1206" i="1"/>
  <c r="G1208" i="1"/>
  <c r="G1209" i="1"/>
  <c r="G1210" i="1"/>
  <c r="G1211" i="1"/>
  <c r="G1212" i="1"/>
  <c r="G1213" i="1"/>
  <c r="G1214" i="1"/>
  <c r="G1216" i="1"/>
  <c r="G1217" i="1"/>
  <c r="G1218" i="1"/>
  <c r="G1219" i="1"/>
  <c r="G1220" i="1"/>
  <c r="G1221" i="1"/>
  <c r="G1222" i="1"/>
  <c r="G1224" i="1"/>
  <c r="G1225" i="1"/>
  <c r="G1226" i="1"/>
  <c r="G1228" i="1"/>
  <c r="G1229" i="1"/>
  <c r="G1230" i="1"/>
  <c r="G1231" i="1"/>
  <c r="G1233" i="1"/>
  <c r="G1234" i="1"/>
  <c r="G1235" i="1"/>
  <c r="G1236" i="1"/>
  <c r="G1237" i="1"/>
  <c r="G1238" i="1"/>
  <c r="G1239" i="1"/>
  <c r="G1241" i="1"/>
  <c r="G1242" i="1"/>
  <c r="G1243" i="1"/>
  <c r="G1244" i="1"/>
  <c r="G1245" i="1"/>
  <c r="G1246" i="1"/>
  <c r="G1247" i="1"/>
  <c r="G1249" i="1"/>
  <c r="G1250" i="1"/>
  <c r="G1251" i="1"/>
  <c r="G1252" i="1"/>
  <c r="G1253" i="1"/>
  <c r="G1254" i="1"/>
  <c r="G1256" i="1"/>
  <c r="G1257" i="1"/>
  <c r="G1259" i="1"/>
  <c r="G1260" i="1"/>
  <c r="G1261" i="1"/>
  <c r="G1262" i="1"/>
  <c r="G1263" i="1"/>
  <c r="G1264" i="1"/>
  <c r="G1266" i="1"/>
  <c r="G1267" i="1"/>
  <c r="G1268" i="1"/>
  <c r="G1269" i="1"/>
  <c r="G1270" i="1"/>
  <c r="G1271" i="1"/>
  <c r="G1273" i="1"/>
  <c r="G1274" i="1"/>
  <c r="G1275" i="1"/>
  <c r="G1276" i="1"/>
  <c r="G1277" i="1"/>
  <c r="G1279" i="1"/>
  <c r="G1280" i="1"/>
  <c r="G1281" i="1"/>
  <c r="G1282" i="1"/>
  <c r="G1283" i="1"/>
  <c r="G1285" i="1"/>
  <c r="G1286" i="1"/>
  <c r="G1287" i="1"/>
  <c r="G1288" i="1"/>
  <c r="G1289" i="1"/>
  <c r="G1290" i="1"/>
  <c r="G1292" i="1"/>
  <c r="G1293" i="1"/>
  <c r="G1294" i="1"/>
  <c r="G1295" i="1"/>
  <c r="G1296" i="1"/>
  <c r="G1297" i="1"/>
  <c r="G1299" i="1"/>
  <c r="G1300" i="1"/>
  <c r="G1301" i="1"/>
  <c r="G1302" i="1"/>
  <c r="G1303" i="1"/>
  <c r="G1304" i="1"/>
  <c r="G1306" i="1"/>
  <c r="G1307" i="1"/>
  <c r="G1308" i="1"/>
  <c r="G1309" i="1"/>
  <c r="G1310" i="1"/>
  <c r="G1312" i="1"/>
  <c r="G1313" i="1"/>
  <c r="G1314" i="1"/>
  <c r="G1315" i="1"/>
  <c r="G1316" i="1"/>
  <c r="G1318" i="1"/>
  <c r="G1319" i="1"/>
  <c r="G1320" i="1"/>
  <c r="G1321" i="1"/>
  <c r="G1322" i="1"/>
  <c r="G1323" i="1"/>
  <c r="G1324" i="1"/>
  <c r="G1325" i="1"/>
  <c r="G1326" i="1"/>
  <c r="G1328" i="1"/>
  <c r="G1329" i="1"/>
  <c r="G1330" i="1"/>
  <c r="G1332" i="1"/>
  <c r="G1333" i="1"/>
  <c r="G1334" i="1"/>
  <c r="G1335" i="1"/>
  <c r="G1336" i="1"/>
  <c r="G1338" i="1"/>
  <c r="G1339" i="1"/>
  <c r="G1340" i="1"/>
  <c r="G1341" i="1"/>
  <c r="G1342" i="1"/>
  <c r="G1343" i="1"/>
  <c r="G1344" i="1"/>
  <c r="G1345" i="1"/>
  <c r="G1346" i="1"/>
  <c r="G1348" i="1"/>
  <c r="G1349" i="1"/>
  <c r="G1350" i="1"/>
  <c r="G1351" i="1"/>
  <c r="G1352" i="1"/>
  <c r="G1353" i="1"/>
  <c r="G1354" i="1"/>
  <c r="G1355" i="1"/>
  <c r="G1357" i="1"/>
  <c r="G1358" i="1"/>
  <c r="G1359" i="1"/>
  <c r="G1360" i="1"/>
  <c r="G1361" i="1"/>
  <c r="G1362" i="1"/>
  <c r="G1363" i="1"/>
  <c r="G1364" i="1"/>
  <c r="G1365" i="1"/>
  <c r="G1366" i="1"/>
  <c r="G1368" i="1"/>
  <c r="G1369" i="1"/>
  <c r="G1370" i="1"/>
  <c r="G1371" i="1"/>
  <c r="G1373" i="1"/>
  <c r="G1374" i="1"/>
  <c r="G1375" i="1"/>
  <c r="G1376" i="1"/>
  <c r="G1377" i="1"/>
  <c r="G1379" i="1"/>
  <c r="G1380" i="1"/>
  <c r="G1381" i="1"/>
  <c r="G1383" i="1"/>
  <c r="G1384" i="1"/>
  <c r="G1385" i="1"/>
  <c r="G1386" i="1"/>
  <c r="G1387" i="1"/>
  <c r="G1388" i="1"/>
  <c r="G1389" i="1"/>
  <c r="G1391" i="1"/>
  <c r="G1392" i="1"/>
  <c r="G1393" i="1"/>
  <c r="G1394" i="1"/>
  <c r="G1395" i="1"/>
  <c r="G1396" i="1"/>
  <c r="G1397" i="1"/>
  <c r="G1399" i="1"/>
  <c r="G1400" i="1"/>
  <c r="G1401" i="1"/>
  <c r="G1402" i="1"/>
  <c r="G1404" i="1"/>
  <c r="G1405" i="1"/>
  <c r="G1406" i="1"/>
  <c r="G1407" i="1"/>
  <c r="G1409" i="1"/>
  <c r="G1410" i="1"/>
  <c r="G1411" i="1"/>
  <c r="G1412" i="1"/>
  <c r="G1413" i="1"/>
  <c r="G1414" i="1"/>
  <c r="G1415" i="1"/>
  <c r="G1417" i="1"/>
  <c r="G1418" i="1"/>
  <c r="G1419" i="1"/>
  <c r="G1421" i="1"/>
  <c r="G1422" i="1"/>
  <c r="G1423" i="1"/>
  <c r="G1425" i="1"/>
  <c r="G1426" i="1"/>
  <c r="G1427" i="1"/>
  <c r="G1429" i="1"/>
  <c r="G1430" i="1"/>
  <c r="G1432" i="1"/>
  <c r="G1433" i="1"/>
  <c r="G1434" i="1"/>
  <c r="G1436" i="1"/>
  <c r="G1437" i="1"/>
  <c r="G1438" i="1"/>
  <c r="G1440" i="1"/>
  <c r="G1441" i="1"/>
  <c r="G1443" i="1"/>
  <c r="G1444" i="1"/>
  <c r="G1445" i="1"/>
  <c r="G1448" i="1"/>
  <c r="G1451" i="1"/>
  <c r="G1453" i="1"/>
  <c r="G1454" i="1"/>
  <c r="G1456" i="1"/>
  <c r="G1457" i="1"/>
  <c r="G1458" i="1"/>
  <c r="G1460" i="1"/>
  <c r="G1461" i="1"/>
  <c r="G1462" i="1"/>
  <c r="G1463" i="1"/>
  <c r="G1464" i="1"/>
  <c r="G1465" i="1"/>
  <c r="G1466" i="1"/>
  <c r="G1467" i="1"/>
  <c r="G1468" i="1"/>
  <c r="G1469" i="1"/>
  <c r="G1470" i="1"/>
  <c r="G1471" i="1"/>
  <c r="G1473" i="1"/>
  <c r="G1474" i="1"/>
  <c r="G1475" i="1"/>
  <c r="G1476" i="1"/>
  <c r="G1477" i="1"/>
  <c r="G1478" i="1"/>
  <c r="G1479" i="1"/>
  <c r="G1480" i="1"/>
  <c r="G1481" i="1"/>
  <c r="G1482" i="1"/>
  <c r="G1483" i="1"/>
  <c r="G1484" i="1"/>
  <c r="G1486" i="1"/>
  <c r="G1487" i="1"/>
  <c r="G1488" i="1"/>
  <c r="G1489" i="1"/>
  <c r="G1490" i="1"/>
  <c r="G1491" i="1"/>
  <c r="G1492" i="1"/>
  <c r="G1493" i="1"/>
  <c r="G1494" i="1"/>
  <c r="G1495" i="1"/>
  <c r="G1496" i="1"/>
  <c r="G1497" i="1"/>
  <c r="G1499" i="1"/>
  <c r="G1500" i="1"/>
  <c r="G1501" i="1"/>
  <c r="G1502" i="1"/>
  <c r="G1503" i="1"/>
  <c r="G1504" i="1"/>
  <c r="G1505" i="1"/>
  <c r="G1506" i="1"/>
  <c r="G1507" i="1"/>
  <c r="G1508" i="1"/>
  <c r="G1509" i="1"/>
  <c r="G1510" i="1"/>
  <c r="G1512" i="1"/>
  <c r="G1513" i="1"/>
  <c r="G1514" i="1"/>
  <c r="G1515" i="1"/>
  <c r="G1516" i="1"/>
  <c r="G1517" i="1"/>
  <c r="G1518" i="1"/>
  <c r="G1519" i="1"/>
  <c r="G1520" i="1"/>
  <c r="G1521" i="1"/>
  <c r="G1522" i="1"/>
  <c r="G1523" i="1"/>
  <c r="G1524" i="1"/>
  <c r="G1526" i="1"/>
  <c r="G1527" i="1"/>
  <c r="G1528" i="1"/>
  <c r="G1529" i="1"/>
  <c r="G1530" i="1"/>
  <c r="G1531" i="1"/>
  <c r="G1532" i="1"/>
  <c r="G1533" i="1"/>
  <c r="G1534" i="1"/>
  <c r="G1535" i="1"/>
  <c r="G1536" i="1"/>
  <c r="G1537" i="1"/>
  <c r="G1538" i="1"/>
  <c r="G1540" i="1"/>
  <c r="G1541" i="1"/>
  <c r="G1542" i="1"/>
  <c r="G1543" i="1"/>
  <c r="G1544" i="1"/>
  <c r="G1545" i="1"/>
  <c r="G1546" i="1"/>
  <c r="G1547" i="1"/>
  <c r="G1548" i="1"/>
  <c r="G1549" i="1"/>
  <c r="G1550" i="1"/>
  <c r="G1551" i="1"/>
  <c r="G1552" i="1"/>
  <c r="G1554" i="1"/>
  <c r="G1555" i="1"/>
  <c r="G1556" i="1"/>
  <c r="G1557" i="1"/>
  <c r="G1558" i="1"/>
  <c r="G1559" i="1"/>
  <c r="G1560" i="1"/>
  <c r="G1561" i="1"/>
  <c r="G1562" i="1"/>
  <c r="G1563" i="1"/>
  <c r="G1564" i="1"/>
  <c r="G1565" i="1"/>
  <c r="G1566" i="1"/>
  <c r="G1568" i="1"/>
  <c r="G1569" i="1"/>
  <c r="G1570" i="1"/>
  <c r="G1571" i="1"/>
  <c r="G1572" i="1"/>
  <c r="G1573" i="1"/>
  <c r="G1574" i="1"/>
  <c r="G1575" i="1"/>
  <c r="G1576" i="1"/>
  <c r="G1577" i="1"/>
  <c r="G1578" i="1"/>
  <c r="G1580" i="1"/>
  <c r="G1581" i="1"/>
  <c r="G1582" i="1"/>
  <c r="G1584" i="1"/>
  <c r="G1585" i="1"/>
  <c r="G1586" i="1"/>
  <c r="G1587" i="1"/>
  <c r="G1588" i="1"/>
  <c r="G1590" i="1"/>
  <c r="G1591" i="1"/>
  <c r="G1594" i="1"/>
  <c r="G1595" i="1"/>
  <c r="G1596" i="1"/>
  <c r="G1597" i="1"/>
  <c r="G1598" i="1"/>
  <c r="G1600" i="1"/>
  <c r="G1601" i="1"/>
  <c r="G1604" i="1"/>
  <c r="G1605" i="1"/>
  <c r="G1607" i="1"/>
  <c r="G1608" i="1"/>
  <c r="G1609" i="1"/>
  <c r="G1610" i="1"/>
  <c r="G1611" i="1"/>
  <c r="G1613" i="1"/>
  <c r="G1614" i="1"/>
  <c r="G1616" i="1"/>
  <c r="G1617" i="1"/>
  <c r="G1618" i="1"/>
  <c r="G1619" i="1"/>
  <c r="G1620" i="1"/>
  <c r="G1621" i="1"/>
  <c r="G1623" i="1"/>
  <c r="G1624" i="1"/>
  <c r="G1626" i="1"/>
  <c r="G1627" i="1"/>
  <c r="G1628" i="1"/>
  <c r="G1629" i="1"/>
  <c r="G1630" i="1"/>
  <c r="G1631" i="1"/>
  <c r="G1633" i="1"/>
  <c r="G1634" i="1"/>
  <c r="G1635" i="1"/>
  <c r="G1636" i="1"/>
  <c r="G1637" i="1"/>
  <c r="G1638" i="1"/>
  <c r="G1639" i="1"/>
  <c r="G1641" i="1"/>
  <c r="G1642" i="1"/>
  <c r="G1643" i="1"/>
  <c r="G1644" i="1"/>
  <c r="G1645" i="1"/>
  <c r="G1646" i="1"/>
  <c r="G1647" i="1"/>
  <c r="G1649" i="1"/>
  <c r="G1650" i="1"/>
  <c r="G1651" i="1"/>
  <c r="G1652" i="1"/>
  <c r="G1653" i="1"/>
  <c r="G1655" i="1"/>
  <c r="G1656" i="1"/>
  <c r="G1657" i="1"/>
  <c r="G1658" i="1"/>
  <c r="G1659" i="1"/>
  <c r="G1660" i="1"/>
  <c r="G1661" i="1"/>
  <c r="G1662" i="1"/>
  <c r="G1663" i="1"/>
  <c r="G1664" i="1"/>
  <c r="G1666" i="1"/>
  <c r="G1667" i="1"/>
  <c r="G1668" i="1"/>
  <c r="G1669" i="1"/>
  <c r="G1670" i="1"/>
  <c r="G1671" i="1"/>
  <c r="G1672" i="1"/>
  <c r="G1673" i="1"/>
  <c r="G1675" i="1"/>
  <c r="G1676" i="1"/>
  <c r="G1677" i="1"/>
  <c r="G1679" i="1"/>
  <c r="G1680" i="1"/>
  <c r="G1681" i="1"/>
  <c r="G1682" i="1"/>
  <c r="G1683" i="1"/>
  <c r="G1684" i="1"/>
  <c r="G1685" i="1"/>
  <c r="G1686" i="1"/>
  <c r="G1687" i="1"/>
  <c r="G1688" i="1"/>
  <c r="G1689" i="1"/>
  <c r="G1690" i="1"/>
  <c r="G1691" i="1"/>
  <c r="G1692" i="1"/>
  <c r="G1694" i="1"/>
  <c r="G1695" i="1"/>
  <c r="G1696" i="1"/>
  <c r="G1697" i="1"/>
  <c r="G1698" i="1"/>
  <c r="G1699" i="1"/>
  <c r="G1700" i="1"/>
  <c r="G1701" i="1"/>
  <c r="G1703" i="1"/>
  <c r="G1704" i="1"/>
  <c r="G1705" i="1"/>
  <c r="G1707" i="1"/>
  <c r="G1709" i="1"/>
  <c r="G1710" i="1"/>
  <c r="G1711" i="1"/>
  <c r="G1712" i="1"/>
  <c r="G1714" i="1"/>
  <c r="G1715" i="1"/>
  <c r="G1716" i="1"/>
  <c r="G1717" i="1"/>
  <c r="G1719" i="1"/>
  <c r="G1720" i="1"/>
  <c r="G1721" i="1"/>
  <c r="G1722" i="1"/>
  <c r="G1724" i="1"/>
  <c r="G1725" i="1"/>
  <c r="G1726" i="1"/>
  <c r="G1727" i="1"/>
  <c r="G1729" i="1"/>
  <c r="G1731" i="1"/>
  <c r="G1732" i="1"/>
  <c r="G1733" i="1"/>
  <c r="G1735" i="1"/>
  <c r="G1736" i="1"/>
  <c r="G1737" i="1"/>
  <c r="G1739" i="1"/>
  <c r="G1740" i="1"/>
  <c r="G1741" i="1"/>
  <c r="G1743" i="1"/>
  <c r="G1744" i="1"/>
  <c r="G1745" i="1"/>
  <c r="G1746" i="1"/>
  <c r="G1747" i="1"/>
  <c r="G1748" i="1"/>
  <c r="G1749" i="1"/>
  <c r="G1750" i="1"/>
  <c r="G1751" i="1"/>
  <c r="G1752" i="1"/>
  <c r="G1754" i="1"/>
  <c r="G1755" i="1"/>
  <c r="G1756" i="1"/>
  <c r="G1757" i="1"/>
  <c r="G1759" i="1"/>
  <c r="G1760" i="1"/>
  <c r="G1761" i="1"/>
  <c r="G1762" i="1"/>
  <c r="G1763" i="1"/>
  <c r="G1765" i="1"/>
  <c r="G1766" i="1"/>
  <c r="G1767" i="1"/>
  <c r="G1768" i="1"/>
  <c r="G1775" i="1"/>
  <c r="G1776" i="1"/>
  <c r="G1777" i="1"/>
  <c r="G1778" i="1"/>
  <c r="G1780" i="1"/>
  <c r="G1781" i="1"/>
  <c r="G1782" i="1"/>
  <c r="G1783" i="1"/>
  <c r="G1784" i="1"/>
  <c r="G1785" i="1"/>
  <c r="G1787" i="1"/>
  <c r="G1788" i="1"/>
  <c r="G1789" i="1"/>
  <c r="G1790" i="1"/>
  <c r="G1791" i="1"/>
  <c r="G1793" i="1"/>
  <c r="G1794" i="1"/>
  <c r="G1797" i="1"/>
  <c r="G1798" i="1"/>
  <c r="G1799" i="1"/>
  <c r="G1800" i="1"/>
  <c r="G1802" i="1"/>
  <c r="G1804" i="1"/>
  <c r="G1805" i="1"/>
  <c r="G1806" i="1"/>
  <c r="G1807" i="1"/>
  <c r="G1808" i="1"/>
  <c r="G1809" i="1"/>
  <c r="G1810" i="1"/>
  <c r="G1811" i="1"/>
  <c r="G1813" i="1"/>
  <c r="G1814" i="1"/>
  <c r="G1815" i="1"/>
  <c r="G1816" i="1"/>
  <c r="G1817" i="1"/>
  <c r="G1818" i="1"/>
  <c r="G1819" i="1"/>
  <c r="G1820" i="1"/>
  <c r="G1821" i="1"/>
  <c r="G1822" i="1"/>
  <c r="G1823" i="1"/>
  <c r="G1824" i="1"/>
  <c r="G1825" i="1"/>
  <c r="G1826" i="1"/>
  <c r="G1827" i="1"/>
  <c r="G1828" i="1"/>
  <c r="G1830" i="1"/>
  <c r="G1831" i="1"/>
  <c r="G1832" i="1"/>
  <c r="G1833" i="1"/>
  <c r="G1835" i="1"/>
  <c r="G1836" i="1"/>
  <c r="G1837" i="1"/>
  <c r="G1838" i="1"/>
  <c r="G1839" i="1"/>
  <c r="G1840" i="1"/>
  <c r="G1841" i="1"/>
  <c r="G1843" i="1"/>
  <c r="G1844" i="1"/>
  <c r="G1845" i="1"/>
  <c r="G1846" i="1"/>
  <c r="G1847" i="1"/>
  <c r="G1848" i="1"/>
  <c r="G1849" i="1"/>
  <c r="G1850" i="1"/>
  <c r="G1851" i="1"/>
  <c r="G1852" i="1"/>
  <c r="G1853" i="1"/>
  <c r="G1855" i="1"/>
  <c r="G1856" i="1"/>
  <c r="G1857" i="1"/>
  <c r="G1858" i="1"/>
  <c r="G1859" i="1"/>
  <c r="G1861" i="1"/>
  <c r="G1862" i="1"/>
  <c r="G1863" i="1"/>
  <c r="G1864" i="1"/>
  <c r="G1865" i="1"/>
  <c r="G1867" i="1"/>
  <c r="G1868" i="1"/>
  <c r="G1869" i="1"/>
  <c r="G1870" i="1"/>
  <c r="G1871" i="1"/>
  <c r="G1873" i="1"/>
  <c r="G1874" i="1"/>
  <c r="G1875" i="1"/>
  <c r="G1877" i="1"/>
  <c r="G1878" i="1"/>
  <c r="G1879" i="1"/>
  <c r="G1880" i="1"/>
  <c r="G1882" i="1"/>
  <c r="G1883" i="1"/>
  <c r="G1886" i="1"/>
  <c r="G1887" i="1"/>
  <c r="G1888" i="1"/>
  <c r="G1889" i="1"/>
  <c r="I12" i="1"/>
  <c r="I13" i="1"/>
  <c r="I14" i="1"/>
  <c r="C706" i="1" l="1"/>
  <c r="C707" i="1"/>
  <c r="C710" i="1"/>
  <c r="C711" i="1"/>
  <c r="C712" i="1"/>
  <c r="I1889" i="1" l="1"/>
  <c r="J1889" i="1" s="1"/>
  <c r="H1889" i="1"/>
  <c r="D1889" i="1"/>
  <c r="C1889" i="1"/>
  <c r="I1888" i="1"/>
  <c r="J1888" i="1" s="1"/>
  <c r="H1888" i="1"/>
  <c r="D1888" i="1"/>
  <c r="C1888" i="1"/>
  <c r="I1887" i="1"/>
  <c r="J1887" i="1" s="1"/>
  <c r="H1887" i="1"/>
  <c r="D1887" i="1"/>
  <c r="C1887" i="1"/>
  <c r="I1886" i="1"/>
  <c r="D1886" i="1"/>
  <c r="C1886" i="1"/>
  <c r="I1883" i="1"/>
  <c r="D1883" i="1"/>
  <c r="C1883" i="1"/>
  <c r="I1882" i="1"/>
  <c r="J1882" i="1" s="1"/>
  <c r="H1882" i="1"/>
  <c r="D1882" i="1"/>
  <c r="C1882" i="1"/>
  <c r="E423" i="1"/>
  <c r="E425" i="1"/>
  <c r="E424" i="1"/>
  <c r="J1883" i="1" l="1"/>
  <c r="H1883" i="1"/>
  <c r="J1886" i="1"/>
  <c r="H1886" i="1"/>
  <c r="I1649" i="1" l="1"/>
  <c r="J1649" i="1" s="1"/>
  <c r="I1650" i="1"/>
  <c r="J1650" i="1" s="1"/>
  <c r="I1651" i="1"/>
  <c r="J1651" i="1" s="1"/>
  <c r="I1652" i="1"/>
  <c r="J1652" i="1" s="1"/>
  <c r="I1653" i="1"/>
  <c r="J1653" i="1" s="1"/>
  <c r="I151" i="1"/>
  <c r="J151" i="1" s="1"/>
  <c r="I152" i="1"/>
  <c r="J152" i="1" s="1"/>
  <c r="I153" i="1"/>
  <c r="J153" i="1" s="1"/>
  <c r="I154" i="1"/>
  <c r="J154" i="1" s="1"/>
  <c r="I155" i="1"/>
  <c r="J155" i="1" s="1"/>
  <c r="I156" i="1"/>
  <c r="J156" i="1" s="1"/>
  <c r="J12" i="1"/>
  <c r="J13" i="1"/>
  <c r="J14" i="1"/>
  <c r="I16" i="1"/>
  <c r="J16" i="1" s="1"/>
  <c r="I17" i="1"/>
  <c r="J17" i="1" s="1"/>
  <c r="I18" i="1"/>
  <c r="J18" i="1" s="1"/>
  <c r="I20" i="1"/>
  <c r="J20" i="1" s="1"/>
  <c r="I21" i="1"/>
  <c r="J21" i="1" s="1"/>
  <c r="I22" i="1"/>
  <c r="J22" i="1" s="1"/>
  <c r="I24" i="1"/>
  <c r="J24" i="1" s="1"/>
  <c r="I25" i="1"/>
  <c r="J25" i="1" s="1"/>
  <c r="I27" i="1"/>
  <c r="J27" i="1" s="1"/>
  <c r="I28" i="1"/>
  <c r="J28" i="1" s="1"/>
  <c r="I29" i="1"/>
  <c r="J29" i="1" s="1"/>
  <c r="I30" i="1"/>
  <c r="J30" i="1" s="1"/>
  <c r="I32" i="1"/>
  <c r="J32" i="1" s="1"/>
  <c r="I33" i="1"/>
  <c r="J33" i="1" s="1"/>
  <c r="I34" i="1"/>
  <c r="J34" i="1" s="1"/>
  <c r="I35" i="1"/>
  <c r="J35" i="1" s="1"/>
  <c r="I37" i="1"/>
  <c r="J37" i="1" s="1"/>
  <c r="I38" i="1"/>
  <c r="J38" i="1" s="1"/>
  <c r="I39" i="1"/>
  <c r="J39" i="1" s="1"/>
  <c r="I40" i="1"/>
  <c r="J40" i="1" s="1"/>
  <c r="I42" i="1"/>
  <c r="J42" i="1" s="1"/>
  <c r="I43" i="1"/>
  <c r="J43" i="1" s="1"/>
  <c r="I44" i="1"/>
  <c r="J44" i="1" s="1"/>
  <c r="I45" i="1"/>
  <c r="J45" i="1" s="1"/>
  <c r="I47" i="1"/>
  <c r="J47" i="1" s="1"/>
  <c r="I48" i="1"/>
  <c r="J48" i="1" s="1"/>
  <c r="I49" i="1"/>
  <c r="J49" i="1" s="1"/>
  <c r="I50" i="1"/>
  <c r="J50" i="1" s="1"/>
  <c r="I52" i="1"/>
  <c r="J52" i="1" s="1"/>
  <c r="I53" i="1"/>
  <c r="J53" i="1" s="1"/>
  <c r="I54" i="1"/>
  <c r="J54" i="1" s="1"/>
  <c r="I55" i="1"/>
  <c r="J55" i="1" s="1"/>
  <c r="I57" i="1"/>
  <c r="J57" i="1" s="1"/>
  <c r="I58" i="1"/>
  <c r="J58" i="1" s="1"/>
  <c r="I59" i="1"/>
  <c r="J59" i="1" s="1"/>
  <c r="I60" i="1"/>
  <c r="J60" i="1" s="1"/>
  <c r="I62" i="1"/>
  <c r="J62" i="1" s="1"/>
  <c r="I63" i="1"/>
  <c r="J63" i="1" s="1"/>
  <c r="I64" i="1"/>
  <c r="J64" i="1" s="1"/>
  <c r="I66" i="1"/>
  <c r="J66" i="1" s="1"/>
  <c r="I67" i="1"/>
  <c r="J67" i="1" s="1"/>
  <c r="I68" i="1"/>
  <c r="J68" i="1" s="1"/>
  <c r="I69" i="1"/>
  <c r="J69" i="1" s="1"/>
  <c r="I71" i="1"/>
  <c r="J71" i="1" s="1"/>
  <c r="I72" i="1"/>
  <c r="J72" i="1" s="1"/>
  <c r="I73" i="1"/>
  <c r="J73" i="1" s="1"/>
  <c r="I74" i="1"/>
  <c r="J74" i="1" s="1"/>
  <c r="I76" i="1"/>
  <c r="J76" i="1" s="1"/>
  <c r="I77" i="1"/>
  <c r="J77" i="1" s="1"/>
  <c r="I78" i="1"/>
  <c r="J78" i="1" s="1"/>
  <c r="I79" i="1"/>
  <c r="J79" i="1" s="1"/>
  <c r="I81" i="1"/>
  <c r="J81" i="1" s="1"/>
  <c r="I82" i="1"/>
  <c r="J82" i="1" s="1"/>
  <c r="I83" i="1"/>
  <c r="J83" i="1" s="1"/>
  <c r="I84" i="1"/>
  <c r="J84" i="1" s="1"/>
  <c r="I86" i="1"/>
  <c r="J86" i="1" s="1"/>
  <c r="I87" i="1"/>
  <c r="J87" i="1" s="1"/>
  <c r="I88" i="1"/>
  <c r="J88" i="1" s="1"/>
  <c r="I89" i="1"/>
  <c r="J89" i="1" s="1"/>
  <c r="I103" i="1"/>
  <c r="J103" i="1" s="1"/>
  <c r="I104" i="1"/>
  <c r="J104" i="1" s="1"/>
  <c r="I105" i="1"/>
  <c r="J105" i="1" s="1"/>
  <c r="I135" i="1"/>
  <c r="J135" i="1" s="1"/>
  <c r="I136" i="1"/>
  <c r="J136" i="1" s="1"/>
  <c r="I137" i="1"/>
  <c r="J137" i="1" s="1"/>
  <c r="I91" i="1"/>
  <c r="J91" i="1" s="1"/>
  <c r="I92" i="1"/>
  <c r="J92" i="1" s="1"/>
  <c r="I93" i="1"/>
  <c r="J93" i="1" s="1"/>
  <c r="I95" i="1"/>
  <c r="J95" i="1" s="1"/>
  <c r="I96" i="1"/>
  <c r="J96" i="1" s="1"/>
  <c r="I97" i="1"/>
  <c r="J97" i="1" s="1"/>
  <c r="I99" i="1"/>
  <c r="J99" i="1" s="1"/>
  <c r="I100" i="1"/>
  <c r="J100" i="1" s="1"/>
  <c r="I101" i="1"/>
  <c r="J101" i="1" s="1"/>
  <c r="I107" i="1"/>
  <c r="J107" i="1" s="1"/>
  <c r="I108" i="1"/>
  <c r="J108" i="1" s="1"/>
  <c r="I109" i="1"/>
  <c r="J109" i="1" s="1"/>
  <c r="I111" i="1"/>
  <c r="J111" i="1" s="1"/>
  <c r="I112" i="1"/>
  <c r="J112" i="1" s="1"/>
  <c r="I113" i="1"/>
  <c r="J113" i="1" s="1"/>
  <c r="I115" i="1"/>
  <c r="J115" i="1" s="1"/>
  <c r="I116" i="1"/>
  <c r="J116" i="1" s="1"/>
  <c r="I117" i="1"/>
  <c r="J117" i="1" s="1"/>
  <c r="I119" i="1"/>
  <c r="J119" i="1" s="1"/>
  <c r="I120" i="1"/>
  <c r="J120" i="1" s="1"/>
  <c r="I121" i="1"/>
  <c r="J121" i="1" s="1"/>
  <c r="I123" i="1"/>
  <c r="J123" i="1" s="1"/>
  <c r="I124" i="1"/>
  <c r="J124" i="1" s="1"/>
  <c r="I125" i="1"/>
  <c r="J125" i="1" s="1"/>
  <c r="I127" i="1"/>
  <c r="J127" i="1" s="1"/>
  <c r="I128" i="1"/>
  <c r="J128" i="1" s="1"/>
  <c r="I129" i="1"/>
  <c r="J129" i="1" s="1"/>
  <c r="I131" i="1"/>
  <c r="J131" i="1" s="1"/>
  <c r="I132" i="1"/>
  <c r="J132" i="1" s="1"/>
  <c r="I133" i="1"/>
  <c r="J133" i="1" s="1"/>
  <c r="I139" i="1"/>
  <c r="J139" i="1" s="1"/>
  <c r="I140" i="1"/>
  <c r="J140" i="1" s="1"/>
  <c r="I141" i="1"/>
  <c r="J141" i="1" s="1"/>
  <c r="I143" i="1"/>
  <c r="J143" i="1" s="1"/>
  <c r="I144" i="1"/>
  <c r="J144" i="1" s="1"/>
  <c r="I145" i="1"/>
  <c r="J145" i="1" s="1"/>
  <c r="I1429" i="1"/>
  <c r="J1429" i="1" s="1"/>
  <c r="I1430" i="1"/>
  <c r="J1430" i="1" s="1"/>
  <c r="I1432" i="1"/>
  <c r="J1432" i="1" s="1"/>
  <c r="I1433" i="1"/>
  <c r="J1433" i="1" s="1"/>
  <c r="I1434" i="1"/>
  <c r="J1434" i="1" s="1"/>
  <c r="I1453" i="1"/>
  <c r="J1453" i="1" s="1"/>
  <c r="I1454" i="1"/>
  <c r="J1454" i="1" s="1"/>
  <c r="I1456" i="1"/>
  <c r="J1456" i="1" s="1"/>
  <c r="I1457" i="1"/>
  <c r="J1457" i="1" s="1"/>
  <c r="I1458" i="1"/>
  <c r="J1458" i="1" s="1"/>
  <c r="I1436" i="1"/>
  <c r="J1436" i="1" s="1"/>
  <c r="I1437" i="1"/>
  <c r="J1437" i="1" s="1"/>
  <c r="I1438" i="1"/>
  <c r="J1438" i="1" s="1"/>
  <c r="I1443" i="1"/>
  <c r="J1443" i="1" s="1"/>
  <c r="I1444" i="1"/>
  <c r="J1444" i="1" s="1"/>
  <c r="I1445" i="1"/>
  <c r="J1445" i="1" s="1"/>
  <c r="I1580" i="1"/>
  <c r="J1580" i="1" s="1"/>
  <c r="I1581" i="1"/>
  <c r="J1581" i="1" s="1"/>
  <c r="I1582" i="1"/>
  <c r="J1582" i="1" s="1"/>
  <c r="I1440" i="1"/>
  <c r="J1440" i="1" s="1"/>
  <c r="I1441" i="1"/>
  <c r="J1441" i="1" s="1"/>
  <c r="I158" i="1"/>
  <c r="J158" i="1" s="1"/>
  <c r="I159" i="1"/>
  <c r="J159" i="1" s="1"/>
  <c r="I160" i="1"/>
  <c r="J160" i="1" s="1"/>
  <c r="I161" i="1"/>
  <c r="J161" i="1" s="1"/>
  <c r="I162" i="1"/>
  <c r="J162" i="1" s="1"/>
  <c r="I163" i="1"/>
  <c r="J163" i="1" s="1"/>
  <c r="I165" i="1"/>
  <c r="J165" i="1" s="1"/>
  <c r="I166" i="1"/>
  <c r="J166" i="1" s="1"/>
  <c r="I167" i="1"/>
  <c r="J167" i="1" s="1"/>
  <c r="I168" i="1"/>
  <c r="J168" i="1" s="1"/>
  <c r="I1460" i="1"/>
  <c r="J1460" i="1" s="1"/>
  <c r="I1461" i="1"/>
  <c r="J1461" i="1" s="1"/>
  <c r="I1462" i="1"/>
  <c r="J1462" i="1" s="1"/>
  <c r="I1463" i="1"/>
  <c r="J1463" i="1" s="1"/>
  <c r="I1464" i="1"/>
  <c r="J1464" i="1" s="1"/>
  <c r="I1465" i="1"/>
  <c r="J1465" i="1" s="1"/>
  <c r="I1466" i="1"/>
  <c r="J1466" i="1" s="1"/>
  <c r="I1467" i="1"/>
  <c r="J1467" i="1" s="1"/>
  <c r="I1468" i="1"/>
  <c r="J1468" i="1" s="1"/>
  <c r="I1469" i="1"/>
  <c r="J1469" i="1" s="1"/>
  <c r="I1470" i="1"/>
  <c r="J1470" i="1" s="1"/>
  <c r="I1471" i="1"/>
  <c r="J1471" i="1" s="1"/>
  <c r="I1584" i="1"/>
  <c r="J1584" i="1" s="1"/>
  <c r="I1585" i="1"/>
  <c r="J1585" i="1" s="1"/>
  <c r="I1586" i="1"/>
  <c r="J1586" i="1" s="1"/>
  <c r="I1587" i="1"/>
  <c r="J1587" i="1" s="1"/>
  <c r="I1588" i="1"/>
  <c r="J1588" i="1" s="1"/>
  <c r="I1633" i="1"/>
  <c r="J1633" i="1" s="1"/>
  <c r="I1634" i="1"/>
  <c r="J1634" i="1" s="1"/>
  <c r="I1635" i="1"/>
  <c r="J1635" i="1" s="1"/>
  <c r="I1636" i="1"/>
  <c r="J1636" i="1" s="1"/>
  <c r="I1637" i="1"/>
  <c r="J1637" i="1" s="1"/>
  <c r="I1638" i="1"/>
  <c r="J1638" i="1" s="1"/>
  <c r="I1639" i="1"/>
  <c r="J1639" i="1" s="1"/>
  <c r="I1590" i="1"/>
  <c r="J1590" i="1" s="1"/>
  <c r="I1591" i="1"/>
  <c r="J1591" i="1" s="1"/>
  <c r="I1594" i="1"/>
  <c r="J1594" i="1" s="1"/>
  <c r="I1595" i="1"/>
  <c r="J1595" i="1" s="1"/>
  <c r="I1596" i="1"/>
  <c r="J1596" i="1" s="1"/>
  <c r="I1597" i="1"/>
  <c r="J1597" i="1" s="1"/>
  <c r="I1598" i="1"/>
  <c r="J1598" i="1" s="1"/>
  <c r="I1600" i="1"/>
  <c r="J1600" i="1" s="1"/>
  <c r="I1601" i="1"/>
  <c r="J1601" i="1" s="1"/>
  <c r="I1473" i="1"/>
  <c r="J1473" i="1" s="1"/>
  <c r="I1474" i="1"/>
  <c r="J1474" i="1" s="1"/>
  <c r="I1475" i="1"/>
  <c r="J1475" i="1" s="1"/>
  <c r="I1476" i="1"/>
  <c r="J1476" i="1" s="1"/>
  <c r="I1477" i="1"/>
  <c r="J1477" i="1" s="1"/>
  <c r="I1478" i="1"/>
  <c r="J1478" i="1" s="1"/>
  <c r="I1479" i="1"/>
  <c r="J1479" i="1" s="1"/>
  <c r="I1480" i="1"/>
  <c r="J1480" i="1" s="1"/>
  <c r="I1481" i="1"/>
  <c r="J1481" i="1" s="1"/>
  <c r="I1482" i="1"/>
  <c r="J1482" i="1" s="1"/>
  <c r="I1483" i="1"/>
  <c r="J1483" i="1" s="1"/>
  <c r="I1484" i="1"/>
  <c r="J1484" i="1" s="1"/>
  <c r="I1641" i="1"/>
  <c r="J1641" i="1" s="1"/>
  <c r="I1642" i="1"/>
  <c r="J1642" i="1" s="1"/>
  <c r="I1643" i="1"/>
  <c r="J1643" i="1" s="1"/>
  <c r="I1644" i="1"/>
  <c r="J1644" i="1" s="1"/>
  <c r="I1645" i="1"/>
  <c r="J1645" i="1" s="1"/>
  <c r="I1646" i="1"/>
  <c r="J1646" i="1" s="1"/>
  <c r="I1647" i="1"/>
  <c r="J1647" i="1" s="1"/>
  <c r="I175" i="1"/>
  <c r="J175" i="1" s="1"/>
  <c r="I176" i="1"/>
  <c r="J176" i="1" s="1"/>
  <c r="I177" i="1"/>
  <c r="J177" i="1" s="1"/>
  <c r="I178" i="1"/>
  <c r="J178" i="1" s="1"/>
  <c r="I179" i="1"/>
  <c r="J179" i="1" s="1"/>
  <c r="I180" i="1"/>
  <c r="J180" i="1" s="1"/>
  <c r="I182" i="1"/>
  <c r="J182" i="1" s="1"/>
  <c r="I183" i="1"/>
  <c r="J183" i="1" s="1"/>
  <c r="I184" i="1"/>
  <c r="J184" i="1" s="1"/>
  <c r="I185" i="1"/>
  <c r="J185" i="1" s="1"/>
  <c r="I186" i="1"/>
  <c r="J186" i="1" s="1"/>
  <c r="I187" i="1"/>
  <c r="J187" i="1" s="1"/>
  <c r="I189" i="1"/>
  <c r="J189" i="1" s="1"/>
  <c r="I190" i="1"/>
  <c r="J190" i="1" s="1"/>
  <c r="I191" i="1"/>
  <c r="J191" i="1" s="1"/>
  <c r="I192" i="1"/>
  <c r="J192" i="1" s="1"/>
  <c r="I193" i="1"/>
  <c r="J193" i="1" s="1"/>
  <c r="I194" i="1"/>
  <c r="J194" i="1" s="1"/>
  <c r="I196" i="1"/>
  <c r="J196" i="1" s="1"/>
  <c r="I197" i="1"/>
  <c r="J197" i="1" s="1"/>
  <c r="I198" i="1"/>
  <c r="J198" i="1" s="1"/>
  <c r="I199" i="1"/>
  <c r="J199" i="1" s="1"/>
  <c r="I200" i="1"/>
  <c r="J200" i="1" s="1"/>
  <c r="I201" i="1"/>
  <c r="J201" i="1" s="1"/>
  <c r="I203" i="1"/>
  <c r="J203" i="1" s="1"/>
  <c r="I204" i="1"/>
  <c r="J204" i="1" s="1"/>
  <c r="I205" i="1"/>
  <c r="J205" i="1" s="1"/>
  <c r="I206" i="1"/>
  <c r="J206" i="1" s="1"/>
  <c r="I207" i="1"/>
  <c r="J207" i="1" s="1"/>
  <c r="I208" i="1"/>
  <c r="J208" i="1" s="1"/>
  <c r="I239" i="1"/>
  <c r="J239" i="1" s="1"/>
  <c r="I240" i="1"/>
  <c r="J240" i="1" s="1"/>
  <c r="I241" i="1"/>
  <c r="J241" i="1" s="1"/>
  <c r="I242" i="1"/>
  <c r="J242" i="1" s="1"/>
  <c r="I243" i="1"/>
  <c r="J243" i="1" s="1"/>
  <c r="I244" i="1"/>
  <c r="J244" i="1" s="1"/>
  <c r="I246" i="1"/>
  <c r="J246" i="1" s="1"/>
  <c r="I247" i="1"/>
  <c r="J247" i="1" s="1"/>
  <c r="I248" i="1"/>
  <c r="J248" i="1" s="1"/>
  <c r="I249" i="1"/>
  <c r="J249" i="1" s="1"/>
  <c r="I250" i="1"/>
  <c r="J250" i="1" s="1"/>
  <c r="I251" i="1"/>
  <c r="J251" i="1" s="1"/>
  <c r="I253" i="1"/>
  <c r="J253" i="1" s="1"/>
  <c r="I254" i="1"/>
  <c r="J254" i="1" s="1"/>
  <c r="I255" i="1"/>
  <c r="J255" i="1" s="1"/>
  <c r="I257" i="1"/>
  <c r="J257" i="1" s="1"/>
  <c r="I258" i="1"/>
  <c r="J258" i="1" s="1"/>
  <c r="I259" i="1"/>
  <c r="J259" i="1" s="1"/>
  <c r="I1486" i="1"/>
  <c r="J1486" i="1" s="1"/>
  <c r="I1487" i="1"/>
  <c r="J1487" i="1" s="1"/>
  <c r="I1488" i="1"/>
  <c r="J1488" i="1" s="1"/>
  <c r="I1489" i="1"/>
  <c r="J1489" i="1" s="1"/>
  <c r="I1490" i="1"/>
  <c r="J1490" i="1" s="1"/>
  <c r="I1491" i="1"/>
  <c r="J1491" i="1" s="1"/>
  <c r="I1492" i="1"/>
  <c r="J1492" i="1" s="1"/>
  <c r="I1493" i="1"/>
  <c r="J1493" i="1" s="1"/>
  <c r="I1494" i="1"/>
  <c r="J1494" i="1" s="1"/>
  <c r="I1495" i="1"/>
  <c r="J1495" i="1" s="1"/>
  <c r="I1496" i="1"/>
  <c r="J1496" i="1" s="1"/>
  <c r="I1497" i="1"/>
  <c r="J1497" i="1" s="1"/>
  <c r="I1499" i="1"/>
  <c r="J1499" i="1" s="1"/>
  <c r="I1500" i="1"/>
  <c r="J1500" i="1" s="1"/>
  <c r="I1501" i="1"/>
  <c r="I1502" i="1"/>
  <c r="J1502" i="1" s="1"/>
  <c r="I1503" i="1"/>
  <c r="J1503" i="1" s="1"/>
  <c r="I1504" i="1"/>
  <c r="J1504" i="1" s="1"/>
  <c r="I1505" i="1"/>
  <c r="J1505" i="1" s="1"/>
  <c r="I1506" i="1"/>
  <c r="J1506" i="1" s="1"/>
  <c r="I1507" i="1"/>
  <c r="J1507" i="1" s="1"/>
  <c r="I1508" i="1"/>
  <c r="J1508" i="1" s="1"/>
  <c r="I1509" i="1"/>
  <c r="J1509" i="1" s="1"/>
  <c r="I1510" i="1"/>
  <c r="J1510" i="1" s="1"/>
  <c r="I1604" i="1"/>
  <c r="J1604" i="1" s="1"/>
  <c r="I1605" i="1"/>
  <c r="J1605" i="1" s="1"/>
  <c r="I1607" i="1"/>
  <c r="J1607" i="1" s="1"/>
  <c r="I1608" i="1"/>
  <c r="J1608" i="1" s="1"/>
  <c r="I1609" i="1"/>
  <c r="J1609" i="1" s="1"/>
  <c r="I1610" i="1"/>
  <c r="J1610" i="1" s="1"/>
  <c r="I1611" i="1"/>
  <c r="J1611" i="1" s="1"/>
  <c r="I170" i="1"/>
  <c r="J170" i="1" s="1"/>
  <c r="I171" i="1"/>
  <c r="J171" i="1" s="1"/>
  <c r="I172" i="1"/>
  <c r="J172" i="1" s="1"/>
  <c r="I173" i="1"/>
  <c r="J173" i="1" s="1"/>
  <c r="I234" i="1"/>
  <c r="J234" i="1" s="1"/>
  <c r="I235" i="1"/>
  <c r="J235" i="1" s="1"/>
  <c r="I236" i="1"/>
  <c r="J236" i="1" s="1"/>
  <c r="I237" i="1"/>
  <c r="J237" i="1" s="1"/>
  <c r="I1568" i="1"/>
  <c r="J1568" i="1" s="1"/>
  <c r="I1569" i="1"/>
  <c r="J1569" i="1" s="1"/>
  <c r="I1570" i="1"/>
  <c r="J1570" i="1" s="1"/>
  <c r="I1571" i="1"/>
  <c r="J1571" i="1" s="1"/>
  <c r="I1572" i="1"/>
  <c r="J1572" i="1" s="1"/>
  <c r="I1573" i="1"/>
  <c r="J1573" i="1" s="1"/>
  <c r="I1574" i="1"/>
  <c r="J1574" i="1" s="1"/>
  <c r="I1575" i="1"/>
  <c r="J1575" i="1" s="1"/>
  <c r="I1576" i="1"/>
  <c r="J1576" i="1" s="1"/>
  <c r="I1577" i="1"/>
  <c r="J1577" i="1" s="1"/>
  <c r="I1578" i="1"/>
  <c r="J1578" i="1" s="1"/>
  <c r="I1679" i="1"/>
  <c r="J1679" i="1" s="1"/>
  <c r="I1680" i="1"/>
  <c r="J1680" i="1" s="1"/>
  <c r="I1681" i="1"/>
  <c r="J1681" i="1" s="1"/>
  <c r="I1682" i="1"/>
  <c r="J1682" i="1" s="1"/>
  <c r="I1683" i="1"/>
  <c r="J1683" i="1" s="1"/>
  <c r="I1684" i="1"/>
  <c r="J1684" i="1" s="1"/>
  <c r="I1685" i="1"/>
  <c r="J1685" i="1" s="1"/>
  <c r="I1686" i="1"/>
  <c r="J1686" i="1" s="1"/>
  <c r="I1687" i="1"/>
  <c r="J1687" i="1" s="1"/>
  <c r="I1688" i="1"/>
  <c r="J1688" i="1" s="1"/>
  <c r="I1689" i="1"/>
  <c r="J1689" i="1" s="1"/>
  <c r="I1690" i="1"/>
  <c r="J1690" i="1" s="1"/>
  <c r="I1691" i="1"/>
  <c r="J1691" i="1" s="1"/>
  <c r="I1692" i="1"/>
  <c r="J1692" i="1" s="1"/>
  <c r="I1655" i="1"/>
  <c r="J1655" i="1" s="1"/>
  <c r="I1656" i="1"/>
  <c r="J1656" i="1" s="1"/>
  <c r="I1657" i="1"/>
  <c r="I1658" i="1"/>
  <c r="J1658" i="1" s="1"/>
  <c r="I1659" i="1"/>
  <c r="I1660" i="1"/>
  <c r="J1660" i="1" s="1"/>
  <c r="I1661" i="1"/>
  <c r="J1661" i="1" s="1"/>
  <c r="I1662" i="1"/>
  <c r="J1662" i="1" s="1"/>
  <c r="I1663" i="1"/>
  <c r="J1663" i="1" s="1"/>
  <c r="I1664" i="1"/>
  <c r="J1664" i="1" s="1"/>
  <c r="I222" i="1"/>
  <c r="J222" i="1" s="1"/>
  <c r="I223" i="1"/>
  <c r="J223" i="1" s="1"/>
  <c r="I224" i="1"/>
  <c r="J224" i="1" s="1"/>
  <c r="I225" i="1"/>
  <c r="J225" i="1" s="1"/>
  <c r="I226" i="1"/>
  <c r="J226" i="1" s="1"/>
  <c r="I227" i="1"/>
  <c r="J227" i="1" s="1"/>
  <c r="I228" i="1"/>
  <c r="J228" i="1" s="1"/>
  <c r="I229" i="1"/>
  <c r="J229" i="1" s="1"/>
  <c r="I230" i="1"/>
  <c r="J230" i="1" s="1"/>
  <c r="I231" i="1"/>
  <c r="J231" i="1" s="1"/>
  <c r="I232" i="1"/>
  <c r="J232" i="1" s="1"/>
  <c r="I1512" i="1"/>
  <c r="J1512" i="1" s="1"/>
  <c r="I1513" i="1"/>
  <c r="J1513" i="1" s="1"/>
  <c r="I1514" i="1"/>
  <c r="J1514" i="1" s="1"/>
  <c r="I1515" i="1"/>
  <c r="J1515" i="1" s="1"/>
  <c r="I1516" i="1"/>
  <c r="J1516" i="1" s="1"/>
  <c r="I1517" i="1"/>
  <c r="J1517" i="1" s="1"/>
  <c r="I1518" i="1"/>
  <c r="J1518" i="1" s="1"/>
  <c r="I1519" i="1"/>
  <c r="J1519" i="1" s="1"/>
  <c r="I1520" i="1"/>
  <c r="J1520" i="1" s="1"/>
  <c r="I1521" i="1"/>
  <c r="J1521" i="1" s="1"/>
  <c r="I1522" i="1"/>
  <c r="J1522" i="1" s="1"/>
  <c r="I1523" i="1"/>
  <c r="J1523" i="1" s="1"/>
  <c r="I1524" i="1"/>
  <c r="J1524" i="1" s="1"/>
  <c r="I1526" i="1"/>
  <c r="J1526" i="1" s="1"/>
  <c r="I1527" i="1"/>
  <c r="J1527" i="1" s="1"/>
  <c r="I1528" i="1"/>
  <c r="J1528" i="1" s="1"/>
  <c r="I1529" i="1"/>
  <c r="J1529" i="1" s="1"/>
  <c r="I1530" i="1"/>
  <c r="J1530" i="1" s="1"/>
  <c r="I1531" i="1"/>
  <c r="J1531" i="1" s="1"/>
  <c r="I1532" i="1"/>
  <c r="J1532" i="1" s="1"/>
  <c r="I1533" i="1"/>
  <c r="J1533" i="1" s="1"/>
  <c r="I1534" i="1"/>
  <c r="J1534" i="1" s="1"/>
  <c r="I1535" i="1"/>
  <c r="J1535" i="1" s="1"/>
  <c r="I1536" i="1"/>
  <c r="J1536" i="1" s="1"/>
  <c r="I1537" i="1"/>
  <c r="J1537" i="1" s="1"/>
  <c r="I1538" i="1"/>
  <c r="J1538" i="1" s="1"/>
  <c r="I1540" i="1"/>
  <c r="J1540" i="1" s="1"/>
  <c r="I1541" i="1"/>
  <c r="J1541" i="1" s="1"/>
  <c r="I1542" i="1"/>
  <c r="J1542" i="1" s="1"/>
  <c r="I1543" i="1"/>
  <c r="J1543" i="1" s="1"/>
  <c r="I1544" i="1"/>
  <c r="J1544" i="1" s="1"/>
  <c r="I1545" i="1"/>
  <c r="J1545" i="1" s="1"/>
  <c r="I1546" i="1"/>
  <c r="J1546" i="1" s="1"/>
  <c r="I1547" i="1"/>
  <c r="J1547" i="1" s="1"/>
  <c r="I1548" i="1"/>
  <c r="J1548" i="1" s="1"/>
  <c r="I1549" i="1"/>
  <c r="J1549" i="1" s="1"/>
  <c r="I1550" i="1"/>
  <c r="J1550" i="1" s="1"/>
  <c r="I1551" i="1"/>
  <c r="J1551" i="1" s="1"/>
  <c r="I1552" i="1"/>
  <c r="J1552" i="1" s="1"/>
  <c r="I1554" i="1"/>
  <c r="J1554" i="1" s="1"/>
  <c r="I1555" i="1"/>
  <c r="J1555" i="1" s="1"/>
  <c r="I1556" i="1"/>
  <c r="J1556" i="1" s="1"/>
  <c r="I1557" i="1"/>
  <c r="J1557" i="1" s="1"/>
  <c r="I1558" i="1"/>
  <c r="J1558" i="1" s="1"/>
  <c r="I1559" i="1"/>
  <c r="J1559" i="1" s="1"/>
  <c r="I1560" i="1"/>
  <c r="J1560" i="1" s="1"/>
  <c r="I1561" i="1"/>
  <c r="J1561" i="1" s="1"/>
  <c r="I1562" i="1"/>
  <c r="J1562" i="1" s="1"/>
  <c r="I1563" i="1"/>
  <c r="J1563" i="1" s="1"/>
  <c r="I1564" i="1"/>
  <c r="J1564" i="1" s="1"/>
  <c r="I1565" i="1"/>
  <c r="J1565" i="1" s="1"/>
  <c r="I1566" i="1"/>
  <c r="J1566" i="1" s="1"/>
  <c r="I1613" i="1"/>
  <c r="J1613" i="1" s="1"/>
  <c r="I1614" i="1"/>
  <c r="J1614" i="1" s="1"/>
  <c r="I1616" i="1"/>
  <c r="J1616" i="1" s="1"/>
  <c r="I1617" i="1"/>
  <c r="J1617" i="1" s="1"/>
  <c r="I1618" i="1"/>
  <c r="J1618" i="1" s="1"/>
  <c r="I1619" i="1"/>
  <c r="J1619" i="1" s="1"/>
  <c r="I1620" i="1"/>
  <c r="J1620" i="1" s="1"/>
  <c r="I1621" i="1"/>
  <c r="J1621" i="1" s="1"/>
  <c r="I1623" i="1"/>
  <c r="J1623" i="1" s="1"/>
  <c r="I1624" i="1"/>
  <c r="J1624" i="1" s="1"/>
  <c r="I1626" i="1"/>
  <c r="J1626" i="1" s="1"/>
  <c r="I1627" i="1"/>
  <c r="J1627" i="1" s="1"/>
  <c r="I1628" i="1"/>
  <c r="J1628" i="1" s="1"/>
  <c r="I1629" i="1"/>
  <c r="J1629" i="1" s="1"/>
  <c r="I1630" i="1"/>
  <c r="J1630" i="1" s="1"/>
  <c r="I1631" i="1"/>
  <c r="J1631" i="1" s="1"/>
  <c r="I210" i="1"/>
  <c r="J210" i="1" s="1"/>
  <c r="I211" i="1"/>
  <c r="J211" i="1" s="1"/>
  <c r="I212" i="1"/>
  <c r="J212" i="1" s="1"/>
  <c r="I213" i="1"/>
  <c r="J213" i="1" s="1"/>
  <c r="I214" i="1"/>
  <c r="J214" i="1" s="1"/>
  <c r="I216" i="1"/>
  <c r="J216" i="1" s="1"/>
  <c r="I217" i="1"/>
  <c r="J217" i="1" s="1"/>
  <c r="I218" i="1"/>
  <c r="J218" i="1" s="1"/>
  <c r="I219" i="1"/>
  <c r="J219" i="1" s="1"/>
  <c r="I220" i="1"/>
  <c r="J220" i="1" s="1"/>
  <c r="I261" i="1"/>
  <c r="J261" i="1" s="1"/>
  <c r="I262" i="1"/>
  <c r="J262" i="1" s="1"/>
  <c r="I263" i="1"/>
  <c r="J263" i="1" s="1"/>
  <c r="I264" i="1"/>
  <c r="J264" i="1" s="1"/>
  <c r="I265" i="1"/>
  <c r="J265" i="1" s="1"/>
  <c r="I266" i="1"/>
  <c r="J266" i="1" s="1"/>
  <c r="I267" i="1"/>
  <c r="J267" i="1" s="1"/>
  <c r="I268" i="1"/>
  <c r="J268" i="1" s="1"/>
  <c r="I269" i="1"/>
  <c r="J269" i="1" s="1"/>
  <c r="I270" i="1"/>
  <c r="J270" i="1" s="1"/>
  <c r="I271" i="1"/>
  <c r="J271" i="1" s="1"/>
  <c r="I272" i="1"/>
  <c r="J272" i="1" s="1"/>
  <c r="I273" i="1"/>
  <c r="J273" i="1" s="1"/>
  <c r="I275" i="1"/>
  <c r="J275" i="1" s="1"/>
  <c r="I276" i="1"/>
  <c r="J276" i="1" s="1"/>
  <c r="I277" i="1"/>
  <c r="J277" i="1" s="1"/>
  <c r="I278" i="1"/>
  <c r="J278" i="1" s="1"/>
  <c r="I279" i="1"/>
  <c r="J279" i="1" s="1"/>
  <c r="I280" i="1"/>
  <c r="J280" i="1" s="1"/>
  <c r="I282" i="1"/>
  <c r="J282" i="1" s="1"/>
  <c r="I283" i="1"/>
  <c r="J283" i="1" s="1"/>
  <c r="I284" i="1"/>
  <c r="J284" i="1" s="1"/>
  <c r="I285" i="1"/>
  <c r="J285" i="1" s="1"/>
  <c r="I286" i="1"/>
  <c r="J286" i="1" s="1"/>
  <c r="I287" i="1"/>
  <c r="J287" i="1" s="1"/>
  <c r="I288" i="1"/>
  <c r="J288" i="1" s="1"/>
  <c r="I289" i="1"/>
  <c r="J289" i="1" s="1"/>
  <c r="I290" i="1"/>
  <c r="J290" i="1" s="1"/>
  <c r="I291" i="1"/>
  <c r="J291" i="1" s="1"/>
  <c r="I292" i="1"/>
  <c r="J292" i="1" s="1"/>
  <c r="I294" i="1"/>
  <c r="J294" i="1" s="1"/>
  <c r="I295" i="1"/>
  <c r="J295" i="1" s="1"/>
  <c r="I296" i="1"/>
  <c r="J296" i="1" s="1"/>
  <c r="I297" i="1"/>
  <c r="J297" i="1" s="1"/>
  <c r="I298" i="1"/>
  <c r="J298" i="1" s="1"/>
  <c r="I300" i="1"/>
  <c r="J300" i="1" s="1"/>
  <c r="I301" i="1"/>
  <c r="J301" i="1" s="1"/>
  <c r="I302" i="1"/>
  <c r="J302" i="1" s="1"/>
  <c r="I303" i="1"/>
  <c r="J303" i="1" s="1"/>
  <c r="I304" i="1"/>
  <c r="J304" i="1" s="1"/>
  <c r="I306" i="1"/>
  <c r="J306" i="1" s="1"/>
  <c r="I307" i="1"/>
  <c r="J307" i="1" s="1"/>
  <c r="I308" i="1"/>
  <c r="J308" i="1" s="1"/>
  <c r="I309" i="1"/>
  <c r="J309" i="1" s="1"/>
  <c r="I310" i="1"/>
  <c r="J310" i="1" s="1"/>
  <c r="I312" i="1"/>
  <c r="J312" i="1" s="1"/>
  <c r="I313" i="1"/>
  <c r="J313" i="1" s="1"/>
  <c r="I314" i="1"/>
  <c r="J314" i="1" s="1"/>
  <c r="I315" i="1"/>
  <c r="J315" i="1" s="1"/>
  <c r="I316" i="1"/>
  <c r="J316" i="1" s="1"/>
  <c r="I318" i="1"/>
  <c r="J318" i="1" s="1"/>
  <c r="I319" i="1"/>
  <c r="J319" i="1" s="1"/>
  <c r="I320" i="1"/>
  <c r="J320" i="1" s="1"/>
  <c r="I321" i="1"/>
  <c r="J321" i="1" s="1"/>
  <c r="I322" i="1"/>
  <c r="J322" i="1" s="1"/>
  <c r="I333" i="1"/>
  <c r="J333" i="1" s="1"/>
  <c r="I334" i="1"/>
  <c r="J334" i="1" s="1"/>
  <c r="I335" i="1"/>
  <c r="J335" i="1" s="1"/>
  <c r="I336" i="1"/>
  <c r="J336" i="1" s="1"/>
  <c r="I337" i="1"/>
  <c r="J337" i="1" s="1"/>
  <c r="I338" i="1"/>
  <c r="J338" i="1" s="1"/>
  <c r="I339" i="1"/>
  <c r="J339" i="1" s="1"/>
  <c r="I341" i="1"/>
  <c r="J341" i="1" s="1"/>
  <c r="I342" i="1"/>
  <c r="J342" i="1" s="1"/>
  <c r="I343" i="1"/>
  <c r="J343" i="1" s="1"/>
  <c r="I344" i="1"/>
  <c r="J344" i="1" s="1"/>
  <c r="I345" i="1"/>
  <c r="J345" i="1" s="1"/>
  <c r="I346" i="1"/>
  <c r="J346" i="1" s="1"/>
  <c r="I347" i="1"/>
  <c r="J347" i="1" s="1"/>
  <c r="I349" i="1"/>
  <c r="J349" i="1" s="1"/>
  <c r="I350" i="1"/>
  <c r="J350" i="1" s="1"/>
  <c r="I351" i="1"/>
  <c r="J351" i="1" s="1"/>
  <c r="I352" i="1"/>
  <c r="J352" i="1" s="1"/>
  <c r="I353" i="1"/>
  <c r="J353" i="1" s="1"/>
  <c r="I354" i="1"/>
  <c r="J354" i="1" s="1"/>
  <c r="I355" i="1"/>
  <c r="J355" i="1" s="1"/>
  <c r="I357" i="1"/>
  <c r="J357" i="1" s="1"/>
  <c r="I358" i="1"/>
  <c r="J358" i="1" s="1"/>
  <c r="I359" i="1"/>
  <c r="J359" i="1" s="1"/>
  <c r="I360" i="1"/>
  <c r="J360" i="1" s="1"/>
  <c r="I362" i="1"/>
  <c r="J362" i="1" s="1"/>
  <c r="I363" i="1"/>
  <c r="J363" i="1" s="1"/>
  <c r="I364" i="1"/>
  <c r="J364" i="1" s="1"/>
  <c r="I365" i="1"/>
  <c r="J365" i="1" s="1"/>
  <c r="I367" i="1"/>
  <c r="J367" i="1" s="1"/>
  <c r="I368" i="1"/>
  <c r="J368" i="1" s="1"/>
  <c r="I369" i="1"/>
  <c r="J369" i="1" s="1"/>
  <c r="I370" i="1"/>
  <c r="J370" i="1" s="1"/>
  <c r="I371" i="1"/>
  <c r="J371" i="1" s="1"/>
  <c r="I372" i="1"/>
  <c r="J372" i="1" s="1"/>
  <c r="I373" i="1"/>
  <c r="J373" i="1" s="1"/>
  <c r="I374" i="1"/>
  <c r="J374" i="1" s="1"/>
  <c r="I375" i="1"/>
  <c r="J375" i="1" s="1"/>
  <c r="I376" i="1"/>
  <c r="J376" i="1" s="1"/>
  <c r="I377" i="1"/>
  <c r="J377" i="1" s="1"/>
  <c r="I379" i="1"/>
  <c r="J379" i="1" s="1"/>
  <c r="I380" i="1"/>
  <c r="J380" i="1" s="1"/>
  <c r="I381" i="1"/>
  <c r="J381" i="1" s="1"/>
  <c r="I382" i="1"/>
  <c r="J382" i="1" s="1"/>
  <c r="I383" i="1"/>
  <c r="J383" i="1" s="1"/>
  <c r="I384" i="1"/>
  <c r="J384" i="1" s="1"/>
  <c r="I386" i="1"/>
  <c r="J386" i="1" s="1"/>
  <c r="I387" i="1"/>
  <c r="J387" i="1" s="1"/>
  <c r="I388" i="1"/>
  <c r="J388" i="1" s="1"/>
  <c r="I389" i="1"/>
  <c r="J389" i="1" s="1"/>
  <c r="I390" i="1"/>
  <c r="J390" i="1" s="1"/>
  <c r="I391" i="1"/>
  <c r="J391" i="1" s="1"/>
  <c r="I393" i="1"/>
  <c r="J393" i="1" s="1"/>
  <c r="I394" i="1"/>
  <c r="J394" i="1" s="1"/>
  <c r="I395" i="1"/>
  <c r="J395" i="1" s="1"/>
  <c r="I396" i="1"/>
  <c r="J396" i="1" s="1"/>
  <c r="I397" i="1"/>
  <c r="J397" i="1" s="1"/>
  <c r="I398" i="1"/>
  <c r="J398" i="1" s="1"/>
  <c r="I580" i="1"/>
  <c r="J580" i="1" s="1"/>
  <c r="I581" i="1"/>
  <c r="J581" i="1" s="1"/>
  <c r="I582" i="1"/>
  <c r="J582" i="1" s="1"/>
  <c r="I583" i="1"/>
  <c r="J583" i="1" s="1"/>
  <c r="I584" i="1"/>
  <c r="J584" i="1" s="1"/>
  <c r="I585" i="1"/>
  <c r="J585" i="1" s="1"/>
  <c r="I586" i="1"/>
  <c r="J586" i="1" s="1"/>
  <c r="I593" i="1"/>
  <c r="J593" i="1" s="1"/>
  <c r="I594" i="1"/>
  <c r="J594" i="1" s="1"/>
  <c r="I595" i="1"/>
  <c r="J595" i="1" s="1"/>
  <c r="I596" i="1"/>
  <c r="J596" i="1" s="1"/>
  <c r="I597" i="1"/>
  <c r="J597" i="1" s="1"/>
  <c r="I599" i="1"/>
  <c r="J599" i="1" s="1"/>
  <c r="I600" i="1"/>
  <c r="J600" i="1" s="1"/>
  <c r="I601" i="1"/>
  <c r="J601" i="1" s="1"/>
  <c r="I602" i="1"/>
  <c r="J602" i="1" s="1"/>
  <c r="I603" i="1"/>
  <c r="J603" i="1" s="1"/>
  <c r="I605" i="1"/>
  <c r="J605" i="1" s="1"/>
  <c r="I606" i="1"/>
  <c r="J606" i="1" s="1"/>
  <c r="I607" i="1"/>
  <c r="J607" i="1" s="1"/>
  <c r="I608" i="1"/>
  <c r="J608" i="1" s="1"/>
  <c r="I609" i="1"/>
  <c r="J609" i="1" s="1"/>
  <c r="I610" i="1"/>
  <c r="J610" i="1" s="1"/>
  <c r="I612" i="1"/>
  <c r="J612" i="1" s="1"/>
  <c r="I613" i="1"/>
  <c r="J613" i="1" s="1"/>
  <c r="I614" i="1"/>
  <c r="J614" i="1" s="1"/>
  <c r="I615" i="1"/>
  <c r="J615" i="1" s="1"/>
  <c r="I616" i="1"/>
  <c r="J616" i="1" s="1"/>
  <c r="I617" i="1"/>
  <c r="J617" i="1" s="1"/>
  <c r="I618" i="1"/>
  <c r="J618" i="1" s="1"/>
  <c r="I619" i="1"/>
  <c r="J619" i="1" s="1"/>
  <c r="I620" i="1"/>
  <c r="J620" i="1" s="1"/>
  <c r="I621" i="1"/>
  <c r="J621" i="1" s="1"/>
  <c r="I622" i="1"/>
  <c r="J622" i="1" s="1"/>
  <c r="I623" i="1"/>
  <c r="J623" i="1" s="1"/>
  <c r="I624" i="1"/>
  <c r="J624" i="1" s="1"/>
  <c r="I625" i="1"/>
  <c r="J625" i="1" s="1"/>
  <c r="I626" i="1"/>
  <c r="J626" i="1" s="1"/>
  <c r="I627" i="1"/>
  <c r="J627" i="1" s="1"/>
  <c r="I629" i="1"/>
  <c r="J629" i="1" s="1"/>
  <c r="I630" i="1"/>
  <c r="J630" i="1" s="1"/>
  <c r="I631" i="1"/>
  <c r="J631" i="1" s="1"/>
  <c r="I632" i="1"/>
  <c r="J632" i="1" s="1"/>
  <c r="I633" i="1"/>
  <c r="J633" i="1" s="1"/>
  <c r="I634" i="1"/>
  <c r="J634" i="1" s="1"/>
  <c r="I635" i="1"/>
  <c r="J635" i="1" s="1"/>
  <c r="I636" i="1"/>
  <c r="J636" i="1" s="1"/>
  <c r="I638" i="1"/>
  <c r="J638" i="1" s="1"/>
  <c r="I639" i="1"/>
  <c r="J639" i="1" s="1"/>
  <c r="I640" i="1"/>
  <c r="J640" i="1" s="1"/>
  <c r="I641" i="1"/>
  <c r="J641" i="1" s="1"/>
  <c r="I642" i="1"/>
  <c r="J642" i="1" s="1"/>
  <c r="I643" i="1"/>
  <c r="J643" i="1" s="1"/>
  <c r="I324" i="1"/>
  <c r="J324" i="1" s="1"/>
  <c r="I325" i="1"/>
  <c r="J325" i="1" s="1"/>
  <c r="I326" i="1"/>
  <c r="J326" i="1" s="1"/>
  <c r="I327" i="1"/>
  <c r="J327" i="1" s="1"/>
  <c r="I328" i="1"/>
  <c r="J328" i="1" s="1"/>
  <c r="I329" i="1"/>
  <c r="J329" i="1" s="1"/>
  <c r="I330" i="1"/>
  <c r="J330" i="1" s="1"/>
  <c r="I331" i="1"/>
  <c r="J331" i="1" s="1"/>
  <c r="I400" i="1"/>
  <c r="J400" i="1" s="1"/>
  <c r="I401" i="1"/>
  <c r="J401" i="1" s="1"/>
  <c r="I402" i="1"/>
  <c r="J402" i="1" s="1"/>
  <c r="I403" i="1"/>
  <c r="J403" i="1" s="1"/>
  <c r="I404" i="1"/>
  <c r="J404" i="1" s="1"/>
  <c r="I405" i="1"/>
  <c r="J405" i="1" s="1"/>
  <c r="I407" i="1"/>
  <c r="J407" i="1" s="1"/>
  <c r="I408" i="1"/>
  <c r="J408" i="1" s="1"/>
  <c r="I409" i="1"/>
  <c r="J409" i="1" s="1"/>
  <c r="I410" i="1"/>
  <c r="J410" i="1" s="1"/>
  <c r="I411" i="1"/>
  <c r="J411" i="1" s="1"/>
  <c r="I412" i="1"/>
  <c r="J412" i="1" s="1"/>
  <c r="I414" i="1"/>
  <c r="J414" i="1" s="1"/>
  <c r="I415" i="1"/>
  <c r="J415" i="1" s="1"/>
  <c r="I416" i="1"/>
  <c r="J416" i="1" s="1"/>
  <c r="I417" i="1"/>
  <c r="J417" i="1" s="1"/>
  <c r="I418" i="1"/>
  <c r="J418" i="1" s="1"/>
  <c r="I419" i="1"/>
  <c r="J419" i="1" s="1"/>
  <c r="I421" i="1"/>
  <c r="J421" i="1" s="1"/>
  <c r="I422" i="1"/>
  <c r="J422" i="1" s="1"/>
  <c r="I423" i="1"/>
  <c r="J423" i="1" s="1"/>
  <c r="I424" i="1"/>
  <c r="J424" i="1" s="1"/>
  <c r="I425" i="1"/>
  <c r="J425" i="1" s="1"/>
  <c r="I426" i="1"/>
  <c r="J426" i="1" s="1"/>
  <c r="I428" i="1"/>
  <c r="J428" i="1" s="1"/>
  <c r="I429" i="1"/>
  <c r="J429" i="1" s="1"/>
  <c r="I430" i="1"/>
  <c r="I431" i="1"/>
  <c r="I432" i="1"/>
  <c r="J432" i="1" s="1"/>
  <c r="I433" i="1"/>
  <c r="J433" i="1" s="1"/>
  <c r="I435" i="1"/>
  <c r="J435" i="1" s="1"/>
  <c r="I436" i="1"/>
  <c r="J436" i="1" s="1"/>
  <c r="I437" i="1"/>
  <c r="I438" i="1"/>
  <c r="I439" i="1"/>
  <c r="J439" i="1" s="1"/>
  <c r="I440" i="1"/>
  <c r="J440" i="1" s="1"/>
  <c r="I442" i="1"/>
  <c r="J442" i="1" s="1"/>
  <c r="I443" i="1"/>
  <c r="J443" i="1" s="1"/>
  <c r="I444" i="1"/>
  <c r="I445" i="1"/>
  <c r="I446" i="1"/>
  <c r="J446" i="1" s="1"/>
  <c r="I447" i="1"/>
  <c r="J447" i="1" s="1"/>
  <c r="I449" i="1"/>
  <c r="J449" i="1" s="1"/>
  <c r="I450" i="1"/>
  <c r="J450" i="1" s="1"/>
  <c r="I451" i="1"/>
  <c r="J451" i="1" s="1"/>
  <c r="I452" i="1"/>
  <c r="J452" i="1" s="1"/>
  <c r="I454" i="1"/>
  <c r="J454" i="1" s="1"/>
  <c r="I455" i="1"/>
  <c r="J455" i="1" s="1"/>
  <c r="I456" i="1"/>
  <c r="J456" i="1" s="1"/>
  <c r="I457" i="1"/>
  <c r="J457" i="1" s="1"/>
  <c r="I459" i="1"/>
  <c r="J459" i="1" s="1"/>
  <c r="I460" i="1"/>
  <c r="J460" i="1" s="1"/>
  <c r="I461" i="1"/>
  <c r="J461" i="1" s="1"/>
  <c r="I462" i="1"/>
  <c r="J462" i="1" s="1"/>
  <c r="I464" i="1"/>
  <c r="J464" i="1" s="1"/>
  <c r="I465" i="1"/>
  <c r="J465" i="1" s="1"/>
  <c r="I466" i="1"/>
  <c r="J466" i="1" s="1"/>
  <c r="I467" i="1"/>
  <c r="J467" i="1" s="1"/>
  <c r="I468" i="1"/>
  <c r="J468" i="1" s="1"/>
  <c r="I469" i="1"/>
  <c r="J469" i="1" s="1"/>
  <c r="I470" i="1"/>
  <c r="J470" i="1" s="1"/>
  <c r="I472" i="1"/>
  <c r="J472" i="1" s="1"/>
  <c r="I473" i="1"/>
  <c r="J473" i="1" s="1"/>
  <c r="I474" i="1"/>
  <c r="J474" i="1" s="1"/>
  <c r="I475" i="1"/>
  <c r="J475" i="1" s="1"/>
  <c r="I476" i="1"/>
  <c r="J476" i="1" s="1"/>
  <c r="I477" i="1"/>
  <c r="J477" i="1" s="1"/>
  <c r="I478" i="1"/>
  <c r="J478" i="1" s="1"/>
  <c r="I480" i="1"/>
  <c r="J480" i="1" s="1"/>
  <c r="I481" i="1"/>
  <c r="J481" i="1" s="1"/>
  <c r="I482" i="1"/>
  <c r="J482" i="1" s="1"/>
  <c r="I483" i="1"/>
  <c r="J483" i="1" s="1"/>
  <c r="I484" i="1"/>
  <c r="J484" i="1" s="1"/>
  <c r="I485" i="1"/>
  <c r="J485" i="1" s="1"/>
  <c r="I486" i="1"/>
  <c r="J486" i="1" s="1"/>
  <c r="I487" i="1"/>
  <c r="J487" i="1" s="1"/>
  <c r="I489" i="1"/>
  <c r="J489" i="1" s="1"/>
  <c r="I490" i="1"/>
  <c r="J490" i="1" s="1"/>
  <c r="I491" i="1"/>
  <c r="J491" i="1" s="1"/>
  <c r="I492" i="1"/>
  <c r="J492" i="1" s="1"/>
  <c r="I493" i="1"/>
  <c r="J493" i="1" s="1"/>
  <c r="I494" i="1"/>
  <c r="J494" i="1" s="1"/>
  <c r="I495" i="1"/>
  <c r="J495" i="1" s="1"/>
  <c r="I496" i="1"/>
  <c r="J496" i="1" s="1"/>
  <c r="I498" i="1"/>
  <c r="J498" i="1" s="1"/>
  <c r="I499" i="1"/>
  <c r="J499" i="1" s="1"/>
  <c r="I500" i="1"/>
  <c r="J500" i="1" s="1"/>
  <c r="I501" i="1"/>
  <c r="J501" i="1" s="1"/>
  <c r="I502" i="1"/>
  <c r="J502" i="1" s="1"/>
  <c r="I503" i="1"/>
  <c r="J503" i="1" s="1"/>
  <c r="I504" i="1"/>
  <c r="J504" i="1" s="1"/>
  <c r="I505" i="1"/>
  <c r="J505" i="1" s="1"/>
  <c r="I507" i="1"/>
  <c r="J507" i="1" s="1"/>
  <c r="I508" i="1"/>
  <c r="J508" i="1" s="1"/>
  <c r="I509" i="1"/>
  <c r="J509" i="1" s="1"/>
  <c r="I510" i="1"/>
  <c r="J510" i="1" s="1"/>
  <c r="I511" i="1"/>
  <c r="J511" i="1" s="1"/>
  <c r="I512" i="1"/>
  <c r="J512" i="1" s="1"/>
  <c r="I513" i="1"/>
  <c r="J513" i="1" s="1"/>
  <c r="I515" i="1"/>
  <c r="J515" i="1" s="1"/>
  <c r="I516" i="1"/>
  <c r="J516" i="1" s="1"/>
  <c r="I517" i="1"/>
  <c r="J517" i="1" s="1"/>
  <c r="I518" i="1"/>
  <c r="J518" i="1" s="1"/>
  <c r="I519" i="1"/>
  <c r="J519" i="1" s="1"/>
  <c r="I520" i="1"/>
  <c r="J520" i="1" s="1"/>
  <c r="I521" i="1"/>
  <c r="J521" i="1" s="1"/>
  <c r="I523" i="1"/>
  <c r="J523" i="1" s="1"/>
  <c r="I524" i="1"/>
  <c r="J524" i="1" s="1"/>
  <c r="I525" i="1"/>
  <c r="J525" i="1" s="1"/>
  <c r="I526" i="1"/>
  <c r="J526" i="1" s="1"/>
  <c r="I527" i="1"/>
  <c r="J527" i="1" s="1"/>
  <c r="I528" i="1"/>
  <c r="J528" i="1" s="1"/>
  <c r="I529" i="1"/>
  <c r="J529" i="1" s="1"/>
  <c r="I531" i="1"/>
  <c r="J531" i="1" s="1"/>
  <c r="I532" i="1"/>
  <c r="J532" i="1" s="1"/>
  <c r="I533" i="1"/>
  <c r="J533" i="1" s="1"/>
  <c r="I534" i="1"/>
  <c r="J534" i="1" s="1"/>
  <c r="I535" i="1"/>
  <c r="J535" i="1" s="1"/>
  <c r="I536" i="1"/>
  <c r="J536" i="1" s="1"/>
  <c r="I537" i="1"/>
  <c r="J537" i="1" s="1"/>
  <c r="I539" i="1"/>
  <c r="J539" i="1" s="1"/>
  <c r="I540" i="1"/>
  <c r="J540" i="1" s="1"/>
  <c r="I541" i="1"/>
  <c r="J541" i="1" s="1"/>
  <c r="I542" i="1"/>
  <c r="J542" i="1" s="1"/>
  <c r="I543" i="1"/>
  <c r="J543" i="1" s="1"/>
  <c r="I545" i="1"/>
  <c r="J545" i="1" s="1"/>
  <c r="I546" i="1"/>
  <c r="J546" i="1" s="1"/>
  <c r="I547" i="1"/>
  <c r="J547" i="1" s="1"/>
  <c r="I548" i="1"/>
  <c r="J548" i="1" s="1"/>
  <c r="I549" i="1"/>
  <c r="J549" i="1" s="1"/>
  <c r="I550" i="1"/>
  <c r="J550" i="1" s="1"/>
  <c r="I551" i="1"/>
  <c r="J551" i="1" s="1"/>
  <c r="I552" i="1"/>
  <c r="J552" i="1" s="1"/>
  <c r="I554" i="1"/>
  <c r="J554" i="1" s="1"/>
  <c r="I555" i="1"/>
  <c r="J555" i="1" s="1"/>
  <c r="I556" i="1"/>
  <c r="J556" i="1" s="1"/>
  <c r="I557" i="1"/>
  <c r="J557" i="1" s="1"/>
  <c r="I558" i="1"/>
  <c r="J558" i="1" s="1"/>
  <c r="I559" i="1"/>
  <c r="J559" i="1" s="1"/>
  <c r="I560" i="1"/>
  <c r="J560" i="1" s="1"/>
  <c r="I561" i="1"/>
  <c r="J561" i="1" s="1"/>
  <c r="I563" i="1"/>
  <c r="J563" i="1" s="1"/>
  <c r="I564" i="1"/>
  <c r="J564" i="1" s="1"/>
  <c r="I565" i="1"/>
  <c r="J565" i="1" s="1"/>
  <c r="I567" i="1"/>
  <c r="J567" i="1" s="1"/>
  <c r="I568" i="1"/>
  <c r="J568" i="1" s="1"/>
  <c r="I569" i="1"/>
  <c r="J569" i="1" s="1"/>
  <c r="I570" i="1"/>
  <c r="J570" i="1" s="1"/>
  <c r="I571" i="1"/>
  <c r="J571" i="1" s="1"/>
  <c r="I573" i="1"/>
  <c r="J573" i="1" s="1"/>
  <c r="I574" i="1"/>
  <c r="J574" i="1" s="1"/>
  <c r="I575" i="1"/>
  <c r="J575" i="1" s="1"/>
  <c r="I576" i="1"/>
  <c r="J576" i="1" s="1"/>
  <c r="I577" i="1"/>
  <c r="J577" i="1" s="1"/>
  <c r="I578" i="1"/>
  <c r="J578" i="1" s="1"/>
  <c r="I588" i="1"/>
  <c r="J588" i="1" s="1"/>
  <c r="I589" i="1"/>
  <c r="J589" i="1" s="1"/>
  <c r="I590" i="1"/>
  <c r="J590" i="1" s="1"/>
  <c r="I591" i="1"/>
  <c r="J591" i="1" s="1"/>
  <c r="I645" i="1"/>
  <c r="J645" i="1" s="1"/>
  <c r="I646" i="1"/>
  <c r="J646" i="1" s="1"/>
  <c r="I647" i="1"/>
  <c r="J647" i="1" s="1"/>
  <c r="I648" i="1"/>
  <c r="J648" i="1" s="1"/>
  <c r="I649" i="1"/>
  <c r="J649" i="1" s="1"/>
  <c r="I650" i="1"/>
  <c r="J650" i="1" s="1"/>
  <c r="I651" i="1"/>
  <c r="J651" i="1" s="1"/>
  <c r="I652" i="1"/>
  <c r="J652" i="1" s="1"/>
  <c r="I653" i="1"/>
  <c r="J653" i="1" s="1"/>
  <c r="I655" i="1"/>
  <c r="I656" i="1"/>
  <c r="I657" i="1"/>
  <c r="I658" i="1"/>
  <c r="I659" i="1"/>
  <c r="I660" i="1"/>
  <c r="I661" i="1"/>
  <c r="I662" i="1"/>
  <c r="I663" i="1"/>
  <c r="J663" i="1" s="1"/>
  <c r="I664" i="1"/>
  <c r="J664" i="1" s="1"/>
  <c r="I665" i="1"/>
  <c r="J665" i="1" s="1"/>
  <c r="I666" i="1"/>
  <c r="J666" i="1" s="1"/>
  <c r="I668" i="1"/>
  <c r="I669" i="1"/>
  <c r="I670" i="1"/>
  <c r="I671" i="1"/>
  <c r="I672" i="1"/>
  <c r="I673" i="1"/>
  <c r="I674" i="1"/>
  <c r="I675" i="1"/>
  <c r="I676" i="1"/>
  <c r="J676" i="1" s="1"/>
  <c r="I677" i="1"/>
  <c r="J677" i="1" s="1"/>
  <c r="I678" i="1"/>
  <c r="J678" i="1" s="1"/>
  <c r="I679" i="1"/>
  <c r="J679" i="1" s="1"/>
  <c r="I681" i="1"/>
  <c r="J681" i="1" s="1"/>
  <c r="I682" i="1"/>
  <c r="J682" i="1" s="1"/>
  <c r="I683" i="1"/>
  <c r="J683" i="1" s="1"/>
  <c r="I684" i="1"/>
  <c r="J684" i="1" s="1"/>
  <c r="I685" i="1"/>
  <c r="J685" i="1" s="1"/>
  <c r="I686" i="1"/>
  <c r="J686" i="1" s="1"/>
  <c r="I692" i="1"/>
  <c r="J692" i="1" s="1"/>
  <c r="I693" i="1"/>
  <c r="J693" i="1" s="1"/>
  <c r="I694" i="1"/>
  <c r="J694" i="1" s="1"/>
  <c r="I695" i="1"/>
  <c r="J695" i="1" s="1"/>
  <c r="I696" i="1"/>
  <c r="J696" i="1" s="1"/>
  <c r="I697" i="1"/>
  <c r="J697" i="1" s="1"/>
  <c r="I698" i="1"/>
  <c r="J698" i="1" s="1"/>
  <c r="I699" i="1"/>
  <c r="J699" i="1" s="1"/>
  <c r="I700" i="1"/>
  <c r="J700" i="1" s="1"/>
  <c r="I701" i="1"/>
  <c r="J701" i="1" s="1"/>
  <c r="I702" i="1"/>
  <c r="I704" i="1"/>
  <c r="J704" i="1" s="1"/>
  <c r="I705" i="1"/>
  <c r="J705" i="1" s="1"/>
  <c r="I706" i="1"/>
  <c r="J706" i="1" s="1"/>
  <c r="I707" i="1"/>
  <c r="J707" i="1" s="1"/>
  <c r="I710" i="1"/>
  <c r="J710" i="1" s="1"/>
  <c r="I711" i="1"/>
  <c r="J711" i="1" s="1"/>
  <c r="I712" i="1"/>
  <c r="J712" i="1" s="1"/>
  <c r="I714" i="1"/>
  <c r="J714" i="1" s="1"/>
  <c r="I715" i="1"/>
  <c r="J715" i="1" s="1"/>
  <c r="I716" i="1"/>
  <c r="J716" i="1" s="1"/>
  <c r="I717" i="1"/>
  <c r="J717" i="1" s="1"/>
  <c r="I718" i="1"/>
  <c r="J718" i="1" s="1"/>
  <c r="I719" i="1"/>
  <c r="J719" i="1" s="1"/>
  <c r="I720" i="1"/>
  <c r="J720" i="1" s="1"/>
  <c r="I721" i="1"/>
  <c r="J721" i="1" s="1"/>
  <c r="I722" i="1"/>
  <c r="J722" i="1" s="1"/>
  <c r="I723" i="1"/>
  <c r="J723" i="1" s="1"/>
  <c r="I724" i="1"/>
  <c r="J724" i="1" s="1"/>
  <c r="I726" i="1"/>
  <c r="J726" i="1" s="1"/>
  <c r="I727" i="1"/>
  <c r="J727" i="1" s="1"/>
  <c r="I728" i="1"/>
  <c r="J728" i="1" s="1"/>
  <c r="I729" i="1"/>
  <c r="J729" i="1" s="1"/>
  <c r="I730" i="1"/>
  <c r="J730" i="1" s="1"/>
  <c r="I731" i="1"/>
  <c r="J731" i="1" s="1"/>
  <c r="I732" i="1"/>
  <c r="J732" i="1" s="1"/>
  <c r="I1448" i="1"/>
  <c r="J1448" i="1" s="1"/>
  <c r="I1451" i="1"/>
  <c r="J1451" i="1" s="1"/>
  <c r="I734" i="1"/>
  <c r="J734" i="1" s="1"/>
  <c r="I735" i="1"/>
  <c r="J735" i="1" s="1"/>
  <c r="I736" i="1"/>
  <c r="J736" i="1" s="1"/>
  <c r="I737" i="1"/>
  <c r="J737" i="1" s="1"/>
  <c r="I738" i="1"/>
  <c r="J738" i="1" s="1"/>
  <c r="I739" i="1"/>
  <c r="J739" i="1" s="1"/>
  <c r="I741" i="1"/>
  <c r="J741" i="1" s="1"/>
  <c r="I742" i="1"/>
  <c r="J742" i="1" s="1"/>
  <c r="I743" i="1"/>
  <c r="J743" i="1" s="1"/>
  <c r="I744" i="1"/>
  <c r="J744" i="1" s="1"/>
  <c r="I745" i="1"/>
  <c r="J745" i="1" s="1"/>
  <c r="I747" i="1"/>
  <c r="J747" i="1" s="1"/>
  <c r="I748" i="1"/>
  <c r="J748" i="1" s="1"/>
  <c r="I749" i="1"/>
  <c r="J749" i="1" s="1"/>
  <c r="I750" i="1"/>
  <c r="J750" i="1" s="1"/>
  <c r="I751" i="1"/>
  <c r="J751" i="1" s="1"/>
  <c r="I752" i="1"/>
  <c r="J752" i="1" s="1"/>
  <c r="I753" i="1"/>
  <c r="J753" i="1" s="1"/>
  <c r="I754" i="1"/>
  <c r="J754" i="1" s="1"/>
  <c r="I755" i="1"/>
  <c r="J755" i="1" s="1"/>
  <c r="I756" i="1"/>
  <c r="J756" i="1" s="1"/>
  <c r="I757" i="1"/>
  <c r="J757" i="1" s="1"/>
  <c r="I759" i="1"/>
  <c r="J759" i="1" s="1"/>
  <c r="I760" i="1"/>
  <c r="J760" i="1" s="1"/>
  <c r="I761" i="1"/>
  <c r="J761" i="1" s="1"/>
  <c r="I762" i="1"/>
  <c r="J762" i="1" s="1"/>
  <c r="I763" i="1"/>
  <c r="J763" i="1" s="1"/>
  <c r="I764" i="1"/>
  <c r="J764" i="1" s="1"/>
  <c r="I765" i="1"/>
  <c r="J765" i="1" s="1"/>
  <c r="I766" i="1"/>
  <c r="J766" i="1" s="1"/>
  <c r="I767" i="1"/>
  <c r="J767" i="1" s="1"/>
  <c r="I688" i="1"/>
  <c r="J688" i="1" s="1"/>
  <c r="I689" i="1"/>
  <c r="J689" i="1" s="1"/>
  <c r="I690" i="1"/>
  <c r="J690" i="1" s="1"/>
  <c r="I769" i="1"/>
  <c r="J769" i="1" s="1"/>
  <c r="I770" i="1"/>
  <c r="J770" i="1" s="1"/>
  <c r="I771" i="1"/>
  <c r="J771" i="1" s="1"/>
  <c r="I773" i="1"/>
  <c r="J773" i="1" s="1"/>
  <c r="I774" i="1"/>
  <c r="J774" i="1" s="1"/>
  <c r="I775" i="1"/>
  <c r="J775" i="1" s="1"/>
  <c r="I776" i="1"/>
  <c r="J776" i="1" s="1"/>
  <c r="I777" i="1"/>
  <c r="J777" i="1" s="1"/>
  <c r="I778" i="1"/>
  <c r="J778" i="1" s="1"/>
  <c r="I779" i="1"/>
  <c r="J779" i="1" s="1"/>
  <c r="I781" i="1"/>
  <c r="J781" i="1" s="1"/>
  <c r="I782" i="1"/>
  <c r="J782" i="1" s="1"/>
  <c r="I783" i="1"/>
  <c r="J783" i="1" s="1"/>
  <c r="I784" i="1"/>
  <c r="J784" i="1" s="1"/>
  <c r="I785" i="1"/>
  <c r="J785" i="1" s="1"/>
  <c r="I786" i="1"/>
  <c r="J786" i="1" s="1"/>
  <c r="I787" i="1"/>
  <c r="J787" i="1" s="1"/>
  <c r="I789" i="1"/>
  <c r="J789" i="1" s="1"/>
  <c r="I790" i="1"/>
  <c r="J790" i="1" s="1"/>
  <c r="I791" i="1"/>
  <c r="J791" i="1" s="1"/>
  <c r="I792" i="1"/>
  <c r="J792" i="1" s="1"/>
  <c r="I793" i="1"/>
  <c r="J793" i="1" s="1"/>
  <c r="I794" i="1"/>
  <c r="J794" i="1" s="1"/>
  <c r="I795" i="1"/>
  <c r="J795" i="1" s="1"/>
  <c r="I797" i="1"/>
  <c r="J797" i="1" s="1"/>
  <c r="I798" i="1"/>
  <c r="J798" i="1" s="1"/>
  <c r="I799" i="1"/>
  <c r="J799" i="1" s="1"/>
  <c r="I800" i="1"/>
  <c r="J800" i="1" s="1"/>
  <c r="I801" i="1"/>
  <c r="J801" i="1" s="1"/>
  <c r="I802" i="1"/>
  <c r="J802" i="1" s="1"/>
  <c r="I803" i="1"/>
  <c r="J803" i="1" s="1"/>
  <c r="I804" i="1"/>
  <c r="J804" i="1" s="1"/>
  <c r="I805" i="1"/>
  <c r="J805" i="1" s="1"/>
  <c r="I806" i="1"/>
  <c r="J806" i="1" s="1"/>
  <c r="I807" i="1"/>
  <c r="J807" i="1" s="1"/>
  <c r="I808" i="1"/>
  <c r="J808" i="1" s="1"/>
  <c r="I809" i="1"/>
  <c r="J809" i="1" s="1"/>
  <c r="I810" i="1"/>
  <c r="J810" i="1" s="1"/>
  <c r="I811" i="1"/>
  <c r="J811" i="1" s="1"/>
  <c r="I813" i="1"/>
  <c r="J813" i="1" s="1"/>
  <c r="I814" i="1"/>
  <c r="J814" i="1" s="1"/>
  <c r="I815" i="1"/>
  <c r="J815" i="1" s="1"/>
  <c r="I816" i="1"/>
  <c r="J816" i="1" s="1"/>
  <c r="I817" i="1"/>
  <c r="J817" i="1" s="1"/>
  <c r="I818" i="1"/>
  <c r="J818" i="1" s="1"/>
  <c r="I819" i="1"/>
  <c r="J819" i="1" s="1"/>
  <c r="I820" i="1"/>
  <c r="J820" i="1" s="1"/>
  <c r="I822" i="1"/>
  <c r="J822" i="1" s="1"/>
  <c r="I823" i="1"/>
  <c r="J823" i="1" s="1"/>
  <c r="I824" i="1"/>
  <c r="J824" i="1" s="1"/>
  <c r="I825" i="1"/>
  <c r="J825" i="1" s="1"/>
  <c r="I826" i="1"/>
  <c r="J826" i="1" s="1"/>
  <c r="I827" i="1"/>
  <c r="J827" i="1" s="1"/>
  <c r="I828" i="1"/>
  <c r="J828" i="1" s="1"/>
  <c r="I830" i="1"/>
  <c r="J830" i="1" s="1"/>
  <c r="I831" i="1"/>
  <c r="J831" i="1" s="1"/>
  <c r="I832" i="1"/>
  <c r="J832" i="1" s="1"/>
  <c r="I833" i="1"/>
  <c r="J833" i="1" s="1"/>
  <c r="I834" i="1"/>
  <c r="J834" i="1" s="1"/>
  <c r="I835" i="1"/>
  <c r="J835" i="1" s="1"/>
  <c r="I837" i="1"/>
  <c r="J837" i="1" s="1"/>
  <c r="I838" i="1"/>
  <c r="I839" i="1"/>
  <c r="J839" i="1" s="1"/>
  <c r="I840" i="1"/>
  <c r="J840" i="1" s="1"/>
  <c r="I841" i="1"/>
  <c r="J841" i="1" s="1"/>
  <c r="I842" i="1"/>
  <c r="J842" i="1" s="1"/>
  <c r="I843" i="1"/>
  <c r="J843" i="1" s="1"/>
  <c r="I845" i="1"/>
  <c r="J845" i="1" s="1"/>
  <c r="I846" i="1"/>
  <c r="J846" i="1" s="1"/>
  <c r="I847" i="1"/>
  <c r="J847" i="1" s="1"/>
  <c r="I848" i="1"/>
  <c r="J848" i="1" s="1"/>
  <c r="I849" i="1"/>
  <c r="J849" i="1" s="1"/>
  <c r="I850" i="1"/>
  <c r="J850" i="1" s="1"/>
  <c r="I852" i="1"/>
  <c r="J852" i="1" s="1"/>
  <c r="I853" i="1"/>
  <c r="J853" i="1" s="1"/>
  <c r="I854" i="1"/>
  <c r="J854" i="1" s="1"/>
  <c r="I855" i="1"/>
  <c r="J855" i="1" s="1"/>
  <c r="I856" i="1"/>
  <c r="J856" i="1" s="1"/>
  <c r="I857" i="1"/>
  <c r="J857" i="1" s="1"/>
  <c r="I858" i="1"/>
  <c r="J858" i="1" s="1"/>
  <c r="I860" i="1"/>
  <c r="J860" i="1" s="1"/>
  <c r="I861" i="1"/>
  <c r="J861" i="1" s="1"/>
  <c r="I862" i="1"/>
  <c r="J862" i="1" s="1"/>
  <c r="I863" i="1"/>
  <c r="J863" i="1" s="1"/>
  <c r="I864" i="1"/>
  <c r="J864" i="1" s="1"/>
  <c r="I865" i="1"/>
  <c r="J865" i="1" s="1"/>
  <c r="I866" i="1"/>
  <c r="J866" i="1" s="1"/>
  <c r="I868" i="1"/>
  <c r="J868" i="1" s="1"/>
  <c r="I869" i="1"/>
  <c r="J869" i="1" s="1"/>
  <c r="I870" i="1"/>
  <c r="J870" i="1" s="1"/>
  <c r="I871" i="1"/>
  <c r="J871" i="1" s="1"/>
  <c r="I872" i="1"/>
  <c r="J872" i="1" s="1"/>
  <c r="I873" i="1"/>
  <c r="J873" i="1" s="1"/>
  <c r="I874" i="1"/>
  <c r="J874" i="1" s="1"/>
  <c r="I876" i="1"/>
  <c r="J876" i="1" s="1"/>
  <c r="I877" i="1"/>
  <c r="J877" i="1" s="1"/>
  <c r="I878" i="1"/>
  <c r="J878" i="1" s="1"/>
  <c r="I879" i="1"/>
  <c r="J879" i="1" s="1"/>
  <c r="I880" i="1"/>
  <c r="J880" i="1" s="1"/>
  <c r="I882" i="1"/>
  <c r="J882" i="1" s="1"/>
  <c r="I883" i="1"/>
  <c r="J883" i="1" s="1"/>
  <c r="I884" i="1"/>
  <c r="J884" i="1" s="1"/>
  <c r="I885" i="1"/>
  <c r="J885" i="1" s="1"/>
  <c r="I886" i="1"/>
  <c r="J886" i="1" s="1"/>
  <c r="I887" i="1"/>
  <c r="J887" i="1" s="1"/>
  <c r="I888" i="1"/>
  <c r="J888" i="1" s="1"/>
  <c r="I890" i="1"/>
  <c r="J890" i="1" s="1"/>
  <c r="I891" i="1"/>
  <c r="J891" i="1" s="1"/>
  <c r="I892" i="1"/>
  <c r="J892" i="1" s="1"/>
  <c r="I893" i="1"/>
  <c r="J893" i="1" s="1"/>
  <c r="I894" i="1"/>
  <c r="J894" i="1" s="1"/>
  <c r="I909" i="1"/>
  <c r="J909" i="1" s="1"/>
  <c r="I910" i="1"/>
  <c r="J910" i="1" s="1"/>
  <c r="I911" i="1"/>
  <c r="J911" i="1" s="1"/>
  <c r="I912" i="1"/>
  <c r="J912" i="1" s="1"/>
  <c r="I913" i="1"/>
  <c r="J913" i="1" s="1"/>
  <c r="I914" i="1"/>
  <c r="J914" i="1" s="1"/>
  <c r="I915" i="1"/>
  <c r="J915" i="1" s="1"/>
  <c r="I916" i="1"/>
  <c r="J916" i="1" s="1"/>
  <c r="I917" i="1"/>
  <c r="J917" i="1" s="1"/>
  <c r="I1273" i="1"/>
  <c r="J1273" i="1" s="1"/>
  <c r="I1274" i="1"/>
  <c r="J1274" i="1" s="1"/>
  <c r="I1275" i="1"/>
  <c r="J1275" i="1" s="1"/>
  <c r="I1276" i="1"/>
  <c r="J1276" i="1" s="1"/>
  <c r="I1277" i="1"/>
  <c r="J1277" i="1" s="1"/>
  <c r="I1279" i="1"/>
  <c r="J1279" i="1" s="1"/>
  <c r="I1280" i="1"/>
  <c r="J1280" i="1" s="1"/>
  <c r="I1281" i="1"/>
  <c r="J1281" i="1" s="1"/>
  <c r="I1282" i="1"/>
  <c r="J1282" i="1" s="1"/>
  <c r="I1283" i="1"/>
  <c r="J1283" i="1" s="1"/>
  <c r="I919" i="1"/>
  <c r="J919" i="1" s="1"/>
  <c r="I920" i="1"/>
  <c r="J920" i="1" s="1"/>
  <c r="I921" i="1"/>
  <c r="J921" i="1" s="1"/>
  <c r="I922" i="1"/>
  <c r="J922" i="1" s="1"/>
  <c r="I923" i="1"/>
  <c r="J923" i="1" s="1"/>
  <c r="I924" i="1"/>
  <c r="J924" i="1" s="1"/>
  <c r="I1666" i="1"/>
  <c r="J1666" i="1" s="1"/>
  <c r="I1667" i="1"/>
  <c r="J1667" i="1" s="1"/>
  <c r="I1668" i="1"/>
  <c r="J1668" i="1" s="1"/>
  <c r="I1669" i="1"/>
  <c r="J1669" i="1" s="1"/>
  <c r="I1670" i="1"/>
  <c r="J1670" i="1" s="1"/>
  <c r="I1671" i="1"/>
  <c r="J1671" i="1" s="1"/>
  <c r="I1672" i="1"/>
  <c r="J1672" i="1" s="1"/>
  <c r="I1673" i="1"/>
  <c r="J1673" i="1" s="1"/>
  <c r="I926" i="1"/>
  <c r="J926" i="1" s="1"/>
  <c r="I927" i="1"/>
  <c r="J927" i="1" s="1"/>
  <c r="I928" i="1"/>
  <c r="J928" i="1" s="1"/>
  <c r="I929" i="1"/>
  <c r="J929" i="1" s="1"/>
  <c r="I930" i="1"/>
  <c r="J930" i="1" s="1"/>
  <c r="I931" i="1"/>
  <c r="J931" i="1" s="1"/>
  <c r="I932" i="1"/>
  <c r="J932" i="1" s="1"/>
  <c r="I933" i="1"/>
  <c r="J933" i="1" s="1"/>
  <c r="I934" i="1"/>
  <c r="J934" i="1" s="1"/>
  <c r="I936" i="1"/>
  <c r="J936" i="1" s="1"/>
  <c r="I937" i="1"/>
  <c r="J937" i="1" s="1"/>
  <c r="I938" i="1"/>
  <c r="J938" i="1" s="1"/>
  <c r="I939" i="1"/>
  <c r="J939" i="1" s="1"/>
  <c r="I940" i="1"/>
  <c r="J940" i="1" s="1"/>
  <c r="I941" i="1"/>
  <c r="J941" i="1" s="1"/>
  <c r="I942" i="1"/>
  <c r="J942" i="1" s="1"/>
  <c r="I943" i="1"/>
  <c r="J943" i="1" s="1"/>
  <c r="I944" i="1"/>
  <c r="J944" i="1" s="1"/>
  <c r="I945" i="1"/>
  <c r="J945" i="1" s="1"/>
  <c r="I946" i="1"/>
  <c r="J946" i="1" s="1"/>
  <c r="I947" i="1"/>
  <c r="J947" i="1" s="1"/>
  <c r="I948" i="1"/>
  <c r="J948" i="1" s="1"/>
  <c r="I949" i="1"/>
  <c r="J949" i="1" s="1"/>
  <c r="I950" i="1"/>
  <c r="J950" i="1" s="1"/>
  <c r="I952" i="1"/>
  <c r="J952" i="1" s="1"/>
  <c r="I953" i="1"/>
  <c r="J953" i="1" s="1"/>
  <c r="I954" i="1"/>
  <c r="J954" i="1" s="1"/>
  <c r="I955" i="1"/>
  <c r="J955" i="1" s="1"/>
  <c r="I956" i="1"/>
  <c r="J956" i="1" s="1"/>
  <c r="I957" i="1"/>
  <c r="J957" i="1" s="1"/>
  <c r="I958" i="1"/>
  <c r="J958" i="1" s="1"/>
  <c r="I959" i="1"/>
  <c r="I960" i="1"/>
  <c r="I962" i="1"/>
  <c r="J962" i="1" s="1"/>
  <c r="I963" i="1"/>
  <c r="J963" i="1" s="1"/>
  <c r="I964" i="1"/>
  <c r="J964" i="1" s="1"/>
  <c r="I965" i="1"/>
  <c r="J965" i="1" s="1"/>
  <c r="I966" i="1"/>
  <c r="J966" i="1" s="1"/>
  <c r="I967" i="1"/>
  <c r="J967" i="1" s="1"/>
  <c r="I968" i="1"/>
  <c r="J968" i="1" s="1"/>
  <c r="I969" i="1"/>
  <c r="I970" i="1"/>
  <c r="I972" i="1"/>
  <c r="J972" i="1" s="1"/>
  <c r="I973" i="1"/>
  <c r="J973" i="1" s="1"/>
  <c r="I974" i="1"/>
  <c r="I975" i="1"/>
  <c r="J975" i="1" s="1"/>
  <c r="I976" i="1"/>
  <c r="J976" i="1" s="1"/>
  <c r="I977" i="1"/>
  <c r="J977" i="1" s="1"/>
  <c r="I979" i="1"/>
  <c r="J979" i="1" s="1"/>
  <c r="I980" i="1"/>
  <c r="J980" i="1" s="1"/>
  <c r="I981" i="1"/>
  <c r="I982" i="1"/>
  <c r="I983" i="1"/>
  <c r="J983" i="1" s="1"/>
  <c r="I984" i="1"/>
  <c r="J984" i="1" s="1"/>
  <c r="I986" i="1"/>
  <c r="J986" i="1" s="1"/>
  <c r="I987" i="1"/>
  <c r="J987" i="1" s="1"/>
  <c r="I988" i="1"/>
  <c r="J988" i="1" s="1"/>
  <c r="I989" i="1"/>
  <c r="J989" i="1" s="1"/>
  <c r="I990" i="1"/>
  <c r="J990" i="1" s="1"/>
  <c r="I991" i="1"/>
  <c r="J991" i="1" s="1"/>
  <c r="I992" i="1"/>
  <c r="J992" i="1" s="1"/>
  <c r="I993" i="1"/>
  <c r="J993" i="1" s="1"/>
  <c r="I994" i="1"/>
  <c r="J994" i="1" s="1"/>
  <c r="I995" i="1"/>
  <c r="J995" i="1" s="1"/>
  <c r="I996" i="1"/>
  <c r="J996" i="1" s="1"/>
  <c r="I997" i="1"/>
  <c r="J997" i="1" s="1"/>
  <c r="I998" i="1"/>
  <c r="J998" i="1" s="1"/>
  <c r="I1000" i="1"/>
  <c r="J1000" i="1" s="1"/>
  <c r="I1001" i="1"/>
  <c r="I1002" i="1"/>
  <c r="I1003" i="1"/>
  <c r="I1004" i="1"/>
  <c r="J1004" i="1" s="1"/>
  <c r="I1005" i="1"/>
  <c r="J1005" i="1" s="1"/>
  <c r="H1012" i="1"/>
  <c r="I1007" i="1"/>
  <c r="I1008" i="1"/>
  <c r="I1009" i="1"/>
  <c r="I1010" i="1"/>
  <c r="I1011" i="1"/>
  <c r="I1012" i="1"/>
  <c r="J1012" i="1" s="1"/>
  <c r="H1021" i="1"/>
  <c r="I1014" i="1"/>
  <c r="I1015" i="1"/>
  <c r="J1015" i="1" s="1"/>
  <c r="I1016" i="1"/>
  <c r="J1016" i="1" s="1"/>
  <c r="I1017" i="1"/>
  <c r="J1017" i="1" s="1"/>
  <c r="I1018" i="1"/>
  <c r="I1019" i="1"/>
  <c r="J1019" i="1" s="1"/>
  <c r="I1020" i="1"/>
  <c r="J1020" i="1" s="1"/>
  <c r="I1021" i="1"/>
  <c r="J1021" i="1" s="1"/>
  <c r="I1023" i="1"/>
  <c r="J1023" i="1" s="1"/>
  <c r="I1024" i="1"/>
  <c r="J1024" i="1" s="1"/>
  <c r="I1025" i="1"/>
  <c r="J1025" i="1" s="1"/>
  <c r="I1026" i="1"/>
  <c r="J1026" i="1" s="1"/>
  <c r="I1028" i="1"/>
  <c r="J1028" i="1" s="1"/>
  <c r="I1029" i="1"/>
  <c r="J1029" i="1" s="1"/>
  <c r="I1030" i="1"/>
  <c r="J1030" i="1" s="1"/>
  <c r="I1031" i="1"/>
  <c r="J1031" i="1" s="1"/>
  <c r="I1032" i="1"/>
  <c r="J1032" i="1" s="1"/>
  <c r="I1033" i="1"/>
  <c r="J1033" i="1" s="1"/>
  <c r="I1035" i="1"/>
  <c r="J1035" i="1" s="1"/>
  <c r="I1036" i="1"/>
  <c r="J1036" i="1" s="1"/>
  <c r="I1037" i="1"/>
  <c r="J1037" i="1" s="1"/>
  <c r="I1038" i="1"/>
  <c r="J1038" i="1" s="1"/>
  <c r="I1039" i="1"/>
  <c r="J1039" i="1" s="1"/>
  <c r="I1041" i="1"/>
  <c r="J1041" i="1" s="1"/>
  <c r="I1042" i="1"/>
  <c r="J1042" i="1" s="1"/>
  <c r="I1043" i="1"/>
  <c r="J1043" i="1" s="1"/>
  <c r="I1044" i="1"/>
  <c r="J1044" i="1" s="1"/>
  <c r="I1046" i="1"/>
  <c r="J1046" i="1" s="1"/>
  <c r="I1047" i="1"/>
  <c r="J1047" i="1" s="1"/>
  <c r="I1048" i="1"/>
  <c r="J1048" i="1" s="1"/>
  <c r="I1049" i="1"/>
  <c r="J1049" i="1" s="1"/>
  <c r="I1050" i="1"/>
  <c r="J1050" i="1" s="1"/>
  <c r="I1051" i="1"/>
  <c r="J1051" i="1" s="1"/>
  <c r="I1052" i="1"/>
  <c r="J1052" i="1" s="1"/>
  <c r="I1053" i="1"/>
  <c r="J1053" i="1" s="1"/>
  <c r="I1054" i="1"/>
  <c r="J1054" i="1" s="1"/>
  <c r="I1055" i="1"/>
  <c r="J1055" i="1" s="1"/>
  <c r="I1056" i="1"/>
  <c r="J1056" i="1" s="1"/>
  <c r="I1057" i="1"/>
  <c r="J1057" i="1" s="1"/>
  <c r="I1058" i="1"/>
  <c r="J1058" i="1" s="1"/>
  <c r="I1059" i="1"/>
  <c r="J1059" i="1" s="1"/>
  <c r="I1061" i="1"/>
  <c r="J1061" i="1" s="1"/>
  <c r="I1062" i="1"/>
  <c r="J1062" i="1" s="1"/>
  <c r="I1063" i="1"/>
  <c r="J1063" i="1" s="1"/>
  <c r="I1064" i="1"/>
  <c r="I1065" i="1"/>
  <c r="J1065" i="1" s="1"/>
  <c r="I1067" i="1"/>
  <c r="J1067" i="1" s="1"/>
  <c r="I1068" i="1"/>
  <c r="I1069" i="1"/>
  <c r="I1070" i="1"/>
  <c r="J1070" i="1" s="1"/>
  <c r="I1071" i="1"/>
  <c r="J1071" i="1" s="1"/>
  <c r="I1073" i="1"/>
  <c r="J1073" i="1" s="1"/>
  <c r="I1074" i="1"/>
  <c r="I1075" i="1"/>
  <c r="I1076" i="1"/>
  <c r="J1076" i="1" s="1"/>
  <c r="I1077" i="1"/>
  <c r="I1079" i="1"/>
  <c r="J1079" i="1" s="1"/>
  <c r="I1080" i="1"/>
  <c r="I1081" i="1"/>
  <c r="I1082" i="1"/>
  <c r="J1082" i="1" s="1"/>
  <c r="I1084" i="1"/>
  <c r="J1084" i="1" s="1"/>
  <c r="I1085" i="1"/>
  <c r="I1086" i="1"/>
  <c r="J1086" i="1" s="1"/>
  <c r="I1087" i="1"/>
  <c r="I1088" i="1"/>
  <c r="I1090" i="1"/>
  <c r="J1090" i="1" s="1"/>
  <c r="I1091" i="1"/>
  <c r="I1092" i="1"/>
  <c r="I1093" i="1"/>
  <c r="I1095" i="1"/>
  <c r="J1095" i="1" s="1"/>
  <c r="I1096" i="1"/>
  <c r="I1097" i="1"/>
  <c r="I1098" i="1"/>
  <c r="J1098" i="1" s="1"/>
  <c r="I1100" i="1"/>
  <c r="J1100" i="1" s="1"/>
  <c r="I1101" i="1"/>
  <c r="I1102" i="1"/>
  <c r="I1103" i="1"/>
  <c r="I1104" i="1"/>
  <c r="J1104" i="1" s="1"/>
  <c r="I1161" i="1"/>
  <c r="J1161" i="1" s="1"/>
  <c r="I1162" i="1"/>
  <c r="I1163" i="1"/>
  <c r="I1165" i="1"/>
  <c r="J1165" i="1" s="1"/>
  <c r="I1166" i="1"/>
  <c r="I1224" i="1"/>
  <c r="J1224" i="1" s="1"/>
  <c r="I1225" i="1"/>
  <c r="I1226" i="1"/>
  <c r="I1228" i="1"/>
  <c r="J1228" i="1" s="1"/>
  <c r="I1229" i="1"/>
  <c r="J1229" i="1" s="1"/>
  <c r="I1230" i="1"/>
  <c r="I1231" i="1"/>
  <c r="I1233" i="1"/>
  <c r="J1233" i="1" s="1"/>
  <c r="I1234" i="1"/>
  <c r="J1234" i="1" s="1"/>
  <c r="I1235" i="1"/>
  <c r="J1235" i="1" s="1"/>
  <c r="I1236" i="1"/>
  <c r="J1236" i="1" s="1"/>
  <c r="I1237" i="1"/>
  <c r="J1237" i="1" s="1"/>
  <c r="I1238" i="1"/>
  <c r="J1238" i="1" s="1"/>
  <c r="I1239" i="1"/>
  <c r="J1239" i="1" s="1"/>
  <c r="I1241" i="1"/>
  <c r="J1241" i="1" s="1"/>
  <c r="I1242" i="1"/>
  <c r="J1242" i="1" s="1"/>
  <c r="I1243" i="1"/>
  <c r="J1243" i="1" s="1"/>
  <c r="I1244" i="1"/>
  <c r="J1244" i="1" s="1"/>
  <c r="I1245" i="1"/>
  <c r="J1245" i="1" s="1"/>
  <c r="I1246" i="1"/>
  <c r="J1246" i="1" s="1"/>
  <c r="I1247" i="1"/>
  <c r="J1247" i="1" s="1"/>
  <c r="I1249" i="1"/>
  <c r="J1249" i="1" s="1"/>
  <c r="I1250" i="1"/>
  <c r="I1251" i="1"/>
  <c r="J1251" i="1" s="1"/>
  <c r="I1252" i="1"/>
  <c r="J1252" i="1" s="1"/>
  <c r="I1253" i="1"/>
  <c r="I1254" i="1"/>
  <c r="J1254" i="1" s="1"/>
  <c r="I1256" i="1"/>
  <c r="J1256" i="1" s="1"/>
  <c r="I1257" i="1"/>
  <c r="I1177" i="1"/>
  <c r="J1177" i="1" s="1"/>
  <c r="I1178" i="1"/>
  <c r="J1178" i="1" s="1"/>
  <c r="I1179" i="1"/>
  <c r="J1179" i="1" s="1"/>
  <c r="I1180" i="1"/>
  <c r="J1180" i="1" s="1"/>
  <c r="I1181" i="1"/>
  <c r="J1181" i="1" s="1"/>
  <c r="I1182" i="1"/>
  <c r="J1182" i="1" s="1"/>
  <c r="I1183" i="1"/>
  <c r="J1183" i="1" s="1"/>
  <c r="I1184" i="1"/>
  <c r="J1184" i="1" s="1"/>
  <c r="I1186" i="1"/>
  <c r="J1186" i="1" s="1"/>
  <c r="I1187" i="1"/>
  <c r="J1187" i="1" s="1"/>
  <c r="I1188" i="1"/>
  <c r="J1188" i="1" s="1"/>
  <c r="I1189" i="1"/>
  <c r="J1189" i="1" s="1"/>
  <c r="I1190" i="1"/>
  <c r="J1190" i="1" s="1"/>
  <c r="I1191" i="1"/>
  <c r="J1191" i="1" s="1"/>
  <c r="I1192" i="1"/>
  <c r="J1192" i="1" s="1"/>
  <c r="I1193" i="1"/>
  <c r="J1193" i="1" s="1"/>
  <c r="I1195" i="1"/>
  <c r="J1195" i="1" s="1"/>
  <c r="I1196" i="1"/>
  <c r="J1196" i="1" s="1"/>
  <c r="I1197" i="1"/>
  <c r="J1197" i="1" s="1"/>
  <c r="I1198" i="1"/>
  <c r="J1198" i="1" s="1"/>
  <c r="I1199" i="1"/>
  <c r="J1199" i="1" s="1"/>
  <c r="I1200" i="1"/>
  <c r="J1200" i="1" s="1"/>
  <c r="I1201" i="1"/>
  <c r="J1201" i="1" s="1"/>
  <c r="I1203" i="1"/>
  <c r="J1203" i="1" s="1"/>
  <c r="I1204" i="1"/>
  <c r="I1205" i="1"/>
  <c r="I1206" i="1"/>
  <c r="J1206" i="1" s="1"/>
  <c r="I1208" i="1"/>
  <c r="J1208" i="1" s="1"/>
  <c r="I1209" i="1"/>
  <c r="I1210" i="1"/>
  <c r="I1211" i="1"/>
  <c r="J1211" i="1" s="1"/>
  <c r="I1212" i="1"/>
  <c r="J1212" i="1" s="1"/>
  <c r="I1213" i="1"/>
  <c r="I1214" i="1"/>
  <c r="I1216" i="1"/>
  <c r="J1216" i="1" s="1"/>
  <c r="I1217" i="1"/>
  <c r="J1217" i="1" s="1"/>
  <c r="I1218" i="1"/>
  <c r="J1218" i="1" s="1"/>
  <c r="I1219" i="1"/>
  <c r="J1219" i="1" s="1"/>
  <c r="I1220" i="1"/>
  <c r="J1220" i="1" s="1"/>
  <c r="I1221" i="1"/>
  <c r="J1221" i="1" s="1"/>
  <c r="I1222" i="1"/>
  <c r="J1222" i="1" s="1"/>
  <c r="I896" i="1"/>
  <c r="J896" i="1" s="1"/>
  <c r="I897" i="1"/>
  <c r="I898" i="1"/>
  <c r="J898" i="1" s="1"/>
  <c r="I900" i="1"/>
  <c r="J900" i="1" s="1"/>
  <c r="I901" i="1"/>
  <c r="I902" i="1"/>
  <c r="J902" i="1" s="1"/>
  <c r="I904" i="1"/>
  <c r="J904" i="1" s="1"/>
  <c r="I905" i="1"/>
  <c r="J905" i="1" s="1"/>
  <c r="I906" i="1"/>
  <c r="J906" i="1" s="1"/>
  <c r="I907" i="1"/>
  <c r="J907" i="1" s="1"/>
  <c r="I1259" i="1"/>
  <c r="J1259" i="1" s="1"/>
  <c r="I1260" i="1"/>
  <c r="J1260" i="1" s="1"/>
  <c r="I1261" i="1"/>
  <c r="J1261" i="1" s="1"/>
  <c r="I1262" i="1"/>
  <c r="J1262" i="1" s="1"/>
  <c r="I1263" i="1"/>
  <c r="J1263" i="1" s="1"/>
  <c r="I1264" i="1"/>
  <c r="J1264" i="1" s="1"/>
  <c r="I1266" i="1"/>
  <c r="J1266" i="1" s="1"/>
  <c r="I1267" i="1"/>
  <c r="J1267" i="1" s="1"/>
  <c r="I1268" i="1"/>
  <c r="J1268" i="1" s="1"/>
  <c r="I1269" i="1"/>
  <c r="J1269" i="1" s="1"/>
  <c r="I1270" i="1"/>
  <c r="J1270" i="1" s="1"/>
  <c r="I1271" i="1"/>
  <c r="I1285" i="1"/>
  <c r="J1285" i="1" s="1"/>
  <c r="I1286" i="1"/>
  <c r="J1286" i="1" s="1"/>
  <c r="I1287" i="1"/>
  <c r="J1287" i="1" s="1"/>
  <c r="I1288" i="1"/>
  <c r="J1288" i="1" s="1"/>
  <c r="I1289" i="1"/>
  <c r="J1289" i="1" s="1"/>
  <c r="I1290" i="1"/>
  <c r="J1290" i="1" s="1"/>
  <c r="I1292" i="1"/>
  <c r="J1292" i="1" s="1"/>
  <c r="I1293" i="1"/>
  <c r="J1293" i="1" s="1"/>
  <c r="I1294" i="1"/>
  <c r="J1294" i="1" s="1"/>
  <c r="I1295" i="1"/>
  <c r="J1295" i="1" s="1"/>
  <c r="I1296" i="1"/>
  <c r="J1296" i="1" s="1"/>
  <c r="I1297" i="1"/>
  <c r="J1297" i="1" s="1"/>
  <c r="I1299" i="1"/>
  <c r="J1299" i="1" s="1"/>
  <c r="I1300" i="1"/>
  <c r="J1300" i="1" s="1"/>
  <c r="I1301" i="1"/>
  <c r="J1301" i="1" s="1"/>
  <c r="I1302" i="1"/>
  <c r="J1302" i="1" s="1"/>
  <c r="I1303" i="1"/>
  <c r="J1303" i="1" s="1"/>
  <c r="I1304" i="1"/>
  <c r="J1304" i="1" s="1"/>
  <c r="I1306" i="1"/>
  <c r="J1306" i="1" s="1"/>
  <c r="I1307" i="1"/>
  <c r="J1307" i="1" s="1"/>
  <c r="I1308" i="1"/>
  <c r="J1308" i="1" s="1"/>
  <c r="I1309" i="1"/>
  <c r="J1309" i="1" s="1"/>
  <c r="I1310" i="1"/>
  <c r="J1310" i="1" s="1"/>
  <c r="I1312" i="1"/>
  <c r="J1312" i="1" s="1"/>
  <c r="I1313" i="1"/>
  <c r="J1313" i="1" s="1"/>
  <c r="I1314" i="1"/>
  <c r="J1314" i="1" s="1"/>
  <c r="I1315" i="1"/>
  <c r="J1315" i="1" s="1"/>
  <c r="I1316" i="1"/>
  <c r="J1316" i="1" s="1"/>
  <c r="I1318" i="1"/>
  <c r="J1318" i="1" s="1"/>
  <c r="I1319" i="1"/>
  <c r="J1319" i="1" s="1"/>
  <c r="I1320" i="1"/>
  <c r="J1320" i="1" s="1"/>
  <c r="I1321" i="1"/>
  <c r="J1321" i="1" s="1"/>
  <c r="I1322" i="1"/>
  <c r="J1322" i="1" s="1"/>
  <c r="I1323" i="1"/>
  <c r="J1323" i="1" s="1"/>
  <c r="I1324" i="1"/>
  <c r="J1324" i="1" s="1"/>
  <c r="I1325" i="1"/>
  <c r="J1325" i="1" s="1"/>
  <c r="I1326" i="1"/>
  <c r="J1326" i="1" s="1"/>
  <c r="I1328" i="1"/>
  <c r="J1328" i="1" s="1"/>
  <c r="I1329" i="1"/>
  <c r="J1329" i="1" s="1"/>
  <c r="I1330" i="1"/>
  <c r="J1330" i="1" s="1"/>
  <c r="I1332" i="1"/>
  <c r="J1332" i="1" s="1"/>
  <c r="I1333" i="1"/>
  <c r="J1333" i="1" s="1"/>
  <c r="I1334" i="1"/>
  <c r="J1334" i="1" s="1"/>
  <c r="I1335" i="1"/>
  <c r="J1335" i="1" s="1"/>
  <c r="I1336" i="1"/>
  <c r="J1336" i="1" s="1"/>
  <c r="I1338" i="1"/>
  <c r="J1338" i="1" s="1"/>
  <c r="I1339" i="1"/>
  <c r="J1339" i="1" s="1"/>
  <c r="I1340" i="1"/>
  <c r="J1340" i="1" s="1"/>
  <c r="I1341" i="1"/>
  <c r="J1341" i="1" s="1"/>
  <c r="I1342" i="1"/>
  <c r="J1342" i="1" s="1"/>
  <c r="I1343" i="1"/>
  <c r="J1343" i="1" s="1"/>
  <c r="I1344" i="1"/>
  <c r="J1344" i="1" s="1"/>
  <c r="I1345" i="1"/>
  <c r="J1345" i="1" s="1"/>
  <c r="I1346" i="1"/>
  <c r="J1346" i="1" s="1"/>
  <c r="I1348" i="1"/>
  <c r="J1348" i="1" s="1"/>
  <c r="I1349" i="1"/>
  <c r="J1349" i="1" s="1"/>
  <c r="I1350" i="1"/>
  <c r="J1350" i="1" s="1"/>
  <c r="I1351" i="1"/>
  <c r="J1351" i="1" s="1"/>
  <c r="I1352" i="1"/>
  <c r="J1352" i="1" s="1"/>
  <c r="I1353" i="1"/>
  <c r="J1353" i="1" s="1"/>
  <c r="I1354" i="1"/>
  <c r="J1354" i="1" s="1"/>
  <c r="I1355" i="1"/>
  <c r="J1355" i="1" s="1"/>
  <c r="I1357" i="1"/>
  <c r="J1357" i="1" s="1"/>
  <c r="I1358" i="1"/>
  <c r="J1358" i="1" s="1"/>
  <c r="I1359" i="1"/>
  <c r="J1359" i="1" s="1"/>
  <c r="I1360" i="1"/>
  <c r="J1360" i="1" s="1"/>
  <c r="I1361" i="1"/>
  <c r="J1361" i="1" s="1"/>
  <c r="I1362" i="1"/>
  <c r="J1362" i="1" s="1"/>
  <c r="I1363" i="1"/>
  <c r="J1363" i="1" s="1"/>
  <c r="I1364" i="1"/>
  <c r="J1364" i="1" s="1"/>
  <c r="I1365" i="1"/>
  <c r="J1365" i="1" s="1"/>
  <c r="I1366" i="1"/>
  <c r="J1366" i="1" s="1"/>
  <c r="I1368" i="1"/>
  <c r="J1368" i="1" s="1"/>
  <c r="I1369" i="1"/>
  <c r="J1369" i="1" s="1"/>
  <c r="I1370" i="1"/>
  <c r="J1370" i="1" s="1"/>
  <c r="I1371" i="1"/>
  <c r="J1371" i="1" s="1"/>
  <c r="I1373" i="1"/>
  <c r="J1373" i="1" s="1"/>
  <c r="I1374" i="1"/>
  <c r="J1374" i="1" s="1"/>
  <c r="I1375" i="1"/>
  <c r="J1375" i="1" s="1"/>
  <c r="I1376" i="1"/>
  <c r="J1376" i="1" s="1"/>
  <c r="I1377" i="1"/>
  <c r="J1377" i="1" s="1"/>
  <c r="I1379" i="1"/>
  <c r="J1379" i="1" s="1"/>
  <c r="I1380" i="1"/>
  <c r="J1380" i="1" s="1"/>
  <c r="I1381" i="1"/>
  <c r="J1381" i="1" s="1"/>
  <c r="I1383" i="1"/>
  <c r="J1383" i="1" s="1"/>
  <c r="I1384" i="1"/>
  <c r="J1384" i="1" s="1"/>
  <c r="I1385" i="1"/>
  <c r="J1385" i="1" s="1"/>
  <c r="I1386" i="1"/>
  <c r="J1386" i="1" s="1"/>
  <c r="I1387" i="1"/>
  <c r="J1387" i="1" s="1"/>
  <c r="I1388" i="1"/>
  <c r="J1388" i="1" s="1"/>
  <c r="I1389" i="1"/>
  <c r="J1389" i="1" s="1"/>
  <c r="I1391" i="1"/>
  <c r="J1391" i="1" s="1"/>
  <c r="I1392" i="1"/>
  <c r="J1392" i="1" s="1"/>
  <c r="I1393" i="1"/>
  <c r="J1393" i="1" s="1"/>
  <c r="I1394" i="1"/>
  <c r="J1394" i="1" s="1"/>
  <c r="I1395" i="1"/>
  <c r="J1395" i="1" s="1"/>
  <c r="I1396" i="1"/>
  <c r="J1396" i="1" s="1"/>
  <c r="I1397" i="1"/>
  <c r="J1397" i="1" s="1"/>
  <c r="I1399" i="1"/>
  <c r="J1399" i="1" s="1"/>
  <c r="I1400" i="1"/>
  <c r="J1400" i="1" s="1"/>
  <c r="I1401" i="1"/>
  <c r="J1401" i="1" s="1"/>
  <c r="I1402" i="1"/>
  <c r="J1402" i="1" s="1"/>
  <c r="I1404" i="1"/>
  <c r="J1404" i="1" s="1"/>
  <c r="I1405" i="1"/>
  <c r="J1405" i="1" s="1"/>
  <c r="I1406" i="1"/>
  <c r="J1406" i="1" s="1"/>
  <c r="I1407" i="1"/>
  <c r="I1409" i="1"/>
  <c r="J1409" i="1" s="1"/>
  <c r="I1410" i="1"/>
  <c r="J1410" i="1" s="1"/>
  <c r="I1411" i="1"/>
  <c r="J1411" i="1" s="1"/>
  <c r="I1412" i="1"/>
  <c r="J1412" i="1" s="1"/>
  <c r="I1413" i="1"/>
  <c r="J1413" i="1" s="1"/>
  <c r="I1414" i="1"/>
  <c r="J1414" i="1" s="1"/>
  <c r="I1415" i="1"/>
  <c r="J1415" i="1" s="1"/>
  <c r="I1417" i="1"/>
  <c r="J1417" i="1" s="1"/>
  <c r="I1418" i="1"/>
  <c r="J1418" i="1" s="1"/>
  <c r="I1419" i="1"/>
  <c r="J1419" i="1" s="1"/>
  <c r="I1173" i="1"/>
  <c r="J1173" i="1" s="1"/>
  <c r="I1174" i="1"/>
  <c r="I1175" i="1"/>
  <c r="I1106" i="1"/>
  <c r="J1106" i="1" s="1"/>
  <c r="I1107" i="1"/>
  <c r="I1108" i="1"/>
  <c r="I1109" i="1"/>
  <c r="J1109" i="1" s="1"/>
  <c r="I1110" i="1"/>
  <c r="J1110" i="1" s="1"/>
  <c r="I1112" i="1"/>
  <c r="J1112" i="1" s="1"/>
  <c r="I1113" i="1"/>
  <c r="J1113" i="1" s="1"/>
  <c r="I1114" i="1"/>
  <c r="J1114" i="1" s="1"/>
  <c r="I1115" i="1"/>
  <c r="J1115" i="1" s="1"/>
  <c r="I1116" i="1"/>
  <c r="J1116" i="1" s="1"/>
  <c r="I1118" i="1"/>
  <c r="J1118" i="1" s="1"/>
  <c r="I1119" i="1"/>
  <c r="J1119" i="1" s="1"/>
  <c r="I1120" i="1"/>
  <c r="J1120" i="1" s="1"/>
  <c r="I1121" i="1"/>
  <c r="J1121" i="1" s="1"/>
  <c r="I1122" i="1"/>
  <c r="J1122" i="1" s="1"/>
  <c r="I1124" i="1"/>
  <c r="J1124" i="1" s="1"/>
  <c r="I1125" i="1"/>
  <c r="J1125" i="1" s="1"/>
  <c r="I1126" i="1"/>
  <c r="J1126" i="1" s="1"/>
  <c r="I1127" i="1"/>
  <c r="J1127" i="1" s="1"/>
  <c r="I1128" i="1"/>
  <c r="J1128" i="1" s="1"/>
  <c r="I1130" i="1"/>
  <c r="J1130" i="1" s="1"/>
  <c r="I1131" i="1"/>
  <c r="I1132" i="1"/>
  <c r="I1133" i="1"/>
  <c r="I1134" i="1"/>
  <c r="J1134" i="1" s="1"/>
  <c r="I1135" i="1"/>
  <c r="J1135" i="1" s="1"/>
  <c r="I1137" i="1"/>
  <c r="J1137" i="1" s="1"/>
  <c r="I1138" i="1"/>
  <c r="I1139" i="1"/>
  <c r="I1140" i="1"/>
  <c r="J1140" i="1" s="1"/>
  <c r="I1141" i="1"/>
  <c r="J1141" i="1" s="1"/>
  <c r="I1143" i="1"/>
  <c r="J1143" i="1" s="1"/>
  <c r="I1144" i="1"/>
  <c r="J1144" i="1" s="1"/>
  <c r="I1145" i="1"/>
  <c r="J1145" i="1" s="1"/>
  <c r="I1146" i="1"/>
  <c r="J1146" i="1" s="1"/>
  <c r="I1147" i="1"/>
  <c r="J1147" i="1" s="1"/>
  <c r="I1149" i="1"/>
  <c r="J1149" i="1" s="1"/>
  <c r="I1150" i="1"/>
  <c r="J1150" i="1" s="1"/>
  <c r="I1151" i="1"/>
  <c r="J1151" i="1" s="1"/>
  <c r="I1152" i="1"/>
  <c r="J1152" i="1" s="1"/>
  <c r="I1153" i="1"/>
  <c r="J1153" i="1" s="1"/>
  <c r="I1155" i="1"/>
  <c r="J1155" i="1" s="1"/>
  <c r="I1156" i="1"/>
  <c r="J1156" i="1" s="1"/>
  <c r="I1157" i="1"/>
  <c r="I1158" i="1"/>
  <c r="J1158" i="1" s="1"/>
  <c r="I1159" i="1"/>
  <c r="J1159" i="1" s="1"/>
  <c r="I1168" i="1"/>
  <c r="J1168" i="1" s="1"/>
  <c r="I1169" i="1"/>
  <c r="I1170" i="1"/>
  <c r="I1171" i="1"/>
  <c r="J1171" i="1" s="1"/>
  <c r="I1421" i="1"/>
  <c r="J1421" i="1" s="1"/>
  <c r="I1422" i="1"/>
  <c r="J1422" i="1" s="1"/>
  <c r="I1423" i="1"/>
  <c r="J1423" i="1" s="1"/>
  <c r="I1425" i="1"/>
  <c r="J1425" i="1" s="1"/>
  <c r="I1426" i="1"/>
  <c r="J1426" i="1" s="1"/>
  <c r="I1427" i="1"/>
  <c r="J1427" i="1" s="1"/>
  <c r="I1694" i="1"/>
  <c r="J1694" i="1" s="1"/>
  <c r="I1695" i="1"/>
  <c r="J1695" i="1" s="1"/>
  <c r="I1696" i="1"/>
  <c r="J1696" i="1" s="1"/>
  <c r="I1697" i="1"/>
  <c r="J1697" i="1" s="1"/>
  <c r="I1698" i="1"/>
  <c r="J1698" i="1" s="1"/>
  <c r="I1699" i="1"/>
  <c r="J1699" i="1" s="1"/>
  <c r="I1700" i="1"/>
  <c r="J1700" i="1" s="1"/>
  <c r="I1701" i="1"/>
  <c r="J1701" i="1" s="1"/>
  <c r="I1703" i="1"/>
  <c r="J1703" i="1" s="1"/>
  <c r="I1704" i="1"/>
  <c r="J1704" i="1" s="1"/>
  <c r="I1705" i="1"/>
  <c r="J1705" i="1" s="1"/>
  <c r="I1707" i="1"/>
  <c r="J1707" i="1" s="1"/>
  <c r="J1706" i="1" s="1"/>
  <c r="I1709" i="1"/>
  <c r="J1709" i="1" s="1"/>
  <c r="I1710" i="1"/>
  <c r="J1710" i="1" s="1"/>
  <c r="I1711" i="1"/>
  <c r="J1711" i="1" s="1"/>
  <c r="I1712" i="1"/>
  <c r="J1712" i="1" s="1"/>
  <c r="I1714" i="1"/>
  <c r="J1714" i="1" s="1"/>
  <c r="I1715" i="1"/>
  <c r="J1715" i="1" s="1"/>
  <c r="I1716" i="1"/>
  <c r="J1716" i="1" s="1"/>
  <c r="I1717" i="1"/>
  <c r="J1717" i="1" s="1"/>
  <c r="I1719" i="1"/>
  <c r="J1719" i="1" s="1"/>
  <c r="I1720" i="1"/>
  <c r="J1720" i="1" s="1"/>
  <c r="I1721" i="1"/>
  <c r="J1721" i="1" s="1"/>
  <c r="I1722" i="1"/>
  <c r="J1722" i="1" s="1"/>
  <c r="I1724" i="1"/>
  <c r="J1724" i="1" s="1"/>
  <c r="I1725" i="1"/>
  <c r="J1725" i="1" s="1"/>
  <c r="I1726" i="1"/>
  <c r="J1726" i="1" s="1"/>
  <c r="I1727" i="1"/>
  <c r="J1727" i="1" s="1"/>
  <c r="I1729" i="1"/>
  <c r="J1729" i="1" s="1"/>
  <c r="J1728" i="1" s="1"/>
  <c r="I1731" i="1"/>
  <c r="J1731" i="1" s="1"/>
  <c r="I1732" i="1"/>
  <c r="J1732" i="1" s="1"/>
  <c r="I1733" i="1"/>
  <c r="J1733" i="1" s="1"/>
  <c r="I1735" i="1"/>
  <c r="J1735" i="1" s="1"/>
  <c r="I1736" i="1"/>
  <c r="J1736" i="1" s="1"/>
  <c r="I1737" i="1"/>
  <c r="J1737" i="1" s="1"/>
  <c r="I1739" i="1"/>
  <c r="J1739" i="1" s="1"/>
  <c r="I1740" i="1"/>
  <c r="J1740" i="1" s="1"/>
  <c r="I1741" i="1"/>
  <c r="J1741" i="1" s="1"/>
  <c r="I1743" i="1"/>
  <c r="J1743" i="1" s="1"/>
  <c r="I1744" i="1"/>
  <c r="J1744" i="1" s="1"/>
  <c r="I1745" i="1"/>
  <c r="J1745" i="1" s="1"/>
  <c r="I1746" i="1"/>
  <c r="J1746" i="1" s="1"/>
  <c r="I1747" i="1"/>
  <c r="J1747" i="1" s="1"/>
  <c r="I1748" i="1"/>
  <c r="J1748" i="1" s="1"/>
  <c r="I1749" i="1"/>
  <c r="J1749" i="1" s="1"/>
  <c r="I1750" i="1"/>
  <c r="J1750" i="1" s="1"/>
  <c r="I1751" i="1"/>
  <c r="J1751" i="1" s="1"/>
  <c r="I1752" i="1"/>
  <c r="J1752" i="1" s="1"/>
  <c r="I1754" i="1"/>
  <c r="J1754" i="1" s="1"/>
  <c r="I1755" i="1"/>
  <c r="J1755" i="1" s="1"/>
  <c r="I1756" i="1"/>
  <c r="J1756" i="1" s="1"/>
  <c r="I1757" i="1"/>
  <c r="J1757" i="1" s="1"/>
  <c r="I1759" i="1"/>
  <c r="J1759" i="1" s="1"/>
  <c r="I1760" i="1"/>
  <c r="J1760" i="1" s="1"/>
  <c r="I1761" i="1"/>
  <c r="J1761" i="1" s="1"/>
  <c r="I1762" i="1"/>
  <c r="J1762" i="1" s="1"/>
  <c r="I1763" i="1"/>
  <c r="J1763" i="1" s="1"/>
  <c r="I1765" i="1"/>
  <c r="J1765" i="1" s="1"/>
  <c r="I1766" i="1"/>
  <c r="J1766" i="1" s="1"/>
  <c r="I1767" i="1"/>
  <c r="J1767" i="1" s="1"/>
  <c r="I1768" i="1"/>
  <c r="J1768" i="1" s="1"/>
  <c r="I1775" i="1"/>
  <c r="J1775" i="1" s="1"/>
  <c r="I1776" i="1"/>
  <c r="J1776" i="1" s="1"/>
  <c r="I1777" i="1"/>
  <c r="J1777" i="1" s="1"/>
  <c r="I1778" i="1"/>
  <c r="J1778" i="1" s="1"/>
  <c r="I1780" i="1"/>
  <c r="J1780" i="1" s="1"/>
  <c r="I1781" i="1"/>
  <c r="J1781" i="1" s="1"/>
  <c r="I1782" i="1"/>
  <c r="J1782" i="1" s="1"/>
  <c r="I1783" i="1"/>
  <c r="J1783" i="1" s="1"/>
  <c r="I1784" i="1"/>
  <c r="J1784" i="1" s="1"/>
  <c r="I1785" i="1"/>
  <c r="J1785" i="1" s="1"/>
  <c r="I1787" i="1"/>
  <c r="J1787" i="1" s="1"/>
  <c r="I1788" i="1"/>
  <c r="J1788" i="1" s="1"/>
  <c r="I1789" i="1"/>
  <c r="J1789" i="1" s="1"/>
  <c r="I1790" i="1"/>
  <c r="J1790" i="1" s="1"/>
  <c r="I1791" i="1"/>
  <c r="J1791" i="1" s="1"/>
  <c r="I1793" i="1"/>
  <c r="J1793" i="1" s="1"/>
  <c r="I1794" i="1"/>
  <c r="J1794" i="1" s="1"/>
  <c r="I1797" i="1"/>
  <c r="J1797" i="1" s="1"/>
  <c r="I1798" i="1"/>
  <c r="J1798" i="1" s="1"/>
  <c r="I1799" i="1"/>
  <c r="J1799" i="1" s="1"/>
  <c r="I1800" i="1"/>
  <c r="J1800" i="1" s="1"/>
  <c r="I1802" i="1"/>
  <c r="J1802" i="1" s="1"/>
  <c r="J1801" i="1" s="1"/>
  <c r="I1804" i="1"/>
  <c r="J1804" i="1" s="1"/>
  <c r="I1805" i="1"/>
  <c r="J1805" i="1" s="1"/>
  <c r="I1806" i="1"/>
  <c r="J1806" i="1" s="1"/>
  <c r="I1807" i="1"/>
  <c r="J1807" i="1" s="1"/>
  <c r="I1808" i="1"/>
  <c r="J1808" i="1" s="1"/>
  <c r="I1809" i="1"/>
  <c r="J1809" i="1" s="1"/>
  <c r="I1810" i="1"/>
  <c r="J1810" i="1" s="1"/>
  <c r="I1811" i="1"/>
  <c r="J1811" i="1" s="1"/>
  <c r="I1813" i="1"/>
  <c r="J1813" i="1" s="1"/>
  <c r="I1814" i="1"/>
  <c r="J1814" i="1" s="1"/>
  <c r="I1815" i="1"/>
  <c r="J1815" i="1" s="1"/>
  <c r="I1816" i="1"/>
  <c r="J1816" i="1" s="1"/>
  <c r="I1817" i="1"/>
  <c r="J1817" i="1" s="1"/>
  <c r="I1818" i="1"/>
  <c r="J1818" i="1" s="1"/>
  <c r="I1819" i="1"/>
  <c r="J1819" i="1" s="1"/>
  <c r="I1820" i="1"/>
  <c r="J1820" i="1" s="1"/>
  <c r="I1821" i="1"/>
  <c r="J1821" i="1" s="1"/>
  <c r="I1822" i="1"/>
  <c r="J1822" i="1" s="1"/>
  <c r="I1823" i="1"/>
  <c r="J1823" i="1" s="1"/>
  <c r="I1824" i="1"/>
  <c r="J1824" i="1" s="1"/>
  <c r="I1825" i="1"/>
  <c r="J1825" i="1" s="1"/>
  <c r="I1826" i="1"/>
  <c r="J1826" i="1" s="1"/>
  <c r="I1827" i="1"/>
  <c r="J1827" i="1" s="1"/>
  <c r="I1828" i="1"/>
  <c r="J1828" i="1" s="1"/>
  <c r="I147" i="1"/>
  <c r="J147" i="1" s="1"/>
  <c r="I148" i="1"/>
  <c r="J148" i="1" s="1"/>
  <c r="I149" i="1"/>
  <c r="J149" i="1" s="1"/>
  <c r="I1830" i="1"/>
  <c r="J1830" i="1" s="1"/>
  <c r="I1831" i="1"/>
  <c r="J1831" i="1" s="1"/>
  <c r="I1832" i="1"/>
  <c r="J1832" i="1" s="1"/>
  <c r="I1833" i="1"/>
  <c r="J1833" i="1" s="1"/>
  <c r="I1835" i="1"/>
  <c r="J1835" i="1" s="1"/>
  <c r="I1836" i="1"/>
  <c r="J1836" i="1" s="1"/>
  <c r="I1837" i="1"/>
  <c r="J1837" i="1" s="1"/>
  <c r="I1838" i="1"/>
  <c r="J1838" i="1" s="1"/>
  <c r="I1839" i="1"/>
  <c r="J1839" i="1" s="1"/>
  <c r="I1840" i="1"/>
  <c r="J1840" i="1" s="1"/>
  <c r="I1841" i="1"/>
  <c r="J1841" i="1" s="1"/>
  <c r="I1843" i="1"/>
  <c r="J1843" i="1" s="1"/>
  <c r="I1844" i="1"/>
  <c r="J1844" i="1" s="1"/>
  <c r="I1845" i="1"/>
  <c r="J1845" i="1" s="1"/>
  <c r="I1846" i="1"/>
  <c r="J1846" i="1" s="1"/>
  <c r="I1847" i="1"/>
  <c r="J1847" i="1" s="1"/>
  <c r="I1848" i="1"/>
  <c r="J1848" i="1" s="1"/>
  <c r="I1849" i="1"/>
  <c r="J1849" i="1" s="1"/>
  <c r="I1850" i="1"/>
  <c r="J1850" i="1" s="1"/>
  <c r="I1851" i="1"/>
  <c r="J1851" i="1" s="1"/>
  <c r="I1852" i="1"/>
  <c r="J1852" i="1" s="1"/>
  <c r="I1853" i="1"/>
  <c r="J1853" i="1" s="1"/>
  <c r="I1855" i="1"/>
  <c r="J1855" i="1" s="1"/>
  <c r="I1856" i="1"/>
  <c r="J1856" i="1" s="1"/>
  <c r="I1857" i="1"/>
  <c r="J1857" i="1" s="1"/>
  <c r="I1858" i="1"/>
  <c r="J1858" i="1" s="1"/>
  <c r="I1859" i="1"/>
  <c r="J1859" i="1" s="1"/>
  <c r="I1861" i="1"/>
  <c r="J1861" i="1" s="1"/>
  <c r="I1862" i="1"/>
  <c r="I1863" i="1"/>
  <c r="J1863" i="1" s="1"/>
  <c r="I1864" i="1"/>
  <c r="J1864" i="1" s="1"/>
  <c r="I1865" i="1"/>
  <c r="J1865" i="1" s="1"/>
  <c r="I1867" i="1"/>
  <c r="J1867" i="1" s="1"/>
  <c r="I1868" i="1"/>
  <c r="I1869" i="1"/>
  <c r="J1869" i="1" s="1"/>
  <c r="I1870" i="1"/>
  <c r="J1870" i="1" s="1"/>
  <c r="I1871" i="1"/>
  <c r="J1871" i="1" s="1"/>
  <c r="I1873" i="1"/>
  <c r="J1873" i="1" s="1"/>
  <c r="I1874" i="1"/>
  <c r="I1875" i="1"/>
  <c r="J1875" i="1" s="1"/>
  <c r="I1877" i="1"/>
  <c r="J1877" i="1" s="1"/>
  <c r="I1878" i="1"/>
  <c r="J1878" i="1" s="1"/>
  <c r="I1879" i="1"/>
  <c r="J1879" i="1" s="1"/>
  <c r="I1880" i="1"/>
  <c r="J1880" i="1" s="1"/>
  <c r="I1675" i="1"/>
  <c r="J1675" i="1" s="1"/>
  <c r="I1676" i="1"/>
  <c r="J1676" i="1" s="1"/>
  <c r="I1677" i="1"/>
  <c r="J1677" i="1" s="1"/>
  <c r="H1649" i="1"/>
  <c r="H1650" i="1"/>
  <c r="H1651" i="1"/>
  <c r="H1652" i="1"/>
  <c r="H1653" i="1"/>
  <c r="H151" i="1"/>
  <c r="H152" i="1"/>
  <c r="H153" i="1"/>
  <c r="H154" i="1"/>
  <c r="H155" i="1"/>
  <c r="H156" i="1"/>
  <c r="G12" i="1"/>
  <c r="H12" i="1" s="1"/>
  <c r="H13" i="1"/>
  <c r="H14" i="1"/>
  <c r="H16" i="1"/>
  <c r="H17" i="1"/>
  <c r="H18" i="1"/>
  <c r="H20" i="1"/>
  <c r="H21" i="1"/>
  <c r="H22" i="1"/>
  <c r="H24" i="1"/>
  <c r="H25" i="1"/>
  <c r="H27" i="1"/>
  <c r="H28" i="1"/>
  <c r="H29" i="1"/>
  <c r="H30" i="1"/>
  <c r="H32" i="1"/>
  <c r="H33" i="1"/>
  <c r="H34" i="1"/>
  <c r="H35" i="1"/>
  <c r="H37" i="1"/>
  <c r="H38" i="1"/>
  <c r="H39" i="1"/>
  <c r="H40" i="1"/>
  <c r="H42" i="1"/>
  <c r="H43" i="1"/>
  <c r="H44" i="1"/>
  <c r="H45" i="1"/>
  <c r="H47" i="1"/>
  <c r="H48" i="1"/>
  <c r="H49" i="1"/>
  <c r="H50" i="1"/>
  <c r="H52" i="1"/>
  <c r="H53" i="1"/>
  <c r="H54" i="1"/>
  <c r="H55" i="1"/>
  <c r="H57" i="1"/>
  <c r="H58" i="1"/>
  <c r="H59" i="1"/>
  <c r="H60" i="1"/>
  <c r="H62" i="1"/>
  <c r="H63" i="1"/>
  <c r="H64" i="1"/>
  <c r="H66" i="1"/>
  <c r="H67" i="1"/>
  <c r="H68" i="1"/>
  <c r="H69" i="1"/>
  <c r="H71" i="1"/>
  <c r="H72" i="1"/>
  <c r="H73" i="1"/>
  <c r="H74" i="1"/>
  <c r="H76" i="1"/>
  <c r="H77" i="1"/>
  <c r="H78" i="1"/>
  <c r="H79" i="1"/>
  <c r="H81" i="1"/>
  <c r="H82" i="1"/>
  <c r="H83" i="1"/>
  <c r="H84" i="1"/>
  <c r="H86" i="1"/>
  <c r="H87" i="1"/>
  <c r="H88" i="1"/>
  <c r="H89" i="1"/>
  <c r="H103" i="1"/>
  <c r="H104" i="1"/>
  <c r="H105" i="1"/>
  <c r="H135" i="1"/>
  <c r="H136" i="1"/>
  <c r="H137" i="1"/>
  <c r="H91" i="1"/>
  <c r="H92" i="1"/>
  <c r="H93" i="1"/>
  <c r="H95" i="1"/>
  <c r="H96" i="1"/>
  <c r="H97" i="1"/>
  <c r="H99" i="1"/>
  <c r="H100" i="1"/>
  <c r="H101" i="1"/>
  <c r="H107" i="1"/>
  <c r="H108" i="1"/>
  <c r="H109" i="1"/>
  <c r="H111" i="1"/>
  <c r="H112" i="1"/>
  <c r="H113" i="1"/>
  <c r="H115" i="1"/>
  <c r="H116" i="1"/>
  <c r="H117" i="1"/>
  <c r="H119" i="1"/>
  <c r="H120" i="1"/>
  <c r="H121" i="1"/>
  <c r="H123" i="1"/>
  <c r="H124" i="1"/>
  <c r="H125" i="1"/>
  <c r="H127" i="1"/>
  <c r="H128" i="1"/>
  <c r="H129" i="1"/>
  <c r="H131" i="1"/>
  <c r="H132" i="1"/>
  <c r="H133" i="1"/>
  <c r="H139" i="1"/>
  <c r="H140" i="1"/>
  <c r="H141" i="1"/>
  <c r="H143" i="1"/>
  <c r="H144" i="1"/>
  <c r="H145" i="1"/>
  <c r="H1429" i="1"/>
  <c r="H1430" i="1"/>
  <c r="H1432" i="1"/>
  <c r="H1433" i="1"/>
  <c r="H1434" i="1"/>
  <c r="H1453" i="1"/>
  <c r="H1454" i="1"/>
  <c r="H1456" i="1"/>
  <c r="H1457" i="1"/>
  <c r="H1458" i="1"/>
  <c r="H1436" i="1"/>
  <c r="H1437" i="1"/>
  <c r="H1438" i="1"/>
  <c r="H1443" i="1"/>
  <c r="H1444" i="1"/>
  <c r="H1445" i="1"/>
  <c r="H1580" i="1"/>
  <c r="H1581" i="1"/>
  <c r="H1582" i="1"/>
  <c r="H1440" i="1"/>
  <c r="H1441" i="1"/>
  <c r="H158" i="1"/>
  <c r="H159" i="1"/>
  <c r="H160" i="1"/>
  <c r="H161" i="1"/>
  <c r="H162" i="1"/>
  <c r="H163" i="1"/>
  <c r="H165" i="1"/>
  <c r="H166" i="1"/>
  <c r="H167" i="1"/>
  <c r="H168" i="1"/>
  <c r="H1460" i="1"/>
  <c r="H1461" i="1"/>
  <c r="H1462" i="1"/>
  <c r="H1463" i="1"/>
  <c r="H1464" i="1"/>
  <c r="H1465" i="1"/>
  <c r="H1466" i="1"/>
  <c r="H1467" i="1"/>
  <c r="H1468" i="1"/>
  <c r="H1469" i="1"/>
  <c r="H1470" i="1"/>
  <c r="H1471" i="1"/>
  <c r="H1584" i="1"/>
  <c r="H1585" i="1"/>
  <c r="H1586" i="1"/>
  <c r="H1587" i="1"/>
  <c r="H1588" i="1"/>
  <c r="H1633" i="1"/>
  <c r="H1634" i="1"/>
  <c r="H1635" i="1"/>
  <c r="H1636" i="1"/>
  <c r="H1637" i="1"/>
  <c r="H1638" i="1"/>
  <c r="H1639" i="1"/>
  <c r="H1590" i="1"/>
  <c r="H1591" i="1"/>
  <c r="H1594" i="1"/>
  <c r="H1595" i="1"/>
  <c r="H1596" i="1"/>
  <c r="H1597" i="1"/>
  <c r="H1598" i="1"/>
  <c r="H1600" i="1"/>
  <c r="H1601" i="1"/>
  <c r="H1473" i="1"/>
  <c r="H1474" i="1"/>
  <c r="H1475" i="1"/>
  <c r="H1476" i="1"/>
  <c r="H1477" i="1"/>
  <c r="H1478" i="1"/>
  <c r="H1479" i="1"/>
  <c r="H1480" i="1"/>
  <c r="H1481" i="1"/>
  <c r="H1482" i="1"/>
  <c r="H1483" i="1"/>
  <c r="H1484" i="1"/>
  <c r="H1641" i="1"/>
  <c r="H1642" i="1"/>
  <c r="H1643" i="1"/>
  <c r="H1644" i="1"/>
  <c r="H1645" i="1"/>
  <c r="H1646" i="1"/>
  <c r="H1647" i="1"/>
  <c r="H175" i="1"/>
  <c r="H176" i="1"/>
  <c r="H177" i="1"/>
  <c r="H178" i="1"/>
  <c r="H179" i="1"/>
  <c r="H180" i="1"/>
  <c r="H182" i="1"/>
  <c r="H183" i="1"/>
  <c r="H184" i="1"/>
  <c r="H185" i="1"/>
  <c r="H186" i="1"/>
  <c r="H187" i="1"/>
  <c r="H189" i="1"/>
  <c r="H190" i="1"/>
  <c r="H191" i="1"/>
  <c r="H192" i="1"/>
  <c r="H193" i="1"/>
  <c r="H194" i="1"/>
  <c r="H196" i="1"/>
  <c r="H197" i="1"/>
  <c r="H198" i="1"/>
  <c r="H199" i="1"/>
  <c r="H200" i="1"/>
  <c r="H201" i="1"/>
  <c r="H203" i="1"/>
  <c r="H204" i="1"/>
  <c r="H205" i="1"/>
  <c r="H206" i="1"/>
  <c r="H207" i="1"/>
  <c r="H208" i="1"/>
  <c r="H239" i="1"/>
  <c r="H240" i="1"/>
  <c r="H241" i="1"/>
  <c r="H242" i="1"/>
  <c r="H243" i="1"/>
  <c r="H244" i="1"/>
  <c r="H246" i="1"/>
  <c r="H247" i="1"/>
  <c r="H248" i="1"/>
  <c r="H249" i="1"/>
  <c r="H250" i="1"/>
  <c r="H251" i="1"/>
  <c r="H253" i="1"/>
  <c r="H254" i="1"/>
  <c r="H255" i="1"/>
  <c r="H257" i="1"/>
  <c r="H258" i="1"/>
  <c r="H259" i="1"/>
  <c r="H1486" i="1"/>
  <c r="H1487" i="1"/>
  <c r="H1488" i="1"/>
  <c r="H1489" i="1"/>
  <c r="H1490" i="1"/>
  <c r="H1491" i="1"/>
  <c r="H1492" i="1"/>
  <c r="H1493" i="1"/>
  <c r="H1494" i="1"/>
  <c r="H1495" i="1"/>
  <c r="H1496" i="1"/>
  <c r="H1497" i="1"/>
  <c r="H1499" i="1"/>
  <c r="H1500" i="1"/>
  <c r="H1502" i="1"/>
  <c r="H1503" i="1"/>
  <c r="H1504" i="1"/>
  <c r="H1505" i="1"/>
  <c r="H1506" i="1"/>
  <c r="H1507" i="1"/>
  <c r="H1508" i="1"/>
  <c r="H1509" i="1"/>
  <c r="H1510" i="1"/>
  <c r="H1604" i="1"/>
  <c r="H1605" i="1"/>
  <c r="H1607" i="1"/>
  <c r="H1608" i="1"/>
  <c r="H1609" i="1"/>
  <c r="H1610" i="1"/>
  <c r="H1611" i="1"/>
  <c r="H170" i="1"/>
  <c r="H171" i="1"/>
  <c r="H172" i="1"/>
  <c r="H173" i="1"/>
  <c r="H234" i="1"/>
  <c r="H235" i="1"/>
  <c r="H236" i="1"/>
  <c r="H237" i="1"/>
  <c r="H1568" i="1"/>
  <c r="H1569" i="1"/>
  <c r="H1570" i="1"/>
  <c r="H1571" i="1"/>
  <c r="H1572" i="1"/>
  <c r="H1573" i="1"/>
  <c r="H1574" i="1"/>
  <c r="H1575" i="1"/>
  <c r="H1576" i="1"/>
  <c r="H1577" i="1"/>
  <c r="H1578" i="1"/>
  <c r="H1679" i="1"/>
  <c r="H1680" i="1"/>
  <c r="H1681" i="1"/>
  <c r="H1682" i="1"/>
  <c r="H1683" i="1"/>
  <c r="H1684" i="1"/>
  <c r="H1685" i="1"/>
  <c r="H1686" i="1"/>
  <c r="H1687" i="1"/>
  <c r="H1688" i="1"/>
  <c r="H1689" i="1"/>
  <c r="H1690" i="1"/>
  <c r="H1691" i="1"/>
  <c r="H1692" i="1"/>
  <c r="H1655" i="1"/>
  <c r="H1656" i="1"/>
  <c r="H1658" i="1"/>
  <c r="H1660" i="1"/>
  <c r="H1661" i="1"/>
  <c r="H1662" i="1"/>
  <c r="H1663" i="1"/>
  <c r="H1664" i="1"/>
  <c r="H222" i="1"/>
  <c r="H223" i="1"/>
  <c r="H224" i="1"/>
  <c r="H225" i="1"/>
  <c r="H226" i="1"/>
  <c r="H227" i="1"/>
  <c r="H228" i="1"/>
  <c r="H229" i="1"/>
  <c r="H230" i="1"/>
  <c r="H231" i="1"/>
  <c r="H232" i="1"/>
  <c r="H1512" i="1"/>
  <c r="H1513" i="1"/>
  <c r="H1514" i="1"/>
  <c r="H1515" i="1"/>
  <c r="H1516" i="1"/>
  <c r="H1517" i="1"/>
  <c r="H1518" i="1"/>
  <c r="H1519" i="1"/>
  <c r="H1520" i="1"/>
  <c r="H1521" i="1"/>
  <c r="H1522" i="1"/>
  <c r="H1523" i="1"/>
  <c r="H1524" i="1"/>
  <c r="H1526" i="1"/>
  <c r="H1527" i="1"/>
  <c r="H1528" i="1"/>
  <c r="H1529" i="1"/>
  <c r="H1530" i="1"/>
  <c r="H1531" i="1"/>
  <c r="H1532" i="1"/>
  <c r="H1533" i="1"/>
  <c r="H1534" i="1"/>
  <c r="H1535" i="1"/>
  <c r="H1536" i="1"/>
  <c r="H1537" i="1"/>
  <c r="H1538" i="1"/>
  <c r="H1540" i="1"/>
  <c r="H1541" i="1"/>
  <c r="H1542" i="1"/>
  <c r="H1543" i="1"/>
  <c r="H1544" i="1"/>
  <c r="H1545" i="1"/>
  <c r="H1546" i="1"/>
  <c r="H1547" i="1"/>
  <c r="H1548" i="1"/>
  <c r="H1549" i="1"/>
  <c r="H1550" i="1"/>
  <c r="H1551" i="1"/>
  <c r="H1552" i="1"/>
  <c r="H1554" i="1"/>
  <c r="H1555" i="1"/>
  <c r="H1556" i="1"/>
  <c r="H1557" i="1"/>
  <c r="H1558" i="1"/>
  <c r="H1559" i="1"/>
  <c r="H1560" i="1"/>
  <c r="H1561" i="1"/>
  <c r="H1562" i="1"/>
  <c r="H1563" i="1"/>
  <c r="H1564" i="1"/>
  <c r="H1565" i="1"/>
  <c r="H1566" i="1"/>
  <c r="H1613" i="1"/>
  <c r="H1614" i="1"/>
  <c r="H1616" i="1"/>
  <c r="H1617" i="1"/>
  <c r="H1618" i="1"/>
  <c r="H1619" i="1"/>
  <c r="H1620" i="1"/>
  <c r="H1621" i="1"/>
  <c r="H1623" i="1"/>
  <c r="H1624" i="1"/>
  <c r="H1626" i="1"/>
  <c r="H1627" i="1"/>
  <c r="H1628" i="1"/>
  <c r="H1629" i="1"/>
  <c r="H1630" i="1"/>
  <c r="H1631" i="1"/>
  <c r="H210" i="1"/>
  <c r="H211" i="1"/>
  <c r="H212" i="1"/>
  <c r="H213" i="1"/>
  <c r="H214" i="1"/>
  <c r="H216" i="1"/>
  <c r="H217" i="1"/>
  <c r="H218" i="1"/>
  <c r="H219" i="1"/>
  <c r="H220" i="1"/>
  <c r="H261" i="1"/>
  <c r="H262" i="1"/>
  <c r="H263" i="1"/>
  <c r="H264" i="1"/>
  <c r="H265" i="1"/>
  <c r="H266" i="1"/>
  <c r="H267" i="1"/>
  <c r="H268" i="1"/>
  <c r="H269" i="1"/>
  <c r="H270" i="1"/>
  <c r="H271" i="1"/>
  <c r="H272" i="1"/>
  <c r="H273" i="1"/>
  <c r="H275" i="1"/>
  <c r="H276" i="1"/>
  <c r="H277" i="1"/>
  <c r="H278" i="1"/>
  <c r="H279" i="1"/>
  <c r="H280" i="1"/>
  <c r="H282" i="1"/>
  <c r="H283" i="1"/>
  <c r="H284" i="1"/>
  <c r="H285" i="1"/>
  <c r="H286" i="1"/>
  <c r="H287" i="1"/>
  <c r="H288" i="1"/>
  <c r="H289" i="1"/>
  <c r="H290" i="1"/>
  <c r="H291" i="1"/>
  <c r="H292" i="1"/>
  <c r="H294" i="1"/>
  <c r="H295" i="1"/>
  <c r="H296" i="1"/>
  <c r="H297" i="1"/>
  <c r="H298" i="1"/>
  <c r="H300" i="1"/>
  <c r="H301" i="1"/>
  <c r="H302" i="1"/>
  <c r="H303" i="1"/>
  <c r="H304" i="1"/>
  <c r="H306" i="1"/>
  <c r="H307" i="1"/>
  <c r="H308" i="1"/>
  <c r="H309" i="1"/>
  <c r="H310" i="1"/>
  <c r="H312" i="1"/>
  <c r="H313" i="1"/>
  <c r="H314" i="1"/>
  <c r="H315" i="1"/>
  <c r="H316" i="1"/>
  <c r="H318" i="1"/>
  <c r="H319" i="1"/>
  <c r="H320" i="1"/>
  <c r="H321" i="1"/>
  <c r="H322" i="1"/>
  <c r="H333" i="1"/>
  <c r="H334" i="1"/>
  <c r="H335" i="1"/>
  <c r="H336" i="1"/>
  <c r="H337" i="1"/>
  <c r="H338" i="1"/>
  <c r="H339" i="1"/>
  <c r="H341" i="1"/>
  <c r="H342" i="1"/>
  <c r="H343" i="1"/>
  <c r="H344" i="1"/>
  <c r="H345" i="1"/>
  <c r="H346" i="1"/>
  <c r="H347" i="1"/>
  <c r="H349" i="1"/>
  <c r="H350" i="1"/>
  <c r="H351" i="1"/>
  <c r="H352" i="1"/>
  <c r="H353" i="1"/>
  <c r="H354" i="1"/>
  <c r="H355" i="1"/>
  <c r="H357" i="1"/>
  <c r="H358" i="1"/>
  <c r="H359" i="1"/>
  <c r="H360" i="1"/>
  <c r="H362" i="1"/>
  <c r="H363" i="1"/>
  <c r="H364" i="1"/>
  <c r="H365" i="1"/>
  <c r="H367" i="1"/>
  <c r="H368" i="1"/>
  <c r="H369" i="1"/>
  <c r="H370" i="1"/>
  <c r="H371" i="1"/>
  <c r="H372" i="1"/>
  <c r="H373" i="1"/>
  <c r="H374" i="1"/>
  <c r="H375" i="1"/>
  <c r="H376" i="1"/>
  <c r="H377" i="1"/>
  <c r="H379" i="1"/>
  <c r="H380" i="1"/>
  <c r="H381" i="1"/>
  <c r="H382" i="1"/>
  <c r="H383" i="1"/>
  <c r="H384" i="1"/>
  <c r="H386" i="1"/>
  <c r="H387" i="1"/>
  <c r="H388" i="1"/>
  <c r="H389" i="1"/>
  <c r="H390" i="1"/>
  <c r="H391" i="1"/>
  <c r="H393" i="1"/>
  <c r="H394" i="1"/>
  <c r="H395" i="1"/>
  <c r="H396" i="1"/>
  <c r="H397" i="1"/>
  <c r="H398" i="1"/>
  <c r="H580" i="1"/>
  <c r="H581" i="1"/>
  <c r="H582" i="1"/>
  <c r="H583" i="1"/>
  <c r="H584" i="1"/>
  <c r="H585" i="1"/>
  <c r="H586" i="1"/>
  <c r="H593" i="1"/>
  <c r="H594" i="1"/>
  <c r="H595" i="1"/>
  <c r="H596" i="1"/>
  <c r="H597" i="1"/>
  <c r="H599" i="1"/>
  <c r="H600" i="1"/>
  <c r="H601" i="1"/>
  <c r="H602" i="1"/>
  <c r="H603" i="1"/>
  <c r="H605" i="1"/>
  <c r="H606" i="1"/>
  <c r="H607" i="1"/>
  <c r="H608" i="1"/>
  <c r="H609" i="1"/>
  <c r="H610" i="1"/>
  <c r="H612" i="1"/>
  <c r="H613" i="1"/>
  <c r="H614" i="1"/>
  <c r="H615" i="1"/>
  <c r="H616" i="1"/>
  <c r="H617" i="1"/>
  <c r="H618" i="1"/>
  <c r="H619" i="1"/>
  <c r="H620" i="1"/>
  <c r="H621" i="1"/>
  <c r="H622" i="1"/>
  <c r="H623" i="1"/>
  <c r="H624" i="1"/>
  <c r="H625" i="1"/>
  <c r="H626" i="1"/>
  <c r="H627" i="1"/>
  <c r="H629" i="1"/>
  <c r="H630" i="1"/>
  <c r="H631" i="1"/>
  <c r="H632" i="1"/>
  <c r="H633" i="1"/>
  <c r="H634" i="1"/>
  <c r="H635" i="1"/>
  <c r="H636" i="1"/>
  <c r="H638" i="1"/>
  <c r="H639" i="1"/>
  <c r="H640" i="1"/>
  <c r="H641" i="1"/>
  <c r="H642" i="1"/>
  <c r="H643" i="1"/>
  <c r="H324" i="1"/>
  <c r="H325" i="1"/>
  <c r="H326" i="1"/>
  <c r="H327" i="1"/>
  <c r="H328" i="1"/>
  <c r="H329" i="1"/>
  <c r="H330" i="1"/>
  <c r="H331" i="1"/>
  <c r="H400" i="1"/>
  <c r="H401" i="1"/>
  <c r="H402" i="1"/>
  <c r="H403" i="1"/>
  <c r="H404" i="1"/>
  <c r="H405" i="1"/>
  <c r="H407" i="1"/>
  <c r="H408" i="1"/>
  <c r="H409" i="1"/>
  <c r="H410" i="1"/>
  <c r="H411" i="1"/>
  <c r="H412" i="1"/>
  <c r="H414" i="1"/>
  <c r="H415" i="1"/>
  <c r="H416" i="1"/>
  <c r="H417" i="1"/>
  <c r="H418" i="1"/>
  <c r="H419" i="1"/>
  <c r="H421" i="1"/>
  <c r="H422" i="1"/>
  <c r="H423" i="1"/>
  <c r="H424" i="1"/>
  <c r="H425" i="1"/>
  <c r="H426" i="1"/>
  <c r="H428" i="1"/>
  <c r="H429" i="1"/>
  <c r="H432" i="1"/>
  <c r="H433" i="1"/>
  <c r="H435" i="1"/>
  <c r="H436" i="1"/>
  <c r="H439" i="1"/>
  <c r="H440" i="1"/>
  <c r="H442" i="1"/>
  <c r="H443" i="1"/>
  <c r="H446" i="1"/>
  <c r="H447" i="1"/>
  <c r="H449" i="1"/>
  <c r="H450" i="1"/>
  <c r="H451" i="1"/>
  <c r="H452" i="1"/>
  <c r="H454" i="1"/>
  <c r="H455" i="1"/>
  <c r="H456" i="1"/>
  <c r="H457" i="1"/>
  <c r="H459" i="1"/>
  <c r="H460" i="1"/>
  <c r="H461" i="1"/>
  <c r="H462" i="1"/>
  <c r="H464" i="1"/>
  <c r="H465" i="1"/>
  <c r="H466" i="1"/>
  <c r="H467" i="1"/>
  <c r="H468" i="1"/>
  <c r="H469" i="1"/>
  <c r="H470" i="1"/>
  <c r="H472" i="1"/>
  <c r="H473" i="1"/>
  <c r="H474" i="1"/>
  <c r="H475" i="1"/>
  <c r="H476" i="1"/>
  <c r="H477" i="1"/>
  <c r="H478" i="1"/>
  <c r="H480" i="1"/>
  <c r="H481" i="1"/>
  <c r="H482" i="1"/>
  <c r="H483" i="1"/>
  <c r="H484" i="1"/>
  <c r="H485" i="1"/>
  <c r="H486" i="1"/>
  <c r="H487" i="1"/>
  <c r="H489" i="1"/>
  <c r="H490" i="1"/>
  <c r="H491" i="1"/>
  <c r="H492" i="1"/>
  <c r="H493" i="1"/>
  <c r="H494" i="1"/>
  <c r="H495" i="1"/>
  <c r="H496" i="1"/>
  <c r="H498" i="1"/>
  <c r="H499" i="1"/>
  <c r="H500" i="1"/>
  <c r="H501" i="1"/>
  <c r="H502" i="1"/>
  <c r="H503" i="1"/>
  <c r="H504" i="1"/>
  <c r="H505" i="1"/>
  <c r="H507" i="1"/>
  <c r="H508" i="1"/>
  <c r="H509" i="1"/>
  <c r="H510" i="1"/>
  <c r="H511" i="1"/>
  <c r="H512" i="1"/>
  <c r="H513" i="1"/>
  <c r="H515" i="1"/>
  <c r="H516" i="1"/>
  <c r="H517" i="1"/>
  <c r="H518" i="1"/>
  <c r="H519" i="1"/>
  <c r="H520" i="1"/>
  <c r="H521" i="1"/>
  <c r="H523" i="1"/>
  <c r="H524" i="1"/>
  <c r="H525" i="1"/>
  <c r="H526" i="1"/>
  <c r="H527" i="1"/>
  <c r="H528" i="1"/>
  <c r="H529" i="1"/>
  <c r="H531" i="1"/>
  <c r="H532" i="1"/>
  <c r="H533" i="1"/>
  <c r="H534" i="1"/>
  <c r="H535" i="1"/>
  <c r="H536" i="1"/>
  <c r="H537" i="1"/>
  <c r="H539" i="1"/>
  <c r="H540" i="1"/>
  <c r="H541" i="1"/>
  <c r="H542" i="1"/>
  <c r="H543" i="1"/>
  <c r="H545" i="1"/>
  <c r="H546" i="1"/>
  <c r="H547" i="1"/>
  <c r="H548" i="1"/>
  <c r="H549" i="1"/>
  <c r="H550" i="1"/>
  <c r="H551" i="1"/>
  <c r="H552" i="1"/>
  <c r="H554" i="1"/>
  <c r="H555" i="1"/>
  <c r="H556" i="1"/>
  <c r="H557" i="1"/>
  <c r="H558" i="1"/>
  <c r="H559" i="1"/>
  <c r="H560" i="1"/>
  <c r="H561" i="1"/>
  <c r="H563" i="1"/>
  <c r="H564" i="1"/>
  <c r="H565" i="1"/>
  <c r="H567" i="1"/>
  <c r="H568" i="1"/>
  <c r="H569" i="1"/>
  <c r="H570" i="1"/>
  <c r="H571" i="1"/>
  <c r="H573" i="1"/>
  <c r="H574" i="1"/>
  <c r="H575" i="1"/>
  <c r="H576" i="1"/>
  <c r="H577" i="1"/>
  <c r="H578" i="1"/>
  <c r="H588" i="1"/>
  <c r="H589" i="1"/>
  <c r="H590" i="1"/>
  <c r="H591" i="1"/>
  <c r="H645" i="1"/>
  <c r="H646" i="1"/>
  <c r="H647" i="1"/>
  <c r="H648" i="1"/>
  <c r="H649" i="1"/>
  <c r="H650" i="1"/>
  <c r="H651" i="1"/>
  <c r="H652" i="1"/>
  <c r="H653" i="1"/>
  <c r="H663" i="1"/>
  <c r="H664" i="1"/>
  <c r="H665" i="1"/>
  <c r="H666" i="1"/>
  <c r="H676" i="1"/>
  <c r="H677" i="1"/>
  <c r="H678" i="1"/>
  <c r="H679" i="1"/>
  <c r="H681" i="1"/>
  <c r="H682" i="1"/>
  <c r="H683" i="1"/>
  <c r="H684" i="1"/>
  <c r="H685" i="1"/>
  <c r="H686" i="1"/>
  <c r="H692" i="1"/>
  <c r="H693" i="1"/>
  <c r="H694" i="1"/>
  <c r="H695" i="1"/>
  <c r="H696" i="1"/>
  <c r="H697" i="1"/>
  <c r="H698" i="1"/>
  <c r="H699" i="1"/>
  <c r="H700" i="1"/>
  <c r="H701" i="1"/>
  <c r="H704" i="1"/>
  <c r="H705" i="1"/>
  <c r="H706" i="1"/>
  <c r="H707" i="1"/>
  <c r="H710" i="1"/>
  <c r="H711" i="1"/>
  <c r="H712" i="1"/>
  <c r="H714" i="1"/>
  <c r="H715" i="1"/>
  <c r="H716" i="1"/>
  <c r="H717" i="1"/>
  <c r="H718" i="1"/>
  <c r="H719" i="1"/>
  <c r="H720" i="1"/>
  <c r="H721" i="1"/>
  <c r="H722" i="1"/>
  <c r="H723" i="1"/>
  <c r="H724" i="1"/>
  <c r="H726" i="1"/>
  <c r="H727" i="1"/>
  <c r="H728" i="1"/>
  <c r="H729" i="1"/>
  <c r="H730" i="1"/>
  <c r="H731" i="1"/>
  <c r="H732" i="1"/>
  <c r="H1448" i="1"/>
  <c r="H1451" i="1"/>
  <c r="H734" i="1"/>
  <c r="H735" i="1"/>
  <c r="H736" i="1"/>
  <c r="H737" i="1"/>
  <c r="H738" i="1"/>
  <c r="H739" i="1"/>
  <c r="H741" i="1"/>
  <c r="H742" i="1"/>
  <c r="H743" i="1"/>
  <c r="H744" i="1"/>
  <c r="H745" i="1"/>
  <c r="H747" i="1"/>
  <c r="H748" i="1"/>
  <c r="H749" i="1"/>
  <c r="H750" i="1"/>
  <c r="H751" i="1"/>
  <c r="H752" i="1"/>
  <c r="H753" i="1"/>
  <c r="H754" i="1"/>
  <c r="H755" i="1"/>
  <c r="H756" i="1"/>
  <c r="H757" i="1"/>
  <c r="H759" i="1"/>
  <c r="H760" i="1"/>
  <c r="H761" i="1"/>
  <c r="H762" i="1"/>
  <c r="H763" i="1"/>
  <c r="H764" i="1"/>
  <c r="H765" i="1"/>
  <c r="H766" i="1"/>
  <c r="H767" i="1"/>
  <c r="H688" i="1"/>
  <c r="H689" i="1"/>
  <c r="H690" i="1"/>
  <c r="H769" i="1"/>
  <c r="H770" i="1"/>
  <c r="H771" i="1"/>
  <c r="H773" i="1"/>
  <c r="H774" i="1"/>
  <c r="H775" i="1"/>
  <c r="H776" i="1"/>
  <c r="H777" i="1"/>
  <c r="H778" i="1"/>
  <c r="H779" i="1"/>
  <c r="H781" i="1"/>
  <c r="H782" i="1"/>
  <c r="H783" i="1"/>
  <c r="H784" i="1"/>
  <c r="H785" i="1"/>
  <c r="H786" i="1"/>
  <c r="H787" i="1"/>
  <c r="H789" i="1"/>
  <c r="H790" i="1"/>
  <c r="H791" i="1"/>
  <c r="H792" i="1"/>
  <c r="H793" i="1"/>
  <c r="H794" i="1"/>
  <c r="H795" i="1"/>
  <c r="H797" i="1"/>
  <c r="H798" i="1"/>
  <c r="H799" i="1"/>
  <c r="H800" i="1"/>
  <c r="H801" i="1"/>
  <c r="H802" i="1"/>
  <c r="H803" i="1"/>
  <c r="H804" i="1"/>
  <c r="H805" i="1"/>
  <c r="H806" i="1"/>
  <c r="H807" i="1"/>
  <c r="H808" i="1"/>
  <c r="H809" i="1"/>
  <c r="H810" i="1"/>
  <c r="H811" i="1"/>
  <c r="H813" i="1"/>
  <c r="H814" i="1"/>
  <c r="H815" i="1"/>
  <c r="H816" i="1"/>
  <c r="H817" i="1"/>
  <c r="H818" i="1"/>
  <c r="H819" i="1"/>
  <c r="H820" i="1"/>
  <c r="H822" i="1"/>
  <c r="H823" i="1"/>
  <c r="H824" i="1"/>
  <c r="H825" i="1"/>
  <c r="H826" i="1"/>
  <c r="H827" i="1"/>
  <c r="H828" i="1"/>
  <c r="H830" i="1"/>
  <c r="H831" i="1"/>
  <c r="H832" i="1"/>
  <c r="H833" i="1"/>
  <c r="H834" i="1"/>
  <c r="H835" i="1"/>
  <c r="H837" i="1"/>
  <c r="H839" i="1"/>
  <c r="H840" i="1"/>
  <c r="H841" i="1"/>
  <c r="H842" i="1"/>
  <c r="H843" i="1"/>
  <c r="H845" i="1"/>
  <c r="H846" i="1"/>
  <c r="H847" i="1"/>
  <c r="H848" i="1"/>
  <c r="H849" i="1"/>
  <c r="H850" i="1"/>
  <c r="H852" i="1"/>
  <c r="H853" i="1"/>
  <c r="H854" i="1"/>
  <c r="H855" i="1"/>
  <c r="H856" i="1"/>
  <c r="H857" i="1"/>
  <c r="H858" i="1"/>
  <c r="H860" i="1"/>
  <c r="H861" i="1"/>
  <c r="H862" i="1"/>
  <c r="H863" i="1"/>
  <c r="H864" i="1"/>
  <c r="H865" i="1"/>
  <c r="H866" i="1"/>
  <c r="H868" i="1"/>
  <c r="H869" i="1"/>
  <c r="H870" i="1"/>
  <c r="H871" i="1"/>
  <c r="H872" i="1"/>
  <c r="H873" i="1"/>
  <c r="H874" i="1"/>
  <c r="H876" i="1"/>
  <c r="H877" i="1"/>
  <c r="H878" i="1"/>
  <c r="H879" i="1"/>
  <c r="H880" i="1"/>
  <c r="H882" i="1"/>
  <c r="H883" i="1"/>
  <c r="H884" i="1"/>
  <c r="H885" i="1"/>
  <c r="H886" i="1"/>
  <c r="H887" i="1"/>
  <c r="H888" i="1"/>
  <c r="H890" i="1"/>
  <c r="H891" i="1"/>
  <c r="H892" i="1"/>
  <c r="H893" i="1"/>
  <c r="H894" i="1"/>
  <c r="H909" i="1"/>
  <c r="H910" i="1"/>
  <c r="H911" i="1"/>
  <c r="H912" i="1"/>
  <c r="H913" i="1"/>
  <c r="H914" i="1"/>
  <c r="H915" i="1"/>
  <c r="H916" i="1"/>
  <c r="H917" i="1"/>
  <c r="H1273" i="1"/>
  <c r="H1274" i="1"/>
  <c r="H1275" i="1"/>
  <c r="H1276" i="1"/>
  <c r="H1277" i="1"/>
  <c r="H1279" i="1"/>
  <c r="H1280" i="1"/>
  <c r="H1281" i="1"/>
  <c r="H1282" i="1"/>
  <c r="H1283" i="1"/>
  <c r="H919" i="1"/>
  <c r="H920" i="1"/>
  <c r="H921" i="1"/>
  <c r="H922" i="1"/>
  <c r="H923" i="1"/>
  <c r="H924" i="1"/>
  <c r="H1666" i="1"/>
  <c r="H1667" i="1"/>
  <c r="H1668" i="1"/>
  <c r="H1669" i="1"/>
  <c r="H1670" i="1"/>
  <c r="H1671" i="1"/>
  <c r="H1672" i="1"/>
  <c r="H1673" i="1"/>
  <c r="H926" i="1"/>
  <c r="H927" i="1"/>
  <c r="H928" i="1"/>
  <c r="H929" i="1"/>
  <c r="H930" i="1"/>
  <c r="H931" i="1"/>
  <c r="H932" i="1"/>
  <c r="H933" i="1"/>
  <c r="H934" i="1"/>
  <c r="H936" i="1"/>
  <c r="H937" i="1"/>
  <c r="H938" i="1"/>
  <c r="H939" i="1"/>
  <c r="H940" i="1"/>
  <c r="H941" i="1"/>
  <c r="H942" i="1"/>
  <c r="H943" i="1"/>
  <c r="H944" i="1"/>
  <c r="H945" i="1"/>
  <c r="H946" i="1"/>
  <c r="H947" i="1"/>
  <c r="H948" i="1"/>
  <c r="H949" i="1"/>
  <c r="H950" i="1"/>
  <c r="H952" i="1"/>
  <c r="H953" i="1"/>
  <c r="H954" i="1"/>
  <c r="H955" i="1"/>
  <c r="H956" i="1"/>
  <c r="H957" i="1"/>
  <c r="H958" i="1"/>
  <c r="H962" i="1"/>
  <c r="H963" i="1"/>
  <c r="H964" i="1"/>
  <c r="H965" i="1"/>
  <c r="H966" i="1"/>
  <c r="H967" i="1"/>
  <c r="H968" i="1"/>
  <c r="H972" i="1"/>
  <c r="H973" i="1"/>
  <c r="H975" i="1"/>
  <c r="H976" i="1"/>
  <c r="H977" i="1"/>
  <c r="H979" i="1"/>
  <c r="H980" i="1"/>
  <c r="H983" i="1"/>
  <c r="H984" i="1"/>
  <c r="H986" i="1"/>
  <c r="H987" i="1"/>
  <c r="H988" i="1"/>
  <c r="H989" i="1"/>
  <c r="H990" i="1"/>
  <c r="H991" i="1"/>
  <c r="H992" i="1"/>
  <c r="H993" i="1"/>
  <c r="H994" i="1"/>
  <c r="H995" i="1"/>
  <c r="H996" i="1"/>
  <c r="H997" i="1"/>
  <c r="H998" i="1"/>
  <c r="H1000" i="1"/>
  <c r="H1004" i="1"/>
  <c r="H1005" i="1"/>
  <c r="H1015" i="1"/>
  <c r="H1016" i="1"/>
  <c r="H1017" i="1"/>
  <c r="H1019" i="1"/>
  <c r="H1020" i="1"/>
  <c r="H1023" i="1"/>
  <c r="H1024" i="1"/>
  <c r="H1025" i="1"/>
  <c r="H1026" i="1"/>
  <c r="H1028" i="1"/>
  <c r="H1029" i="1"/>
  <c r="H1030" i="1"/>
  <c r="H1031" i="1"/>
  <c r="H1032" i="1"/>
  <c r="H1033" i="1"/>
  <c r="H1035" i="1"/>
  <c r="H1036" i="1"/>
  <c r="H1037" i="1"/>
  <c r="H1038" i="1"/>
  <c r="H1039" i="1"/>
  <c r="H1041" i="1"/>
  <c r="H1042" i="1"/>
  <c r="H1043" i="1"/>
  <c r="H1044" i="1"/>
  <c r="H1046" i="1"/>
  <c r="H1047" i="1"/>
  <c r="H1048" i="1"/>
  <c r="H1049" i="1"/>
  <c r="H1050" i="1"/>
  <c r="H1051" i="1"/>
  <c r="H1052" i="1"/>
  <c r="H1053" i="1"/>
  <c r="H1054" i="1"/>
  <c r="H1055" i="1"/>
  <c r="H1056" i="1"/>
  <c r="H1057" i="1"/>
  <c r="H1058" i="1"/>
  <c r="H1059" i="1"/>
  <c r="H1061" i="1"/>
  <c r="H1062" i="1"/>
  <c r="H1063" i="1"/>
  <c r="H1065" i="1"/>
  <c r="H1067" i="1"/>
  <c r="H1070" i="1"/>
  <c r="H1071" i="1"/>
  <c r="H1073" i="1"/>
  <c r="H1076" i="1"/>
  <c r="H1079" i="1"/>
  <c r="H1082" i="1"/>
  <c r="H1084" i="1"/>
  <c r="H1086" i="1"/>
  <c r="H1090" i="1"/>
  <c r="H1095" i="1"/>
  <c r="H1098" i="1"/>
  <c r="H1100" i="1"/>
  <c r="H1104" i="1"/>
  <c r="H1161" i="1"/>
  <c r="H1165" i="1"/>
  <c r="H1224" i="1"/>
  <c r="H1228" i="1"/>
  <c r="H1229" i="1"/>
  <c r="H1233" i="1"/>
  <c r="H1234" i="1"/>
  <c r="H1235" i="1"/>
  <c r="H1236" i="1"/>
  <c r="H1237" i="1"/>
  <c r="H1238" i="1"/>
  <c r="H1239" i="1"/>
  <c r="H1241" i="1"/>
  <c r="H1242" i="1"/>
  <c r="H1243" i="1"/>
  <c r="H1244" i="1"/>
  <c r="H1245" i="1"/>
  <c r="H1246" i="1"/>
  <c r="H1247" i="1"/>
  <c r="H1249" i="1"/>
  <c r="H1251" i="1"/>
  <c r="H1252" i="1"/>
  <c r="H1254" i="1"/>
  <c r="H1256" i="1"/>
  <c r="H1177" i="1"/>
  <c r="H1178" i="1"/>
  <c r="H1179" i="1"/>
  <c r="H1180" i="1"/>
  <c r="H1181" i="1"/>
  <c r="H1182" i="1"/>
  <c r="H1183" i="1"/>
  <c r="H1184" i="1"/>
  <c r="H1186" i="1"/>
  <c r="H1187" i="1"/>
  <c r="H1188" i="1"/>
  <c r="H1189" i="1"/>
  <c r="H1190" i="1"/>
  <c r="H1191" i="1"/>
  <c r="H1192" i="1"/>
  <c r="H1193" i="1"/>
  <c r="H1195" i="1"/>
  <c r="H1196" i="1"/>
  <c r="H1197" i="1"/>
  <c r="H1198" i="1"/>
  <c r="H1199" i="1"/>
  <c r="H1200" i="1"/>
  <c r="H1201" i="1"/>
  <c r="H1203" i="1"/>
  <c r="H1206" i="1"/>
  <c r="H1208" i="1"/>
  <c r="H1211" i="1"/>
  <c r="H1212" i="1"/>
  <c r="H1216" i="1"/>
  <c r="H1217" i="1"/>
  <c r="H1218" i="1"/>
  <c r="H1219" i="1"/>
  <c r="H1220" i="1"/>
  <c r="H1221" i="1"/>
  <c r="H1222" i="1"/>
  <c r="H896" i="1"/>
  <c r="H898" i="1"/>
  <c r="H900" i="1"/>
  <c r="H902" i="1"/>
  <c r="H904" i="1"/>
  <c r="H905" i="1"/>
  <c r="H906" i="1"/>
  <c r="H907" i="1"/>
  <c r="H1259" i="1"/>
  <c r="H1260" i="1"/>
  <c r="H1261" i="1"/>
  <c r="H1262" i="1"/>
  <c r="H1263" i="1"/>
  <c r="H1264" i="1"/>
  <c r="H1266" i="1"/>
  <c r="H1267" i="1"/>
  <c r="H1268" i="1"/>
  <c r="H1269" i="1"/>
  <c r="H1270" i="1"/>
  <c r="H1285" i="1"/>
  <c r="H1286" i="1"/>
  <c r="H1287" i="1"/>
  <c r="H1288" i="1"/>
  <c r="H1289" i="1"/>
  <c r="H1290" i="1"/>
  <c r="H1292" i="1"/>
  <c r="H1293" i="1"/>
  <c r="H1294" i="1"/>
  <c r="H1295" i="1"/>
  <c r="H1296" i="1"/>
  <c r="H1297" i="1"/>
  <c r="H1299" i="1"/>
  <c r="H1300" i="1"/>
  <c r="H1301" i="1"/>
  <c r="H1302" i="1"/>
  <c r="H1303" i="1"/>
  <c r="H1304" i="1"/>
  <c r="H1306" i="1"/>
  <c r="H1307" i="1"/>
  <c r="H1308" i="1"/>
  <c r="H1309" i="1"/>
  <c r="H1310" i="1"/>
  <c r="H1312" i="1"/>
  <c r="H1313" i="1"/>
  <c r="H1314" i="1"/>
  <c r="H1315" i="1"/>
  <c r="H1316" i="1"/>
  <c r="H1318" i="1"/>
  <c r="H1319" i="1"/>
  <c r="H1320" i="1"/>
  <c r="H1321" i="1"/>
  <c r="H1322" i="1"/>
  <c r="H1323" i="1"/>
  <c r="H1324" i="1"/>
  <c r="H1325" i="1"/>
  <c r="H1326" i="1"/>
  <c r="H1328" i="1"/>
  <c r="H1329" i="1"/>
  <c r="H1330" i="1"/>
  <c r="H1332" i="1"/>
  <c r="H1333" i="1"/>
  <c r="H1334" i="1"/>
  <c r="H1335" i="1"/>
  <c r="H1336" i="1"/>
  <c r="H1338" i="1"/>
  <c r="H1339" i="1"/>
  <c r="H1340" i="1"/>
  <c r="H1341" i="1"/>
  <c r="H1342" i="1"/>
  <c r="H1343" i="1"/>
  <c r="H1344" i="1"/>
  <c r="H1345" i="1"/>
  <c r="H1346" i="1"/>
  <c r="H1348" i="1"/>
  <c r="H1349" i="1"/>
  <c r="H1350" i="1"/>
  <c r="H1351" i="1"/>
  <c r="H1352" i="1"/>
  <c r="H1353" i="1"/>
  <c r="H1354" i="1"/>
  <c r="H1355" i="1"/>
  <c r="H1357" i="1"/>
  <c r="H1358" i="1"/>
  <c r="H1359" i="1"/>
  <c r="H1360" i="1"/>
  <c r="H1361" i="1"/>
  <c r="H1362" i="1"/>
  <c r="H1363" i="1"/>
  <c r="H1364" i="1"/>
  <c r="H1365" i="1"/>
  <c r="H1366" i="1"/>
  <c r="H1368" i="1"/>
  <c r="H1369" i="1"/>
  <c r="H1370" i="1"/>
  <c r="H1371" i="1"/>
  <c r="H1373" i="1"/>
  <c r="H1374" i="1"/>
  <c r="H1375" i="1"/>
  <c r="H1376" i="1"/>
  <c r="H1377" i="1"/>
  <c r="H1379" i="1"/>
  <c r="H1380" i="1"/>
  <c r="H1381" i="1"/>
  <c r="H1383" i="1"/>
  <c r="H1384" i="1"/>
  <c r="H1385" i="1"/>
  <c r="H1386" i="1"/>
  <c r="H1387" i="1"/>
  <c r="H1388" i="1"/>
  <c r="H1389" i="1"/>
  <c r="H1391" i="1"/>
  <c r="H1392" i="1"/>
  <c r="H1393" i="1"/>
  <c r="H1394" i="1"/>
  <c r="H1395" i="1"/>
  <c r="H1396" i="1"/>
  <c r="H1397" i="1"/>
  <c r="H1399" i="1"/>
  <c r="H1400" i="1"/>
  <c r="H1401" i="1"/>
  <c r="H1402" i="1"/>
  <c r="H1404" i="1"/>
  <c r="H1405" i="1"/>
  <c r="H1406" i="1"/>
  <c r="H1409" i="1"/>
  <c r="H1410" i="1"/>
  <c r="H1411" i="1"/>
  <c r="H1412" i="1"/>
  <c r="H1413" i="1"/>
  <c r="H1414" i="1"/>
  <c r="H1415" i="1"/>
  <c r="H1417" i="1"/>
  <c r="H1418" i="1"/>
  <c r="H1419" i="1"/>
  <c r="H1173" i="1"/>
  <c r="H1106" i="1"/>
  <c r="H1109" i="1"/>
  <c r="H1110" i="1"/>
  <c r="H1112" i="1"/>
  <c r="H1113" i="1"/>
  <c r="H1114" i="1"/>
  <c r="H1115" i="1"/>
  <c r="H1116" i="1"/>
  <c r="H1118" i="1"/>
  <c r="H1119" i="1"/>
  <c r="H1120" i="1"/>
  <c r="H1121" i="1"/>
  <c r="H1122" i="1"/>
  <c r="H1124" i="1"/>
  <c r="H1125" i="1"/>
  <c r="H1126" i="1"/>
  <c r="H1127" i="1"/>
  <c r="H1128" i="1"/>
  <c r="H1130" i="1"/>
  <c r="H1134" i="1"/>
  <c r="H1135" i="1"/>
  <c r="H1137" i="1"/>
  <c r="H1140" i="1"/>
  <c r="H1141" i="1"/>
  <c r="H1143" i="1"/>
  <c r="H1144" i="1"/>
  <c r="H1145" i="1"/>
  <c r="H1146" i="1"/>
  <c r="H1147" i="1"/>
  <c r="H1149" i="1"/>
  <c r="H1150" i="1"/>
  <c r="H1151" i="1"/>
  <c r="H1152" i="1"/>
  <c r="H1153" i="1"/>
  <c r="H1155" i="1"/>
  <c r="H1156" i="1"/>
  <c r="H1158" i="1"/>
  <c r="H1159" i="1"/>
  <c r="H1168" i="1"/>
  <c r="H1171" i="1"/>
  <c r="H1421" i="1"/>
  <c r="H1422" i="1"/>
  <c r="H1423" i="1"/>
  <c r="H1425" i="1"/>
  <c r="H1426" i="1"/>
  <c r="H1427" i="1"/>
  <c r="H1694" i="1"/>
  <c r="H1695" i="1"/>
  <c r="H1696" i="1"/>
  <c r="H1697" i="1"/>
  <c r="H1698" i="1"/>
  <c r="H1699" i="1"/>
  <c r="H1700" i="1"/>
  <c r="H1701" i="1"/>
  <c r="H1703" i="1"/>
  <c r="H1704" i="1"/>
  <c r="H1705" i="1"/>
  <c r="H1707" i="1"/>
  <c r="H1709" i="1"/>
  <c r="H1710" i="1"/>
  <c r="H1711" i="1"/>
  <c r="H1712" i="1"/>
  <c r="H1714" i="1"/>
  <c r="H1715" i="1"/>
  <c r="H1716" i="1"/>
  <c r="H1717" i="1"/>
  <c r="H1719" i="1"/>
  <c r="H1720" i="1"/>
  <c r="H1721" i="1"/>
  <c r="H1722" i="1"/>
  <c r="H1724" i="1"/>
  <c r="H1725" i="1"/>
  <c r="H1726" i="1"/>
  <c r="H1727" i="1"/>
  <c r="H1729" i="1"/>
  <c r="H1731" i="1"/>
  <c r="H1732" i="1"/>
  <c r="H1733" i="1"/>
  <c r="H1735" i="1"/>
  <c r="H1736" i="1"/>
  <c r="H1737" i="1"/>
  <c r="H1739" i="1"/>
  <c r="H1740" i="1"/>
  <c r="H1741" i="1"/>
  <c r="H1743" i="1"/>
  <c r="H1744" i="1"/>
  <c r="H1745" i="1"/>
  <c r="H1746" i="1"/>
  <c r="H1747" i="1"/>
  <c r="H1748" i="1"/>
  <c r="H1749" i="1"/>
  <c r="H1750" i="1"/>
  <c r="H1751" i="1"/>
  <c r="H1752" i="1"/>
  <c r="H1754" i="1"/>
  <c r="H1755" i="1"/>
  <c r="H1756" i="1"/>
  <c r="H1757" i="1"/>
  <c r="H1759" i="1"/>
  <c r="H1760" i="1"/>
  <c r="H1761" i="1"/>
  <c r="H1762" i="1"/>
  <c r="H1763" i="1"/>
  <c r="H1765" i="1"/>
  <c r="H1766" i="1"/>
  <c r="H1767" i="1"/>
  <c r="H1768" i="1"/>
  <c r="H1775" i="1"/>
  <c r="H1776" i="1"/>
  <c r="H1777" i="1"/>
  <c r="H1778" i="1"/>
  <c r="H1780" i="1"/>
  <c r="H1781" i="1"/>
  <c r="H1782" i="1"/>
  <c r="H1783" i="1"/>
  <c r="H1784" i="1"/>
  <c r="H1785" i="1"/>
  <c r="H1787" i="1"/>
  <c r="H1788" i="1"/>
  <c r="H1789" i="1"/>
  <c r="H1790" i="1"/>
  <c r="H1791" i="1"/>
  <c r="H1793" i="1"/>
  <c r="H1794" i="1"/>
  <c r="H1797" i="1"/>
  <c r="H1798" i="1"/>
  <c r="H1799" i="1"/>
  <c r="H1800" i="1"/>
  <c r="H1802" i="1"/>
  <c r="H1804" i="1"/>
  <c r="H1805" i="1"/>
  <c r="H1806" i="1"/>
  <c r="H1807" i="1"/>
  <c r="H1808" i="1"/>
  <c r="H1809" i="1"/>
  <c r="H1810" i="1"/>
  <c r="H1811" i="1"/>
  <c r="H1813" i="1"/>
  <c r="H1814" i="1"/>
  <c r="H1815" i="1"/>
  <c r="H1816" i="1"/>
  <c r="H1817" i="1"/>
  <c r="H1818" i="1"/>
  <c r="H1819" i="1"/>
  <c r="H1820" i="1"/>
  <c r="H1821" i="1"/>
  <c r="H1822" i="1"/>
  <c r="H1823" i="1"/>
  <c r="H1824" i="1"/>
  <c r="H1825" i="1"/>
  <c r="H1826" i="1"/>
  <c r="H1827" i="1"/>
  <c r="H1828" i="1"/>
  <c r="H147" i="1"/>
  <c r="H148" i="1"/>
  <c r="H149" i="1"/>
  <c r="H1830" i="1"/>
  <c r="H1831" i="1"/>
  <c r="H1832" i="1"/>
  <c r="H1833" i="1"/>
  <c r="H1835" i="1"/>
  <c r="H1836" i="1"/>
  <c r="H1837" i="1"/>
  <c r="H1838" i="1"/>
  <c r="H1839" i="1"/>
  <c r="H1840" i="1"/>
  <c r="H1841" i="1"/>
  <c r="H1843" i="1"/>
  <c r="H1844" i="1"/>
  <c r="H1845" i="1"/>
  <c r="H1846" i="1"/>
  <c r="H1847" i="1"/>
  <c r="H1848" i="1"/>
  <c r="H1849" i="1"/>
  <c r="H1850" i="1"/>
  <c r="H1851" i="1"/>
  <c r="H1852" i="1"/>
  <c r="H1853" i="1"/>
  <c r="H1855" i="1"/>
  <c r="H1856" i="1"/>
  <c r="H1857" i="1"/>
  <c r="H1858" i="1"/>
  <c r="H1859" i="1"/>
  <c r="H1861" i="1"/>
  <c r="H1863" i="1"/>
  <c r="H1864" i="1"/>
  <c r="H1865" i="1"/>
  <c r="H1867" i="1"/>
  <c r="H1869" i="1"/>
  <c r="H1870" i="1"/>
  <c r="H1871" i="1"/>
  <c r="H1873" i="1"/>
  <c r="H1875" i="1"/>
  <c r="H1877" i="1"/>
  <c r="H1878" i="1"/>
  <c r="H1879" i="1"/>
  <c r="H1880" i="1"/>
  <c r="H1675" i="1"/>
  <c r="H1676" i="1"/>
  <c r="H1677" i="1"/>
  <c r="A1416" i="1"/>
  <c r="E1589" i="1"/>
  <c r="F1589" i="1" s="1"/>
  <c r="E1501" i="1"/>
  <c r="F1501" i="1" s="1"/>
  <c r="E1606" i="1"/>
  <c r="F1606" i="1" s="1"/>
  <c r="E1657" i="1"/>
  <c r="E1659" i="1"/>
  <c r="E1615" i="1"/>
  <c r="F1615" i="1" s="1"/>
  <c r="E430" i="1"/>
  <c r="E431" i="1"/>
  <c r="E437" i="1"/>
  <c r="F437" i="1" s="1"/>
  <c r="E438" i="1"/>
  <c r="E444" i="1"/>
  <c r="E445" i="1"/>
  <c r="E655" i="1"/>
  <c r="E656" i="1"/>
  <c r="E657" i="1"/>
  <c r="E658" i="1"/>
  <c r="E659" i="1"/>
  <c r="E660" i="1"/>
  <c r="E661" i="1"/>
  <c r="E662" i="1"/>
  <c r="E668" i="1"/>
  <c r="E669" i="1"/>
  <c r="E670" i="1"/>
  <c r="E671" i="1"/>
  <c r="E672" i="1"/>
  <c r="E673" i="1"/>
  <c r="E674" i="1"/>
  <c r="E675" i="1"/>
  <c r="E702" i="1"/>
  <c r="B1447" i="1"/>
  <c r="B1450" i="1"/>
  <c r="F838" i="1"/>
  <c r="E959" i="1"/>
  <c r="E960" i="1"/>
  <c r="E969" i="1"/>
  <c r="E970" i="1"/>
  <c r="E974" i="1"/>
  <c r="F981" i="1"/>
  <c r="E982" i="1"/>
  <c r="E1001" i="1"/>
  <c r="E1002" i="1"/>
  <c r="E1003" i="1"/>
  <c r="F1008" i="1"/>
  <c r="F1009" i="1"/>
  <c r="F1010" i="1"/>
  <c r="E1011" i="1"/>
  <c r="F1011" i="1" s="1"/>
  <c r="E1064" i="1"/>
  <c r="F1068" i="1"/>
  <c r="F1069" i="1"/>
  <c r="F1074" i="1"/>
  <c r="F1075" i="1"/>
  <c r="F1077" i="1"/>
  <c r="F1080" i="1"/>
  <c r="F1081" i="1"/>
  <c r="F1085" i="1"/>
  <c r="F1087" i="1"/>
  <c r="F1088" i="1"/>
  <c r="F1091" i="1"/>
  <c r="F1092" i="1"/>
  <c r="F1093" i="1"/>
  <c r="F1096" i="1"/>
  <c r="F1097" i="1"/>
  <c r="F1101" i="1"/>
  <c r="F1102" i="1"/>
  <c r="F1103" i="1"/>
  <c r="F1162" i="1"/>
  <c r="F1163" i="1"/>
  <c r="F1166" i="1"/>
  <c r="F1225" i="1"/>
  <c r="F1226" i="1"/>
  <c r="F1230" i="1"/>
  <c r="F1231" i="1"/>
  <c r="F1250" i="1"/>
  <c r="F1253" i="1"/>
  <c r="F1257" i="1"/>
  <c r="F1204" i="1"/>
  <c r="F1205" i="1"/>
  <c r="F1209" i="1"/>
  <c r="F1210" i="1"/>
  <c r="F1213" i="1"/>
  <c r="F1214" i="1"/>
  <c r="E897" i="1"/>
  <c r="E901" i="1"/>
  <c r="F1271" i="1"/>
  <c r="E1407" i="1"/>
  <c r="F1174" i="1"/>
  <c r="F1175" i="1"/>
  <c r="F1107" i="1"/>
  <c r="F1108" i="1"/>
  <c r="F1131" i="1"/>
  <c r="F1132" i="1"/>
  <c r="F1133" i="1"/>
  <c r="F1138" i="1"/>
  <c r="F1139" i="1"/>
  <c r="F1157" i="1"/>
  <c r="F1169" i="1"/>
  <c r="F1170" i="1"/>
  <c r="E1862" i="1"/>
  <c r="E1868" i="1"/>
  <c r="E1874" i="1"/>
  <c r="D320" i="1"/>
  <c r="C320" i="1"/>
  <c r="C314" i="1"/>
  <c r="D314" i="1"/>
  <c r="D898" i="1"/>
  <c r="C898" i="1"/>
  <c r="D897" i="1"/>
  <c r="C897" i="1"/>
  <c r="D896" i="1"/>
  <c r="C896" i="1"/>
  <c r="C877" i="1"/>
  <c r="D877" i="1"/>
  <c r="C718" i="1"/>
  <c r="D718" i="1"/>
  <c r="C608" i="1"/>
  <c r="D608" i="1"/>
  <c r="C1814" i="1"/>
  <c r="D1814" i="1"/>
  <c r="C1790" i="1"/>
  <c r="D1790" i="1"/>
  <c r="D1157" i="1"/>
  <c r="C1157" i="1"/>
  <c r="D1134" i="1"/>
  <c r="C1134" i="1"/>
  <c r="D974" i="1"/>
  <c r="C974" i="1"/>
  <c r="D911" i="1"/>
  <c r="C911" i="1"/>
  <c r="C669" i="1"/>
  <c r="D669" i="1"/>
  <c r="C670" i="1"/>
  <c r="D670" i="1"/>
  <c r="C671" i="1"/>
  <c r="D671" i="1"/>
  <c r="C672" i="1"/>
  <c r="D672" i="1"/>
  <c r="C673" i="1"/>
  <c r="D673" i="1"/>
  <c r="C674" i="1"/>
  <c r="D674" i="1"/>
  <c r="C675" i="1"/>
  <c r="D675" i="1"/>
  <c r="C676" i="1"/>
  <c r="D676" i="1"/>
  <c r="C677" i="1"/>
  <c r="D677" i="1"/>
  <c r="C678" i="1"/>
  <c r="D678" i="1"/>
  <c r="C679" i="1"/>
  <c r="D679" i="1"/>
  <c r="D668" i="1"/>
  <c r="C668" i="1"/>
  <c r="D666" i="1"/>
  <c r="C666" i="1"/>
  <c r="D665" i="1"/>
  <c r="C665" i="1"/>
  <c r="D664" i="1"/>
  <c r="C664" i="1"/>
  <c r="D663" i="1"/>
  <c r="C663" i="1"/>
  <c r="C646" i="1"/>
  <c r="D646" i="1"/>
  <c r="C647" i="1"/>
  <c r="D647" i="1"/>
  <c r="C648" i="1"/>
  <c r="D648" i="1"/>
  <c r="C649" i="1"/>
  <c r="D649" i="1"/>
  <c r="D645" i="1"/>
  <c r="C645" i="1"/>
  <c r="D653" i="1"/>
  <c r="C653" i="1"/>
  <c r="D652" i="1"/>
  <c r="C652" i="1"/>
  <c r="D651" i="1"/>
  <c r="C651" i="1"/>
  <c r="D650" i="1"/>
  <c r="C650" i="1"/>
  <c r="C1762" i="1"/>
  <c r="D1762" i="1"/>
  <c r="C963" i="1"/>
  <c r="D963" i="1"/>
  <c r="C964" i="1"/>
  <c r="D964" i="1"/>
  <c r="C965" i="1"/>
  <c r="D965" i="1"/>
  <c r="C966" i="1"/>
  <c r="D966" i="1"/>
  <c r="C967" i="1"/>
  <c r="D967" i="1"/>
  <c r="C968" i="1"/>
  <c r="D968" i="1"/>
  <c r="C969" i="1"/>
  <c r="D969" i="1"/>
  <c r="C970" i="1"/>
  <c r="D970" i="1"/>
  <c r="D962" i="1"/>
  <c r="C962" i="1"/>
  <c r="C1799" i="1"/>
  <c r="D1799" i="1"/>
  <c r="C1798" i="1"/>
  <c r="D1798" i="1"/>
  <c r="C731" i="1"/>
  <c r="D731" i="1"/>
  <c r="D455" i="1"/>
  <c r="C455" i="1"/>
  <c r="C639" i="1"/>
  <c r="D639" i="1"/>
  <c r="C640" i="1"/>
  <c r="D640" i="1"/>
  <c r="C641" i="1"/>
  <c r="D641" i="1"/>
  <c r="C642" i="1"/>
  <c r="D642" i="1"/>
  <c r="C643" i="1"/>
  <c r="D643" i="1"/>
  <c r="D638" i="1"/>
  <c r="C638" i="1"/>
  <c r="C630" i="1"/>
  <c r="D630" i="1"/>
  <c r="C631" i="1"/>
  <c r="D631" i="1"/>
  <c r="C632" i="1"/>
  <c r="D632" i="1"/>
  <c r="C633" i="1"/>
  <c r="D633" i="1"/>
  <c r="C634" i="1"/>
  <c r="D634" i="1"/>
  <c r="C635" i="1"/>
  <c r="D635" i="1"/>
  <c r="C636" i="1"/>
  <c r="D636" i="1"/>
  <c r="D629" i="1"/>
  <c r="C629" i="1"/>
  <c r="C613" i="1"/>
  <c r="D613" i="1"/>
  <c r="C614" i="1"/>
  <c r="D614" i="1"/>
  <c r="C615" i="1"/>
  <c r="D615" i="1"/>
  <c r="C616" i="1"/>
  <c r="D616" i="1"/>
  <c r="C617" i="1"/>
  <c r="D617" i="1"/>
  <c r="C618" i="1"/>
  <c r="D618" i="1"/>
  <c r="C619" i="1"/>
  <c r="D619" i="1"/>
  <c r="C620" i="1"/>
  <c r="D620" i="1"/>
  <c r="C621" i="1"/>
  <c r="D621" i="1"/>
  <c r="C622" i="1"/>
  <c r="D622" i="1"/>
  <c r="C623" i="1"/>
  <c r="D623" i="1"/>
  <c r="C624" i="1"/>
  <c r="D624" i="1"/>
  <c r="C625" i="1"/>
  <c r="D625" i="1"/>
  <c r="C626" i="1"/>
  <c r="D626" i="1"/>
  <c r="C627" i="1"/>
  <c r="D627" i="1"/>
  <c r="D612" i="1"/>
  <c r="C612" i="1"/>
  <c r="C606" i="1"/>
  <c r="D606" i="1"/>
  <c r="C607" i="1"/>
  <c r="D607" i="1"/>
  <c r="C609" i="1"/>
  <c r="D609" i="1"/>
  <c r="C610" i="1"/>
  <c r="D610" i="1"/>
  <c r="D605" i="1"/>
  <c r="C605" i="1"/>
  <c r="C600" i="1"/>
  <c r="D600" i="1"/>
  <c r="C601" i="1"/>
  <c r="D601" i="1"/>
  <c r="C602" i="1"/>
  <c r="D602" i="1"/>
  <c r="C603" i="1"/>
  <c r="D603" i="1"/>
  <c r="D599" i="1"/>
  <c r="C599" i="1"/>
  <c r="C594" i="1"/>
  <c r="D594" i="1"/>
  <c r="C595" i="1"/>
  <c r="D595" i="1"/>
  <c r="C596" i="1"/>
  <c r="D596" i="1"/>
  <c r="C597" i="1"/>
  <c r="D597" i="1"/>
  <c r="D593" i="1"/>
  <c r="C593" i="1"/>
  <c r="C790" i="1"/>
  <c r="D790" i="1"/>
  <c r="C791" i="1"/>
  <c r="D791" i="1"/>
  <c r="C792" i="1"/>
  <c r="D792" i="1"/>
  <c r="C793" i="1"/>
  <c r="D793" i="1"/>
  <c r="C794" i="1"/>
  <c r="D794" i="1"/>
  <c r="C795" i="1"/>
  <c r="D795" i="1"/>
  <c r="D789" i="1"/>
  <c r="C789" i="1"/>
  <c r="C782" i="1"/>
  <c r="D782" i="1"/>
  <c r="C783" i="1"/>
  <c r="D783" i="1"/>
  <c r="C784" i="1"/>
  <c r="D784" i="1"/>
  <c r="C785" i="1"/>
  <c r="D785" i="1"/>
  <c r="C786" i="1"/>
  <c r="D786" i="1"/>
  <c r="C787" i="1"/>
  <c r="D787" i="1"/>
  <c r="D781" i="1"/>
  <c r="C781" i="1"/>
  <c r="C774" i="1"/>
  <c r="D774" i="1"/>
  <c r="C775" i="1"/>
  <c r="D775" i="1"/>
  <c r="C776" i="1"/>
  <c r="D776" i="1"/>
  <c r="C777" i="1"/>
  <c r="D777" i="1"/>
  <c r="C778" i="1"/>
  <c r="D778" i="1"/>
  <c r="C779" i="1"/>
  <c r="D779" i="1"/>
  <c r="D773" i="1"/>
  <c r="C773" i="1"/>
  <c r="D902" i="1"/>
  <c r="C902" i="1"/>
  <c r="D901" i="1"/>
  <c r="C901" i="1"/>
  <c r="D900" i="1"/>
  <c r="C900" i="1"/>
  <c r="D724" i="1"/>
  <c r="C724" i="1"/>
  <c r="D723" i="1"/>
  <c r="C723" i="1"/>
  <c r="D722" i="1"/>
  <c r="C722" i="1"/>
  <c r="D721" i="1"/>
  <c r="C721" i="1"/>
  <c r="D720" i="1"/>
  <c r="C720" i="1"/>
  <c r="D719" i="1"/>
  <c r="C719" i="1"/>
  <c r="D717" i="1"/>
  <c r="C717" i="1"/>
  <c r="D716" i="1"/>
  <c r="C716" i="1"/>
  <c r="D715" i="1"/>
  <c r="C715" i="1"/>
  <c r="D714" i="1"/>
  <c r="C714" i="1"/>
  <c r="D771" i="1"/>
  <c r="C771" i="1"/>
  <c r="D770" i="1"/>
  <c r="C770" i="1"/>
  <c r="D769" i="1"/>
  <c r="C769" i="1"/>
  <c r="C878" i="1"/>
  <c r="D878" i="1"/>
  <c r="C879" i="1"/>
  <c r="D879" i="1"/>
  <c r="C880" i="1"/>
  <c r="D880" i="1"/>
  <c r="C876" i="1"/>
  <c r="D876" i="1"/>
  <c r="D1222" i="1"/>
  <c r="C1222" i="1"/>
  <c r="D1221" i="1"/>
  <c r="C1221" i="1"/>
  <c r="D1220" i="1"/>
  <c r="C1220" i="1"/>
  <c r="D1219" i="1"/>
  <c r="C1219" i="1"/>
  <c r="D1218" i="1"/>
  <c r="C1218" i="1"/>
  <c r="D1217" i="1"/>
  <c r="C1217" i="1"/>
  <c r="D1216" i="1"/>
  <c r="C1216" i="1"/>
  <c r="C1329" i="1"/>
  <c r="D1329" i="1"/>
  <c r="C1330" i="1"/>
  <c r="D1330" i="1"/>
  <c r="D1328" i="1"/>
  <c r="C1328" i="1"/>
  <c r="D355" i="1"/>
  <c r="C355" i="1"/>
  <c r="D354" i="1"/>
  <c r="C354" i="1"/>
  <c r="D353" i="1"/>
  <c r="C353" i="1"/>
  <c r="D352" i="1"/>
  <c r="C352" i="1"/>
  <c r="D351" i="1"/>
  <c r="C351" i="1"/>
  <c r="D350" i="1"/>
  <c r="C350" i="1"/>
  <c r="D349" i="1"/>
  <c r="C349" i="1"/>
  <c r="D347" i="1"/>
  <c r="C347" i="1"/>
  <c r="D346" i="1"/>
  <c r="C346" i="1"/>
  <c r="D345" i="1"/>
  <c r="C345" i="1"/>
  <c r="D344" i="1"/>
  <c r="C344" i="1"/>
  <c r="D343" i="1"/>
  <c r="C343" i="1"/>
  <c r="D342" i="1"/>
  <c r="C342" i="1"/>
  <c r="D341" i="1"/>
  <c r="C341" i="1"/>
  <c r="D1441" i="1"/>
  <c r="C1441" i="1"/>
  <c r="D1440" i="1"/>
  <c r="C1440" i="1"/>
  <c r="C1458" i="1"/>
  <c r="D1458" i="1"/>
  <c r="D1457" i="1"/>
  <c r="C1457" i="1"/>
  <c r="D1456" i="1"/>
  <c r="C1456" i="1"/>
  <c r="C744" i="1"/>
  <c r="D744" i="1"/>
  <c r="D1002" i="1"/>
  <c r="C1002" i="1"/>
  <c r="C982" i="1"/>
  <c r="D982" i="1"/>
  <c r="C914" i="1"/>
  <c r="D914" i="1"/>
  <c r="C915" i="1"/>
  <c r="D915" i="1"/>
  <c r="C913" i="1"/>
  <c r="D913" i="1"/>
  <c r="C912" i="1"/>
  <c r="D912" i="1"/>
  <c r="C1667" i="1"/>
  <c r="D1667" i="1"/>
  <c r="C1668" i="1"/>
  <c r="D1668" i="1"/>
  <c r="C1669" i="1"/>
  <c r="D1669" i="1"/>
  <c r="C1670" i="1"/>
  <c r="D1670" i="1"/>
  <c r="C1671" i="1"/>
  <c r="D1671" i="1"/>
  <c r="C1672" i="1"/>
  <c r="D1672" i="1"/>
  <c r="C1673" i="1"/>
  <c r="D1673" i="1"/>
  <c r="C1666" i="1"/>
  <c r="D1666" i="1"/>
  <c r="D710" i="1"/>
  <c r="D729" i="1"/>
  <c r="C729" i="1"/>
  <c r="D728" i="1"/>
  <c r="C728" i="1"/>
  <c r="D727" i="1"/>
  <c r="C727" i="1"/>
  <c r="D737" i="1"/>
  <c r="C737" i="1"/>
  <c r="D736" i="1"/>
  <c r="C736" i="1"/>
  <c r="D735" i="1"/>
  <c r="C735" i="1"/>
  <c r="D743" i="1"/>
  <c r="C743" i="1"/>
  <c r="D756" i="1"/>
  <c r="C756" i="1"/>
  <c r="D755" i="1"/>
  <c r="C755" i="1"/>
  <c r="D754" i="1"/>
  <c r="C754" i="1"/>
  <c r="C13" i="1"/>
  <c r="C689" i="1"/>
  <c r="D689" i="1"/>
  <c r="C690" i="1"/>
  <c r="D690" i="1"/>
  <c r="D688" i="1"/>
  <c r="C688" i="1"/>
  <c r="C760" i="1"/>
  <c r="D760" i="1"/>
  <c r="C761" i="1"/>
  <c r="D761" i="1"/>
  <c r="C762" i="1"/>
  <c r="D762" i="1"/>
  <c r="C763" i="1"/>
  <c r="D763" i="1"/>
  <c r="C764" i="1"/>
  <c r="D764" i="1"/>
  <c r="C765" i="1"/>
  <c r="D765" i="1"/>
  <c r="C766" i="1"/>
  <c r="D766" i="1"/>
  <c r="C767" i="1"/>
  <c r="D767" i="1"/>
  <c r="D759" i="1"/>
  <c r="C759" i="1"/>
  <c r="C753" i="1"/>
  <c r="D753" i="1"/>
  <c r="C757" i="1"/>
  <c r="D757" i="1"/>
  <c r="C752" i="1"/>
  <c r="D752" i="1"/>
  <c r="C750" i="1"/>
  <c r="D750" i="1"/>
  <c r="C751" i="1"/>
  <c r="D751" i="1"/>
  <c r="C749" i="1"/>
  <c r="D749" i="1"/>
  <c r="C748" i="1"/>
  <c r="D748" i="1"/>
  <c r="C747" i="1"/>
  <c r="D747" i="1"/>
  <c r="D745" i="1"/>
  <c r="D742" i="1"/>
  <c r="D741" i="1"/>
  <c r="C742" i="1"/>
  <c r="C745" i="1"/>
  <c r="C741" i="1"/>
  <c r="C1683" i="1"/>
  <c r="D1683" i="1"/>
  <c r="C1684" i="1"/>
  <c r="D1684" i="1"/>
  <c r="C1685" i="1"/>
  <c r="D1685" i="1"/>
  <c r="C1686" i="1"/>
  <c r="D1686" i="1"/>
  <c r="C1687" i="1"/>
  <c r="D1687" i="1"/>
  <c r="C1688" i="1"/>
  <c r="D1688" i="1"/>
  <c r="C1689" i="1"/>
  <c r="D1689" i="1"/>
  <c r="C1690" i="1"/>
  <c r="D1690" i="1"/>
  <c r="C1691" i="1"/>
  <c r="D1691" i="1"/>
  <c r="C1692" i="1"/>
  <c r="D1692" i="1"/>
  <c r="C1680" i="1"/>
  <c r="D1680" i="1"/>
  <c r="C1681" i="1"/>
  <c r="D1681" i="1"/>
  <c r="C1682" i="1"/>
  <c r="D1682" i="1"/>
  <c r="D1679" i="1"/>
  <c r="C1679" i="1"/>
  <c r="C1569" i="1"/>
  <c r="D1569" i="1"/>
  <c r="C1570" i="1"/>
  <c r="D1570" i="1"/>
  <c r="C1571" i="1"/>
  <c r="D1571" i="1"/>
  <c r="C1572" i="1"/>
  <c r="D1572" i="1"/>
  <c r="C1573" i="1"/>
  <c r="D1573" i="1"/>
  <c r="C1574" i="1"/>
  <c r="D1574" i="1"/>
  <c r="C1575" i="1"/>
  <c r="D1575" i="1"/>
  <c r="C1576" i="1"/>
  <c r="D1576" i="1"/>
  <c r="C1577" i="1"/>
  <c r="D1577" i="1"/>
  <c r="C1578" i="1"/>
  <c r="D1578" i="1"/>
  <c r="D1568" i="1"/>
  <c r="C1568" i="1"/>
  <c r="C154" i="1"/>
  <c r="D154" i="1"/>
  <c r="C155" i="1"/>
  <c r="D155" i="1"/>
  <c r="D156" i="1"/>
  <c r="C156" i="1"/>
  <c r="C1604" i="1"/>
  <c r="D1604" i="1"/>
  <c r="C1605" i="1"/>
  <c r="D1605" i="1"/>
  <c r="C1607" i="1"/>
  <c r="D1607" i="1"/>
  <c r="C1608" i="1"/>
  <c r="D1608" i="1"/>
  <c r="C1609" i="1"/>
  <c r="D1609" i="1"/>
  <c r="C1610" i="1"/>
  <c r="D1610" i="1"/>
  <c r="C1611" i="1"/>
  <c r="D1611" i="1"/>
  <c r="C1325" i="1"/>
  <c r="D1325" i="1"/>
  <c r="D907" i="1"/>
  <c r="C907" i="1"/>
  <c r="D906" i="1"/>
  <c r="C906" i="1"/>
  <c r="D894" i="1"/>
  <c r="C894" i="1"/>
  <c r="D893" i="1"/>
  <c r="C893" i="1"/>
  <c r="D888" i="1"/>
  <c r="C888" i="1"/>
  <c r="C316" i="1"/>
  <c r="D316" i="1"/>
  <c r="D208" i="1"/>
  <c r="C208" i="1"/>
  <c r="D207" i="1"/>
  <c r="C207" i="1"/>
  <c r="D201" i="1"/>
  <c r="C201" i="1"/>
  <c r="D200" i="1"/>
  <c r="C200" i="1"/>
  <c r="D194" i="1"/>
  <c r="C194" i="1"/>
  <c r="D193" i="1"/>
  <c r="C193" i="1"/>
  <c r="D187" i="1"/>
  <c r="C187" i="1"/>
  <c r="D186" i="1"/>
  <c r="C186" i="1"/>
  <c r="C179" i="1"/>
  <c r="D179" i="1"/>
  <c r="C180" i="1"/>
  <c r="D180" i="1"/>
  <c r="C168" i="1"/>
  <c r="D168" i="1"/>
  <c r="D1859" i="1"/>
  <c r="D1858" i="1"/>
  <c r="D1857" i="1"/>
  <c r="D1856" i="1"/>
  <c r="D1855" i="1"/>
  <c r="D1853" i="1"/>
  <c r="D1852" i="1"/>
  <c r="D1851" i="1"/>
  <c r="D1850" i="1"/>
  <c r="D1849" i="1"/>
  <c r="D1848" i="1"/>
  <c r="D1847" i="1"/>
  <c r="D1846" i="1"/>
  <c r="D1845" i="1"/>
  <c r="D1844" i="1"/>
  <c r="D1843" i="1"/>
  <c r="D1841" i="1"/>
  <c r="D1840" i="1"/>
  <c r="D1839" i="1"/>
  <c r="D1838" i="1"/>
  <c r="D1837" i="1"/>
  <c r="D1836" i="1"/>
  <c r="D1835" i="1"/>
  <c r="D1833" i="1"/>
  <c r="D1832" i="1"/>
  <c r="D1831" i="1"/>
  <c r="D1830" i="1"/>
  <c r="D149" i="1"/>
  <c r="D148" i="1"/>
  <c r="D147" i="1"/>
  <c r="D1828" i="1"/>
  <c r="D1827" i="1"/>
  <c r="D1826" i="1"/>
  <c r="D1825" i="1"/>
  <c r="D1824" i="1"/>
  <c r="D1823" i="1"/>
  <c r="D1822" i="1"/>
  <c r="D1821" i="1"/>
  <c r="D1820" i="1"/>
  <c r="D1819" i="1"/>
  <c r="D1818" i="1"/>
  <c r="D1817" i="1"/>
  <c r="D1816" i="1"/>
  <c r="D1815" i="1"/>
  <c r="D1813" i="1"/>
  <c r="D1811" i="1"/>
  <c r="D1810" i="1"/>
  <c r="D1809" i="1"/>
  <c r="D1808" i="1"/>
  <c r="D1807" i="1"/>
  <c r="D1806" i="1"/>
  <c r="D1805" i="1"/>
  <c r="D1804" i="1"/>
  <c r="D1802" i="1"/>
  <c r="D1800" i="1"/>
  <c r="D1797" i="1"/>
  <c r="D1794" i="1"/>
  <c r="D1793" i="1"/>
  <c r="D1791" i="1"/>
  <c r="D1789" i="1"/>
  <c r="D1788" i="1"/>
  <c r="D1787" i="1"/>
  <c r="D1785" i="1"/>
  <c r="D1784" i="1"/>
  <c r="D1783" i="1"/>
  <c r="D1782" i="1"/>
  <c r="D1781" i="1"/>
  <c r="D1780" i="1"/>
  <c r="D1778" i="1"/>
  <c r="D1777" i="1"/>
  <c r="D1776" i="1"/>
  <c r="D1775" i="1"/>
  <c r="D1768" i="1"/>
  <c r="D1767" i="1"/>
  <c r="D1766" i="1"/>
  <c r="D1765" i="1"/>
  <c r="D1763" i="1"/>
  <c r="D1761" i="1"/>
  <c r="D1760" i="1"/>
  <c r="D1759" i="1"/>
  <c r="D1757" i="1"/>
  <c r="D1756" i="1"/>
  <c r="D1755" i="1"/>
  <c r="D1754" i="1"/>
  <c r="D1752" i="1"/>
  <c r="D1751" i="1"/>
  <c r="D1750" i="1"/>
  <c r="D1749" i="1"/>
  <c r="D1748" i="1"/>
  <c r="D1747" i="1"/>
  <c r="D1746" i="1"/>
  <c r="D1745" i="1"/>
  <c r="D1744" i="1"/>
  <c r="D1743" i="1"/>
  <c r="D1741" i="1"/>
  <c r="D1740" i="1"/>
  <c r="D1739" i="1"/>
  <c r="D1737" i="1"/>
  <c r="D1736" i="1"/>
  <c r="D1735" i="1"/>
  <c r="D1733" i="1"/>
  <c r="D1732" i="1"/>
  <c r="D1731" i="1"/>
  <c r="D1729" i="1"/>
  <c r="D1727" i="1"/>
  <c r="D1726" i="1"/>
  <c r="D1725" i="1"/>
  <c r="D1724" i="1"/>
  <c r="D1722" i="1"/>
  <c r="D1721" i="1"/>
  <c r="D1720" i="1"/>
  <c r="D1719" i="1"/>
  <c r="D1717" i="1"/>
  <c r="D1716" i="1"/>
  <c r="D1715" i="1"/>
  <c r="D1714" i="1"/>
  <c r="D1712" i="1"/>
  <c r="D1711" i="1"/>
  <c r="D1710" i="1"/>
  <c r="D1709" i="1"/>
  <c r="D1707" i="1"/>
  <c r="D1705" i="1"/>
  <c r="D1704" i="1"/>
  <c r="D1703" i="1"/>
  <c r="D1701" i="1"/>
  <c r="D1700" i="1"/>
  <c r="D1699" i="1"/>
  <c r="D1698" i="1"/>
  <c r="D1697" i="1"/>
  <c r="D1696" i="1"/>
  <c r="D1695" i="1"/>
  <c r="D1694" i="1"/>
  <c r="D1677" i="1"/>
  <c r="D1676" i="1"/>
  <c r="D1675" i="1"/>
  <c r="D1653" i="1"/>
  <c r="D1652" i="1"/>
  <c r="D1651" i="1"/>
  <c r="D1650" i="1"/>
  <c r="D1649" i="1"/>
  <c r="D1647" i="1"/>
  <c r="D1646" i="1"/>
  <c r="D1645" i="1"/>
  <c r="D1644" i="1"/>
  <c r="D1643" i="1"/>
  <c r="D1642" i="1"/>
  <c r="D1641" i="1"/>
  <c r="D1639" i="1"/>
  <c r="D1638" i="1"/>
  <c r="D1637" i="1"/>
  <c r="D1636" i="1"/>
  <c r="D1635" i="1"/>
  <c r="D1634" i="1"/>
  <c r="D1633" i="1"/>
  <c r="D1631" i="1"/>
  <c r="D1630" i="1"/>
  <c r="D1629" i="1"/>
  <c r="D1628" i="1"/>
  <c r="D1627" i="1"/>
  <c r="D1626" i="1"/>
  <c r="D1624" i="1"/>
  <c r="D1623" i="1"/>
  <c r="D1621" i="1"/>
  <c r="D1620" i="1"/>
  <c r="D1619" i="1"/>
  <c r="D1618" i="1"/>
  <c r="D1617" i="1"/>
  <c r="D1616" i="1"/>
  <c r="D1614" i="1"/>
  <c r="D1613" i="1"/>
  <c r="D1601" i="1"/>
  <c r="D1600" i="1"/>
  <c r="D1598" i="1"/>
  <c r="D1597" i="1"/>
  <c r="D1596" i="1"/>
  <c r="D1595" i="1"/>
  <c r="D1594" i="1"/>
  <c r="D1591" i="1"/>
  <c r="D1590" i="1"/>
  <c r="D1588" i="1"/>
  <c r="D1587" i="1"/>
  <c r="D1586" i="1"/>
  <c r="D1585" i="1"/>
  <c r="D1584" i="1"/>
  <c r="D1582" i="1"/>
  <c r="D1581" i="1"/>
  <c r="D1580" i="1"/>
  <c r="D1566" i="1"/>
  <c r="D1565" i="1"/>
  <c r="D1564" i="1"/>
  <c r="D1563" i="1"/>
  <c r="D1562" i="1"/>
  <c r="D1561" i="1"/>
  <c r="D1560" i="1"/>
  <c r="D1559" i="1"/>
  <c r="D1558" i="1"/>
  <c r="D1557" i="1"/>
  <c r="D1556" i="1"/>
  <c r="D1555" i="1"/>
  <c r="D1554" i="1"/>
  <c r="D1552" i="1"/>
  <c r="D1551" i="1"/>
  <c r="D1550" i="1"/>
  <c r="D1549" i="1"/>
  <c r="D1548" i="1"/>
  <c r="D1547" i="1"/>
  <c r="D1546" i="1"/>
  <c r="D1545" i="1"/>
  <c r="D1544" i="1"/>
  <c r="D1543" i="1"/>
  <c r="D1542" i="1"/>
  <c r="D1541" i="1"/>
  <c r="D1540" i="1"/>
  <c r="D1538" i="1"/>
  <c r="D1537" i="1"/>
  <c r="D1536" i="1"/>
  <c r="D1535" i="1"/>
  <c r="D1534" i="1"/>
  <c r="D1533" i="1"/>
  <c r="D1532" i="1"/>
  <c r="D1531" i="1"/>
  <c r="D1530" i="1"/>
  <c r="D1529" i="1"/>
  <c r="D1528" i="1"/>
  <c r="D1527" i="1"/>
  <c r="D1526" i="1"/>
  <c r="D1524" i="1"/>
  <c r="D1523" i="1"/>
  <c r="D1522" i="1"/>
  <c r="D1521" i="1"/>
  <c r="D1520" i="1"/>
  <c r="D1519" i="1"/>
  <c r="D1518" i="1"/>
  <c r="D1517" i="1"/>
  <c r="D1516" i="1"/>
  <c r="D1515" i="1"/>
  <c r="D1514" i="1"/>
  <c r="D1513" i="1"/>
  <c r="D1512" i="1"/>
  <c r="D1510" i="1"/>
  <c r="D1509" i="1"/>
  <c r="D1508" i="1"/>
  <c r="D1507" i="1"/>
  <c r="D1506" i="1"/>
  <c r="D1505" i="1"/>
  <c r="D1504" i="1"/>
  <c r="D1503" i="1"/>
  <c r="D1502" i="1"/>
  <c r="D1501" i="1"/>
  <c r="D1500" i="1"/>
  <c r="D1499" i="1"/>
  <c r="D1497" i="1"/>
  <c r="D1496" i="1"/>
  <c r="D1495" i="1"/>
  <c r="D1494" i="1"/>
  <c r="D1493" i="1"/>
  <c r="D1492" i="1"/>
  <c r="D1491" i="1"/>
  <c r="D1490" i="1"/>
  <c r="D1489" i="1"/>
  <c r="D1488" i="1"/>
  <c r="D1487" i="1"/>
  <c r="D1486" i="1"/>
  <c r="D1484" i="1"/>
  <c r="D1483" i="1"/>
  <c r="D1482" i="1"/>
  <c r="D1481" i="1"/>
  <c r="D1480" i="1"/>
  <c r="D1479" i="1"/>
  <c r="D1478" i="1"/>
  <c r="D1477" i="1"/>
  <c r="D1476" i="1"/>
  <c r="D1475" i="1"/>
  <c r="D1474" i="1"/>
  <c r="D1473" i="1"/>
  <c r="D1471" i="1"/>
  <c r="D1470" i="1"/>
  <c r="D1469" i="1"/>
  <c r="D1468" i="1"/>
  <c r="D1467" i="1"/>
  <c r="D1466" i="1"/>
  <c r="D1465" i="1"/>
  <c r="D1464" i="1"/>
  <c r="D1463" i="1"/>
  <c r="D1462" i="1"/>
  <c r="D1461" i="1"/>
  <c r="D1460" i="1"/>
  <c r="D1454" i="1"/>
  <c r="D1453" i="1"/>
  <c r="D1451" i="1"/>
  <c r="D1448" i="1"/>
  <c r="D1445" i="1"/>
  <c r="D1444" i="1"/>
  <c r="D1443" i="1"/>
  <c r="D1438" i="1"/>
  <c r="D1437" i="1"/>
  <c r="D1436" i="1"/>
  <c r="D1434" i="1"/>
  <c r="D1433" i="1"/>
  <c r="D1432" i="1"/>
  <c r="D1430" i="1"/>
  <c r="D1429" i="1"/>
  <c r="D1427" i="1"/>
  <c r="D1426" i="1"/>
  <c r="D1425" i="1"/>
  <c r="D1423" i="1"/>
  <c r="D1422" i="1"/>
  <c r="D1421" i="1"/>
  <c r="D1419" i="1"/>
  <c r="D1418" i="1"/>
  <c r="D1417" i="1"/>
  <c r="D1415" i="1"/>
  <c r="D1414" i="1"/>
  <c r="D1413" i="1"/>
  <c r="D1412" i="1"/>
  <c r="D1411" i="1"/>
  <c r="D1410" i="1"/>
  <c r="D1409" i="1"/>
  <c r="D1407" i="1"/>
  <c r="D1406" i="1"/>
  <c r="D1405" i="1"/>
  <c r="D1404" i="1"/>
  <c r="D1402" i="1"/>
  <c r="D1401" i="1"/>
  <c r="D1400" i="1"/>
  <c r="D1399" i="1"/>
  <c r="D1397" i="1"/>
  <c r="D1396" i="1"/>
  <c r="D1395" i="1"/>
  <c r="D1394" i="1"/>
  <c r="D1393" i="1"/>
  <c r="D1392" i="1"/>
  <c r="D1391" i="1"/>
  <c r="D1389" i="1"/>
  <c r="D1388" i="1"/>
  <c r="D1387" i="1"/>
  <c r="D1386" i="1"/>
  <c r="D1385" i="1"/>
  <c r="D1384" i="1"/>
  <c r="D1383" i="1"/>
  <c r="D1381" i="1"/>
  <c r="D1380" i="1"/>
  <c r="D1379" i="1"/>
  <c r="D1377" i="1"/>
  <c r="D1376" i="1"/>
  <c r="D1375" i="1"/>
  <c r="D1374" i="1"/>
  <c r="D1373" i="1"/>
  <c r="D1371" i="1"/>
  <c r="D1370" i="1"/>
  <c r="D1369" i="1"/>
  <c r="D1368" i="1"/>
  <c r="D1366" i="1"/>
  <c r="D1365" i="1"/>
  <c r="D1364" i="1"/>
  <c r="D1363" i="1"/>
  <c r="D1362" i="1"/>
  <c r="D1361" i="1"/>
  <c r="D1360" i="1"/>
  <c r="D1359" i="1"/>
  <c r="D1358" i="1"/>
  <c r="D1357" i="1"/>
  <c r="D1355" i="1"/>
  <c r="D1354" i="1"/>
  <c r="D1353" i="1"/>
  <c r="D1352" i="1"/>
  <c r="D1351" i="1"/>
  <c r="D1350" i="1"/>
  <c r="D1349" i="1"/>
  <c r="D1348" i="1"/>
  <c r="D1346" i="1"/>
  <c r="D1345" i="1"/>
  <c r="D1344" i="1"/>
  <c r="D1343" i="1"/>
  <c r="D1342" i="1"/>
  <c r="D1341" i="1"/>
  <c r="D1340" i="1"/>
  <c r="D1339" i="1"/>
  <c r="D1338" i="1"/>
  <c r="D1336" i="1"/>
  <c r="D1335" i="1"/>
  <c r="D1334" i="1"/>
  <c r="D1333" i="1"/>
  <c r="D1332" i="1"/>
  <c r="D1326" i="1"/>
  <c r="D1324" i="1"/>
  <c r="D1323" i="1"/>
  <c r="D1322" i="1"/>
  <c r="D1321" i="1"/>
  <c r="D1320" i="1"/>
  <c r="D1319" i="1"/>
  <c r="D1318" i="1"/>
  <c r="D1316" i="1"/>
  <c r="D1315" i="1"/>
  <c r="D1314" i="1"/>
  <c r="D1313" i="1"/>
  <c r="D1312" i="1"/>
  <c r="D1310" i="1"/>
  <c r="D1309" i="1"/>
  <c r="D1308" i="1"/>
  <c r="D1307" i="1"/>
  <c r="D1306" i="1"/>
  <c r="D1304" i="1"/>
  <c r="D1303" i="1"/>
  <c r="D1302" i="1"/>
  <c r="D1301" i="1"/>
  <c r="D1300" i="1"/>
  <c r="D1299" i="1"/>
  <c r="D1297" i="1"/>
  <c r="D1296" i="1"/>
  <c r="D1295" i="1"/>
  <c r="D1294" i="1"/>
  <c r="D1293" i="1"/>
  <c r="D1292" i="1"/>
  <c r="D1290" i="1"/>
  <c r="D1289" i="1"/>
  <c r="D1288" i="1"/>
  <c r="D1287" i="1"/>
  <c r="D1286" i="1"/>
  <c r="D1285" i="1"/>
  <c r="D1283" i="1"/>
  <c r="D1282" i="1"/>
  <c r="D1281" i="1"/>
  <c r="D1280" i="1"/>
  <c r="D1279" i="1"/>
  <c r="D1277" i="1"/>
  <c r="D1276" i="1"/>
  <c r="D1275" i="1"/>
  <c r="D1274" i="1"/>
  <c r="D1273" i="1"/>
  <c r="D1271" i="1"/>
  <c r="D1270" i="1"/>
  <c r="D1269" i="1"/>
  <c r="D1268" i="1"/>
  <c r="D1267" i="1"/>
  <c r="D1266" i="1"/>
  <c r="D1264" i="1"/>
  <c r="D1263" i="1"/>
  <c r="D1262" i="1"/>
  <c r="D1261" i="1"/>
  <c r="D1260" i="1"/>
  <c r="D1259" i="1"/>
  <c r="D1257" i="1"/>
  <c r="D1256" i="1"/>
  <c r="D1254" i="1"/>
  <c r="D1253" i="1"/>
  <c r="D1252" i="1"/>
  <c r="D1251" i="1"/>
  <c r="D1250" i="1"/>
  <c r="D1249" i="1"/>
  <c r="D1247" i="1"/>
  <c r="D1246" i="1"/>
  <c r="D1245" i="1"/>
  <c r="D1244" i="1"/>
  <c r="D1243" i="1"/>
  <c r="D1242" i="1"/>
  <c r="D1241" i="1"/>
  <c r="D1239" i="1"/>
  <c r="D1238" i="1"/>
  <c r="D1237" i="1"/>
  <c r="D1236" i="1"/>
  <c r="D1235" i="1"/>
  <c r="D1234" i="1"/>
  <c r="D1233" i="1"/>
  <c r="D1231" i="1"/>
  <c r="D1230" i="1"/>
  <c r="D1229" i="1"/>
  <c r="D1228" i="1"/>
  <c r="D1226" i="1"/>
  <c r="D1225" i="1"/>
  <c r="D1224" i="1"/>
  <c r="D1214" i="1"/>
  <c r="D1213" i="1"/>
  <c r="D1212" i="1"/>
  <c r="D1211" i="1"/>
  <c r="D1210" i="1"/>
  <c r="D1209" i="1"/>
  <c r="D1208" i="1"/>
  <c r="D1206" i="1"/>
  <c r="D1205" i="1"/>
  <c r="D1204" i="1"/>
  <c r="D1203" i="1"/>
  <c r="D1201" i="1"/>
  <c r="D1200" i="1"/>
  <c r="D1199" i="1"/>
  <c r="D1198" i="1"/>
  <c r="D1197" i="1"/>
  <c r="D1196" i="1"/>
  <c r="D1195" i="1"/>
  <c r="D1193" i="1"/>
  <c r="D1192" i="1"/>
  <c r="D1191" i="1"/>
  <c r="D1190" i="1"/>
  <c r="D1189" i="1"/>
  <c r="D1188" i="1"/>
  <c r="D1187" i="1"/>
  <c r="D1186" i="1"/>
  <c r="D1184" i="1"/>
  <c r="D1183" i="1"/>
  <c r="D1182" i="1"/>
  <c r="D1181" i="1"/>
  <c r="D1180" i="1"/>
  <c r="D1179" i="1"/>
  <c r="D1178" i="1"/>
  <c r="D1177" i="1"/>
  <c r="D1175" i="1"/>
  <c r="D1174" i="1"/>
  <c r="D1173" i="1"/>
  <c r="D1171" i="1"/>
  <c r="D1170" i="1"/>
  <c r="D1169" i="1"/>
  <c r="D1168" i="1"/>
  <c r="D1166" i="1"/>
  <c r="D1165" i="1"/>
  <c r="D1163" i="1"/>
  <c r="D1162" i="1"/>
  <c r="D1161" i="1"/>
  <c r="D1159" i="1"/>
  <c r="D1158" i="1"/>
  <c r="D1156" i="1"/>
  <c r="D1155" i="1"/>
  <c r="D1153" i="1"/>
  <c r="D1152" i="1"/>
  <c r="D1151" i="1"/>
  <c r="D1150" i="1"/>
  <c r="D1149" i="1"/>
  <c r="D1147" i="1"/>
  <c r="D1146" i="1"/>
  <c r="D1145" i="1"/>
  <c r="D1144" i="1"/>
  <c r="D1143" i="1"/>
  <c r="D1141" i="1"/>
  <c r="D1140" i="1"/>
  <c r="D1139" i="1"/>
  <c r="D1138" i="1"/>
  <c r="D1137" i="1"/>
  <c r="D1135" i="1"/>
  <c r="D1133" i="1"/>
  <c r="D1132" i="1"/>
  <c r="D1131" i="1"/>
  <c r="D1130" i="1"/>
  <c r="D1128" i="1"/>
  <c r="D1127" i="1"/>
  <c r="D1126" i="1"/>
  <c r="D1125" i="1"/>
  <c r="D1124" i="1"/>
  <c r="D1122" i="1"/>
  <c r="D1121" i="1"/>
  <c r="D1120" i="1"/>
  <c r="D1119" i="1"/>
  <c r="D1118" i="1"/>
  <c r="D1116" i="1"/>
  <c r="D1115" i="1"/>
  <c r="D1114" i="1"/>
  <c r="D1113" i="1"/>
  <c r="D1112" i="1"/>
  <c r="D1110" i="1"/>
  <c r="D1109" i="1"/>
  <c r="D1108" i="1"/>
  <c r="D1107" i="1"/>
  <c r="D1106" i="1"/>
  <c r="D1104" i="1"/>
  <c r="D1103" i="1"/>
  <c r="D1102" i="1"/>
  <c r="D1101" i="1"/>
  <c r="D1100" i="1"/>
  <c r="D1098" i="1"/>
  <c r="D1097" i="1"/>
  <c r="D1096" i="1"/>
  <c r="D1095" i="1"/>
  <c r="D1093" i="1"/>
  <c r="D1092" i="1"/>
  <c r="D1091" i="1"/>
  <c r="D1090" i="1"/>
  <c r="D1088" i="1"/>
  <c r="D1087" i="1"/>
  <c r="D1086" i="1"/>
  <c r="D1085" i="1"/>
  <c r="D1084" i="1"/>
  <c r="D1082" i="1"/>
  <c r="D1081" i="1"/>
  <c r="D1080" i="1"/>
  <c r="D1079" i="1"/>
  <c r="D1077" i="1"/>
  <c r="D1076" i="1"/>
  <c r="D1075" i="1"/>
  <c r="D1074" i="1"/>
  <c r="D1073" i="1"/>
  <c r="D1071" i="1"/>
  <c r="D1070" i="1"/>
  <c r="D1069" i="1"/>
  <c r="D1068" i="1"/>
  <c r="D1067" i="1"/>
  <c r="D1065" i="1"/>
  <c r="D1064" i="1"/>
  <c r="D1063" i="1"/>
  <c r="D1062" i="1"/>
  <c r="D1061" i="1"/>
  <c r="D1059" i="1"/>
  <c r="D1058" i="1"/>
  <c r="D1057" i="1"/>
  <c r="D1056" i="1"/>
  <c r="D1055" i="1"/>
  <c r="D1054" i="1"/>
  <c r="D1053" i="1"/>
  <c r="D1052" i="1"/>
  <c r="D1051" i="1"/>
  <c r="D1050" i="1"/>
  <c r="D1049" i="1"/>
  <c r="D1048" i="1"/>
  <c r="D1047" i="1"/>
  <c r="D1046" i="1"/>
  <c r="D1044" i="1"/>
  <c r="D1043" i="1"/>
  <c r="D1042" i="1"/>
  <c r="D1041" i="1"/>
  <c r="D1039" i="1"/>
  <c r="D1038" i="1"/>
  <c r="D1037" i="1"/>
  <c r="D1036" i="1"/>
  <c r="D1035" i="1"/>
  <c r="D1033" i="1"/>
  <c r="D1032" i="1"/>
  <c r="D1031" i="1"/>
  <c r="D1030" i="1"/>
  <c r="D1029" i="1"/>
  <c r="D1028" i="1"/>
  <c r="D1026" i="1"/>
  <c r="D1025" i="1"/>
  <c r="D1024" i="1"/>
  <c r="D1023" i="1"/>
  <c r="D1021" i="1"/>
  <c r="D1020" i="1"/>
  <c r="D1019" i="1"/>
  <c r="D1018" i="1"/>
  <c r="D1017" i="1"/>
  <c r="D1016" i="1"/>
  <c r="D1015" i="1"/>
  <c r="D1014" i="1"/>
  <c r="D1012" i="1"/>
  <c r="D1011" i="1"/>
  <c r="D1010" i="1"/>
  <c r="D1009" i="1"/>
  <c r="D1008" i="1"/>
  <c r="D1007" i="1"/>
  <c r="D1005" i="1"/>
  <c r="D1004" i="1"/>
  <c r="D1003" i="1"/>
  <c r="D1001" i="1"/>
  <c r="D1000" i="1"/>
  <c r="D998" i="1"/>
  <c r="D997" i="1"/>
  <c r="D996" i="1"/>
  <c r="D995" i="1"/>
  <c r="D994" i="1"/>
  <c r="D993" i="1"/>
  <c r="D992" i="1"/>
  <c r="D991" i="1"/>
  <c r="D990" i="1"/>
  <c r="D989" i="1"/>
  <c r="D988" i="1"/>
  <c r="D987" i="1"/>
  <c r="D986" i="1"/>
  <c r="D984" i="1"/>
  <c r="D983" i="1"/>
  <c r="D981" i="1"/>
  <c r="D980" i="1"/>
  <c r="D979" i="1"/>
  <c r="D977" i="1"/>
  <c r="D976" i="1"/>
  <c r="D975" i="1"/>
  <c r="D973" i="1"/>
  <c r="D972" i="1"/>
  <c r="D960" i="1"/>
  <c r="D959" i="1"/>
  <c r="D958" i="1"/>
  <c r="D957" i="1"/>
  <c r="D956" i="1"/>
  <c r="D955" i="1"/>
  <c r="D954" i="1"/>
  <c r="D953" i="1"/>
  <c r="D952" i="1"/>
  <c r="D950" i="1"/>
  <c r="D949" i="1"/>
  <c r="D948" i="1"/>
  <c r="D947" i="1"/>
  <c r="D946" i="1"/>
  <c r="D945" i="1"/>
  <c r="D944" i="1"/>
  <c r="D943" i="1"/>
  <c r="D942" i="1"/>
  <c r="D941" i="1"/>
  <c r="D940" i="1"/>
  <c r="D939" i="1"/>
  <c r="D938" i="1"/>
  <c r="D937" i="1"/>
  <c r="D936" i="1"/>
  <c r="D934" i="1"/>
  <c r="D933" i="1"/>
  <c r="D932" i="1"/>
  <c r="D931" i="1"/>
  <c r="D930" i="1"/>
  <c r="D929" i="1"/>
  <c r="D928" i="1"/>
  <c r="D927" i="1"/>
  <c r="D926" i="1"/>
  <c r="D924" i="1"/>
  <c r="D923" i="1"/>
  <c r="D922" i="1"/>
  <c r="D921" i="1"/>
  <c r="D920" i="1"/>
  <c r="D919" i="1"/>
  <c r="D917" i="1"/>
  <c r="D916" i="1"/>
  <c r="D910" i="1"/>
  <c r="D909" i="1"/>
  <c r="D905" i="1"/>
  <c r="D904" i="1"/>
  <c r="D892" i="1"/>
  <c r="D891" i="1"/>
  <c r="D890" i="1"/>
  <c r="D887" i="1"/>
  <c r="D886" i="1"/>
  <c r="D885" i="1"/>
  <c r="D884" i="1"/>
  <c r="D883" i="1"/>
  <c r="D882" i="1"/>
  <c r="D874" i="1"/>
  <c r="D873" i="1"/>
  <c r="D872" i="1"/>
  <c r="D871" i="1"/>
  <c r="D870" i="1"/>
  <c r="D869" i="1"/>
  <c r="D868" i="1"/>
  <c r="D866" i="1"/>
  <c r="D865" i="1"/>
  <c r="D864" i="1"/>
  <c r="D863" i="1"/>
  <c r="D862" i="1"/>
  <c r="D861" i="1"/>
  <c r="D860" i="1"/>
  <c r="D858" i="1"/>
  <c r="D857" i="1"/>
  <c r="D856" i="1"/>
  <c r="D855" i="1"/>
  <c r="D854" i="1"/>
  <c r="D853" i="1"/>
  <c r="D852" i="1"/>
  <c r="D850" i="1"/>
  <c r="D849" i="1"/>
  <c r="D848" i="1"/>
  <c r="D847" i="1"/>
  <c r="D846" i="1"/>
  <c r="D845" i="1"/>
  <c r="D843" i="1"/>
  <c r="D842" i="1"/>
  <c r="D841" i="1"/>
  <c r="D840" i="1"/>
  <c r="D839" i="1"/>
  <c r="D838" i="1"/>
  <c r="D837" i="1"/>
  <c r="D835" i="1"/>
  <c r="D834" i="1"/>
  <c r="D833" i="1"/>
  <c r="D832" i="1"/>
  <c r="D831" i="1"/>
  <c r="D830" i="1"/>
  <c r="D828" i="1"/>
  <c r="D827" i="1"/>
  <c r="D826" i="1"/>
  <c r="D825" i="1"/>
  <c r="D824" i="1"/>
  <c r="D823" i="1"/>
  <c r="D822" i="1"/>
  <c r="D820" i="1"/>
  <c r="D819" i="1"/>
  <c r="D818" i="1"/>
  <c r="D817" i="1"/>
  <c r="D816" i="1"/>
  <c r="D815" i="1"/>
  <c r="D814" i="1"/>
  <c r="D813" i="1"/>
  <c r="D739" i="1"/>
  <c r="D738" i="1"/>
  <c r="D734" i="1"/>
  <c r="D732" i="1"/>
  <c r="D730" i="1"/>
  <c r="D726" i="1"/>
  <c r="D712" i="1"/>
  <c r="D711" i="1"/>
  <c r="D706" i="1"/>
  <c r="D705" i="1"/>
  <c r="D704" i="1"/>
  <c r="D702" i="1"/>
  <c r="D701" i="1"/>
  <c r="D700" i="1"/>
  <c r="D699" i="1"/>
  <c r="D698" i="1"/>
  <c r="D697" i="1"/>
  <c r="D696" i="1"/>
  <c r="D695" i="1"/>
  <c r="D694" i="1"/>
  <c r="D693" i="1"/>
  <c r="D692" i="1"/>
  <c r="D686" i="1"/>
  <c r="D685" i="1"/>
  <c r="D684" i="1"/>
  <c r="D683" i="1"/>
  <c r="D682" i="1"/>
  <c r="D681" i="1"/>
  <c r="D591" i="1"/>
  <c r="D590" i="1"/>
  <c r="D589" i="1"/>
  <c r="D588" i="1"/>
  <c r="D586" i="1"/>
  <c r="D585" i="1"/>
  <c r="D584" i="1"/>
  <c r="D583" i="1"/>
  <c r="D582" i="1"/>
  <c r="D581" i="1"/>
  <c r="D580" i="1"/>
  <c r="D578" i="1"/>
  <c r="D577" i="1"/>
  <c r="D576" i="1"/>
  <c r="D575" i="1"/>
  <c r="D574" i="1"/>
  <c r="D573" i="1"/>
  <c r="D571" i="1"/>
  <c r="D570" i="1"/>
  <c r="D569" i="1"/>
  <c r="D568" i="1"/>
  <c r="D567" i="1"/>
  <c r="D565" i="1"/>
  <c r="D564" i="1"/>
  <c r="D563" i="1"/>
  <c r="D561" i="1"/>
  <c r="D560" i="1"/>
  <c r="D559" i="1"/>
  <c r="D558" i="1"/>
  <c r="D557" i="1"/>
  <c r="D556" i="1"/>
  <c r="D555" i="1"/>
  <c r="D554" i="1"/>
  <c r="D552" i="1"/>
  <c r="D551" i="1"/>
  <c r="D550" i="1"/>
  <c r="D549" i="1"/>
  <c r="D548" i="1"/>
  <c r="D547" i="1"/>
  <c r="D546" i="1"/>
  <c r="D545" i="1"/>
  <c r="D543" i="1"/>
  <c r="D542" i="1"/>
  <c r="D541" i="1"/>
  <c r="D540" i="1"/>
  <c r="D539" i="1"/>
  <c r="D537" i="1"/>
  <c r="D536" i="1"/>
  <c r="D535" i="1"/>
  <c r="D534" i="1"/>
  <c r="D533" i="1"/>
  <c r="D532" i="1"/>
  <c r="D531" i="1"/>
  <c r="D529" i="1"/>
  <c r="D528" i="1"/>
  <c r="D527" i="1"/>
  <c r="D526" i="1"/>
  <c r="D525" i="1"/>
  <c r="D524" i="1"/>
  <c r="D523" i="1"/>
  <c r="D521" i="1"/>
  <c r="D520" i="1"/>
  <c r="D519" i="1"/>
  <c r="D518" i="1"/>
  <c r="D517" i="1"/>
  <c r="D516" i="1"/>
  <c r="D515" i="1"/>
  <c r="D513" i="1"/>
  <c r="D512" i="1"/>
  <c r="D511" i="1"/>
  <c r="D510" i="1"/>
  <c r="D509" i="1"/>
  <c r="D508" i="1"/>
  <c r="D507" i="1"/>
  <c r="D505" i="1"/>
  <c r="D504" i="1"/>
  <c r="D503" i="1"/>
  <c r="D502" i="1"/>
  <c r="D501" i="1"/>
  <c r="D500" i="1"/>
  <c r="D499" i="1"/>
  <c r="D498" i="1"/>
  <c r="D496" i="1"/>
  <c r="D495" i="1"/>
  <c r="D494" i="1"/>
  <c r="D493" i="1"/>
  <c r="D492" i="1"/>
  <c r="D491" i="1"/>
  <c r="D490" i="1"/>
  <c r="D489" i="1"/>
  <c r="D487" i="1"/>
  <c r="D486" i="1"/>
  <c r="D485" i="1"/>
  <c r="D484" i="1"/>
  <c r="D483" i="1"/>
  <c r="D482" i="1"/>
  <c r="D481" i="1"/>
  <c r="D480" i="1"/>
  <c r="D478" i="1"/>
  <c r="D477" i="1"/>
  <c r="D476" i="1"/>
  <c r="D475" i="1"/>
  <c r="D474" i="1"/>
  <c r="D473" i="1"/>
  <c r="D472" i="1"/>
  <c r="D470" i="1"/>
  <c r="D469" i="1"/>
  <c r="D468" i="1"/>
  <c r="D467" i="1"/>
  <c r="D466" i="1"/>
  <c r="D465" i="1"/>
  <c r="D464" i="1"/>
  <c r="D462" i="1"/>
  <c r="D461" i="1"/>
  <c r="D460" i="1"/>
  <c r="D459" i="1"/>
  <c r="D457" i="1"/>
  <c r="D456" i="1"/>
  <c r="D454" i="1"/>
  <c r="D452" i="1"/>
  <c r="D451" i="1"/>
  <c r="D450" i="1"/>
  <c r="D449" i="1"/>
  <c r="D447" i="1"/>
  <c r="D446" i="1"/>
  <c r="D445" i="1"/>
  <c r="D444" i="1"/>
  <c r="D443" i="1"/>
  <c r="D442" i="1"/>
  <c r="D440" i="1"/>
  <c r="D439" i="1"/>
  <c r="D438" i="1"/>
  <c r="D437" i="1"/>
  <c r="D436" i="1"/>
  <c r="D435" i="1"/>
  <c r="D433" i="1"/>
  <c r="D432" i="1"/>
  <c r="D431" i="1"/>
  <c r="D430" i="1"/>
  <c r="D429" i="1"/>
  <c r="D428" i="1"/>
  <c r="D426" i="1"/>
  <c r="D425" i="1"/>
  <c r="D424" i="1"/>
  <c r="D423" i="1"/>
  <c r="D422" i="1"/>
  <c r="D421" i="1"/>
  <c r="D419" i="1"/>
  <c r="D418" i="1"/>
  <c r="D417" i="1"/>
  <c r="D416" i="1"/>
  <c r="D415" i="1"/>
  <c r="D414" i="1"/>
  <c r="D412" i="1"/>
  <c r="D411" i="1"/>
  <c r="D410" i="1"/>
  <c r="D409" i="1"/>
  <c r="D408" i="1"/>
  <c r="D407" i="1"/>
  <c r="D405" i="1"/>
  <c r="D404" i="1"/>
  <c r="D403" i="1"/>
  <c r="D402" i="1"/>
  <c r="D401" i="1"/>
  <c r="D400" i="1"/>
  <c r="D398" i="1"/>
  <c r="D397" i="1"/>
  <c r="D396" i="1"/>
  <c r="D395" i="1"/>
  <c r="D394" i="1"/>
  <c r="D393" i="1"/>
  <c r="D391" i="1"/>
  <c r="D390" i="1"/>
  <c r="D389" i="1"/>
  <c r="D388" i="1"/>
  <c r="D387" i="1"/>
  <c r="D386" i="1"/>
  <c r="D384" i="1"/>
  <c r="D383" i="1"/>
  <c r="D382" i="1"/>
  <c r="D381" i="1"/>
  <c r="D380" i="1"/>
  <c r="D379" i="1"/>
  <c r="D377" i="1"/>
  <c r="D376" i="1"/>
  <c r="D375" i="1"/>
  <c r="D374" i="1"/>
  <c r="D373" i="1"/>
  <c r="D372" i="1"/>
  <c r="D371" i="1"/>
  <c r="D370" i="1"/>
  <c r="D369" i="1"/>
  <c r="D368" i="1"/>
  <c r="D367" i="1"/>
  <c r="D365" i="1"/>
  <c r="D364" i="1"/>
  <c r="D363" i="1"/>
  <c r="D362" i="1"/>
  <c r="D360" i="1"/>
  <c r="D359" i="1"/>
  <c r="D358" i="1"/>
  <c r="D357" i="1"/>
  <c r="D339" i="1"/>
  <c r="D338" i="1"/>
  <c r="D337" i="1"/>
  <c r="D336" i="1"/>
  <c r="D335" i="1"/>
  <c r="D334" i="1"/>
  <c r="D333" i="1"/>
  <c r="D331" i="1"/>
  <c r="D330" i="1"/>
  <c r="D329" i="1"/>
  <c r="D328" i="1"/>
  <c r="D327" i="1"/>
  <c r="D326" i="1"/>
  <c r="D325" i="1"/>
  <c r="D324" i="1"/>
  <c r="D322" i="1"/>
  <c r="D321" i="1"/>
  <c r="D319" i="1"/>
  <c r="D318" i="1"/>
  <c r="D315" i="1"/>
  <c r="D313" i="1"/>
  <c r="D312" i="1"/>
  <c r="D310" i="1"/>
  <c r="D309" i="1"/>
  <c r="D308" i="1"/>
  <c r="D307" i="1"/>
  <c r="D306" i="1"/>
  <c r="D304" i="1"/>
  <c r="D303" i="1"/>
  <c r="D302" i="1"/>
  <c r="D301" i="1"/>
  <c r="D300" i="1"/>
  <c r="D298" i="1"/>
  <c r="D297" i="1"/>
  <c r="D296" i="1"/>
  <c r="D295" i="1"/>
  <c r="D294" i="1"/>
  <c r="D292" i="1"/>
  <c r="D291" i="1"/>
  <c r="D290" i="1"/>
  <c r="D289" i="1"/>
  <c r="D288" i="1"/>
  <c r="D287" i="1"/>
  <c r="D286" i="1"/>
  <c r="D285" i="1"/>
  <c r="D284" i="1"/>
  <c r="D283" i="1"/>
  <c r="D282" i="1"/>
  <c r="D280" i="1"/>
  <c r="D279" i="1"/>
  <c r="D278" i="1"/>
  <c r="D277" i="1"/>
  <c r="D276" i="1"/>
  <c r="D275" i="1"/>
  <c r="D273" i="1"/>
  <c r="D272" i="1"/>
  <c r="D271" i="1"/>
  <c r="D270" i="1"/>
  <c r="D269" i="1"/>
  <c r="D268" i="1"/>
  <c r="D267" i="1"/>
  <c r="D266" i="1"/>
  <c r="D265" i="1"/>
  <c r="D264" i="1"/>
  <c r="D263" i="1"/>
  <c r="D262" i="1"/>
  <c r="D261" i="1"/>
  <c r="D259" i="1"/>
  <c r="D258" i="1"/>
  <c r="D257" i="1"/>
  <c r="D255" i="1"/>
  <c r="D254" i="1"/>
  <c r="D253" i="1"/>
  <c r="D251" i="1"/>
  <c r="D250" i="1"/>
  <c r="D249" i="1"/>
  <c r="D248" i="1"/>
  <c r="D247" i="1"/>
  <c r="D246" i="1"/>
  <c r="D244" i="1"/>
  <c r="D243" i="1"/>
  <c r="D242" i="1"/>
  <c r="D241" i="1"/>
  <c r="D240" i="1"/>
  <c r="D239" i="1"/>
  <c r="D237" i="1"/>
  <c r="D236" i="1"/>
  <c r="D235" i="1"/>
  <c r="D234" i="1"/>
  <c r="D232" i="1"/>
  <c r="D231" i="1"/>
  <c r="D230" i="1"/>
  <c r="D229" i="1"/>
  <c r="D228" i="1"/>
  <c r="D227" i="1"/>
  <c r="D226" i="1"/>
  <c r="D225" i="1"/>
  <c r="D224" i="1"/>
  <c r="D223" i="1"/>
  <c r="D222" i="1"/>
  <c r="D220" i="1"/>
  <c r="D219" i="1"/>
  <c r="D218" i="1"/>
  <c r="D217" i="1"/>
  <c r="D216" i="1"/>
  <c r="D214" i="1"/>
  <c r="D213" i="1"/>
  <c r="D212" i="1"/>
  <c r="D211" i="1"/>
  <c r="D210" i="1"/>
  <c r="D206" i="1"/>
  <c r="D205" i="1"/>
  <c r="D204" i="1"/>
  <c r="D203" i="1"/>
  <c r="D199" i="1"/>
  <c r="D198" i="1"/>
  <c r="D197" i="1"/>
  <c r="D196" i="1"/>
  <c r="D192" i="1"/>
  <c r="D191" i="1"/>
  <c r="D190" i="1"/>
  <c r="D189" i="1"/>
  <c r="D185" i="1"/>
  <c r="D184" i="1"/>
  <c r="D183" i="1"/>
  <c r="D182" i="1"/>
  <c r="D178" i="1"/>
  <c r="D177" i="1"/>
  <c r="D176" i="1"/>
  <c r="D175" i="1"/>
  <c r="D173" i="1"/>
  <c r="D172" i="1"/>
  <c r="D171" i="1"/>
  <c r="D170" i="1"/>
  <c r="D167" i="1"/>
  <c r="D166" i="1"/>
  <c r="D165" i="1"/>
  <c r="D163" i="1"/>
  <c r="D162" i="1"/>
  <c r="D161" i="1"/>
  <c r="D160" i="1"/>
  <c r="D159" i="1"/>
  <c r="D158" i="1"/>
  <c r="D145" i="1"/>
  <c r="D144" i="1"/>
  <c r="D143" i="1"/>
  <c r="D141" i="1"/>
  <c r="D140" i="1"/>
  <c r="D139" i="1"/>
  <c r="D137" i="1"/>
  <c r="D136" i="1"/>
  <c r="D135" i="1"/>
  <c r="D133" i="1"/>
  <c r="D132" i="1"/>
  <c r="D131" i="1"/>
  <c r="D129" i="1"/>
  <c r="D128" i="1"/>
  <c r="D127" i="1"/>
  <c r="D125" i="1"/>
  <c r="D124" i="1"/>
  <c r="D123" i="1"/>
  <c r="D121" i="1"/>
  <c r="D120" i="1"/>
  <c r="D119" i="1"/>
  <c r="D117" i="1"/>
  <c r="D116" i="1"/>
  <c r="D115" i="1"/>
  <c r="D113" i="1"/>
  <c r="D112" i="1"/>
  <c r="D111" i="1"/>
  <c r="D109" i="1"/>
  <c r="D108" i="1"/>
  <c r="D107" i="1"/>
  <c r="D105" i="1"/>
  <c r="D104" i="1"/>
  <c r="D103" i="1"/>
  <c r="D101" i="1"/>
  <c r="D100" i="1"/>
  <c r="D99" i="1"/>
  <c r="D97" i="1"/>
  <c r="D96" i="1"/>
  <c r="D95" i="1"/>
  <c r="D93" i="1"/>
  <c r="D92" i="1"/>
  <c r="D91" i="1"/>
  <c r="D89" i="1"/>
  <c r="D88" i="1"/>
  <c r="D87" i="1"/>
  <c r="D86" i="1"/>
  <c r="D84" i="1"/>
  <c r="D83" i="1"/>
  <c r="D82" i="1"/>
  <c r="D81" i="1"/>
  <c r="D79" i="1"/>
  <c r="D78" i="1"/>
  <c r="D77" i="1"/>
  <c r="D76" i="1"/>
  <c r="D74" i="1"/>
  <c r="D73" i="1"/>
  <c r="D72" i="1"/>
  <c r="D71" i="1"/>
  <c r="D69" i="1"/>
  <c r="D68" i="1"/>
  <c r="D67" i="1"/>
  <c r="D66" i="1"/>
  <c r="D64" i="1"/>
  <c r="D63" i="1"/>
  <c r="D62" i="1"/>
  <c r="D60" i="1"/>
  <c r="D59" i="1"/>
  <c r="D58" i="1"/>
  <c r="D57" i="1"/>
  <c r="D55" i="1"/>
  <c r="D54" i="1"/>
  <c r="D53" i="1"/>
  <c r="D52" i="1"/>
  <c r="D50" i="1"/>
  <c r="D49" i="1"/>
  <c r="D48" i="1"/>
  <c r="D47" i="1"/>
  <c r="D45" i="1"/>
  <c r="D44" i="1"/>
  <c r="D43" i="1"/>
  <c r="D42" i="1"/>
  <c r="D40" i="1"/>
  <c r="D39" i="1"/>
  <c r="D38" i="1"/>
  <c r="D37" i="1"/>
  <c r="D35" i="1"/>
  <c r="D34" i="1"/>
  <c r="D33" i="1"/>
  <c r="D32" i="1"/>
  <c r="D30" i="1"/>
  <c r="D29" i="1"/>
  <c r="D28" i="1"/>
  <c r="D27" i="1"/>
  <c r="D25" i="1"/>
  <c r="D24" i="1"/>
  <c r="D22" i="1"/>
  <c r="D21" i="1"/>
  <c r="D20" i="1"/>
  <c r="D18" i="1"/>
  <c r="D17" i="1"/>
  <c r="D16" i="1"/>
  <c r="D14" i="1"/>
  <c r="D13" i="1"/>
  <c r="C1859" i="1"/>
  <c r="C1858" i="1"/>
  <c r="C1857" i="1"/>
  <c r="C1856" i="1"/>
  <c r="C1855" i="1"/>
  <c r="C1853" i="1"/>
  <c r="C1852" i="1"/>
  <c r="C1851" i="1"/>
  <c r="C1850" i="1"/>
  <c r="C1849" i="1"/>
  <c r="C1848" i="1"/>
  <c r="C1847" i="1"/>
  <c r="C1846" i="1"/>
  <c r="C1845" i="1"/>
  <c r="C1844" i="1"/>
  <c r="C1843" i="1"/>
  <c r="C1841" i="1"/>
  <c r="C1840" i="1"/>
  <c r="C1839" i="1"/>
  <c r="C1838" i="1"/>
  <c r="C1837" i="1"/>
  <c r="C1836" i="1"/>
  <c r="C1835" i="1"/>
  <c r="C1833" i="1"/>
  <c r="C1832" i="1"/>
  <c r="C1831" i="1"/>
  <c r="C1830" i="1"/>
  <c r="C149" i="1"/>
  <c r="C148" i="1"/>
  <c r="C147" i="1"/>
  <c r="C1828" i="1"/>
  <c r="C1827" i="1"/>
  <c r="C1826" i="1"/>
  <c r="C1825" i="1"/>
  <c r="C1824" i="1"/>
  <c r="C1823" i="1"/>
  <c r="C1822" i="1"/>
  <c r="C1821" i="1"/>
  <c r="C1820" i="1"/>
  <c r="C1819" i="1"/>
  <c r="C1818" i="1"/>
  <c r="C1817" i="1"/>
  <c r="C1816" i="1"/>
  <c r="C1815" i="1"/>
  <c r="C1813" i="1"/>
  <c r="C1811" i="1"/>
  <c r="C1810" i="1"/>
  <c r="C1809" i="1"/>
  <c r="C1808" i="1"/>
  <c r="C1807" i="1"/>
  <c r="C1806" i="1"/>
  <c r="C1805" i="1"/>
  <c r="C1804" i="1"/>
  <c r="C1802" i="1"/>
  <c r="C1800" i="1"/>
  <c r="C1797" i="1"/>
  <c r="C1794" i="1"/>
  <c r="C1793" i="1"/>
  <c r="C1791" i="1"/>
  <c r="C1789" i="1"/>
  <c r="C1788" i="1"/>
  <c r="C1787" i="1"/>
  <c r="C1785" i="1"/>
  <c r="C1784" i="1"/>
  <c r="C1783" i="1"/>
  <c r="C1782" i="1"/>
  <c r="C1781" i="1"/>
  <c r="C1780" i="1"/>
  <c r="C1778" i="1"/>
  <c r="C1777" i="1"/>
  <c r="C1776" i="1"/>
  <c r="C1775" i="1"/>
  <c r="C1768" i="1"/>
  <c r="C1767" i="1"/>
  <c r="C1766" i="1"/>
  <c r="C1765" i="1"/>
  <c r="C1763" i="1"/>
  <c r="C1761" i="1"/>
  <c r="C1760" i="1"/>
  <c r="C1759" i="1"/>
  <c r="C1757" i="1"/>
  <c r="C1756" i="1"/>
  <c r="C1755" i="1"/>
  <c r="C1754" i="1"/>
  <c r="C1752" i="1"/>
  <c r="C1751" i="1"/>
  <c r="C1750" i="1"/>
  <c r="C1749" i="1"/>
  <c r="C1748" i="1"/>
  <c r="C1747" i="1"/>
  <c r="C1746" i="1"/>
  <c r="C1745" i="1"/>
  <c r="C1744" i="1"/>
  <c r="C1743" i="1"/>
  <c r="C1741" i="1"/>
  <c r="C1740" i="1"/>
  <c r="C1739" i="1"/>
  <c r="C1737" i="1"/>
  <c r="C1736" i="1"/>
  <c r="C1735" i="1"/>
  <c r="C1733" i="1"/>
  <c r="C1732" i="1"/>
  <c r="C1731" i="1"/>
  <c r="C1729" i="1"/>
  <c r="C1727" i="1"/>
  <c r="C1726" i="1"/>
  <c r="C1725" i="1"/>
  <c r="C1724" i="1"/>
  <c r="C1722" i="1"/>
  <c r="C1721" i="1"/>
  <c r="C1720" i="1"/>
  <c r="C1719" i="1"/>
  <c r="C1717" i="1"/>
  <c r="C1716" i="1"/>
  <c r="C1715" i="1"/>
  <c r="C1714" i="1"/>
  <c r="C1712" i="1"/>
  <c r="C1711" i="1"/>
  <c r="C1710" i="1"/>
  <c r="C1709" i="1"/>
  <c r="C1707" i="1"/>
  <c r="C1705" i="1"/>
  <c r="C1704" i="1"/>
  <c r="C1703" i="1"/>
  <c r="C1701" i="1"/>
  <c r="C1700" i="1"/>
  <c r="C1699" i="1"/>
  <c r="C1698" i="1"/>
  <c r="C1697" i="1"/>
  <c r="C1696" i="1"/>
  <c r="C1695" i="1"/>
  <c r="C1694" i="1"/>
  <c r="C1677" i="1"/>
  <c r="C1676" i="1"/>
  <c r="C1675" i="1"/>
  <c r="C1653" i="1"/>
  <c r="C1652" i="1"/>
  <c r="C1651" i="1"/>
  <c r="C1650" i="1"/>
  <c r="C1649" i="1"/>
  <c r="C1647" i="1"/>
  <c r="C1646" i="1"/>
  <c r="C1645" i="1"/>
  <c r="C1644" i="1"/>
  <c r="C1643" i="1"/>
  <c r="C1642" i="1"/>
  <c r="C1641" i="1"/>
  <c r="C1639" i="1"/>
  <c r="C1638" i="1"/>
  <c r="C1637" i="1"/>
  <c r="C1636" i="1"/>
  <c r="C1635" i="1"/>
  <c r="C1634" i="1"/>
  <c r="C1633" i="1"/>
  <c r="C1631" i="1"/>
  <c r="C1630" i="1"/>
  <c r="C1629" i="1"/>
  <c r="C1628" i="1"/>
  <c r="C1627" i="1"/>
  <c r="C1626" i="1"/>
  <c r="C1624" i="1"/>
  <c r="C1623" i="1"/>
  <c r="C1621" i="1"/>
  <c r="C1620" i="1"/>
  <c r="C1619" i="1"/>
  <c r="C1618" i="1"/>
  <c r="C1617" i="1"/>
  <c r="C1616" i="1"/>
  <c r="C1614" i="1"/>
  <c r="C1613" i="1"/>
  <c r="C1601" i="1"/>
  <c r="C1600" i="1"/>
  <c r="C1598" i="1"/>
  <c r="C1597" i="1"/>
  <c r="C1596" i="1"/>
  <c r="C1595" i="1"/>
  <c r="C1594" i="1"/>
  <c r="C1591" i="1"/>
  <c r="C1590" i="1"/>
  <c r="C1588" i="1"/>
  <c r="C1587" i="1"/>
  <c r="C1586" i="1"/>
  <c r="C1585" i="1"/>
  <c r="C1584" i="1"/>
  <c r="C1582" i="1"/>
  <c r="C1581" i="1"/>
  <c r="C1580" i="1"/>
  <c r="C1566" i="1"/>
  <c r="C1565" i="1"/>
  <c r="C1564" i="1"/>
  <c r="C1563" i="1"/>
  <c r="C1562" i="1"/>
  <c r="C1561" i="1"/>
  <c r="C1560" i="1"/>
  <c r="C1559" i="1"/>
  <c r="C1558" i="1"/>
  <c r="C1557" i="1"/>
  <c r="C1556" i="1"/>
  <c r="C1555" i="1"/>
  <c r="C1554" i="1"/>
  <c r="C1552" i="1"/>
  <c r="C1551" i="1"/>
  <c r="C1550" i="1"/>
  <c r="C1549" i="1"/>
  <c r="C1548" i="1"/>
  <c r="C1547" i="1"/>
  <c r="C1546" i="1"/>
  <c r="C1545" i="1"/>
  <c r="C1544" i="1"/>
  <c r="C1543" i="1"/>
  <c r="C1542" i="1"/>
  <c r="C1541" i="1"/>
  <c r="C1540" i="1"/>
  <c r="C1538" i="1"/>
  <c r="C1537" i="1"/>
  <c r="C1536" i="1"/>
  <c r="C1535" i="1"/>
  <c r="C1534" i="1"/>
  <c r="C1533" i="1"/>
  <c r="C1532" i="1"/>
  <c r="C1531" i="1"/>
  <c r="C1530" i="1"/>
  <c r="C1529" i="1"/>
  <c r="C1528" i="1"/>
  <c r="C1527" i="1"/>
  <c r="C1526" i="1"/>
  <c r="C1524" i="1"/>
  <c r="C1523" i="1"/>
  <c r="C1522" i="1"/>
  <c r="C1521" i="1"/>
  <c r="C1520" i="1"/>
  <c r="C1519" i="1"/>
  <c r="C1518" i="1"/>
  <c r="C1517" i="1"/>
  <c r="C1516" i="1"/>
  <c r="C1515" i="1"/>
  <c r="C1514" i="1"/>
  <c r="C1513" i="1"/>
  <c r="C1512" i="1"/>
  <c r="C1510" i="1"/>
  <c r="C1509" i="1"/>
  <c r="C1508" i="1"/>
  <c r="C1507" i="1"/>
  <c r="C1506" i="1"/>
  <c r="C1505" i="1"/>
  <c r="C1504" i="1"/>
  <c r="C1503" i="1"/>
  <c r="C1502" i="1"/>
  <c r="C1501" i="1"/>
  <c r="C1500" i="1"/>
  <c r="C1499" i="1"/>
  <c r="C1497" i="1"/>
  <c r="C1496" i="1"/>
  <c r="C1495" i="1"/>
  <c r="C1494" i="1"/>
  <c r="C1493" i="1"/>
  <c r="C1492" i="1"/>
  <c r="C1491" i="1"/>
  <c r="C1490" i="1"/>
  <c r="C1489" i="1"/>
  <c r="C1488" i="1"/>
  <c r="C1487" i="1"/>
  <c r="C1486" i="1"/>
  <c r="C1484" i="1"/>
  <c r="C1483" i="1"/>
  <c r="C1482" i="1"/>
  <c r="C1481" i="1"/>
  <c r="C1480" i="1"/>
  <c r="C1479" i="1"/>
  <c r="C1478" i="1"/>
  <c r="C1477" i="1"/>
  <c r="C1476" i="1"/>
  <c r="C1475" i="1"/>
  <c r="C1474" i="1"/>
  <c r="C1473" i="1"/>
  <c r="C1471" i="1"/>
  <c r="C1470" i="1"/>
  <c r="C1469" i="1"/>
  <c r="C1468" i="1"/>
  <c r="C1467" i="1"/>
  <c r="C1466" i="1"/>
  <c r="C1465" i="1"/>
  <c r="C1464" i="1"/>
  <c r="C1463" i="1"/>
  <c r="C1462" i="1"/>
  <c r="C1461" i="1"/>
  <c r="C1460" i="1"/>
  <c r="C1454" i="1"/>
  <c r="C1453" i="1"/>
  <c r="C1451" i="1"/>
  <c r="C1448" i="1"/>
  <c r="C1445" i="1"/>
  <c r="C1444" i="1"/>
  <c r="C1443" i="1"/>
  <c r="C1438" i="1"/>
  <c r="C1437" i="1"/>
  <c r="C1436" i="1"/>
  <c r="C1434" i="1"/>
  <c r="C1433" i="1"/>
  <c r="C1432" i="1"/>
  <c r="C1430" i="1"/>
  <c r="C1429" i="1"/>
  <c r="C1427" i="1"/>
  <c r="C1426" i="1"/>
  <c r="C1425" i="1"/>
  <c r="C1423" i="1"/>
  <c r="C1422" i="1"/>
  <c r="C1421" i="1"/>
  <c r="C1419" i="1"/>
  <c r="C1418" i="1"/>
  <c r="C1417" i="1"/>
  <c r="C1415" i="1"/>
  <c r="C1414" i="1"/>
  <c r="C1413" i="1"/>
  <c r="C1412" i="1"/>
  <c r="C1411" i="1"/>
  <c r="C1410" i="1"/>
  <c r="C1409" i="1"/>
  <c r="C1407" i="1"/>
  <c r="C1406" i="1"/>
  <c r="C1405" i="1"/>
  <c r="C1404" i="1"/>
  <c r="C1402" i="1"/>
  <c r="C1401" i="1"/>
  <c r="C1400" i="1"/>
  <c r="C1399" i="1"/>
  <c r="C1397" i="1"/>
  <c r="C1396" i="1"/>
  <c r="C1395" i="1"/>
  <c r="C1394" i="1"/>
  <c r="C1393" i="1"/>
  <c r="C1392" i="1"/>
  <c r="C1391" i="1"/>
  <c r="C1389" i="1"/>
  <c r="C1388" i="1"/>
  <c r="C1387" i="1"/>
  <c r="C1386" i="1"/>
  <c r="C1385" i="1"/>
  <c r="C1384" i="1"/>
  <c r="C1383" i="1"/>
  <c r="C1381" i="1"/>
  <c r="C1380" i="1"/>
  <c r="C1379" i="1"/>
  <c r="C1377" i="1"/>
  <c r="C1376" i="1"/>
  <c r="C1375" i="1"/>
  <c r="C1374" i="1"/>
  <c r="C1373" i="1"/>
  <c r="C1371" i="1"/>
  <c r="C1370" i="1"/>
  <c r="C1369" i="1"/>
  <c r="C1368" i="1"/>
  <c r="C1366" i="1"/>
  <c r="C1365" i="1"/>
  <c r="C1364" i="1"/>
  <c r="C1363" i="1"/>
  <c r="C1362" i="1"/>
  <c r="C1361" i="1"/>
  <c r="C1360" i="1"/>
  <c r="C1359" i="1"/>
  <c r="C1358" i="1"/>
  <c r="C1357" i="1"/>
  <c r="C1355" i="1"/>
  <c r="C1354" i="1"/>
  <c r="C1353" i="1"/>
  <c r="C1352" i="1"/>
  <c r="C1351" i="1"/>
  <c r="C1350" i="1"/>
  <c r="C1349" i="1"/>
  <c r="C1348" i="1"/>
  <c r="C1346" i="1"/>
  <c r="C1345" i="1"/>
  <c r="C1344" i="1"/>
  <c r="C1343" i="1"/>
  <c r="C1342" i="1"/>
  <c r="C1341" i="1"/>
  <c r="C1340" i="1"/>
  <c r="C1339" i="1"/>
  <c r="C1338" i="1"/>
  <c r="C1336" i="1"/>
  <c r="C1335" i="1"/>
  <c r="C1334" i="1"/>
  <c r="C1333" i="1"/>
  <c r="C1332" i="1"/>
  <c r="C1326" i="1"/>
  <c r="C1324" i="1"/>
  <c r="C1323" i="1"/>
  <c r="C1322" i="1"/>
  <c r="C1321" i="1"/>
  <c r="C1320" i="1"/>
  <c r="C1319" i="1"/>
  <c r="C1318" i="1"/>
  <c r="C1316" i="1"/>
  <c r="C1315" i="1"/>
  <c r="C1314" i="1"/>
  <c r="C1313" i="1"/>
  <c r="C1312" i="1"/>
  <c r="C1310" i="1"/>
  <c r="C1309" i="1"/>
  <c r="C1308" i="1"/>
  <c r="C1307" i="1"/>
  <c r="C1306" i="1"/>
  <c r="C1304" i="1"/>
  <c r="C1303" i="1"/>
  <c r="C1302" i="1"/>
  <c r="C1301" i="1"/>
  <c r="C1300" i="1"/>
  <c r="C1299" i="1"/>
  <c r="C1297" i="1"/>
  <c r="C1296" i="1"/>
  <c r="C1295" i="1"/>
  <c r="C1294" i="1"/>
  <c r="C1293" i="1"/>
  <c r="C1292" i="1"/>
  <c r="C1290" i="1"/>
  <c r="C1289" i="1"/>
  <c r="C1288" i="1"/>
  <c r="C1287" i="1"/>
  <c r="C1286" i="1"/>
  <c r="C1285" i="1"/>
  <c r="C1283" i="1"/>
  <c r="C1282" i="1"/>
  <c r="C1281" i="1"/>
  <c r="C1280" i="1"/>
  <c r="C1279" i="1"/>
  <c r="C1277" i="1"/>
  <c r="C1276" i="1"/>
  <c r="C1275" i="1"/>
  <c r="C1274" i="1"/>
  <c r="C1273" i="1"/>
  <c r="C1271" i="1"/>
  <c r="C1270" i="1"/>
  <c r="C1269" i="1"/>
  <c r="C1268" i="1"/>
  <c r="C1267" i="1"/>
  <c r="C1266" i="1"/>
  <c r="C1264" i="1"/>
  <c r="C1263" i="1"/>
  <c r="C1262" i="1"/>
  <c r="C1261" i="1"/>
  <c r="C1260" i="1"/>
  <c r="C1259" i="1"/>
  <c r="C1257" i="1"/>
  <c r="C1256" i="1"/>
  <c r="C1254" i="1"/>
  <c r="C1253" i="1"/>
  <c r="C1252" i="1"/>
  <c r="C1251" i="1"/>
  <c r="C1250" i="1"/>
  <c r="C1249" i="1"/>
  <c r="C1247" i="1"/>
  <c r="C1246" i="1"/>
  <c r="C1245" i="1"/>
  <c r="C1244" i="1"/>
  <c r="C1243" i="1"/>
  <c r="C1242" i="1"/>
  <c r="C1241" i="1"/>
  <c r="C1239" i="1"/>
  <c r="C1238" i="1"/>
  <c r="C1237" i="1"/>
  <c r="C1236" i="1"/>
  <c r="C1235" i="1"/>
  <c r="C1234" i="1"/>
  <c r="C1233" i="1"/>
  <c r="C1231" i="1"/>
  <c r="C1230" i="1"/>
  <c r="C1229" i="1"/>
  <c r="C1228" i="1"/>
  <c r="C1226" i="1"/>
  <c r="C1225" i="1"/>
  <c r="C1224" i="1"/>
  <c r="C1214" i="1"/>
  <c r="C1213" i="1"/>
  <c r="C1212" i="1"/>
  <c r="C1211" i="1"/>
  <c r="C1210" i="1"/>
  <c r="C1209" i="1"/>
  <c r="C1208" i="1"/>
  <c r="C1206" i="1"/>
  <c r="C1205" i="1"/>
  <c r="C1204" i="1"/>
  <c r="C1203" i="1"/>
  <c r="C1201" i="1"/>
  <c r="C1200" i="1"/>
  <c r="C1199" i="1"/>
  <c r="C1198" i="1"/>
  <c r="C1197" i="1"/>
  <c r="C1196" i="1"/>
  <c r="C1193" i="1"/>
  <c r="C1192" i="1"/>
  <c r="C1191" i="1"/>
  <c r="C1190" i="1"/>
  <c r="C1189" i="1"/>
  <c r="C1188" i="1"/>
  <c r="C1187" i="1"/>
  <c r="C1186" i="1"/>
  <c r="C1184" i="1"/>
  <c r="C1183" i="1"/>
  <c r="C1182" i="1"/>
  <c r="C1181" i="1"/>
  <c r="C1180" i="1"/>
  <c r="C1179" i="1"/>
  <c r="C1178" i="1"/>
  <c r="C1177" i="1"/>
  <c r="C1175" i="1"/>
  <c r="C1174" i="1"/>
  <c r="C1173" i="1"/>
  <c r="C1171" i="1"/>
  <c r="C1170" i="1"/>
  <c r="C1169" i="1"/>
  <c r="C1168" i="1"/>
  <c r="C1166" i="1"/>
  <c r="C1165" i="1"/>
  <c r="C1163" i="1"/>
  <c r="C1162" i="1"/>
  <c r="C1161" i="1"/>
  <c r="C1159" i="1"/>
  <c r="C1158" i="1"/>
  <c r="C1156" i="1"/>
  <c r="C1155" i="1"/>
  <c r="C1153" i="1"/>
  <c r="C1152" i="1"/>
  <c r="C1151" i="1"/>
  <c r="C1150" i="1"/>
  <c r="C1149" i="1"/>
  <c r="C1147" i="1"/>
  <c r="C1146" i="1"/>
  <c r="C1145" i="1"/>
  <c r="C1144" i="1"/>
  <c r="C1143" i="1"/>
  <c r="C1141" i="1"/>
  <c r="C1140" i="1"/>
  <c r="C1139" i="1"/>
  <c r="C1138" i="1"/>
  <c r="C1137" i="1"/>
  <c r="C1135" i="1"/>
  <c r="C1133" i="1"/>
  <c r="C1132" i="1"/>
  <c r="C1131" i="1"/>
  <c r="C1130" i="1"/>
  <c r="C1128" i="1"/>
  <c r="C1127" i="1"/>
  <c r="C1126" i="1"/>
  <c r="C1125" i="1"/>
  <c r="C1124" i="1"/>
  <c r="C1122" i="1"/>
  <c r="C1121" i="1"/>
  <c r="C1120" i="1"/>
  <c r="C1119" i="1"/>
  <c r="C1118" i="1"/>
  <c r="C1116" i="1"/>
  <c r="C1115" i="1"/>
  <c r="C1114" i="1"/>
  <c r="C1113" i="1"/>
  <c r="C1112" i="1"/>
  <c r="C1110" i="1"/>
  <c r="C1109" i="1"/>
  <c r="C1108" i="1"/>
  <c r="C1107" i="1"/>
  <c r="C1106" i="1"/>
  <c r="C1104" i="1"/>
  <c r="C1103" i="1"/>
  <c r="C1102" i="1"/>
  <c r="C1101" i="1"/>
  <c r="C1100" i="1"/>
  <c r="C1098" i="1"/>
  <c r="C1097" i="1"/>
  <c r="C1096" i="1"/>
  <c r="C1095" i="1"/>
  <c r="C1093" i="1"/>
  <c r="C1092" i="1"/>
  <c r="C1091" i="1"/>
  <c r="C1090" i="1"/>
  <c r="C1088" i="1"/>
  <c r="C1087" i="1"/>
  <c r="C1086" i="1"/>
  <c r="C1085" i="1"/>
  <c r="C1084" i="1"/>
  <c r="C1082" i="1"/>
  <c r="C1081" i="1"/>
  <c r="C1080" i="1"/>
  <c r="C1079" i="1"/>
  <c r="C1077" i="1"/>
  <c r="C1076" i="1"/>
  <c r="C1075" i="1"/>
  <c r="C1074" i="1"/>
  <c r="C1073" i="1"/>
  <c r="C1071" i="1"/>
  <c r="C1070" i="1"/>
  <c r="C1069" i="1"/>
  <c r="C1068" i="1"/>
  <c r="C1067" i="1"/>
  <c r="C1065" i="1"/>
  <c r="C1064" i="1"/>
  <c r="C1063" i="1"/>
  <c r="C1062" i="1"/>
  <c r="C1061" i="1"/>
  <c r="C1059" i="1"/>
  <c r="C1058" i="1"/>
  <c r="C1057" i="1"/>
  <c r="C1056" i="1"/>
  <c r="C1055" i="1"/>
  <c r="C1054" i="1"/>
  <c r="C1053" i="1"/>
  <c r="C1052" i="1"/>
  <c r="C1051" i="1"/>
  <c r="C1050" i="1"/>
  <c r="C1049" i="1"/>
  <c r="C1048" i="1"/>
  <c r="C1047" i="1"/>
  <c r="C1046" i="1"/>
  <c r="C1044" i="1"/>
  <c r="C1043" i="1"/>
  <c r="C1042" i="1"/>
  <c r="C1041" i="1"/>
  <c r="C1039" i="1"/>
  <c r="C1038" i="1"/>
  <c r="C1037" i="1"/>
  <c r="C1036" i="1"/>
  <c r="C1035" i="1"/>
  <c r="C1033" i="1"/>
  <c r="C1032" i="1"/>
  <c r="C1031" i="1"/>
  <c r="C1030" i="1"/>
  <c r="C1029" i="1"/>
  <c r="C1028" i="1"/>
  <c r="C1026" i="1"/>
  <c r="C1025" i="1"/>
  <c r="C1024" i="1"/>
  <c r="C1023" i="1"/>
  <c r="C1021" i="1"/>
  <c r="C1020" i="1"/>
  <c r="C1019" i="1"/>
  <c r="C1018" i="1"/>
  <c r="C1017" i="1"/>
  <c r="C1016" i="1"/>
  <c r="C1015" i="1"/>
  <c r="C1014" i="1"/>
  <c r="C1012" i="1"/>
  <c r="C1011" i="1"/>
  <c r="C1010" i="1"/>
  <c r="C1009" i="1"/>
  <c r="C1008" i="1"/>
  <c r="C1007" i="1"/>
  <c r="C1005" i="1"/>
  <c r="C1004" i="1"/>
  <c r="C1003" i="1"/>
  <c r="C1001" i="1"/>
  <c r="C1000" i="1"/>
  <c r="C998" i="1"/>
  <c r="C997" i="1"/>
  <c r="C996" i="1"/>
  <c r="C995" i="1"/>
  <c r="C994" i="1"/>
  <c r="C993" i="1"/>
  <c r="C992" i="1"/>
  <c r="C991" i="1"/>
  <c r="C990" i="1"/>
  <c r="C989" i="1"/>
  <c r="C988" i="1"/>
  <c r="C987" i="1"/>
  <c r="C986" i="1"/>
  <c r="C984" i="1"/>
  <c r="C983" i="1"/>
  <c r="C981" i="1"/>
  <c r="C980" i="1"/>
  <c r="C979" i="1"/>
  <c r="C977" i="1"/>
  <c r="C976" i="1"/>
  <c r="C975" i="1"/>
  <c r="C973" i="1"/>
  <c r="C972" i="1"/>
  <c r="C960" i="1"/>
  <c r="C959" i="1"/>
  <c r="C958" i="1"/>
  <c r="C957" i="1"/>
  <c r="C956" i="1"/>
  <c r="C955" i="1"/>
  <c r="C954" i="1"/>
  <c r="C953" i="1"/>
  <c r="C952" i="1"/>
  <c r="C950" i="1"/>
  <c r="C949" i="1"/>
  <c r="C948" i="1"/>
  <c r="C947" i="1"/>
  <c r="C946" i="1"/>
  <c r="C945" i="1"/>
  <c r="C944" i="1"/>
  <c r="C943" i="1"/>
  <c r="C942" i="1"/>
  <c r="C941" i="1"/>
  <c r="C940" i="1"/>
  <c r="C939" i="1"/>
  <c r="C938" i="1"/>
  <c r="C937" i="1"/>
  <c r="C936" i="1"/>
  <c r="C934" i="1"/>
  <c r="C933" i="1"/>
  <c r="C932" i="1"/>
  <c r="C931" i="1"/>
  <c r="C930" i="1"/>
  <c r="C929" i="1"/>
  <c r="C928" i="1"/>
  <c r="C927" i="1"/>
  <c r="C926" i="1"/>
  <c r="C924" i="1"/>
  <c r="C923" i="1"/>
  <c r="C922" i="1"/>
  <c r="C921" i="1"/>
  <c r="C920" i="1"/>
  <c r="C919" i="1"/>
  <c r="C917" i="1"/>
  <c r="C916" i="1"/>
  <c r="C910" i="1"/>
  <c r="C909" i="1"/>
  <c r="C905" i="1"/>
  <c r="C904" i="1"/>
  <c r="C892" i="1"/>
  <c r="C891" i="1"/>
  <c r="C890" i="1"/>
  <c r="C887" i="1"/>
  <c r="C886" i="1"/>
  <c r="C885" i="1"/>
  <c r="C884" i="1"/>
  <c r="C883" i="1"/>
  <c r="C882" i="1"/>
  <c r="C874" i="1"/>
  <c r="C873" i="1"/>
  <c r="C872" i="1"/>
  <c r="C871" i="1"/>
  <c r="C870" i="1"/>
  <c r="C869" i="1"/>
  <c r="C868" i="1"/>
  <c r="C866" i="1"/>
  <c r="C865" i="1"/>
  <c r="C864" i="1"/>
  <c r="C863" i="1"/>
  <c r="C862" i="1"/>
  <c r="C861" i="1"/>
  <c r="C860" i="1"/>
  <c r="C858" i="1"/>
  <c r="C857" i="1"/>
  <c r="C856" i="1"/>
  <c r="C855" i="1"/>
  <c r="C854" i="1"/>
  <c r="C853" i="1"/>
  <c r="C852" i="1"/>
  <c r="C850" i="1"/>
  <c r="C849" i="1"/>
  <c r="C848" i="1"/>
  <c r="C847" i="1"/>
  <c r="C846" i="1"/>
  <c r="C845" i="1"/>
  <c r="C843" i="1"/>
  <c r="C842" i="1"/>
  <c r="C841" i="1"/>
  <c r="C840" i="1"/>
  <c r="C839" i="1"/>
  <c r="C838" i="1"/>
  <c r="C837" i="1"/>
  <c r="C835" i="1"/>
  <c r="C834" i="1"/>
  <c r="C833" i="1"/>
  <c r="C832" i="1"/>
  <c r="C831" i="1"/>
  <c r="C830" i="1"/>
  <c r="C828" i="1"/>
  <c r="C827" i="1"/>
  <c r="C826" i="1"/>
  <c r="C825" i="1"/>
  <c r="C824" i="1"/>
  <c r="C823" i="1"/>
  <c r="C822" i="1"/>
  <c r="C820" i="1"/>
  <c r="C819" i="1"/>
  <c r="C818" i="1"/>
  <c r="C817" i="1"/>
  <c r="C816" i="1"/>
  <c r="C815" i="1"/>
  <c r="C814" i="1"/>
  <c r="C813" i="1"/>
  <c r="C739" i="1"/>
  <c r="C738" i="1"/>
  <c r="C734" i="1"/>
  <c r="C732" i="1"/>
  <c r="C730" i="1"/>
  <c r="C726" i="1"/>
  <c r="C705" i="1"/>
  <c r="C704" i="1"/>
  <c r="C702" i="1"/>
  <c r="C701" i="1"/>
  <c r="C700" i="1"/>
  <c r="C699" i="1"/>
  <c r="C698" i="1"/>
  <c r="C697" i="1"/>
  <c r="C696" i="1"/>
  <c r="C695" i="1"/>
  <c r="C694" i="1"/>
  <c r="C693" i="1"/>
  <c r="C692" i="1"/>
  <c r="C686" i="1"/>
  <c r="C685" i="1"/>
  <c r="C684" i="1"/>
  <c r="C683" i="1"/>
  <c r="C682" i="1"/>
  <c r="C681" i="1"/>
  <c r="C591" i="1"/>
  <c r="C590" i="1"/>
  <c r="C589" i="1"/>
  <c r="C588" i="1"/>
  <c r="C586" i="1"/>
  <c r="C585" i="1"/>
  <c r="C584" i="1"/>
  <c r="C583" i="1"/>
  <c r="C582" i="1"/>
  <c r="C581" i="1"/>
  <c r="C580" i="1"/>
  <c r="C578" i="1"/>
  <c r="C577" i="1"/>
  <c r="C576" i="1"/>
  <c r="C575" i="1"/>
  <c r="C574" i="1"/>
  <c r="C573" i="1"/>
  <c r="C571" i="1"/>
  <c r="C570" i="1"/>
  <c r="C569" i="1"/>
  <c r="C568" i="1"/>
  <c r="C567" i="1"/>
  <c r="C565" i="1"/>
  <c r="C564" i="1"/>
  <c r="C563" i="1"/>
  <c r="C561" i="1"/>
  <c r="C560" i="1"/>
  <c r="C559" i="1"/>
  <c r="C558" i="1"/>
  <c r="C557" i="1"/>
  <c r="C556" i="1"/>
  <c r="C555" i="1"/>
  <c r="C554" i="1"/>
  <c r="C552" i="1"/>
  <c r="C551" i="1"/>
  <c r="C550" i="1"/>
  <c r="C549" i="1"/>
  <c r="C548" i="1"/>
  <c r="C547" i="1"/>
  <c r="C546" i="1"/>
  <c r="C545" i="1"/>
  <c r="C543" i="1"/>
  <c r="C542" i="1"/>
  <c r="C541" i="1"/>
  <c r="C540" i="1"/>
  <c r="C539" i="1"/>
  <c r="C537" i="1"/>
  <c r="C536" i="1"/>
  <c r="C535" i="1"/>
  <c r="C534" i="1"/>
  <c r="C533" i="1"/>
  <c r="C532" i="1"/>
  <c r="C531" i="1"/>
  <c r="C529" i="1"/>
  <c r="C528" i="1"/>
  <c r="C527" i="1"/>
  <c r="C526" i="1"/>
  <c r="C525" i="1"/>
  <c r="C524" i="1"/>
  <c r="C523" i="1"/>
  <c r="C521" i="1"/>
  <c r="C520" i="1"/>
  <c r="C519" i="1"/>
  <c r="C518" i="1"/>
  <c r="C517" i="1"/>
  <c r="C516" i="1"/>
  <c r="C515" i="1"/>
  <c r="C513" i="1"/>
  <c r="C512" i="1"/>
  <c r="C511" i="1"/>
  <c r="C510" i="1"/>
  <c r="C509" i="1"/>
  <c r="C508" i="1"/>
  <c r="C507" i="1"/>
  <c r="C505" i="1"/>
  <c r="C504" i="1"/>
  <c r="C503" i="1"/>
  <c r="C502" i="1"/>
  <c r="C501" i="1"/>
  <c r="C500" i="1"/>
  <c r="C499" i="1"/>
  <c r="C498" i="1"/>
  <c r="C496" i="1"/>
  <c r="C495" i="1"/>
  <c r="C494" i="1"/>
  <c r="C493" i="1"/>
  <c r="C492" i="1"/>
  <c r="C491" i="1"/>
  <c r="C490" i="1"/>
  <c r="C489" i="1"/>
  <c r="C487" i="1"/>
  <c r="C486" i="1"/>
  <c r="C485" i="1"/>
  <c r="C484" i="1"/>
  <c r="C483" i="1"/>
  <c r="C482" i="1"/>
  <c r="C481" i="1"/>
  <c r="C480" i="1"/>
  <c r="C478" i="1"/>
  <c r="C477" i="1"/>
  <c r="C476" i="1"/>
  <c r="C475" i="1"/>
  <c r="C474" i="1"/>
  <c r="C473" i="1"/>
  <c r="C472" i="1"/>
  <c r="C470" i="1"/>
  <c r="C469" i="1"/>
  <c r="C468" i="1"/>
  <c r="C467" i="1"/>
  <c r="C466" i="1"/>
  <c r="C465" i="1"/>
  <c r="C464" i="1"/>
  <c r="C462" i="1"/>
  <c r="C461" i="1"/>
  <c r="C460" i="1"/>
  <c r="C459" i="1"/>
  <c r="C457" i="1"/>
  <c r="C456" i="1"/>
  <c r="C454" i="1"/>
  <c r="C452" i="1"/>
  <c r="C451" i="1"/>
  <c r="C450" i="1"/>
  <c r="C449" i="1"/>
  <c r="C447" i="1"/>
  <c r="C446" i="1"/>
  <c r="C445" i="1"/>
  <c r="C444" i="1"/>
  <c r="C443" i="1"/>
  <c r="C442" i="1"/>
  <c r="C440" i="1"/>
  <c r="C439" i="1"/>
  <c r="C438" i="1"/>
  <c r="C437" i="1"/>
  <c r="C436" i="1"/>
  <c r="C435" i="1"/>
  <c r="C433" i="1"/>
  <c r="C432" i="1"/>
  <c r="C431" i="1"/>
  <c r="C430" i="1"/>
  <c r="C429" i="1"/>
  <c r="C428" i="1"/>
  <c r="C426" i="1"/>
  <c r="C425" i="1"/>
  <c r="C424" i="1"/>
  <c r="C423" i="1"/>
  <c r="C422" i="1"/>
  <c r="C421" i="1"/>
  <c r="C419" i="1"/>
  <c r="C418" i="1"/>
  <c r="C417" i="1"/>
  <c r="C416" i="1"/>
  <c r="C415" i="1"/>
  <c r="C414" i="1"/>
  <c r="C412" i="1"/>
  <c r="C411" i="1"/>
  <c r="C410" i="1"/>
  <c r="C409" i="1"/>
  <c r="C408" i="1"/>
  <c r="C407" i="1"/>
  <c r="C405" i="1"/>
  <c r="C404" i="1"/>
  <c r="C403" i="1"/>
  <c r="C402" i="1"/>
  <c r="C401" i="1"/>
  <c r="C400" i="1"/>
  <c r="C398" i="1"/>
  <c r="C397" i="1"/>
  <c r="C396" i="1"/>
  <c r="C395" i="1"/>
  <c r="C394" i="1"/>
  <c r="C393" i="1"/>
  <c r="C391" i="1"/>
  <c r="C390" i="1"/>
  <c r="C389" i="1"/>
  <c r="C388" i="1"/>
  <c r="C387" i="1"/>
  <c r="C386" i="1"/>
  <c r="C384" i="1"/>
  <c r="C383" i="1"/>
  <c r="C382" i="1"/>
  <c r="C381" i="1"/>
  <c r="C380" i="1"/>
  <c r="C379" i="1"/>
  <c r="C377" i="1"/>
  <c r="C376" i="1"/>
  <c r="C375" i="1"/>
  <c r="C374" i="1"/>
  <c r="C373" i="1"/>
  <c r="C372" i="1"/>
  <c r="C371" i="1"/>
  <c r="C370" i="1"/>
  <c r="C369" i="1"/>
  <c r="C368" i="1"/>
  <c r="C367" i="1"/>
  <c r="C365" i="1"/>
  <c r="C364" i="1"/>
  <c r="C363" i="1"/>
  <c r="C362" i="1"/>
  <c r="C360" i="1"/>
  <c r="C359" i="1"/>
  <c r="C358" i="1"/>
  <c r="C357" i="1"/>
  <c r="C339" i="1"/>
  <c r="C338" i="1"/>
  <c r="C337" i="1"/>
  <c r="C336" i="1"/>
  <c r="C335" i="1"/>
  <c r="C334" i="1"/>
  <c r="C333" i="1"/>
  <c r="C331" i="1"/>
  <c r="C330" i="1"/>
  <c r="C329" i="1"/>
  <c r="C328" i="1"/>
  <c r="C327" i="1"/>
  <c r="C326" i="1"/>
  <c r="C325" i="1"/>
  <c r="C324" i="1"/>
  <c r="C322" i="1"/>
  <c r="C321" i="1"/>
  <c r="C319" i="1"/>
  <c r="C318" i="1"/>
  <c r="C315" i="1"/>
  <c r="C313" i="1"/>
  <c r="C312" i="1"/>
  <c r="C310" i="1"/>
  <c r="C309" i="1"/>
  <c r="C308" i="1"/>
  <c r="C307" i="1"/>
  <c r="C306" i="1"/>
  <c r="C304" i="1"/>
  <c r="C303" i="1"/>
  <c r="C302" i="1"/>
  <c r="C301" i="1"/>
  <c r="C300" i="1"/>
  <c r="C298" i="1"/>
  <c r="C297" i="1"/>
  <c r="C296" i="1"/>
  <c r="C295" i="1"/>
  <c r="C294" i="1"/>
  <c r="C292" i="1"/>
  <c r="C291" i="1"/>
  <c r="C290" i="1"/>
  <c r="C289" i="1"/>
  <c r="C288" i="1"/>
  <c r="C287" i="1"/>
  <c r="C286" i="1"/>
  <c r="C285" i="1"/>
  <c r="C284" i="1"/>
  <c r="C283" i="1"/>
  <c r="C282" i="1"/>
  <c r="C280" i="1"/>
  <c r="C279" i="1"/>
  <c r="C278" i="1"/>
  <c r="C277" i="1"/>
  <c r="C276" i="1"/>
  <c r="C275" i="1"/>
  <c r="C273" i="1"/>
  <c r="C272" i="1"/>
  <c r="C271" i="1"/>
  <c r="C270" i="1"/>
  <c r="C269" i="1"/>
  <c r="C268" i="1"/>
  <c r="C267" i="1"/>
  <c r="C266" i="1"/>
  <c r="C265" i="1"/>
  <c r="C264" i="1"/>
  <c r="C263" i="1"/>
  <c r="C262" i="1"/>
  <c r="C261" i="1"/>
  <c r="C259" i="1"/>
  <c r="C258" i="1"/>
  <c r="C257" i="1"/>
  <c r="C255" i="1"/>
  <c r="C254" i="1"/>
  <c r="C253" i="1"/>
  <c r="C251" i="1"/>
  <c r="C250" i="1"/>
  <c r="C249" i="1"/>
  <c r="C248" i="1"/>
  <c r="C247" i="1"/>
  <c r="C246" i="1"/>
  <c r="C244" i="1"/>
  <c r="C243" i="1"/>
  <c r="C242" i="1"/>
  <c r="C241" i="1"/>
  <c r="C240" i="1"/>
  <c r="C239" i="1"/>
  <c r="C237" i="1"/>
  <c r="C236" i="1"/>
  <c r="C235" i="1"/>
  <c r="C234" i="1"/>
  <c r="C232" i="1"/>
  <c r="C231" i="1"/>
  <c r="C230" i="1"/>
  <c r="C229" i="1"/>
  <c r="C228" i="1"/>
  <c r="C227" i="1"/>
  <c r="C226" i="1"/>
  <c r="C225" i="1"/>
  <c r="C224" i="1"/>
  <c r="C223" i="1"/>
  <c r="C222" i="1"/>
  <c r="C220" i="1"/>
  <c r="C219" i="1"/>
  <c r="C218" i="1"/>
  <c r="C217" i="1"/>
  <c r="C216" i="1"/>
  <c r="C214" i="1"/>
  <c r="C213" i="1"/>
  <c r="C212" i="1"/>
  <c r="C211" i="1"/>
  <c r="C210" i="1"/>
  <c r="C206" i="1"/>
  <c r="C205" i="1"/>
  <c r="C204" i="1"/>
  <c r="C203" i="1"/>
  <c r="C199" i="1"/>
  <c r="C198" i="1"/>
  <c r="C197" i="1"/>
  <c r="C196" i="1"/>
  <c r="C192" i="1"/>
  <c r="C191" i="1"/>
  <c r="C190" i="1"/>
  <c r="C189" i="1"/>
  <c r="C185" i="1"/>
  <c r="C184" i="1"/>
  <c r="C183" i="1"/>
  <c r="C182" i="1"/>
  <c r="C178" i="1"/>
  <c r="C177" i="1"/>
  <c r="C176" i="1"/>
  <c r="C175" i="1"/>
  <c r="C173" i="1"/>
  <c r="C172" i="1"/>
  <c r="C171" i="1"/>
  <c r="C170" i="1"/>
  <c r="C167" i="1"/>
  <c r="C166" i="1"/>
  <c r="C165" i="1"/>
  <c r="C163" i="1"/>
  <c r="C162" i="1"/>
  <c r="C161" i="1"/>
  <c r="C160" i="1"/>
  <c r="C159" i="1"/>
  <c r="C158" i="1"/>
  <c r="C145" i="1"/>
  <c r="C144" i="1"/>
  <c r="C143" i="1"/>
  <c r="C141" i="1"/>
  <c r="C140" i="1"/>
  <c r="C139" i="1"/>
  <c r="C137" i="1"/>
  <c r="C136" i="1"/>
  <c r="C135" i="1"/>
  <c r="C133" i="1"/>
  <c r="C132" i="1"/>
  <c r="C131" i="1"/>
  <c r="C129" i="1"/>
  <c r="C128" i="1"/>
  <c r="C127" i="1"/>
  <c r="C125" i="1"/>
  <c r="C124" i="1"/>
  <c r="C123" i="1"/>
  <c r="C121" i="1"/>
  <c r="C120" i="1"/>
  <c r="C119" i="1"/>
  <c r="C117" i="1"/>
  <c r="C116" i="1"/>
  <c r="C115" i="1"/>
  <c r="C113" i="1"/>
  <c r="C112" i="1"/>
  <c r="C111" i="1"/>
  <c r="C109" i="1"/>
  <c r="C108" i="1"/>
  <c r="C107" i="1"/>
  <c r="C105" i="1"/>
  <c r="C104" i="1"/>
  <c r="C103" i="1"/>
  <c r="C101" i="1"/>
  <c r="C100" i="1"/>
  <c r="C99" i="1"/>
  <c r="C97" i="1"/>
  <c r="C96" i="1"/>
  <c r="C95" i="1"/>
  <c r="C93" i="1"/>
  <c r="C92" i="1"/>
  <c r="C91" i="1"/>
  <c r="C89" i="1"/>
  <c r="C88" i="1"/>
  <c r="C87" i="1"/>
  <c r="C86" i="1"/>
  <c r="C84" i="1"/>
  <c r="C83" i="1"/>
  <c r="C82" i="1"/>
  <c r="C81" i="1"/>
  <c r="C79" i="1"/>
  <c r="C78" i="1"/>
  <c r="C77" i="1"/>
  <c r="C76" i="1"/>
  <c r="C74" i="1"/>
  <c r="C73" i="1"/>
  <c r="C72" i="1"/>
  <c r="C71" i="1"/>
  <c r="C69" i="1"/>
  <c r="C68" i="1"/>
  <c r="C67" i="1"/>
  <c r="C66" i="1"/>
  <c r="C64" i="1"/>
  <c r="C63" i="1"/>
  <c r="C62" i="1"/>
  <c r="C60" i="1"/>
  <c r="C59" i="1"/>
  <c r="C58" i="1"/>
  <c r="C57" i="1"/>
  <c r="C55" i="1"/>
  <c r="C54" i="1"/>
  <c r="C53" i="1"/>
  <c r="C52" i="1"/>
  <c r="C50" i="1"/>
  <c r="C49" i="1"/>
  <c r="C48" i="1"/>
  <c r="C47" i="1"/>
  <c r="C45" i="1"/>
  <c r="C44" i="1"/>
  <c r="C43" i="1"/>
  <c r="C42" i="1"/>
  <c r="C40" i="1"/>
  <c r="C39" i="1"/>
  <c r="C38" i="1"/>
  <c r="C37" i="1"/>
  <c r="C35" i="1"/>
  <c r="C34" i="1"/>
  <c r="C33" i="1"/>
  <c r="C32" i="1"/>
  <c r="C30" i="1"/>
  <c r="C29" i="1"/>
  <c r="C28" i="1"/>
  <c r="C27" i="1"/>
  <c r="C25" i="1"/>
  <c r="C24" i="1"/>
  <c r="C22" i="1"/>
  <c r="C21" i="1"/>
  <c r="C20" i="1"/>
  <c r="C18" i="1"/>
  <c r="C17" i="1"/>
  <c r="C16" i="1"/>
  <c r="C14" i="1"/>
  <c r="D12" i="1"/>
  <c r="C12" i="1"/>
  <c r="D1599" i="1" l="1"/>
  <c r="D1625" i="1"/>
  <c r="C1592" i="1"/>
  <c r="D1602" i="1"/>
  <c r="C1795" i="1"/>
  <c r="C1625" i="1"/>
  <c r="D1795" i="1"/>
  <c r="D1796" i="1"/>
  <c r="C1589" i="1"/>
  <c r="C1615" i="1"/>
  <c r="I1450" i="1"/>
  <c r="J1450" i="1" s="1"/>
  <c r="J1449" i="1" s="1"/>
  <c r="G1450" i="1"/>
  <c r="H1450" i="1" s="1"/>
  <c r="I1447" i="1"/>
  <c r="J1447" i="1" s="1"/>
  <c r="J1446" i="1" s="1"/>
  <c r="G1447" i="1"/>
  <c r="H1447" i="1" s="1"/>
  <c r="C1450" i="1"/>
  <c r="D1450" i="1"/>
  <c r="H1801" i="1"/>
  <c r="H1728" i="1"/>
  <c r="H1706" i="1"/>
  <c r="D1589" i="1"/>
  <c r="C1796" i="1"/>
  <c r="D1615" i="1"/>
  <c r="D1606" i="1"/>
  <c r="D1592" i="1"/>
  <c r="C1602" i="1"/>
  <c r="C1606" i="1"/>
  <c r="J1876" i="1"/>
  <c r="J703" i="1"/>
  <c r="C1599" i="1"/>
  <c r="D1447" i="1"/>
  <c r="C1447" i="1"/>
  <c r="J1097" i="1"/>
  <c r="J1169" i="1"/>
  <c r="J702" i="1"/>
  <c r="J691" i="1" s="1"/>
  <c r="J1064" i="1"/>
  <c r="J1060" i="1" s="1"/>
  <c r="J1213" i="1"/>
  <c r="J1138" i="1"/>
  <c r="H1204" i="1"/>
  <c r="H1131" i="1"/>
  <c r="H23" i="1"/>
  <c r="J656" i="1"/>
  <c r="H1108" i="1"/>
  <c r="H1214" i="1"/>
  <c r="H661" i="1"/>
  <c r="H1139" i="1"/>
  <c r="H897" i="1"/>
  <c r="H655" i="1"/>
  <c r="D1884" i="1"/>
  <c r="C1884" i="1"/>
  <c r="D1885" i="1"/>
  <c r="C1885" i="1"/>
  <c r="H1163" i="1"/>
  <c r="J1142" i="1"/>
  <c r="H669" i="1"/>
  <c r="H1001" i="1"/>
  <c r="H1132" i="1"/>
  <c r="H1010" i="1"/>
  <c r="J1257" i="1"/>
  <c r="J1255" i="1" s="1"/>
  <c r="H1868" i="1"/>
  <c r="H1138" i="1"/>
  <c r="H1271" i="1"/>
  <c r="H122" i="1"/>
  <c r="H1087" i="1"/>
  <c r="H1068" i="1"/>
  <c r="H1874" i="1"/>
  <c r="H1166" i="1"/>
  <c r="H1091" i="1"/>
  <c r="H1081" i="1"/>
  <c r="H657" i="1"/>
  <c r="H1002" i="1"/>
  <c r="H1080" i="1"/>
  <c r="H656" i="1"/>
  <c r="H431" i="1"/>
  <c r="H1133" i="1"/>
  <c r="H1209" i="1"/>
  <c r="H671" i="1"/>
  <c r="H1011" i="1"/>
  <c r="H670" i="1"/>
  <c r="H662" i="1"/>
  <c r="J1011" i="1"/>
  <c r="J1874" i="1"/>
  <c r="J1872" i="1" s="1"/>
  <c r="J1428" i="1"/>
  <c r="H1862" i="1"/>
  <c r="H1257" i="1"/>
  <c r="H1250" i="1"/>
  <c r="H1102" i="1"/>
  <c r="H1092" i="1"/>
  <c r="H1074" i="1"/>
  <c r="H1040" i="1"/>
  <c r="H1003" i="1"/>
  <c r="H969" i="1"/>
  <c r="H960" i="1"/>
  <c r="H702" i="1"/>
  <c r="H672" i="1"/>
  <c r="H658" i="1"/>
  <c r="J1174" i="1"/>
  <c r="J1271" i="1"/>
  <c r="J1265" i="1" s="1"/>
  <c r="J1204" i="1"/>
  <c r="J1253" i="1"/>
  <c r="J1163" i="1"/>
  <c r="J1081" i="1"/>
  <c r="J671" i="1"/>
  <c r="J662" i="1"/>
  <c r="J655" i="1"/>
  <c r="J444" i="1"/>
  <c r="J1659" i="1"/>
  <c r="J1501" i="1"/>
  <c r="J1498" i="1" s="1"/>
  <c r="H1170" i="1"/>
  <c r="H1210" i="1"/>
  <c r="H1101" i="1"/>
  <c r="H959" i="1"/>
  <c r="J1327" i="1"/>
  <c r="J901" i="1"/>
  <c r="J899" i="1" s="1"/>
  <c r="J1162" i="1"/>
  <c r="J1088" i="1"/>
  <c r="J1080" i="1"/>
  <c r="J982" i="1"/>
  <c r="J974" i="1"/>
  <c r="J971" i="1" s="1"/>
  <c r="J670" i="1"/>
  <c r="J661" i="1"/>
  <c r="J70" i="1"/>
  <c r="H1169" i="1"/>
  <c r="H1231" i="1"/>
  <c r="J1087" i="1"/>
  <c r="J1069" i="1"/>
  <c r="J1010" i="1"/>
  <c r="J981" i="1"/>
  <c r="J669" i="1"/>
  <c r="J660" i="1"/>
  <c r="J1657" i="1"/>
  <c r="J1452" i="1"/>
  <c r="J102" i="1"/>
  <c r="H1230" i="1"/>
  <c r="H1088" i="1"/>
  <c r="H1064" i="1"/>
  <c r="H1659" i="1"/>
  <c r="J1420" i="1"/>
  <c r="J1133" i="1"/>
  <c r="J1108" i="1"/>
  <c r="J1210" i="1"/>
  <c r="J1226" i="1"/>
  <c r="J1096" i="1"/>
  <c r="J1077" i="1"/>
  <c r="J1068" i="1"/>
  <c r="J1009" i="1"/>
  <c r="J838" i="1"/>
  <c r="J836" i="1" s="1"/>
  <c r="J668" i="1"/>
  <c r="J659" i="1"/>
  <c r="J1439" i="1"/>
  <c r="H1107" i="1"/>
  <c r="H1162" i="1"/>
  <c r="H1097" i="1"/>
  <c r="H1009" i="1"/>
  <c r="H974" i="1"/>
  <c r="H438" i="1"/>
  <c r="H430" i="1"/>
  <c r="H1501" i="1"/>
  <c r="H138" i="1"/>
  <c r="H126" i="1"/>
  <c r="J1132" i="1"/>
  <c r="J1107" i="1"/>
  <c r="J1407" i="1"/>
  <c r="J1403" i="1" s="1"/>
  <c r="J897" i="1"/>
  <c r="J895" i="1" s="1"/>
  <c r="J1209" i="1"/>
  <c r="J1250" i="1"/>
  <c r="J1225" i="1"/>
  <c r="J1103" i="1"/>
  <c r="J1085" i="1"/>
  <c r="J1008" i="1"/>
  <c r="J1003" i="1"/>
  <c r="J970" i="1"/>
  <c r="J675" i="1"/>
  <c r="J658" i="1"/>
  <c r="J431" i="1"/>
  <c r="H1407" i="1"/>
  <c r="H1205" i="1"/>
  <c r="H1253" i="1"/>
  <c r="H1096" i="1"/>
  <c r="H1077" i="1"/>
  <c r="H1069" i="1"/>
  <c r="H1008" i="1"/>
  <c r="H982" i="1"/>
  <c r="H838" i="1"/>
  <c r="H675" i="1"/>
  <c r="H668" i="1"/>
  <c r="H437" i="1"/>
  <c r="H274" i="1"/>
  <c r="H1657" i="1"/>
  <c r="J1862" i="1"/>
  <c r="J1860" i="1" s="1"/>
  <c r="J1157" i="1"/>
  <c r="J1154" i="1" s="1"/>
  <c r="J1139" i="1"/>
  <c r="J1131" i="1"/>
  <c r="J1102" i="1"/>
  <c r="J1093" i="1"/>
  <c r="J1075" i="1"/>
  <c r="E1014" i="1"/>
  <c r="H1014" i="1" s="1"/>
  <c r="J1002" i="1"/>
  <c r="J969" i="1"/>
  <c r="J674" i="1"/>
  <c r="J657" i="1"/>
  <c r="J538" i="1"/>
  <c r="J430" i="1"/>
  <c r="H1175" i="1"/>
  <c r="H901" i="1"/>
  <c r="H1213" i="1"/>
  <c r="H1226" i="1"/>
  <c r="H1018" i="1"/>
  <c r="H981" i="1"/>
  <c r="H674" i="1"/>
  <c r="H660" i="1"/>
  <c r="H445" i="1"/>
  <c r="J1170" i="1"/>
  <c r="J1214" i="1"/>
  <c r="J1231" i="1"/>
  <c r="J1166" i="1"/>
  <c r="J1164" i="1" s="1"/>
  <c r="J1101" i="1"/>
  <c r="J1092" i="1"/>
  <c r="J1074" i="1"/>
  <c r="J1001" i="1"/>
  <c r="J960" i="1"/>
  <c r="J673" i="1"/>
  <c r="J438" i="1"/>
  <c r="J1579" i="1"/>
  <c r="H1157" i="1"/>
  <c r="H1174" i="1"/>
  <c r="H1225" i="1"/>
  <c r="H1103" i="1"/>
  <c r="H1093" i="1"/>
  <c r="H1085" i="1"/>
  <c r="H1075" i="1"/>
  <c r="H970" i="1"/>
  <c r="H673" i="1"/>
  <c r="H659" i="1"/>
  <c r="H444" i="1"/>
  <c r="J1868" i="1"/>
  <c r="J1866" i="1" s="1"/>
  <c r="J1175" i="1"/>
  <c r="J1205" i="1"/>
  <c r="J1230" i="1"/>
  <c r="J1091" i="1"/>
  <c r="J1018" i="1"/>
  <c r="J959" i="1"/>
  <c r="J875" i="1"/>
  <c r="J672" i="1"/>
  <c r="J445" i="1"/>
  <c r="J437" i="1"/>
  <c r="H1176" i="1"/>
  <c r="H680" i="1"/>
  <c r="J1738" i="1"/>
  <c r="J1305" i="1"/>
  <c r="H453" i="1"/>
  <c r="J829" i="1"/>
  <c r="H110" i="1"/>
  <c r="H233" i="1"/>
  <c r="H256" i="1"/>
  <c r="H51" i="1"/>
  <c r="H46" i="1"/>
  <c r="H130" i="1"/>
  <c r="J311" i="1"/>
  <c r="J1665" i="1"/>
  <c r="J31" i="1"/>
  <c r="J1431" i="1"/>
  <c r="H1142" i="1"/>
  <c r="J1424" i="1"/>
  <c r="J1278" i="1"/>
  <c r="J1455" i="1"/>
  <c r="J150" i="1"/>
  <c r="J23" i="1"/>
  <c r="H1779" i="1"/>
  <c r="H1713" i="1"/>
  <c r="H1420" i="1"/>
  <c r="H1416" i="1"/>
  <c r="H1356" i="1"/>
  <c r="H553" i="1"/>
  <c r="H1734" i="1"/>
  <c r="H746" i="1"/>
  <c r="H1298" i="1"/>
  <c r="H1278" i="1"/>
  <c r="H392" i="1"/>
  <c r="H780" i="1"/>
  <c r="H80" i="1"/>
  <c r="H1424" i="1"/>
  <c r="H1408" i="1"/>
  <c r="H1730" i="1"/>
  <c r="H875" i="1"/>
  <c r="H463" i="1"/>
  <c r="H1567" i="1"/>
  <c r="H1758" i="1"/>
  <c r="H1708" i="1"/>
  <c r="H1117" i="1"/>
  <c r="H1378" i="1"/>
  <c r="H1215" i="1"/>
  <c r="H1194" i="1"/>
  <c r="H851" i="1"/>
  <c r="H788" i="1"/>
  <c r="H687" i="1"/>
  <c r="H566" i="1"/>
  <c r="H1311" i="1"/>
  <c r="H1232" i="1"/>
  <c r="H859" i="1"/>
  <c r="H562" i="1"/>
  <c r="H311" i="1"/>
  <c r="H209" i="1"/>
  <c r="H195" i="1"/>
  <c r="H1452" i="1"/>
  <c r="J1027" i="1"/>
  <c r="J572" i="1"/>
  <c r="H985" i="1"/>
  <c r="H844" i="1"/>
  <c r="H1632" i="1"/>
  <c r="H70" i="1"/>
  <c r="H1022" i="1"/>
  <c r="H908" i="1"/>
  <c r="H544" i="1"/>
  <c r="H245" i="1"/>
  <c r="H1579" i="1"/>
  <c r="J918" i="1"/>
  <c r="J881" i="1"/>
  <c r="J772" i="1"/>
  <c r="H867" i="1"/>
  <c r="H772" i="1"/>
  <c r="H413" i="1"/>
  <c r="H406" i="1"/>
  <c r="H399" i="1"/>
  <c r="H628" i="1"/>
  <c r="J1674" i="1"/>
  <c r="J1284" i="1"/>
  <c r="J644" i="1"/>
  <c r="J562" i="1"/>
  <c r="J544" i="1"/>
  <c r="J406" i="1"/>
  <c r="H15" i="1"/>
  <c r="J812" i="1"/>
  <c r="H587" i="1"/>
  <c r="H471" i="1"/>
  <c r="H252" i="1"/>
  <c r="J305" i="1"/>
  <c r="J238" i="1"/>
  <c r="H202" i="1"/>
  <c r="H1431" i="1"/>
  <c r="H114" i="1"/>
  <c r="H19" i="1"/>
  <c r="J146" i="1"/>
  <c r="J1734" i="1"/>
  <c r="J1034" i="1"/>
  <c r="E1007" i="1"/>
  <c r="J611" i="1"/>
  <c r="J604" i="1"/>
  <c r="H215" i="1"/>
  <c r="H1439" i="1"/>
  <c r="H94" i="1"/>
  <c r="H75" i="1"/>
  <c r="J1842" i="1"/>
  <c r="J1753" i="1"/>
  <c r="J1347" i="1"/>
  <c r="J796" i="1"/>
  <c r="J530" i="1"/>
  <c r="J385" i="1"/>
  <c r="J1812" i="1"/>
  <c r="J1718" i="1"/>
  <c r="J1232" i="1"/>
  <c r="J566" i="1"/>
  <c r="J195" i="1"/>
  <c r="H592" i="1"/>
  <c r="H188" i="1"/>
  <c r="H85" i="1"/>
  <c r="J1829" i="1"/>
  <c r="J1702" i="1"/>
  <c r="J1111" i="1"/>
  <c r="J463" i="1"/>
  <c r="J399" i="1"/>
  <c r="J637" i="1"/>
  <c r="J1435" i="1"/>
  <c r="J138" i="1"/>
  <c r="J118" i="1"/>
  <c r="J98" i="1"/>
  <c r="J36" i="1"/>
  <c r="J15" i="1"/>
  <c r="J130" i="1"/>
  <c r="J114" i="1"/>
  <c r="J94" i="1"/>
  <c r="J85" i="1"/>
  <c r="J169" i="1"/>
  <c r="J157" i="1"/>
  <c r="J61" i="1"/>
  <c r="J51" i="1"/>
  <c r="J41" i="1"/>
  <c r="J1356" i="1"/>
  <c r="J1176" i="1"/>
  <c r="J317" i="1"/>
  <c r="J1485" i="1"/>
  <c r="J122" i="1"/>
  <c r="J106" i="1"/>
  <c r="J134" i="1"/>
  <c r="J75" i="1"/>
  <c r="J1648" i="1"/>
  <c r="J1511" i="1"/>
  <c r="J1678" i="1"/>
  <c r="J142" i="1"/>
  <c r="J11" i="1"/>
  <c r="J1442" i="1"/>
  <c r="J126" i="1"/>
  <c r="J110" i="1"/>
  <c r="J90" i="1"/>
  <c r="J19" i="1"/>
  <c r="J1774" i="1"/>
  <c r="J1713" i="1"/>
  <c r="J1123" i="1"/>
  <c r="J788" i="1"/>
  <c r="J725" i="1"/>
  <c r="J579" i="1"/>
  <c r="H1337" i="1"/>
  <c r="H1027" i="1"/>
  <c r="H1854" i="1"/>
  <c r="H1834" i="1"/>
  <c r="H1829" i="1"/>
  <c r="H1742" i="1"/>
  <c r="H1111" i="1"/>
  <c r="H1367" i="1"/>
  <c r="H1331" i="1"/>
  <c r="H758" i="1"/>
  <c r="H733" i="1"/>
  <c r="H497" i="1"/>
  <c r="J1390" i="1"/>
  <c r="H1876" i="1"/>
  <c r="H1764" i="1"/>
  <c r="H1753" i="1"/>
  <c r="H1398" i="1"/>
  <c r="H812" i="1"/>
  <c r="H385" i="1"/>
  <c r="H1511" i="1"/>
  <c r="H102" i="1"/>
  <c r="J1779" i="1"/>
  <c r="H1674" i="1"/>
  <c r="H1803" i="1"/>
  <c r="H1774" i="1"/>
  <c r="H1382" i="1"/>
  <c r="H1665" i="1"/>
  <c r="H918" i="1"/>
  <c r="H1272" i="1"/>
  <c r="H768" i="1"/>
  <c r="H725" i="1"/>
  <c r="H1640" i="1"/>
  <c r="H1718" i="1"/>
  <c r="H1702" i="1"/>
  <c r="H1693" i="1"/>
  <c r="H903" i="1"/>
  <c r="H925" i="1"/>
  <c r="H514" i="1"/>
  <c r="H1723" i="1"/>
  <c r="H1148" i="1"/>
  <c r="H1390" i="1"/>
  <c r="H1240" i="1"/>
  <c r="H889" i="1"/>
  <c r="H829" i="1"/>
  <c r="H530" i="1"/>
  <c r="H332" i="1"/>
  <c r="H1842" i="1"/>
  <c r="H146" i="1"/>
  <c r="H1812" i="1"/>
  <c r="H1738" i="1"/>
  <c r="H1123" i="1"/>
  <c r="H1317" i="1"/>
  <c r="H1258" i="1"/>
  <c r="H1034" i="1"/>
  <c r="H572" i="1"/>
  <c r="H611" i="1"/>
  <c r="H598" i="1"/>
  <c r="H181" i="1"/>
  <c r="J1337" i="1"/>
  <c r="H1372" i="1"/>
  <c r="H1347" i="1"/>
  <c r="H1305" i="1"/>
  <c r="H1291" i="1"/>
  <c r="H935" i="1"/>
  <c r="H796" i="1"/>
  <c r="H740" i="1"/>
  <c r="H644" i="1"/>
  <c r="H479" i="1"/>
  <c r="H323" i="1"/>
  <c r="H604" i="1"/>
  <c r="H1485" i="1"/>
  <c r="H164" i="1"/>
  <c r="H11" i="1"/>
  <c r="Q11" i="1" s="1"/>
  <c r="J1693" i="1"/>
  <c r="J1317" i="1"/>
  <c r="H1786" i="1"/>
  <c r="H1327" i="1"/>
  <c r="H1284" i="1"/>
  <c r="H1045" i="1"/>
  <c r="H881" i="1"/>
  <c r="H821" i="1"/>
  <c r="H1539" i="1"/>
  <c r="H378" i="1"/>
  <c r="H31" i="1"/>
  <c r="J1834" i="1"/>
  <c r="J1398" i="1"/>
  <c r="J1298" i="1"/>
  <c r="J1708" i="1"/>
  <c r="J1382" i="1"/>
  <c r="J1291" i="1"/>
  <c r="J935" i="1"/>
  <c r="H448" i="1"/>
  <c r="H579" i="1"/>
  <c r="H348" i="1"/>
  <c r="H340" i="1"/>
  <c r="H1459" i="1"/>
  <c r="H142" i="1"/>
  <c r="J1148" i="1"/>
  <c r="J1117" i="1"/>
  <c r="J1408" i="1"/>
  <c r="H703" i="1"/>
  <c r="H458" i="1"/>
  <c r="H356" i="1"/>
  <c r="H293" i="1"/>
  <c r="H1678" i="1"/>
  <c r="H238" i="1"/>
  <c r="H118" i="1"/>
  <c r="H65" i="1"/>
  <c r="J1786" i="1"/>
  <c r="H299" i="1"/>
  <c r="H1472" i="1"/>
  <c r="H1455" i="1"/>
  <c r="H150" i="1"/>
  <c r="J1764" i="1"/>
  <c r="J1311" i="1"/>
  <c r="J1258" i="1"/>
  <c r="J889" i="1"/>
  <c r="H538" i="1"/>
  <c r="H522" i="1"/>
  <c r="H361" i="1"/>
  <c r="H317" i="1"/>
  <c r="H305" i="1"/>
  <c r="H281" i="1"/>
  <c r="H174" i="1"/>
  <c r="H1648" i="1"/>
  <c r="J1758" i="1"/>
  <c r="J1367" i="1"/>
  <c r="J867" i="1"/>
  <c r="H1185" i="1"/>
  <c r="H713" i="1"/>
  <c r="H488" i="1"/>
  <c r="H1553" i="1"/>
  <c r="H98" i="1"/>
  <c r="H26" i="1"/>
  <c r="J1730" i="1"/>
  <c r="J1378" i="1"/>
  <c r="J1194" i="1"/>
  <c r="H366" i="1"/>
  <c r="H169" i="1"/>
  <c r="H1435" i="1"/>
  <c r="J1416" i="1"/>
  <c r="J713" i="1"/>
  <c r="J514" i="1"/>
  <c r="J598" i="1"/>
  <c r="J1240" i="1"/>
  <c r="J587" i="1"/>
  <c r="J1215" i="1"/>
  <c r="J859" i="1"/>
  <c r="J768" i="1"/>
  <c r="H637" i="1"/>
  <c r="H221" i="1"/>
  <c r="H157" i="1"/>
  <c r="H1442" i="1"/>
  <c r="H1428" i="1"/>
  <c r="H41" i="1"/>
  <c r="H36" i="1"/>
  <c r="J1372" i="1"/>
  <c r="J780" i="1"/>
  <c r="J746" i="1"/>
  <c r="H506" i="1"/>
  <c r="H106" i="1"/>
  <c r="H134" i="1"/>
  <c r="J1854" i="1"/>
  <c r="J1803" i="1"/>
  <c r="J903" i="1"/>
  <c r="J758" i="1"/>
  <c r="H56" i="1"/>
  <c r="J1742" i="1"/>
  <c r="J1723" i="1"/>
  <c r="J1331" i="1"/>
  <c r="J1185" i="1"/>
  <c r="J1045" i="1"/>
  <c r="J1022" i="1"/>
  <c r="J851" i="1"/>
  <c r="J680" i="1"/>
  <c r="J553" i="1"/>
  <c r="H260" i="1"/>
  <c r="H1525" i="1"/>
  <c r="H90" i="1"/>
  <c r="H61" i="1"/>
  <c r="J925" i="1"/>
  <c r="J821" i="1"/>
  <c r="J506" i="1"/>
  <c r="J628" i="1"/>
  <c r="J392" i="1"/>
  <c r="J209" i="1"/>
  <c r="J458" i="1"/>
  <c r="J592" i="1"/>
  <c r="J323" i="1"/>
  <c r="J366" i="1"/>
  <c r="J479" i="1"/>
  <c r="J348" i="1"/>
  <c r="J985" i="1"/>
  <c r="J522" i="1"/>
  <c r="J844" i="1"/>
  <c r="J497" i="1"/>
  <c r="J413" i="1"/>
  <c r="J274" i="1"/>
  <c r="J1040" i="1"/>
  <c r="J1272" i="1"/>
  <c r="J908" i="1"/>
  <c r="J453" i="1"/>
  <c r="J378" i="1"/>
  <c r="J1539" i="1"/>
  <c r="J221" i="1"/>
  <c r="J281" i="1"/>
  <c r="J340" i="1"/>
  <c r="J740" i="1"/>
  <c r="J471" i="1"/>
  <c r="J687" i="1"/>
  <c r="J733" i="1"/>
  <c r="J361" i="1"/>
  <c r="J332" i="1"/>
  <c r="J293" i="1"/>
  <c r="J260" i="1"/>
  <c r="J215" i="1"/>
  <c r="J1553" i="1"/>
  <c r="J448" i="1"/>
  <c r="J299" i="1"/>
  <c r="J252" i="1"/>
  <c r="J202" i="1"/>
  <c r="J174" i="1"/>
  <c r="J181" i="1"/>
  <c r="J188" i="1"/>
  <c r="J1640" i="1"/>
  <c r="J356" i="1"/>
  <c r="J256" i="1"/>
  <c r="J488" i="1"/>
  <c r="J233" i="1"/>
  <c r="J1567" i="1"/>
  <c r="J245" i="1"/>
  <c r="J1525" i="1"/>
  <c r="J1632" i="1"/>
  <c r="J65" i="1"/>
  <c r="J56" i="1"/>
  <c r="J164" i="1"/>
  <c r="J80" i="1"/>
  <c r="J1459" i="1"/>
  <c r="J46" i="1"/>
  <c r="J26" i="1"/>
  <c r="J1472" i="1"/>
  <c r="J420" i="1"/>
  <c r="H420" i="1"/>
  <c r="I1885" i="1" l="1"/>
  <c r="J1885" i="1" s="1"/>
  <c r="J1881" i="1" s="1"/>
  <c r="I1884" i="1"/>
  <c r="J1884" i="1" s="1"/>
  <c r="I1592" i="1"/>
  <c r="J1592" i="1" s="1"/>
  <c r="G1602" i="1"/>
  <c r="H1602" i="1" s="1"/>
  <c r="G1592" i="1"/>
  <c r="H1592" i="1" s="1"/>
  <c r="G1589" i="1"/>
  <c r="H1589" i="1" s="1"/>
  <c r="G1615" i="1"/>
  <c r="H1615" i="1" s="1"/>
  <c r="G1606" i="1"/>
  <c r="H1606" i="1" s="1"/>
  <c r="H1603" i="1" s="1"/>
  <c r="G1625" i="1"/>
  <c r="H1625" i="1" s="1"/>
  <c r="G1599" i="1"/>
  <c r="H1599" i="1" s="1"/>
  <c r="G1885" i="1"/>
  <c r="H1885" i="1" s="1"/>
  <c r="G1796" i="1"/>
  <c r="H1796" i="1" s="1"/>
  <c r="G1884" i="1"/>
  <c r="H1884" i="1" s="1"/>
  <c r="G1795" i="1"/>
  <c r="H1795" i="1" s="1"/>
  <c r="J1078" i="1"/>
  <c r="J1094" i="1"/>
  <c r="J434" i="1"/>
  <c r="H1446" i="1"/>
  <c r="H1403" i="1"/>
  <c r="H1255" i="1"/>
  <c r="H1860" i="1"/>
  <c r="H1164" i="1"/>
  <c r="H895" i="1"/>
  <c r="H1449" i="1"/>
  <c r="H691" i="1"/>
  <c r="H1265" i="1"/>
  <c r="H1872" i="1"/>
  <c r="H1498" i="1"/>
  <c r="J1167" i="1"/>
  <c r="H1866" i="1"/>
  <c r="H899" i="1"/>
  <c r="H836" i="1"/>
  <c r="H1060" i="1"/>
  <c r="H971" i="1"/>
  <c r="H1154" i="1"/>
  <c r="J1160" i="1"/>
  <c r="H1066" i="1"/>
  <c r="H441" i="1"/>
  <c r="H1172" i="1"/>
  <c r="H1160" i="1"/>
  <c r="J1105" i="1"/>
  <c r="H1654" i="1"/>
  <c r="H951" i="1"/>
  <c r="J951" i="1"/>
  <c r="H1136" i="1"/>
  <c r="H961" i="1"/>
  <c r="H1072" i="1"/>
  <c r="J1227" i="1"/>
  <c r="J1129" i="1"/>
  <c r="J1136" i="1"/>
  <c r="J1099" i="1"/>
  <c r="J1072" i="1"/>
  <c r="J1207" i="1"/>
  <c r="J978" i="1"/>
  <c r="J427" i="1"/>
  <c r="J1248" i="1"/>
  <c r="J1089" i="1"/>
  <c r="H1078" i="1"/>
  <c r="H434" i="1"/>
  <c r="J961" i="1"/>
  <c r="H1099" i="1"/>
  <c r="H1202" i="1"/>
  <c r="J999" i="1"/>
  <c r="J1654" i="1"/>
  <c r="I1602" i="1"/>
  <c r="J1602" i="1" s="1"/>
  <c r="J441" i="1"/>
  <c r="H1167" i="1"/>
  <c r="J1223" i="1"/>
  <c r="H1094" i="1"/>
  <c r="J1066" i="1"/>
  <c r="H999" i="1"/>
  <c r="H1129" i="1"/>
  <c r="H654" i="1"/>
  <c r="J654" i="1"/>
  <c r="H427" i="1"/>
  <c r="H1105" i="1"/>
  <c r="H1248" i="1"/>
  <c r="H1223" i="1"/>
  <c r="J1202" i="1"/>
  <c r="H1083" i="1"/>
  <c r="H1207" i="1"/>
  <c r="J1172" i="1"/>
  <c r="H1089" i="1"/>
  <c r="J1083" i="1"/>
  <c r="H1227" i="1"/>
  <c r="H667" i="1"/>
  <c r="J667" i="1"/>
  <c r="H978" i="1"/>
  <c r="J1014" i="1"/>
  <c r="J1013" i="1" s="1"/>
  <c r="H1013" i="1"/>
  <c r="I1796" i="1"/>
  <c r="J1796" i="1" s="1"/>
  <c r="H1007" i="1"/>
  <c r="J1007" i="1"/>
  <c r="J1006" i="1" s="1"/>
  <c r="I1795" i="1"/>
  <c r="J1795" i="1" s="1"/>
  <c r="I1589" i="1"/>
  <c r="J1589" i="1" s="1"/>
  <c r="I1599" i="1"/>
  <c r="J1599" i="1" s="1"/>
  <c r="I1615" i="1"/>
  <c r="J1615" i="1" s="1"/>
  <c r="J1612" i="1" s="1"/>
  <c r="I1606" i="1"/>
  <c r="J1606" i="1" s="1"/>
  <c r="J1603" i="1" s="1"/>
  <c r="I1625" i="1"/>
  <c r="J1625" i="1" s="1"/>
  <c r="J1622" i="1" s="1"/>
  <c r="J1583" i="1" l="1"/>
  <c r="H1006" i="1"/>
  <c r="H1622" i="1"/>
  <c r="H1583" i="1"/>
  <c r="H1792" i="1"/>
  <c r="H1612" i="1"/>
  <c r="H1593" i="1"/>
  <c r="J1593" i="1"/>
  <c r="H1881" i="1"/>
  <c r="J1792" i="1"/>
</calcChain>
</file>

<file path=xl/sharedStrings.xml><?xml version="1.0" encoding="utf-8"?>
<sst xmlns="http://schemas.openxmlformats.org/spreadsheetml/2006/main" count="11034" uniqueCount="2435">
  <si>
    <t>CODIGO</t>
  </si>
  <si>
    <t>NOMBRE INSUMO</t>
  </si>
  <si>
    <t>UNID</t>
  </si>
  <si>
    <t>PPTO ENTIDAD 2024</t>
  </si>
  <si>
    <t>OFERTA ECONÓMICA</t>
  </si>
  <si>
    <t>MO</t>
  </si>
  <si>
    <t>MANO DE OBRA (INCLUYE FACTOR PRESTACIONAL)</t>
  </si>
  <si>
    <t>MO001</t>
  </si>
  <si>
    <t>AYUDANTE ALBAÑILERÍA CON PRESTACIONES</t>
  </si>
  <si>
    <t>JR</t>
  </si>
  <si>
    <t>MO002</t>
  </si>
  <si>
    <t xml:space="preserve">OFICIAL ALBAÑILERIA CON PRESTACIONES </t>
  </si>
  <si>
    <t>MO003</t>
  </si>
  <si>
    <t>HH</t>
  </si>
  <si>
    <t>MO004</t>
  </si>
  <si>
    <t>MO005</t>
  </si>
  <si>
    <t>AYUDANTE ELECTRICA CON PRESTACIONES</t>
  </si>
  <si>
    <t>MO006</t>
  </si>
  <si>
    <t>OFICIAL  ELECTRICA CON PRESTACIONES</t>
  </si>
  <si>
    <t>MO007</t>
  </si>
  <si>
    <t>MO008</t>
  </si>
  <si>
    <t>JEFE DE OBRA ELECTRICA CON PRESTACIONES</t>
  </si>
  <si>
    <t>MO009</t>
  </si>
  <si>
    <t>OFICIAL INSTALACIONES CON PRESTACIONES</t>
  </si>
  <si>
    <t>MO010</t>
  </si>
  <si>
    <t>MO011</t>
  </si>
  <si>
    <t>AYUDANTE INSTALACIONES CON PRESTACIONES</t>
  </si>
  <si>
    <t>MO012</t>
  </si>
  <si>
    <t>AYUDANTE PINTURA CON PRESTACIONES</t>
  </si>
  <si>
    <t>MO013</t>
  </si>
  <si>
    <t>HR</t>
  </si>
  <si>
    <t>MO014</t>
  </si>
  <si>
    <t>OFICIAL PINTURA CON PRESTACIONES</t>
  </si>
  <si>
    <t>MO015</t>
  </si>
  <si>
    <t>REMATADOR PINTURA CON PRESTACIONES</t>
  </si>
  <si>
    <t>MO016</t>
  </si>
  <si>
    <t>AYUDANTE CARPINTERIA CON PRESTACIONES</t>
  </si>
  <si>
    <t>MO017</t>
  </si>
  <si>
    <t>OFICIAL CARPINTERIA CON PRESTACIONES</t>
  </si>
  <si>
    <t>MO018</t>
  </si>
  <si>
    <t>MO019</t>
  </si>
  <si>
    <t>CARPINTERO CON PRESTACIONES</t>
  </si>
  <si>
    <t>MO020</t>
  </si>
  <si>
    <t xml:space="preserve">AYUDANTE CABLEADO ESTRUCTURADO  CON PRESTACIONES </t>
  </si>
  <si>
    <t>MO021</t>
  </si>
  <si>
    <t>OFICIAL CABLEADO ESTRUCTURADO CON PRESTACIONES</t>
  </si>
  <si>
    <t>MO022</t>
  </si>
  <si>
    <t>AYUDANTE ELECTRICAS ESPECIALIZADAS CON PRESTACIONES</t>
  </si>
  <si>
    <t>MO023</t>
  </si>
  <si>
    <t>OFICIAL ELECTRICAS ESPECIALIZADAS CON PRESTACIONES</t>
  </si>
  <si>
    <t>MO024</t>
  </si>
  <si>
    <t>JEFE DE OBRA ELECTRICAS ESPECIALIZADAS CON PRESTACIONES</t>
  </si>
  <si>
    <t>MO025</t>
  </si>
  <si>
    <t xml:space="preserve">AYUDANTE DRYWALL CON PRESTACIONES </t>
  </si>
  <si>
    <t>MO026</t>
  </si>
  <si>
    <t>OFICIAL DRYWALL CON PRESTACIONES</t>
  </si>
  <si>
    <t>MO027</t>
  </si>
  <si>
    <t>AYUDANTE METALICAS CON PRESTACIONES</t>
  </si>
  <si>
    <t>MO028</t>
  </si>
  <si>
    <t>OFICIAL METALICAS CON PRESTACIONES</t>
  </si>
  <si>
    <t>MO029</t>
  </si>
  <si>
    <t>AUXILIAR DE TOPOGRAFIA CON PRESTACIONES</t>
  </si>
  <si>
    <t>MO030</t>
  </si>
  <si>
    <t>CADENERO DE TOPOGRAFIA CON PRESTACIONES</t>
  </si>
  <si>
    <t>MO031</t>
  </si>
  <si>
    <t>TOPOGRAFO PROFESIONAL CON PRESTACIONES</t>
  </si>
  <si>
    <t>MO032</t>
  </si>
  <si>
    <t>AUXILIAR 1 DE ASEO CON PRESTACIONES</t>
  </si>
  <si>
    <t>MO033</t>
  </si>
  <si>
    <t>AUXILIAR 2 DE ASEO CON PRESTACIONES</t>
  </si>
  <si>
    <t>MO034</t>
  </si>
  <si>
    <t>CUADRILLA (2 AYUDANTES ALBAÑILERIA CON PRESTACIONES)</t>
  </si>
  <si>
    <t>MO035</t>
  </si>
  <si>
    <t>HC</t>
  </si>
  <si>
    <t>MO036</t>
  </si>
  <si>
    <t>CUADRILLA (3 OFICIALES ALBAÑILERIA CON PRESTACIONES+ 6 AYUDANTES ALBAÑILERIA CON PRESTACIONES)</t>
  </si>
  <si>
    <t>MO037</t>
  </si>
  <si>
    <t>MO038</t>
  </si>
  <si>
    <t>CUADRILLA (OFICIAL ALBAÑILERIA CON PRESTACIONES+ 2 AYUDANTES ALBAÑILERIA CON PRESTACIONES)</t>
  </si>
  <si>
    <t>MO039</t>
  </si>
  <si>
    <t>MO040</t>
  </si>
  <si>
    <t>CUADRILLA (OFICIAL ALBAÑILERIA CON PRESTACIONES+ 3 AYUDANTES ALBAÑILERIA CON PRESTACIONES)</t>
  </si>
  <si>
    <t>MO041</t>
  </si>
  <si>
    <t>CUADRILLA AA (OFICIAL + 3 AYUDANTES) CON PRESTACIONES</t>
  </si>
  <si>
    <t>MO042</t>
  </si>
  <si>
    <t>CUADRILLA (OFICIAL ALBAÑILERIA CON PRESTACIONES+ 4 AYUDANTES ALBAÑILERIA CON PRESTACIONES)</t>
  </si>
  <si>
    <t>MO043</t>
  </si>
  <si>
    <t>CUADRILLA (OFICIAL  ALBAÑILERIA CON PRESTACIONES+ 4 AYUDANTES ALBAÑILERIA CON PRESTACIONES))</t>
  </si>
  <si>
    <t>MO044</t>
  </si>
  <si>
    <t>CUADRILLA (OFICIAL  ALBAÑILERIA CON PRESTACIONES+ 6 AYUDANTES ALBAÑILERIA CON PRESTACIONES)</t>
  </si>
  <si>
    <t>MO045</t>
  </si>
  <si>
    <t>MO046</t>
  </si>
  <si>
    <t>CUADRILLA (OFICIAL  ALBAÑILERIA CON PRESTACIONES+ AYUDANTE  ALBAÑILERIA CON PRESTACIONES)</t>
  </si>
  <si>
    <t>MO047</t>
  </si>
  <si>
    <t>CUADRILLA ( DIA OFICIAL ELECTRICA CON PRESTACIONES + 2 AYUDANTES ELECTRICA CON PRESTACIONES)</t>
  </si>
  <si>
    <t>MO048</t>
  </si>
  <si>
    <t>CUADRILLA ( DIA OFICIAL ELECTRICA CON PRESTACIONES + AYUDANTE ELECTRICA CON PRESTACIONES)</t>
  </si>
  <si>
    <t>MO049</t>
  </si>
  <si>
    <t>CUADRILLA (HORA OFICIAL ELECTRICA CON PRESTACIONES + AYUDANTE ELECTRICA CON PRESTACIONES )</t>
  </si>
  <si>
    <t>MO050</t>
  </si>
  <si>
    <t>CUADRILLA (DIA OFICIAL INSTALACIONES CON PRESTACIONES + DIA DE 2 AYUDANTES INSTALACIONES CON PRESTACIONES)</t>
  </si>
  <si>
    <t>MO051</t>
  </si>
  <si>
    <t>CUADRILLA (HORA OFICIAL INSTALACIONES CON PRESTACIONES + HORA DE 2 AYUDANTES INSTALACIONES CON PRESTACIONES)</t>
  </si>
  <si>
    <t>MO052</t>
  </si>
  <si>
    <t>CUADRILLA (DIA OFICIAL INSTALACIONES CON PRESTACIONES  + DIA AYUDANTE INSTALACIONES CON PRESTACIONES)</t>
  </si>
  <si>
    <t>MO053</t>
  </si>
  <si>
    <t>CUADRILLA AA  (OFICIAL + 2 AYUDANTE)- ALBAÑILERIA CON PRESTACIONES</t>
  </si>
  <si>
    <t>MO054</t>
  </si>
  <si>
    <t>CUADRILLA (OFICIAL + 2  AYUDANTE)- ALBAÑILERIA- DOS CUADRILLAS CON PRESTACIONES</t>
  </si>
  <si>
    <t>MO055</t>
  </si>
  <si>
    <t>CUADRILLA  INSTALACIONES (OFICIAL + AYUDANTE) CON PRESTACIONES</t>
  </si>
  <si>
    <t>MO056</t>
  </si>
  <si>
    <t>CUADRILLA  PINTURAS (OFICIAL + AYUDANTE) CON PRESTACIONES</t>
  </si>
  <si>
    <t>MO057</t>
  </si>
  <si>
    <t>CUADRILLA  CARPINTERIAS  (OFICIAL + AYUDANTE) CON PRESTACIONES</t>
  </si>
  <si>
    <t>MO058</t>
  </si>
  <si>
    <t>CUADRILLA EE CABLEADO ESTRUCTURADO(OFICIAL + AYUDANTE) CON PRESTACIONES</t>
  </si>
  <si>
    <t>MO059</t>
  </si>
  <si>
    <t>CUADRILLA  ELECTRICAS (OFICIAL+AYUDANTE) CON PRESTACIONES</t>
  </si>
  <si>
    <t>MO060</t>
  </si>
  <si>
    <t>SOLDADOR CON PRESTACIONES</t>
  </si>
  <si>
    <t>MO061</t>
  </si>
  <si>
    <t>MO062</t>
  </si>
  <si>
    <t>CUADRILLA ESPECIALIZADA PARA MANTENIMIENTO DE POZO SEPTICO</t>
  </si>
  <si>
    <t>M3</t>
  </si>
  <si>
    <t>MO063</t>
  </si>
  <si>
    <t>CUADDRILLA ESPECIALIZADA PARA PERFORACION DE CIELO RASO INCLUYE COPIA SIERRA</t>
  </si>
  <si>
    <t>TR</t>
  </si>
  <si>
    <t>TRANSPORTES Y ACARREOS</t>
  </si>
  <si>
    <t>TR007</t>
  </si>
  <si>
    <t>TRANSPORTE DE EQUIPO MENOR</t>
  </si>
  <si>
    <t>VJ</t>
  </si>
  <si>
    <t>AG</t>
  </si>
  <si>
    <t>AGREGADOS BASES Y SUBBASES</t>
  </si>
  <si>
    <t>AG001</t>
  </si>
  <si>
    <t>ARENA DE PEÑA CERNIDA (INCLUYE TRANSPORTE)</t>
  </si>
  <si>
    <t>AG003</t>
  </si>
  <si>
    <t>RECEBO COMUN (INCLUYE TRANSPORTE)</t>
  </si>
  <si>
    <t>AG004</t>
  </si>
  <si>
    <t>RECEBO B-400 (INCLUYE TRANSPORTE)</t>
  </si>
  <si>
    <t>AG005</t>
  </si>
  <si>
    <t>MIXTO (INCLUYE TRANSPORTE)</t>
  </si>
  <si>
    <t>AG006</t>
  </si>
  <si>
    <t>GRAVA N, 7 - 1/2"</t>
  </si>
  <si>
    <t>AG008</t>
  </si>
  <si>
    <t>TRITURADO 3/4"</t>
  </si>
  <si>
    <t>AG009</t>
  </si>
  <si>
    <t>RAJON  (INCLUYE TRANSPORTE)</t>
  </si>
  <si>
    <t>AG010</t>
  </si>
  <si>
    <t>GRAVA CANTO RODADO 1/2”</t>
  </si>
  <si>
    <t>AG011</t>
  </si>
  <si>
    <t xml:space="preserve">GRAVA (TRITURADO 3/4 " ) CON TRASPORTE </t>
  </si>
  <si>
    <t>AG012</t>
  </si>
  <si>
    <t>GRAVILLA DE RÍO DE 1/2" (INCLUYE TRANSPORTE)</t>
  </si>
  <si>
    <t>AG018</t>
  </si>
  <si>
    <t>ARENA LAVADA DE PEÑA  (INCLUYE TRANSPORTE)</t>
  </si>
  <si>
    <t>AG019</t>
  </si>
  <si>
    <t>PIEDRA MEDIA ZONGA (INCLUYE TRANSPORTE)</t>
  </si>
  <si>
    <t>AG020</t>
  </si>
  <si>
    <t>BASE GRANULAR B-200 (INCLUYE TRANSPORTE)</t>
  </si>
  <si>
    <t>AG021</t>
  </si>
  <si>
    <t>ARENA LAVADA DE RÍO (INCLUYE TRANSPORTE)</t>
  </si>
  <si>
    <t>AG022</t>
  </si>
  <si>
    <t>ARENA DE PEÑA</t>
  </si>
  <si>
    <t>CP</t>
  </si>
  <si>
    <t>CONCRETOS Y MORTEROS PREMEZCLADOS</t>
  </si>
  <si>
    <t>CP001</t>
  </si>
  <si>
    <t xml:space="preserve">CONCRETO 3500 PSI DE PLANTA </t>
  </si>
  <si>
    <t>CP002</t>
  </si>
  <si>
    <t>CONCRETO 3000 PSI DE PLANTA</t>
  </si>
  <si>
    <t>CP003</t>
  </si>
  <si>
    <t>CONCRETO 2500 PSI DE PLANTA</t>
  </si>
  <si>
    <t>CP004</t>
  </si>
  <si>
    <t>CONCRETO 2000 PSI DE PLANTA</t>
  </si>
  <si>
    <t>CP005</t>
  </si>
  <si>
    <t>CONCRETO 1500 PSI DE PLANTA</t>
  </si>
  <si>
    <t>CP006</t>
  </si>
  <si>
    <t>CONCRETO GRAVA COMUN 2000 PSI (140 KG/CM2)</t>
  </si>
  <si>
    <t>CP007</t>
  </si>
  <si>
    <t>CONCRETO GRAVA COMUN 2500 PSI (175 KG/CM2)</t>
  </si>
  <si>
    <t>CP008</t>
  </si>
  <si>
    <t>CONCRETO GRAVA COMUN 3000 PSI (210 KG/CM2)</t>
  </si>
  <si>
    <t>CP009</t>
  </si>
  <si>
    <t>CONCRETO GRAVA COMUN 3500 PSI (245 KG/CM2)</t>
  </si>
  <si>
    <t>CP010</t>
  </si>
  <si>
    <t>CONCRETO GRAVA COMUN 4000 PSI (280 KG/CM2)</t>
  </si>
  <si>
    <t>CP011</t>
  </si>
  <si>
    <t>CONCRETO GRAVA COMUN 5000 PSI (350 KG/CM2)</t>
  </si>
  <si>
    <t>CP012</t>
  </si>
  <si>
    <t>CONCRETO GRAVA FINA 3000 PSI (210 KG/CM2)</t>
  </si>
  <si>
    <t>CP014</t>
  </si>
  <si>
    <t>CEMENTO GRIS</t>
  </si>
  <si>
    <t>KG</t>
  </si>
  <si>
    <t>CP015</t>
  </si>
  <si>
    <t>CEMENTO BLANCO</t>
  </si>
  <si>
    <t>CP019</t>
  </si>
  <si>
    <t>CONCRETO GRAVA COMUN 1500 PSI (105 KG/CM2)</t>
  </si>
  <si>
    <t>CP020</t>
  </si>
  <si>
    <t>BOMBEO DE CONCRETO</t>
  </si>
  <si>
    <t>CP021</t>
  </si>
  <si>
    <t>GROUTING FLUIDO CONCRETO 3000 PSI</t>
  </si>
  <si>
    <t>CP024</t>
  </si>
  <si>
    <t>CONCRETO TREMIE CORRIENTE 3000 PSI (210 KG/CM2)</t>
  </si>
  <si>
    <t>CP029</t>
  </si>
  <si>
    <t>MORTERO 2500 PSI (175 KG/CM2)</t>
  </si>
  <si>
    <t>CP030</t>
  </si>
  <si>
    <t>MORTERO 3000 PSI (210 KG/CM2)</t>
  </si>
  <si>
    <t>CO</t>
  </si>
  <si>
    <t>CONCRETOS Y MORTEROS HECHOS EN OBRA</t>
  </si>
  <si>
    <t>CO001</t>
  </si>
  <si>
    <t>CONCRETO MEZCLA EN OBRA 1:3:6  AGREGADOS DE RIO (APRX, 1500 PSI)</t>
  </si>
  <si>
    <t>SUB- CO003</t>
  </si>
  <si>
    <t>CONCRETO MEZCLA EN OBRA 1:3:4  AGREGADOS DE RIO (APRX,2000 PSI)</t>
  </si>
  <si>
    <t>SUB- CO005</t>
  </si>
  <si>
    <t>CONCRETO MEZCLA EN OBRA 1:2:4  AGREGADOS DE RIO (APRX, 2500 PSI)</t>
  </si>
  <si>
    <t>SUB- CO007</t>
  </si>
  <si>
    <t>CONCRETO MEZCLA EN OBRA 1:2:3  AGREGADOS DE RIO (APRX, 3000 PSI)</t>
  </si>
  <si>
    <t>SUB- CO014</t>
  </si>
  <si>
    <t>CONCRETO MEZCLA EN OBRA 1:2:2  AGREGADOS DE RIO (APRX,3500 PSI)</t>
  </si>
  <si>
    <t>CO015</t>
  </si>
  <si>
    <t>MORTERO 1:2 (HECHO EN OBRA)</t>
  </si>
  <si>
    <t>CO016</t>
  </si>
  <si>
    <t>MORTERO 1:3 (HECHO EN OBRA)</t>
  </si>
  <si>
    <t>CO017</t>
  </si>
  <si>
    <t>MORTERO 1:3 IMPERMEABILIZADO (HECHO EN OBRA)</t>
  </si>
  <si>
    <t>CO018</t>
  </si>
  <si>
    <t>MORTERO 1:4 (HECHO EN OBRA)</t>
  </si>
  <si>
    <t>CO019</t>
  </si>
  <si>
    <t>MORTERO 1:4 IMPERMEABILIZADO (HECHO EN OBRA)</t>
  </si>
  <si>
    <t>CO020</t>
  </si>
  <si>
    <t>MORTERO 1:5 (HECHO EN OBRA)</t>
  </si>
  <si>
    <t>CO023</t>
  </si>
  <si>
    <t>PAÑETE LISO IMPERMEABILIZADO INTEGRALMENTE 1:3 E= 2 CM,</t>
  </si>
  <si>
    <t>M2</t>
  </si>
  <si>
    <t>EQ</t>
  </si>
  <si>
    <t>EQUIPO PESADO</t>
  </si>
  <si>
    <t>EQ006</t>
  </si>
  <si>
    <t>VIBROCOMPACTADOR GASOLINA 32X65CM</t>
  </si>
  <si>
    <t>EQ014</t>
  </si>
  <si>
    <t>VOLQUETA 6 M3 (INCLUYE CARGE Y ESCOMBRERA)</t>
  </si>
  <si>
    <t>EQ015</t>
  </si>
  <si>
    <t>VIBRADOR TIPO AGUJA</t>
  </si>
  <si>
    <t>DIA</t>
  </si>
  <si>
    <t>EQ016</t>
  </si>
  <si>
    <t>MINICARGADOR BOBCAT</t>
  </si>
  <si>
    <t>EQ017</t>
  </si>
  <si>
    <t>RETROCARGADOR CAT 416/420D</t>
  </si>
  <si>
    <t>HE</t>
  </si>
  <si>
    <t>EQUIPO LIVIANO Y HERRAMIENTAS</t>
  </si>
  <si>
    <t>HE001</t>
  </si>
  <si>
    <t>RANA A GASOLINA</t>
  </si>
  <si>
    <t>HE002</t>
  </si>
  <si>
    <t>HERRAMIENTA MENOR</t>
  </si>
  <si>
    <t>GLB</t>
  </si>
  <si>
    <t>HE003</t>
  </si>
  <si>
    <t>SIERRA ELECTRICA PARA ALUMINIO</t>
  </si>
  <si>
    <t>HE004</t>
  </si>
  <si>
    <t>COMPRESOR DE AIRE PEQUEÑO</t>
  </si>
  <si>
    <t>HE006</t>
  </si>
  <si>
    <t>REGLA VIBRATORIA A GASOLINA</t>
  </si>
  <si>
    <t>HE007</t>
  </si>
  <si>
    <t>MEZCLADORA A GASOLINA (1,5 BULTOS)</t>
  </si>
  <si>
    <t>HE008</t>
  </si>
  <si>
    <t>MOTOSIERRA MEDIANA</t>
  </si>
  <si>
    <t>HE009</t>
  </si>
  <si>
    <t>CORTADORA DE CONCRETO (SIN DISCO)</t>
  </si>
  <si>
    <t>HE010</t>
  </si>
  <si>
    <t>CORTADORA DE LADRILLO A GASOLINA (SIN DISCO)</t>
  </si>
  <si>
    <t>HE011</t>
  </si>
  <si>
    <t>VIBRADOR DE CONCRETO A GASOLINA Y/O ELECTRICO</t>
  </si>
  <si>
    <t>HE012</t>
  </si>
  <si>
    <t>MOTOBOMBA SUMERGIBLE Ø 2" O 3"</t>
  </si>
  <si>
    <t>HE013</t>
  </si>
  <si>
    <t>BENITIN120- 2 CILINDROS- 2 TON+OPERARIO</t>
  </si>
  <si>
    <t>HE015</t>
  </si>
  <si>
    <t>HE016</t>
  </si>
  <si>
    <t>DESTORNILLADOR DE IMPACTO</t>
  </si>
  <si>
    <t>HE017</t>
  </si>
  <si>
    <t>PLANTA ELECTRICA 4KW</t>
  </si>
  <si>
    <t>HE018</t>
  </si>
  <si>
    <t>PULIDORA MANUAL ELECTRICA CON DISCO O CEPILLO</t>
  </si>
  <si>
    <t>HE019</t>
  </si>
  <si>
    <t>TALADRO BAJA REVOLUCIÓN (MAX, 400 R,P,M)</t>
  </si>
  <si>
    <t>HE020</t>
  </si>
  <si>
    <t>ANDAMIO TUBULAR 15*15 C/CRUCETA</t>
  </si>
  <si>
    <t>HE021</t>
  </si>
  <si>
    <t>BROCA TUGSTENO 1/2"</t>
  </si>
  <si>
    <t>UN</t>
  </si>
  <si>
    <t>HE022</t>
  </si>
  <si>
    <t>PISTOLA DE CALAFATEO TIPO  LIVIANA</t>
  </si>
  <si>
    <t>HE023</t>
  </si>
  <si>
    <t>DISCO ABRASIVO CORTE 9 X 1/8 PULGADAS MAMPOSTERÍA</t>
  </si>
  <si>
    <t>HE027</t>
  </si>
  <si>
    <t>CORTADORA ELÉCTRICA DE DISCO - TRONZADORA</t>
  </si>
  <si>
    <t>HE028</t>
  </si>
  <si>
    <t>DISCO PARA CORTE DE METAL 14"x7/64"</t>
  </si>
  <si>
    <t>HE029</t>
  </si>
  <si>
    <t>EQUIPO DE SOLDADURA</t>
  </si>
  <si>
    <t>HE030</t>
  </si>
  <si>
    <t>BROCA DE 1/2"x6" MAMPOSTERIA</t>
  </si>
  <si>
    <t>HE032</t>
  </si>
  <si>
    <t>HOJA DE SEGUETA-18 DIENTES (12")</t>
  </si>
  <si>
    <t>HE033</t>
  </si>
  <si>
    <t>EMBOQUILLADORA (Regla)</t>
  </si>
  <si>
    <t>HE035</t>
  </si>
  <si>
    <t>LIJADORA</t>
  </si>
  <si>
    <t>HE036</t>
  </si>
  <si>
    <t>DOBLADORA Y FLEJERA</t>
  </si>
  <si>
    <t>HE037</t>
  </si>
  <si>
    <t>ALQUILER DE CARPAS PARA OBRAS, KIOSKO CON LATERALES DE 5X5M</t>
  </si>
  <si>
    <t>MES</t>
  </si>
  <si>
    <t>HE038</t>
  </si>
  <si>
    <t>ACPM</t>
  </si>
  <si>
    <t>GAL</t>
  </si>
  <si>
    <t>HE039</t>
  </si>
  <si>
    <t>ALQUILER DE PLANCHON DE MADERA</t>
  </si>
  <si>
    <t>HE040</t>
  </si>
  <si>
    <t>ARNES+LINEA+ESLINGA</t>
  </si>
  <si>
    <t>HE041</t>
  </si>
  <si>
    <t>NIVEL SKILL LÁSER HOR-VER 360° Y TRÍPODE ALQUILER</t>
  </si>
  <si>
    <t>AC</t>
  </si>
  <si>
    <t>ACEROS PARA REFUERZO</t>
  </si>
  <si>
    <t>AC001</t>
  </si>
  <si>
    <t>ACERO FIGURADO NO, 2 (Ø 1/4") F'Y=37000 PSI</t>
  </si>
  <si>
    <t>AC002</t>
  </si>
  <si>
    <t>ACERO FIGURADO NO, 3 (Ø 3/8") F'Y=60000 PSI</t>
  </si>
  <si>
    <t>AC003</t>
  </si>
  <si>
    <t>ACERO FIGURADO NO, 5 (Ø 5/8") F'Y=60000 PSI</t>
  </si>
  <si>
    <t>AC004</t>
  </si>
  <si>
    <t>ACERO FIGURADO NO, 6 (Ø 3/4") F'Y=60000 PSI</t>
  </si>
  <si>
    <t>AC005</t>
  </si>
  <si>
    <t>ACERO FIGURADO NO, 7 (Ø 7/8") F'Y=60000 PSI</t>
  </si>
  <si>
    <t>AC006</t>
  </si>
  <si>
    <t>ACERO FIGURADO NO, 4 (Ø 1/2") F'Y=60000 PSI</t>
  </si>
  <si>
    <t>AC007</t>
  </si>
  <si>
    <t>MALLA ELECTROSOLDADA S=250X250MM Ø=4X4MM</t>
  </si>
  <si>
    <t>AC008</t>
  </si>
  <si>
    <t>MALLA ELECTROSOLDADA S=150X150MM Ø=5X5MM</t>
  </si>
  <si>
    <t>AC009</t>
  </si>
  <si>
    <t>MALLA ELECTROSOLDADA S=150X150MM Ø=6X6MM</t>
  </si>
  <si>
    <t>AC010</t>
  </si>
  <si>
    <t>MALLA ELECTROSOLDADA S=150X150MM Ø=7X7MM</t>
  </si>
  <si>
    <t>AC011</t>
  </si>
  <si>
    <t>MALLA ELECTROSOLDADA S=150X150MM Ø=8X8MM</t>
  </si>
  <si>
    <t>AC012</t>
  </si>
  <si>
    <t>MALLA ELECTROSOLDADA S=150X150MM Ø=4X4MM</t>
  </si>
  <si>
    <t>AC013</t>
  </si>
  <si>
    <t>MALLA ELECTROSOLDADA S=200X200MM Ø=4X4MM</t>
  </si>
  <si>
    <t>AC014</t>
  </si>
  <si>
    <t>ACERO FIGURADO Ø 1/4" A Ø1" F'Y=60000 PSI (EN OBRA)</t>
  </si>
  <si>
    <t>AC017</t>
  </si>
  <si>
    <t>ACERO FIGURADO NO, 8 (Ø 1") F'Y=60000 PSI</t>
  </si>
  <si>
    <t>AC018</t>
  </si>
  <si>
    <t>ACERO FIGURADO NO, 10 (Ø 1 1/4") F'Y=60000 PSI</t>
  </si>
  <si>
    <t>AC019</t>
  </si>
  <si>
    <t> VARILLA LISA 127 MM X 6 METROS G - 40</t>
  </si>
  <si>
    <t>AC020</t>
  </si>
  <si>
    <t>MALLA CON VENA 2,00 X 0,50 M</t>
  </si>
  <si>
    <t>AC021</t>
  </si>
  <si>
    <t>LAMINA DE TRANSICIÓN CR CAL, 1/8 SECCIÓN 0,15*0,15</t>
  </si>
  <si>
    <t>AC022</t>
  </si>
  <si>
    <t>PERFIL C P 150-16N 1,5X150X50MM ESP</t>
  </si>
  <si>
    <t>ML</t>
  </si>
  <si>
    <t>AC024</t>
  </si>
  <si>
    <t>ANGULO 1" POR 1/8" - 6 MTS</t>
  </si>
  <si>
    <t>AC026</t>
  </si>
  <si>
    <t xml:space="preserve"> BARRA DE SEGURIDAD LATERAL PARA BAÑO O DUCHA 24" X 24" EN ACERO INOXIDABLE 304 CALIBRE 18” CON DIAMETRO DE 1 1/4", INCLUYE SISTEMA DE FIJACIÓN DE TORNILLOS Y ESCUDOS OCULTOS,</t>
  </si>
  <si>
    <t>AC027</t>
  </si>
  <si>
    <t>ANGULO 1/2 X 1/2 X 1/16" EN ALUMINIO</t>
  </si>
  <si>
    <t>AC028</t>
  </si>
  <si>
    <t>VARILLA ANCLAJE DE 3/8 L=030M</t>
  </si>
  <si>
    <t>AC029</t>
  </si>
  <si>
    <t>VARILLA ANCLAJE DE 1/2 L=015M</t>
  </si>
  <si>
    <t>AC031</t>
  </si>
  <si>
    <t>ANGULO DE 2 1/2 X 2 1/2 X 3/16</t>
  </si>
  <si>
    <t>AC032</t>
  </si>
  <si>
    <t>ACERO CORRUG, FIG, 5/8" A 1"  37,000 PSI</t>
  </si>
  <si>
    <t>AC033</t>
  </si>
  <si>
    <t>MALLA ELECTROSOLDADA ESTÁNDAR 6X235M PESO 1152 KG</t>
  </si>
  <si>
    <t>AC034</t>
  </si>
  <si>
    <t>MALLA ELECTROSOLDADA M-159 (55X55) 6X235 M</t>
  </si>
  <si>
    <t>AC035</t>
  </si>
  <si>
    <t>ACERO CORRUG, FIG,1/4” A 1” 60,000 PSI</t>
  </si>
  <si>
    <t>AC036</t>
  </si>
  <si>
    <t>VARILLA G-60 1/2 X6 M</t>
  </si>
  <si>
    <t>AC037</t>
  </si>
  <si>
    <t>VARILLA CORRUGADA G-60 3/8" (6M)</t>
  </si>
  <si>
    <t>AC038</t>
  </si>
  <si>
    <t>PUERTA METÁLICA CON MARCO (16CM X 18CM)</t>
  </si>
  <si>
    <t>AC039</t>
  </si>
  <si>
    <t>PUERTA METÁLICA CON MARCO (16CM X 22CM)</t>
  </si>
  <si>
    <t>AC040</t>
  </si>
  <si>
    <t>PUERTA METÁLICA CON AMRCO (26CM X 25CM)</t>
  </si>
  <si>
    <t>AC041</t>
  </si>
  <si>
    <t>PUERTA CORREDIZA METÁLICA CON GUÍAS (10CM X 20 CM)</t>
  </si>
  <si>
    <t>AC042</t>
  </si>
  <si>
    <t>PARRILLA PARA LEÑA EN ANGULO DE ACERO 31 (CM X 19CM)</t>
  </si>
  <si>
    <t>AC043</t>
  </si>
  <si>
    <t>HORNO METÁLICO EN LAMINA DE CHAPA DE ACERO CALIBRE 20</t>
  </si>
  <si>
    <t>AC044</t>
  </si>
  <si>
    <t>PLANCHA ACERO DE LA ESTUFA CON HORNILLAS Y PARRILLAS CENTRAL BARILLA EN LATERAL Y EN FRENTE (73CM X 105CM)</t>
  </si>
  <si>
    <t>AC045</t>
  </si>
  <si>
    <t>CHIMENEA METÁLICA CALIBRE 18 CON DOS CODOS Y TAPA GORRO (Ǿ:12 CM X 260CM) - INCLUYE ADECUACINES PARA EL PASO AL EXTERIOR</t>
  </si>
  <si>
    <t>AC046</t>
  </si>
  <si>
    <t>GRAFIL 4mm</t>
  </si>
  <si>
    <t>GE</t>
  </si>
  <si>
    <t>GEOSINTETICOS</t>
  </si>
  <si>
    <t>GE001</t>
  </si>
  <si>
    <t>GEOTEXTIL PAVCO NO TEJIDO 2500 M² 1,08</t>
  </si>
  <si>
    <t>GE002</t>
  </si>
  <si>
    <t>GEOTEXTIL NT 3000</t>
  </si>
  <si>
    <t>GE008</t>
  </si>
  <si>
    <t>GEOTEXTIL TEJIDO FORTEX BX-60</t>
  </si>
  <si>
    <t>GE009</t>
  </si>
  <si>
    <t>GEOTEXTIL TEJIDO FORTEX BX-40</t>
  </si>
  <si>
    <t>BL</t>
  </si>
  <si>
    <t>LADRILLOS BLOQUES Y ADOQUINES</t>
  </si>
  <si>
    <t>BL001</t>
  </si>
  <si>
    <t>LADRILLO PORTANTE PRENSADO (ESTRUCTURAL)</t>
  </si>
  <si>
    <t>BL002</t>
  </si>
  <si>
    <t>LADRILLO TOLETE RECOCIDO 24X12X6</t>
  </si>
  <si>
    <t>BL003</t>
  </si>
  <si>
    <t>LADRILLO TOLETE COMUN</t>
  </si>
  <si>
    <t>BL005</t>
  </si>
  <si>
    <t>BLOQUE ESTRUCTURAL TIPO PIEDRA GRIS (10 X 20 X 40 CM)</t>
  </si>
  <si>
    <t>BL013</t>
  </si>
  <si>
    <t>BLOQUE NO, 4</t>
  </si>
  <si>
    <t>BL014</t>
  </si>
  <si>
    <t>BLOQUE P-H N,4 ESTRIADO 33X11, 5X23</t>
  </si>
  <si>
    <t>BL015</t>
  </si>
  <si>
    <t>LAMINA ETERBOARD 2,44 X 1,22 X 20 MM</t>
  </si>
  <si>
    <t>BL018</t>
  </si>
  <si>
    <t>BLOQUE CONCRETO 9X19X39</t>
  </si>
  <si>
    <t>BL019</t>
  </si>
  <si>
    <t>BLOQUE CONCRETO 20X20X40</t>
  </si>
  <si>
    <t>BL020</t>
  </si>
  <si>
    <t>LADRILLO MACIZO PREN, 24,5X12X5,5</t>
  </si>
  <si>
    <t>BL021</t>
  </si>
  <si>
    <t>LADRILLO TOLETE  COMÚN REC,20X10X6</t>
  </si>
  <si>
    <t>BL022</t>
  </si>
  <si>
    <t>LADRILLO TOLETE  COMÚN REC,20X9X6 CM</t>
  </si>
  <si>
    <t>BL023</t>
  </si>
  <si>
    <t>LADRILLO POR,CELDA CIR,14-29X14,5X9</t>
  </si>
  <si>
    <t>BL024</t>
  </si>
  <si>
    <t>BLOQUE N,5 ESTÁNDAR P,H, 30X20X12</t>
  </si>
  <si>
    <t>SUB-BL025</t>
  </si>
  <si>
    <t>MURO EN TOLETE RECOCIDO 20X10X6 CM</t>
  </si>
  <si>
    <t>BL026</t>
  </si>
  <si>
    <t>LAMINA RESISTENTE A LA HUMEDAD (RH) 1/2" DE 122 M X 244 M GYPLAC</t>
  </si>
  <si>
    <t>BL027</t>
  </si>
  <si>
    <t>LAMINA DE YESO EXTERIOR GLASS REY 1/2" DE 122M X 2,44 M</t>
  </si>
  <si>
    <t>BL028</t>
  </si>
  <si>
    <t>BLOQUELON 80X23X8 CM</t>
  </si>
  <si>
    <t>BL029</t>
  </si>
  <si>
    <t xml:space="preserve">PLACA DE YESO ST 1/2" DE 1,22M X 2,44 M </t>
  </si>
  <si>
    <t>BL030</t>
  </si>
  <si>
    <t>LADRILLO REFRACTARIO 24X12,5X6,5</t>
  </si>
  <si>
    <t>PI</t>
  </si>
  <si>
    <t>PINTURAS</t>
  </si>
  <si>
    <t>PI001</t>
  </si>
  <si>
    <t>PINTURA ACRILICA PARA DEMARCACIÓN</t>
  </si>
  <si>
    <t>PI005</t>
  </si>
  <si>
    <t>PINTURA DE ESMALTE PINTULUX O SIMILAR</t>
  </si>
  <si>
    <t>PI007</t>
  </si>
  <si>
    <t>VINILO TIPO 1 BLANCO VINILTEX O SIMILAR</t>
  </si>
  <si>
    <t>PI008</t>
  </si>
  <si>
    <t>VINILO TIPO 1 COLOR BASICO A ELEGIR VINILTEX O SIMILAR INTERIOR</t>
  </si>
  <si>
    <t>PI010</t>
  </si>
  <si>
    <t>INMUNIZANTE IMPERMEABILIZANTE PINTURA MADERA PROQUINCOL</t>
  </si>
  <si>
    <t>PI011</t>
  </si>
  <si>
    <t>CAL HIDRATADA TIPO N PRESENTACION 25KG</t>
  </si>
  <si>
    <t>PI012</t>
  </si>
  <si>
    <t xml:space="preserve">IMPREGNANTE PARA MADERA </t>
  </si>
  <si>
    <t>PI013</t>
  </si>
  <si>
    <t>INMUNIZANTE BRONCO O SIKA PRESENTACION 3KG</t>
  </si>
  <si>
    <t>PI014</t>
  </si>
  <si>
    <t>INTERVINIL 1 GL PINTUCO</t>
  </si>
  <si>
    <t>PI015</t>
  </si>
  <si>
    <t xml:space="preserve">ANTICORROSIVO </t>
  </si>
  <si>
    <t>PI016</t>
  </si>
  <si>
    <t>ESMALTE DOMÉSTICO BLANCO MATE PRESENTACIÓN 110 CC (APROX, 003 GAL)</t>
  </si>
  <si>
    <t>PI017</t>
  </si>
  <si>
    <t>BARNEX NOGAL PRODUCTOS PARA LA PROTECCIÓN Y DECORACIÓN DE MADERAS EN EXTERIOR</t>
  </si>
  <si>
    <t>PI018</t>
  </si>
  <si>
    <t>VINILO TIPO 1 SUPERLAVABLE PARA EXTERIOR BLANCO</t>
  </si>
  <si>
    <t>PI019</t>
  </si>
  <si>
    <t xml:space="preserve">VINILO  TIPO 1 SUPERLAVABLE PARA EXTERIOR A COLOR </t>
  </si>
  <si>
    <t>PI020</t>
  </si>
  <si>
    <t>VINILO TIPO 1 BIOPROTECCION VIDA BLANCO</t>
  </si>
  <si>
    <t>PI021</t>
  </si>
  <si>
    <t>PASTA PARA ESTUCO (MUROS INTERIORES EXTERIORES BAJO PLACA</t>
  </si>
  <si>
    <t>PI022</t>
  </si>
  <si>
    <t>ESMALTE ACUALUX BLANCO O DE COLOR</t>
  </si>
  <si>
    <t>PI023</t>
  </si>
  <si>
    <t>PINTURA ECOLOGICA: VINILTEX VIDA</t>
  </si>
  <si>
    <t>PI024</t>
  </si>
  <si>
    <t>PINTURA ESMALTE ECOLOGICA PARA SUPERFICIES METÁLICAS Y MADERAS: PINTULUX ACUALUX</t>
  </si>
  <si>
    <t>PI025</t>
  </si>
  <si>
    <t>PINTURA PINTULUX ANTICORROSIVO ECO -GRIS</t>
  </si>
  <si>
    <t>PI026</t>
  </si>
  <si>
    <t xml:space="preserve">BARNIZ PARA PISOS - MADETEC VITRIFLEX </t>
  </si>
  <si>
    <t>MA</t>
  </si>
  <si>
    <t>MADERA</t>
  </si>
  <si>
    <t>MA001</t>
  </si>
  <si>
    <t>PLANCHON EN ORDINARIO 2,90 X 0,18 X 0,04</t>
  </si>
  <si>
    <t>MA005</t>
  </si>
  <si>
    <t>REPISA EN ORDINARIO 2,90 X 0,08 X 0,04</t>
  </si>
  <si>
    <t>MA007</t>
  </si>
  <si>
    <t>REPISA EN ORDINARIO 3,90 X 0,08 X 0,04</t>
  </si>
  <si>
    <t>MA009</t>
  </si>
  <si>
    <t>DURMIENTE EN ORDINARIO 2,90 X 0,04 X 0,04</t>
  </si>
  <si>
    <t>MA011</t>
  </si>
  <si>
    <t>CERCO EN ORDINARIO 2,90 X 0,08 X 0,08</t>
  </si>
  <si>
    <t>MA015</t>
  </si>
  <si>
    <t>TABLA BURRA EN ORDINARIO 2,90 X 0,28 X 0,025</t>
  </si>
  <si>
    <t>MA016</t>
  </si>
  <si>
    <t>TABLA BURRA EN ORDINARIO 2,90 X 0,23 X 0,025</t>
  </si>
  <si>
    <t>MA018</t>
  </si>
  <si>
    <t>TABLA BURRA EN ORDINARIO 2,90 X 0,13 X 0,025</t>
  </si>
  <si>
    <t>MA019</t>
  </si>
  <si>
    <t>TABLA CHAPA EN ORDINARIO 2,90 X 0,28 X 0,02</t>
  </si>
  <si>
    <t>MA020</t>
  </si>
  <si>
    <t>TABLA CHAPA EN ORDINARIO 2,90 X 0,23 X 0,02</t>
  </si>
  <si>
    <t>MA021</t>
  </si>
  <si>
    <t>TABLA CHAPA EN ORDINARIO 2,90 X 0,18 X 0,02</t>
  </si>
  <si>
    <t>MA022</t>
  </si>
  <si>
    <t>TABLA CHAPA EN ORDINARIO 2,90 X 0,13 X 0,02</t>
  </si>
  <si>
    <t>MA041</t>
  </si>
  <si>
    <t>PUERTA EN MADERA ENTAMBORADA 60CMS X 200 CMS TIPO INTERDOORS LÍNEA ESTAMBUL IGUAL O CALIDAD SUPERIOR</t>
  </si>
  <si>
    <t>MA042</t>
  </si>
  <si>
    <t>PUERTA EN MADERA ENTAMBORADA 70CMS X 200 CMS TIPO INTERDOORS  LÍNEA CASTAÑO TOLEDO</t>
  </si>
  <si>
    <t>MA043</t>
  </si>
  <si>
    <t>PUERTA EN MADERA ENTAMBORADA 80CMS X 200 CMS TIPO INTERDOORS LÍNEA CASTAÑO TOLEDO</t>
  </si>
  <si>
    <t>MA044</t>
  </si>
  <si>
    <t>PUERTA EN MADERA ENTAMBORADA 90CMS X 200 CMS TIPO INTERDOORS LÍNEA</t>
  </si>
  <si>
    <t>MA045</t>
  </si>
  <si>
    <t>MARCOS PARA PUERTAS DE 10X3CMX210 CABEZAL 060 - 070 - 080 - 090 (CEDRO)</t>
  </si>
  <si>
    <t>MA046</t>
  </si>
  <si>
    <t xml:space="preserve">COMBO PUERTA (CEDRO CLÁSICA) EN MADERA ENTAMBORADA DE 80CMS X 200 CMS + MARCO </t>
  </si>
  <si>
    <t>MA048</t>
  </si>
  <si>
    <t>PASO para escalera EN MADERA GRANADILLO  (28 CM X  80 CM X 25 CM) CANTONEADA Y PULIDA POR TODAS LAS CARAS</t>
  </si>
  <si>
    <t>MA052</t>
  </si>
  <si>
    <t xml:space="preserve">LISTÓN PARA PISO PINO 2 CM X 95 CM X 29 M ARAUCO </t>
  </si>
  <si>
    <t>MA053</t>
  </si>
  <si>
    <t>VIGA DE SAPAN DE 29 X 15 X 8 CM</t>
  </si>
  <si>
    <t>MA054</t>
  </si>
  <si>
    <t>PASAMANOS MADERA 6X4 ACANALADO PULIDO Y CANTONEADO POR TODAS LAS CARAS</t>
  </si>
  <si>
    <t>MA055</t>
  </si>
  <si>
    <t xml:space="preserve">TABLA BURRA 30X2,2-2,7CMX2,90M </t>
  </si>
  <si>
    <t>MA056</t>
  </si>
  <si>
    <t xml:space="preserve">MEDIACAÑA 3CM X 3CM X 2,50M CEDRO </t>
  </si>
  <si>
    <t>MA057</t>
  </si>
  <si>
    <t xml:space="preserve">TABLA BURRA 15X2,2-2,7CMX2,90M </t>
  </si>
  <si>
    <t>MA058</t>
  </si>
  <si>
    <t>BOCEL MADERA 1/2X1/2X25 M</t>
  </si>
  <si>
    <t>MA059</t>
  </si>
  <si>
    <t>VIGA 15 X 8 CM X 2,90 M - SAPÁN</t>
  </si>
  <si>
    <t>MA060</t>
  </si>
  <si>
    <t>VIGA 18 X 8 CM X 2,90 M - ORDINARIO (ALQUILER)</t>
  </si>
  <si>
    <t>MA061</t>
  </si>
  <si>
    <t>LISTÓN DE MADERA PINO MACHIHEMBRADO 9 mm X 3cm  X32 m</t>
  </si>
  <si>
    <t>MA062</t>
  </si>
  <si>
    <t>TABLA BURRA 10X27 CM X29M-ORD,</t>
  </si>
  <si>
    <t>MA063</t>
  </si>
  <si>
    <t>PASAMANOS 7 CM ANCHO X 3 CM DE ESPESOR 250 M DE LARGO  PERAL CBL,</t>
  </si>
  <si>
    <t>MA064</t>
  </si>
  <si>
    <t>GUARDAESCOBA SAPAN 8 X 1 CM 2,5M</t>
  </si>
  <si>
    <t>MA065</t>
  </si>
  <si>
    <t>PUERTA PIZANO 060 A 080 X 2M</t>
  </si>
  <si>
    <t>MA066</t>
  </si>
  <si>
    <t xml:space="preserve">LISTÓN 3X3 CM X27 CM </t>
  </si>
  <si>
    <t>MA067</t>
  </si>
  <si>
    <t>MARCO EN MADERA  CERCO 5X5CM (050X070M) + TAPA EN TRIPLEX DE 1,4MM+ TRASP,</t>
  </si>
  <si>
    <t>MA068</t>
  </si>
  <si>
    <t>LISTON EN AMARILLO (8X25CM) L=300M</t>
  </si>
  <si>
    <t>MA069</t>
  </si>
  <si>
    <t>TAPALUZ 0,9 x 3 cm 3m</t>
  </si>
  <si>
    <t>MA070</t>
  </si>
  <si>
    <t xml:space="preserve">LISTON DE MADERA PINO DE 4X1"  </t>
  </si>
  <si>
    <t>MA071</t>
  </si>
  <si>
    <t>ESTACAS EN MADERA 4CM X 4CM X 90CM - ORDINARIO</t>
  </si>
  <si>
    <t>FO</t>
  </si>
  <si>
    <t>FORMALETAS</t>
  </si>
  <si>
    <t>FO001</t>
  </si>
  <si>
    <t>FORMALETA MADERA -TABLERO EN MADERA DE 0 70 M X 14 M (ALQUILER)</t>
  </si>
  <si>
    <t>FO002</t>
  </si>
  <si>
    <t>PARALES CORRIENTE METÁLICOS 280 A 350 M - TELESCÓPICO INCLUYE CRUCETA</t>
  </si>
  <si>
    <t>FO008</t>
  </si>
  <si>
    <t>MORDAZA METÁLICA</t>
  </si>
  <si>
    <t>FO009</t>
  </si>
  <si>
    <t>PARAL TELESCÓPICO  EXTENDIBLE A 2,7 M</t>
  </si>
  <si>
    <t>FO010</t>
  </si>
  <si>
    <t>FORM CLAMPS</t>
  </si>
  <si>
    <t>FO011</t>
  </si>
  <si>
    <t>FE</t>
  </si>
  <si>
    <t xml:space="preserve">FERRETERIA </t>
  </si>
  <si>
    <t>FE001</t>
  </si>
  <si>
    <t>ALAMBRE NEGRO</t>
  </si>
  <si>
    <t>FE002</t>
  </si>
  <si>
    <t>PUNTILLA CON CABEZA 2"</t>
  </si>
  <si>
    <t>LB</t>
  </si>
  <si>
    <t>FE003</t>
  </si>
  <si>
    <t>AGUA</t>
  </si>
  <si>
    <t>FE007</t>
  </si>
  <si>
    <t>BISAGRA COBRE NUDO CABEZA PLANA 3"</t>
  </si>
  <si>
    <t>FE008</t>
  </si>
  <si>
    <t>NEOPRENO</t>
  </si>
  <si>
    <t>FE009</t>
  </si>
  <si>
    <t>CINTA TEFLON DE 1/2" X 10 M</t>
  </si>
  <si>
    <t>RL</t>
  </si>
  <si>
    <t>FE010</t>
  </si>
  <si>
    <t xml:space="preserve">ESTOPA ALGODÓN </t>
  </si>
  <si>
    <t>FE011</t>
  </si>
  <si>
    <t>LIJA DE AGUA #400</t>
  </si>
  <si>
    <t>FE012</t>
  </si>
  <si>
    <t>BARNIZ PINTUCO</t>
  </si>
  <si>
    <t>FE013</t>
  </si>
  <si>
    <t>SILICONA NEUTRA BLANCA TIPO PINTUCO O SIMILAR 300 ML</t>
  </si>
  <si>
    <t>FE014</t>
  </si>
  <si>
    <t>PEGANTE CERÁMICO</t>
  </si>
  <si>
    <t>FE015</t>
  </si>
  <si>
    <t>BOQUILLA</t>
  </si>
  <si>
    <t>FE016</t>
  </si>
  <si>
    <t xml:space="preserve">ACIDO MURIATICO </t>
  </si>
  <si>
    <t>LT</t>
  </si>
  <si>
    <t>FE017</t>
  </si>
  <si>
    <t>TUERCA PARA PERNO DESDE 1/4 HASTA 1" INOXIDABLE</t>
  </si>
  <si>
    <t>FE019</t>
  </si>
  <si>
    <t>ARANDELA PLANA (Ref, VARIAS)</t>
  </si>
  <si>
    <t>FE021</t>
  </si>
  <si>
    <t>TORNILLO EN ALUMINIO AUTOPERFORANTE</t>
  </si>
  <si>
    <t>FE023</t>
  </si>
  <si>
    <t>PUNTILLA SIN CABEZA 1"</t>
  </si>
  <si>
    <t>FE024</t>
  </si>
  <si>
    <t>SOLDADURA PVC BOUNDING 1/8 GALON</t>
  </si>
  <si>
    <t>FE025</t>
  </si>
  <si>
    <t>SOLDADURA ELÉCT, 3/32” WEST ARCO</t>
  </si>
  <si>
    <t>FE026</t>
  </si>
  <si>
    <t>SOLDADURA ELECTRICA 004 KG DE 3/32"</t>
  </si>
  <si>
    <t>FE027</t>
  </si>
  <si>
    <t>LIMPIADOR REMOVEDOR PARA PVC Y CPVC (1/4 GAL)</t>
  </si>
  <si>
    <t>FE028</t>
  </si>
  <si>
    <t>MANTO FIBERGLASS 400 X 10M</t>
  </si>
  <si>
    <t>FE029</t>
  </si>
  <si>
    <t>CHAZO PLASTICO INCLUYE TORNILLOS</t>
  </si>
  <si>
    <t>FE030</t>
  </si>
  <si>
    <t>ACOFLEX SANITARIO</t>
  </si>
  <si>
    <t>FE031</t>
  </si>
  <si>
    <t>POLISOMBRA</t>
  </si>
  <si>
    <t>FE032</t>
  </si>
  <si>
    <t>LIJA PABMERIL PLIEGO 9"X11"</t>
  </si>
  <si>
    <t>FE033</t>
  </si>
  <si>
    <t>CARTÓN ASFÁLTICO</t>
  </si>
  <si>
    <t>FE035</t>
  </si>
  <si>
    <t>LIJA NO, 180</t>
  </si>
  <si>
    <t>FE036</t>
  </si>
  <si>
    <t>THINER</t>
  </si>
  <si>
    <t>FE037</t>
  </si>
  <si>
    <t>SOLDADURA DE ESTAÑO PARA COBRE LATÓN Y BRONCE</t>
  </si>
  <si>
    <t>FE038</t>
  </si>
  <si>
    <t>MANIJA GATO PARA VENTANA 2693 UN 1,00</t>
  </si>
  <si>
    <t>FE043</t>
  </si>
  <si>
    <t>CAL NARE</t>
  </si>
  <si>
    <t>FE044</t>
  </si>
  <si>
    <t>IMPERMEABILIZANTE INTEGRAL PARA CONCRETOS/MORTEROS</t>
  </si>
  <si>
    <t>FE045</t>
  </si>
  <si>
    <t>DISTANCIADORES EN CRUCETA PARA ENCHAPE 2MM</t>
  </si>
  <si>
    <t>FE046</t>
  </si>
  <si>
    <t>CINTA FLEXIBLE PARA SELLO DE JUNTAS A=15CM</t>
  </si>
  <si>
    <t>FE047</t>
  </si>
  <si>
    <t>CINTA FLEXIBLE PARA SELLO DE JUNTAS A=22CM</t>
  </si>
  <si>
    <t>FE048</t>
  </si>
  <si>
    <t>CINTA FLEXIBLE PARA SELLO DE JUNTAS A=10CM</t>
  </si>
  <si>
    <t>FE049</t>
  </si>
  <si>
    <t>CINTA SELLANTE PARA AGUA 1/2" X 10M</t>
  </si>
  <si>
    <t>FE050</t>
  </si>
  <si>
    <t>CINTA SELLANTE PARA AGUA 3/4" X 10M</t>
  </si>
  <si>
    <t>FE051</t>
  </si>
  <si>
    <t>CINTA SELLANTE PARA AGUA 1" X 10M</t>
  </si>
  <si>
    <t>FE052</t>
  </si>
  <si>
    <t>FE053</t>
  </si>
  <si>
    <t>FE063</t>
  </si>
  <si>
    <t>DISOLVENTE EPOXICO DISOLVENTE EPOXICO BLER IGUAL O CALIDAD SUPERIOR</t>
  </si>
  <si>
    <t>FE067</t>
  </si>
  <si>
    <t>EMULSION ASFALTICA SIKA O IGUAL O SUPERIOR CALIDAD</t>
  </si>
  <si>
    <t>FE068</t>
  </si>
  <si>
    <t>SIKADUR 32 PRIMER O IGUAL O SUPERIOR CALIDAD</t>
  </si>
  <si>
    <t>FE070</t>
  </si>
  <si>
    <t>SIKA ANCHORFIX-4 O IGUAL O SUPERIOR CALIDAD</t>
  </si>
  <si>
    <t>FE071</t>
  </si>
  <si>
    <t xml:space="preserve">SOLDADURA PARA CPVC FGG </t>
  </si>
  <si>
    <t>FE072</t>
  </si>
  <si>
    <t xml:space="preserve">SOLDADURA PVC NCT 576 </t>
  </si>
  <si>
    <t>FE073</t>
  </si>
  <si>
    <t>ABRAZADERA ACERO DE 2"</t>
  </si>
  <si>
    <t>FE074</t>
  </si>
  <si>
    <t>ABRAZADERA ACERO DE 3"</t>
  </si>
  <si>
    <t>FE075</t>
  </si>
  <si>
    <t>SOLDADURA 6013 - 3/32”</t>
  </si>
  <si>
    <t>FE076</t>
  </si>
  <si>
    <t>ABRAZADERA ACERO 4"</t>
  </si>
  <si>
    <t>FE077</t>
  </si>
  <si>
    <t>MANTO ALUMANTO 3MM ROLLO 1001M2</t>
  </si>
  <si>
    <t>FE078</t>
  </si>
  <si>
    <t>CLIP TIPO SENCILLO</t>
  </si>
  <si>
    <t>FE079</t>
  </si>
  <si>
    <t>TORNILLO AUTOPERFORANTE 10-16X3/4 CABEZA HEXAGONALPARA CANALETA 90</t>
  </si>
  <si>
    <t>FE080</t>
  </si>
  <si>
    <t>SIKA 1 PRESENTACIÓN 1 KG</t>
  </si>
  <si>
    <t>FE081</t>
  </si>
  <si>
    <t>LÁMINA GALVANIZADA CAL, 18 1,00X 2,00 M</t>
  </si>
  <si>
    <t>FE082</t>
  </si>
  <si>
    <t xml:space="preserve">SIKA 2 </t>
  </si>
  <si>
    <t>FE083</t>
  </si>
  <si>
    <t>CARGA FUERTE MAS CLAVO BAJAVEL 5/16"X 1"</t>
  </si>
  <si>
    <t>FE084</t>
  </si>
  <si>
    <t xml:space="preserve">TORNILLO PARA MADERA 2” No,9 </t>
  </si>
  <si>
    <t>FE085</t>
  </si>
  <si>
    <t xml:space="preserve">ÁNGULO GALV, 0,2X0,25 CAL,26X2,44M </t>
  </si>
  <si>
    <t>FE086</t>
  </si>
  <si>
    <t>CINTA MALLA SELLAPANEL 45 MM RL 0,01</t>
  </si>
  <si>
    <t>FE087</t>
  </si>
  <si>
    <t xml:space="preserve">MASILLA SUPERMASTICK PR </t>
  </si>
  <si>
    <t>FE088</t>
  </si>
  <si>
    <r>
      <t>TORNILLO 1” PUNTA DE BROCA</t>
    </r>
    <r>
      <rPr>
        <sz val="10"/>
        <color rgb="FFFF0000"/>
        <rFont val="Calibri"/>
        <family val="2"/>
        <scheme val="minor"/>
      </rPr>
      <t xml:space="preserve"> </t>
    </r>
  </si>
  <si>
    <t>FE089</t>
  </si>
  <si>
    <t xml:space="preserve">TORNILLO 7/16” PUNTA DE BROCA </t>
  </si>
  <si>
    <t>FE090</t>
  </si>
  <si>
    <t>ABRAZADERA DE ACERO 4"</t>
  </si>
  <si>
    <t>FE091</t>
  </si>
  <si>
    <t>SIKA TRANSPARENTE 10 (5 GL) REPELENTE AL AGUA PARA FACHADAS</t>
  </si>
  <si>
    <t>FE092</t>
  </si>
  <si>
    <t>WIN PROTECTOR METÁLICO INOXIDABLE</t>
  </si>
  <si>
    <t>FE093</t>
  </si>
  <si>
    <t>WIN PROTECTOR PVC BLANCO</t>
  </si>
  <si>
    <t>FE097</t>
  </si>
  <si>
    <t>PLATINA 1-1/4” X  1/4” X 6 M</t>
  </si>
  <si>
    <t>FE098</t>
  </si>
  <si>
    <t xml:space="preserve">BISAGRA COBRE CABEZA, PLANA 3-1/2” </t>
  </si>
  <si>
    <t>FE099</t>
  </si>
  <si>
    <t>JABON</t>
  </si>
  <si>
    <t>FE100</t>
  </si>
  <si>
    <t>NIPLE GALVANIZADO 1/2" X 3 CM</t>
  </si>
  <si>
    <t>FE101</t>
  </si>
  <si>
    <t>TEE GALVANIZADO 1/2"</t>
  </si>
  <si>
    <t>FE102</t>
  </si>
  <si>
    <t>SILICONA VIDRIOS Y ALUMINIO 280 ML</t>
  </si>
  <si>
    <t>FE103</t>
  </si>
  <si>
    <t>DECAPADO FACIL UNIVERSAL PINTUCO</t>
  </si>
  <si>
    <t>FE104</t>
  </si>
  <si>
    <t>TORNILLO PARA MADERA 1” No, 6</t>
  </si>
  <si>
    <t>FE105</t>
  </si>
  <si>
    <t>AMARRES PLÁSTICOS 20 CM</t>
  </si>
  <si>
    <t>FE106</t>
  </si>
  <si>
    <t xml:space="preserve">TORNILLO LÁMINA #14X1/2" GOLOSO </t>
  </si>
  <si>
    <t>FE107</t>
  </si>
  <si>
    <t>XYPEX MORTERO CONCENTRADO- GRIS</t>
  </si>
  <si>
    <t>FE108</t>
  </si>
  <si>
    <t xml:space="preserve">DISTANCIADOR, CM-30 CLIP MORTERO  </t>
  </si>
  <si>
    <t>FE109</t>
  </si>
  <si>
    <t>ESTUCOR ESTUCO PLÁSTICO BLANCO</t>
  </si>
  <si>
    <t>FE110</t>
  </si>
  <si>
    <t xml:space="preserve">TUBO PLASTIFICADO CORTINA BAÑO 1M </t>
  </si>
  <si>
    <t>FE111</t>
  </si>
  <si>
    <t>VIGUETA 38 X 19 MM X 244 M</t>
  </si>
  <si>
    <t>FE114</t>
  </si>
  <si>
    <t>CHAZO  EXPANDIBLE PARA CONCRETO DE 3/8 X 1  7/8"</t>
  </si>
  <si>
    <t>FE115</t>
  </si>
  <si>
    <t>MALLA PAJARITO 1/2"</t>
  </si>
  <si>
    <t>FE116</t>
  </si>
  <si>
    <t>PLATINA 1" X 1/8" X 6M</t>
  </si>
  <si>
    <t>FE117</t>
  </si>
  <si>
    <t>ANCLAJE CHAZO EXPANSIVO 1-1/2”</t>
  </si>
  <si>
    <t>FE118</t>
  </si>
  <si>
    <t>TUBO REDONDO NEGRO DE 1 - 1/2" ESPESOR 25MM X 6M</t>
  </si>
  <si>
    <t>FE119</t>
  </si>
  <si>
    <t xml:space="preserve">TORNILLO LÁMINA AVELLANADO 10X2” </t>
  </si>
  <si>
    <t>FE120</t>
  </si>
  <si>
    <t>CHAZO PARA CARPINTERIA EN MADERA</t>
  </si>
  <si>
    <t>FE121</t>
  </si>
  <si>
    <t xml:space="preserve">ESCUDO GOLPEADOR NIQUELADO </t>
  </si>
  <si>
    <t>FE122</t>
  </si>
  <si>
    <t xml:space="preserve">OMEGA CAL,26 X 2,44 M ROLLADO </t>
  </si>
  <si>
    <t>FE123</t>
  </si>
  <si>
    <t xml:space="preserve">CINTA DE PAPEL SUPERCINTA DE 75 m x 50 mm </t>
  </si>
  <si>
    <t>FE124</t>
  </si>
  <si>
    <t>LAMINA  DE YESO ESTANDAR PARA PANELES DIVISORIOS 1/2" 2,44 M x 1,22 M</t>
  </si>
  <si>
    <t>FE125</t>
  </si>
  <si>
    <t>MASTER 1 IMPERMEABILIZANTE LIQUIDO</t>
  </si>
  <si>
    <t>FE126</t>
  </si>
  <si>
    <t>TORNILLO 7 X 7/16</t>
  </si>
  <si>
    <t>FE127</t>
  </si>
  <si>
    <t>TORNILLO GRABBER 6X1"</t>
  </si>
  <si>
    <t>FE128</t>
  </si>
  <si>
    <t>DILATACIÓN EN BRONCE PC09</t>
  </si>
  <si>
    <t>FE129</t>
  </si>
  <si>
    <t>LIJA TELA NO, 120 PABMERIL</t>
  </si>
  <si>
    <t>FE130</t>
  </si>
  <si>
    <t>WASH PRIMER A PINTURA</t>
  </si>
  <si>
    <t>FE131</t>
  </si>
  <si>
    <t>WASH PRIMER B CATALIZADOR</t>
  </si>
  <si>
    <t>FE132</t>
  </si>
  <si>
    <t>DILATACIÓN EN BRONCE PC 09</t>
  </si>
  <si>
    <t>FE133</t>
  </si>
  <si>
    <t xml:space="preserve">XYPEX CONCENTRADO BLANCO </t>
  </si>
  <si>
    <t>FE134</t>
  </si>
  <si>
    <t>SOPORTE EN PLATINA PARA CORREA METALICA (ZAPATO)</t>
  </si>
  <si>
    <t>FE135</t>
  </si>
  <si>
    <t xml:space="preserve">TORNILLO DE 2 1/2 X 1/2 </t>
  </si>
  <si>
    <t>FE136</t>
  </si>
  <si>
    <t>DISTANCIADORES EN T Y EN X PARA BLOQUES DE VIDRIO</t>
  </si>
  <si>
    <t>FE137</t>
  </si>
  <si>
    <t>ÁNGULO GALV,  0,1X0,15 CAL,26X2,44M</t>
  </si>
  <si>
    <t>FE138</t>
  </si>
  <si>
    <t>OMEGA CAL,26 X 2,44 M ROLLADO</t>
  </si>
  <si>
    <t>FE139</t>
  </si>
  <si>
    <t>TABLILLA PARA CIELO RASO  EN PVC</t>
  </si>
  <si>
    <t>FE140</t>
  </si>
  <si>
    <t>JAMBA EN ALUMINIO</t>
  </si>
  <si>
    <t>FE141</t>
  </si>
  <si>
    <t>RIEL en aluminio (Para división baño)</t>
  </si>
  <si>
    <t>FE142</t>
  </si>
  <si>
    <t>CERCO EN ALUMINIO REFORZADO - ECONOMICO</t>
  </si>
  <si>
    <t>FE143</t>
  </si>
  <si>
    <t>PERMATON</t>
  </si>
  <si>
    <t>FE144</t>
  </si>
  <si>
    <t xml:space="preserve">CARRETILLAS BAJAS </t>
  </si>
  <si>
    <t>FE145</t>
  </si>
  <si>
    <t>CARRETILLAS SUPERIORES</t>
  </si>
  <si>
    <t>FE146</t>
  </si>
  <si>
    <t>JALADERA (Para puerta corredera división baño)</t>
  </si>
  <si>
    <t>FE147</t>
  </si>
  <si>
    <t>REMACHES</t>
  </si>
  <si>
    <t>FE148</t>
  </si>
  <si>
    <t>FE149</t>
  </si>
  <si>
    <t>ÁNGULO PARA ESCUADRA (División baño)</t>
  </si>
  <si>
    <t>FE150</t>
  </si>
  <si>
    <t>TORNILLO TABLAROCA 8 x 1″</t>
  </si>
  <si>
    <t>FE151</t>
  </si>
  <si>
    <t>LÁMINA ACRÍLICO de 12 m x 18m  x 2 mm</t>
  </si>
  <si>
    <t>FE152</t>
  </si>
  <si>
    <t>FE153</t>
  </si>
  <si>
    <t>LIJA N° 60</t>
  </si>
  <si>
    <t>FE154</t>
  </si>
  <si>
    <t>PARAL B9 X 244 CAL 26</t>
  </si>
  <si>
    <t>FE155</t>
  </si>
  <si>
    <t>SEPAROL ECOLÓGICO (Desmoldante para formaleta)</t>
  </si>
  <si>
    <t>FE156</t>
  </si>
  <si>
    <t xml:space="preserve">DISTANCIADOR, CM-20 CLIP MORTERO  </t>
  </si>
  <si>
    <t>FE157</t>
  </si>
  <si>
    <t>CURASEAL BLANCO (SELLADOR)</t>
  </si>
  <si>
    <t>FE158</t>
  </si>
  <si>
    <t>CARRETILLA PLATON DE 6 FT(PIES)PLASTICO-RUEDA ANTIPINCHAZO</t>
  </si>
  <si>
    <t>FE159</t>
  </si>
  <si>
    <t>SIKATOP-122 (POR 30 KG) MORTERO CEMENTOSO Y RESINA ACRILICA</t>
  </si>
  <si>
    <t>FE160</t>
  </si>
  <si>
    <t>SIKADUR 35-HI MOD-LV (3KG)</t>
  </si>
  <si>
    <t>FE161</t>
  </si>
  <si>
    <t>ANTISOL BLANCO (CURADOR DE CONCRETO) POR 20 KG</t>
  </si>
  <si>
    <t>FE162</t>
  </si>
  <si>
    <t>SUMINISTRO PREPARACION DE SUPERFICIE E INYECCION A PRESION DE ADHESIVO EPÓXICO DE ALTA RESISTENCIA PARA REOARACION DE (FISURAS) EN MUROS DE CONCRETO (SIKADUR 35 Hi-MOD-LV; Rto:-Aprox:3-5ml/Kg dependiendo de espesor de la grieta), Valor a todo costo,</t>
  </si>
  <si>
    <t>FE163</t>
  </si>
  <si>
    <t>FLANCHE METALICO CAL, 26 025M * 240M</t>
  </si>
  <si>
    <t>FE164</t>
  </si>
  <si>
    <t>TUBO PVC RANURADO  DE 2"</t>
  </si>
  <si>
    <t>FE165</t>
  </si>
  <si>
    <t>ACCESRIOS PARA MANTENIMIENTO A RED SANITARIA (3/4 A 4")</t>
  </si>
  <si>
    <t>FE166</t>
  </si>
  <si>
    <t>CINTA AISLANTE N15 PVC (20M) NEGRA</t>
  </si>
  <si>
    <t>FE167</t>
  </si>
  <si>
    <t>CIELO RASO FIBRA MINERAL NAVI</t>
  </si>
  <si>
    <t>FE168</t>
  </si>
  <si>
    <t>Sika 101 Mortero Plus Recubrimiento Impermeable Gris 25kg</t>
  </si>
  <si>
    <t>RE</t>
  </si>
  <si>
    <t>TUBERIAS -RED HIDRAULICA Y SANITARIA</t>
  </si>
  <si>
    <t>RE001</t>
  </si>
  <si>
    <t>TUBO  CPVC ULTRATEMP 1/2"</t>
  </si>
  <si>
    <t>RE002</t>
  </si>
  <si>
    <t>CODO  CPVC 45° 1/2"</t>
  </si>
  <si>
    <t>RE003</t>
  </si>
  <si>
    <t>UNION  CPVC ULTRATEMP 1/2"</t>
  </si>
  <si>
    <t>RE004</t>
  </si>
  <si>
    <t>TEE CPVC ULTRATEMP 1/2"</t>
  </si>
  <si>
    <t>RE005</t>
  </si>
  <si>
    <t>TEE PRESIÓN PVC 1 1/4"</t>
  </si>
  <si>
    <t>RE006</t>
  </si>
  <si>
    <t>TEE PRESIÓN PVC 1"</t>
  </si>
  <si>
    <t>RE007</t>
  </si>
  <si>
    <t>TEE PRESION PVC 1/2"</t>
  </si>
  <si>
    <t>RE008</t>
  </si>
  <si>
    <t>ADAPTADOR MACHO CPVC 1/2"</t>
  </si>
  <si>
    <t>RE009</t>
  </si>
  <si>
    <t>REJILLA VENTILACION 20X20 CM-PVC EUROPEA</t>
  </si>
  <si>
    <t>RE010</t>
  </si>
  <si>
    <t>TUBO PRESION PVC 4" RDE 21</t>
  </si>
  <si>
    <t>RE011</t>
  </si>
  <si>
    <t>TUBO PRESION PVC 1/2"</t>
  </si>
  <si>
    <t>RE012</t>
  </si>
  <si>
    <t>TUBO PRESION PVC  1 1/2" RDE 21</t>
  </si>
  <si>
    <t>RE013</t>
  </si>
  <si>
    <t>TUBO PRESION PVC 1" RDE 21</t>
  </si>
  <si>
    <t>RE015</t>
  </si>
  <si>
    <t>TUBO PRESION PVC 1/2" RDE 13,5</t>
  </si>
  <si>
    <t>RE016</t>
  </si>
  <si>
    <t>TUBO PRESION PVC 3/4"</t>
  </si>
  <si>
    <t>RE024</t>
  </si>
  <si>
    <t>CODO 45 4" PVC S</t>
  </si>
  <si>
    <t>RE025</t>
  </si>
  <si>
    <t>CODO 45 3" PVC S</t>
  </si>
  <si>
    <t>RE026</t>
  </si>
  <si>
    <t>CODO 45° PRESIÓN PVC 1"</t>
  </si>
  <si>
    <t>RE027</t>
  </si>
  <si>
    <t>CODO DE 90 CPVC ULTRATEMP 1/2"</t>
  </si>
  <si>
    <t>RE028</t>
  </si>
  <si>
    <t>TAPON ROSCADO PRESION PVC 1/2"</t>
  </si>
  <si>
    <t>RE029</t>
  </si>
  <si>
    <t>TAPON DE PRUEBA O SOLDADO PRESION PVC 1/2"</t>
  </si>
  <si>
    <t>RE030</t>
  </si>
  <si>
    <t>ADAPTADOR MACHO PRESION PVC 1/2"</t>
  </si>
  <si>
    <t>RE031</t>
  </si>
  <si>
    <t>ADAPTADOR HEMBRA PRESION PVC 1/2"</t>
  </si>
  <si>
    <t>RE032</t>
  </si>
  <si>
    <t>REGISTRO RED WHITE COMPUERTA 1/2"</t>
  </si>
  <si>
    <t>RE033</t>
  </si>
  <si>
    <t>REGISTRO RED WHITE 1" COMPUERTA</t>
  </si>
  <si>
    <t>RE035</t>
  </si>
  <si>
    <t>VALVULA DE BOLA  PVC 1 1/4" SOLDADA</t>
  </si>
  <si>
    <t>RE037</t>
  </si>
  <si>
    <t>CHEQUE 1 PULGADA VERTICAL RESORTE GRIVAL-150PSI</t>
  </si>
  <si>
    <t>RE038</t>
  </si>
  <si>
    <t>CHEQUE 1  1/4 PULGADA VERTICAL HELBERT 150 PSI</t>
  </si>
  <si>
    <t>RE040</t>
  </si>
  <si>
    <t>UNIVERSAL PRESIÓN PVC 1 1/4"</t>
  </si>
  <si>
    <t>RE041</t>
  </si>
  <si>
    <t>UNION PRESION PVC 1/2"</t>
  </si>
  <si>
    <t>RE042</t>
  </si>
  <si>
    <t>TUBERIA PRESION PVC 2" RDE 21</t>
  </si>
  <si>
    <t>RE043</t>
  </si>
  <si>
    <t>TUBERIA PRESION PVC 4" RDE 21</t>
  </si>
  <si>
    <t>RE044</t>
  </si>
  <si>
    <t>TUBERIA PVC ALL 4"</t>
  </si>
  <si>
    <t>RE045</t>
  </si>
  <si>
    <t>TUBERIA PVC ALL 3"</t>
  </si>
  <si>
    <t>RE046</t>
  </si>
  <si>
    <t>TAPA REGISTRO 15 X 15 PLÁSTICA</t>
  </si>
  <si>
    <t>RE047</t>
  </si>
  <si>
    <t>VALVULA CHEQUE CORTIINA BRONCE 1"(125PSI)</t>
  </si>
  <si>
    <t>RE048</t>
  </si>
  <si>
    <t>ADAPTADOR CVPV ULTRATEM ROSCA METALICA DE ENTRADA 1/2"</t>
  </si>
  <si>
    <t>RE049</t>
  </si>
  <si>
    <t>UNIVERSAL PRESIÓN PVC 1"</t>
  </si>
  <si>
    <t>RE050</t>
  </si>
  <si>
    <t>TAPON DE PRUEBA 3"</t>
  </si>
  <si>
    <t>RE051</t>
  </si>
  <si>
    <t>TUBO PVC SANITARIO DE 2"</t>
  </si>
  <si>
    <t>RE052</t>
  </si>
  <si>
    <t xml:space="preserve">TUBO PVC SANITARIA 3" </t>
  </si>
  <si>
    <t>RE053</t>
  </si>
  <si>
    <t>TUBO PVC SANITARIA 4"</t>
  </si>
  <si>
    <t>RE054</t>
  </si>
  <si>
    <t>CODO 90  C X C PVC SANITARIA 2"</t>
  </si>
  <si>
    <t>RE055</t>
  </si>
  <si>
    <t>CODO 90  C X C PVC SANITARIA 3"</t>
  </si>
  <si>
    <t>RE056</t>
  </si>
  <si>
    <t>CODO 90  C X C PVC SANITARIA 4"</t>
  </si>
  <si>
    <t>RE057</t>
  </si>
  <si>
    <t>TAPONC PVC SANITARIA 3"</t>
  </si>
  <si>
    <t>RE058</t>
  </si>
  <si>
    <t>REJILLA PLASTICA 3"X2" SOSCO</t>
  </si>
  <si>
    <t>RE059</t>
  </si>
  <si>
    <t>REJILLA PLASTICA 4"X3"</t>
  </si>
  <si>
    <t>RE061</t>
  </si>
  <si>
    <t>FLOTADOR 1"CUERPO EN BRONCE FUNDIDO VÁSTAGO Y TORNILLOS EN LATÓN SELLO DE CAUCHO ROSCA NPT PRESIÓN DE CIERRE, 150 PSI CON BOLA PLÁSTICA,</t>
  </si>
  <si>
    <t>RE062</t>
  </si>
  <si>
    <t>TUBERÍA AGUA NEGRA DE 2"</t>
  </si>
  <si>
    <t>RE063</t>
  </si>
  <si>
    <t>UNIVERSAL GALVANIZADA 1/2</t>
  </si>
  <si>
    <t>RE064</t>
  </si>
  <si>
    <t>TAPON ROSCADO PRESION 3/4"</t>
  </si>
  <si>
    <t>RE065</t>
  </si>
  <si>
    <t>TEE PRESION PVC 3/4"</t>
  </si>
  <si>
    <t>RE066</t>
  </si>
  <si>
    <t xml:space="preserve">REGISTRO DE CORTINA RED WHITE DE 3/4" </t>
  </si>
  <si>
    <t>RE068</t>
  </si>
  <si>
    <t>TAPON SOLDADO DE 4" PVC GRIS</t>
  </si>
  <si>
    <t>RE069</t>
  </si>
  <si>
    <t xml:space="preserve">TAPA REGISTRO PLASTICA 20 CM X 20 CM </t>
  </si>
  <si>
    <t>RE070</t>
  </si>
  <si>
    <t>CODO REVENTILADO 3X2</t>
  </si>
  <si>
    <t>RE071</t>
  </si>
  <si>
    <t>TEE PVC SANITARIA REDUCIDA 3X2</t>
  </si>
  <si>
    <t>RE072</t>
  </si>
  <si>
    <t>TUBO PVC VENTILACIÓN DE 2"</t>
  </si>
  <si>
    <t>RE073</t>
  </si>
  <si>
    <t>TEE PVC SANITARIA REDUCIDA 4X2</t>
  </si>
  <si>
    <t>RE074</t>
  </si>
  <si>
    <t>CODO 90 PRESION PVC 1/2"</t>
  </si>
  <si>
    <t>RE075</t>
  </si>
  <si>
    <t>ENTRADA TANQUE PLASTICO DE 1/2"</t>
  </si>
  <si>
    <t>RE076</t>
  </si>
  <si>
    <t>ADAPTADOR MACHO PRESION 3/4"</t>
  </si>
  <si>
    <t>RE077</t>
  </si>
  <si>
    <t>CODO 90 PRESION PVC 3/4"</t>
  </si>
  <si>
    <t>RE078</t>
  </si>
  <si>
    <t>VÁLVULA BOLA 3/4 METAL MARIPOSA HELBERT</t>
  </si>
  <si>
    <t>RE079</t>
  </si>
  <si>
    <t>UNION PVC SANITARIA 2"</t>
  </si>
  <si>
    <t>RE080</t>
  </si>
  <si>
    <t>YEE PVC SANITARIA 2"</t>
  </si>
  <si>
    <t>RE081</t>
  </si>
  <si>
    <t>UNION PVC SANITARIA 3"</t>
  </si>
  <si>
    <t>RE082</t>
  </si>
  <si>
    <t>YEE PVC SANITARIA 3"</t>
  </si>
  <si>
    <t>RE083</t>
  </si>
  <si>
    <t>UNION PVC SANITARIA 4"</t>
  </si>
  <si>
    <t>RE084</t>
  </si>
  <si>
    <t>YEE PVC SANITARIA 4"</t>
  </si>
  <si>
    <t>RE085</t>
  </si>
  <si>
    <t>TANQUE CAPACIDAD 500 LT EN PVC</t>
  </si>
  <si>
    <t>RE086</t>
  </si>
  <si>
    <t>REJILLA PLASTICA 3X1 1/2"</t>
  </si>
  <si>
    <t>RE087</t>
  </si>
  <si>
    <t>REJILLA SIFON PLASTICA 3X2</t>
  </si>
  <si>
    <t>RE088</t>
  </si>
  <si>
    <t>TAPON PRUEBA SANITARIA PVC 2"</t>
  </si>
  <si>
    <t>RE089</t>
  </si>
  <si>
    <t>SIFÓN PVC 135º 3”</t>
  </si>
  <si>
    <t>RE090</t>
  </si>
  <si>
    <t>TAPON PRUEBA SANITARIA PVC 3"</t>
  </si>
  <si>
    <t>RE091</t>
  </si>
  <si>
    <t>CODO REVENTILADO 4X2</t>
  </si>
  <si>
    <t>RE092</t>
  </si>
  <si>
    <t>TEE PVC SANITARIA REDUCIDA 3” X 2”</t>
  </si>
  <si>
    <t>RE093</t>
  </si>
  <si>
    <t>TEE PVC SANITARIA 1-1/2”</t>
  </si>
  <si>
    <t>RE094</t>
  </si>
  <si>
    <t>TUBO PVC SANITARIO 1-1/2”</t>
  </si>
  <si>
    <t>RE095</t>
  </si>
  <si>
    <t>UNIÓN PVC SANITARIA 1 - 1/2”</t>
  </si>
  <si>
    <t>RE096</t>
  </si>
  <si>
    <t xml:space="preserve">CODO BAJANTE 45° BLANCO </t>
  </si>
  <si>
    <t>RE097</t>
  </si>
  <si>
    <t xml:space="preserve">UNIÓN CANAL AMAZONA BLANCO </t>
  </si>
  <si>
    <t>RE098</t>
  </si>
  <si>
    <t xml:space="preserve">CANAL AMAZONA X 3M </t>
  </si>
  <si>
    <t>RE099</t>
  </si>
  <si>
    <t>TAPA EXTERNA CANAL AMAZONICA</t>
  </si>
  <si>
    <t>RE100</t>
  </si>
  <si>
    <t xml:space="preserve">SOPORTE DE CANAL AMAZONA </t>
  </si>
  <si>
    <t>RE101</t>
  </si>
  <si>
    <t>UNIVERSAL GALVANIZADA DE 3/4"</t>
  </si>
  <si>
    <t>RE102</t>
  </si>
  <si>
    <t>TUBO CUADRADO DE 1/ 2"X 1/2" CALIBRE 18 X 6M</t>
  </si>
  <si>
    <t>RE103</t>
  </si>
  <si>
    <t>TUBO CUADRADO DE 1"X1" CALIBRE 18 X 6M</t>
  </si>
  <si>
    <t>RE104</t>
  </si>
  <si>
    <t>TUBERIA CERRAMIENTO NEGRO 2 X 0098 " X 6M</t>
  </si>
  <si>
    <t>RE105</t>
  </si>
  <si>
    <t>TEE REDUCIDA 3/4 X 1/2 PRESIÓN</t>
  </si>
  <si>
    <t>RE106</t>
  </si>
  <si>
    <t>SIFÓN PVC PAVCO DE 2"</t>
  </si>
  <si>
    <t>RE107</t>
  </si>
  <si>
    <t>SIFÓN PVC PAVCO DE 3"</t>
  </si>
  <si>
    <t>RE108</t>
  </si>
  <si>
    <t>SIFÓN PVC PAVCO DE 4"</t>
  </si>
  <si>
    <t>RE109</t>
  </si>
  <si>
    <t>PERFIL VIGUETA EN C (CAL,26) 048MM; L=244M</t>
  </si>
  <si>
    <t>RE110</t>
  </si>
  <si>
    <t>FLANCHE HM ADAP, TANQUE AGUA 2"</t>
  </si>
  <si>
    <t>RE111</t>
  </si>
  <si>
    <t>ACOMETIDA NUEVA DE ACUEDUCTO 1/2" EN PISO (Anden en recebo/tierra) Inc, Mano de obraexctransporte materialesconexion a red principal y red interna cajilla no reciclable y recuperac, espacio publico) no incluye medidor y registro de bola - Res, Acueducto N°0303-02-04-2019: Vigente</t>
  </si>
  <si>
    <t>RE112</t>
  </si>
  <si>
    <t>ACOMETIDA NUEVA DE ACUEDUCTO 1/2" EN PISO (Anden en concretoy/o tableta no idu) Inc, Mano de obraexctransporte materialesconexion a red principal y red internacajilla no reciclable y recuperac, espacio publico) no incluye medidor y registro de bola - Res, Acueducto N°0303-02-04-2019: Vigente</t>
  </si>
  <si>
    <t>RE113</t>
  </si>
  <si>
    <t>ACOMETIDA NUEVA DE ACUEDUCTO 1/2" EN PISO (Anden en loseta tipo Idu) Inc, Mano de obraexctransporte materialesconexion a red principal y red inerna cajilla no reciclable y recuperac, espacio publico) no incluye medidor y registro de bola - Res, Acueducto N°0303-02-04-2019: Vigente</t>
  </si>
  <si>
    <t>RE114</t>
  </si>
  <si>
    <t>ACOMETIDA NUEVA DE ACUEDUCTO 1/2" EN PISO (Anden en adoquin ladrillo tipo Idu) Inc, Mano de obraexctransporte materialesconexion a red principal y red inernacajilla no reciclable y  recuperac, espacio publico) no incluye medidor y registro de bola - Res, Acueducto N°0303-02-04-2019: Vigente</t>
  </si>
  <si>
    <t>RE115</t>
  </si>
  <si>
    <t>ACOMETIDA NUEVA DE ACUEDUCTO 1/2" EN PISO (Via  en recebo/tierra) Inc, Mano de obraexc transporte materialesconexion a red principal y red inerna cajilla no reciclable y recuperac, espacio publico) no incluye medidor y registro de bola - Res, Acueducto N°0303-02-04-2019: Vigente</t>
  </si>
  <si>
    <t>RE116</t>
  </si>
  <si>
    <t>ACOMETIDA NUEVA DE ACUEDUCTO 1/2" EN PISO (Via  en asfalto) Inc, Mano de obraexc transporte materialesconexion a red principal y red inerna cajilla no reciclable y recuperac, espacio publico) no incluye medidor y registro de bola - Res, Acueducto N°0303-02-04-2019: Vigente</t>
  </si>
  <si>
    <t>RE117</t>
  </si>
  <si>
    <t>ACOMETIDA NUEVA DE ACUEDUCTO 1/2" EN PISO (Via en concreto) Inc, Mano de obraexc transporte materialesconexion a red principal y red interna cajilla no reciclable y recuperac, espacio publico) no incluye medidor y registro de bola - Res, Acueducto N°0303-02-04-2019: Vigente</t>
  </si>
  <si>
    <t>RE118</t>
  </si>
  <si>
    <t>SUMINISTRO E INSTALACION DE MEDIDOR DE ACUEDUCTO (Con componentes de 1/2")y recuperac, espacio publico</t>
  </si>
  <si>
    <t>RE119</t>
  </si>
  <si>
    <t>CONEXIÓN DOMICILIARIA DE ALCANTARILLADO - (Via y anden en recebo/tierra)Inc, Exc,Tuberia PVCS-8" accesorios de conexión a la red principal recuperacion del espacio publico rotura y reconstrucción) No incluye caja de inspección,Res, Acueducto N°0303-02-04-2019: Vigente</t>
  </si>
  <si>
    <t>RE120</t>
  </si>
  <si>
    <t>CONEXIÓN DOMICILIARIA DE ALCANTARILLADO - (Via Adoquin/ladrillo)Inc, Exc,Tuberia PVCS-8" accesorios de conexión a la red principal recuperacion del espacio publico rotura y reconstrucción) No incluye caja de inspección, Res, Acueducto N°0303-02-04-2019: Vigente</t>
  </si>
  <si>
    <t>RE121</t>
  </si>
  <si>
    <t>CONEXIÓN DOMICILIARIA DE ALCANTARILLADO - (Via adoquin en concreto)Inc, Exc,Tuberia PVCS-8" accesorios de conexión a la red principal recuperacion del espacio publico rotura y reconstrucción) No incluye caja de inspección, Res, Acueducto N°0303-02-04-2019: Vigente</t>
  </si>
  <si>
    <t>RE122</t>
  </si>
  <si>
    <t>CONEXIÓN DOMICILIARIA DE ALCANTARILLADO - (Via en asfalto)Inc, Exc,Tuberia PVCS-8" accesorios de conexión a la red principal recuperacion del espacio publico rotura y reconstrucción) No incluye caja de inspección, Res, Acueducto N°0303-02-04-2019: Vigente</t>
  </si>
  <si>
    <t>RE123</t>
  </si>
  <si>
    <t>CONEXIÓN DOMICILIARIA DE ALCANTARILLADO - (Via en concreto)Inc, Exc,Tuberia PVCS-8" accesorios de conexión a la red principal recuperacion del espacio publico rotura y reconstrucción) No incluye caja de inspección,  Res, Acueducto N°0303-02-04-2019: Vigente</t>
  </si>
  <si>
    <t>RE124</t>
  </si>
  <si>
    <t>TUBO PVC VENTILACIÓN DE 3"</t>
  </si>
  <si>
    <t>RE125</t>
  </si>
  <si>
    <t>TUBO PVC VENTILACIÓN DE 4"</t>
  </si>
  <si>
    <t>RE126</t>
  </si>
  <si>
    <t>VALVULA BOLA PVC 1/2" LISA SOLDABLE</t>
  </si>
  <si>
    <t>RE127</t>
  </si>
  <si>
    <t>CANAL AMAZONAS BLANCA 3 METROS</t>
  </si>
  <si>
    <t>RE128</t>
  </si>
  <si>
    <t>VALVULA DE BOLA PVC 3/4" SOLDADA CONTROL CAUDAL AGUA</t>
  </si>
  <si>
    <t>RE129</t>
  </si>
  <si>
    <t>VALVULA DE BOLA PVC 1" SOLDADA CONTROL CAUDAL AGUA</t>
  </si>
  <si>
    <t>RE130</t>
  </si>
  <si>
    <t>TAPON DE PRUEBA 4"</t>
  </si>
  <si>
    <t>CM</t>
  </si>
  <si>
    <t>CARPINTERÍA METÁLICA</t>
  </si>
  <si>
    <t>CM001</t>
  </si>
  <si>
    <t>LAMINA COLDROLL, 2 MM 1,00X2,00M</t>
  </si>
  <si>
    <t>CM002</t>
  </si>
  <si>
    <t>LÁMINA GALVANIZADA CAL 26 DE 100 X 200 M</t>
  </si>
  <si>
    <t>CM003</t>
  </si>
  <si>
    <t>MARCO Y TAPA PARA CAJA DE INSPECCIÓN  0,50x0,50</t>
  </si>
  <si>
    <t>CM004</t>
  </si>
  <si>
    <t>MARCO Y TAPA PARA CAJA DE INSPECCIÓN 0,80 M X 0,80 M</t>
  </si>
  <si>
    <t>CM005</t>
  </si>
  <si>
    <t>MARCO Y TAPA PARA CAJA DE INSPECCIÓN 1 M X 1 M</t>
  </si>
  <si>
    <t>CM007</t>
  </si>
  <si>
    <t>ANCLAJE DE CUÑA DE 3/8" X 3"</t>
  </si>
  <si>
    <t>CM008</t>
  </si>
  <si>
    <t>PASAMANOS ALUMINIO 6X4X250CM</t>
  </si>
  <si>
    <t>CM010</t>
  </si>
  <si>
    <t>TUBO RECTANGULAR EN LÁMINA GALVANIZADA CAL, 26 DE 12X06 CM INCLUYE CODO LÁMINA</t>
  </si>
  <si>
    <t>CM011</t>
  </si>
  <si>
    <t xml:space="preserve">BARRA CUADRADA 9 MM X 6M </t>
  </si>
  <si>
    <t>CM012</t>
  </si>
  <si>
    <t xml:space="preserve">LÁMINA COLD ROLLED CAL,16 DE 100 X 200 M </t>
  </si>
  <si>
    <t>CM013</t>
  </si>
  <si>
    <t>VENTANA CORREDIZA 0,6X0,4 3MM EN ALUMINIO + VIDRIO</t>
  </si>
  <si>
    <t>CM014</t>
  </si>
  <si>
    <t>VENTANA CORREDIZA 1,2 X 1,2 3MM EN ALUMINIO + VIDRIO</t>
  </si>
  <si>
    <t>CM015</t>
  </si>
  <si>
    <t>VENTANA CORREDIZA 05X 05 3MM EN LÁMINA</t>
  </si>
  <si>
    <t>CM016</t>
  </si>
  <si>
    <t>CANAL B9 X 244 CALIBRE 26</t>
  </si>
  <si>
    <t>CM017</t>
  </si>
  <si>
    <t>LAMINA COLDROLL, 185 MM 1,00X2,00M</t>
  </si>
  <si>
    <t>CM018</t>
  </si>
  <si>
    <t xml:space="preserve">PUERTA EN AGLOMERADO ANTIHUMEDAD ACABADO EN LÁMINA MELANINA PARA  MUEBLE BAJO DE COCINA  ANCHO PROMEDIO ENTRE 30 CM Y 40 CM ALTO </t>
  </si>
  <si>
    <t>CM019</t>
  </si>
  <si>
    <t>PIEZA EN MADERA INFERIOR Y SUPERIOR PARA TOPE PUERTAS MUEBLES DE 15 MM X 30 MM  (Llamaremos lazos superiores e inferiores)</t>
  </si>
  <si>
    <t>CM020</t>
  </si>
  <si>
    <t>PERFIL PLACA FÁCIL 8M NEGRO</t>
  </si>
  <si>
    <t>CU</t>
  </si>
  <si>
    <t>CUBIERTA</t>
  </si>
  <si>
    <t>CU001</t>
  </si>
  <si>
    <t>GANCHO 150MM</t>
  </si>
  <si>
    <t>CU002</t>
  </si>
  <si>
    <t xml:space="preserve">AMARRE  TAPA METÁLICA 26 CM CALIBRE 18 </t>
  </si>
  <si>
    <t>CU004</t>
  </si>
  <si>
    <t xml:space="preserve">PERFIL METÀLICO  RECTANGULAR 80MM X 40 MM X 2MM </t>
  </si>
  <si>
    <t>CU006</t>
  </si>
  <si>
    <t>PERFIL EN C METÀLICO  CALIBRE 14 DE  220 MM X 80 MM  6 METROS X 3750KG CON ANTICORROSIVO</t>
  </si>
  <si>
    <t>CU007</t>
  </si>
  <si>
    <t>PERFIL METÀLICO  EN TUBO RECTANGULAR 80 MM X 40 MM CALIBRE 16 CON ANTICORROSIVO</t>
  </si>
  <si>
    <t>CU008</t>
  </si>
  <si>
    <t>CANAL RAINGO X 3M</t>
  </si>
  <si>
    <t>CU010</t>
  </si>
  <si>
    <t>UNION CANAL</t>
  </si>
  <si>
    <t>CU011</t>
  </si>
  <si>
    <t>UNION BAJANTE</t>
  </si>
  <si>
    <t>CU012</t>
  </si>
  <si>
    <t>SOPORTE METALICO</t>
  </si>
  <si>
    <t>CU013</t>
  </si>
  <si>
    <t>TORNILLO AUTOPERFORANTE 3/4"</t>
  </si>
  <si>
    <t>CU014</t>
  </si>
  <si>
    <t>CABALLETE TRAPEZOIDAL METÀLICO  06X094M 2MM</t>
  </si>
  <si>
    <t>CU015</t>
  </si>
  <si>
    <t>CANAL LAMINA GALV, CAL, 22 DE 200 X 100</t>
  </si>
  <si>
    <t>CU016</t>
  </si>
  <si>
    <t>CABALLETE P-7 FIJO TIPO ETERNIT O SIMILAR</t>
  </si>
  <si>
    <t>CU017</t>
  </si>
  <si>
    <t>LAMINA GALVANIZADA CAL, 26 (INCLUYE SOLDADURA)</t>
  </si>
  <si>
    <t>CU018</t>
  </si>
  <si>
    <t xml:space="preserve">CABALLETE ONDULADO EN POLIPROPILENO </t>
  </si>
  <si>
    <t>CU019</t>
  </si>
  <si>
    <t>TEJA ACRÍLICA ONDULADA TIPO GENFOR DE 087 M X 152 M IGUAL O DE CALIDAD SUPERIOR</t>
  </si>
  <si>
    <t>CU020</t>
  </si>
  <si>
    <t>TEJA ACRÍLICA ONDULADA TIPO GENFOR DE 087 M X 305 M  IGUAL O DE CALIDAD SUPERIOR</t>
  </si>
  <si>
    <t>CU021</t>
  </si>
  <si>
    <t>TEJA TRASLÚCIDA  POLICARBONATO No, 6 183X920MM</t>
  </si>
  <si>
    <t>CU022</t>
  </si>
  <si>
    <t>TEJA ARQUITECTÓNICA ACESCO O SIMILAR 73 CM  X 305 CM X 03 MM</t>
  </si>
  <si>
    <t>CU023</t>
  </si>
  <si>
    <t>CABALLETE PARA TEJA ARQUITECTÓNICA ACESCO, 110 M X 060 M</t>
  </si>
  <si>
    <t>CU024</t>
  </si>
  <si>
    <t>TEJA ARQUITECTÓNICA ACESCO O SIMILAR 73 CM  X 500 CM X 03 MM</t>
  </si>
  <si>
    <t>CU025</t>
  </si>
  <si>
    <t>TEJA ARQUITECTÓNICA ACESCO O SIMILAR 73 CM  X 600 CM X 03 MM</t>
  </si>
  <si>
    <t>CU026</t>
  </si>
  <si>
    <t>TEJA TIPO ZINC CALIBRE 33 DE 243 M X 080</t>
  </si>
  <si>
    <t>CU027</t>
  </si>
  <si>
    <t>CABALLETE DE CUMBRERA PARA CUBIERTA DE ZINC TIPO COYAHUE DE 040 M X 3 M</t>
  </si>
  <si>
    <t>CU028</t>
  </si>
  <si>
    <t>TEJA TERMO ACÚSTICA REF, CN02401MP IGUAL O SUPERIOR CALIDAD</t>
  </si>
  <si>
    <t>CU029</t>
  </si>
  <si>
    <t>CABALLETE PARA TERMOACUSTICA</t>
  </si>
  <si>
    <t>CU030</t>
  </si>
  <si>
    <t>TEJA TRAPEZOIDAL METÁLICA COLOR CALIBRE 26 090 M X 3 M</t>
  </si>
  <si>
    <t>CU031</t>
  </si>
  <si>
    <t>TEJA  EN PVC MARFIL IGUAL O SUPERIOR CALIDAD 92 CM X 152 CM</t>
  </si>
  <si>
    <t>CU032</t>
  </si>
  <si>
    <t>TEJA DE VENTILACIÓN RESIDENCIAL</t>
  </si>
  <si>
    <t>CU033</t>
  </si>
  <si>
    <t xml:space="preserve">CABALLETE FIBRO MACH 06 X 094 2 MM CUBIERTA PVC </t>
  </si>
  <si>
    <t>CU034</t>
  </si>
  <si>
    <t>TORNILLO FIJADOR A CORREA DE MADERA 9-15X1 1/2” CON CABEZA HEXAGONAL ARANDELA Y BANDA DE NEOPRENO</t>
  </si>
  <si>
    <t>CU035</t>
  </si>
  <si>
    <t>TEJA DE BARRO</t>
  </si>
  <si>
    <t>CU036</t>
  </si>
  <si>
    <t xml:space="preserve">TEJA CABALLETE BOGOTANA </t>
  </si>
  <si>
    <t>CU037</t>
  </si>
  <si>
    <t xml:space="preserve">TEJA CLARABOYA NO, 6  092 X 183 M INCLUYE TUBO SALIDA UNIVERSAL TAPA TUBO DE SALIDA </t>
  </si>
  <si>
    <t>CU038</t>
  </si>
  <si>
    <t>CABALLETE ONDULADO</t>
  </si>
  <si>
    <t>CU039</t>
  </si>
  <si>
    <t>CABALLETE FIJO</t>
  </si>
  <si>
    <t>CU040</t>
  </si>
  <si>
    <t>CABALLETE ARTICULADO SUPERIOR</t>
  </si>
  <si>
    <t>CU041</t>
  </si>
  <si>
    <t>CABALLETE DE VENTILACIÓN</t>
  </si>
  <si>
    <t>CU042</t>
  </si>
  <si>
    <t>UNIÓN CABALLETE LIMATESAS</t>
  </si>
  <si>
    <t>CU043</t>
  </si>
  <si>
    <t xml:space="preserve">TERMINAL LATERAL PLANO DE CUMBRERA PVC  DE 3 M COMPATIBLE DIVERSOS SISTEMAS CUBIERTA </t>
  </si>
  <si>
    <t>CU044</t>
  </si>
  <si>
    <t>IMPERMEABILIZACIÓN EN MATERIAL BITUMINOSO (MANTO ASFALTICO)</t>
  </si>
  <si>
    <t>CU045</t>
  </si>
  <si>
    <t>SELLE DE JUNTAS EN SIKAFLEX 1 A PLUS PRESENTACIÓN 300 CC</t>
  </si>
  <si>
    <t>CU046</t>
  </si>
  <si>
    <t>PERFIL RECTANGULAR 80 MM X 40 MM    DE 2 MM X 6 M</t>
  </si>
  <si>
    <t>CU047</t>
  </si>
  <si>
    <t>PERFIL EN C 150 MM X 50 MM  2 MM X 6 M</t>
  </si>
  <si>
    <t>CU048</t>
  </si>
  <si>
    <t>PERFIL EN C 220 MM X 80 MM 2 MM X 3750 KGR, 6M</t>
  </si>
  <si>
    <t>CU049</t>
  </si>
  <si>
    <t>CU050</t>
  </si>
  <si>
    <t xml:space="preserve">UNION CANAL PAVCO ALL-  LONGITUDINAL </t>
  </si>
  <si>
    <t>CU051</t>
  </si>
  <si>
    <t xml:space="preserve">UNION CANAL RAINGO PAVCO ALL-  ESQUINERA </t>
  </si>
  <si>
    <t>CU052</t>
  </si>
  <si>
    <t xml:space="preserve">BAJANTE RAINGO PAVCO 3 M </t>
  </si>
  <si>
    <t>CU053</t>
  </si>
  <si>
    <t xml:space="preserve">SOPORTE DE BAJANTE RAINGO </t>
  </si>
  <si>
    <t>CU054</t>
  </si>
  <si>
    <t>CODO RAINGO PARA BAJANTE A ALCANTARILLADO</t>
  </si>
  <si>
    <t>CU055</t>
  </si>
  <si>
    <t xml:space="preserve">TAPA IZQUIERDA O DERECHA RAINGO  PAVCO </t>
  </si>
  <si>
    <t>CU056</t>
  </si>
  <si>
    <t>UNÓN BAJANTE CANAL</t>
  </si>
  <si>
    <t>CU057</t>
  </si>
  <si>
    <t>ADAPTADOR BAJANTE ALL DE 3"</t>
  </si>
  <si>
    <t>CU058</t>
  </si>
  <si>
    <t>CABALLETE PARA TEJA TIPO ZINC CALIBRE 33 (CHAPA GALVANIZADA)</t>
  </si>
  <si>
    <t>CU059</t>
  </si>
  <si>
    <t>LÁMINA DE YESO REGULAR 1/2" 122X 244 M</t>
  </si>
  <si>
    <t>CU060</t>
  </si>
  <si>
    <t>TEJA TRASLÚCIDA POLICARBONATO P7 NO, 6 092 X 183 M OPAL</t>
  </si>
  <si>
    <t>CU061</t>
  </si>
  <si>
    <t>PERFIL EN TUBO RECTANGULAR 50 MM X 50 MM CALIBRE 16 CON ANTICORROSIVO</t>
  </si>
  <si>
    <t>CU062</t>
  </si>
  <si>
    <t>TEJA GERFOR LUMINIT PREMIUM TIPO ZINC P7 # 6   183 X 920 MM</t>
  </si>
  <si>
    <t>CU063</t>
  </si>
  <si>
    <t>TEJA GERFOR PREMIUM TIPO ZINC P7 MARFIL # 10   305 X 920 MM</t>
  </si>
  <si>
    <t>CU064</t>
  </si>
  <si>
    <t xml:space="preserve">TEJA TRASLÚCIDA  POLICARBONATO No, 10 305 X 092 </t>
  </si>
  <si>
    <t>CU065</t>
  </si>
  <si>
    <t>PERFIL C Gr,50 (150X50X1,5MM) L=6M</t>
  </si>
  <si>
    <t>CU066</t>
  </si>
  <si>
    <t>TORNILLO UMBRELLA  CON CAPUCHON PARA FIJACION DE TEJA  21/2"</t>
  </si>
  <si>
    <t>CU067</t>
  </si>
  <si>
    <t>TEJA P-7 FIBROCEMENTO  N°4</t>
  </si>
  <si>
    <t>IE</t>
  </si>
  <si>
    <t>INSTALACIONES ELECTRICAS</t>
  </si>
  <si>
    <t>IE001</t>
  </si>
  <si>
    <t xml:space="preserve">TOMA CORRIENTE DOBLE </t>
  </si>
  <si>
    <t>IE002</t>
  </si>
  <si>
    <t>INTERRUPTOR SENCILLO</t>
  </si>
  <si>
    <t>IE003</t>
  </si>
  <si>
    <t>INTERRUPTOR DOBLE</t>
  </si>
  <si>
    <t>IE004</t>
  </si>
  <si>
    <t>CAJA 5800 GALVANIZADO</t>
  </si>
  <si>
    <t>IE005</t>
  </si>
  <si>
    <t>TUBO CONDUIT PVC 1/2"</t>
  </si>
  <si>
    <t>IE006</t>
  </si>
  <si>
    <t>ALAMBRE COBRE THW 12 AWG</t>
  </si>
  <si>
    <t>IE007</t>
  </si>
  <si>
    <t>ALAMBRE COBRE THW 14 AWG</t>
  </si>
  <si>
    <t>IE008</t>
  </si>
  <si>
    <t>ALAMBRE COBRE DESNUDO 12 AWG</t>
  </si>
  <si>
    <t>IE010</t>
  </si>
  <si>
    <t>ADAPTADOR TERMINAL CONDUIT 1/2"</t>
  </si>
  <si>
    <t>IE011</t>
  </si>
  <si>
    <t>CAJA OCTOGONAL</t>
  </si>
  <si>
    <t>IE012</t>
  </si>
  <si>
    <t>CAJA TABLERO CT 4 CIRCUITOS</t>
  </si>
  <si>
    <t>IE013</t>
  </si>
  <si>
    <t>TACO 20 AMP ATORNILLABLE</t>
  </si>
  <si>
    <t>IE014</t>
  </si>
  <si>
    <t>CURVA PVC 1/2"</t>
  </si>
  <si>
    <t>IE015</t>
  </si>
  <si>
    <t>INTERRUPTOR SENC, + TOMA</t>
  </si>
  <si>
    <t>IE025</t>
  </si>
  <si>
    <t xml:space="preserve">ALAMBRE DESNUDO NO,10 AWG </t>
  </si>
  <si>
    <t>IE030</t>
  </si>
  <si>
    <t xml:space="preserve">ALAMBRE COBRE DESNUDO AWG 8 </t>
  </si>
  <si>
    <t>IE031</t>
  </si>
  <si>
    <t>BREAKER PARA 40 AMP (SCHNEIDER IGUAL O CALIDAD SUPERIOR)</t>
  </si>
  <si>
    <t>IE032</t>
  </si>
  <si>
    <t>CAJA DE 6 CIRCUITOS SNEIDER</t>
  </si>
  <si>
    <t>IE033</t>
  </si>
  <si>
    <t>PLAQUETA DE IDENTIFICACIÓN EN ACRÍLICO</t>
  </si>
  <si>
    <t>IE034</t>
  </si>
  <si>
    <t xml:space="preserve">AUTOMÁTICO ENCHUFABLE,  LUMINEX 1X15 -30A-40/ 10KA </t>
  </si>
  <si>
    <t>IE035</t>
  </si>
  <si>
    <t>TUBO CONDUIT PVC Ø3/4"</t>
  </si>
  <si>
    <t>IE036</t>
  </si>
  <si>
    <t>ADAPTADOR TERMINAL PVC Ø1/2"</t>
  </si>
  <si>
    <t>IE037</t>
  </si>
  <si>
    <t>ADAPTADOR TERMINAL PVC Ø3/4"</t>
  </si>
  <si>
    <t>IE038</t>
  </si>
  <si>
    <t>CONECTOR DE RESORTE AMARILLO "Y" 22-12 AWG</t>
  </si>
  <si>
    <t>IE039</t>
  </si>
  <si>
    <t>CAJA GALVANIZADA REFERENCIA 2400+ SUPLEMENTO (CAL 20)</t>
  </si>
  <si>
    <t>IE040</t>
  </si>
  <si>
    <t>ROSETA P,V,C LEGRAN</t>
  </si>
  <si>
    <t>IE041</t>
  </si>
  <si>
    <t>CURVA DE 3/4" P,V,C TIPO PESADO</t>
  </si>
  <si>
    <t>IE042</t>
  </si>
  <si>
    <t xml:space="preserve">TERMINAL P,V,C Ø1/2" TIPO PESADO </t>
  </si>
  <si>
    <t>IE043</t>
  </si>
  <si>
    <t>TERMINAL P,V,C Ø3/4" TIPO PESADO</t>
  </si>
  <si>
    <t>IE044</t>
  </si>
  <si>
    <t>TUBO  Ø1/2" P,V,C TIPO PESADO</t>
  </si>
  <si>
    <t>IE045</t>
  </si>
  <si>
    <t>TUBO  Ø3/4" P,V,C TIPO PESADO</t>
  </si>
  <si>
    <t>IE046</t>
  </si>
  <si>
    <t>TENSORES DE ENTRADA Y SALIDA PARA CABLE ANTIFRAUDE MONOFASICO # 8/7-HILOS</t>
  </si>
  <si>
    <t>IE047</t>
  </si>
  <si>
    <t>CABLE ANTIFRAUDE MONOFASICO #8 AWG/THHN/THWN PROCABLES</t>
  </si>
  <si>
    <t>IE048</t>
  </si>
  <si>
    <t>CAPACETE DE 1" METALICO</t>
  </si>
  <si>
    <t>IE049</t>
  </si>
  <si>
    <t>TUBO DE 1" IMC  TIPO PESADO</t>
  </si>
  <si>
    <t>IE050</t>
  </si>
  <si>
    <t>UNION METALICA IMC DE 1" TIPO PESADO</t>
  </si>
  <si>
    <t>IE051</t>
  </si>
  <si>
    <t>CURVA METALICA DE 1" IMC TIPO PESADO</t>
  </si>
  <si>
    <t>IE052</t>
  </si>
  <si>
    <t>GANCHO L DE ENTRADA Y SALIDA</t>
  </si>
  <si>
    <t>IE053</t>
  </si>
  <si>
    <t>CINTA BANDIT DE 1/2" ACERO INOXIDABLE A304</t>
  </si>
  <si>
    <t>IE054</t>
  </si>
  <si>
    <t>CAJA MONOFASICA PARA MEDIDOR TIPO PECHO DE PALOMA O LONCHERA</t>
  </si>
  <si>
    <t>IE055</t>
  </si>
  <si>
    <t>PIN DE CORTE DE 0 A 50 AMP SNEIDER IGUAL O CALIDAD SUPERIOR</t>
  </si>
  <si>
    <t>IE056</t>
  </si>
  <si>
    <t>VARILLA COBRE/COBRE DE 150 M X 5/8" CON CONECTOR</t>
  </si>
  <si>
    <t>IE057</t>
  </si>
  <si>
    <t>CABLE AISLADO NO 8-7HILOS AWG/THHN/THWN PROCABLES</t>
  </si>
  <si>
    <t>IE058</t>
  </si>
  <si>
    <t xml:space="preserve">TUBO DE 1" P,V,C TIPO PESADO </t>
  </si>
  <si>
    <t>IE059</t>
  </si>
  <si>
    <t>TERMINAL DE 1" P,V,C TIPO PESADO</t>
  </si>
  <si>
    <t>IE060</t>
  </si>
  <si>
    <t>CURVAS DE 1" P,V,C TIPO PESADO</t>
  </si>
  <si>
    <t>IE061</t>
  </si>
  <si>
    <t>INTERRUTOR CONMUTABLE SENCILLO LX AMBIA REFRESH</t>
  </si>
  <si>
    <t>IE062</t>
  </si>
  <si>
    <t xml:space="preserve"> SALIDA PARA TOMA TELEFONO </t>
  </si>
  <si>
    <t>IE063</t>
  </si>
  <si>
    <t>SALIDA TOMA TELEVISION</t>
  </si>
  <si>
    <t>IE066</t>
  </si>
  <si>
    <t>INSTALACION MEDIDOR DE ENERGIA MONOFASICO(corresponde a la mano de obra de instalacion y pruebas de medidor),</t>
  </si>
  <si>
    <t>IE067</t>
  </si>
  <si>
    <t>INSTALACION MEDIDOR DE ENERGIA TRIFASICO(corresponde a la mano de obra de instalacion y pruebas de medidor),</t>
  </si>
  <si>
    <t>IE068</t>
  </si>
  <si>
    <t>INSTALACION MEDIDOR DE ENERGIA MEDIDA INDIRECTA(corresponde a la mano de obra de instalacion y pruebas de medidor),</t>
  </si>
  <si>
    <t>IE069</t>
  </si>
  <si>
    <t>MEDIDOR ENERGIA MONOFASICO(incluye solo material) 10(100)A clase 1,Con IVA</t>
  </si>
  <si>
    <t>IE070</t>
  </si>
  <si>
    <t>MEDIDOR ENERGIA BIFASICO(incluye solo material) 10(100)A clase 1,Con IVA</t>
  </si>
  <si>
    <t>IE071</t>
  </si>
  <si>
    <t>MEDIDOR ENERGIA TRIFASICO(incluye solo material) 10(100)A clase 1,Con IVA</t>
  </si>
  <si>
    <t>IE072</t>
  </si>
  <si>
    <t>MEDIDOR ENERGIA TRIFASICO(incluye solo material) Multifuncional 30(150) clase 1,Con IVA</t>
  </si>
  <si>
    <t>IE073</t>
  </si>
  <si>
    <t>SELLO Y RETIRO DE SELLOS(tarifa sobre la cual se debe cargar impuestos del IVA 19% corresponde a la mano de obra asociada al retiro de los sellos y pruebas de medidor para que el cliente pueda realizar adecuaciones con un tercero),Con IVA</t>
  </si>
  <si>
    <t>IE074</t>
  </si>
  <si>
    <t>MODIFICACION A LAS CONEXIÓN EXISTENTE MONOFASICO(corresponde a la conexión del servicio de una cuenta existente por modificaciones tecnicas en las instalaciones electricas y a solicitud del cliente, Incluye instalacion del medidor desplazamiento protocolo de puesta conexion a la red y sellado),</t>
  </si>
  <si>
    <t>IE075</t>
  </si>
  <si>
    <t>MODIFICACION A LAS CONEXIÓN EXISTENTE TRIFASICO(corresponde a la conexión del servicio de una cuenta existente por modificaciones tecnicas en las instalaciones electricas y a solicitud del cliente, Incluye instalacion del medidor desplazamiento protocolo de puesta conexion a la red y sellado),</t>
  </si>
  <si>
    <t>IE076</t>
  </si>
  <si>
    <t>MODIFICACION A LAS CONEXIÓN EXISTENTE MEDIDA INDIRECTA(corresponde a la conexión del servicio de una cuenta existente por modificaciones tecnicas en las instalaciones electricas y a solicitud del cliente, Incluye instalacion del medidor desplazamiento protocolo de puesta conexion a la red y sellado),</t>
  </si>
  <si>
    <t>IE077</t>
  </si>
  <si>
    <t>PANEL LED RD 18W LUZ BLANCA 10-240 V 1160 LUMENES</t>
  </si>
  <si>
    <t>IE078</t>
  </si>
  <si>
    <t>TOMA DOBLE GFCI AVE ABITARE 15A</t>
  </si>
  <si>
    <t>un</t>
  </si>
  <si>
    <t>IE079</t>
  </si>
  <si>
    <t>Cable Telefónico Plano De 4 Hilos Blanco Por Metro</t>
  </si>
  <si>
    <t>IE080</t>
  </si>
  <si>
    <t>Canaleta Para Cable 32mm X 12mm Con Adhesivo X 2 Metros</t>
  </si>
  <si>
    <t>IE081</t>
  </si>
  <si>
    <t>Tapa 5800 2X4 Aluminio</t>
  </si>
  <si>
    <t>IE082</t>
  </si>
  <si>
    <t>TUBO EMT UL 1/2"</t>
  </si>
  <si>
    <t>IE083</t>
  </si>
  <si>
    <t>CONECTOR DE ACERO PARA TUBO EMT 1/2"</t>
  </si>
  <si>
    <t>IE084</t>
  </si>
  <si>
    <t>CURVA EMT 1/2"</t>
  </si>
  <si>
    <t>IE085</t>
  </si>
  <si>
    <t>UNION DE ACERO PARA TUBO EMT 1/2"</t>
  </si>
  <si>
    <t>IE086</t>
  </si>
  <si>
    <t>GRAPA 1/2" DOBLE OREJA GALVANIZADA</t>
  </si>
  <si>
    <t>IE087</t>
  </si>
  <si>
    <t>TUBO EMT UL 3/4"</t>
  </si>
  <si>
    <t>IE088</t>
  </si>
  <si>
    <t>CONECTOR DE ACERO PARA TUBO EMT 3/4"</t>
  </si>
  <si>
    <t>IE089</t>
  </si>
  <si>
    <t>CURVA EMT 3/4"</t>
  </si>
  <si>
    <t>IE090</t>
  </si>
  <si>
    <t>UNION DE ACERO PARA TUBO EMT 3/4"</t>
  </si>
  <si>
    <t>IE091</t>
  </si>
  <si>
    <t>GRAPA 3/4" DOBLE OREJA GALVANIZADA</t>
  </si>
  <si>
    <t>IE092</t>
  </si>
  <si>
    <t>TUBO EMT UL 1"</t>
  </si>
  <si>
    <t>IE093</t>
  </si>
  <si>
    <t>CONECTOR DE ACERO PARA TUBO EMT 1"</t>
  </si>
  <si>
    <t>IE094</t>
  </si>
  <si>
    <t>CURVA EMT 1"</t>
  </si>
  <si>
    <t>IE095</t>
  </si>
  <si>
    <t>UNION DE ACERO PARA TUBO EMT 1"</t>
  </si>
  <si>
    <t>IE096</t>
  </si>
  <si>
    <t>GRAPA 1" DOBLE OREJA GALVANIZADA</t>
  </si>
  <si>
    <t>IE097</t>
  </si>
  <si>
    <t>Caja taco  2 circuitos r/cti-2</t>
  </si>
  <si>
    <t>IE098</t>
  </si>
  <si>
    <t>Medidor Monofásico  Elctronico</t>
  </si>
  <si>
    <t>IE099</t>
  </si>
  <si>
    <t>RIEL OMEGA X 1 MT PROELECTRICO</t>
  </si>
  <si>
    <t>IE100</t>
  </si>
  <si>
    <t>Tablero Monofásico Enchufable 8 Circuitos 75Amp 120V C/Puerta</t>
  </si>
  <si>
    <t>IE101</t>
  </si>
  <si>
    <t>Taco 2 polos 100 amperios LX enchufe DSE</t>
  </si>
  <si>
    <t>IE102</t>
  </si>
  <si>
    <t>ALAMBRE COBRE THW 10 AWG</t>
  </si>
  <si>
    <t>IE103</t>
  </si>
  <si>
    <t>CABLE ENCAUCHETADO 1X12</t>
  </si>
  <si>
    <t>VE</t>
  </si>
  <si>
    <t>VIDRIOS Y ESPEJOS</t>
  </si>
  <si>
    <t>VE001</t>
  </si>
  <si>
    <t>VIDRIO INCOLORO PELDAR O SIMILAR DE 4 MM</t>
  </si>
  <si>
    <t>VE002</t>
  </si>
  <si>
    <t>ESPEJO CRISTAL CLARO 4MM</t>
  </si>
  <si>
    <t>VE003</t>
  </si>
  <si>
    <t>PISAVIDRIO U 1/2X1/2 ANOLOC (L=6M)</t>
  </si>
  <si>
    <t>VE004</t>
  </si>
  <si>
    <t>BLOQUE HUECO DE VIDRIO INCOLORO 190X190X80MM</t>
  </si>
  <si>
    <t>VE005</t>
  </si>
  <si>
    <t>VIDRIO LAMINADO 3+3 MM</t>
  </si>
  <si>
    <t>EN</t>
  </si>
  <si>
    <t>ENCHAPE  PISO ENCHAPE PARED Y ACCESORIOS</t>
  </si>
  <si>
    <t>EN001</t>
  </si>
  <si>
    <t>PISO EN CERÁMICA REF,: CERÁMICA ITALIA LÍNEA DIETRO GRIS 315 CM X 315 CM TRÁFICO 4  IGUAL O CALIDAD SUPERIOR, GARANTÍA 10 AÑOS,</t>
  </si>
  <si>
    <t>EN003</t>
  </si>
  <si>
    <t>PISO EN CERÁMICA REF,: CERÁMICA ITALIA LÍNEA TROYANO BLANCO 315 CM X 315 CM TRÁFICO 4 IGUAL O CALIDAD SUPERIOR, GARANTÍA 10 AÑOS,</t>
  </si>
  <si>
    <t>EN005</t>
  </si>
  <si>
    <t>PISO EN CERÁMICA REF,: CORONA LÍNEA MIKONOS ARD 338 CM X 338 CM (COLOR A ELEGIR: AZUL BEIGE BLANCO Y GRIS) TRÁFICO RESIDENCIAL GENERAL TRÁFICO ARD DE ALTA RESISTENCIA AL DESLIZAMIENTO IGUAL O CALIDAD SUPERIOR, GARANTÍA 10 AÑOS,</t>
  </si>
  <si>
    <t>EN007</t>
  </si>
  <si>
    <t>PISO PARA EXTERIORES REF,: PISO BARITA ARD DE ALTA RESISTENCIA AL DESLIZAMIENTO 338 CM X 338 CM TRÁFICO COMERCIAL MODERADO IGUAL O CALIDAD SUPERIOR, GARANTÍA 10 AÑOS,</t>
  </si>
  <si>
    <t>EN009</t>
  </si>
  <si>
    <t>PISO PARA EXTERIORES REF,: PISO LAVRA 2 RESISTENCIA AL DESLIZAMIENTO 338 CM X 338 CM (COLOR A ELEGIR: BEIGE O GRIS) TRÁFICO COMERCIAL MODERADO IGUAL O CALIDAD SUPERIOR, GARANTÍA 10 AÑOS,</t>
  </si>
  <si>
    <t>EN011</t>
  </si>
  <si>
    <t xml:space="preserve">ENCHAPE CERÁMICO PARED COCINA REF,: MACEDONIA BLANCO CORONA 25 CM X 43 CM IGUAL O CALIDAD SUPERIOR, GARANTÍA 10 AÑOS, </t>
  </si>
  <si>
    <t>EN012</t>
  </si>
  <si>
    <t xml:space="preserve">ENCHAPE CERÁMICO PARED COCINA REF,: PARED LEON 25 CM X 35 CM IGUAL O CALIDAD SUPERIOR, GARANTÍA 10 AÑOS, </t>
  </si>
  <si>
    <t>EN013</t>
  </si>
  <si>
    <t>ENCHAPE CERÁMICO PARED COCINA REF,: VERONA (COLOR A ELEGIR BLANCO BEIGE AZUL O VERDE) CERÁMICA ITALIA 25 CM X 35 CM IGUAL O CALIDAD SUPERIOR, GARANTÍA 10 AÑOS,</t>
  </si>
  <si>
    <t>EN014</t>
  </si>
  <si>
    <t>ENCHAPE CERÁMICO PARED BAÑO REF,: PARED CIRCACIA CORONA 25 CM X 35 CM IGUAL O CALIDAD SUPERIOR, GARANTÍA 10 AÑOS,</t>
  </si>
  <si>
    <t>EN015</t>
  </si>
  <si>
    <t>ENCHAPE CERÁMICO PARED BAÑO REF,: PARED EGEO CORONA BLANCO 25 CM X 35 CM IGUAL O CALIDAD SUPERIOR, GARANTÍA 10 AÑOS,</t>
  </si>
  <si>
    <t>EN016</t>
  </si>
  <si>
    <t>ENCHAPE CERÁMICO PARED BAÑO REF,: PARED EGEO CORONA BLANCO 20,5 CM X 30,5 CM IGUAL O CALIDAD SUPERIOR, GARANTÍA 10 AÑOS,</t>
  </si>
  <si>
    <t>EN017</t>
  </si>
  <si>
    <t>ENCHAPE CERÁMICO PARED BAÑO REF,: PARED ALBANIA CORONA (COLOR A ELEGIR BEIGE O GRIS) 25 CM X 35 CM IGUAL O CALIDAD SUPERIOR, GARANTÍA 10 AÑOS,</t>
  </si>
  <si>
    <t>EN018</t>
  </si>
  <si>
    <t>ENCHAPE PISO PARED (Piso Pared Egeo Blanco Cara Única 20,5x20,5 igual o calidad superior)</t>
  </si>
  <si>
    <t>EN019</t>
  </si>
  <si>
    <t>Piso Laminado 8mm Centur AC4 Caja 2,12 m2
Modelo Centur</t>
  </si>
  <si>
    <t>EN020</t>
  </si>
  <si>
    <t>YUMBOLON DE ESPUMA DE POLIETILENO PARA PISOS DE 2MM</t>
  </si>
  <si>
    <t>EN021</t>
  </si>
  <si>
    <t xml:space="preserve">ENCHAPE CERÁMICO PARED COCINA 25CM * 35CM O SUPERIOR COLOR CLARO GARANTIA 10 AÑOS </t>
  </si>
  <si>
    <t>CR</t>
  </si>
  <si>
    <t>CERRADURAS</t>
  </si>
  <si>
    <t>CR001</t>
  </si>
  <si>
    <t>CERRADURA PUERTA INTERNA PARA ALCOBA DE BOLA SATÍN ANTIQUE FIXSER, IGUAL CALIDAD O SUPERIOR, (NO INCLUYE ACCESORIOS)</t>
  </si>
  <si>
    <t>CR002</t>
  </si>
  <si>
    <t>TORNILLO NEGRO LÁMINA PAN PHILLIPS 6 X 1 PULGADA 6 UNIDADES FIXSER</t>
  </si>
  <si>
    <t>CR003</t>
  </si>
  <si>
    <t>CERRADURA C-333 MEGA DERECHA SOLDAR INAFER 50Mm GUAL O DE SUPERIOR CALIDAD, PORTÓN ENTRADA PRINCIPAL MATERIAL COLL ROLLED CON TRES LLAVES,</t>
  </si>
  <si>
    <t>CR004</t>
  </si>
  <si>
    <t>CERRADURA C-333 MEGA IZQUIERDA SOLDAR INAFER 50Mm IGUAL O DE SUPERIOR CALIDAD, PORTÓN ENTRADA PRINCIPAL MATERIAL COLL ROLLED CON TRES LLAVES,</t>
  </si>
  <si>
    <t>CR005</t>
  </si>
  <si>
    <t>CERRADURA BAÑO BOLA SATIN FIXSER IGUAL O SUPERIOR CALIDAD,</t>
  </si>
  <si>
    <t>CR006</t>
  </si>
  <si>
    <t xml:space="preserve">CERRADURA PICO LORO DOBLE CROMADA PARA PUERTA O VENTANA CORREDIZA YALE </t>
  </si>
  <si>
    <t>AP</t>
  </si>
  <si>
    <t>APARATOS DE COCINA/ LAVADEROS/ DUCHAS</t>
  </si>
  <si>
    <t>AP001</t>
  </si>
  <si>
    <t>LAVAPLATOS DE EMPOTRAR EN ACERO INOXIDABLE DE 60 CMS X 40 CMS VITAL O SIMILAR CON HUECO PARA CANASTILLA DE 4 PULGADAS, (NO INCLUYE CANASTILLA NI GRIFERÍA)</t>
  </si>
  <si>
    <t>AP002</t>
  </si>
  <si>
    <t>LAVAPLATOS DE EMPOTRAR EN ACERO INOXIDABLE PARA GRIFERÍA MONO CONTROL HUECO PARA CANASTILLA DE 4 PULGADAS, (NO INCLUYE CANASTILLA NI GRIFERÍA)</t>
  </si>
  <si>
    <t>AP003</t>
  </si>
  <si>
    <t>LAVAPLATOS VITAL 0,62 METROS X 0,48 METROS SOCODA IGUAL O CALIDAD SUPERIOR, CON ORIFICIO PARA MEZCLADOR, ACERO INOXIDABLE, CON ORIFICIO PARA UNA CANASTILLA DE 4 PULGADAS,</t>
  </si>
  <si>
    <t>AP004</t>
  </si>
  <si>
    <t>GRIFERÍA LAVAPLATOS GALAXIA SENCILLA PICO CISNE GRIVAL IGUAL O CALIDAD SUPERIOR,  MONOCONTROL,</t>
  </si>
  <si>
    <t>AP005</t>
  </si>
  <si>
    <t>GRIFERÍA LAVAPLATOS MEZCLADOR PISCIS PICO CISNE GRIVAL IGUAL O CALIDAD SUPERIOR,</t>
  </si>
  <si>
    <t>AP006</t>
  </si>
  <si>
    <t>GRIFERÍA PARA LAVAPLATOS SENCILLO PARED PRAKTI GRIVAL IGUAL O CALIDAD SUPERIOR,</t>
  </si>
  <si>
    <t>AP007</t>
  </si>
  <si>
    <t xml:space="preserve">LAVADERO DE 80 X 60 X 25 CM GRANITO PULIDO </t>
  </si>
  <si>
    <t>AP008</t>
  </si>
  <si>
    <t xml:space="preserve">LAVADERO DE 80 X 60 X 80 CM EN GRANITO PULIDO </t>
  </si>
  <si>
    <t>AP009</t>
  </si>
  <si>
    <t>KIT PARA INSTALACIÓN LAVAPLATOS GRIVAL (INCLUYE: ACOPLE REJILLA DIÁMETRO 4" CON BAJANTE Y SIFÓN)</t>
  </si>
  <si>
    <t>AP010</t>
  </si>
  <si>
    <t xml:space="preserve">SIFÓN EN P, TRAMPA QUE RETIENE OLORES Y RESIDUOS, </t>
  </si>
  <si>
    <t>AP011</t>
  </si>
  <si>
    <t>SANITARIO ACUAPLUS ULTRA BLANCO CORONA IGUAL O DE SUPERIOR CALIDAD, CAPACIDAD 48 LITROS POR DESCARGA,  ALTO 598CM X ANCHO 365CM, (AHORRADOR)</t>
  </si>
  <si>
    <t>AP012</t>
  </si>
  <si>
    <t>LAVAMANOS CON PEDESTAL ACUACER COLOR BLANCO CORONA  IGUAL O DE SUPERIOR CALIDAD, (NO INCLUYE GRIFERÍA DESAGÜES SIFÓN)</t>
  </si>
  <si>
    <t>AP013</t>
  </si>
  <si>
    <t>LAVAMANOS COLGAR ACUACER BLANCO CORONA CON ORIFICIOS PARA GRIFERÍA, MEDIDAS  47 X 37 CM, (NO INCLUYE GRIFERÍA DESAGÜES SIFÓN)</t>
  </si>
  <si>
    <t>AP014</t>
  </si>
  <si>
    <t>COMBO ACUAPLUS ULTRA SANITARIO + LAVAMANOS SIN PEDESTAL + GRIFERÍA + ACCESORIOS BLANCO CORONA  IGUAL O DE SUPERIOR CALIDAD, (NO INCLUYE DESAGÜES SIFÓN)</t>
  </si>
  <si>
    <t>AP015</t>
  </si>
  <si>
    <t>GRIFERÍA LAVAMANOS INDIVIDUAL HELVETIA GRICOL IGUAL O DE SUPERIOR CALIDAD,</t>
  </si>
  <si>
    <t>AP016</t>
  </si>
  <si>
    <t>GRIFERÍA GRIVAL LAVAMANOS 8 PULGADAS ARTESA IGUAL O DE SUPERIOR CALIDAD MEZCLADOR,</t>
  </si>
  <si>
    <t>AP017</t>
  </si>
  <si>
    <t>DESAGÜE SENCILLO INTEGRADO REBOSE GRIVAL DE IGUAL O SUPERIOR CALIDAD,</t>
  </si>
  <si>
    <t>AP018</t>
  </si>
  <si>
    <t>SIFÓN TIPO BOTELLA GRIS GRIVAL DE SUPERIOR CALIDAD,</t>
  </si>
  <si>
    <t>AP019</t>
  </si>
  <si>
    <t>ACOPLE 1/2" X 1/2 40 CM PLÁSTICO  GRIVAL DE SUPERIOR CALIDAD,</t>
  </si>
  <si>
    <t>AP021</t>
  </si>
  <si>
    <t>DUCHA 8 PULGADAS ARTESA SSB ARTESA GRIVAL IGUAL O CALIDAD SUPERIOR, GRIFERÍA DOBLE (MEZCLADOR),</t>
  </si>
  <si>
    <t>AP022</t>
  </si>
  <si>
    <t>DUCHA ELÉCTRICA 110 V TRADICIONAL BOCCHERINI IGUAL O CALIDAD SUPERIOR,</t>
  </si>
  <si>
    <t>AP023</t>
  </si>
  <si>
    <t>LLAVE JARDÍN DE  1/2" X3/4" 1,9 CM DE DIÁMETRO SALIDA (BRONCE- GRIVAL)</t>
  </si>
  <si>
    <t>AP024</t>
  </si>
  <si>
    <t>MANGUERA FLEXIBLE GRIFLEX</t>
  </si>
  <si>
    <t>AP025</t>
  </si>
  <si>
    <t>REGISTRO DUCHA HELVETIA GRICOL IGUAL O CALIDAD SUPERIOR</t>
  </si>
  <si>
    <t>AP026</t>
  </si>
  <si>
    <t>LAVAPLATOS DE SOBREPONER EN ACERO INOXIDABLE DE 60 CM X 40 CM CON ÁREA DE TRABAJO, Longitud total 15 m VITAL IGUAL O CALIDAD SUPERIOR</t>
  </si>
  <si>
    <t>AP027</t>
  </si>
  <si>
    <t>BISAGRA  RECTA ACERO NIQUELADO PUERTA MUEBLES</t>
  </si>
  <si>
    <t>AP028</t>
  </si>
  <si>
    <t>COCINA INTEGRAL 1,80 METROS SIENA HUMO CON 4 FOGONES Y POCETA A LA DERECHA - SOCODA</t>
  </si>
  <si>
    <t>AP029</t>
  </si>
  <si>
    <t>TAPA CANTO MELAMÍNICO 22mm</t>
  </si>
  <si>
    <t>AP030</t>
  </si>
  <si>
    <t>TOPE MAGNETICO PARA PUERTA LÍNEA VERA</t>
  </si>
  <si>
    <t>AP031</t>
  </si>
  <si>
    <t>MANIJA MADRID ZAMAC 96 MM FIXSER</t>
  </si>
  <si>
    <t>AP032</t>
  </si>
  <si>
    <t xml:space="preserve">BRIDA SANITARIA  </t>
  </si>
  <si>
    <t>AP033</t>
  </si>
  <si>
    <t>BARRA DE SEGURIDAD EN ACERO INOXIDABLE PARA DUCHA DE 3/4" DE 30 CM</t>
  </si>
  <si>
    <t>AP034</t>
  </si>
  <si>
    <t>DUCHA ELÉCTRICA 110V SUPER POWER 3T GRIVAL- IGUAL O CALIDAD SUPERIOR</t>
  </si>
  <si>
    <t>AP035</t>
  </si>
  <si>
    <t>SIKAFLEX 1A PLUS</t>
  </si>
  <si>
    <t>AP036</t>
  </si>
  <si>
    <t>PARALES-MES</t>
  </si>
  <si>
    <t>AP037</t>
  </si>
  <si>
    <t>VARA CORREDOR Ø8-10CM (L=3M)</t>
  </si>
  <si>
    <t>AP038</t>
  </si>
  <si>
    <t>ANGULO DE 3X3X3/16</t>
  </si>
  <si>
    <t>AP039</t>
  </si>
  <si>
    <t>TELA VERDE CERRAMIENTO  ( 210X100M)</t>
  </si>
  <si>
    <t>AP040</t>
  </si>
  <si>
    <t>PUNTILLA CON CABEZA 1"</t>
  </si>
  <si>
    <t>AP041</t>
  </si>
  <si>
    <t xml:space="preserve">IMPRESIÓN EN VINILO ADHESIVO VALLA INFORMATIVA (50X70CM) REMODELACION/CONSTRUCCION </t>
  </si>
  <si>
    <t>AP042</t>
  </si>
  <si>
    <t>PLANCHA PARA ESTUFA DE LEÑA DE DOS PUESTO  DE 29 " x 55 " PESO 10 G</t>
  </si>
  <si>
    <t>EL</t>
  </si>
  <si>
    <t>ENSAYOS DE LABORATORIO</t>
  </si>
  <si>
    <t>EL001</t>
  </si>
  <si>
    <t>ENSAYO RESISTENCIA A LA COMPRESION CILINDROS DE MORTERO 3" (NTC-673) 2010</t>
  </si>
  <si>
    <t>EL002</t>
  </si>
  <si>
    <t>ENSAYO RESISTENCIA A LA COMPRESION CILINDROS DE CONCRETO 4" (NTC-673) 2010</t>
  </si>
  <si>
    <t>EL003</t>
  </si>
  <si>
    <t>ALQUILER MOLDE CILINDRICO 4X8"  PARA MUESTRAS DE CONCRETO</t>
  </si>
  <si>
    <t>SM</t>
  </si>
  <si>
    <t>EL004</t>
  </si>
  <si>
    <t>ALQUILER MOLDE CILINDRICO 3X6"  PARA MUESTRAS DE MORTERO</t>
  </si>
  <si>
    <t>EL005</t>
  </si>
  <si>
    <t>DESPLAZAMIENTO PARA RECOLECCION DE MUESTRAS DE LABORATORIO</t>
  </si>
  <si>
    <t>EL006</t>
  </si>
  <si>
    <t>ENSAYO ESCLEROMETRO  POR ELEMENTO</t>
  </si>
  <si>
    <t>EL007</t>
  </si>
  <si>
    <t>ENSAYO EXTRACCION+TRANSP+ROTURA+RESULTADO POR COMPRESION DE NUCLEO DE CONCRETO 3"X15CM,</t>
  </si>
  <si>
    <t>EL008</t>
  </si>
  <si>
    <t>ENSAYO FERROSCAN POR PUNTO</t>
  </si>
  <si>
    <t>KSC</t>
  </si>
  <si>
    <t>KID DE SEGURIDAD CONTRA COVID</t>
  </si>
  <si>
    <t>KSC001</t>
  </si>
  <si>
    <t>GUANTE  DE NITRILO DE ALTA CALIDAD MULTIUSOS RESISTENTES ELASTICOS COLOR NEGRO- CAJA DE 50 PARES,</t>
  </si>
  <si>
    <t>CAJA</t>
  </si>
  <si>
    <t>KSC002</t>
  </si>
  <si>
    <r>
      <t xml:space="preserve">TAPABOCAS DESECHABLE HIPO ALERGENICO SUAVE - </t>
    </r>
    <r>
      <rPr>
        <b/>
        <sz val="10"/>
        <rFont val="Calibri"/>
        <family val="2"/>
        <scheme val="minor"/>
      </rPr>
      <t>CAJA DE 50 UNIDADES</t>
    </r>
  </si>
  <si>
    <t>KSC003</t>
  </si>
  <si>
    <t>CARETA POLICARBONATO PROTECCION FACIAL SUSPENSION FLOTANTE  CON RATCHET PARA AJUSTAR AL TEMAÑO DE LA CABEZA PROTECCIÓN FRONTAL Y LATERAL,</t>
  </si>
  <si>
    <t>KSC004</t>
  </si>
  <si>
    <t>TRAJE DE BIOSEGURIDAD FABRICADO EN TELA ANTIFLUIDO 100% POLIESTER PROTECCION CONTRA FLUIDOS NO PELIGROSOS Y PARTÍCULAS LIVIANAS, PANTALON LARGO CON AMPLIOS BOLSILLOS MANGAS LARGAS CREMALLERA FRONTAL EN NYLON ELASTICOS EN MANILAS TOBILLOS CAPUCHA Y CINTURA PARA MEJOR AJUSTE LAVABLES,</t>
  </si>
  <si>
    <t>MGN</t>
  </si>
  <si>
    <t>MATERIALES PARA GAS NATURAL</t>
  </si>
  <si>
    <t>MGN01</t>
  </si>
  <si>
    <t>CODO GALVANIZADO 90° Ø1/2" PARA GAS NATURAL</t>
  </si>
  <si>
    <t>MGN02</t>
  </si>
  <si>
    <t>TUBO GALVANIZADO Ø1/2" (e=25mm) PARA GAS NATURAL</t>
  </si>
  <si>
    <t>MGN03</t>
  </si>
  <si>
    <t>UNIVERSAL GALVANIZADA Ø1/2" PARA GAS NATURAL</t>
  </si>
  <si>
    <t>MGN04</t>
  </si>
  <si>
    <t>VALVULA DE BOLA Ø1/2" PARA GAS NATURAL</t>
  </si>
  <si>
    <t>MGN05</t>
  </si>
  <si>
    <t>LOCTIGAS O GASTOP- FUERZA ALTA (36ML)</t>
  </si>
  <si>
    <t>MGN06</t>
  </si>
  <si>
    <t>TUBO POLIETILENO Ø1/2" (ROLLO DE 150M)</t>
  </si>
  <si>
    <t>MGN07</t>
  </si>
  <si>
    <t>TEE POLIETILENO Ø1/2"</t>
  </si>
  <si>
    <t>MGN08</t>
  </si>
  <si>
    <t>TEE POLIETILENO Ø1"</t>
  </si>
  <si>
    <t>MGN09</t>
  </si>
  <si>
    <t>UNION POLIETILENO 1/2"</t>
  </si>
  <si>
    <t>MGN10</t>
  </si>
  <si>
    <t>MEDIDOR DE GAS (25M3)</t>
  </si>
  <si>
    <t>MGN11</t>
  </si>
  <si>
    <t>REGULADOR RP-40 (R10P4)</t>
  </si>
  <si>
    <t>MGN12</t>
  </si>
  <si>
    <t>ELEVADOR PARA GAS Ø1/2"</t>
  </si>
  <si>
    <t>MGN13</t>
  </si>
  <si>
    <t>UNION POLIETILENO Ø1"</t>
  </si>
  <si>
    <t>MGN14</t>
  </si>
  <si>
    <t>CAJILLA PARA MEDIDOR DE GAS 37X37X15CM (Un medidor)</t>
  </si>
  <si>
    <t>MGN15</t>
  </si>
  <si>
    <t>CINTA DE PRECAUCION 70MMX100M (ROLLO)</t>
  </si>
  <si>
    <t>MGN16</t>
  </si>
  <si>
    <t>CARGOS DE CONEXIÓN-ACOMETIDA POR VANTI</t>
  </si>
  <si>
    <t>EST</t>
  </si>
  <si>
    <t>ESTUDIOS</t>
  </si>
  <si>
    <t>EST01</t>
  </si>
  <si>
    <t>ESTUDIO GEOTECNICO CASA - CÁLCULO</t>
  </si>
  <si>
    <t>EST02</t>
  </si>
  <si>
    <t>RETIRO DE ELEMENTOS RECICLABLES</t>
  </si>
  <si>
    <t>ST</t>
  </si>
  <si>
    <t>SOSTENIBILIDAD Y CONFORT</t>
  </si>
  <si>
    <t>RE034</t>
  </si>
  <si>
    <t>VALVULA DE BOLA PVC 1/2" SOLDADA CONTROL CAUDAL AGUA</t>
  </si>
  <si>
    <t>RE036</t>
  </si>
  <si>
    <t>TANQUE COLEMPAQUES 250 LT PATA Y ACCESORIOS</t>
  </si>
  <si>
    <t>RE060</t>
  </si>
  <si>
    <t xml:space="preserve">TANQUE ROTOPLAST  1000 LT, </t>
  </si>
  <si>
    <t>RE039</t>
  </si>
  <si>
    <t>FLOTADOR 1/2 "CUERPO EN BRONCE FUNDIDO VÁSTAGO Y TORNILLOS EN LATÓN SELLO DE CAUCHO ROSCA NPT PRESIÓN DE CIERRE, 150 PSI CON BOLA PLÁSTICA,</t>
  </si>
  <si>
    <t>IE064</t>
  </si>
  <si>
    <t>BOMBILLOS LED PARA HABITACIONES - ESPACIOS AMPLIOS (BOMBILLO LED 14W-18W)</t>
  </si>
  <si>
    <t>IE065</t>
  </si>
  <si>
    <t>BOMBILLOS LED PARA COCINAS BAÑOS- ESPACIOS PEQUEÑOS (BOMBILLO LED 115W-12W)</t>
  </si>
  <si>
    <t>AP020</t>
  </si>
  <si>
    <t>VÁLVULA AHORRADORA SALIDA DOBLE DESCARGA GRIVAL DE SUPERIOR CALIDAD,</t>
  </si>
  <si>
    <t>ST001</t>
  </si>
  <si>
    <t xml:space="preserve">CUBIERTA TEJA TERMOACÚSTICA ECOROOF UPVC O SIMILAR DE 2,0MM BLANCO, </t>
  </si>
  <si>
    <t>ST002</t>
  </si>
  <si>
    <t>CIELO RASO EN PVC HOLZTEK, INCLUYE REMATES DE BORDES</t>
  </si>
  <si>
    <t>ST003</t>
  </si>
  <si>
    <t>FRESCASA ECO 18,59MT2 SIN PAPEL 3-1/2PG 15,24X1,22MT, CONFORT</t>
  </si>
  <si>
    <t>ST004</t>
  </si>
  <si>
    <t>TRAMPA DE GRASAS TIPO INGEAGUAS 85 LITROS SIMILAR Y/O MEJOR CALIDAD, INCLUYE CONEXIONES</t>
  </si>
  <si>
    <t>ST005</t>
  </si>
  <si>
    <t>SUMINISTRO DE CANECAS-PAPELERA VAIVÉN CUADRADA 55LT O SIMILAR, POR TRES COLORES</t>
  </si>
  <si>
    <t>ST006</t>
  </si>
  <si>
    <t>DUCHA AUTO DIRIGIBLE 3 TEMPERATURAS 120VOLTIOS BLANCA KONTIKY O SIMILAR</t>
  </si>
  <si>
    <t>ST007</t>
  </si>
  <si>
    <t>SANITARIO AQUAPRO REDONDO 3,7 LITROS DESCARGA DUAL BLANCO,</t>
  </si>
  <si>
    <t>ST008</t>
  </si>
  <si>
    <t>SANITARIO SECO TAZA ENTERA HECHA EN FIBRA DE VIDRIO FÁCIL DE LIMPIAR DE MOVER Y DE USAR ANATÓMICA Y ESTÉTICA DE SANITARIOS ECOLÓGICOS DE COLOMBIA O SIMILAR</t>
  </si>
  <si>
    <t>ST009</t>
  </si>
  <si>
    <t>FABRICACIÓN CAJA DE COMPOSTAJE DE 1X1X060, EN TABLA DE PINO DISTANCIADA 25 CMS O SIMILAR DE E=2CMS CON TAPA Y ESTRUCTURA EN LISTÓN 4X8, INCLUYE MALLA GALVANIZADA DE ORIFICIO 1 CM</t>
  </si>
  <si>
    <t>ST010</t>
  </si>
  <si>
    <t>SUMINISTRO DE TANQUE Y MANGUERA PARA RECOLECCIÓN DE ORINA 37 L</t>
  </si>
  <si>
    <t>ST011</t>
  </si>
  <si>
    <t>POZO SEPTICO 2000 LTS, SISTEMAS PARA TRATAMIENTO DE AGUAS RESIDUALES DISEÑADOS PARA USO RESIDENCIAL INDUSTRIAL E INSTITUCIONAL,  INCLUYE EXCAVACIONES Y CONEXIONES</t>
  </si>
  <si>
    <t>ST012</t>
  </si>
  <si>
    <t>CONSTRUCCIÓN FILTRO FRANCES40*50 EXCAV+GEONT-1600+TUBO</t>
  </si>
  <si>
    <t>ST013</t>
  </si>
  <si>
    <t>SUB-CONTRATO DE INSTALACIÓN DE SISTEMA SEPTICO Y FILTRO FRANCES</t>
  </si>
  <si>
    <t>ST014</t>
  </si>
  <si>
    <t>SUMINISTRO E INSTALACIÓN DE PISO LAMINADO 6MM AC3 23 HAYA NATURA HOLZTEK O SIMILAR, INCLUYE PLÁSTICO Y YUMBOLON, PARA CONFORT</t>
  </si>
  <si>
    <t>ST015</t>
  </si>
  <si>
    <t>FILTROS PURIFICADORRES DE AGUA - BAJO O SOBRE MESON O SIMILAR</t>
  </si>
  <si>
    <t>ST016</t>
  </si>
  <si>
    <t>KIT FOTOVOLTAICO incluiye Tres (3) Paneles solares 385W
-Inversor Hybrido 1500 watts (Inversor – Regulador)
- Dos (2) batería-gel 100 Ah Ciclo Profundo,
-Cable solar flexible 4mm
-S-MC4 -T21-conectores en T2 a 1 en Y,
-Conectores Solares MC4,
-Protecciones (16 Amp y 63 Amp) Fusible Tipo Riel 30 Amp,
-Tablero – Caja de Distribución para Protecciones
eléctricas, Servicio de instalación Conexión puesta en marcha y Pruebas de sistema fotovoltaico aislado, (mano de obra calificada), o similar</t>
  </si>
  <si>
    <t>ST017</t>
  </si>
  <si>
    <t xml:space="preserve">CALENTADOR DE AGUA SOLAR 100LT - POR GRAVEDAD
Inlcuye tubos de cobre de circulación de agua tanque estructura o similar </t>
  </si>
  <si>
    <t>ST018</t>
  </si>
  <si>
    <t xml:space="preserve">DUCHA ELECTRICA DE BAJO CONSUMO 127 - 220V 4600w-5500w 30a-40a 4mm2 - 6mm2 O SIMILAR </t>
  </si>
  <si>
    <t>ST019</t>
  </si>
  <si>
    <t>GRIFERIA AHORRADORA AIREADORA DE BAJO CONSUMO O SIMILAR</t>
  </si>
  <si>
    <t>ST020</t>
  </si>
  <si>
    <t>TANQUE ALMACENADOR Y PURIFICADOR DE AGUA O SIMILAR</t>
  </si>
  <si>
    <t>ST021</t>
  </si>
  <si>
    <t>TANQUES DE RECOLECIÓN Y REUTILIZACIÓN DE AGUA LLUVIA 250 LT O SIMILAR</t>
  </si>
  <si>
    <t>ST022</t>
  </si>
  <si>
    <t>AISLANTE TERMICO ECOLOGICO O SIMILAR</t>
  </si>
  <si>
    <t>ST023</t>
  </si>
  <si>
    <t>ESTUFA EFICIENTE O SIMILAR</t>
  </si>
  <si>
    <t>ST024</t>
  </si>
  <si>
    <t>CONSTRUCCIÓN ATRAPA NIEBLAS</t>
  </si>
  <si>
    <t>ST025</t>
  </si>
  <si>
    <t>MALLA DE CERRAMIENTO POLISOMBRA O TEJIDO DE POLIETILENO O SIMILAR</t>
  </si>
  <si>
    <t>ST026</t>
  </si>
  <si>
    <t>FILTROS DE OSMOSIS INVERSA  O SIMILAR</t>
  </si>
  <si>
    <t>ST027</t>
  </si>
  <si>
    <t>POZO SEPTICO CONICO Sistema Séptico Cónico 4,000 Litros  incluye Tanque 2,000Lt + Séptico 2,000Lt + Trampa de Grasa 105Lt</t>
  </si>
  <si>
    <t>ST028</t>
  </si>
  <si>
    <t>Kit Accesorios Para Sistema Séptico Cónico 4,000 Litros Rotoplast O SIMILAR</t>
  </si>
  <si>
    <t>ST029</t>
  </si>
  <si>
    <t>POZO SEPTICO INCLUYE Tapa accesorios y 140 unidades filtrantes rosetón</t>
  </si>
  <si>
    <t>ST030</t>
  </si>
  <si>
    <t>PANEL TERMOACUSTICO e=0,06 PARA USO EXTERNO/INTERNO CON ALMA EN POLIESTIRENO EXPANDIDO AUTOEXTINGUIBLE CLASE ¨F¨, DENSIDAD DE 12 o 14 Kg/M3 PARA RECUBRIMIENTO CON MORTERO POR CARA. ELABORADOS CON MALLA ELECTROSOLDADA DE 2,3 mm Y CONECTORES DE 4,3 mm Y CUADRICULA DE 6,5 X 6,5 cm, similar o de superiores especificaciones.</t>
  </si>
  <si>
    <t>ST031</t>
  </si>
  <si>
    <t>SISTEMA SÉPTICO CÓNICO DE 1.000LT (SÉPTICO+FAFA(1.000L.)+T.G.(105L)+F.FONDO+KIT ACCESORIOS + 360</t>
  </si>
  <si>
    <t>TRANSPORTE RURALIDAD</t>
  </si>
  <si>
    <t>TR001</t>
  </si>
  <si>
    <t>Distancias territorio Sumapaz - Borde Urbanao - sumapaz</t>
  </si>
  <si>
    <t>UND</t>
  </si>
  <si>
    <t>Distancias territorio Usme - Borde Urbano - veredas</t>
  </si>
  <si>
    <t>1, En cuanto a los valores ofertados por el proponente se entenderán incluidos todos y cada uno de los impuestos a que haya lugar con ocasión de la ejecución del  objeto y las obligaciones contractuales,</t>
  </si>
  <si>
    <t>2, Los valores de la oferta económica permanecerán constantes durante la ejecución del contrato.</t>
  </si>
  <si>
    <t xml:space="preserve">3,  Los valores deberán ser expresados en pesos colombianos y sin cifras decimales, </t>
  </si>
  <si>
    <t>4, En caso de que la propuesta se allege con cifras decimales los valores serán aproximados al entero más cercano por exceso o por defecto,</t>
  </si>
  <si>
    <t>5, Para completar la oferta económica el proponente deberá:
- Compltar los valores unitarios de la hoja INSUMOS que se encuentran en amarillo,
- El formato automáticamente generará los valores de la columna "Tarifa"  de la hoja APUS y se llenará la columna de 2Valor Unitario" de la hoja "PPTO + MEMORIA",
- El oferente deberá definir los porcentajes correspondientes a la Adminsitración (A) Imprevistos (I) y Utilidad (U) de la hoja  "PPTO + MEMORIA" sin que su sumatoría supere el 32% establecido por la entidad para el presente proceso</t>
  </si>
  <si>
    <t>6, El porcentaje del A,I,U, presentado por el Proponente no debe ser superior al porcentaje total del A,I,U, establecido por la Entidad, En consecuencia el Proponente puede configurar libremente el porcentaje individual de la Administración (A) del Imprevisto (I) y de la Utilidad (U) siempre y cuando la sumatoria de ellos no exceda el porcentaje total definido por la Entidad,</t>
  </si>
  <si>
    <t>7, Los ítems relacionados incluyen el suministro e instalación cuando ello aplique,</t>
  </si>
  <si>
    <t>8, Las marcas relacionadas en algunos ítems permiten generar un valor de referencia para efectos de la oferta económica y paridad a la hora de evaluar los valores unitarios, En caso de no contar con la disponibilidad de estos al momento de la ejecución del contrato se deberá surtir el proceso establecido por la Interventoría,</t>
  </si>
  <si>
    <t>Certifico bajo la gravedad de juramento que toda la información relacionada en este anexo es veraz al igual que la contenida en los documentos soporte de acuerdo con las condiciones que se estipulan en los documentos de la convocatoria hago (hacemos) la siguiente propuesta la cual es irrevocable para el presente proceso,</t>
  </si>
  <si>
    <t>NOMBRE DEL PROPONENTE: ________________________________________________</t>
  </si>
  <si>
    <t>FIRMA DEL REPRESENTANTE LEGAL: _______________________________________</t>
  </si>
  <si>
    <t>NOMBRE: ________________________________________________</t>
  </si>
  <si>
    <t>CC:</t>
  </si>
  <si>
    <t>Este formato deberá entregarse firmado por el representante legal de la persona jurídica y en el caso de consorcios o uniones temporales por el representante legal del consorcio o unión temporal o por todos y cada uno de sus integrantes,</t>
  </si>
  <si>
    <t>OFERENTE</t>
  </si>
  <si>
    <t>CODIGO APU</t>
  </si>
  <si>
    <t>CODIGO INSUMO/APU</t>
  </si>
  <si>
    <t>INSUMO</t>
  </si>
  <si>
    <t>UNIDAD</t>
  </si>
  <si>
    <t>CANTIDAD</t>
  </si>
  <si>
    <t>DESPERDICIO</t>
  </si>
  <si>
    <t>TARIFA DE LA ENTIDAD</t>
  </si>
  <si>
    <t xml:space="preserve">PRECIO ESTIMADO POR LA ENTIDAD </t>
  </si>
  <si>
    <t>TARIFA DEL OFERENTE</t>
  </si>
  <si>
    <t>PRECIO ESTIMADO DEL OFERENTE</t>
  </si>
  <si>
    <t>1,1</t>
  </si>
  <si>
    <t>DESMONTE DE VENTANAS</t>
  </si>
  <si>
    <t>1,2</t>
  </si>
  <si>
    <t>DESMONTE MARCOS Y PUERTAS EN MADERA Y/O METALICAS, MEDIDAS DE ANCHO 0,60 M - 0,80 M - 1,00 M Y ALTURA  HASTA 2,00 M, INCLUYE RETIRO</t>
  </si>
  <si>
    <t>1,3</t>
  </si>
  <si>
    <t>DESMONTE MARCOS Y PUERTAS EN MADERA Y/0 METALICAS, MEDIDAS DE ANCHO MAYOR A 1,00 M HASTA 1,40 M Y ALTURA  HASTA 2,00 M, INCLUYE RETIRO</t>
  </si>
  <si>
    <t>1,4</t>
  </si>
  <si>
    <t>DESMONTE DE DUCHA DOBLE</t>
  </si>
  <si>
    <t>1,5</t>
  </si>
  <si>
    <t>DESMONTE LAVAMANOS O SANITARIO
(INCLUYE RETIRO DE SOBRANTES)</t>
  </si>
  <si>
    <t>1,6</t>
  </si>
  <si>
    <t xml:space="preserve">DESMONTE DE LAVAPLATOS EN ACERO INOXIDABLE SENCILLO </t>
  </si>
  <si>
    <t>1,7</t>
  </si>
  <si>
    <t xml:space="preserve">DESMONTE DE LAVAPLATOS EN ACERO INOXIDABLE DOBLE </t>
  </si>
  <si>
    <t>1,8</t>
  </si>
  <si>
    <t>DESMONTE TEJA DE BARRO MAS ESTRUCTURA PORTANTE, INCLUYE RETIRO ESCOMBROS (CUBIERTAS ANTIGUAS)</t>
  </si>
  <si>
    <t>1,10</t>
  </si>
  <si>
    <t xml:space="preserve">DESMONTE TEJA TERMO ACÚSTICA (INCLUYE RETIRO) </t>
  </si>
  <si>
    <t>1,11</t>
  </si>
  <si>
    <t xml:space="preserve">DESMONTE TEJA DE ZINC (INCLUYE EXTRUCTURA PORTANTE Y RETIRO) </t>
  </si>
  <si>
    <t>1,12</t>
  </si>
  <si>
    <t>DESMONTE TEJA ASBESTO CEMENTO (INCLUYE RETIRO)</t>
  </si>
  <si>
    <t>1,13</t>
  </si>
  <si>
    <t>DESMONTE DE CIELO RASO EN CUALQUIER MATERIAL Y ESTRUCTURA  (INCLUYE CARGUE Y RETIRO)</t>
  </si>
  <si>
    <t>1,14</t>
  </si>
  <si>
    <t>DESMONTE DE ESTRUCTURA PORTANTE PRINCIPAL (INTEGRAL) DE CUBIERTA EN MADERA (INCLUYE RETIRO)</t>
  </si>
  <si>
    <t>1,15</t>
  </si>
  <si>
    <t>DESMONTE ESTRUCTURA SECUNDARIA (SISTEMA DE CORREAS) DE CUBIERTA EN MADERA (INCLUYE RETIRO)</t>
  </si>
  <si>
    <t>1,16</t>
  </si>
  <si>
    <t>DESMONTE ESTRUCTURA PORTANTE DE CUBIERTA  METÁLICA (INCLUYE RETIRO)</t>
  </si>
  <si>
    <t>1,17</t>
  </si>
  <si>
    <t>DESMONTE CANAL A, LL, Y/O BAJANTE DE A,LL, (INCLUYE RETIRO)</t>
  </si>
  <si>
    <t>1,19</t>
  </si>
  <si>
    <t>DESMONTE DE ENTREPISOS EN MADERA (INCLUYE RETIRO)</t>
  </si>
  <si>
    <t>1,20</t>
  </si>
  <si>
    <t>DEMOLICIÓN CAJA DE INSPECCIÓN DE 0,60 M X 0,60 M HASTA 1,00 M (INCLUYE RETIRO)</t>
  </si>
  <si>
    <t>1,21</t>
  </si>
  <si>
    <t>DEMOLICIÓN CAJA DE INSPECCIÓN DE 0,80 M X 0,80 M  HASTA 1,00 M (INCLUYE RETIRO)</t>
  </si>
  <si>
    <t>1,22</t>
  </si>
  <si>
    <t>DEMOLICIÓN CAJA DE INSPECCIÓN DE 1,00 M  X 1,00 M   HASTA  1,00 M DE ALTURA  (INCLUYE RETIRO)</t>
  </si>
  <si>
    <t>1,23</t>
  </si>
  <si>
    <t>DESMONTE TUBERÍAS PVCS Y PVCP (INCLUYE RETIRO)</t>
  </si>
  <si>
    <t>1,24</t>
  </si>
  <si>
    <t>DEMOLICIÓN BALDOSA DE PISO HASTA E= 0,02 M, INCLUYE GUARDAESCOBA (INCLUYE RETIRO)</t>
  </si>
  <si>
    <t>1,25</t>
  </si>
  <si>
    <t>DEMOLICIÓN BALDOSA DE PISO HASTA E=0,04 M, INCLUYE GUARDAESCOBA (INCLUYE RETIRO)</t>
  </si>
  <si>
    <t>1,26</t>
  </si>
  <si>
    <t>DEMOLICIÓN ENCHAPE DE MURO (INCLUYE RETIRO)</t>
  </si>
  <si>
    <t>1,27</t>
  </si>
  <si>
    <t>DEMOLICIÓN PAÑETE  (INCLUYE RETIRO)</t>
  </si>
  <si>
    <t>1,29</t>
  </si>
  <si>
    <t>DEMOLICIÓN MUROS EN MAMPOSTERÍA LADRILLO TOLETE DE E= 0,12 M  A 0,15 M (INCLUYE RETIRO)</t>
  </si>
  <si>
    <t>1,30</t>
  </si>
  <si>
    <t xml:space="preserve">DEMOLICIÓN MUROS DE E= 0,12 M A 0,15 M EN MAMPOSTERÍA EN BLOQUE (INCLUYE RETIRO) </t>
  </si>
  <si>
    <t>1,48</t>
  </si>
  <si>
    <t>DEMOLICIÓN PLACA CONTRAPISO HASTA 15 CM (INCLUYE RETIRO)</t>
  </si>
  <si>
    <t>1,49</t>
  </si>
  <si>
    <t>DESMONTE LAVADERO (INCLUYE RETIRO)</t>
  </si>
  <si>
    <t>1,50</t>
  </si>
  <si>
    <t>DEMOLICIÓN POYO PARA LAVADERO (INCLUYE RETIRO)</t>
  </si>
  <si>
    <t>1,51</t>
  </si>
  <si>
    <t>DEMOLICIÓN MESÓN COCINA (INCLUYE RETIRO)</t>
  </si>
  <si>
    <t>1,54</t>
  </si>
  <si>
    <t>DEMOLICIÓN DE ESTUFA DE LEÑA</t>
  </si>
  <si>
    <t xml:space="preserve"> UN </t>
  </si>
  <si>
    <t>1,55</t>
  </si>
  <si>
    <t>LOCALIZACIÓN Y REPLANTEO</t>
  </si>
  <si>
    <t>H</t>
  </si>
  <si>
    <t>PUNTILLA CON CABEZA 2-1/2</t>
  </si>
  <si>
    <t>2,1</t>
  </si>
  <si>
    <t>CONCRETO CICLOPEO (2,500PSI APROX) 60% mezcla, 40% piedra</t>
  </si>
  <si>
    <t>2,2</t>
  </si>
  <si>
    <t>BASE CONCRETO POBRE E= 0,05</t>
  </si>
  <si>
    <t>2,8</t>
  </si>
  <si>
    <t>CONSTRUCCIÓN RAMPA, CONCRETO MEZCLA EN OBRA 1:2:4 (2,500 PSI APROX,) ESPESOR DE 10 CM, NO INCLUYE REFUERZO</t>
  </si>
  <si>
    <t>2,10</t>
  </si>
  <si>
    <t>2,11</t>
  </si>
  <si>
    <t>2,12</t>
  </si>
  <si>
    <t>2,13</t>
  </si>
  <si>
    <t>2,14</t>
  </si>
  <si>
    <t>MORTERO 1:6 (HECHO EN OBRA)</t>
  </si>
  <si>
    <t>2,16</t>
  </si>
  <si>
    <t xml:space="preserve">SUMINISTRO E INSTALACIÓN ANCLAJE DE 3/8" ESTRUCTURAL, LONGITUD MÍNIMA = 0,30 M, INCLUYE PERFORACIÓN, LIMPIEZA E INYECCIÓN APLICACIÓN EPÓXICO E INCRUSTACIÓN DE LA VARILLA, </t>
  </si>
  <si>
    <t>2,17</t>
  </si>
  <si>
    <t>SUMINISTRO E INSTALACIÓN ANCLAJE DE 1/2" ESTRUCTURAL, LONGITUD MÍNIMA = 0,15 M INCLUYE PERFORACIÓN, LIMPIEZA E INYECCIÓN APLICACIÓN EPÓXICO E INCRUSTACIÓN DE LA VARILLA,</t>
  </si>
  <si>
    <t>2,18</t>
  </si>
  <si>
    <t>VIGA CINTA O DE CORONACION  CONCRETO MEZCLA EN OBRA 1:2:3   ALTURA IGUAL O SUPERIOR A 100 MM  ANCHO IGUAL AL ELEMENTO QUE REMATA REFORZADO MINIMO CON 2 BARRAS DE 3 8 10 MM  Y REFUERZO TRANSVERSAL NECESARIO PARA MANTENER LA POSICION DE LAS BARRAS  CUMPLE NORMA NSR 10</t>
  </si>
  <si>
    <t>2,19</t>
  </si>
  <si>
    <t>POYO PARA MUEBLES (INDIFERENTE DE SU USO) EN CONCRETO MEZCLA EN OBRA 1:2:4 (2,500 PSI APROX,) ACABADO LISO, ESPESOR DE 5 CM,</t>
  </si>
  <si>
    <t>3,1</t>
  </si>
  <si>
    <t>ACERO DE REFUERZO DE 37,000 PSI, INCLUYE CORTE, FIGURADO Y FIJACIÓN DE DISTANCIADORES</t>
  </si>
  <si>
    <t>3,2</t>
  </si>
  <si>
    <t>ACERO DE REFUERZO DE 60,000 PSI, INCLUYE CORTE, FIGURADO Y FIJACIÓN DE DISTANCIADORES</t>
  </si>
  <si>
    <t>3,3</t>
  </si>
  <si>
    <t xml:space="preserve">REFUERZOS MALLA ELECTROSOLDADA M-159 (XX-158), INCLUYE CORTE, FIGURADO Y FIJACIÓN DE DISTANCIADORES, </t>
  </si>
  <si>
    <t>3,4</t>
  </si>
  <si>
    <t>MALLA ELECTROSOLDADA ESTÁNDAR, MALLA M-084 2,35 X 6 METROS, INCLUYE CORTE E INSTALACIÓN</t>
  </si>
  <si>
    <t>4,1</t>
  </si>
  <si>
    <t>PUNTO HIDRÁULICO DE ½”</t>
  </si>
  <si>
    <t>4,2</t>
  </si>
  <si>
    <t>REGISTRO RED WHITE DE ½"</t>
  </si>
  <si>
    <t>4,3</t>
  </si>
  <si>
    <t>PUNTO HIDRÁULICO DE ¾”</t>
  </si>
  <si>
    <t>4,6</t>
  </si>
  <si>
    <t>REGISTRO DE 1/2" PVC</t>
  </si>
  <si>
    <t>4,7</t>
  </si>
  <si>
    <t>TAPONAR PUNTO HIDRÁULICO DE 1/2" SOLDADO</t>
  </si>
  <si>
    <t>4,8</t>
  </si>
  <si>
    <t>TAPONAR PUNTO SANITARIO DE 4"</t>
  </si>
  <si>
    <t>4,9</t>
  </si>
  <si>
    <t>TAPA REGISTRO 15X15 CM</t>
  </si>
  <si>
    <t>4,10</t>
  </si>
  <si>
    <t>TAPA REGISTRO 20X20 CM</t>
  </si>
  <si>
    <t>4,11</t>
  </si>
  <si>
    <t>RE-VENTILACIÓN DE 3" X  2”</t>
  </si>
  <si>
    <t>4,13</t>
  </si>
  <si>
    <t xml:space="preserve">RED SUMINISTRO PVC P DE 1/2" </t>
  </si>
  <si>
    <t>4,14</t>
  </si>
  <si>
    <t xml:space="preserve">RED SUMINISTRO PVC P DE 3/4" </t>
  </si>
  <si>
    <t>4,15</t>
  </si>
  <si>
    <t xml:space="preserve">RED SUMINISTRO PVC P DE 1" </t>
  </si>
  <si>
    <t>4,16</t>
  </si>
  <si>
    <t>FLOTADOR MECÁNICO 1”</t>
  </si>
  <si>
    <t>4,17</t>
  </si>
  <si>
    <t>FLOTADOR MECÁNICO 1/2”</t>
  </si>
  <si>
    <t>4,18</t>
  </si>
  <si>
    <t>CONEXIÓN TANQUE ELEVADO PVC</t>
  </si>
  <si>
    <t>4,19</t>
  </si>
  <si>
    <t xml:space="preserve">TANQUE DE DISTRIBUCIÓN CAP,  1,000 L, EN PVC  </t>
  </si>
  <si>
    <t>4,20</t>
  </si>
  <si>
    <t xml:space="preserve">TANQUE DE DISTRIBUCIÓN CAP,  500 L, EN PVC </t>
  </si>
  <si>
    <t>4,21</t>
  </si>
  <si>
    <t xml:space="preserve">TANQUE DE DISTRIBUCIÓN CAP,  250 L, EN PVC  </t>
  </si>
  <si>
    <t>4,22</t>
  </si>
  <si>
    <t xml:space="preserve">TUBERÍA PVC S 2" </t>
  </si>
  <si>
    <t>4,23</t>
  </si>
  <si>
    <t>TUBERÍA PVC S 3"</t>
  </si>
  <si>
    <t>4,24</t>
  </si>
  <si>
    <t xml:space="preserve">TUBERÍA PVC S 4" </t>
  </si>
  <si>
    <t>4,25</t>
  </si>
  <si>
    <t>CAJA DE INSPECCIÓN 0,50x0,50x0,35  M  INCLUYE EXCAVACIÓN Y TAPA</t>
  </si>
  <si>
    <t>4,26</t>
  </si>
  <si>
    <t>CAJA DE INSPECCIÓN 0,60 M X 0,60 M X 0,60  M  INCLUYE EXCAVACIÓN Y TAPA</t>
  </si>
  <si>
    <t>4,27</t>
  </si>
  <si>
    <t>CAJA DE INSPECCIÓN 0,80 M X 0,80 M X 0,80  M  INCLUYE EXCAVACIÓN Y TAPA</t>
  </si>
  <si>
    <t>4,28</t>
  </si>
  <si>
    <t>CAJA DE INSPECCIÓN 1,00 M X 1,00 M X 1,00 M  INCLUYE EXCAVACIÓN Y TAPA</t>
  </si>
  <si>
    <t>4,29</t>
  </si>
  <si>
    <t>REJILLA PLÁSTICA SOSCO 3X2</t>
  </si>
  <si>
    <t>4,31</t>
  </si>
  <si>
    <t>REJILLAS SIFON CUADRADA 20X20 CM</t>
  </si>
  <si>
    <t>4,33</t>
  </si>
  <si>
    <t>REJILLAS DE VENTILACION DE 20X20 CM PVC</t>
  </si>
  <si>
    <t>4,34</t>
  </si>
  <si>
    <t>PUNTO SALIDA SANITARIA PVC S 2"</t>
  </si>
  <si>
    <t>4,35</t>
  </si>
  <si>
    <t>PUNTO SALIDA SANITARIA PVC S 3"</t>
  </si>
  <si>
    <t>4,36</t>
  </si>
  <si>
    <t>PUNTO SALIDA SANITARIA PVC S 4"</t>
  </si>
  <si>
    <t>4,37</t>
  </si>
  <si>
    <t>PUNTO SALIDA SANITARIA PVC S 3"- SIFON DE PISO</t>
  </si>
  <si>
    <t>4,38</t>
  </si>
  <si>
    <t>TUBERÍA DE REVENTILACIÓN DE 3"</t>
  </si>
  <si>
    <t>4,39</t>
  </si>
  <si>
    <t>TUBERÍA DE REVENTILACIÓN DE 4"</t>
  </si>
  <si>
    <t>4,41</t>
  </si>
  <si>
    <t>TUBERIA SANITARIA PVC  2"+ ACCESORIOS</t>
  </si>
  <si>
    <t>4,42</t>
  </si>
  <si>
    <t>TUBERIA SANITARIA PVC  3"+ ACCESORIOS</t>
  </si>
  <si>
    <t>4,43</t>
  </si>
  <si>
    <t>TUBERIA SANITARIA PVC  4" + ACCESORIOS</t>
  </si>
  <si>
    <t>4,46</t>
  </si>
  <si>
    <t xml:space="preserve">BAJANTE AGUAS NEGRAS PVC 4" </t>
  </si>
  <si>
    <t>4,49</t>
  </si>
  <si>
    <t>BAJANTE PVC BLANCO EXTERNO LISO- SOBRE FACHADAS</t>
  </si>
  <si>
    <t>4,50</t>
  </si>
  <si>
    <t>CANAL PAVCO TIPO AMAZONA O SIMILAR</t>
  </si>
  <si>
    <t>4,53</t>
  </si>
  <si>
    <t>GEOTEXTIL NO TEJIDO</t>
  </si>
  <si>
    <t>4,54</t>
  </si>
  <si>
    <t>SUMINISTRO E INSTALACIÓN SIFÓN EN PVC PAVCO IGUAL O SUPERIOR DE DIAMETRO 2"</t>
  </si>
  <si>
    <t>4,55</t>
  </si>
  <si>
    <t>SUMINISTRO E INSTALACIÓN SIFÓN EN PVC PAVCO IGUAL O SUPERIOR DE DIAMETRO 3"</t>
  </si>
  <si>
    <t>4,57</t>
  </si>
  <si>
    <t>VALVULA BOLA PVC DE REGISTRO 1/2"</t>
  </si>
  <si>
    <t xml:space="preserve">UN </t>
  </si>
  <si>
    <t>4,58</t>
  </si>
  <si>
    <t xml:space="preserve">REJILLA SIFON DE PISO 2" </t>
  </si>
  <si>
    <t>4,59</t>
  </si>
  <si>
    <t>REGISTRO DE 3/4" PVC</t>
  </si>
  <si>
    <t>4,60</t>
  </si>
  <si>
    <t>REGISTRO DE 1" PVC</t>
  </si>
  <si>
    <t>4,61</t>
  </si>
  <si>
    <t>LLAVE JARDÍN DE  1/2" X3/4", 1,9 CM DE DIÁMETRO SALIDA (BRONCE- GRIVAL) IGUAL O DE CALIDAD SUPERIOR,</t>
  </si>
  <si>
    <t>4,62</t>
  </si>
  <si>
    <t>ACESORIOS RED HIDRAULICA  1/2"</t>
  </si>
  <si>
    <t>4,63</t>
  </si>
  <si>
    <t>ACESORIOS RED HIDRAULICA 3/4"</t>
  </si>
  <si>
    <t>4,64</t>
  </si>
  <si>
    <t>ACESORIOS RED HIDRAULICA 1"</t>
  </si>
  <si>
    <t>4,65</t>
  </si>
  <si>
    <t>ACESORIOS RED SANITARIA 2"</t>
  </si>
  <si>
    <t>4,66</t>
  </si>
  <si>
    <t>ACESORIOS RED SANITARIA 3"</t>
  </si>
  <si>
    <t>4,67</t>
  </si>
  <si>
    <t>ACESORIOS RED SANITARIA 4"</t>
  </si>
  <si>
    <t>5,1</t>
  </si>
  <si>
    <t>SUMINISTRO E INSTALACIÓN DE CAJA DE 6 CIRCUITOS SNEIDER O CALIDAD SUPERIOR (PARA EL CORRECTO FUNCIONAMIENTO, SE DEBE INSTALAR CIRCUITOS INDEPENDIENTES ASÍ: UNO PARA SALIDAS ILUMINACIÓN, UNO PARA TOMAS-CORRIENTE, UNO PARA COCINA Y UNO PARA LAVADORA, QUEDANDO DOS CIRCUITOS DE RESERVA PARA FUTURAS NECESIDADES)</t>
  </si>
  <si>
    <t>5,2</t>
  </si>
  <si>
    <t>SUMINISTRO E INSTALACIÓN DE PROTECCIÓN: 1X20A /30A/40A (INCLUYE 6 AUTOMATICOS ENCHUFABLES)</t>
  </si>
  <si>
    <t>5,3</t>
  </si>
  <si>
    <t>SUMINISTRO E INSTALACIÓN DE SALIDA TOMACORRIENTE DOBLE</t>
  </si>
  <si>
    <t>5,4</t>
  </si>
  <si>
    <t>SUMINISTRO E INSTALACIÓN SALIDA  ILUMINACION(Incluye retiro del punto existente o aplica para púnto nuevo),</t>
  </si>
  <si>
    <t>5,5</t>
  </si>
  <si>
    <t>SUMINISTRO E INSTALACIÓN SALIDA  DUCHA ELECTRICA</t>
  </si>
  <si>
    <t>5,7</t>
  </si>
  <si>
    <t>SUMINISTRO E INSTALACIÓN DE APARATOS COMO INTERRUPTOR SENCILLO Y/O INTERRUPTOR DOBLE</t>
  </si>
  <si>
    <t>5,8</t>
  </si>
  <si>
    <t>PANEL LED RD LUZ BLANCA 10 - 240 V1160 LUMENES</t>
  </si>
  <si>
    <t>5,9</t>
  </si>
  <si>
    <t>SUMINISTRO E INSTALACIÓN DE OTROS APARATOS (TOMA TELÉFONO/ TOMA TV)</t>
  </si>
  <si>
    <t>5,10</t>
  </si>
  <si>
    <t>SALIDA TOMA CORRIENTE GFCI EN MURO</t>
  </si>
  <si>
    <t>5,11</t>
  </si>
  <si>
    <t>TUBERÍA PVC CONDUIT 1/2" (incluye alambre)</t>
  </si>
  <si>
    <t>5,12</t>
  </si>
  <si>
    <t>INSTALACIÓN CANALETA PVC PARA CABLE CON ADHESIVO</t>
  </si>
  <si>
    <t>5,13</t>
  </si>
  <si>
    <t>TUBERÍA EMT GALVANIZADA 1/2"</t>
  </si>
  <si>
    <t>5,14</t>
  </si>
  <si>
    <t>TUBERÍA EMT GALVANIZADA 3/4"</t>
  </si>
  <si>
    <t>5,15</t>
  </si>
  <si>
    <t>TUBERÍA EMT GALVANIZADA 1"</t>
  </si>
  <si>
    <t>5,16</t>
  </si>
  <si>
    <t>SUMINISTRO E INSTALACIÓN DE CAJA DE 9 CIRCUITOS SNEIDER O CALIDAD SUPERIOR, CON TOTALIZADOR Y CAPACETE</t>
  </si>
  <si>
    <t>6,2</t>
  </si>
  <si>
    <t>TEJA TRASLÚCIDA TIPO ZINC GERFOR- No, 10, INCLUYE  TODOS LOS ACCESORIOS NECESARIOS PARA SU CORRECTA INSTALACIÓN Y FUNCIONAMIENTO</t>
  </si>
  <si>
    <t>6,4</t>
  </si>
  <si>
    <t>TEJA ARQUITECTÓNICA ACESCO O SIMILAR 73 CM  X 3,  INCLUYE  TODOS LOS ACCESORIOS NECESARIOS PARA SU CORRECTA INSTALACIÓN Y FUNCIONAMIENTO, DISTANCIA MÁXIMA ENTRE CORREAS = 1,70 M</t>
  </si>
  <si>
    <t>6,7</t>
  </si>
  <si>
    <t>TEJA EN PVC, INCLUYE  TODOS LOS ACCESORIOS NECESARIOS PARA SU CORRECTA INSTALACIÓN Y FUNCIONAMIENTO</t>
  </si>
  <si>
    <t>6,10</t>
  </si>
  <si>
    <t>TEJA POLICARBONATO No, 10, INCLUYE TODOS LOS ACCESORIOS NECESARIOS PARA SU CORRECTA INSTALACIÓN Y FUNCIONAMIENTO</t>
  </si>
  <si>
    <t>6,11</t>
  </si>
  <si>
    <t xml:space="preserve">CABALLETE PARA TEJA TIPO ZINC, INCLUYE ACCESORIOS NECESARIOS PARA SU CORRECTA INSTALACIÓN Y FUNCIONAMIENTO </t>
  </si>
  <si>
    <t>6,12</t>
  </si>
  <si>
    <t xml:space="preserve">CABALLETE PARA TEJA ARQUITECTÓNICA ACESCO, INCLUYE  ACCESORIOS NECESARIOS PARA SU CORRECTA INSTALACIÓN </t>
  </si>
  <si>
    <t>6,15</t>
  </si>
  <si>
    <t>CABALLETE PARA TEJA  TERMOACÚSTICA, INCLUYE TODOS LOS ACCESORIOS NECESARIOS PARA SU CORRECTA INSTALACIÓN Y FUNCIONAMIENTO</t>
  </si>
  <si>
    <t>6,16</t>
  </si>
  <si>
    <t>CABALLETE PARA TEJA EN PVC INCLUYE TODOS LOS ACCESORIOS NECESARIOS PARA SU CORRECTA INSTALACIÓN Y FUNCIONAMIENTO</t>
  </si>
  <si>
    <t>6,22</t>
  </si>
  <si>
    <t>SISTEMA DE ESTRUCTURA EN MADERA PARA CUBIERTA EN TEJA DE BARRO</t>
  </si>
  <si>
    <t xml:space="preserve"> M2 </t>
  </si>
  <si>
    <t>6,24</t>
  </si>
  <si>
    <t xml:space="preserve">ELEMENTO METÁLICO PARA FLANCHE, ELEMENTO DE CUMBRERA O REMATE LATERAL PARA CUBIERTA EN ACERO GALVANIZADO DE 0,42 M DE DESARROLLO,   LÁMINA CALIBRE 26, FIJACIÓN A MURO MEDIANTE SISTEMA DE REGATA Y/O CON SISTEMA DE TORNILLO AUTOPERFORANTE Y SELLE CON MORTERO IMPERMEABILIZADO 1:3 SEGÚN EL USO,  </t>
  </si>
  <si>
    <t>6,26</t>
  </si>
  <si>
    <t>ACCESORIO  GALVANIZADO PARA SALIDA A,LL CANAL METÁLICA DIAMETRO 4" X 3"</t>
  </si>
  <si>
    <t>6,29</t>
  </si>
  <si>
    <t>IMPERMEABILIZACIÓN CON SIKA 101 O SIMILAR</t>
  </si>
  <si>
    <t>6,30</t>
  </si>
  <si>
    <t>IMPERMEABILIZACIÓN FACHADA EN SIKA TRANSPARENTE O SIMILAR</t>
  </si>
  <si>
    <t>6,31</t>
  </si>
  <si>
    <t xml:space="preserve">IMPERMEABILIZACIÓN CON MATERIAL BITUMINOSO PARA DIFERENTES ACTIVIDADES </t>
  </si>
  <si>
    <t>6,32</t>
  </si>
  <si>
    <t>REPARACIÓN CUBIERTA EN TEJA DE BARRO, INCLUYE CAMBIO DE TEJAS Y ARREGLO ESTRUCTURA (ZONA AFECTADA MÁX, 4 TEJAS)</t>
  </si>
  <si>
    <t>ma007</t>
  </si>
  <si>
    <t>fe002</t>
  </si>
  <si>
    <t>fe163</t>
  </si>
  <si>
    <t>cu001</t>
  </si>
  <si>
    <t>6,34</t>
  </si>
  <si>
    <t>CANAL LÁMINA GALVANIZADA CALIBRE 18 DESARROLLO  0,75 M</t>
  </si>
  <si>
    <t>M</t>
  </si>
  <si>
    <t>7,1</t>
  </si>
  <si>
    <t>CIELO RASO EN LISTÓN DE MADERA PINO MACHIHEMBRADO 10 X 320 X 1,27 CM</t>
  </si>
  <si>
    <t>7,2</t>
  </si>
  <si>
    <t>CIELO RASO DRY WALL</t>
  </si>
  <si>
    <t>7,3</t>
  </si>
  <si>
    <t>SUMINISTRO E INSTALACIÓN CIELO RASO EN TABLILLA PVC</t>
  </si>
  <si>
    <t>7,4</t>
  </si>
  <si>
    <t>SUMINISTRO E INSTALACIÓN CIELO RASO EN FIBRA MINERAL NAVI</t>
  </si>
  <si>
    <t>8,3</t>
  </si>
  <si>
    <t>MAMPOSTERÍA PARA MURO DIVISORIO BLOQUE ESTRIADO  No 4,</t>
  </si>
  <si>
    <t>8,6</t>
  </si>
  <si>
    <t>MAMPOSTERÍA EN LADRILLO TOLETE COMÚN DE E=0,12 M</t>
  </si>
  <si>
    <t>8,9</t>
  </si>
  <si>
    <t xml:space="preserve">PANEL PARA DIVISORIO EN DRYWALL </t>
  </si>
  <si>
    <t>8,12</t>
  </si>
  <si>
    <t>MAMPOSTERÍA EN BLOQUE No, 4, ALTURA HASTA 0,30 M (CULATAS Y DEMÁS ACTIVIDADES POR M)</t>
  </si>
  <si>
    <t>8,13</t>
  </si>
  <si>
    <t>POYO EN CONCRETO MEZCLA EN OBRA 1:2:4 PARA LAVADERO 0,60 M  X 0,60 M, (INCLUYE PAÑETE)</t>
  </si>
  <si>
    <t>8,14</t>
  </si>
  <si>
    <t>MESÓN EN CONCRETO MEZCLA EN OBRA  1:2:4 (APROX, 2500 PSI) - E=6 CM,  (INCLUYE REFUERZO EN ACERO 3/8")</t>
  </si>
  <si>
    <t>8,16</t>
  </si>
  <si>
    <t>BORDILLO POCETA DUCHA DE 0,125 M  X 0,09 M  EN LADRILLO RECOCIDO, (INCLUYE MATERIALES Y MANO DE OBRA),</t>
  </si>
  <si>
    <t>8,18</t>
  </si>
  <si>
    <t>DINTEL EN CONCRETO MEZCLA EN OBRA DE 1:2:4 (APROX, 2500PSI) DE 0,15 M X 0,20 M</t>
  </si>
  <si>
    <t>8,20</t>
  </si>
  <si>
    <t>REMATES EN TOLETE RECOCIDO DE 0,12 H=0,37  M</t>
  </si>
  <si>
    <t>8,22</t>
  </si>
  <si>
    <t>REGATAS (CORTE CON DISCO SOBRE MAMPOSTERÍA EN AMBOS LADOS) + RESANE</t>
  </si>
  <si>
    <t>8,23</t>
  </si>
  <si>
    <t>MURO EN DRY WALL DOBLE CARA ESPESOR 10CM O MAYOR (INCLUYE PINTURA A 3 MANOS)</t>
  </si>
  <si>
    <t>9,1</t>
  </si>
  <si>
    <t>PAÑETE LISO IMPERMEABILIZADO INTEGRALMENTE 1:3 E= 2 CM</t>
  </si>
  <si>
    <t>9,2</t>
  </si>
  <si>
    <t>PAÑETE IMPERMEABILIZADO MUROS 1:4 E= 2 CM,</t>
  </si>
  <si>
    <t>9,3</t>
  </si>
  <si>
    <t>PAÑETE PARA RESANE DE HUMEDAD MUROS 1:4 E= 2 CM,</t>
  </si>
  <si>
    <t>9,4</t>
  </si>
  <si>
    <t xml:space="preserve">PAÑETE LISO DE MURO, MORTERO  1:3 E= 2 CM  </t>
  </si>
  <si>
    <t>9,5</t>
  </si>
  <si>
    <t>PAÑETE CULATAS 1:4</t>
  </si>
  <si>
    <t>9,8</t>
  </si>
  <si>
    <t>PAÑETE LISO MUROS 1:5</t>
  </si>
  <si>
    <t>9,17</t>
  </si>
  <si>
    <t xml:space="preserve">PAÑETE + FILOS 1:3 SOBRE SUPERFICIES DE ESTRUCTURAS EN CONCRETO  E= 1,3 CM  (VIGAS, COLUMNAS,  DINTELES, CINTAS, ALFAGÍAS O MAMPOSTERÍA)  HASTA 30 CM DE ANCHO             </t>
  </si>
  <si>
    <t>9,18</t>
  </si>
  <si>
    <t xml:space="preserve">PAÑETE + FILOS, LISO 1:4  HASTA 30 CM             </t>
  </si>
  <si>
    <t>9,20</t>
  </si>
  <si>
    <t>ANTICORROSIVO SOBRE LÁMINA LINEAL</t>
  </si>
  <si>
    <t>9,21</t>
  </si>
  <si>
    <t>ANTICORROSIVO SOBRE LÁMINA LLENA</t>
  </si>
  <si>
    <t>9,22</t>
  </si>
  <si>
    <t>ESMALTE SOBRE LÁMINA LINEAL</t>
  </si>
  <si>
    <t>9,23</t>
  </si>
  <si>
    <t>ESMALTE SOBRE LÁMINA LLENA</t>
  </si>
  <si>
    <t>9,27</t>
  </si>
  <si>
    <t>ESMALTE SOBRE MARCOS MADERA</t>
  </si>
  <si>
    <t>9,28</t>
  </si>
  <si>
    <t xml:space="preserve"> VINILO TIPO 1 PARA MURO INTERIOR - 3 CAPAS (COLOR BLANCO)</t>
  </si>
  <si>
    <t>9,29</t>
  </si>
  <si>
    <t xml:space="preserve"> VINILO TIPO 1 PARA MURO INTERIOR 3 CAPAS (COLOR A ELEGIR) </t>
  </si>
  <si>
    <t>9,30</t>
  </si>
  <si>
    <t xml:space="preserve"> VINILO TIPO 1 SUPERLAVABLE PARA EXTERIOR  - 3 CAPAS (COLOR BLANCO) </t>
  </si>
  <si>
    <t>9,31</t>
  </si>
  <si>
    <t xml:space="preserve"> VINILO  TIPO 1 SUPERLAVABLE PARA MURO EXTERIOR - 3 CAPAS (COLOR A ELEGIR)</t>
  </si>
  <si>
    <t>9,34</t>
  </si>
  <si>
    <t>FILOS Y DILATACIONES  EN MORTERO 1:3</t>
  </si>
  <si>
    <t>9,35</t>
  </si>
  <si>
    <t>PREPARACIÓN SUPERFICIE DE MUROS PARA INSTALACIÓN ENCHAPE (INCLUYE PICADA)</t>
  </si>
  <si>
    <t>9,36</t>
  </si>
  <si>
    <t>PREPARACIÓN SUPERFICIE  PARA NUEVA APLICACIÓN DE PINTURAS</t>
  </si>
  <si>
    <t>9,37</t>
  </si>
  <si>
    <t>ESTUCO ACRILICO</t>
  </si>
  <si>
    <t>9,40</t>
  </si>
  <si>
    <t>ENCHAPE CERÁMICO PARED COCINA REF,: VERONA (COLOR A ELEGIR BLANCO, BEIGE, AZUL O VERDE) CERÁMICA ITALIA, 25 CM X 35 CM, IGUAL O CALIDAD SUPERIOR, GARANTÍA 10 AÑOS,</t>
  </si>
  <si>
    <t>9,43</t>
  </si>
  <si>
    <t>ENCHAPE CERÁMICO PARED BAÑO REF,: PARED EGEO CORONA BLANCO, 20,5 CM X 30,5 CM, IGUAL O CALIDAD SUPERIOR, GARANTÍA 10 AÑOS,</t>
  </si>
  <si>
    <t>9,45</t>
  </si>
  <si>
    <t>ENCHAPE CERÁMICO PISO O PARED, SUPERFICIE EXCLUSIVA (HASTA 0,25 M DE ANCHO)</t>
  </si>
  <si>
    <t>9,46</t>
  </si>
  <si>
    <t xml:space="preserve">WIN PROTECTOR MARMOLIZADO, WIN METÁLICO, INOXIDABLE, </t>
  </si>
  <si>
    <t>9,49</t>
  </si>
  <si>
    <t>ENCHAPE CERÁMICO PARED COCINA O BAÑO 25 CM X 35 CM O SUPERIOR COLOR CLARO  GARANTÍA 10 AÑOS (INCLUYE BOQUILLA)</t>
  </si>
  <si>
    <t>9,50</t>
  </si>
  <si>
    <t>ENCHAPE CERÁMICO PISO O PARED, (Piso Pared Egeo Blanco Cara Única 20,5x20,5)</t>
  </si>
  <si>
    <t>10,2</t>
  </si>
  <si>
    <t xml:space="preserve">ALISTADO DE PISOS CON MORTERO  1:4 H=4 CM </t>
  </si>
  <si>
    <t>10,3</t>
  </si>
  <si>
    <t xml:space="preserve">ALISTADO  IMPERMEABILIZADO DE  PISO, MORTERO 1:4, E=0,04 M </t>
  </si>
  <si>
    <t>10,10</t>
  </si>
  <si>
    <t>PISO EN CERÁMICA REF,: CORONA, LÍNEA MIKONOS ARD 33,8 CM X 33,8 CM, (COLOR A ELEGIR: AZUL, BEIGE, BLANCO Y GRIS), TRÁFICO RESIDENCIAL GENERAL, TRÁFICO ARD DE ALTA RESISTENCIA AL DESLIZAMIENTO, IGUAL O CALIDAD SUPERIOR, GARANTÍA 10 AÑOS,</t>
  </si>
  <si>
    <t>10,11</t>
  </si>
  <si>
    <t>GUARDAESCOBA EN CERÁMICA REF,: CORONA, LÍNEA MIKONOS ARD 33,8 CM X 33,8 CM, (COLOR A ELEGIR: AZUL, BEIGE, BLANCO Y GRIS), TRÁFICO RESIDENCIAL GENERAL, TRÁFICO ARD DE ALTA RESISTENCIA AL DESLIZAMIENTO, H=7CM, IGUAL O CALIDAD SUPERIOR, GARANTÍA 10 AÑOS,</t>
  </si>
  <si>
    <t>10,18</t>
  </si>
  <si>
    <t xml:space="preserve">GRAVILLA LAVADA </t>
  </si>
  <si>
    <t>10,19</t>
  </si>
  <si>
    <t>PREPARACIÓN SUPERFICIE DE PISO EN CONCRETOS ENDURECIDOS O ESMALTADO (INCLUYE PICADA)</t>
  </si>
  <si>
    <t>11,5</t>
  </si>
  <si>
    <t>PUERTA EN MADERA ENTAMBORADA 60 Y 70 CM CON ALTURA ENTRE 180 CM Y 200 CM, TIPO INTERDOORS LÍNEA ESTAMBUL O EQUIVALENTE,  IGUAL O SUPERIOR CALIDAD, INCLUYE MARCO Y ACCESORIOS,</t>
  </si>
  <si>
    <t>11,6</t>
  </si>
  <si>
    <t>PUERTA EN MADERA ENTAMBORADA 80 Y 90 CM CON ALTURA ENTRE 180 CM Y 200 CM, TIPO INTERDOORS LÍNEA ESTAMBUL O EQUIVALENTE,  IGUAL O SUPERIOR CALIDAD,  INCLUYE MARCO Y ACCESORIOS,</t>
  </si>
  <si>
    <t>12,1</t>
  </si>
  <si>
    <t>ESTRUCTURA PERFIL EN C  CALIBRE 14 DE  220 MM X 80 MM (LUCES HASTA 6M, INCLUYE ÁREA DE APOYO), APLICA HASTA PARA CUBIERTA EN ASBESTO CEMENTO EXISTENTE, INCLUYE ANTICORROSIVO,</t>
  </si>
  <si>
    <t>12,2</t>
  </si>
  <si>
    <t>ESTRUCTURA PERFIL EN TUBO RECTANGULAR 80 MM X 40 MM CALIBRE 16 (PARA CUBIERTA METÁLICA), INCLUYE ANTICORROSIVO DOS CAPAS,</t>
  </si>
  <si>
    <t>12,10</t>
  </si>
  <si>
    <t>BARANDA METÁLICA SENCILLA PARA ESCALERA CON PASAMANOS EN TUBERÍA DE AGUAS NEGRAS DIÁMETRO 2"</t>
  </si>
  <si>
    <t>12,14</t>
  </si>
  <si>
    <t>PUERTA EN LÁMINA COLD ROLLED CAL,16 DE 0,60 Y 0,70 M ANCHO</t>
  </si>
  <si>
    <t>12,15</t>
  </si>
  <si>
    <t>PUERTA EN LÁMINA COLD ROLLED CAL,16 DE 0,80 Y 1,00 M ANCHO</t>
  </si>
  <si>
    <t>12,18</t>
  </si>
  <si>
    <t>VENTANA CORREDIZA EN ALUMINIO 0,6X0,4 VIDRIO 3MM</t>
  </si>
  <si>
    <t>12,19</t>
  </si>
  <si>
    <t>VENTANA CORREDIZA EN ALUMINIO 1,2 X 1,2 VIDRIO 3 MM</t>
  </si>
  <si>
    <t>12,20</t>
  </si>
  <si>
    <t>VENTANA CORREDIZA EN LÁMINA CALIBRE 18</t>
  </si>
  <si>
    <t>13,1</t>
  </si>
  <si>
    <t>ESPEJOS CRISTAL 4 MM SIN BISELAR, TAMAÑO 40 X 60 CM</t>
  </si>
  <si>
    <t>13,2</t>
  </si>
  <si>
    <t xml:space="preserve">VIDRIO INCOLORO DE 4 MM (PUERTAS, VENTANAS) </t>
  </si>
  <si>
    <t>14,1</t>
  </si>
  <si>
    <t>SANITARIO ACUAPLUS ULTRA BLANCO CORONA, IGUAL O CALIDAD SUPERIOR, CAPACIDAD 4,8 LITROS POR DESCARGA,  ALTO 59,8 CM X ANCHO 36,5 CM, (INCLUYE VÁLVULA, MANGUERA),</t>
  </si>
  <si>
    <t>14,3</t>
  </si>
  <si>
    <t>LAVAMANOS COLGAR ACUACER BLANCO CORONA, CON ORIFICIOS PARA GRIFERÍA, MEDIDAS  47 X 37 CM, (INCLUYE GRIFERÍA, SIFÓN, DESAGÜE, ACOPLE),</t>
  </si>
  <si>
    <t>14,4</t>
  </si>
  <si>
    <t>COMBO ACUAPLUS ULTRA SANITARIO + LAVAMANOS SIN PEDESTAL + GRIFERÍA + ACCESORIOS BLANCO CORONA O SIMILAR, (INCLUYE: VÁLVULA, DESAGÜE, SIFÓN, ACOPLE)</t>
  </si>
  <si>
    <t>14,6</t>
  </si>
  <si>
    <t>DUCHA ELÉCTRICA 110 V SUPER POWER 3T GRIVAL IGUAL O CALIDAD SUPERIOR,</t>
  </si>
  <si>
    <t>14,7</t>
  </si>
  <si>
    <t>GRIFO (REGISTRO) DUCHA HELVETIA GRICOL IGUAL O CALIDAD SUPERIOR</t>
  </si>
  <si>
    <t>14,8</t>
  </si>
  <si>
    <t xml:space="preserve">MONTAJE DE APARATOS- LAVAMANOS - SANITARIOS -  LAVAPLATOS - LAVADEROS (NUEVOS O USADOS)
</t>
  </si>
  <si>
    <t>15,1</t>
  </si>
  <si>
    <t>LAVAPLATOS DE EMPOTRAR EN ACERO INOXIDABLE DE 60 CM X 40 CM VITAL IGUAL O CALIDAD SUPERIOR, CON HUECO PARA CANASTILLA DE 4 PULGADAS, SIN ORIFICIO, PARA GRIFERÍA DE PARED, (INCLUYE CANASTILLA Y KIT DE INSTALACIÓN: ACOPLE, REJILLA DIÁMETRO 4" CON BAJANTE Y SIFÓN),</t>
  </si>
  <si>
    <t>15,3</t>
  </si>
  <si>
    <t>LAVAPLATOS DE EMPOTRAR EN ACERO INOXIDABLE PARA GRIFERÍA MONO CONTROL HUECO PARA CANASTILLA DE 4 PULGADAS, CON UN ORIFICIO,  (INCLUYE CANASTILLA Y KIT DE INSTALACIÓN: ACOPLE, REJILLA DIÁMETRO 4" CON BAJANTE Y SIFÓN),</t>
  </si>
  <si>
    <t>15,4</t>
  </si>
  <si>
    <t>GRIFERÍA PARA LAVAPLATOS SENCILLO GALAXIA PICO CISNE GRIVAL IGUAL O CALIDAD SUPERIOR, MONOCONTROL</t>
  </si>
  <si>
    <t>15,7</t>
  </si>
  <si>
    <t>LAVADERO DE 80 X 60 X 25 CM GRANITO PULIDO, (INCLUYE GRIFERÍA, DESAGÜE Y SIFÓN),</t>
  </si>
  <si>
    <t>15,9</t>
  </si>
  <si>
    <t>LAVAPLATOS DE SOBREPONER EN ACERO INOXIDABLE DE 60 CM X 40 CM, CON ÁREA DE TRABAJO, LONGITUD TOTAL 1,5 M, VITAL IGUAL O CALIDAD SUPERIOR</t>
  </si>
  <si>
    <t>COCINA INTEGRAL</t>
  </si>
  <si>
    <t>16,1</t>
  </si>
  <si>
    <t>CERRADURA PUERTA INTERNA PARA ALCOBA DE BOLA SATÍN ANTIQUE FIXSER, IGUAL O CALIDAD SUPERIOR, (INCLUYE ACCESORIOS),</t>
  </si>
  <si>
    <t>16,4</t>
  </si>
  <si>
    <t>CERRADURA BAÑO BOLA SATIN FIXSER IGUAL O CALIDAD SUPERIOR, (INCLUYE ACCESORIOS),</t>
  </si>
  <si>
    <t>17,2</t>
  </si>
  <si>
    <t>TRASIEGO</t>
  </si>
  <si>
    <t>17,4</t>
  </si>
  <si>
    <t>EXCAVACIÓN MANUAL (REDES, AGUAS NEGRAS, ACOMETIDAS Y DEMÁS ACTIVIDADES QUE SE PRESENTEN EN MEJORAMIENTO)</t>
  </si>
  <si>
    <t>17,5</t>
  </si>
  <si>
    <t>RELLENO BASE GRANULAR B-200 COMPACTADO (ACTIVIDADES DE MEJORAMIENTO)</t>
  </si>
  <si>
    <t>17,6</t>
  </si>
  <si>
    <t>RELLENO CON MATERIAL SELECCIONADO DE SITIO (ACTIVIDADES DE MEJORAMIENTO)</t>
  </si>
  <si>
    <t>17,8</t>
  </si>
  <si>
    <t>RELLENO GRAVILLA DE RÍO 3/4'' (ACTIVIDADES DE MEJORAMIENTO)</t>
  </si>
  <si>
    <t>17,15</t>
  </si>
  <si>
    <t>17,16</t>
  </si>
  <si>
    <t>BOMBILLOS LED PARA COCINAS BAÑOS- ESPACIOS PEQUEÑOS (BOMBILLO LED 11,5W-12W)</t>
  </si>
  <si>
    <t>18,1</t>
  </si>
  <si>
    <t>EXCAVACIÓN MANUAL PARA VIGAS DE CIMENTACIÓN Y ZAPATAS</t>
  </si>
  <si>
    <t>18,2</t>
  </si>
  <si>
    <t>EXCAVACIÓN MECANICA PREPARACIÓN DE TERRENO (Incluye cargue y retiro)</t>
  </si>
  <si>
    <t>18,3</t>
  </si>
  <si>
    <t>VIGA DE CIMENTACIÓN 30X30 CM INCLUYE REFUERZO</t>
  </si>
  <si>
    <t>18,4</t>
  </si>
  <si>
    <t>CONCRETO 3000 PSI (Mezcla en obra) PARA  ZAPATAS (Dim entre 1,00 m X 1,00 m) Altura 30 cm INCLUYE REFUERZO</t>
  </si>
  <si>
    <t>18,7</t>
  </si>
  <si>
    <t>COLUMNA 30X30 CM INCLUYE REFUERZO</t>
  </si>
  <si>
    <t>18,10</t>
  </si>
  <si>
    <t>COLUMNA 12X17 CM INCLUYE REFUERZO</t>
  </si>
  <si>
    <t>18,12</t>
  </si>
  <si>
    <t>VIGA 25X30 CM INCLUYE REFUERZO</t>
  </si>
  <si>
    <t>18,13</t>
  </si>
  <si>
    <t>VIGA 30X30 CM INCLUYE REFUERZO</t>
  </si>
  <si>
    <t>18,14</t>
  </si>
  <si>
    <t>VIGA 20X30 CM INCLUYE REFUERZO</t>
  </si>
  <si>
    <t>18,15</t>
  </si>
  <si>
    <t>VIGUETA 12X30 CM INCLUYE REFUERZO</t>
  </si>
  <si>
    <t>18,19</t>
  </si>
  <si>
    <t>PLACA DE CONTRAPISO EN CONCRETO DE 10 CM CON MALLA ELECTROSOLDADA</t>
  </si>
  <si>
    <t>18,24</t>
  </si>
  <si>
    <t>RELLENO RECEBO COMPACTADO(INCLUYE MATERIAL Y COMPACTACION)</t>
  </si>
  <si>
    <t>18,28</t>
  </si>
  <si>
    <t>VIGA  DE CIMENTACION VC1 (0,25X0,25) NUEVA PARA MURO NUEVO  CONCRETO 1:2:3 HECHO EN OBRA DE 3,000PSI APROX, (No incluye demolicion de placa, excavacion  ,ciclopeo , relleno bajo placa, ni reconstrucción de placa de contrapiso),</t>
  </si>
  <si>
    <t>18,70</t>
  </si>
  <si>
    <t>18,29</t>
  </si>
  <si>
    <t>VIGA  DE CIMENTACION VC2 (0,30X0,25) NUEVA PARA MURO NUEVO  CONCRETO 1:2:3  HECHO EN OBRA DE 3,000PSI APROX,No incluye demolicion de placa, excavacion,ciclopeo, relleno bajo placa, ni reconstruccion de placa de contrapiso</t>
  </si>
  <si>
    <t>18,38</t>
  </si>
  <si>
    <t>COLUMNETA NUEVA CC2-B(0,12X0,12M) CONFINANTE EN CONCRETO 1:2:3 HECHO EN OBRA DE 3,000PSI APROX,</t>
  </si>
  <si>
    <t>18,44</t>
  </si>
  <si>
    <t>VIGA DE AMARRE SOBRE MURO VA4 (0,12X0,17M) INCLUYE ACERO DE REFUERZO Y CONCRETO  1:2:3  HECHO EN OBRA DE 3,000PSI, APROX,</t>
  </si>
  <si>
    <t>18,46</t>
  </si>
  <si>
    <t>VIGA DE AMARRE AEREA VA1 (0,15X0,15M)  INCLUYE ACERO DE REFUERZO Y CONCRETO  1:2:3  HECHO EN OBRA DE 3,000PSI APROX,</t>
  </si>
  <si>
    <t>SUB-CO007</t>
  </si>
  <si>
    <t>CONCRETO 1:2:3 (3,000PSI APROX,) MEZCLA EN OBRA- OBRAS VARIAS</t>
  </si>
  <si>
    <t>18,71</t>
  </si>
  <si>
    <t>SUB-CO014</t>
  </si>
  <si>
    <t>CONCRETO 1:2:2 (3,500PSI APROX,) MEZCLA EN OBRA- OBRAS VARIAS</t>
  </si>
  <si>
    <t>18,77</t>
  </si>
  <si>
    <t>APUNTALAMIENTO DE MUROS  PARA INTERVENCIONES</t>
  </si>
  <si>
    <t>18,78</t>
  </si>
  <si>
    <t>PLACA FLOTANTE 15 CM CON MALLA ELECTROSOLDADA</t>
  </si>
  <si>
    <t>19,02</t>
  </si>
  <si>
    <t> </t>
  </si>
  <si>
    <t>CUBIERTA EN FIBROCEMENTO N°4 INCLUYE ESTRUCTURA  METALICA (Perfil  C Gr,50- 150X50X1,5MM)</t>
  </si>
  <si>
    <t>19,03</t>
  </si>
  <si>
    <t>ASEO GENERAL</t>
  </si>
  <si>
    <t>19,17</t>
  </si>
  <si>
    <t>PLACA (ENTREPISO) EN CONCRETO e=0,125M  (Incluye concreto de 3,000psi Aprox, formaleta y acero de refuerzo) NORMA NSR-10</t>
  </si>
  <si>
    <t>20,4</t>
  </si>
  <si>
    <t>20,5</t>
  </si>
  <si>
    <t>TRAMPA DE GRASAS TIPO INGEAGUAS 85 LITROS SIMILAR YO MEJOR CALIDAD</t>
  </si>
  <si>
    <t>21,1</t>
  </si>
  <si>
    <t>KIT FOTOVOLTAICO, O SIMILAR CALIDAD SUPERIOR</t>
  </si>
  <si>
    <t>21,2</t>
  </si>
  <si>
    <t>CALENTADOR DE AGUA SOLAR 100LT - POR GRAVEDAD, O SIMILAR</t>
  </si>
  <si>
    <t>21,3</t>
  </si>
  <si>
    <t>DUCHA ELECTRICA DE BAJO CONSUMO 127 - 220V,O SIMILAR</t>
  </si>
  <si>
    <t>21,4</t>
  </si>
  <si>
    <t>GRIFERIA AHORRADORA AIREADORA DE BAJO CONSUMO, O SIMILAR</t>
  </si>
  <si>
    <t>21,5</t>
  </si>
  <si>
    <t>FILTROS PURIFICADORES DE AGUA - BAJO O SOBRE MESON O SIMILAR</t>
  </si>
  <si>
    <t>21,6</t>
  </si>
  <si>
    <t>TANQUE ALMACENADOR Y PURIFICADOR DE AGUA, O SIMILAR</t>
  </si>
  <si>
    <t>21,7</t>
  </si>
  <si>
    <t>TANQUES DE RECOLLECIÓN Y REUTILIZACIÓN DE AGUA LLUVIA 250 LT, O SIMILAR</t>
  </si>
  <si>
    <t>21,8</t>
  </si>
  <si>
    <t>AISLANTE TERMICO ECOLOGICO, O SIMILAR</t>
  </si>
  <si>
    <t>21,9</t>
  </si>
  <si>
    <t>ESTUFA EFICIENTE, O SIMILAR</t>
  </si>
  <si>
    <t>21,10</t>
  </si>
  <si>
    <t>21,11</t>
  </si>
  <si>
    <t>FILTROS DE OSMOSIS INVERSA , O SIMILAR</t>
  </si>
  <si>
    <t>21,12</t>
  </si>
  <si>
    <t>POZO SEPTICO CONICO, O SIMILAR</t>
  </si>
  <si>
    <t>21,13</t>
  </si>
  <si>
    <t>POZO SEPTICO INTEGRADO, Autolimpiable 1650 Lts O SIMILAR</t>
  </si>
  <si>
    <t>21,14</t>
  </si>
  <si>
    <t>SUMINISTRO E INSTALACION DE SISTEMA SÉPTICO CÓNICO DE 1.000LT (SÉPTICO+FAFA (1.000L.) +T.G. (105L) +F. FONDO+KIT ACCESORIOS + 360) (Incluye excavación y obras preliminares para su instalación)</t>
  </si>
  <si>
    <t>21,15</t>
  </si>
  <si>
    <t>PISO LAMINADO</t>
  </si>
  <si>
    <t>21,16</t>
  </si>
  <si>
    <t>FILTRO FRANCES (15X30 CM)</t>
  </si>
  <si>
    <t>21,17</t>
  </si>
  <si>
    <t>FABRICACIÓN CAJA DE COMPOSTAJE DE 1X1X0,60</t>
  </si>
  <si>
    <t>21,18</t>
  </si>
  <si>
    <t>POZO SEPTICO (2,00X1,66X0.80 M), SISTEMAS PARA TRATAMIENTO DE AGUAS RESIDUALES DISEÑADOS PARA USO RESIDENCIAL, INDUSTRIAL E INSTITUCIONAL,  INCLUYE EXCAVACIONES Y CONEXIONES</t>
  </si>
  <si>
    <t xml:space="preserve"> UN</t>
  </si>
  <si>
    <t>21,19</t>
  </si>
  <si>
    <t>MANTENIMIENTO DE POZO SEPTICO</t>
  </si>
  <si>
    <t>21,20</t>
  </si>
  <si>
    <t>MANTENIMIENTO DE ESTUFA DE LEÑA</t>
  </si>
  <si>
    <t>21,21</t>
  </si>
  <si>
    <t>CONSTRUCCIÓN ESTUFA DE LEÑA</t>
  </si>
  <si>
    <t>21,22</t>
  </si>
  <si>
    <t>BUITRÓN DE VENTILACIÓN EN LAMINA GALVANIZADA CL 26</t>
  </si>
  <si>
    <t>21,23</t>
  </si>
  <si>
    <t>MANTENIMIENTO A RED SANITARIA (3/4 A 4")</t>
  </si>
  <si>
    <t>21,24</t>
  </si>
  <si>
    <t xml:space="preserve">RECOLECCIÓN DE AGUAS LLUVIAS </t>
  </si>
  <si>
    <t>21,25</t>
  </si>
  <si>
    <t>PINTURA ECOLÓGICO PARA MURO INTERIOR (3 CAPAS)</t>
  </si>
  <si>
    <t>21,26</t>
  </si>
  <si>
    <t>MURO DIVISORIO EN POLISTILENO EXPANDIDO, MALLA ELECTROSOLDADA Y MORTERO ESTRUCTURAL (e=2,5cm  por cada cara)</t>
  </si>
  <si>
    <t>21,27</t>
  </si>
  <si>
    <t>MURO EXTERNO EN POLISTILENO EXPANDIDO, MALLA ELECTROSOLDADA Y MORTERO ESTRUCTURAL (e=3cm por cada cara)</t>
  </si>
  <si>
    <t>21,28</t>
  </si>
  <si>
    <t>SUMINISTRO E INSTALACIÓN ANCLAJE DE 3/8", LONGITUD MÍNIMA = 0,50 M</t>
  </si>
  <si>
    <t>ACERO FIGURADO NO. 3 (Ø 3/8") F'Y=60000 PSI</t>
  </si>
  <si>
    <t>21,29</t>
  </si>
  <si>
    <t>MEJORAMIENTO DE SUBRASANTE EN RAJON incluye compactación de subrasante</t>
  </si>
  <si>
    <t>21,30</t>
  </si>
  <si>
    <t>TRAMPA DE GRASAS CONSTRUIDA IN SITU (1.20x0.95x1,50 M)</t>
  </si>
  <si>
    <t>Código APU</t>
  </si>
  <si>
    <t>Item</t>
  </si>
  <si>
    <t>Sub</t>
  </si>
  <si>
    <t>DESCRIPCIÓN</t>
  </si>
  <si>
    <t>PRELIMINARES</t>
  </si>
  <si>
    <t>DESMONTES  Y DEMOLICIONES</t>
  </si>
  <si>
    <t>DESMONTES</t>
  </si>
  <si>
    <t>DEMOLICIONES</t>
  </si>
  <si>
    <t>EXCAVACIONES Y RELLENOS</t>
  </si>
  <si>
    <t>EXCAVACIONES</t>
  </si>
  <si>
    <t xml:space="preserve">RELLENOS </t>
  </si>
  <si>
    <t>CIMENTACIONES</t>
  </si>
  <si>
    <t>CONCRETO EN OBRA</t>
  </si>
  <si>
    <t>MORTERO EN OBRA</t>
  </si>
  <si>
    <t>MORTERO PREMEZCLADO</t>
  </si>
  <si>
    <t>ACEROS Y MALLAS</t>
  </si>
  <si>
    <t>COLUMNAS</t>
  </si>
  <si>
    <t>PLACAS</t>
  </si>
  <si>
    <t>VIGAS</t>
  </si>
  <si>
    <t>ANCLAJES</t>
  </si>
  <si>
    <t>INSTALACIONES HIDRAULICAS Y SANITARIAS</t>
  </si>
  <si>
    <t>HIDRAULICAS</t>
  </si>
  <si>
    <t>ACOMETIDAS HIDRAULICAS</t>
  </si>
  <si>
    <t xml:space="preserve">SANITARIAS Y VENTILACION </t>
  </si>
  <si>
    <t>CIELO RASO</t>
  </si>
  <si>
    <t>MAMPOSTERIA</t>
  </si>
  <si>
    <t>PAÑETES Y ACABADOS PARED</t>
  </si>
  <si>
    <t>PISOS Y ACABADOS</t>
  </si>
  <si>
    <t>ENCHAPES</t>
  </si>
  <si>
    <t>IMPERMEABILIZACIONES</t>
  </si>
  <si>
    <t>CARPINTERIA MADERA</t>
  </si>
  <si>
    <t>CARPINTERIA METÁLICA</t>
  </si>
  <si>
    <t>VIDRIOS</t>
  </si>
  <si>
    <t xml:space="preserve">APARATOS BAÑOS </t>
  </si>
  <si>
    <t>APARATOS COCINAS / LAVADEROS</t>
  </si>
  <si>
    <t>15,10</t>
  </si>
  <si>
    <t>ESTUCO Y PINTURA</t>
  </si>
  <si>
    <t xml:space="preserve">ESTUCO </t>
  </si>
  <si>
    <t>PINTURA</t>
  </si>
  <si>
    <t>VARIOS</t>
  </si>
  <si>
    <t>ACOMETIDA UNIFAMILIAR PARA GAS NATURAL</t>
  </si>
  <si>
    <t>SOSTENIBILIDAD Y CONFORD</t>
  </si>
  <si>
    <t>ASEO GENERAL DE OBRA</t>
  </si>
  <si>
    <r>
      <t>DISTANCIA LOCALIDAD SUMAPAZ (BORDE URBANO</t>
    </r>
    <r>
      <rPr>
        <b/>
        <vertAlign val="superscript"/>
        <sz val="11"/>
        <color theme="1"/>
        <rFont val="Calibri"/>
        <family val="2"/>
        <scheme val="minor"/>
      </rPr>
      <t>1</t>
    </r>
    <r>
      <rPr>
        <b/>
        <sz val="11"/>
        <color theme="1"/>
        <rFont val="Calibri"/>
        <family val="2"/>
        <scheme val="minor"/>
      </rPr>
      <t xml:space="preserve"> A CENTRO DE VEREDA</t>
    </r>
    <r>
      <rPr>
        <b/>
        <vertAlign val="superscript"/>
        <sz val="11"/>
        <color theme="1"/>
        <rFont val="Calibri"/>
        <family val="2"/>
        <scheme val="minor"/>
      </rPr>
      <t>2</t>
    </r>
    <r>
      <rPr>
        <b/>
        <sz val="11"/>
        <color theme="1"/>
        <rFont val="Calibri"/>
        <family val="2"/>
        <scheme val="minor"/>
      </rPr>
      <t>)</t>
    </r>
  </si>
  <si>
    <t>Nombre Componente</t>
  </si>
  <si>
    <t>Nombre Localidad</t>
  </si>
  <si>
    <t>Nombre Microterritorio</t>
  </si>
  <si>
    <t>Distancia borde Urb a centro de vereda (Km)</t>
  </si>
  <si>
    <t>MVR</t>
  </si>
  <si>
    <t>Sumapaz</t>
  </si>
  <si>
    <t>Betania</t>
  </si>
  <si>
    <t>Las Animas</t>
  </si>
  <si>
    <t>Peñaliza</t>
  </si>
  <si>
    <t>Raizal</t>
  </si>
  <si>
    <t>La Unión</t>
  </si>
  <si>
    <t>PROMEDIO DIST.</t>
  </si>
  <si>
    <t>VALOR TRANSPORTE TON-KM</t>
  </si>
  <si>
    <t>VALOR TRANSPORTE POR MVR SUMAPAZ</t>
  </si>
  <si>
    <r>
      <rPr>
        <vertAlign val="superscript"/>
        <sz val="11"/>
        <color theme="1"/>
        <rFont val="Calibri"/>
        <family val="2"/>
        <scheme val="minor"/>
      </rPr>
      <t>1</t>
    </r>
    <r>
      <rPr>
        <sz val="11"/>
        <color theme="1"/>
        <rFont val="Calibri"/>
        <family val="2"/>
        <scheme val="minor"/>
      </rPr>
      <t xml:space="preserve"> Para el borde urbano se tomó como referencia la localización de la alcaldía local de Usme</t>
    </r>
  </si>
  <si>
    <r>
      <rPr>
        <vertAlign val="superscript"/>
        <sz val="11"/>
        <color theme="1"/>
        <rFont val="Calibri"/>
        <family val="2"/>
        <scheme val="minor"/>
      </rPr>
      <t>2</t>
    </r>
    <r>
      <rPr>
        <sz val="11"/>
        <color theme="1"/>
        <rFont val="Calibri"/>
        <family val="2"/>
        <scheme val="minor"/>
      </rPr>
      <t xml:space="preserve"> Para la vereda se tomó el centro geométrico de la vereda para un punto intermedio de cada vereda</t>
    </r>
  </si>
  <si>
    <t>DISTANCIA LOCALIDAD USME (BORDE URBANO A CENTRO DE VEREDA)</t>
  </si>
  <si>
    <t>Nombre_Localidad</t>
  </si>
  <si>
    <t>Nombre_Microterritorio</t>
  </si>
  <si>
    <t>Usme</t>
  </si>
  <si>
    <t>Agualinda Chiguaza</t>
  </si>
  <si>
    <t>Corinto Cerro Redondo</t>
  </si>
  <si>
    <t>Curubital</t>
  </si>
  <si>
    <t>El Destino</t>
  </si>
  <si>
    <t>El Uval</t>
  </si>
  <si>
    <t>Las Margaritas</t>
  </si>
  <si>
    <t>Los Soches</t>
  </si>
  <si>
    <t>Olarte</t>
  </si>
  <si>
    <t>Requilina</t>
  </si>
  <si>
    <t>Agualinda Sector II</t>
  </si>
  <si>
    <t>VALOR TRANSPORTE POR MVR USME</t>
  </si>
  <si>
    <t>FONDO DE DESARROLLO LOCAL DE USAQUÉN</t>
  </si>
  <si>
    <t>AREA DE INFRAESTRUCTURA</t>
  </si>
  <si>
    <r>
      <rPr>
        <b/>
        <sz val="10"/>
        <color theme="1"/>
        <rFont val="Calibri"/>
        <family val="2"/>
        <scheme val="minor"/>
      </rPr>
      <t>OBJETO CONTRACTUAL:</t>
    </r>
    <r>
      <rPr>
        <sz val="10"/>
        <color theme="1"/>
        <rFont val="Calibri"/>
        <family val="2"/>
        <scheme val="minor"/>
      </rPr>
      <t xml:space="preserve">
</t>
    </r>
  </si>
  <si>
    <t>ÁREA DE INFRAESTRUCTURA</t>
  </si>
  <si>
    <r>
      <rPr>
        <b/>
        <sz val="11"/>
        <color theme="1"/>
        <rFont val="Calibri"/>
        <family val="2"/>
        <scheme val="minor"/>
      </rPr>
      <t>OBJETO CONTRACTUAL:</t>
    </r>
    <r>
      <rPr>
        <sz val="11"/>
        <color theme="1"/>
        <rFont val="Calibri"/>
        <family val="2"/>
        <scheme val="minor"/>
      </rPr>
      <t xml:space="preserve">
CONTRATAR A PRECIOS UNITARIOS FIJOS EL DIAGNÓSTICO Y LAS OBRAS DE MEJORAMIENTO Y/O ADECUACIÓN DE LAS VIVIENDAS RURALES SELECCIONADAS POR LA ENTIDAD EN LA LOCALIDAD DE USAQUÉN</t>
    </r>
  </si>
  <si>
    <r>
      <rPr>
        <b/>
        <sz val="10"/>
        <rFont val="Calibri"/>
        <family val="2"/>
        <scheme val="minor"/>
      </rPr>
      <t>OBJETO CONTRACTUAL:</t>
    </r>
    <r>
      <rPr>
        <sz val="10"/>
        <rFont val="Calibri"/>
        <family val="2"/>
        <scheme val="minor"/>
      </rPr>
      <t xml:space="preserve">
CONTRATAR A PRECIOS UNITARIOS FIJOS  EL DIAGNÓSTICO Y LAS OBRAS DE MEJORAMIENTO Y/O ADECUACIÓN DE LAS VIVIENDAS RURALES SELECCIONADAS POR LA ENTIDAD EN LA LOCALIDAD DE USAQUÉN</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</si>
  <si>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</si>
  <si>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</si>
  <si>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</si>
  <si>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</si>
  <si>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</si>
  <si>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</si>
  <si>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</si>
  <si>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</si>
  <si>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</si>
  <si>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</si>
  <si>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</si>
  <si>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</si>
  <si>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TOTAL DEL PROYECTO INCLUIDO AIU</t>
  </si>
  <si>
    <t>Vr. TOTAL</t>
  </si>
  <si>
    <t>version 1 del 21 de agosto de 2025</t>
  </si>
  <si>
    <t>Formulario 1 - Propuesta económica  - Documento tipo de selección abreviada menor cuantía - versión 1</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</si>
  <si>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</si>
  <si>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</si>
  <si>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r>
      <rPr>
        <b/>
        <sz val="11"/>
        <rFont val="Verdana"/>
        <family val="2"/>
      </rPr>
      <t xml:space="preserve">NOTA 1: </t>
    </r>
    <r>
      <rPr>
        <sz val="11"/>
        <rFont val="Verdana"/>
        <family val="2"/>
      </rPr>
      <t xml:space="preserve"> Se debe tener en cuenta que el PRECIO UNITARIO  incluye el valor de A.I.U. </t>
    </r>
  </si>
  <si>
    <t xml:space="preserve">PRECIO UNITARIO </t>
  </si>
  <si>
    <t xml:space="preserve">Nota: a estos precios se deben ajustar el IPC. Son los APU del proceso del FDLUSA 2025. </t>
  </si>
  <si>
    <t>OTROS</t>
  </si>
  <si>
    <t>FDLUSA-CTO-504-2025</t>
  </si>
  <si>
    <t xml:space="preserve">MARCO PARA PUERTA EN ÁNGULO DE 1-1/4 X 18" - INC
ANTICORROSIVO </t>
  </si>
  <si>
    <t>TEJA ARQUITECTÓNICA (TRANSLUCIDA) ACESCO O SIMILAR,
INCLUYE TODOS LOS ACCESORIOS NECESARIOS PARA SU
CORRECTA INSTALACIÓN Y FUNCIONAMIENTO, DISTANCIA
MÁXIMA ENTRE CORREAS = 1,70 M</t>
  </si>
  <si>
    <t>SUMINISTRO E INSTALACIÓN DE CERRADURA C-333 MEGA
SOLDAR INAFER IGUAL O DE SUPERIOR CALIDAD. PORTÓN
ENTRADA PRINCIPAL, MATERIAL COLL ROLLED, CON DOS
LLAVES. (INCLUYE ACCESORIOS). Soldadura 6013.</t>
  </si>
  <si>
    <t>ESTUCO LINEAL HASTA 60 CM</t>
  </si>
  <si>
    <t>ENCOROCE DE PAÑETE PARA TERMINADO EN EMPALME CON
TEJA</t>
  </si>
  <si>
    <t xml:space="preserve">ACRÍLICO TRASLUCIDO 4MM INSTALADO EN CIELO RASO </t>
  </si>
  <si>
    <t xml:space="preserve">TABLERO MONOFÁS. 4 CIRCUITOS+TACO+ACCESORIOS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</si>
</sst>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quot;$&quot;* #,##0.00_);_(&quot;$&quot;* \(#,##0.00\);_(&quot;$&quot;* &quot;-&quot;??_);_(@_)"/>
    <numFmt numFmtId="166" formatCode="_(* #,##0.00_);_(* \(#,##0.00\);_(* &quot;-&quot;??_);_(@_)"/>
    <numFmt numFmtId="167" formatCode="_(* #,##0_);_(* \(#,##0\);_(* &quot;-&quot;??_);_(@_)"/>
    <numFmt numFmtId="168" formatCode="0.000"/>
    <numFmt numFmtId="169" formatCode="_ * #,##0.00_ ;_ * \-#,##0.00_ ;_ * &quot;-&quot;??_ ;_ @_ "/>
    <numFmt numFmtId="170" formatCode="0.00000"/>
    <numFmt numFmtId="171" formatCode="&quot;$&quot;\ #,##0"/>
    <numFmt numFmtId="172" formatCode="0.0000"/>
    <numFmt numFmtId="173" formatCode="&quot;$&quot;\ #,##0.00"/>
    <numFmt numFmtId="174" formatCode="_-[$$-240A]\ * #,##0_-;\-[$$-240A]\ * #,##0_-;_-[$$-240A]\ * &quot;-&quot;??_-;_-@_-"/>
    <numFmt numFmtId="175" formatCode="#,##0.000"/>
    <numFmt numFmtId="176" formatCode="_-&quot;$&quot;\ * #,##0_-;\-&quot;$&quot;\ * #,##0_-;_-&quot;$&quot;\ * &quot;-&quot;??_-;_-@_-"/>
    <numFmt numFmtId="177" formatCode="0.0000%"/>
    <numFmt numFmtId="178" formatCode="_-[$$-240A]\ * #,##0.00000_-;\-[$$-240A]\ * #,##0.00000_-;_-[$$-240A]\ * &quot;-&quot;??_-;_-@_-"/>
    <numFmt numFmtId="179" formatCode="0#.00\ \L\t"/>
    <numFmt numFmtId="180" formatCode="_-[$$-240A]\ * #,##0.00_ ;_-[$$-240A]\ * \-#,##0.00\ ;_-[$$-240A]\ * &quot;-&quot;??_ ;_-@_ "/>
  </numFmts>
  <fonts count="3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Narrow"/>
      <family val="2"/>
    </font>
    <font>
      <sz val="11"/>
      <color indexed="8"/>
      <name val="Calibri"/>
      <family val="2"/>
    </font>
    <font>
      <sz val="10"/>
      <name val="Arial Narrow"/>
      <family val="2"/>
    </font>
    <font>
      <sz val="10"/>
      <name val="Calibri"/>
      <family val="2"/>
      <scheme val="minor"/>
    </font>
    <font>
      <b/>
      <sz val="10"/>
      <name val="Calibri"/>
      <family val="2"/>
      <scheme val="minor"/>
    </font>
    <font>
      <b/>
      <sz val="10"/>
      <color theme="1"/>
      <name val="Calibri"/>
      <family val="2"/>
      <scheme val="minor"/>
    </font>
    <font>
      <sz val="10"/>
      <color rgb="FFFF0000"/>
      <name val="Calibri"/>
      <family val="2"/>
      <scheme val="minor"/>
    </font>
    <font>
      <b/>
      <sz val="20"/>
      <name val="Arial Narrow"/>
      <family val="2"/>
    </font>
    <font>
      <sz val="10"/>
      <color theme="1"/>
      <name val="Arial Narrow"/>
      <family val="2"/>
    </font>
    <font>
      <b/>
      <sz val="10"/>
      <color theme="1"/>
      <name val="Arial Narrow"/>
      <family val="2"/>
    </font>
    <font>
      <sz val="10"/>
      <color theme="1"/>
      <name val="Calibri"/>
      <family val="2"/>
      <scheme val="minor"/>
    </font>
    <font>
      <sz val="10"/>
      <color rgb="FF444444"/>
      <name val="Calibri"/>
      <family val="2"/>
      <scheme val="minor"/>
    </font>
    <font>
      <sz val="10"/>
      <color rgb="FF333333"/>
      <name val="Calibri"/>
      <family val="2"/>
      <scheme val="minor"/>
    </font>
    <font>
      <sz val="8"/>
      <name val="Calibri"/>
      <family val="2"/>
      <scheme val="minor"/>
    </font>
    <font>
      <u/>
      <sz val="11"/>
      <color theme="10"/>
      <name val="Calibri"/>
      <family val="2"/>
      <scheme val="minor"/>
    </font>
    <font>
      <b/>
      <sz val="14"/>
      <name val="Calibri"/>
      <family val="2"/>
      <scheme val="minor"/>
    </font>
    <font>
      <b/>
      <vertAlign val="superscript"/>
      <sz val="11"/>
      <color theme="1"/>
      <name val="Calibri"/>
      <family val="2"/>
      <scheme val="minor"/>
    </font>
    <font>
      <vertAlign val="superscript"/>
      <sz val="11"/>
      <color theme="1"/>
      <name val="Calibri"/>
      <family val="2"/>
      <scheme val="minor"/>
    </font>
    <font>
      <sz val="11"/>
      <color rgb="FF000000"/>
      <name val="Calibri"/>
      <family val="2"/>
    </font>
    <font>
      <b/>
      <sz val="10"/>
      <name val="Garamond"/>
      <family val="1"/>
    </font>
    <font>
      <b/>
      <sz val="10"/>
      <color theme="1"/>
      <name val="Garamond"/>
      <family val="1"/>
    </font>
    <font>
      <sz val="10"/>
      <color theme="1"/>
      <name val="Garamond"/>
      <family val="1"/>
    </font>
    <font>
      <sz val="10"/>
      <name val="Garamond"/>
      <family val="1"/>
    </font>
    <font>
      <b/>
      <sz val="11"/>
      <name val="Verdana"/>
      <family val="2"/>
    </font>
    <font>
      <sz val="11"/>
      <name val="Verdana"/>
      <family val="2"/>
    </font>
    <font>
      <sz val="10"/>
      <name val="Verdana"/>
      <family val="2"/>
    </font>
  </fonts>
  <fills count="1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rgb="FFFFFFFF"/>
        <bgColor rgb="FF000000"/>
      </patternFill>
    </fill>
    <fill>
      <patternFill patternType="solid">
        <fgColor rgb="FFFFE699"/>
        <bgColor rgb="FF000000"/>
      </patternFill>
    </fill>
    <fill>
      <patternFill patternType="solid">
        <fgColor theme="7" tint="0.39997558519241921"/>
        <bgColor indexed="64"/>
      </patternFill>
    </fill>
    <fill>
      <patternFill patternType="solid">
        <fgColor theme="2"/>
        <bgColor indexed="64"/>
      </patternFill>
    </fill>
    <fill>
      <patternFill patternType="solid">
        <fgColor theme="2" tint="-0.249977111117893"/>
        <bgColor indexed="64"/>
      </patternFill>
    </fill>
    <fill>
      <patternFill patternType="solid">
        <fgColor theme="2" tint="-9.9978637043366805E-2"/>
        <bgColor indexed="64"/>
      </patternFill>
    </fill>
  </fills>
  <borders count="33">
    <border>
      <left/>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auto="1"/>
      </right>
      <top/>
      <bottom/>
      <diagonal/>
    </border>
    <border>
      <left style="thin">
        <color indexed="64"/>
      </left>
      <right/>
      <top/>
      <bottom style="thin">
        <color indexed="64"/>
      </bottom>
      <diagonal/>
    </border>
    <border>
      <left/>
      <right/>
      <top/>
      <bottom style="thin">
        <color indexed="64"/>
      </bottom>
      <diagonal/>
    </border>
    <border>
      <left/>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s>
  <cellStyleXfs count="22">
    <xf numFmtId="0" fontId="0" fillId="0" borderId="0"/>
    <xf numFmtId="166" fontId="1" fillId="0" borderId="0" applyFont="0" applyFill="0" applyBorder="0" applyAlignment="0" applyProtection="0"/>
    <xf numFmtId="165" fontId="1" fillId="0" borderId="0" applyFont="0" applyFill="0" applyBorder="0" applyAlignment="0" applyProtection="0"/>
    <xf numFmtId="0" fontId="3" fillId="0" borderId="0"/>
    <xf numFmtId="0" fontId="1" fillId="0" borderId="0"/>
    <xf numFmtId="0" fontId="3" fillId="0" borderId="0"/>
    <xf numFmtId="166" fontId="5" fillId="0" borderId="0" applyFont="0" applyFill="0" applyBorder="0" applyAlignment="0" applyProtection="0"/>
    <xf numFmtId="0" fontId="3" fillId="0" borderId="0" applyFont="0" applyFill="0" applyBorder="0" applyAlignment="0" applyProtection="0"/>
    <xf numFmtId="166" fontId="3" fillId="0" borderId="0" applyFont="0" applyFill="0" applyBorder="0" applyAlignment="0" applyProtection="0"/>
    <xf numFmtId="0" fontId="1" fillId="0" borderId="0"/>
    <xf numFmtId="0" fontId="18"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3" fillId="0" borderId="0"/>
    <xf numFmtId="0" fontId="1" fillId="0" borderId="0"/>
    <xf numFmtId="179" fontId="3" fillId="0" borderId="0" applyFont="0" applyFill="0" applyBorder="0" applyAlignment="0" applyProtection="0"/>
    <xf numFmtId="9" fontId="3" fillId="0" borderId="0" applyFont="0" applyFill="0" applyBorder="0" applyAlignment="0" applyProtection="0"/>
  </cellStyleXfs>
  <cellXfs count="464">
    <xf numFmtId="0" fontId="0" fillId="0" borderId="0" xfId="0"/>
    <xf numFmtId="167" fontId="7" fillId="0" borderId="0" xfId="6" applyNumberFormat="1" applyFont="1" applyFill="1" applyAlignment="1" applyProtection="1">
      <alignment horizontal="center" vertical="center"/>
    </xf>
    <xf numFmtId="0" fontId="0" fillId="0" borderId="3" xfId="0" applyBorder="1"/>
    <xf numFmtId="0" fontId="12" fillId="0" borderId="0" xfId="4" applyFont="1"/>
    <xf numFmtId="0" fontId="4" fillId="0" borderId="0" xfId="3" applyFont="1" applyAlignment="1">
      <alignment vertical="center"/>
    </xf>
    <xf numFmtId="0" fontId="11" fillId="0" borderId="0" xfId="3" applyFont="1" applyAlignment="1">
      <alignment vertical="center"/>
    </xf>
    <xf numFmtId="0" fontId="13" fillId="6" borderId="0" xfId="5" applyFont="1" applyFill="1" applyAlignment="1">
      <alignment horizontal="center" vertical="center"/>
    </xf>
    <xf numFmtId="169" fontId="13" fillId="6" borderId="0" xfId="7" applyNumberFormat="1" applyFont="1" applyFill="1" applyBorder="1" applyAlignment="1" applyProtection="1">
      <alignment horizontal="justify" vertical="center"/>
    </xf>
    <xf numFmtId="167" fontId="13" fillId="6" borderId="0" xfId="6" applyNumberFormat="1" applyFont="1" applyFill="1" applyBorder="1" applyAlignment="1" applyProtection="1">
      <alignment horizontal="center" vertical="center"/>
    </xf>
    <xf numFmtId="167" fontId="13" fillId="6" borderId="0" xfId="6" applyNumberFormat="1" applyFont="1" applyFill="1" applyBorder="1" applyAlignment="1" applyProtection="1">
      <alignment horizontal="center" vertical="center" wrapText="1"/>
    </xf>
    <xf numFmtId="0" fontId="6" fillId="0" borderId="0" xfId="4" applyFont="1"/>
    <xf numFmtId="167" fontId="13" fillId="0" borderId="0" xfId="6" applyNumberFormat="1" applyFont="1" applyFill="1" applyBorder="1" applyAlignment="1" applyProtection="1">
      <alignment horizontal="center" vertical="center" wrapText="1"/>
    </xf>
    <xf numFmtId="49" fontId="13" fillId="0" borderId="0" xfId="5" applyNumberFormat="1" applyFont="1" applyAlignment="1">
      <alignment horizontal="center" vertical="center"/>
    </xf>
    <xf numFmtId="0" fontId="13" fillId="0" borderId="0" xfId="5" applyFont="1" applyAlignment="1">
      <alignment horizontal="center" vertical="center"/>
    </xf>
    <xf numFmtId="0" fontId="13" fillId="0" borderId="0" xfId="5" applyFont="1" applyAlignment="1">
      <alignment horizontal="justify" vertical="center"/>
    </xf>
    <xf numFmtId="49" fontId="13" fillId="2" borderId="0" xfId="5" applyNumberFormat="1" applyFont="1" applyFill="1" applyAlignment="1">
      <alignment horizontal="center" vertical="center"/>
    </xf>
    <xf numFmtId="0" fontId="13" fillId="5" borderId="0" xfId="5" applyFont="1" applyFill="1" applyAlignment="1">
      <alignment horizontal="center" vertical="center"/>
    </xf>
    <xf numFmtId="0" fontId="13" fillId="2" borderId="0" xfId="5" applyFont="1" applyFill="1" applyAlignment="1">
      <alignment horizontal="center" vertical="center"/>
    </xf>
    <xf numFmtId="0" fontId="13" fillId="2" borderId="0" xfId="5" applyFont="1" applyFill="1" applyAlignment="1">
      <alignment horizontal="justify" vertical="center"/>
    </xf>
    <xf numFmtId="167" fontId="13" fillId="2" borderId="0" xfId="6" applyNumberFormat="1" applyFont="1" applyFill="1" applyBorder="1" applyAlignment="1" applyProtection="1">
      <alignment horizontal="center" vertical="center" wrapText="1"/>
    </xf>
    <xf numFmtId="0" fontId="12" fillId="0" borderId="0" xfId="4" applyFont="1" applyAlignment="1">
      <alignment horizontal="center"/>
    </xf>
    <xf numFmtId="49" fontId="12" fillId="0" borderId="0" xfId="4" applyNumberFormat="1" applyFont="1" applyAlignment="1">
      <alignment horizontal="center"/>
    </xf>
    <xf numFmtId="0" fontId="12" fillId="0" borderId="0" xfId="4" applyFont="1" applyAlignment="1">
      <alignment horizontal="justify"/>
    </xf>
    <xf numFmtId="167" fontId="6" fillId="4" borderId="0" xfId="6" applyNumberFormat="1" applyFont="1" applyFill="1" applyProtection="1"/>
    <xf numFmtId="171" fontId="12" fillId="0" borderId="0" xfId="3" applyNumberFormat="1" applyFont="1" applyAlignment="1">
      <alignment vertical="center"/>
    </xf>
    <xf numFmtId="171" fontId="12" fillId="0" borderId="0" xfId="4" applyNumberFormat="1" applyFont="1"/>
    <xf numFmtId="2" fontId="11" fillId="0" borderId="0" xfId="3" applyNumberFormat="1" applyFont="1" applyAlignment="1">
      <alignment vertical="center"/>
    </xf>
    <xf numFmtId="2" fontId="12" fillId="0" borderId="0" xfId="4" applyNumberFormat="1" applyFont="1"/>
    <xf numFmtId="2" fontId="6" fillId="4" borderId="0" xfId="6" applyNumberFormat="1" applyFont="1" applyFill="1" applyProtection="1"/>
    <xf numFmtId="164" fontId="7" fillId="0" borderId="0" xfId="4" applyNumberFormat="1" applyFont="1" applyAlignment="1">
      <alignment horizontal="center" vertical="center"/>
    </xf>
    <xf numFmtId="168" fontId="7" fillId="0" borderId="0" xfId="1" applyNumberFormat="1" applyFont="1" applyFill="1" applyAlignment="1" applyProtection="1">
      <alignment horizontal="center" vertical="center"/>
    </xf>
    <xf numFmtId="170" fontId="7" fillId="0" borderId="0" xfId="1" applyNumberFormat="1" applyFont="1" applyFill="1" applyAlignment="1" applyProtection="1">
      <alignment horizontal="center" vertical="center"/>
    </xf>
    <xf numFmtId="49" fontId="7" fillId="0" borderId="0" xfId="4" applyNumberFormat="1" applyFont="1" applyAlignment="1">
      <alignment horizontal="center" vertical="center"/>
    </xf>
    <xf numFmtId="0" fontId="7" fillId="0" borderId="0" xfId="5" applyFont="1" applyAlignment="1">
      <alignment vertical="center"/>
    </xf>
    <xf numFmtId="0" fontId="7" fillId="0" borderId="0" xfId="5" applyFont="1" applyAlignment="1">
      <alignment vertical="center" wrapText="1"/>
    </xf>
    <xf numFmtId="0" fontId="7" fillId="4" borderId="0" xfId="5" applyFont="1" applyFill="1" applyAlignment="1">
      <alignment vertical="center"/>
    </xf>
    <xf numFmtId="0" fontId="7" fillId="0" borderId="0" xfId="4" applyFont="1" applyAlignment="1">
      <alignment vertical="center"/>
    </xf>
    <xf numFmtId="0" fontId="7" fillId="0" borderId="0" xfId="4" applyFont="1" applyAlignment="1">
      <alignment vertical="center" wrapText="1"/>
    </xf>
    <xf numFmtId="0" fontId="7" fillId="4" borderId="0" xfId="4" applyFont="1" applyFill="1" applyAlignment="1">
      <alignment vertical="center"/>
    </xf>
    <xf numFmtId="0" fontId="7" fillId="0" borderId="0" xfId="0" applyFont="1" applyAlignment="1">
      <alignment vertical="center"/>
    </xf>
    <xf numFmtId="0" fontId="7" fillId="0" borderId="0" xfId="5" applyFont="1" applyAlignment="1">
      <alignment wrapText="1"/>
    </xf>
    <xf numFmtId="0" fontId="7" fillId="0" borderId="0" xfId="5" applyFont="1"/>
    <xf numFmtId="0" fontId="14" fillId="0" borderId="0" xfId="0" applyFont="1"/>
    <xf numFmtId="0" fontId="7" fillId="0" borderId="0" xfId="5" applyFont="1" applyAlignment="1">
      <alignment horizontal="center"/>
    </xf>
    <xf numFmtId="0" fontId="7" fillId="0" borderId="0" xfId="5" applyFont="1" applyAlignment="1">
      <alignment horizontal="center" vertical="center"/>
    </xf>
    <xf numFmtId="0" fontId="14" fillId="0" borderId="0" xfId="4" applyFont="1"/>
    <xf numFmtId="0" fontId="14" fillId="0" borderId="0" xfId="4" applyFont="1" applyAlignment="1">
      <alignment wrapText="1"/>
    </xf>
    <xf numFmtId="0" fontId="14" fillId="0" borderId="0" xfId="0" applyFont="1" applyAlignment="1">
      <alignment wrapText="1"/>
    </xf>
    <xf numFmtId="49" fontId="7" fillId="0" borderId="0" xfId="4" applyNumberFormat="1" applyFont="1" applyAlignment="1">
      <alignment horizontal="center" vertical="center" wrapText="1"/>
    </xf>
    <xf numFmtId="0" fontId="8" fillId="0" borderId="0" xfId="5" applyFont="1" applyAlignment="1">
      <alignment horizontal="center" vertical="center" wrapText="1"/>
    </xf>
    <xf numFmtId="0" fontId="8" fillId="0" borderId="0" xfId="5" applyFont="1" applyAlignment="1">
      <alignment horizontal="center" vertical="center"/>
    </xf>
    <xf numFmtId="0" fontId="7" fillId="0" borderId="0" xfId="0" applyFont="1"/>
    <xf numFmtId="0" fontId="7" fillId="0" borderId="0" xfId="0" applyFont="1" applyAlignment="1">
      <alignment wrapText="1"/>
    </xf>
    <xf numFmtId="0" fontId="7" fillId="8" borderId="1" xfId="0" applyFont="1" applyFill="1" applyBorder="1"/>
    <xf numFmtId="0" fontId="7" fillId="0" borderId="1" xfId="0" applyFont="1" applyBorder="1"/>
    <xf numFmtId="0" fontId="7" fillId="0" borderId="0" xfId="4" applyFont="1" applyAlignment="1">
      <alignment horizontal="justify" vertical="center"/>
    </xf>
    <xf numFmtId="0" fontId="7" fillId="0" borderId="0" xfId="4" applyFont="1" applyAlignment="1">
      <alignment horizontal="center" vertical="center"/>
    </xf>
    <xf numFmtId="164" fontId="7" fillId="0" borderId="0" xfId="4" applyNumberFormat="1" applyFont="1" applyAlignment="1">
      <alignment vertical="center"/>
    </xf>
    <xf numFmtId="0" fontId="2" fillId="0" borderId="0" xfId="0" applyFont="1"/>
    <xf numFmtId="165" fontId="7" fillId="0" borderId="0" xfId="2" applyFont="1" applyFill="1" applyAlignment="1">
      <alignment vertical="center" wrapText="1"/>
    </xf>
    <xf numFmtId="49" fontId="7" fillId="0" borderId="0" xfId="0" applyNumberFormat="1" applyFont="1" applyAlignment="1">
      <alignment horizontal="center" vertical="center"/>
    </xf>
    <xf numFmtId="0" fontId="7" fillId="0" borderId="7" xfId="0" applyFont="1" applyBorder="1" applyAlignment="1">
      <alignment vertical="center"/>
    </xf>
    <xf numFmtId="0" fontId="7" fillId="0" borderId="7" xfId="0" applyFont="1" applyBorder="1" applyAlignment="1">
      <alignment horizontal="center" vertical="center"/>
    </xf>
    <xf numFmtId="170" fontId="7" fillId="0" borderId="7" xfId="0" applyNumberFormat="1" applyFont="1" applyBorder="1" applyAlignment="1">
      <alignment horizontal="center" vertical="center"/>
    </xf>
    <xf numFmtId="168" fontId="7" fillId="0" borderId="7" xfId="0" applyNumberFormat="1" applyFont="1" applyBorder="1" applyAlignment="1">
      <alignment horizontal="center" vertical="center"/>
    </xf>
    <xf numFmtId="164" fontId="7" fillId="0" borderId="7" xfId="0" applyNumberFormat="1" applyFont="1" applyBorder="1" applyAlignment="1">
      <alignment horizontal="center" vertical="center"/>
    </xf>
    <xf numFmtId="0" fontId="7" fillId="0" borderId="3" xfId="0" applyFont="1" applyBorder="1" applyAlignment="1">
      <alignment horizontal="center" vertical="center"/>
    </xf>
    <xf numFmtId="0" fontId="7" fillId="0" borderId="0" xfId="0" applyFont="1" applyAlignment="1">
      <alignment horizontal="center" vertical="center"/>
    </xf>
    <xf numFmtId="170" fontId="8" fillId="0" borderId="0" xfId="0" applyNumberFormat="1" applyFont="1" applyAlignment="1">
      <alignment horizontal="center" vertical="center"/>
    </xf>
    <xf numFmtId="168" fontId="8" fillId="0" borderId="0" xfId="0" applyNumberFormat="1" applyFont="1" applyAlignment="1">
      <alignment horizontal="center" vertical="center"/>
    </xf>
    <xf numFmtId="164" fontId="8" fillId="0" borderId="0" xfId="0" applyNumberFormat="1" applyFont="1" applyAlignment="1">
      <alignment horizontal="center" vertical="center"/>
    </xf>
    <xf numFmtId="164" fontId="8" fillId="0" borderId="4" xfId="0" applyNumberFormat="1" applyFont="1" applyBorder="1" applyAlignment="1">
      <alignment horizontal="center" vertical="center"/>
    </xf>
    <xf numFmtId="0" fontId="7" fillId="0" borderId="5" xfId="0" applyFont="1" applyBorder="1" applyAlignment="1">
      <alignment horizontal="center" vertical="center"/>
    </xf>
    <xf numFmtId="0" fontId="14" fillId="0" borderId="7" xfId="4" applyFont="1" applyBorder="1" applyAlignment="1" applyProtection="1">
      <alignment wrapText="1"/>
      <protection locked="0"/>
    </xf>
    <xf numFmtId="164" fontId="14" fillId="0" borderId="7" xfId="4" applyNumberFormat="1" applyFont="1" applyBorder="1" applyAlignment="1" applyProtection="1">
      <alignment wrapText="1"/>
      <protection locked="0"/>
    </xf>
    <xf numFmtId="0" fontId="9" fillId="0" borderId="3" xfId="4" applyFont="1" applyBorder="1" applyAlignment="1" applyProtection="1">
      <alignment horizontal="right" wrapText="1"/>
      <protection locked="0"/>
    </xf>
    <xf numFmtId="0" fontId="14" fillId="0" borderId="0" xfId="4" applyFont="1" applyAlignment="1" applyProtection="1">
      <alignment wrapText="1"/>
      <protection locked="0"/>
    </xf>
    <xf numFmtId="164" fontId="14" fillId="0" borderId="0" xfId="4" applyNumberFormat="1" applyFont="1" applyAlignment="1" applyProtection="1">
      <alignment wrapText="1"/>
      <protection locked="0"/>
    </xf>
    <xf numFmtId="0" fontId="7" fillId="0" borderId="4" xfId="5" applyFont="1" applyBorder="1" applyProtection="1">
      <protection locked="0"/>
    </xf>
    <xf numFmtId="0" fontId="9" fillId="0" borderId="3" xfId="4" applyFont="1" applyBorder="1" applyAlignment="1" applyProtection="1">
      <alignment horizontal="right"/>
      <protection locked="0"/>
    </xf>
    <xf numFmtId="164" fontId="14" fillId="0" borderId="0" xfId="4" applyNumberFormat="1" applyFont="1" applyProtection="1">
      <protection locked="0"/>
    </xf>
    <xf numFmtId="0" fontId="7" fillId="0" borderId="0" xfId="5" applyFont="1" applyProtection="1">
      <protection locked="0"/>
    </xf>
    <xf numFmtId="165" fontId="14" fillId="0" borderId="0" xfId="2" applyFont="1"/>
    <xf numFmtId="165" fontId="7" fillId="0" borderId="0" xfId="2" applyFont="1"/>
    <xf numFmtId="165" fontId="7" fillId="0" borderId="0" xfId="2" applyFont="1" applyProtection="1">
      <protection locked="0"/>
    </xf>
    <xf numFmtId="165" fontId="7" fillId="0" borderId="0" xfId="2" applyFont="1" applyAlignment="1">
      <alignment horizontal="center" vertical="center"/>
    </xf>
    <xf numFmtId="165" fontId="14" fillId="0" borderId="0" xfId="2" applyFont="1" applyAlignment="1">
      <alignment vertical="center"/>
    </xf>
    <xf numFmtId="165" fontId="14" fillId="0" borderId="0" xfId="2" applyFont="1" applyAlignment="1">
      <alignment vertical="center" wrapText="1"/>
    </xf>
    <xf numFmtId="165" fontId="14" fillId="0" borderId="7" xfId="2" applyFont="1" applyBorder="1" applyAlignment="1" applyProtection="1">
      <alignment vertical="center" wrapText="1"/>
      <protection locked="0"/>
    </xf>
    <xf numFmtId="165" fontId="14" fillId="0" borderId="0" xfId="2" applyFont="1" applyAlignment="1" applyProtection="1">
      <alignment vertical="center" wrapText="1"/>
      <protection locked="0"/>
    </xf>
    <xf numFmtId="165" fontId="14" fillId="0" borderId="0" xfId="2" applyFont="1" applyAlignment="1" applyProtection="1">
      <alignment vertical="center"/>
      <protection locked="0"/>
    </xf>
    <xf numFmtId="165" fontId="14" fillId="0" borderId="0" xfId="2" applyFont="1" applyFill="1" applyBorder="1"/>
    <xf numFmtId="165" fontId="7" fillId="0" borderId="0" xfId="2" applyFont="1" applyFill="1" applyBorder="1"/>
    <xf numFmtId="0" fontId="8" fillId="0" borderId="0" xfId="5" applyFont="1" applyAlignment="1" applyProtection="1">
      <alignment horizontal="center" vertical="center" wrapText="1"/>
      <protection locked="0"/>
    </xf>
    <xf numFmtId="165" fontId="8" fillId="0" borderId="0" xfId="2" applyFont="1" applyFill="1" applyBorder="1" applyAlignment="1">
      <alignment horizontal="center" vertical="center" wrapText="1"/>
    </xf>
    <xf numFmtId="165" fontId="7" fillId="0" borderId="0" xfId="2" applyFont="1" applyFill="1" applyBorder="1" applyAlignment="1" applyProtection="1">
      <alignment horizontal="center"/>
      <protection locked="0"/>
    </xf>
    <xf numFmtId="165" fontId="8" fillId="0" borderId="0" xfId="2" applyFont="1" applyFill="1" applyBorder="1" applyAlignment="1">
      <alignment horizontal="center" vertical="center"/>
    </xf>
    <xf numFmtId="44" fontId="7" fillId="0" borderId="0" xfId="0" applyNumberFormat="1" applyFont="1"/>
    <xf numFmtId="165" fontId="7" fillId="0" borderId="0" xfId="2" applyFont="1" applyFill="1" applyBorder="1" applyAlignment="1">
      <alignment wrapText="1"/>
    </xf>
    <xf numFmtId="0" fontId="7" fillId="0" borderId="2" xfId="0" applyFont="1" applyBorder="1"/>
    <xf numFmtId="0" fontId="7" fillId="0" borderId="2" xfId="0" applyFont="1" applyBorder="1" applyAlignment="1">
      <alignment wrapText="1"/>
    </xf>
    <xf numFmtId="175" fontId="7" fillId="0" borderId="2" xfId="0" applyNumberFormat="1" applyFont="1" applyBorder="1"/>
    <xf numFmtId="168" fontId="7" fillId="0" borderId="2" xfId="0" applyNumberFormat="1" applyFont="1" applyBorder="1"/>
    <xf numFmtId="165" fontId="7" fillId="0" borderId="0" xfId="2" applyFont="1" applyFill="1" applyBorder="1" applyAlignment="1">
      <alignment vertical="center" wrapText="1"/>
    </xf>
    <xf numFmtId="0" fontId="19" fillId="0" borderId="0" xfId="0" applyFont="1" applyAlignment="1">
      <alignment horizontal="center" vertical="center"/>
    </xf>
    <xf numFmtId="167" fontId="7" fillId="0" borderId="0" xfId="6" applyNumberFormat="1" applyFont="1" applyFill="1" applyBorder="1" applyAlignment="1" applyProtection="1">
      <alignment horizontal="center" vertical="center"/>
    </xf>
    <xf numFmtId="170" fontId="7" fillId="0" borderId="0" xfId="1" applyNumberFormat="1" applyFont="1" applyFill="1" applyBorder="1" applyAlignment="1" applyProtection="1">
      <alignment horizontal="center" vertical="center"/>
    </xf>
    <xf numFmtId="168" fontId="7" fillId="0" borderId="0" xfId="1" applyNumberFormat="1" applyFont="1" applyFill="1" applyBorder="1" applyAlignment="1" applyProtection="1">
      <alignment horizontal="center" vertical="center"/>
    </xf>
    <xf numFmtId="49" fontId="8" fillId="0" borderId="0" xfId="3" applyNumberFormat="1" applyFont="1" applyAlignment="1">
      <alignment horizontal="center" vertical="center" wrapText="1"/>
    </xf>
    <xf numFmtId="0" fontId="8" fillId="0" borderId="0" xfId="3" applyFont="1" applyAlignment="1">
      <alignment horizontal="center" vertical="center" wrapText="1"/>
    </xf>
    <xf numFmtId="0" fontId="8" fillId="0" borderId="0" xfId="2" applyNumberFormat="1" applyFont="1" applyFill="1" applyBorder="1" applyAlignment="1" applyProtection="1">
      <alignment horizontal="center" vertical="center"/>
    </xf>
    <xf numFmtId="0" fontId="8" fillId="0" borderId="0" xfId="3" applyFont="1" applyAlignment="1">
      <alignment horizontal="center" vertical="center"/>
    </xf>
    <xf numFmtId="170" fontId="8" fillId="0" borderId="0" xfId="1" applyNumberFormat="1" applyFont="1" applyFill="1" applyBorder="1" applyAlignment="1" applyProtection="1">
      <alignment horizontal="center" vertical="center"/>
    </xf>
    <xf numFmtId="168" fontId="8" fillId="0" borderId="0" xfId="1" applyNumberFormat="1" applyFont="1" applyFill="1" applyBorder="1" applyAlignment="1" applyProtection="1">
      <alignment horizontal="center" vertical="center"/>
    </xf>
    <xf numFmtId="164" fontId="8" fillId="0" borderId="0" xfId="3" applyNumberFormat="1" applyFont="1" applyAlignment="1">
      <alignment horizontal="center" vertical="center" wrapText="1"/>
    </xf>
    <xf numFmtId="171" fontId="4" fillId="0" borderId="0" xfId="3" applyNumberFormat="1" applyFont="1" applyAlignment="1">
      <alignment horizontal="center" vertical="center" wrapText="1"/>
    </xf>
    <xf numFmtId="170" fontId="7" fillId="0" borderId="0" xfId="5" applyNumberFormat="1" applyFont="1" applyAlignment="1">
      <alignment horizontal="center" vertical="center"/>
    </xf>
    <xf numFmtId="44" fontId="7" fillId="0" borderId="0" xfId="4" applyNumberFormat="1" applyFont="1" applyAlignment="1">
      <alignment vertical="center"/>
    </xf>
    <xf numFmtId="170" fontId="7" fillId="0" borderId="0" xfId="5" applyNumberFormat="1" applyFont="1" applyAlignment="1">
      <alignment horizontal="center" vertical="center" wrapText="1"/>
    </xf>
    <xf numFmtId="170" fontId="7" fillId="0" borderId="0" xfId="5" applyNumberFormat="1" applyFont="1" applyAlignment="1" applyProtection="1">
      <alignment horizontal="center" vertical="center" wrapText="1"/>
      <protection hidden="1"/>
    </xf>
    <xf numFmtId="170" fontId="7" fillId="0" borderId="0" xfId="5" applyNumberFormat="1" applyFont="1" applyAlignment="1" applyProtection="1">
      <alignment horizontal="center" vertical="center"/>
      <protection hidden="1"/>
    </xf>
    <xf numFmtId="0" fontId="8" fillId="0" borderId="0" xfId="2" applyNumberFormat="1" applyFont="1" applyFill="1" applyBorder="1" applyAlignment="1" applyProtection="1">
      <alignment horizontal="justify" vertical="center"/>
    </xf>
    <xf numFmtId="165" fontId="8" fillId="0" borderId="0" xfId="2" applyFont="1" applyFill="1" applyBorder="1" applyAlignment="1" applyProtection="1">
      <alignment horizontal="center" vertical="center"/>
    </xf>
    <xf numFmtId="168" fontId="7" fillId="0" borderId="0" xfId="5" applyNumberFormat="1" applyFont="1" applyAlignment="1">
      <alignment horizontal="center" vertical="center"/>
    </xf>
    <xf numFmtId="164" fontId="8" fillId="0" borderId="0" xfId="5" applyNumberFormat="1" applyFont="1" applyAlignment="1">
      <alignment horizontal="center" vertical="center"/>
    </xf>
    <xf numFmtId="0" fontId="7" fillId="0" borderId="0" xfId="2" applyNumberFormat="1" applyFont="1" applyFill="1" applyBorder="1" applyAlignment="1" applyProtection="1">
      <alignment horizontal="justify" vertical="center"/>
    </xf>
    <xf numFmtId="165" fontId="7" fillId="0" borderId="0" xfId="2" applyFont="1" applyFill="1" applyBorder="1" applyAlignment="1" applyProtection="1">
      <alignment horizontal="center" vertical="center"/>
    </xf>
    <xf numFmtId="168" fontId="7" fillId="0" borderId="0" xfId="5" applyNumberFormat="1" applyFont="1" applyAlignment="1">
      <alignment horizontal="center" vertical="center" wrapText="1"/>
    </xf>
    <xf numFmtId="164" fontId="7" fillId="0" borderId="0" xfId="2" applyNumberFormat="1" applyFont="1" applyFill="1" applyBorder="1" applyAlignment="1" applyProtection="1">
      <alignment horizontal="center" vertical="center"/>
    </xf>
    <xf numFmtId="168" fontId="7" fillId="0" borderId="0" xfId="5" applyNumberFormat="1" applyFont="1" applyAlignment="1" applyProtection="1">
      <alignment horizontal="center" vertical="center" wrapText="1"/>
      <protection hidden="1"/>
    </xf>
    <xf numFmtId="168" fontId="7" fillId="0" borderId="0" xfId="0" applyNumberFormat="1" applyFont="1" applyAlignment="1">
      <alignment horizontal="center" vertical="center"/>
    </xf>
    <xf numFmtId="2" fontId="7" fillId="0" borderId="0" xfId="4" applyNumberFormat="1" applyFont="1" applyAlignment="1">
      <alignment vertical="center"/>
    </xf>
    <xf numFmtId="0" fontId="4" fillId="11" borderId="9" xfId="5" applyFont="1" applyFill="1" applyBorder="1" applyAlignment="1">
      <alignment vertical="top"/>
    </xf>
    <xf numFmtId="0" fontId="4" fillId="11" borderId="10" xfId="5" applyFont="1" applyFill="1" applyBorder="1" applyAlignment="1">
      <alignment vertical="top"/>
    </xf>
    <xf numFmtId="176" fontId="2" fillId="0" borderId="11" xfId="12" applyNumberFormat="1" applyFont="1" applyFill="1" applyBorder="1" applyAlignment="1">
      <alignment horizontal="center" vertical="center"/>
    </xf>
    <xf numFmtId="0" fontId="2" fillId="0" borderId="11" xfId="0" applyFont="1" applyBorder="1" applyAlignment="1">
      <alignment horizontal="center" vertical="center" wrapText="1"/>
    </xf>
    <xf numFmtId="0" fontId="0" fillId="0" borderId="0" xfId="0" applyAlignment="1">
      <alignment horizontal="center" vertical="center" wrapText="1"/>
    </xf>
    <xf numFmtId="0" fontId="0" fillId="0" borderId="11" xfId="0" applyBorder="1" applyAlignment="1">
      <alignment horizontal="center"/>
    </xf>
    <xf numFmtId="0" fontId="2" fillId="0" borderId="11" xfId="0" applyFont="1" applyBorder="1" applyAlignment="1">
      <alignment horizontal="center" vertical="center"/>
    </xf>
    <xf numFmtId="2" fontId="2" fillId="0" borderId="11" xfId="0" applyNumberFormat="1" applyFont="1" applyBorder="1" applyAlignment="1">
      <alignment horizontal="center" vertical="center"/>
    </xf>
    <xf numFmtId="0" fontId="0" fillId="0" borderId="0" xfId="0" applyAlignment="1">
      <alignment horizontal="center"/>
    </xf>
    <xf numFmtId="0" fontId="0" fillId="0" borderId="0" xfId="0" applyAlignment="1">
      <alignment horizontal="center" vertical="center"/>
    </xf>
    <xf numFmtId="0" fontId="13" fillId="6" borderId="12" xfId="5" applyFont="1" applyFill="1" applyBorder="1" applyAlignment="1">
      <alignment horizontal="center" vertical="center"/>
    </xf>
    <xf numFmtId="169" fontId="13" fillId="6" borderId="12" xfId="7" applyNumberFormat="1" applyFont="1" applyFill="1" applyBorder="1" applyAlignment="1" applyProtection="1">
      <alignment horizontal="justify" vertical="center"/>
    </xf>
    <xf numFmtId="167" fontId="13" fillId="6" borderId="12" xfId="6" applyNumberFormat="1" applyFont="1" applyFill="1" applyBorder="1" applyAlignment="1" applyProtection="1">
      <alignment horizontal="center" vertical="center"/>
    </xf>
    <xf numFmtId="167" fontId="13" fillId="6" borderId="12" xfId="6" applyNumberFormat="1" applyFont="1" applyFill="1" applyBorder="1" applyAlignment="1" applyProtection="1">
      <alignment horizontal="center" vertical="center" wrapText="1"/>
    </xf>
    <xf numFmtId="49" fontId="13" fillId="2" borderId="14" xfId="5" applyNumberFormat="1" applyFont="1" applyFill="1" applyBorder="1" applyAlignment="1">
      <alignment horizontal="center" vertical="center"/>
    </xf>
    <xf numFmtId="0" fontId="13" fillId="5" borderId="12" xfId="5" applyFont="1" applyFill="1" applyBorder="1" applyAlignment="1">
      <alignment horizontal="center" vertical="center"/>
    </xf>
    <xf numFmtId="0" fontId="13" fillId="2" borderId="12" xfId="5" applyFont="1" applyFill="1" applyBorder="1" applyAlignment="1">
      <alignment horizontal="center" vertical="center"/>
    </xf>
    <xf numFmtId="0" fontId="13" fillId="2" borderId="12" xfId="5" applyFont="1" applyFill="1" applyBorder="1" applyAlignment="1">
      <alignment horizontal="justify" vertical="center"/>
    </xf>
    <xf numFmtId="167" fontId="13" fillId="2" borderId="12" xfId="6" applyNumberFormat="1" applyFont="1" applyFill="1" applyBorder="1" applyAlignment="1" applyProtection="1">
      <alignment horizontal="center" vertical="center" wrapText="1"/>
    </xf>
    <xf numFmtId="49" fontId="13" fillId="2" borderId="12" xfId="5" applyNumberFormat="1" applyFont="1" applyFill="1" applyBorder="1" applyAlignment="1">
      <alignment horizontal="center" vertical="center"/>
    </xf>
    <xf numFmtId="0" fontId="8" fillId="6" borderId="13" xfId="5" applyFont="1" applyFill="1" applyBorder="1" applyAlignment="1">
      <alignment horizontal="center" vertical="center" wrapText="1"/>
    </xf>
    <xf numFmtId="165" fontId="8" fillId="6" borderId="13" xfId="2" applyFont="1" applyFill="1" applyBorder="1" applyAlignment="1">
      <alignment horizontal="center" vertical="center" wrapText="1"/>
    </xf>
    <xf numFmtId="0" fontId="8" fillId="6" borderId="13" xfId="5" applyFont="1" applyFill="1" applyBorder="1" applyAlignment="1" applyProtection="1">
      <alignment horizontal="center" vertical="center" wrapText="1"/>
      <protection locked="0"/>
    </xf>
    <xf numFmtId="0" fontId="8" fillId="10" borderId="13" xfId="5" applyFont="1" applyFill="1" applyBorder="1" applyAlignment="1">
      <alignment horizontal="center" vertical="center"/>
    </xf>
    <xf numFmtId="0" fontId="8" fillId="10" borderId="13" xfId="5" applyFont="1" applyFill="1" applyBorder="1" applyAlignment="1">
      <alignment horizontal="center" vertical="center" wrapText="1"/>
    </xf>
    <xf numFmtId="165" fontId="8" fillId="10" borderId="13" xfId="2" applyFont="1" applyFill="1" applyBorder="1" applyAlignment="1">
      <alignment horizontal="center" vertical="center"/>
    </xf>
    <xf numFmtId="165" fontId="8" fillId="10" borderId="13" xfId="2" applyFont="1" applyFill="1" applyBorder="1" applyAlignment="1" applyProtection="1">
      <alignment horizontal="center" vertical="center"/>
      <protection locked="0"/>
    </xf>
    <xf numFmtId="0" fontId="7" fillId="0" borderId="13" xfId="0" applyFont="1" applyBorder="1" applyAlignment="1">
      <alignment horizontal="center" vertical="center"/>
    </xf>
    <xf numFmtId="0" fontId="7" fillId="0" borderId="13" xfId="0" applyFont="1" applyBorder="1" applyAlignment="1">
      <alignment horizontal="left" vertical="center" wrapText="1"/>
    </xf>
    <xf numFmtId="165" fontId="7" fillId="0" borderId="13" xfId="2" applyFont="1" applyBorder="1"/>
    <xf numFmtId="165" fontId="14" fillId="3" borderId="13" xfId="2" applyFont="1" applyFill="1" applyBorder="1" applyAlignment="1" applyProtection="1">
      <alignment horizontal="center" vertical="center"/>
      <protection locked="0"/>
    </xf>
    <xf numFmtId="0" fontId="7" fillId="0" borderId="13" xfId="0" applyFont="1" applyBorder="1" applyAlignment="1">
      <alignment horizontal="center" vertical="center" wrapText="1"/>
    </xf>
    <xf numFmtId="165" fontId="7" fillId="0" borderId="13" xfId="2" applyFont="1" applyBorder="1" applyAlignment="1">
      <alignment wrapText="1"/>
    </xf>
    <xf numFmtId="0" fontId="7" fillId="0" borderId="13" xfId="5" applyFont="1" applyBorder="1" applyAlignment="1">
      <alignment horizontal="center" vertical="center" wrapText="1"/>
    </xf>
    <xf numFmtId="0" fontId="8" fillId="10" borderId="13" xfId="0" applyFont="1" applyFill="1" applyBorder="1" applyAlignment="1">
      <alignment horizontal="left" vertical="center" wrapText="1"/>
    </xf>
    <xf numFmtId="0" fontId="7" fillId="10" borderId="13" xfId="5" applyFont="1" applyFill="1" applyBorder="1" applyAlignment="1">
      <alignment horizontal="left" vertical="center"/>
    </xf>
    <xf numFmtId="165" fontId="7" fillId="10" borderId="13" xfId="2" applyFont="1" applyFill="1" applyBorder="1"/>
    <xf numFmtId="165" fontId="7" fillId="10" borderId="13" xfId="2" applyFont="1" applyFill="1" applyBorder="1" applyAlignment="1" applyProtection="1">
      <alignment horizontal="center" vertical="center"/>
      <protection locked="0"/>
    </xf>
    <xf numFmtId="0" fontId="7" fillId="0" borderId="13" xfId="5" applyFont="1" applyBorder="1" applyAlignment="1">
      <alignment horizontal="center" vertical="center"/>
    </xf>
    <xf numFmtId="0" fontId="7" fillId="10" borderId="13" xfId="5" applyFont="1" applyFill="1" applyBorder="1" applyAlignment="1">
      <alignment horizontal="center"/>
    </xf>
    <xf numFmtId="165" fontId="7" fillId="10" borderId="13" xfId="2" applyFont="1" applyFill="1" applyBorder="1" applyAlignment="1" applyProtection="1">
      <alignment horizontal="center"/>
      <protection locked="0"/>
    </xf>
    <xf numFmtId="0" fontId="7" fillId="0" borderId="13" xfId="5" applyFont="1" applyBorder="1" applyAlignment="1">
      <alignment horizontal="center"/>
    </xf>
    <xf numFmtId="165" fontId="14" fillId="10" borderId="13" xfId="2" applyFont="1" applyFill="1" applyBorder="1" applyAlignment="1" applyProtection="1">
      <alignment horizontal="center" vertical="center"/>
      <protection locked="0"/>
    </xf>
    <xf numFmtId="0" fontId="7" fillId="0" borderId="13" xfId="2" applyNumberFormat="1" applyFont="1" applyFill="1" applyBorder="1" applyAlignment="1" applyProtection="1">
      <alignment horizontal="justify" vertical="center" wrapText="1"/>
    </xf>
    <xf numFmtId="0" fontId="7" fillId="10" borderId="13" xfId="5" applyFont="1" applyFill="1" applyBorder="1" applyAlignment="1">
      <alignment horizontal="center" vertical="center"/>
    </xf>
    <xf numFmtId="0" fontId="7" fillId="0" borderId="13" xfId="5" applyFont="1" applyBorder="1" applyAlignment="1">
      <alignment wrapText="1"/>
    </xf>
    <xf numFmtId="0" fontId="14" fillId="0" borderId="13" xfId="0" applyFont="1" applyBorder="1" applyAlignment="1">
      <alignment horizontal="center"/>
    </xf>
    <xf numFmtId="0" fontId="7" fillId="10" borderId="13" xfId="5" applyFont="1" applyFill="1" applyBorder="1" applyAlignment="1">
      <alignment horizontal="center" wrapText="1"/>
    </xf>
    <xf numFmtId="165" fontId="7" fillId="10" borderId="13" xfId="2" applyFont="1" applyFill="1" applyBorder="1" applyAlignment="1">
      <alignment wrapText="1"/>
    </xf>
    <xf numFmtId="165" fontId="7" fillId="10" borderId="13" xfId="2" applyFont="1" applyFill="1" applyBorder="1" applyAlignment="1" applyProtection="1">
      <alignment horizontal="center" wrapText="1"/>
      <protection locked="0"/>
    </xf>
    <xf numFmtId="0" fontId="7" fillId="0" borderId="13" xfId="5" applyFont="1" applyBorder="1" applyAlignment="1">
      <alignment horizontal="center" wrapText="1"/>
    </xf>
    <xf numFmtId="0" fontId="7" fillId="0" borderId="13" xfId="0" applyFont="1" applyBorder="1" applyAlignment="1">
      <alignment wrapText="1"/>
    </xf>
    <xf numFmtId="0" fontId="7" fillId="0" borderId="13" xfId="0" applyFont="1" applyBorder="1"/>
    <xf numFmtId="165" fontId="14" fillId="0" borderId="13" xfId="2" applyFont="1" applyFill="1" applyBorder="1" applyAlignment="1" applyProtection="1">
      <alignment wrapText="1"/>
    </xf>
    <xf numFmtId="165" fontId="14" fillId="0" borderId="13" xfId="2" applyFont="1" applyFill="1" applyBorder="1" applyAlignment="1">
      <alignment wrapText="1"/>
    </xf>
    <xf numFmtId="0" fontId="14" fillId="0" borderId="13" xfId="0" applyFont="1" applyBorder="1" applyAlignment="1">
      <alignment wrapText="1"/>
    </xf>
    <xf numFmtId="0" fontId="7" fillId="0" borderId="13" xfId="0" applyFont="1" applyBorder="1" applyAlignment="1">
      <alignment horizontal="center"/>
    </xf>
    <xf numFmtId="0" fontId="16" fillId="0" borderId="13" xfId="0" applyFont="1" applyBorder="1" applyAlignment="1">
      <alignment vertical="center" wrapText="1"/>
    </xf>
    <xf numFmtId="165" fontId="7" fillId="0" borderId="13" xfId="2" applyFont="1" applyFill="1" applyBorder="1" applyAlignment="1" applyProtection="1">
      <alignment horizontal="center" vertical="center"/>
    </xf>
    <xf numFmtId="0" fontId="8" fillId="10" borderId="13" xfId="5" applyFont="1" applyFill="1" applyBorder="1" applyAlignment="1">
      <alignment horizontal="center"/>
    </xf>
    <xf numFmtId="165" fontId="14" fillId="0" borderId="13" xfId="2" applyFont="1" applyFill="1" applyBorder="1" applyAlignment="1" applyProtection="1">
      <alignment vertical="top" wrapText="1"/>
    </xf>
    <xf numFmtId="165" fontId="14" fillId="0" borderId="13" xfId="2" applyFont="1" applyFill="1" applyBorder="1" applyAlignment="1" applyProtection="1">
      <alignment horizontal="left" wrapText="1"/>
    </xf>
    <xf numFmtId="4" fontId="7" fillId="0" borderId="13" xfId="5" applyNumberFormat="1" applyFont="1" applyBorder="1" applyAlignment="1">
      <alignment horizontal="center" vertical="center"/>
    </xf>
    <xf numFmtId="4" fontId="7" fillId="0" borderId="13" xfId="5" applyNumberFormat="1" applyFont="1" applyBorder="1" applyAlignment="1">
      <alignment vertical="center" wrapText="1"/>
    </xf>
    <xf numFmtId="0" fontId="7" fillId="0" borderId="13" xfId="2" applyNumberFormat="1" applyFont="1" applyFill="1" applyBorder="1" applyAlignment="1">
      <alignment horizontal="justify" vertical="center" wrapText="1"/>
    </xf>
    <xf numFmtId="0" fontId="15" fillId="0" borderId="13" xfId="0" applyFont="1" applyBorder="1" applyAlignment="1">
      <alignment wrapText="1"/>
    </xf>
    <xf numFmtId="165" fontId="7" fillId="0" borderId="13" xfId="2" applyFont="1" applyBorder="1" applyAlignment="1">
      <alignment vertical="center"/>
    </xf>
    <xf numFmtId="0" fontId="14" fillId="0" borderId="19" xfId="4" applyFont="1" applyBorder="1" applyAlignment="1" applyProtection="1">
      <alignment wrapText="1"/>
      <protection locked="0"/>
    </xf>
    <xf numFmtId="0" fontId="7" fillId="0" borderId="20" xfId="5" applyFont="1" applyBorder="1" applyProtection="1">
      <protection locked="0"/>
    </xf>
    <xf numFmtId="0" fontId="7" fillId="0" borderId="19" xfId="0" applyFont="1" applyBorder="1" applyAlignment="1">
      <alignment horizontal="center" vertical="center"/>
    </xf>
    <xf numFmtId="164" fontId="7" fillId="0" borderId="20" xfId="0" applyNumberFormat="1" applyFont="1" applyBorder="1" applyAlignment="1">
      <alignment horizontal="center" vertical="center"/>
    </xf>
    <xf numFmtId="49" fontId="8" fillId="0" borderId="13" xfId="3" applyNumberFormat="1" applyFont="1" applyBorder="1" applyAlignment="1">
      <alignment horizontal="center" vertical="center" wrapText="1"/>
    </xf>
    <xf numFmtId="0" fontId="8" fillId="0" borderId="13" xfId="3" applyFont="1" applyBorder="1" applyAlignment="1">
      <alignment horizontal="center" vertical="center" wrapText="1"/>
    </xf>
    <xf numFmtId="0" fontId="8" fillId="0" borderId="13" xfId="2" applyNumberFormat="1" applyFont="1" applyFill="1" applyBorder="1" applyAlignment="1" applyProtection="1">
      <alignment horizontal="center" vertical="center"/>
    </xf>
    <xf numFmtId="0" fontId="8" fillId="0" borderId="13" xfId="3" applyFont="1" applyBorder="1" applyAlignment="1">
      <alignment horizontal="center" vertical="center"/>
    </xf>
    <xf numFmtId="170" fontId="8" fillId="0" borderId="13" xfId="1" applyNumberFormat="1" applyFont="1" applyFill="1" applyBorder="1" applyAlignment="1" applyProtection="1">
      <alignment horizontal="center" vertical="center"/>
    </xf>
    <xf numFmtId="168" fontId="8" fillId="0" borderId="13" xfId="1" applyNumberFormat="1" applyFont="1" applyFill="1" applyBorder="1" applyAlignment="1" applyProtection="1">
      <alignment horizontal="center" vertical="center"/>
    </xf>
    <xf numFmtId="164" fontId="8" fillId="0" borderId="13" xfId="3" applyNumberFormat="1" applyFont="1" applyBorder="1" applyAlignment="1">
      <alignment horizontal="center" vertical="center" wrapText="1"/>
    </xf>
    <xf numFmtId="171" fontId="4" fillId="0" borderId="13" xfId="3" applyNumberFormat="1" applyFont="1" applyBorder="1" applyAlignment="1">
      <alignment horizontal="center" vertical="center" wrapText="1"/>
    </xf>
    <xf numFmtId="0" fontId="8" fillId="7" borderId="13" xfId="3" applyFont="1" applyFill="1" applyBorder="1" applyAlignment="1">
      <alignment horizontal="center" vertical="center"/>
    </xf>
    <xf numFmtId="0" fontId="8" fillId="7" borderId="13" xfId="5" applyFont="1" applyFill="1" applyBorder="1" applyAlignment="1">
      <alignment horizontal="justify" vertical="center"/>
    </xf>
    <xf numFmtId="167" fontId="8" fillId="7" borderId="13" xfId="6" applyNumberFormat="1" applyFont="1" applyFill="1" applyBorder="1" applyAlignment="1" applyProtection="1">
      <alignment horizontal="center" vertical="center"/>
    </xf>
    <xf numFmtId="170" fontId="8" fillId="7" borderId="13" xfId="6" applyNumberFormat="1" applyFont="1" applyFill="1" applyBorder="1" applyAlignment="1" applyProtection="1">
      <alignment horizontal="center" vertical="center"/>
    </xf>
    <xf numFmtId="168" fontId="8" fillId="7" borderId="13" xfId="6" applyNumberFormat="1" applyFont="1" applyFill="1" applyBorder="1" applyAlignment="1" applyProtection="1">
      <alignment horizontal="center" vertical="center"/>
    </xf>
    <xf numFmtId="164" fontId="8" fillId="7" borderId="13" xfId="5" applyNumberFormat="1" applyFont="1" applyFill="1" applyBorder="1" applyAlignment="1">
      <alignment horizontal="center" vertical="center"/>
    </xf>
    <xf numFmtId="0" fontId="7" fillId="0" borderId="13" xfId="2" applyNumberFormat="1" applyFont="1" applyFill="1" applyBorder="1" applyAlignment="1" applyProtection="1">
      <alignment horizontal="justify" vertical="center"/>
    </xf>
    <xf numFmtId="170" fontId="7" fillId="0" borderId="13" xfId="5" applyNumberFormat="1" applyFont="1" applyBorder="1" applyAlignment="1">
      <alignment horizontal="center" vertical="center"/>
    </xf>
    <xf numFmtId="168" fontId="7" fillId="0" borderId="13" xfId="5" applyNumberFormat="1" applyFont="1" applyBorder="1" applyAlignment="1">
      <alignment horizontal="center" vertical="center"/>
    </xf>
    <xf numFmtId="164" fontId="7" fillId="0" borderId="13" xfId="2" applyNumberFormat="1" applyFont="1" applyFill="1" applyBorder="1" applyAlignment="1" applyProtection="1">
      <alignment horizontal="center" vertical="center"/>
    </xf>
    <xf numFmtId="170" fontId="7" fillId="0" borderId="13" xfId="0" applyNumberFormat="1" applyFont="1" applyBorder="1" applyAlignment="1">
      <alignment horizontal="center" vertical="center"/>
    </xf>
    <xf numFmtId="0" fontId="8" fillId="7" borderId="13" xfId="5" applyFont="1" applyFill="1" applyBorder="1" applyAlignment="1">
      <alignment horizontal="justify" vertical="center" wrapText="1"/>
    </xf>
    <xf numFmtId="0" fontId="7" fillId="0" borderId="13" xfId="5" applyFont="1" applyBorder="1" applyAlignment="1" applyProtection="1">
      <alignment horizontal="center" vertical="center"/>
      <protection hidden="1"/>
    </xf>
    <xf numFmtId="170" fontId="7" fillId="0" borderId="13" xfId="5" applyNumberFormat="1" applyFont="1" applyBorder="1" applyAlignment="1" applyProtection="1">
      <alignment horizontal="center" vertical="center"/>
      <protection hidden="1"/>
    </xf>
    <xf numFmtId="170" fontId="8" fillId="7" borderId="13" xfId="5" applyNumberFormat="1" applyFont="1" applyFill="1" applyBorder="1" applyAlignment="1">
      <alignment horizontal="center" vertical="center" wrapText="1"/>
    </xf>
    <xf numFmtId="168" fontId="8" fillId="7" borderId="13" xfId="5" applyNumberFormat="1" applyFont="1" applyFill="1" applyBorder="1" applyAlignment="1">
      <alignment horizontal="center" vertical="center" wrapText="1"/>
    </xf>
    <xf numFmtId="0" fontId="8" fillId="9" borderId="13" xfId="0" applyFont="1" applyFill="1" applyBorder="1" applyAlignment="1">
      <alignment horizontal="center" vertical="center"/>
    </xf>
    <xf numFmtId="0" fontId="8" fillId="9" borderId="13" xfId="0" applyFont="1" applyFill="1" applyBorder="1" applyAlignment="1">
      <alignment vertical="center"/>
    </xf>
    <xf numFmtId="170" fontId="8" fillId="9" borderId="13" xfId="0" applyNumberFormat="1" applyFont="1" applyFill="1" applyBorder="1" applyAlignment="1">
      <alignment horizontal="center" vertical="center"/>
    </xf>
    <xf numFmtId="168" fontId="8" fillId="9" borderId="13" xfId="0" applyNumberFormat="1" applyFont="1" applyFill="1" applyBorder="1" applyAlignment="1">
      <alignment horizontal="center" vertical="center"/>
    </xf>
    <xf numFmtId="164" fontId="8" fillId="9" borderId="13" xfId="0" applyNumberFormat="1" applyFont="1" applyFill="1" applyBorder="1" applyAlignment="1">
      <alignment horizontal="center" vertical="center"/>
    </xf>
    <xf numFmtId="170" fontId="7" fillId="0" borderId="13" xfId="0" applyNumberFormat="1" applyFont="1" applyBorder="1" applyAlignment="1">
      <alignment horizontal="center" vertical="center" wrapText="1"/>
    </xf>
    <xf numFmtId="168" fontId="7" fillId="0" borderId="13" xfId="0" applyNumberFormat="1" applyFont="1" applyBorder="1" applyAlignment="1">
      <alignment horizontal="center" vertical="center" wrapText="1"/>
    </xf>
    <xf numFmtId="0" fontId="7" fillId="4" borderId="13" xfId="5" applyFont="1" applyFill="1" applyBorder="1" applyAlignment="1">
      <alignment horizontal="center" vertical="center" wrapText="1"/>
    </xf>
    <xf numFmtId="0" fontId="7" fillId="4" borderId="13" xfId="5" applyFont="1" applyFill="1" applyBorder="1" applyAlignment="1">
      <alignment horizontal="center" vertical="center"/>
    </xf>
    <xf numFmtId="0" fontId="7" fillId="7" borderId="13" xfId="5" applyFont="1" applyFill="1" applyBorder="1" applyAlignment="1">
      <alignment horizontal="center" vertical="center"/>
    </xf>
    <xf numFmtId="170" fontId="7" fillId="7" borderId="13" xfId="5" applyNumberFormat="1" applyFont="1" applyFill="1" applyBorder="1" applyAlignment="1">
      <alignment horizontal="center" vertical="center"/>
    </xf>
    <xf numFmtId="168" fontId="7" fillId="7" borderId="13" xfId="5" applyNumberFormat="1" applyFont="1" applyFill="1" applyBorder="1" applyAlignment="1">
      <alignment horizontal="center" vertical="center"/>
    </xf>
    <xf numFmtId="170" fontId="7" fillId="0" borderId="13" xfId="5" applyNumberFormat="1" applyFont="1" applyBorder="1" applyAlignment="1">
      <alignment horizontal="center" vertical="center" wrapText="1"/>
    </xf>
    <xf numFmtId="168" fontId="7" fillId="0" borderId="13" xfId="5" applyNumberFormat="1" applyFont="1" applyBorder="1" applyAlignment="1">
      <alignment horizontal="center" vertical="center" wrapText="1"/>
    </xf>
    <xf numFmtId="168" fontId="7" fillId="0" borderId="13" xfId="0" applyNumberFormat="1" applyFont="1" applyBorder="1" applyAlignment="1">
      <alignment horizontal="center" vertical="center"/>
    </xf>
    <xf numFmtId="0" fontId="7" fillId="0" borderId="13" xfId="5" applyFont="1" applyBorder="1" applyAlignment="1" applyProtection="1">
      <alignment horizontal="center" vertical="center"/>
      <protection locked="0"/>
    </xf>
    <xf numFmtId="170" fontId="7" fillId="0" borderId="13" xfId="5" applyNumberFormat="1" applyFont="1" applyBorder="1" applyAlignment="1" applyProtection="1">
      <alignment horizontal="center" vertical="center" wrapText="1"/>
      <protection hidden="1"/>
    </xf>
    <xf numFmtId="165" fontId="7" fillId="0" borderId="13" xfId="2" applyFont="1" applyFill="1" applyBorder="1" applyAlignment="1" applyProtection="1">
      <alignment horizontal="center" vertical="center" wrapText="1"/>
    </xf>
    <xf numFmtId="0" fontId="7" fillId="0" borderId="13" xfId="5" applyFont="1" applyBorder="1" applyAlignment="1" applyProtection="1">
      <alignment horizontal="center" vertical="center" wrapText="1"/>
      <protection locked="0"/>
    </xf>
    <xf numFmtId="0" fontId="7" fillId="0" borderId="13" xfId="5" applyFont="1" applyBorder="1" applyAlignment="1" applyProtection="1">
      <alignment horizontal="center" vertical="center" wrapText="1"/>
      <protection hidden="1"/>
    </xf>
    <xf numFmtId="0" fontId="8" fillId="7" borderId="13" xfId="6" applyNumberFormat="1" applyFont="1" applyFill="1" applyBorder="1" applyAlignment="1" applyProtection="1">
      <alignment horizontal="left" vertical="center"/>
    </xf>
    <xf numFmtId="0" fontId="8" fillId="7" borderId="13" xfId="6" applyNumberFormat="1" applyFont="1" applyFill="1" applyBorder="1" applyAlignment="1" applyProtection="1">
      <alignment horizontal="justify" vertical="center"/>
    </xf>
    <xf numFmtId="0" fontId="8" fillId="7" borderId="13" xfId="5" applyFont="1" applyFill="1" applyBorder="1" applyAlignment="1">
      <alignment horizontal="center" vertical="center" wrapText="1"/>
    </xf>
    <xf numFmtId="0" fontId="7" fillId="4" borderId="13" xfId="5" applyFont="1" applyFill="1" applyBorder="1" applyAlignment="1" applyProtection="1">
      <alignment horizontal="center" vertical="center"/>
      <protection hidden="1"/>
    </xf>
    <xf numFmtId="2" fontId="8" fillId="7" borderId="13" xfId="6" applyNumberFormat="1" applyFont="1" applyFill="1" applyBorder="1" applyAlignment="1" applyProtection="1">
      <alignment horizontal="center" vertical="center"/>
    </xf>
    <xf numFmtId="173" fontId="8" fillId="7" borderId="13" xfId="5" applyNumberFormat="1" applyFont="1" applyFill="1" applyBorder="1" applyAlignment="1">
      <alignment horizontal="right" vertical="center"/>
    </xf>
    <xf numFmtId="2" fontId="7" fillId="0" borderId="13" xfId="5" applyNumberFormat="1" applyFont="1" applyBorder="1" applyAlignment="1">
      <alignment horizontal="center" vertical="center" wrapText="1"/>
    </xf>
    <xf numFmtId="0" fontId="7" fillId="0" borderId="13" xfId="0" applyFont="1" applyBorder="1" applyAlignment="1">
      <alignment horizontal="left" vertical="center"/>
    </xf>
    <xf numFmtId="170" fontId="7" fillId="0" borderId="13" xfId="0" applyNumberFormat="1" applyFont="1" applyBorder="1" applyAlignment="1" applyProtection="1">
      <alignment horizontal="center" vertical="center"/>
      <protection hidden="1"/>
    </xf>
    <xf numFmtId="0" fontId="8" fillId="7" borderId="13" xfId="6" applyNumberFormat="1" applyFont="1" applyFill="1" applyBorder="1" applyAlignment="1">
      <alignment horizontal="justify" vertical="center"/>
    </xf>
    <xf numFmtId="167" fontId="8" fillId="7" borderId="13" xfId="6" applyNumberFormat="1" applyFont="1" applyFill="1" applyBorder="1" applyAlignment="1">
      <alignment horizontal="center" vertical="center"/>
    </xf>
    <xf numFmtId="170" fontId="8" fillId="7" borderId="13" xfId="6" applyNumberFormat="1" applyFont="1" applyFill="1" applyBorder="1" applyAlignment="1">
      <alignment horizontal="center" vertical="center"/>
    </xf>
    <xf numFmtId="168" fontId="8" fillId="7" borderId="13" xfId="6" applyNumberFormat="1" applyFont="1" applyFill="1" applyBorder="1" applyAlignment="1">
      <alignment horizontal="center" vertical="center"/>
    </xf>
    <xf numFmtId="0" fontId="8" fillId="7" borderId="13" xfId="5" applyFont="1" applyFill="1" applyBorder="1" applyAlignment="1">
      <alignment horizontal="left" vertical="center"/>
    </xf>
    <xf numFmtId="0" fontId="7" fillId="4" borderId="13" xfId="5" applyFont="1" applyFill="1" applyBorder="1" applyAlignment="1" applyProtection="1">
      <alignment horizontal="center" vertical="center"/>
      <protection locked="0"/>
    </xf>
    <xf numFmtId="168" fontId="7" fillId="0" borderId="13" xfId="5" applyNumberFormat="1" applyFont="1" applyBorder="1" applyAlignment="1" applyProtection="1">
      <alignment horizontal="center" vertical="center" wrapText="1"/>
      <protection hidden="1"/>
    </xf>
    <xf numFmtId="170" fontId="8" fillId="7" borderId="13" xfId="4" applyNumberFormat="1" applyFont="1" applyFill="1" applyBorder="1" applyAlignment="1">
      <alignment horizontal="center" vertical="center"/>
    </xf>
    <xf numFmtId="168" fontId="8" fillId="7" borderId="13" xfId="4" applyNumberFormat="1" applyFont="1" applyFill="1" applyBorder="1" applyAlignment="1">
      <alignment horizontal="center" vertical="center"/>
    </xf>
    <xf numFmtId="170" fontId="7" fillId="0" borderId="13" xfId="4" applyNumberFormat="1" applyFont="1" applyBorder="1" applyAlignment="1" applyProtection="1">
      <alignment horizontal="center" vertical="center"/>
      <protection hidden="1"/>
    </xf>
    <xf numFmtId="0" fontId="7" fillId="0" borderId="13" xfId="0" applyFont="1" applyBorder="1" applyAlignment="1" applyProtection="1">
      <alignment horizontal="center" vertical="center"/>
      <protection hidden="1"/>
    </xf>
    <xf numFmtId="0" fontId="8" fillId="7" borderId="13" xfId="2" applyNumberFormat="1" applyFont="1" applyFill="1" applyBorder="1" applyAlignment="1" applyProtection="1">
      <alignment horizontal="justify" vertical="center"/>
    </xf>
    <xf numFmtId="165" fontId="8" fillId="7" borderId="13" xfId="2" applyFont="1" applyFill="1" applyBorder="1" applyAlignment="1" applyProtection="1">
      <alignment horizontal="center" vertical="center"/>
    </xf>
    <xf numFmtId="0" fontId="8" fillId="7" borderId="13" xfId="5" applyFont="1" applyFill="1" applyBorder="1" applyAlignment="1">
      <alignment horizontal="left" vertical="center" wrapText="1"/>
    </xf>
    <xf numFmtId="0" fontId="7" fillId="0" borderId="13" xfId="4" applyFont="1" applyBorder="1" applyAlignment="1">
      <alignment horizontal="center" vertical="center"/>
    </xf>
    <xf numFmtId="0" fontId="7" fillId="7" borderId="13" xfId="4" applyFont="1" applyFill="1" applyBorder="1" applyAlignment="1">
      <alignment horizontal="center" vertical="center"/>
    </xf>
    <xf numFmtId="170" fontId="7" fillId="7" borderId="13" xfId="6" applyNumberFormat="1" applyFont="1" applyFill="1" applyBorder="1" applyAlignment="1" applyProtection="1">
      <alignment horizontal="center" vertical="center"/>
    </xf>
    <xf numFmtId="168" fontId="7" fillId="7" borderId="13" xfId="6" applyNumberFormat="1" applyFont="1" applyFill="1" applyBorder="1" applyAlignment="1" applyProtection="1">
      <alignment horizontal="center" vertical="center"/>
    </xf>
    <xf numFmtId="0" fontId="8" fillId="7" borderId="13" xfId="4" applyFont="1" applyFill="1" applyBorder="1" applyAlignment="1">
      <alignment horizontal="left" vertical="center"/>
    </xf>
    <xf numFmtId="170" fontId="7" fillId="0" borderId="13" xfId="6" applyNumberFormat="1" applyFont="1" applyFill="1" applyBorder="1" applyAlignment="1" applyProtection="1">
      <alignment horizontal="center" vertical="center"/>
    </xf>
    <xf numFmtId="168" fontId="7" fillId="0" borderId="13" xfId="6" applyNumberFormat="1" applyFont="1" applyFill="1" applyBorder="1" applyAlignment="1" applyProtection="1">
      <alignment horizontal="center" vertical="center"/>
    </xf>
    <xf numFmtId="170" fontId="7" fillId="0" borderId="13" xfId="1" applyNumberFormat="1" applyFont="1" applyFill="1" applyBorder="1" applyAlignment="1" applyProtection="1">
      <alignment horizontal="center" vertical="center"/>
    </xf>
    <xf numFmtId="168" fontId="7" fillId="0" borderId="13" xfId="1" applyNumberFormat="1" applyFont="1" applyFill="1" applyBorder="1" applyAlignment="1" applyProtection="1">
      <alignment horizontal="center" vertical="center"/>
    </xf>
    <xf numFmtId="0" fontId="8" fillId="7" borderId="13" xfId="4" applyFont="1" applyFill="1" applyBorder="1" applyAlignment="1">
      <alignment horizontal="justify" vertical="center"/>
    </xf>
    <xf numFmtId="0" fontId="8" fillId="7" borderId="13" xfId="2" applyNumberFormat="1" applyFont="1" applyFill="1" applyBorder="1" applyAlignment="1" applyProtection="1">
      <alignment horizontal="left" vertical="center"/>
    </xf>
    <xf numFmtId="168" fontId="7" fillId="7" borderId="13" xfId="5" applyNumberFormat="1" applyFont="1" applyFill="1" applyBorder="1" applyAlignment="1">
      <alignment horizontal="center" vertical="center" wrapText="1"/>
    </xf>
    <xf numFmtId="164" fontId="8" fillId="7" borderId="13" xfId="2" applyNumberFormat="1" applyFont="1" applyFill="1" applyBorder="1" applyAlignment="1" applyProtection="1">
      <alignment horizontal="center" vertical="center"/>
    </xf>
    <xf numFmtId="172" fontId="7" fillId="0" borderId="13" xfId="1" applyNumberFormat="1" applyFont="1" applyFill="1" applyBorder="1" applyAlignment="1" applyProtection="1">
      <alignment horizontal="center" vertical="center" wrapText="1"/>
    </xf>
    <xf numFmtId="168" fontId="7" fillId="0" borderId="13" xfId="1" applyNumberFormat="1" applyFont="1" applyFill="1" applyBorder="1" applyAlignment="1" applyProtection="1">
      <alignment horizontal="center" vertical="center" wrapText="1"/>
    </xf>
    <xf numFmtId="0" fontId="8" fillId="7" borderId="13" xfId="4" applyFont="1" applyFill="1" applyBorder="1" applyAlignment="1">
      <alignment horizontal="center" vertical="center"/>
    </xf>
    <xf numFmtId="170" fontId="8" fillId="7" borderId="13" xfId="5" applyNumberFormat="1" applyFont="1" applyFill="1" applyBorder="1" applyAlignment="1">
      <alignment horizontal="center" vertical="center"/>
    </xf>
    <xf numFmtId="0" fontId="7" fillId="0" borderId="18" xfId="4" applyFont="1" applyBorder="1" applyAlignment="1">
      <alignment horizontal="center" vertical="center"/>
    </xf>
    <xf numFmtId="0" fontId="7" fillId="9" borderId="18" xfId="0" applyFont="1" applyFill="1" applyBorder="1"/>
    <xf numFmtId="0" fontId="8" fillId="9" borderId="18" xfId="0" applyFont="1" applyFill="1" applyBorder="1" applyAlignment="1">
      <alignment wrapText="1"/>
    </xf>
    <xf numFmtId="0" fontId="8" fillId="9" borderId="18" xfId="0" applyFont="1" applyFill="1" applyBorder="1"/>
    <xf numFmtId="0" fontId="7" fillId="9" borderId="18" xfId="0" applyFont="1" applyFill="1" applyBorder="1" applyAlignment="1">
      <alignment wrapText="1"/>
    </xf>
    <xf numFmtId="164" fontId="8" fillId="7" borderId="13" xfId="2" applyNumberFormat="1" applyFont="1" applyFill="1" applyBorder="1" applyAlignment="1">
      <alignment horizontal="center" vertical="center"/>
    </xf>
    <xf numFmtId="0" fontId="7" fillId="0" borderId="13" xfId="2" applyNumberFormat="1" applyFont="1" applyFill="1" applyBorder="1" applyAlignment="1">
      <alignment horizontal="justify" vertical="center"/>
    </xf>
    <xf numFmtId="165" fontId="7" fillId="0" borderId="13" xfId="2" applyFont="1" applyFill="1" applyBorder="1" applyAlignment="1">
      <alignment horizontal="center" vertical="center"/>
    </xf>
    <xf numFmtId="164" fontId="7" fillId="0" borderId="13" xfId="2" applyNumberFormat="1" applyFont="1" applyFill="1" applyBorder="1" applyAlignment="1">
      <alignment horizontal="center" vertical="center"/>
    </xf>
    <xf numFmtId="0" fontId="8" fillId="7" borderId="13" xfId="2" applyNumberFormat="1" applyFont="1" applyFill="1" applyBorder="1" applyAlignment="1">
      <alignment horizontal="justify" vertical="center"/>
    </xf>
    <xf numFmtId="165" fontId="8" fillId="7" borderId="13" xfId="2" applyFont="1" applyFill="1" applyBorder="1" applyAlignment="1">
      <alignment horizontal="center" vertical="center"/>
    </xf>
    <xf numFmtId="0" fontId="7" fillId="0" borderId="13" xfId="2" applyNumberFormat="1" applyFont="1" applyFill="1" applyBorder="1" applyAlignment="1" applyProtection="1">
      <alignment horizontal="left" vertical="center" wrapText="1"/>
    </xf>
    <xf numFmtId="0" fontId="8" fillId="9" borderId="13" xfId="0" applyFont="1" applyFill="1" applyBorder="1" applyAlignment="1">
      <alignment vertical="center" wrapText="1"/>
    </xf>
    <xf numFmtId="49" fontId="8" fillId="0" borderId="13" xfId="3" applyNumberFormat="1" applyFont="1" applyBorder="1" applyAlignment="1">
      <alignment horizontal="center" vertical="center"/>
    </xf>
    <xf numFmtId="0" fontId="7" fillId="0" borderId="13" xfId="2" applyNumberFormat="1" applyFont="1" applyFill="1" applyBorder="1" applyAlignment="1" applyProtection="1">
      <alignment horizontal="center" vertical="center" wrapText="1"/>
    </xf>
    <xf numFmtId="0" fontId="7" fillId="0" borderId="13" xfId="5" applyFont="1" applyBorder="1" applyAlignment="1">
      <alignment vertical="center"/>
    </xf>
    <xf numFmtId="49" fontId="7" fillId="0" borderId="13" xfId="5" applyNumberFormat="1" applyFont="1" applyBorder="1" applyAlignment="1">
      <alignment horizontal="center" vertical="center"/>
    </xf>
    <xf numFmtId="0" fontId="11" fillId="0" borderId="0" xfId="3" applyFont="1" applyAlignment="1">
      <alignment horizontal="center" vertical="center"/>
    </xf>
    <xf numFmtId="0" fontId="4" fillId="11" borderId="10" xfId="5" applyFont="1" applyFill="1" applyBorder="1" applyAlignment="1">
      <alignment horizontal="center" vertical="top"/>
    </xf>
    <xf numFmtId="0" fontId="23" fillId="0" borderId="0" xfId="3" applyFont="1" applyAlignment="1">
      <alignment vertical="center"/>
    </xf>
    <xf numFmtId="49" fontId="24" fillId="0" borderId="13" xfId="6" applyNumberFormat="1" applyFont="1" applyFill="1" applyBorder="1" applyAlignment="1" applyProtection="1">
      <alignment horizontal="center" vertical="center" wrapText="1"/>
    </xf>
    <xf numFmtId="167" fontId="24" fillId="0" borderId="13" xfId="6" applyNumberFormat="1" applyFont="1" applyFill="1" applyBorder="1" applyAlignment="1" applyProtection="1">
      <alignment horizontal="center" vertical="center" wrapText="1"/>
    </xf>
    <xf numFmtId="167" fontId="24" fillId="0" borderId="13" xfId="6" applyNumberFormat="1" applyFont="1" applyFill="1" applyBorder="1" applyAlignment="1" applyProtection="1">
      <alignment horizontal="justify" vertical="center" wrapText="1"/>
    </xf>
    <xf numFmtId="2" fontId="24" fillId="0" borderId="13" xfId="6" applyNumberFormat="1" applyFont="1" applyFill="1" applyBorder="1" applyAlignment="1" applyProtection="1">
      <alignment horizontal="center" vertical="center" wrapText="1"/>
    </xf>
    <xf numFmtId="171" fontId="24" fillId="0" borderId="13" xfId="6" applyNumberFormat="1" applyFont="1" applyFill="1" applyBorder="1" applyAlignment="1" applyProtection="1">
      <alignment horizontal="center" vertical="center" wrapText="1"/>
    </xf>
    <xf numFmtId="49" fontId="24" fillId="2" borderId="1" xfId="6" applyNumberFormat="1" applyFont="1" applyFill="1" applyBorder="1" applyAlignment="1" applyProtection="1">
      <alignment vertical="center" wrapText="1"/>
    </xf>
    <xf numFmtId="0" fontId="24" fillId="2" borderId="13" xfId="5" applyFont="1" applyFill="1" applyBorder="1" applyAlignment="1">
      <alignment horizontal="center" vertical="center"/>
    </xf>
    <xf numFmtId="167" fontId="24" fillId="2" borderId="13" xfId="6" applyNumberFormat="1" applyFont="1" applyFill="1" applyBorder="1" applyAlignment="1" applyProtection="1">
      <alignment horizontal="center" vertical="center" wrapText="1"/>
    </xf>
    <xf numFmtId="0" fontId="23" fillId="2" borderId="13" xfId="5" applyFont="1" applyFill="1" applyBorder="1" applyAlignment="1">
      <alignment horizontal="justify" vertical="center" wrapText="1"/>
    </xf>
    <xf numFmtId="167" fontId="24" fillId="2" borderId="13" xfId="6" applyNumberFormat="1" applyFont="1" applyFill="1" applyBorder="1" applyAlignment="1" applyProtection="1">
      <alignment horizontal="center" vertical="center"/>
    </xf>
    <xf numFmtId="2" fontId="24" fillId="2" borderId="13" xfId="6" applyNumberFormat="1" applyFont="1" applyFill="1" applyBorder="1" applyAlignment="1" applyProtection="1">
      <alignment horizontal="center" vertical="center" wrapText="1"/>
    </xf>
    <xf numFmtId="171" fontId="24" fillId="2" borderId="13" xfId="6" applyNumberFormat="1" applyFont="1" applyFill="1" applyBorder="1" applyAlignment="1" applyProtection="1">
      <alignment horizontal="center" vertical="center" wrapText="1"/>
    </xf>
    <xf numFmtId="49" fontId="25" fillId="0" borderId="13" xfId="6" applyNumberFormat="1" applyFont="1" applyFill="1" applyBorder="1" applyAlignment="1" applyProtection="1">
      <alignment horizontal="center" vertical="center" wrapText="1"/>
    </xf>
    <xf numFmtId="0" fontId="25" fillId="0" borderId="13" xfId="5" applyFont="1" applyBorder="1" applyAlignment="1">
      <alignment horizontal="center" vertical="center"/>
    </xf>
    <xf numFmtId="169" fontId="25" fillId="0" borderId="13" xfId="7" applyNumberFormat="1" applyFont="1" applyFill="1" applyBorder="1" applyAlignment="1" applyProtection="1">
      <alignment horizontal="justify" vertical="center"/>
    </xf>
    <xf numFmtId="167" fontId="25" fillId="0" borderId="13" xfId="6" applyNumberFormat="1" applyFont="1" applyFill="1" applyBorder="1" applyAlignment="1" applyProtection="1">
      <alignment horizontal="center" vertical="center" wrapText="1"/>
    </xf>
    <xf numFmtId="2" fontId="25" fillId="0" borderId="13" xfId="6" applyNumberFormat="1" applyFont="1" applyFill="1" applyBorder="1" applyAlignment="1" applyProtection="1">
      <alignment horizontal="center" vertical="center" wrapText="1"/>
    </xf>
    <xf numFmtId="171" fontId="25" fillId="0" borderId="13" xfId="5" applyNumberFormat="1" applyFont="1" applyBorder="1" applyAlignment="1">
      <alignment horizontal="right" vertical="center"/>
    </xf>
    <xf numFmtId="49" fontId="24" fillId="2" borderId="13" xfId="5" applyNumberFormat="1" applyFont="1" applyFill="1" applyBorder="1" applyAlignment="1">
      <alignment horizontal="center" vertical="center"/>
    </xf>
    <xf numFmtId="169" fontId="24" fillId="2" borderId="13" xfId="7" applyNumberFormat="1" applyFont="1" applyFill="1" applyBorder="1" applyAlignment="1" applyProtection="1">
      <alignment horizontal="justify" vertical="center"/>
    </xf>
    <xf numFmtId="2" fontId="25" fillId="2" borderId="13" xfId="5" applyNumberFormat="1" applyFont="1" applyFill="1" applyBorder="1" applyAlignment="1">
      <alignment horizontal="center" vertical="center"/>
    </xf>
    <xf numFmtId="49" fontId="25" fillId="2" borderId="13" xfId="3" applyNumberFormat="1" applyFont="1" applyFill="1" applyBorder="1" applyAlignment="1">
      <alignment horizontal="center" vertical="center"/>
    </xf>
    <xf numFmtId="0" fontId="24" fillId="2" borderId="13" xfId="5" applyFont="1" applyFill="1" applyBorder="1" applyAlignment="1">
      <alignment horizontal="justify" vertical="center" wrapText="1"/>
    </xf>
    <xf numFmtId="167" fontId="25" fillId="2" borderId="13" xfId="6" applyNumberFormat="1" applyFont="1" applyFill="1" applyBorder="1" applyAlignment="1" applyProtection="1">
      <alignment horizontal="center" vertical="center"/>
    </xf>
    <xf numFmtId="171" fontId="25" fillId="2" borderId="13" xfId="5" applyNumberFormat="1" applyFont="1" applyFill="1" applyBorder="1" applyAlignment="1">
      <alignment horizontal="right" vertical="center"/>
    </xf>
    <xf numFmtId="49" fontId="25" fillId="0" borderId="13" xfId="3" applyNumberFormat="1" applyFont="1" applyBorder="1" applyAlignment="1">
      <alignment horizontal="center" vertical="center"/>
    </xf>
    <xf numFmtId="2" fontId="25" fillId="0" borderId="13" xfId="5" applyNumberFormat="1" applyFont="1" applyBorder="1" applyAlignment="1">
      <alignment horizontal="center" vertical="center"/>
    </xf>
    <xf numFmtId="0" fontId="25" fillId="0" borderId="13" xfId="5" applyFont="1" applyBorder="1" applyAlignment="1">
      <alignment horizontal="justify" vertical="center" wrapText="1"/>
    </xf>
    <xf numFmtId="167" fontId="25" fillId="0" borderId="13" xfId="6" applyNumberFormat="1" applyFont="1" applyFill="1" applyBorder="1" applyAlignment="1" applyProtection="1">
      <alignment horizontal="center" vertical="center"/>
    </xf>
    <xf numFmtId="49" fontId="25" fillId="0" borderId="13" xfId="5" applyNumberFormat="1" applyFont="1" applyBorder="1" applyAlignment="1">
      <alignment horizontal="center" vertical="center"/>
    </xf>
    <xf numFmtId="0" fontId="25" fillId="2" borderId="13" xfId="5" applyFont="1" applyFill="1" applyBorder="1" applyAlignment="1">
      <alignment horizontal="center" vertical="center"/>
    </xf>
    <xf numFmtId="0" fontId="24" fillId="2" borderId="13" xfId="5" applyFont="1" applyFill="1" applyBorder="1" applyAlignment="1">
      <alignment horizontal="justify" vertical="center"/>
    </xf>
    <xf numFmtId="0" fontId="26" fillId="0" borderId="13" xfId="5" applyFont="1" applyBorder="1" applyAlignment="1">
      <alignment horizontal="center" vertical="center"/>
    </xf>
    <xf numFmtId="0" fontId="23" fillId="2" borderId="13" xfId="5" applyFont="1" applyFill="1" applyBorder="1" applyAlignment="1">
      <alignment horizontal="center" vertical="center"/>
    </xf>
    <xf numFmtId="0" fontId="26" fillId="2" borderId="13" xfId="5" applyFont="1" applyFill="1" applyBorder="1" applyAlignment="1">
      <alignment horizontal="center" vertical="center"/>
    </xf>
    <xf numFmtId="2" fontId="26" fillId="0" borderId="13" xfId="5" applyNumberFormat="1" applyFont="1" applyBorder="1" applyAlignment="1">
      <alignment horizontal="center" vertical="center"/>
    </xf>
    <xf numFmtId="0" fontId="23" fillId="2" borderId="13" xfId="5" applyFont="1" applyFill="1" applyBorder="1" applyAlignment="1">
      <alignment horizontal="justify" vertical="center"/>
    </xf>
    <xf numFmtId="0" fontId="24" fillId="2" borderId="13" xfId="7" applyFont="1" applyFill="1" applyBorder="1" applyAlignment="1" applyProtection="1">
      <alignment horizontal="right" vertical="center"/>
    </xf>
    <xf numFmtId="4" fontId="26" fillId="0" borderId="11" xfId="5" applyNumberFormat="1" applyFont="1" applyBorder="1" applyAlignment="1">
      <alignment horizontal="center" vertical="center"/>
    </xf>
    <xf numFmtId="0" fontId="25" fillId="0" borderId="11" xfId="5" applyFont="1" applyBorder="1" applyAlignment="1">
      <alignment horizontal="justify" vertical="center"/>
    </xf>
    <xf numFmtId="49" fontId="26" fillId="0" borderId="11" xfId="3" applyNumberFormat="1" applyFont="1" applyBorder="1" applyAlignment="1">
      <alignment horizontal="center" vertical="center" wrapText="1"/>
    </xf>
    <xf numFmtId="49" fontId="26" fillId="0" borderId="11" xfId="0" applyNumberFormat="1" applyFont="1" applyBorder="1" applyAlignment="1">
      <alignment horizontal="center" vertical="center" wrapText="1"/>
    </xf>
    <xf numFmtId="49" fontId="26" fillId="0" borderId="11" xfId="0" applyNumberFormat="1" applyFont="1" applyBorder="1" applyAlignment="1">
      <alignment horizontal="center" vertical="center"/>
    </xf>
    <xf numFmtId="49" fontId="26" fillId="2" borderId="11" xfId="0" applyNumberFormat="1" applyFont="1" applyFill="1" applyBorder="1" applyAlignment="1">
      <alignment horizontal="center" vertical="center" wrapText="1"/>
    </xf>
    <xf numFmtId="0" fontId="23" fillId="0" borderId="0" xfId="3" applyFont="1" applyAlignment="1">
      <alignment horizontal="center" vertical="center"/>
    </xf>
    <xf numFmtId="2" fontId="23" fillId="0" borderId="0" xfId="3" applyNumberFormat="1" applyFont="1" applyAlignment="1">
      <alignment vertical="center"/>
    </xf>
    <xf numFmtId="42" fontId="12" fillId="0" borderId="0" xfId="17" applyFont="1"/>
    <xf numFmtId="170" fontId="12" fillId="0" borderId="0" xfId="4" applyNumberFormat="1" applyFont="1"/>
    <xf numFmtId="178" fontId="12" fillId="0" borderId="0" xfId="4" applyNumberFormat="1" applyFont="1"/>
    <xf numFmtId="172" fontId="25" fillId="0" borderId="13" xfId="6" applyNumberFormat="1" applyFont="1" applyFill="1" applyBorder="1" applyAlignment="1" applyProtection="1">
      <alignment horizontal="center" vertical="center" wrapText="1"/>
    </xf>
    <xf numFmtId="177" fontId="4" fillId="11" borderId="18" xfId="5" applyNumberFormat="1" applyFont="1" applyFill="1" applyBorder="1" applyAlignment="1">
      <alignment horizontal="center" vertical="center"/>
    </xf>
    <xf numFmtId="0" fontId="2" fillId="0" borderId="0" xfId="0" applyFont="1" applyAlignment="1">
      <alignment horizontal="center"/>
    </xf>
    <xf numFmtId="0" fontId="2" fillId="0" borderId="4" xfId="0" applyFont="1" applyBorder="1" applyAlignment="1">
      <alignment horizontal="center"/>
    </xf>
    <xf numFmtId="0" fontId="27" fillId="0" borderId="21" xfId="18" applyFont="1" applyBorder="1" applyAlignment="1">
      <alignment vertical="center"/>
    </xf>
    <xf numFmtId="180" fontId="27" fillId="3" borderId="13" xfId="20" applyNumberFormat="1" applyFont="1" applyFill="1" applyBorder="1" applyAlignment="1">
      <alignment horizontal="center" vertical="center"/>
    </xf>
    <xf numFmtId="0" fontId="28" fillId="0" borderId="24" xfId="0" applyFont="1" applyBorder="1" applyAlignment="1">
      <alignment vertical="center" wrapText="1"/>
    </xf>
    <xf numFmtId="0" fontId="28" fillId="0" borderId="25" xfId="0" applyFont="1" applyBorder="1" applyAlignment="1">
      <alignment vertical="center" wrapText="1"/>
    </xf>
    <xf numFmtId="0" fontId="28" fillId="0" borderId="20" xfId="0" applyFont="1" applyBorder="1" applyAlignment="1">
      <alignment vertical="center" wrapText="1"/>
    </xf>
    <xf numFmtId="0" fontId="28" fillId="0" borderId="26" xfId="0" applyFont="1" applyBorder="1" applyAlignment="1">
      <alignment vertical="center" wrapText="1"/>
    </xf>
    <xf numFmtId="0" fontId="28" fillId="0" borderId="4" xfId="0" applyFont="1" applyBorder="1" applyAlignment="1">
      <alignment vertical="center" wrapText="1"/>
    </xf>
    <xf numFmtId="0" fontId="28" fillId="0" borderId="27" xfId="0" applyFont="1" applyBorder="1" applyAlignment="1">
      <alignment vertical="center" wrapText="1"/>
    </xf>
    <xf numFmtId="0" fontId="28" fillId="0" borderId="28" xfId="0" applyFont="1" applyBorder="1" applyAlignment="1">
      <alignment vertical="center" wrapText="1"/>
    </xf>
    <xf numFmtId="0" fontId="28" fillId="0" borderId="29" xfId="0" applyFont="1" applyBorder="1" applyAlignment="1">
      <alignment vertical="center" wrapText="1"/>
    </xf>
    <xf numFmtId="0" fontId="12" fillId="0" borderId="31" xfId="4" applyFont="1" applyBorder="1"/>
    <xf numFmtId="0" fontId="29" fillId="0" borderId="0" xfId="9" applyFont="1"/>
    <xf numFmtId="0" fontId="28" fillId="0" borderId="0" xfId="0" applyFont="1" applyAlignment="1">
      <alignment vertical="center" wrapText="1"/>
    </xf>
    <xf numFmtId="0" fontId="12" fillId="0" borderId="32" xfId="4" applyFont="1" applyBorder="1"/>
    <xf numFmtId="0" fontId="2" fillId="0" borderId="4" xfId="0" applyFont="1" applyBorder="1"/>
    <xf numFmtId="0" fontId="27" fillId="3" borderId="13" xfId="19" applyFont="1" applyFill="1" applyBorder="1" applyAlignment="1">
      <alignment horizontal="center" vertical="center"/>
    </xf>
    <xf numFmtId="3" fontId="27" fillId="3" borderId="13" xfId="19" applyNumberFormat="1" applyFont="1" applyFill="1" applyBorder="1" applyAlignment="1">
      <alignment horizontal="center" vertical="center"/>
    </xf>
    <xf numFmtId="174" fontId="13" fillId="11" borderId="8" xfId="4" applyNumberFormat="1" applyFont="1" applyFill="1" applyBorder="1" applyAlignment="1">
      <alignment vertical="center"/>
    </xf>
    <xf numFmtId="177" fontId="27" fillId="6" borderId="13" xfId="21" applyNumberFormat="1" applyFont="1" applyFill="1" applyBorder="1" applyAlignment="1">
      <alignment horizontal="center" vertical="center"/>
    </xf>
    <xf numFmtId="9" fontId="27" fillId="6" borderId="13" xfId="21" applyFont="1" applyFill="1" applyBorder="1" applyAlignment="1">
      <alignment horizontal="center" vertical="center"/>
    </xf>
    <xf numFmtId="0" fontId="27" fillId="3" borderId="13" xfId="19" applyFont="1" applyFill="1" applyBorder="1" applyAlignment="1">
      <alignment horizontal="center" vertical="center" wrapText="1"/>
    </xf>
    <xf numFmtId="3" fontId="27" fillId="3" borderId="13" xfId="19" applyNumberFormat="1" applyFont="1" applyFill="1" applyBorder="1" applyAlignment="1">
      <alignment horizontal="center" vertical="center" wrapText="1"/>
    </xf>
    <xf numFmtId="49" fontId="25" fillId="0" borderId="11" xfId="3" applyNumberFormat="1" applyFont="1" applyBorder="1" applyAlignment="1">
      <alignment horizontal="center" vertical="center"/>
    </xf>
    <xf numFmtId="0" fontId="25" fillId="0" borderId="11" xfId="5" applyFont="1" applyBorder="1" applyAlignment="1">
      <alignment horizontal="center" vertical="center"/>
    </xf>
    <xf numFmtId="0" fontId="25" fillId="0" borderId="11" xfId="5" applyFont="1" applyBorder="1" applyAlignment="1">
      <alignment horizontal="justify" vertical="center" wrapText="1"/>
    </xf>
    <xf numFmtId="2" fontId="25" fillId="0" borderId="11" xfId="6" applyNumberFormat="1" applyFont="1" applyFill="1" applyBorder="1" applyAlignment="1" applyProtection="1">
      <alignment horizontal="center" vertical="center" wrapText="1"/>
    </xf>
    <xf numFmtId="171" fontId="25" fillId="0" borderId="11" xfId="5" applyNumberFormat="1" applyFont="1" applyBorder="1" applyAlignment="1">
      <alignment horizontal="right" vertical="center"/>
    </xf>
    <xf numFmtId="49" fontId="25" fillId="0" borderId="11" xfId="3" applyNumberFormat="1" applyFont="1" applyBorder="1" applyAlignment="1">
      <alignment horizontal="center" vertical="center" wrapText="1"/>
    </xf>
    <xf numFmtId="49" fontId="25" fillId="13" borderId="11" xfId="4" applyNumberFormat="1" applyFont="1" applyFill="1" applyBorder="1" applyAlignment="1">
      <alignment horizontal="center"/>
    </xf>
    <xf numFmtId="0" fontId="25" fillId="13" borderId="11" xfId="4" applyFont="1" applyFill="1" applyBorder="1" applyAlignment="1">
      <alignment horizontal="center"/>
    </xf>
    <xf numFmtId="0" fontId="24" fillId="13" borderId="11" xfId="4" applyFont="1" applyFill="1" applyBorder="1" applyAlignment="1">
      <alignment horizontal="justify"/>
    </xf>
    <xf numFmtId="167" fontId="26" fillId="13" borderId="11" xfId="6" applyNumberFormat="1" applyFont="1" applyFill="1" applyBorder="1" applyProtection="1"/>
    <xf numFmtId="2" fontId="26" fillId="13" borderId="11" xfId="6" applyNumberFormat="1" applyFont="1" applyFill="1" applyBorder="1" applyProtection="1"/>
    <xf numFmtId="0" fontId="25" fillId="13" borderId="11" xfId="4" applyFont="1" applyFill="1" applyBorder="1"/>
    <xf numFmtId="0" fontId="25" fillId="0" borderId="11" xfId="4" applyFont="1" applyBorder="1"/>
    <xf numFmtId="0" fontId="25" fillId="0" borderId="11" xfId="4" applyFont="1" applyBorder="1" applyAlignment="1">
      <alignment horizontal="center"/>
    </xf>
    <xf numFmtId="0" fontId="25" fillId="0" borderId="11" xfId="4" applyFont="1" applyBorder="1" applyAlignment="1">
      <alignment horizontal="center" vertical="center"/>
    </xf>
    <xf numFmtId="2" fontId="25" fillId="0" borderId="11" xfId="4" applyNumberFormat="1" applyFont="1" applyBorder="1" applyAlignment="1">
      <alignment horizontal="center"/>
    </xf>
    <xf numFmtId="0" fontId="28" fillId="0" borderId="22" xfId="18" applyFont="1" applyBorder="1" applyAlignment="1">
      <alignment horizontal="center" vertical="center"/>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8" xfId="0" applyFont="1"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0" xfId="0" applyBorder="1" applyAlignment="1">
      <alignment horizontal="center" vertical="center" wrapText="1"/>
    </xf>
    <xf numFmtId="0" fontId="0" fillId="0" borderId="18" xfId="0" applyBorder="1" applyAlignment="1">
      <alignment horizontal="center" vertical="center" wrapText="1"/>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0" fontId="0" fillId="3" borderId="2" xfId="0" applyFill="1" applyBorder="1" applyAlignment="1">
      <alignment horizontal="center" vertical="center" wrapText="1"/>
    </xf>
    <xf numFmtId="0" fontId="0" fillId="12" borderId="19" xfId="0" applyFill="1" applyBorder="1" applyAlignment="1">
      <alignment horizontal="center" vertical="center" wrapText="1"/>
    </xf>
    <xf numFmtId="0" fontId="0" fillId="12" borderId="7" xfId="0" applyFill="1" applyBorder="1" applyAlignment="1">
      <alignment horizontal="center" vertical="center" wrapText="1"/>
    </xf>
    <xf numFmtId="0" fontId="0" fillId="12" borderId="20" xfId="0" applyFill="1" applyBorder="1" applyAlignment="1">
      <alignment horizontal="center" vertical="center" wrapText="1"/>
    </xf>
    <xf numFmtId="0" fontId="0" fillId="12" borderId="3" xfId="0" applyFill="1" applyBorder="1" applyAlignment="1">
      <alignment horizontal="center" vertical="center" wrapText="1"/>
    </xf>
    <xf numFmtId="0" fontId="0" fillId="12" borderId="0" xfId="0" applyFill="1" applyAlignment="1">
      <alignment horizontal="center" vertical="center" wrapText="1"/>
    </xf>
    <xf numFmtId="0" fontId="0" fillId="12" borderId="4" xfId="0" applyFill="1" applyBorder="1" applyAlignment="1">
      <alignment horizontal="center" vertical="center" wrapText="1"/>
    </xf>
    <xf numFmtId="0" fontId="0" fillId="12" borderId="5" xfId="0" applyFill="1" applyBorder="1" applyAlignment="1">
      <alignment horizontal="center" vertical="center" wrapText="1"/>
    </xf>
    <xf numFmtId="0" fontId="0" fillId="12" borderId="6" xfId="0" applyFill="1" applyBorder="1" applyAlignment="1">
      <alignment horizontal="center" vertical="center" wrapText="1"/>
    </xf>
    <xf numFmtId="0" fontId="0" fillId="12" borderId="2" xfId="0" applyFill="1" applyBorder="1" applyAlignment="1">
      <alignment horizontal="center" vertical="center" wrapText="1"/>
    </xf>
    <xf numFmtId="0" fontId="23" fillId="0" borderId="13" xfId="3" applyFont="1" applyBorder="1" applyAlignment="1">
      <alignment horizontal="center" vertical="center"/>
    </xf>
    <xf numFmtId="0" fontId="28" fillId="3" borderId="23" xfId="19" applyFont="1" applyFill="1" applyBorder="1" applyAlignment="1">
      <alignment vertical="center" wrapText="1"/>
    </xf>
    <xf numFmtId="0" fontId="28" fillId="3" borderId="13" xfId="19" applyFont="1" applyFill="1" applyBorder="1" applyAlignment="1">
      <alignment vertical="center" wrapText="1"/>
    </xf>
    <xf numFmtId="3" fontId="27" fillId="3" borderId="1" xfId="19" applyNumberFormat="1" applyFont="1" applyFill="1" applyBorder="1" applyAlignment="1">
      <alignment horizontal="center" vertical="center" wrapText="1"/>
    </xf>
    <xf numFmtId="0" fontId="28" fillId="4" borderId="30" xfId="19" applyFont="1" applyFill="1" applyBorder="1" applyAlignment="1">
      <alignment horizontal="center" vertical="center" wrapText="1"/>
    </xf>
    <xf numFmtId="49" fontId="7" fillId="0" borderId="0" xfId="4" applyNumberFormat="1" applyFont="1" applyAlignment="1">
      <alignment horizontal="left" vertical="center" wrapText="1"/>
    </xf>
    <xf numFmtId="171" fontId="8" fillId="0" borderId="0" xfId="4" applyNumberFormat="1" applyFont="1" applyAlignment="1">
      <alignment horizontal="center" vertical="center"/>
    </xf>
    <xf numFmtId="0" fontId="8" fillId="0" borderId="0" xfId="0" applyFont="1" applyAlignment="1">
      <alignment horizontal="center" vertical="center"/>
    </xf>
    <xf numFmtId="0" fontId="8" fillId="0" borderId="4" xfId="0" applyFont="1" applyBorder="1" applyAlignment="1">
      <alignment horizontal="center" vertical="center"/>
    </xf>
    <xf numFmtId="0" fontId="7" fillId="12" borderId="0" xfId="0" applyFont="1" applyFill="1" applyAlignment="1">
      <alignment horizontal="center" vertical="center" wrapText="1"/>
    </xf>
    <xf numFmtId="0" fontId="7" fillId="12" borderId="4" xfId="0" applyFont="1" applyFill="1" applyBorder="1" applyAlignment="1">
      <alignment horizontal="center" vertical="center" wrapText="1"/>
    </xf>
    <xf numFmtId="0" fontId="7" fillId="12" borderId="6" xfId="0" applyFont="1" applyFill="1" applyBorder="1" applyAlignment="1">
      <alignment horizontal="center" vertical="center" wrapText="1"/>
    </xf>
    <xf numFmtId="0" fontId="7" fillId="12" borderId="2" xfId="0" applyFont="1" applyFill="1" applyBorder="1" applyAlignment="1">
      <alignment horizontal="center" vertical="center" wrapText="1"/>
    </xf>
    <xf numFmtId="171" fontId="8" fillId="0" borderId="13" xfId="4" applyNumberFormat="1" applyFont="1" applyBorder="1" applyAlignment="1">
      <alignment horizontal="center" vertical="center"/>
    </xf>
    <xf numFmtId="0" fontId="14" fillId="0" borderId="16" xfId="5" applyFont="1" applyBorder="1" applyAlignment="1">
      <alignment vertical="center" wrapText="1"/>
    </xf>
    <xf numFmtId="0" fontId="14" fillId="0" borderId="17" xfId="5" applyFont="1" applyBorder="1" applyAlignment="1">
      <alignment vertical="center" wrapText="1"/>
    </xf>
    <xf numFmtId="0" fontId="14" fillId="0" borderId="18" xfId="5" applyFont="1" applyBorder="1" applyAlignment="1">
      <alignment vertical="center" wrapText="1"/>
    </xf>
    <xf numFmtId="0" fontId="14" fillId="0" borderId="19" xfId="4" applyFont="1" applyBorder="1" applyAlignment="1">
      <alignment vertical="center" wrapText="1"/>
    </xf>
    <xf numFmtId="0" fontId="14" fillId="0" borderId="7" xfId="4" applyFont="1" applyBorder="1" applyAlignment="1">
      <alignment vertical="center" wrapText="1"/>
    </xf>
    <xf numFmtId="0" fontId="14" fillId="0" borderId="20" xfId="4" applyFont="1" applyBorder="1" applyAlignment="1">
      <alignment vertical="center" wrapText="1"/>
    </xf>
    <xf numFmtId="0" fontId="14" fillId="0" borderId="5" xfId="4" applyFont="1" applyBorder="1" applyAlignment="1">
      <alignment vertical="center" wrapText="1"/>
    </xf>
    <xf numFmtId="0" fontId="14" fillId="0" borderId="6" xfId="4" applyFont="1" applyBorder="1" applyAlignment="1">
      <alignment vertical="center" wrapText="1"/>
    </xf>
    <xf numFmtId="0" fontId="14" fillId="0" borderId="2" xfId="4" applyFont="1" applyBorder="1" applyAlignment="1">
      <alignment vertical="center" wrapText="1"/>
    </xf>
    <xf numFmtId="0" fontId="14" fillId="0" borderId="19" xfId="0" applyFont="1" applyBorder="1" applyAlignment="1">
      <alignment horizontal="center" wrapText="1"/>
    </xf>
    <xf numFmtId="0" fontId="14" fillId="0" borderId="7" xfId="0" applyFont="1" applyBorder="1" applyAlignment="1">
      <alignment horizontal="center" wrapText="1"/>
    </xf>
    <xf numFmtId="0" fontId="14" fillId="0" borderId="20" xfId="0" applyFont="1" applyBorder="1" applyAlignment="1">
      <alignment horizontal="center" wrapText="1"/>
    </xf>
    <xf numFmtId="0" fontId="14" fillId="0" borderId="5" xfId="0" applyFont="1" applyBorder="1" applyAlignment="1">
      <alignment horizontal="center" wrapText="1"/>
    </xf>
    <xf numFmtId="0" fontId="14" fillId="0" borderId="6" xfId="0" applyFont="1" applyBorder="1" applyAlignment="1">
      <alignment horizontal="center" wrapText="1"/>
    </xf>
    <xf numFmtId="0" fontId="14" fillId="0" borderId="2" xfId="0" applyFont="1" applyBorder="1" applyAlignment="1">
      <alignment horizontal="center" wrapText="1"/>
    </xf>
    <xf numFmtId="0" fontId="9" fillId="0" borderId="3" xfId="4" applyFont="1" applyBorder="1" applyAlignment="1" applyProtection="1">
      <alignment horizontal="left"/>
      <protection locked="0"/>
    </xf>
    <xf numFmtId="0" fontId="9" fillId="0" borderId="0" xfId="4" applyFont="1" applyAlignment="1" applyProtection="1">
      <alignment horizontal="left"/>
      <protection locked="0"/>
    </xf>
    <xf numFmtId="0" fontId="9" fillId="0" borderId="4" xfId="4" applyFont="1" applyBorder="1" applyAlignment="1" applyProtection="1">
      <alignment horizontal="left"/>
      <protection locked="0"/>
    </xf>
    <xf numFmtId="0" fontId="9" fillId="0" borderId="5" xfId="4" applyFont="1" applyBorder="1" applyAlignment="1" applyProtection="1">
      <alignment horizontal="left"/>
      <protection locked="0"/>
    </xf>
    <xf numFmtId="0" fontId="9" fillId="0" borderId="6" xfId="4" applyFont="1" applyBorder="1" applyAlignment="1" applyProtection="1">
      <alignment horizontal="left"/>
      <protection locked="0"/>
    </xf>
    <xf numFmtId="0" fontId="9" fillId="0" borderId="2" xfId="4" applyFont="1" applyBorder="1" applyAlignment="1" applyProtection="1">
      <alignment horizontal="left"/>
      <protection locked="0"/>
    </xf>
    <xf numFmtId="0" fontId="14" fillId="0" borderId="15" xfId="0" applyFont="1" applyBorder="1" applyAlignment="1">
      <alignment horizontal="center"/>
    </xf>
    <xf numFmtId="0" fontId="14" fillId="0" borderId="1" xfId="0" applyFont="1" applyBorder="1" applyAlignment="1">
      <alignment horizontal="center"/>
    </xf>
    <xf numFmtId="0" fontId="14" fillId="0" borderId="13" xfId="5" applyFont="1" applyBorder="1" applyAlignment="1">
      <alignment vertical="center" wrapText="1"/>
    </xf>
    <xf numFmtId="0" fontId="14" fillId="3" borderId="13" xfId="0" applyFont="1" applyFill="1" applyBorder="1" applyAlignment="1">
      <alignment horizontal="center" vertical="center" wrapText="1"/>
    </xf>
    <xf numFmtId="0" fontId="9" fillId="0" borderId="3" xfId="0" applyFont="1" applyBorder="1" applyAlignment="1">
      <alignment horizontal="center"/>
    </xf>
    <xf numFmtId="0" fontId="9" fillId="0" borderId="0" xfId="0" applyFont="1" applyAlignment="1">
      <alignment horizontal="center"/>
    </xf>
    <xf numFmtId="0" fontId="9" fillId="0" borderId="4" xfId="0" applyFont="1" applyBorder="1" applyAlignment="1">
      <alignment horizontal="center"/>
    </xf>
    <xf numFmtId="0" fontId="2" fillId="0" borderId="11" xfId="0" applyFont="1" applyBorder="1" applyAlignment="1">
      <alignment horizontal="center"/>
    </xf>
    <xf numFmtId="0" fontId="2" fillId="0" borderId="11" xfId="0" applyFont="1" applyBorder="1" applyAlignment="1">
      <alignment horizontal="right" vertical="center"/>
    </xf>
    <xf numFmtId="0" fontId="0" fillId="0" borderId="0" xfId="0" applyAlignment="1">
      <alignment horizontal="left"/>
    </xf>
  </cellXfs>
  <cellStyles count="22">
    <cellStyle name="Hyperlink" xfId="10" xr:uid="{00000000-0005-0000-0000-000000000000}"/>
    <cellStyle name="Millares" xfId="1" builtinId="3"/>
    <cellStyle name="Millares 2" xfId="11" xr:uid="{00000000-0005-0000-0000-000002000000}"/>
    <cellStyle name="Millares 2 2" xfId="7" xr:uid="{00000000-0005-0000-0000-000003000000}"/>
    <cellStyle name="Millares 3" xfId="6" xr:uid="{00000000-0005-0000-0000-000004000000}"/>
    <cellStyle name="Millares 3 2" xfId="8" xr:uid="{00000000-0005-0000-0000-000005000000}"/>
    <cellStyle name="Millares 3 3" xfId="14" xr:uid="{00000000-0005-0000-0000-000006000000}"/>
    <cellStyle name="Millares_FORMULARIO 4 - M-OFERENTE PPTA ECONOMICA" xfId="20" xr:uid="{3672D20F-4B97-D64E-A9B8-65322334EBD4}"/>
    <cellStyle name="Moneda" xfId="2" builtinId="4"/>
    <cellStyle name="Moneda [0]" xfId="17" builtinId="7"/>
    <cellStyle name="Moneda [0] 2" xfId="13" xr:uid="{00000000-0005-0000-0000-000009000000}"/>
    <cellStyle name="Moneda 2" xfId="12" xr:uid="{00000000-0005-0000-0000-00000A000000}"/>
    <cellStyle name="Moneda 3" xfId="15" xr:uid="{00000000-0005-0000-0000-00000B000000}"/>
    <cellStyle name="Moneda 4" xfId="16" xr:uid="{00000000-0005-0000-0000-00000C000000}"/>
    <cellStyle name="Normal" xfId="0" builtinId="0"/>
    <cellStyle name="Normal 2" xfId="5" xr:uid="{00000000-0005-0000-0000-00000E000000}"/>
    <cellStyle name="Normal 2 2" xfId="18" xr:uid="{48C885CE-BA88-F944-8B15-7ECD23A08FEB}"/>
    <cellStyle name="Normal 3" xfId="3" xr:uid="{00000000-0005-0000-0000-00000F000000}"/>
    <cellStyle name="Normal 3 11" xfId="19" xr:uid="{5C079F83-4005-2647-9E32-ED058F01AEE1}"/>
    <cellStyle name="Normal 3 2" xfId="9" xr:uid="{00000000-0005-0000-0000-000010000000}"/>
    <cellStyle name="Normal 4" xfId="4" xr:uid="{00000000-0005-0000-0000-000011000000}"/>
    <cellStyle name="Percent" xfId="21" xr:uid="{1E50EE16-CFBC-774D-A6C7-2F02AA9150A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28232</xdr:colOff>
      <xdr:row>1</xdr:row>
      <xdr:rowOff>57150</xdr:rowOff>
    </xdr:from>
    <xdr:to>
      <xdr:col>2</xdr:col>
      <xdr:colOff>57151</xdr:colOff>
      <xdr:row>5</xdr:row>
      <xdr:rowOff>145808</xdr:rowOff>
    </xdr:to>
    <xdr:pic>
      <xdr:nvPicPr>
        <xdr:cNvPr id="4" name="Imagen 6" descr="logo_habitat_bn chiqui">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182" y="219075"/>
          <a:ext cx="838544" cy="736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0</xdr:col>
          <xdr:colOff>0</xdr:colOff>
          <xdr:row>6</xdr:row>
          <xdr:rowOff>304800</xdr:rowOff>
        </xdr:from>
        <xdr:to>
          <xdr:col>0</xdr:col>
          <xdr:colOff>1485900</xdr:colOff>
          <xdr:row>8</xdr:row>
          <xdr:rowOff>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MX" sz="1100" b="0" i="0" u="none" strike="noStrike" baseline="0">
                  <a:solidFill>
                    <a:srgbClr val="000000"/>
                  </a:solidFill>
                  <a:latin typeface="Calibri" pitchFamily="2" charset="0"/>
                  <a:cs typeface="Calibri" pitchFamily="2" charset="0"/>
                </a:rPr>
                <a:t>Busscar insumo</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304800</xdr:colOff>
      <xdr:row>922</xdr:row>
      <xdr:rowOff>133351</xdr:rowOff>
    </xdr:from>
    <xdr:to>
      <xdr:col>1</xdr:col>
      <xdr:colOff>1371600</xdr:colOff>
      <xdr:row>922</xdr:row>
      <xdr:rowOff>133351</xdr:rowOff>
    </xdr:to>
    <xdr:cxnSp macro="">
      <xdr:nvCxnSpPr>
        <xdr:cNvPr id="5" name="Conector recto 4">
          <a:extLst>
            <a:ext uri="{FF2B5EF4-FFF2-40B4-BE49-F238E27FC236}">
              <a16:creationId xmlns:a16="http://schemas.microsoft.com/office/drawing/2014/main" id="{00000000-0008-0000-0000-000005000000}"/>
            </a:ext>
          </a:extLst>
        </xdr:cNvPr>
        <xdr:cNvCxnSpPr/>
      </xdr:nvCxnSpPr>
      <xdr:spPr>
        <a:xfrm>
          <a:off x="981075" y="163029901"/>
          <a:ext cx="5429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69054</xdr:colOff>
      <xdr:row>1</xdr:row>
      <xdr:rowOff>23815</xdr:rowOff>
    </xdr:from>
    <xdr:to>
      <xdr:col>1</xdr:col>
      <xdr:colOff>304800</xdr:colOff>
      <xdr:row>5</xdr:row>
      <xdr:rowOff>157164</xdr:rowOff>
    </xdr:to>
    <xdr:pic>
      <xdr:nvPicPr>
        <xdr:cNvPr id="9" name="Imagen 6" descr="logo_habitat_bn chiqui">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4" y="185740"/>
          <a:ext cx="1026321" cy="781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2E345-5F89-4C40-BB74-7255FBBF0064}">
  <sheetPr codeName="Hoja4">
    <tabColor rgb="FF92D050"/>
    <pageSetUpPr fitToPage="1"/>
  </sheetPr>
  <dimension ref="B1:XEI594"/>
  <sheetViews>
    <sheetView showGridLines="0" tabSelected="1" topLeftCell="E333" zoomScale="115" zoomScaleNormal="85" zoomScaleSheetLayoutView="80" workbookViewId="0">
      <selection activeCell="G345" sqref="G345"/>
    </sheetView>
  </sheetViews>
  <sheetFormatPr baseColWidth="10" defaultColWidth="11.5" defaultRowHeight="13" outlineLevelRow="1" x14ac:dyDescent="0.15"/>
  <cols>
    <col min="1" max="1" width="2.1640625" style="3" customWidth="1"/>
    <col min="2" max="2" width="22.33203125" style="21" customWidth="1"/>
    <col min="3" max="3" width="9.33203125" style="20" customWidth="1"/>
    <col min="4" max="4" width="11.1640625" style="20" customWidth="1"/>
    <col min="5" max="5" width="57.83203125" style="22" customWidth="1"/>
    <col min="6" max="6" width="8.33203125" style="23" customWidth="1"/>
    <col min="7" max="7" width="20" style="28" customWidth="1"/>
    <col min="8" max="8" width="22.5" style="3" customWidth="1"/>
    <col min="9" max="9" width="18.5" style="25" customWidth="1"/>
    <col min="10" max="10" width="25.5" style="3" customWidth="1"/>
    <col min="11" max="16384" width="11.5" style="3"/>
  </cols>
  <sheetData>
    <row r="1" spans="2:9" ht="3.5" customHeight="1" x14ac:dyDescent="0.15">
      <c r="B1" s="4"/>
      <c r="C1" s="4"/>
      <c r="D1" s="304"/>
      <c r="E1" s="5"/>
      <c r="F1" s="5"/>
      <c r="G1" s="26"/>
      <c r="H1" s="5"/>
      <c r="I1" s="24"/>
    </row>
    <row r="2" spans="2:9" customFormat="1" ht="63" customHeight="1" x14ac:dyDescent="0.2">
      <c r="B2" s="399" t="s">
        <v>2420</v>
      </c>
      <c r="C2" s="400"/>
      <c r="D2" s="400"/>
      <c r="E2" s="400"/>
      <c r="F2" s="400"/>
      <c r="G2" s="400"/>
      <c r="H2" s="401"/>
      <c r="I2" s="402"/>
    </row>
    <row r="3" spans="2:9" customFormat="1" ht="11.5" customHeight="1" x14ac:dyDescent="0.2">
      <c r="B3" s="2" t="s">
        <v>2419</v>
      </c>
      <c r="C3" s="58"/>
      <c r="D3" s="58"/>
      <c r="E3" s="58"/>
      <c r="F3" s="58"/>
      <c r="G3" s="58"/>
      <c r="H3" s="58"/>
      <c r="I3" s="374"/>
    </row>
    <row r="4" spans="2:9" customFormat="1" ht="30" customHeight="1" x14ac:dyDescent="0.2">
      <c r="B4" s="403" t="s">
        <v>2421</v>
      </c>
      <c r="C4" s="404"/>
      <c r="D4" s="404"/>
      <c r="E4" s="404"/>
      <c r="F4" s="404"/>
      <c r="G4" s="404"/>
      <c r="H4" s="405"/>
      <c r="I4" s="406"/>
    </row>
    <row r="5" spans="2:9" customFormat="1" ht="4.75" customHeight="1" x14ac:dyDescent="0.2">
      <c r="B5" s="2"/>
      <c r="C5" s="358"/>
      <c r="D5" s="358"/>
      <c r="E5" s="358"/>
      <c r="F5" s="358"/>
      <c r="G5" s="358"/>
      <c r="H5" s="358"/>
      <c r="I5" s="359"/>
    </row>
    <row r="6" spans="2:9" customFormat="1" ht="57.5" customHeight="1" x14ac:dyDescent="0.2">
      <c r="B6" s="407" t="s">
        <v>2422</v>
      </c>
      <c r="C6" s="408"/>
      <c r="D6" s="408"/>
      <c r="E6" s="408"/>
      <c r="F6" s="408"/>
      <c r="G6" s="408"/>
      <c r="H6" s="408"/>
      <c r="I6" s="409"/>
    </row>
    <row r="7" spans="2:9" customFormat="1" ht="15" x14ac:dyDescent="0.2">
      <c r="B7" s="410" t="s">
        <v>2403</v>
      </c>
      <c r="C7" s="411"/>
      <c r="D7" s="411"/>
      <c r="E7" s="411"/>
      <c r="F7" s="411"/>
      <c r="G7" s="411"/>
      <c r="H7" s="411"/>
      <c r="I7" s="412"/>
    </row>
    <row r="8" spans="2:9" customFormat="1" ht="15" x14ac:dyDescent="0.2">
      <c r="B8" s="413"/>
      <c r="C8" s="414"/>
      <c r="D8" s="414"/>
      <c r="E8" s="414"/>
      <c r="F8" s="414"/>
      <c r="G8" s="414"/>
      <c r="H8" s="414"/>
      <c r="I8" s="415"/>
    </row>
    <row r="9" spans="2:9" customFormat="1" ht="15" x14ac:dyDescent="0.2">
      <c r="B9" s="413"/>
      <c r="C9" s="414"/>
      <c r="D9" s="414"/>
      <c r="E9" s="414"/>
      <c r="F9" s="414"/>
      <c r="G9" s="414"/>
      <c r="H9" s="414"/>
      <c r="I9" s="415"/>
    </row>
    <row r="10" spans="2:9" customFormat="1" ht="15" x14ac:dyDescent="0.2">
      <c r="B10" s="413"/>
      <c r="C10" s="414"/>
      <c r="D10" s="414"/>
      <c r="E10" s="414"/>
      <c r="F10" s="414"/>
      <c r="G10" s="414"/>
      <c r="H10" s="414"/>
      <c r="I10" s="415"/>
    </row>
    <row r="11" spans="2:9" customFormat="1" ht="15" x14ac:dyDescent="0.2">
      <c r="B11" s="413"/>
      <c r="C11" s="414"/>
      <c r="D11" s="414"/>
      <c r="E11" s="414"/>
      <c r="F11" s="414"/>
      <c r="G11" s="414"/>
      <c r="H11" s="414"/>
      <c r="I11" s="415"/>
    </row>
    <row r="12" spans="2:9" customFormat="1" ht="30.5" customHeight="1" x14ac:dyDescent="0.2">
      <c r="B12" s="416"/>
      <c r="C12" s="417"/>
      <c r="D12" s="417"/>
      <c r="E12" s="417"/>
      <c r="F12" s="417"/>
      <c r="G12" s="417"/>
      <c r="H12" s="417"/>
      <c r="I12" s="418"/>
    </row>
    <row r="13" spans="2:9" ht="10.75" customHeight="1" x14ac:dyDescent="0.15">
      <c r="B13" s="4"/>
      <c r="C13" s="4"/>
      <c r="D13" s="304"/>
      <c r="E13" s="5"/>
      <c r="F13" s="5"/>
      <c r="G13" s="26"/>
      <c r="H13" s="5"/>
      <c r="I13" s="24"/>
    </row>
    <row r="14" spans="2:9" ht="14" x14ac:dyDescent="0.15">
      <c r="B14" s="306"/>
      <c r="C14" s="306"/>
      <c r="D14" s="351"/>
      <c r="E14" s="306"/>
      <c r="F14" s="306"/>
      <c r="G14" s="352"/>
      <c r="H14" s="419"/>
      <c r="I14" s="419"/>
    </row>
    <row r="15" spans="2:9" ht="58" customHeight="1" x14ac:dyDescent="0.15">
      <c r="B15" s="307" t="s">
        <v>2324</v>
      </c>
      <c r="C15" s="308" t="s">
        <v>2325</v>
      </c>
      <c r="D15" s="308" t="s">
        <v>2326</v>
      </c>
      <c r="E15" s="309" t="s">
        <v>2327</v>
      </c>
      <c r="F15" s="308" t="s">
        <v>287</v>
      </c>
      <c r="G15" s="310" t="s">
        <v>1769</v>
      </c>
      <c r="H15" s="308" t="s">
        <v>2424</v>
      </c>
      <c r="I15" s="311" t="s">
        <v>2418</v>
      </c>
    </row>
    <row r="16" spans="2:9" ht="15" x14ac:dyDescent="0.15">
      <c r="B16" s="312"/>
      <c r="C16" s="313">
        <v>1</v>
      </c>
      <c r="D16" s="314"/>
      <c r="E16" s="315" t="s">
        <v>2328</v>
      </c>
      <c r="F16" s="316"/>
      <c r="G16" s="317"/>
      <c r="H16" s="314"/>
      <c r="I16" s="318"/>
    </row>
    <row r="17" spans="2:10 16342:16347" ht="15" outlineLevel="1" x14ac:dyDescent="0.15">
      <c r="B17" s="319" t="s">
        <v>2249</v>
      </c>
      <c r="C17" s="320">
        <v>1</v>
      </c>
      <c r="D17" s="320">
        <v>1</v>
      </c>
      <c r="E17" s="321" t="s">
        <v>2250</v>
      </c>
      <c r="F17" s="322" t="s">
        <v>287</v>
      </c>
      <c r="G17" s="323">
        <v>1</v>
      </c>
      <c r="H17" s="324">
        <v>15277</v>
      </c>
      <c r="I17" s="324">
        <f>+ROUND(H17*G17,0)</f>
        <v>15277</v>
      </c>
      <c r="J17" s="354"/>
    </row>
    <row r="18" spans="2:10 16342:16347" ht="15" outlineLevel="1" x14ac:dyDescent="0.15">
      <c r="B18" s="319" t="s">
        <v>1840</v>
      </c>
      <c r="C18" s="320">
        <v>1</v>
      </c>
      <c r="D18" s="320">
        <v>2</v>
      </c>
      <c r="E18" s="321" t="s">
        <v>1841</v>
      </c>
      <c r="F18" s="322" t="s">
        <v>233</v>
      </c>
      <c r="G18" s="323">
        <v>500</v>
      </c>
      <c r="H18" s="324">
        <v>8842</v>
      </c>
      <c r="I18" s="324">
        <f>+ROUND(H18*G18,0)</f>
        <v>4421000</v>
      </c>
      <c r="J18" s="354"/>
    </row>
    <row r="19" spans="2:10 16342:16347" ht="15" x14ac:dyDescent="0.15">
      <c r="B19" s="325"/>
      <c r="C19" s="313">
        <v>2</v>
      </c>
      <c r="D19" s="313"/>
      <c r="E19" s="326" t="s">
        <v>2329</v>
      </c>
      <c r="F19" s="316"/>
      <c r="G19" s="327"/>
      <c r="H19" s="331"/>
      <c r="I19" s="331"/>
      <c r="J19" s="354"/>
    </row>
    <row r="20" spans="2:10 16342:16347" ht="15" outlineLevel="1" x14ac:dyDescent="0.15">
      <c r="B20" s="328"/>
      <c r="C20" s="313">
        <v>2</v>
      </c>
      <c r="D20" s="313">
        <v>1</v>
      </c>
      <c r="E20" s="329" t="s">
        <v>2330</v>
      </c>
      <c r="F20" s="330"/>
      <c r="G20" s="327"/>
      <c r="H20" s="331"/>
      <c r="I20" s="331"/>
      <c r="J20" s="354"/>
      <c r="XDN20" s="142"/>
      <c r="XDO20" s="142"/>
      <c r="XDP20" s="142"/>
      <c r="XDQ20" s="143"/>
      <c r="XDR20" s="144"/>
      <c r="XDS20" s="145"/>
    </row>
    <row r="21" spans="2:10 16342:16347" ht="15" outlineLevel="1" x14ac:dyDescent="0.15">
      <c r="B21" s="332" t="s">
        <v>1775</v>
      </c>
      <c r="C21" s="320">
        <v>2</v>
      </c>
      <c r="D21" s="333">
        <v>1.01</v>
      </c>
      <c r="E21" s="334" t="s">
        <v>1776</v>
      </c>
      <c r="F21" s="335" t="s">
        <v>233</v>
      </c>
      <c r="G21" s="323">
        <v>1</v>
      </c>
      <c r="H21" s="324">
        <v>15995</v>
      </c>
      <c r="I21" s="324">
        <f t="shared" ref="I21:I39" si="0">+ROUND(H21*G21,0)</f>
        <v>15995</v>
      </c>
      <c r="J21" s="354"/>
      <c r="XDN21" s="6"/>
      <c r="XDO21" s="6"/>
      <c r="XDP21" s="6"/>
      <c r="XDQ21" s="7"/>
      <c r="XDR21" s="8"/>
      <c r="XDS21" s="9"/>
    </row>
    <row r="22" spans="2:10 16342:16347" ht="45" outlineLevel="1" x14ac:dyDescent="0.15">
      <c r="B22" s="332" t="s">
        <v>1777</v>
      </c>
      <c r="C22" s="320">
        <v>2</v>
      </c>
      <c r="D22" s="333">
        <v>1.02</v>
      </c>
      <c r="E22" s="334" t="s">
        <v>1778</v>
      </c>
      <c r="F22" s="335" t="s">
        <v>287</v>
      </c>
      <c r="G22" s="323">
        <v>5</v>
      </c>
      <c r="H22" s="324">
        <v>23957</v>
      </c>
      <c r="I22" s="324">
        <f t="shared" si="0"/>
        <v>119785</v>
      </c>
      <c r="J22" s="354"/>
    </row>
    <row r="23" spans="2:10 16342:16347" ht="45" outlineLevel="1" x14ac:dyDescent="0.15">
      <c r="B23" s="332" t="s">
        <v>1779</v>
      </c>
      <c r="C23" s="320">
        <v>2</v>
      </c>
      <c r="D23" s="333">
        <v>1.03</v>
      </c>
      <c r="E23" s="334" t="s">
        <v>1780</v>
      </c>
      <c r="F23" s="335" t="s">
        <v>287</v>
      </c>
      <c r="G23" s="323">
        <v>5</v>
      </c>
      <c r="H23" s="324">
        <v>31397</v>
      </c>
      <c r="I23" s="324">
        <f t="shared" si="0"/>
        <v>156985</v>
      </c>
      <c r="J23" s="354"/>
    </row>
    <row r="24" spans="2:10 16342:16347" ht="15" outlineLevel="1" x14ac:dyDescent="0.15">
      <c r="B24" s="332" t="s">
        <v>1781</v>
      </c>
      <c r="C24" s="320">
        <v>2</v>
      </c>
      <c r="D24" s="333">
        <v>1.04</v>
      </c>
      <c r="E24" s="334" t="s">
        <v>1782</v>
      </c>
      <c r="F24" s="335" t="s">
        <v>287</v>
      </c>
      <c r="G24" s="323">
        <v>1</v>
      </c>
      <c r="H24" s="324">
        <v>12928</v>
      </c>
      <c r="I24" s="324">
        <f t="shared" si="0"/>
        <v>12928</v>
      </c>
      <c r="J24" s="354"/>
    </row>
    <row r="25" spans="2:10 16342:16347" ht="30" outlineLevel="1" x14ac:dyDescent="0.15">
      <c r="B25" s="332" t="s">
        <v>1783</v>
      </c>
      <c r="C25" s="320">
        <v>2</v>
      </c>
      <c r="D25" s="333">
        <v>1.05</v>
      </c>
      <c r="E25" s="334" t="s">
        <v>1784</v>
      </c>
      <c r="F25" s="335" t="s">
        <v>287</v>
      </c>
      <c r="G25" s="323">
        <v>4</v>
      </c>
      <c r="H25" s="324">
        <v>17186</v>
      </c>
      <c r="I25" s="324">
        <f t="shared" si="0"/>
        <v>68744</v>
      </c>
      <c r="J25" s="354"/>
    </row>
    <row r="26" spans="2:10 16342:16347" ht="15" outlineLevel="1" x14ac:dyDescent="0.15">
      <c r="B26" s="332" t="s">
        <v>1785</v>
      </c>
      <c r="C26" s="320">
        <v>2</v>
      </c>
      <c r="D26" s="333">
        <v>1.06</v>
      </c>
      <c r="E26" s="334" t="s">
        <v>1786</v>
      </c>
      <c r="F26" s="335" t="s">
        <v>287</v>
      </c>
      <c r="G26" s="323">
        <v>6</v>
      </c>
      <c r="H26" s="324">
        <v>5953</v>
      </c>
      <c r="I26" s="324">
        <f t="shared" si="0"/>
        <v>35718</v>
      </c>
      <c r="J26" s="354"/>
    </row>
    <row r="27" spans="2:10 16342:16347" ht="15" outlineLevel="1" x14ac:dyDescent="0.15">
      <c r="B27" s="332" t="s">
        <v>1787</v>
      </c>
      <c r="C27" s="320">
        <v>2</v>
      </c>
      <c r="D27" s="333">
        <v>1.07</v>
      </c>
      <c r="E27" s="334" t="s">
        <v>1788</v>
      </c>
      <c r="F27" s="335" t="s">
        <v>287</v>
      </c>
      <c r="G27" s="323">
        <v>1</v>
      </c>
      <c r="H27" s="324">
        <v>6817</v>
      </c>
      <c r="I27" s="324">
        <f t="shared" si="0"/>
        <v>6817</v>
      </c>
      <c r="J27" s="354"/>
    </row>
    <row r="28" spans="2:10 16342:16347" ht="30" outlineLevel="1" x14ac:dyDescent="0.15">
      <c r="B28" s="332" t="s">
        <v>1789</v>
      </c>
      <c r="C28" s="320">
        <v>2</v>
      </c>
      <c r="D28" s="333">
        <v>1.08</v>
      </c>
      <c r="E28" s="334" t="s">
        <v>1790</v>
      </c>
      <c r="F28" s="335" t="s">
        <v>233</v>
      </c>
      <c r="G28" s="323">
        <v>1</v>
      </c>
      <c r="H28" s="324">
        <v>42452</v>
      </c>
      <c r="I28" s="324">
        <f t="shared" si="0"/>
        <v>42452</v>
      </c>
      <c r="J28" s="354"/>
    </row>
    <row r="29" spans="2:10 16342:16347" ht="15" outlineLevel="1" x14ac:dyDescent="0.15">
      <c r="B29" s="332" t="s">
        <v>1791</v>
      </c>
      <c r="C29" s="320">
        <v>2</v>
      </c>
      <c r="D29" s="333">
        <v>1.1000000000000001</v>
      </c>
      <c r="E29" s="334" t="s">
        <v>1792</v>
      </c>
      <c r="F29" s="335" t="s">
        <v>233</v>
      </c>
      <c r="G29" s="323">
        <v>1</v>
      </c>
      <c r="H29" s="324">
        <v>19288</v>
      </c>
      <c r="I29" s="324">
        <f t="shared" si="0"/>
        <v>19288</v>
      </c>
      <c r="J29" s="354"/>
    </row>
    <row r="30" spans="2:10 16342:16347" ht="30" outlineLevel="1" x14ac:dyDescent="0.15">
      <c r="B30" s="332" t="s">
        <v>1793</v>
      </c>
      <c r="C30" s="320">
        <v>2</v>
      </c>
      <c r="D30" s="333">
        <v>1.1100000000000001</v>
      </c>
      <c r="E30" s="334" t="s">
        <v>1794</v>
      </c>
      <c r="F30" s="335" t="s">
        <v>233</v>
      </c>
      <c r="G30" s="323">
        <v>100</v>
      </c>
      <c r="H30" s="324">
        <v>10535</v>
      </c>
      <c r="I30" s="324">
        <f t="shared" si="0"/>
        <v>1053500</v>
      </c>
      <c r="J30" s="354"/>
    </row>
    <row r="31" spans="2:10 16342:16347" s="10" customFormat="1" ht="15" outlineLevel="1" x14ac:dyDescent="0.15">
      <c r="B31" s="332" t="s">
        <v>1795</v>
      </c>
      <c r="C31" s="320">
        <v>2</v>
      </c>
      <c r="D31" s="333">
        <v>1.1200000000000001</v>
      </c>
      <c r="E31" s="334" t="s">
        <v>1796</v>
      </c>
      <c r="F31" s="335" t="s">
        <v>233</v>
      </c>
      <c r="G31" s="323">
        <v>100</v>
      </c>
      <c r="H31" s="324">
        <v>13313</v>
      </c>
      <c r="I31" s="324">
        <f t="shared" si="0"/>
        <v>1331300</v>
      </c>
      <c r="J31" s="354"/>
    </row>
    <row r="32" spans="2:10 16342:16347" ht="30" outlineLevel="1" x14ac:dyDescent="0.15">
      <c r="B32" s="332" t="s">
        <v>1797</v>
      </c>
      <c r="C32" s="320">
        <v>2</v>
      </c>
      <c r="D32" s="333">
        <v>1.1299999999999999</v>
      </c>
      <c r="E32" s="334" t="s">
        <v>1798</v>
      </c>
      <c r="F32" s="335" t="s">
        <v>233</v>
      </c>
      <c r="G32" s="323">
        <v>24</v>
      </c>
      <c r="H32" s="324">
        <v>13948</v>
      </c>
      <c r="I32" s="324">
        <f t="shared" si="0"/>
        <v>334752</v>
      </c>
      <c r="J32" s="354"/>
    </row>
    <row r="33" spans="2:10" ht="30" outlineLevel="1" x14ac:dyDescent="0.15">
      <c r="B33" s="332" t="s">
        <v>1799</v>
      </c>
      <c r="C33" s="320">
        <v>2</v>
      </c>
      <c r="D33" s="333">
        <v>1.1399999999999999</v>
      </c>
      <c r="E33" s="334" t="s">
        <v>1800</v>
      </c>
      <c r="F33" s="335" t="s">
        <v>233</v>
      </c>
      <c r="G33" s="323">
        <v>24</v>
      </c>
      <c r="H33" s="324">
        <v>27010</v>
      </c>
      <c r="I33" s="324">
        <f t="shared" si="0"/>
        <v>648240</v>
      </c>
      <c r="J33" s="354"/>
    </row>
    <row r="34" spans="2:10" ht="30" outlineLevel="1" x14ac:dyDescent="0.15">
      <c r="B34" s="332" t="s">
        <v>1801</v>
      </c>
      <c r="C34" s="320">
        <v>2</v>
      </c>
      <c r="D34" s="333">
        <v>1.1499999999999999</v>
      </c>
      <c r="E34" s="334" t="s">
        <v>1802</v>
      </c>
      <c r="F34" s="335" t="s">
        <v>233</v>
      </c>
      <c r="G34" s="323">
        <v>30</v>
      </c>
      <c r="H34" s="324">
        <v>19107</v>
      </c>
      <c r="I34" s="324">
        <f t="shared" si="0"/>
        <v>573210</v>
      </c>
      <c r="J34" s="354"/>
    </row>
    <row r="35" spans="2:10" ht="32" customHeight="1" outlineLevel="1" x14ac:dyDescent="0.15">
      <c r="B35" s="332" t="s">
        <v>1803</v>
      </c>
      <c r="C35" s="320">
        <v>2</v>
      </c>
      <c r="D35" s="333">
        <v>1.1599999999999999</v>
      </c>
      <c r="E35" s="334" t="s">
        <v>1804</v>
      </c>
      <c r="F35" s="335" t="s">
        <v>233</v>
      </c>
      <c r="G35" s="323">
        <v>70</v>
      </c>
      <c r="H35" s="324">
        <v>16442</v>
      </c>
      <c r="I35" s="324">
        <f t="shared" si="0"/>
        <v>1150940</v>
      </c>
      <c r="J35" s="354"/>
    </row>
    <row r="36" spans="2:10" ht="15" outlineLevel="1" x14ac:dyDescent="0.15">
      <c r="B36" s="332" t="s">
        <v>1805</v>
      </c>
      <c r="C36" s="320">
        <v>2</v>
      </c>
      <c r="D36" s="333">
        <v>1.17</v>
      </c>
      <c r="E36" s="334" t="s">
        <v>1806</v>
      </c>
      <c r="F36" s="335" t="s">
        <v>362</v>
      </c>
      <c r="G36" s="323">
        <v>50</v>
      </c>
      <c r="H36" s="324">
        <v>10809</v>
      </c>
      <c r="I36" s="324">
        <f t="shared" si="0"/>
        <v>540450</v>
      </c>
      <c r="J36" s="354"/>
    </row>
    <row r="37" spans="2:10" ht="15" outlineLevel="1" x14ac:dyDescent="0.15">
      <c r="B37" s="332" t="s">
        <v>1807</v>
      </c>
      <c r="C37" s="320">
        <v>2</v>
      </c>
      <c r="D37" s="333">
        <v>1.19</v>
      </c>
      <c r="E37" s="334" t="s">
        <v>1808</v>
      </c>
      <c r="F37" s="335" t="s">
        <v>233</v>
      </c>
      <c r="G37" s="323">
        <v>10</v>
      </c>
      <c r="H37" s="324">
        <v>40012</v>
      </c>
      <c r="I37" s="324">
        <f t="shared" si="0"/>
        <v>400120</v>
      </c>
      <c r="J37" s="354"/>
    </row>
    <row r="38" spans="2:10" ht="15" outlineLevel="1" x14ac:dyDescent="0.15">
      <c r="B38" s="332" t="s">
        <v>1815</v>
      </c>
      <c r="C38" s="320">
        <v>2</v>
      </c>
      <c r="D38" s="333">
        <v>1.2</v>
      </c>
      <c r="E38" s="334" t="s">
        <v>1816</v>
      </c>
      <c r="F38" s="335" t="s">
        <v>362</v>
      </c>
      <c r="G38" s="323">
        <v>20</v>
      </c>
      <c r="H38" s="324">
        <v>7091</v>
      </c>
      <c r="I38" s="324">
        <f t="shared" si="0"/>
        <v>141820</v>
      </c>
      <c r="J38" s="354"/>
    </row>
    <row r="39" spans="2:10" ht="15" outlineLevel="1" x14ac:dyDescent="0.15">
      <c r="B39" s="332" t="s">
        <v>1831</v>
      </c>
      <c r="C39" s="320">
        <v>2</v>
      </c>
      <c r="D39" s="333">
        <v>1.21</v>
      </c>
      <c r="E39" s="334" t="s">
        <v>1832</v>
      </c>
      <c r="F39" s="335" t="s">
        <v>287</v>
      </c>
      <c r="G39" s="323">
        <v>2</v>
      </c>
      <c r="H39" s="324">
        <v>51509</v>
      </c>
      <c r="I39" s="324">
        <f t="shared" si="0"/>
        <v>103018</v>
      </c>
      <c r="J39" s="354"/>
    </row>
    <row r="40" spans="2:10" ht="15" outlineLevel="1" x14ac:dyDescent="0.15">
      <c r="B40" s="328"/>
      <c r="C40" s="313">
        <v>2</v>
      </c>
      <c r="D40" s="313">
        <v>2</v>
      </c>
      <c r="E40" s="329" t="s">
        <v>2331</v>
      </c>
      <c r="F40" s="330"/>
      <c r="G40" s="327"/>
      <c r="H40" s="331"/>
      <c r="I40" s="331"/>
      <c r="J40" s="354"/>
    </row>
    <row r="41" spans="2:10" ht="30" outlineLevel="1" x14ac:dyDescent="0.15">
      <c r="B41" s="332" t="s">
        <v>1809</v>
      </c>
      <c r="C41" s="320">
        <v>2</v>
      </c>
      <c r="D41" s="320">
        <v>2.0099999999999998</v>
      </c>
      <c r="E41" s="334" t="s">
        <v>1810</v>
      </c>
      <c r="F41" s="335" t="s">
        <v>287</v>
      </c>
      <c r="G41" s="323">
        <v>1</v>
      </c>
      <c r="H41" s="324">
        <v>52986</v>
      </c>
      <c r="I41" s="324">
        <f t="shared" ref="I41:I52" si="1">+ROUND(H41*G41,0)</f>
        <v>52986</v>
      </c>
      <c r="J41" s="354"/>
    </row>
    <row r="42" spans="2:10" ht="30" outlineLevel="1" x14ac:dyDescent="0.15">
      <c r="B42" s="332" t="s">
        <v>1811</v>
      </c>
      <c r="C42" s="320">
        <v>2</v>
      </c>
      <c r="D42" s="320">
        <v>2.02</v>
      </c>
      <c r="E42" s="334" t="s">
        <v>1812</v>
      </c>
      <c r="F42" s="335" t="s">
        <v>287</v>
      </c>
      <c r="G42" s="323">
        <v>1</v>
      </c>
      <c r="H42" s="324">
        <v>69923</v>
      </c>
      <c r="I42" s="324">
        <f t="shared" si="1"/>
        <v>69923</v>
      </c>
      <c r="J42" s="354"/>
    </row>
    <row r="43" spans="2:10" ht="30" outlineLevel="1" x14ac:dyDescent="0.15">
      <c r="B43" s="332" t="s">
        <v>1813</v>
      </c>
      <c r="C43" s="320">
        <v>2</v>
      </c>
      <c r="D43" s="320">
        <v>2.0299999999999998</v>
      </c>
      <c r="E43" s="334" t="s">
        <v>1814</v>
      </c>
      <c r="F43" s="335" t="s">
        <v>287</v>
      </c>
      <c r="G43" s="323">
        <v>1</v>
      </c>
      <c r="H43" s="324">
        <v>99488</v>
      </c>
      <c r="I43" s="324">
        <f t="shared" si="1"/>
        <v>99488</v>
      </c>
      <c r="J43" s="354"/>
    </row>
    <row r="44" spans="2:10" ht="30" outlineLevel="1" x14ac:dyDescent="0.15">
      <c r="B44" s="332" t="s">
        <v>1817</v>
      </c>
      <c r="C44" s="320">
        <v>2</v>
      </c>
      <c r="D44" s="320">
        <v>2.04</v>
      </c>
      <c r="E44" s="334" t="s">
        <v>1818</v>
      </c>
      <c r="F44" s="335" t="s">
        <v>233</v>
      </c>
      <c r="G44" s="323">
        <v>1</v>
      </c>
      <c r="H44" s="324">
        <v>24034</v>
      </c>
      <c r="I44" s="324">
        <f t="shared" si="1"/>
        <v>24034</v>
      </c>
      <c r="J44" s="354"/>
    </row>
    <row r="45" spans="2:10" ht="30" outlineLevel="1" x14ac:dyDescent="0.15">
      <c r="B45" s="332" t="s">
        <v>1819</v>
      </c>
      <c r="C45" s="320">
        <v>2</v>
      </c>
      <c r="D45" s="320">
        <v>2.0499999999999998</v>
      </c>
      <c r="E45" s="334" t="s">
        <v>1820</v>
      </c>
      <c r="F45" s="335" t="s">
        <v>233</v>
      </c>
      <c r="G45" s="323">
        <v>1</v>
      </c>
      <c r="H45" s="324">
        <v>31388</v>
      </c>
      <c r="I45" s="324">
        <f t="shared" si="1"/>
        <v>31388</v>
      </c>
      <c r="J45" s="354"/>
    </row>
    <row r="46" spans="2:10" ht="15" outlineLevel="1" x14ac:dyDescent="0.15">
      <c r="B46" s="332" t="s">
        <v>1821</v>
      </c>
      <c r="C46" s="320">
        <v>2</v>
      </c>
      <c r="D46" s="320">
        <v>2.06</v>
      </c>
      <c r="E46" s="334" t="s">
        <v>1822</v>
      </c>
      <c r="F46" s="335" t="s">
        <v>233</v>
      </c>
      <c r="G46" s="323">
        <v>1</v>
      </c>
      <c r="H46" s="324">
        <v>15089</v>
      </c>
      <c r="I46" s="324">
        <f t="shared" si="1"/>
        <v>15089</v>
      </c>
      <c r="J46" s="354"/>
    </row>
    <row r="47" spans="2:10" ht="15" outlineLevel="1" x14ac:dyDescent="0.15">
      <c r="B47" s="332" t="s">
        <v>1823</v>
      </c>
      <c r="C47" s="320">
        <v>2</v>
      </c>
      <c r="D47" s="320">
        <v>2.0699999999999998</v>
      </c>
      <c r="E47" s="334" t="s">
        <v>1824</v>
      </c>
      <c r="F47" s="335" t="s">
        <v>233</v>
      </c>
      <c r="G47" s="323">
        <v>1</v>
      </c>
      <c r="H47" s="324">
        <v>15548</v>
      </c>
      <c r="I47" s="324">
        <f t="shared" si="1"/>
        <v>15548</v>
      </c>
      <c r="J47" s="354"/>
    </row>
    <row r="48" spans="2:10" ht="30" outlineLevel="1" x14ac:dyDescent="0.15">
      <c r="B48" s="332" t="s">
        <v>1825</v>
      </c>
      <c r="C48" s="320">
        <v>2</v>
      </c>
      <c r="D48" s="320">
        <v>2.09</v>
      </c>
      <c r="E48" s="334" t="s">
        <v>1826</v>
      </c>
      <c r="F48" s="335" t="s">
        <v>233</v>
      </c>
      <c r="G48" s="323">
        <v>1</v>
      </c>
      <c r="H48" s="324">
        <v>34504</v>
      </c>
      <c r="I48" s="324">
        <f t="shared" si="1"/>
        <v>34504</v>
      </c>
      <c r="J48" s="354"/>
    </row>
    <row r="49" spans="2:10" ht="30" outlineLevel="1" x14ac:dyDescent="0.15">
      <c r="B49" s="332" t="s">
        <v>1827</v>
      </c>
      <c r="C49" s="320">
        <v>2</v>
      </c>
      <c r="D49" s="333">
        <v>2.1</v>
      </c>
      <c r="E49" s="334" t="s">
        <v>1828</v>
      </c>
      <c r="F49" s="335" t="s">
        <v>233</v>
      </c>
      <c r="G49" s="323">
        <v>1</v>
      </c>
      <c r="H49" s="324">
        <v>32971</v>
      </c>
      <c r="I49" s="324">
        <f t="shared" si="1"/>
        <v>32971</v>
      </c>
      <c r="J49" s="354"/>
    </row>
    <row r="50" spans="2:10" ht="15" outlineLevel="1" x14ac:dyDescent="0.15">
      <c r="B50" s="332" t="s">
        <v>1829</v>
      </c>
      <c r="C50" s="320">
        <v>2</v>
      </c>
      <c r="D50" s="333">
        <v>2.2799999999999998</v>
      </c>
      <c r="E50" s="334" t="s">
        <v>1830</v>
      </c>
      <c r="F50" s="335" t="s">
        <v>233</v>
      </c>
      <c r="G50" s="323">
        <v>5</v>
      </c>
      <c r="H50" s="324">
        <v>39980</v>
      </c>
      <c r="I50" s="324">
        <f t="shared" si="1"/>
        <v>199900</v>
      </c>
      <c r="J50" s="354"/>
    </row>
    <row r="51" spans="2:10" ht="15" outlineLevel="1" x14ac:dyDescent="0.15">
      <c r="B51" s="332" t="s">
        <v>1833</v>
      </c>
      <c r="C51" s="320">
        <v>2</v>
      </c>
      <c r="D51" s="320">
        <v>2.29</v>
      </c>
      <c r="E51" s="334" t="s">
        <v>1834</v>
      </c>
      <c r="F51" s="335" t="s">
        <v>287</v>
      </c>
      <c r="G51" s="323">
        <v>1</v>
      </c>
      <c r="H51" s="324">
        <v>11554</v>
      </c>
      <c r="I51" s="324">
        <f t="shared" si="1"/>
        <v>11554</v>
      </c>
      <c r="J51" s="354"/>
    </row>
    <row r="52" spans="2:10" ht="15" outlineLevel="1" x14ac:dyDescent="0.15">
      <c r="B52" s="332" t="s">
        <v>1835</v>
      </c>
      <c r="C52" s="320">
        <v>2</v>
      </c>
      <c r="D52" s="333">
        <v>2.2999999999999998</v>
      </c>
      <c r="E52" s="334" t="s">
        <v>1836</v>
      </c>
      <c r="F52" s="335" t="s">
        <v>362</v>
      </c>
      <c r="G52" s="323">
        <v>5</v>
      </c>
      <c r="H52" s="324">
        <v>38508</v>
      </c>
      <c r="I52" s="324">
        <f t="shared" si="1"/>
        <v>192540</v>
      </c>
      <c r="J52" s="354"/>
    </row>
    <row r="53" spans="2:10" ht="15" x14ac:dyDescent="0.15">
      <c r="B53" s="325"/>
      <c r="C53" s="313">
        <v>3</v>
      </c>
      <c r="D53" s="313"/>
      <c r="E53" s="326" t="s">
        <v>2332</v>
      </c>
      <c r="F53" s="316"/>
      <c r="G53" s="317"/>
      <c r="H53" s="331"/>
      <c r="I53" s="331"/>
      <c r="J53" s="354"/>
    </row>
    <row r="54" spans="2:10" ht="15" outlineLevel="1" x14ac:dyDescent="0.15">
      <c r="B54" s="328"/>
      <c r="C54" s="313">
        <v>3</v>
      </c>
      <c r="D54" s="313">
        <v>1</v>
      </c>
      <c r="E54" s="329" t="s">
        <v>2333</v>
      </c>
      <c r="F54" s="330"/>
      <c r="G54" s="327"/>
      <c r="H54" s="331"/>
      <c r="I54" s="331"/>
      <c r="J54" s="354"/>
    </row>
    <row r="55" spans="2:10" ht="15" outlineLevel="1" x14ac:dyDescent="0.15">
      <c r="B55" s="332" t="s">
        <v>2196</v>
      </c>
      <c r="C55" s="320">
        <v>3</v>
      </c>
      <c r="D55" s="320">
        <v>1.01</v>
      </c>
      <c r="E55" s="334" t="s">
        <v>2197</v>
      </c>
      <c r="F55" s="335" t="s">
        <v>124</v>
      </c>
      <c r="G55" s="323">
        <v>1</v>
      </c>
      <c r="H55" s="324">
        <v>18330</v>
      </c>
      <c r="I55" s="324">
        <f>+ROUND(H55*G55,0)</f>
        <v>18330</v>
      </c>
      <c r="J55" s="354"/>
    </row>
    <row r="56" spans="2:10" ht="30" outlineLevel="1" x14ac:dyDescent="0.15">
      <c r="B56" s="332" t="s">
        <v>2198</v>
      </c>
      <c r="C56" s="320">
        <v>3</v>
      </c>
      <c r="D56" s="320">
        <v>1.02</v>
      </c>
      <c r="E56" s="334" t="s">
        <v>2199</v>
      </c>
      <c r="F56" s="335" t="s">
        <v>124</v>
      </c>
      <c r="G56" s="323">
        <v>1</v>
      </c>
      <c r="H56" s="324">
        <v>140935</v>
      </c>
      <c r="I56" s="324">
        <f>+ROUND(H56*G56,0)</f>
        <v>140935</v>
      </c>
      <c r="J56" s="354"/>
    </row>
    <row r="57" spans="2:10" ht="15" outlineLevel="1" x14ac:dyDescent="0.15">
      <c r="B57" s="332" t="s">
        <v>2209</v>
      </c>
      <c r="C57" s="320">
        <v>3</v>
      </c>
      <c r="D57" s="320">
        <v>1.03</v>
      </c>
      <c r="E57" s="334" t="s">
        <v>2210</v>
      </c>
      <c r="F57" s="335" t="s">
        <v>124</v>
      </c>
      <c r="G57" s="323">
        <v>5</v>
      </c>
      <c r="H57" s="324">
        <v>138799</v>
      </c>
      <c r="I57" s="324">
        <f>+ROUND(H57*G57,0)</f>
        <v>693995</v>
      </c>
      <c r="J57" s="354"/>
    </row>
    <row r="58" spans="2:10" ht="30" outlineLevel="1" x14ac:dyDescent="0.15">
      <c r="B58" s="332" t="s">
        <v>2211</v>
      </c>
      <c r="C58" s="320">
        <v>3</v>
      </c>
      <c r="D58" s="320">
        <v>1.03</v>
      </c>
      <c r="E58" s="334" t="s">
        <v>2212</v>
      </c>
      <c r="F58" s="335" t="s">
        <v>124</v>
      </c>
      <c r="G58" s="323">
        <v>1</v>
      </c>
      <c r="H58" s="324">
        <v>165224</v>
      </c>
      <c r="I58" s="324">
        <f>+ROUND(H58*G58,0)</f>
        <v>165224</v>
      </c>
      <c r="J58" s="354"/>
    </row>
    <row r="59" spans="2:10" ht="15" outlineLevel="1" x14ac:dyDescent="0.15">
      <c r="B59" s="328"/>
      <c r="C59" s="313">
        <v>3</v>
      </c>
      <c r="D59" s="313">
        <v>2</v>
      </c>
      <c r="E59" s="329" t="s">
        <v>2334</v>
      </c>
      <c r="F59" s="330"/>
      <c r="G59" s="327"/>
      <c r="H59" s="331"/>
      <c r="I59" s="331"/>
      <c r="J59" s="354"/>
    </row>
    <row r="60" spans="2:10" ht="25" customHeight="1" outlineLevel="1" x14ac:dyDescent="0.15">
      <c r="B60" s="332" t="s">
        <v>2200</v>
      </c>
      <c r="C60" s="320">
        <v>3</v>
      </c>
      <c r="D60" s="320">
        <v>2.02</v>
      </c>
      <c r="E60" s="334" t="s">
        <v>2201</v>
      </c>
      <c r="F60" s="335" t="s">
        <v>124</v>
      </c>
      <c r="G60" s="323">
        <v>1</v>
      </c>
      <c r="H60" s="324">
        <v>150737</v>
      </c>
      <c r="I60" s="324">
        <f>+ROUND(H60*G60,0)</f>
        <v>150737</v>
      </c>
      <c r="J60" s="354"/>
    </row>
    <row r="61" spans="2:10" ht="30" outlineLevel="1" x14ac:dyDescent="0.15">
      <c r="B61" s="332" t="s">
        <v>2204</v>
      </c>
      <c r="C61" s="320">
        <v>3</v>
      </c>
      <c r="D61" s="320">
        <v>2.0499999999999998</v>
      </c>
      <c r="E61" s="334" t="s">
        <v>2205</v>
      </c>
      <c r="F61" s="335" t="s">
        <v>124</v>
      </c>
      <c r="G61" s="323">
        <v>1</v>
      </c>
      <c r="H61" s="324">
        <v>299219</v>
      </c>
      <c r="I61" s="324">
        <f>+ROUND(H61*G61,0)</f>
        <v>299219</v>
      </c>
      <c r="J61" s="354"/>
    </row>
    <row r="62" spans="2:10" ht="30" outlineLevel="1" x14ac:dyDescent="0.15">
      <c r="B62" s="332" t="s">
        <v>2231</v>
      </c>
      <c r="C62" s="320">
        <v>3</v>
      </c>
      <c r="D62" s="320">
        <v>2.06</v>
      </c>
      <c r="E62" s="334" t="s">
        <v>2232</v>
      </c>
      <c r="F62" s="335" t="s">
        <v>124</v>
      </c>
      <c r="G62" s="323">
        <v>1</v>
      </c>
      <c r="H62" s="324">
        <v>110512</v>
      </c>
      <c r="I62" s="324">
        <f>+ROUND(H62*G62,0)</f>
        <v>110512</v>
      </c>
      <c r="J62" s="354"/>
    </row>
    <row r="63" spans="2:10" ht="30" outlineLevel="1" x14ac:dyDescent="0.15">
      <c r="B63" s="332" t="s">
        <v>2202</v>
      </c>
      <c r="C63" s="320">
        <v>3</v>
      </c>
      <c r="D63" s="320">
        <v>2.0699999999999998</v>
      </c>
      <c r="E63" s="334" t="s">
        <v>2203</v>
      </c>
      <c r="F63" s="335" t="s">
        <v>124</v>
      </c>
      <c r="G63" s="323">
        <v>1</v>
      </c>
      <c r="H63" s="324">
        <v>38509</v>
      </c>
      <c r="I63" s="324">
        <f>+ROUND(H63*G63,0)</f>
        <v>38509</v>
      </c>
      <c r="J63" s="354"/>
    </row>
    <row r="64" spans="2:10" ht="15" x14ac:dyDescent="0.15">
      <c r="B64" s="325"/>
      <c r="C64" s="313">
        <v>4</v>
      </c>
      <c r="D64" s="313"/>
      <c r="E64" s="326" t="s">
        <v>2335</v>
      </c>
      <c r="F64" s="316"/>
      <c r="G64" s="317"/>
      <c r="H64" s="331"/>
      <c r="I64" s="331"/>
      <c r="J64" s="354"/>
    </row>
    <row r="65" spans="2:10" ht="15" outlineLevel="1" x14ac:dyDescent="0.15">
      <c r="B65" s="336" t="s">
        <v>1844</v>
      </c>
      <c r="C65" s="320">
        <v>4</v>
      </c>
      <c r="D65" s="320">
        <v>1</v>
      </c>
      <c r="E65" s="334" t="s">
        <v>1845</v>
      </c>
      <c r="F65" s="335" t="s">
        <v>124</v>
      </c>
      <c r="G65" s="323">
        <v>1</v>
      </c>
      <c r="H65" s="324">
        <v>702587</v>
      </c>
      <c r="I65" s="324">
        <f t="shared" ref="I65:I70" si="2">+ROUND(H65*G65,0)</f>
        <v>702587</v>
      </c>
      <c r="J65" s="354"/>
    </row>
    <row r="66" spans="2:10" ht="15" outlineLevel="1" x14ac:dyDescent="0.15">
      <c r="B66" s="336" t="s">
        <v>1846</v>
      </c>
      <c r="C66" s="320">
        <v>4</v>
      </c>
      <c r="D66" s="320">
        <v>2</v>
      </c>
      <c r="E66" s="334" t="s">
        <v>1847</v>
      </c>
      <c r="F66" s="335" t="s">
        <v>233</v>
      </c>
      <c r="G66" s="323">
        <v>1</v>
      </c>
      <c r="H66" s="324">
        <v>61374</v>
      </c>
      <c r="I66" s="324">
        <f t="shared" si="2"/>
        <v>61374</v>
      </c>
      <c r="J66" s="354"/>
    </row>
    <row r="67" spans="2:10" ht="15" outlineLevel="1" x14ac:dyDescent="0.15">
      <c r="B67" s="336" t="s">
        <v>2213</v>
      </c>
      <c r="C67" s="320">
        <v>4</v>
      </c>
      <c r="D67" s="320">
        <v>5</v>
      </c>
      <c r="E67" s="334" t="s">
        <v>2214</v>
      </c>
      <c r="F67" s="335" t="s">
        <v>362</v>
      </c>
      <c r="G67" s="323">
        <v>10</v>
      </c>
      <c r="H67" s="324">
        <v>305899</v>
      </c>
      <c r="I67" s="324">
        <f t="shared" si="2"/>
        <v>3058990</v>
      </c>
      <c r="J67" s="354"/>
    </row>
    <row r="68" spans="2:10" ht="60" outlineLevel="1" x14ac:dyDescent="0.15">
      <c r="B68" s="336" t="s">
        <v>2233</v>
      </c>
      <c r="C68" s="320">
        <v>4</v>
      </c>
      <c r="D68" s="320">
        <v>12</v>
      </c>
      <c r="E68" s="334" t="s">
        <v>2234</v>
      </c>
      <c r="F68" s="335" t="s">
        <v>362</v>
      </c>
      <c r="G68" s="323">
        <v>5</v>
      </c>
      <c r="H68" s="324">
        <v>224087</v>
      </c>
      <c r="I68" s="324">
        <f t="shared" si="2"/>
        <v>1120435</v>
      </c>
      <c r="J68" s="354"/>
    </row>
    <row r="69" spans="2:10" ht="60" outlineLevel="1" x14ac:dyDescent="0.15">
      <c r="B69" s="336" t="s">
        <v>2236</v>
      </c>
      <c r="C69" s="320">
        <v>4</v>
      </c>
      <c r="D69" s="320">
        <v>13</v>
      </c>
      <c r="E69" s="334" t="s">
        <v>2237</v>
      </c>
      <c r="F69" s="335" t="s">
        <v>362</v>
      </c>
      <c r="G69" s="323">
        <v>1</v>
      </c>
      <c r="H69" s="324">
        <v>244769</v>
      </c>
      <c r="I69" s="324">
        <f t="shared" si="2"/>
        <v>244769</v>
      </c>
      <c r="J69" s="354"/>
    </row>
    <row r="70" spans="2:10" ht="30" outlineLevel="1" x14ac:dyDescent="0.15">
      <c r="B70" s="336" t="s">
        <v>2215</v>
      </c>
      <c r="C70" s="320">
        <v>4</v>
      </c>
      <c r="D70" s="320">
        <v>19</v>
      </c>
      <c r="E70" s="334" t="s">
        <v>2216</v>
      </c>
      <c r="F70" s="335" t="s">
        <v>124</v>
      </c>
      <c r="G70" s="323">
        <v>5</v>
      </c>
      <c r="H70" s="324">
        <v>1165259</v>
      </c>
      <c r="I70" s="324">
        <f t="shared" si="2"/>
        <v>5826295</v>
      </c>
      <c r="J70" s="354"/>
    </row>
    <row r="71" spans="2:10" ht="15" outlineLevel="1" x14ac:dyDescent="0.15">
      <c r="B71" s="328"/>
      <c r="C71" s="313">
        <v>5</v>
      </c>
      <c r="D71" s="313"/>
      <c r="E71" s="329" t="s">
        <v>2336</v>
      </c>
      <c r="F71" s="330"/>
      <c r="G71" s="327"/>
      <c r="H71" s="331"/>
      <c r="I71" s="331"/>
      <c r="J71" s="354"/>
    </row>
    <row r="72" spans="2:10" ht="15" outlineLevel="1" x14ac:dyDescent="0.15">
      <c r="B72" s="332" t="s">
        <v>2235</v>
      </c>
      <c r="C72" s="320">
        <v>5</v>
      </c>
      <c r="D72" s="320">
        <v>1.05</v>
      </c>
      <c r="E72" s="334" t="s">
        <v>2245</v>
      </c>
      <c r="F72" s="335" t="s">
        <v>124</v>
      </c>
      <c r="G72" s="323">
        <v>4</v>
      </c>
      <c r="H72" s="324">
        <v>939794</v>
      </c>
      <c r="I72" s="324">
        <f>+ROUND(H72*G72,0)</f>
        <v>3759176</v>
      </c>
      <c r="J72" s="354"/>
    </row>
    <row r="73" spans="2:10" ht="15" outlineLevel="1" x14ac:dyDescent="0.15">
      <c r="B73" s="332" t="s">
        <v>2246</v>
      </c>
      <c r="C73" s="320">
        <v>5</v>
      </c>
      <c r="D73" s="320">
        <v>1.06</v>
      </c>
      <c r="E73" s="334" t="s">
        <v>2248</v>
      </c>
      <c r="F73" s="335" t="s">
        <v>124</v>
      </c>
      <c r="G73" s="323">
        <v>4</v>
      </c>
      <c r="H73" s="324">
        <v>983892</v>
      </c>
      <c r="I73" s="324">
        <f>+ROUND(H73*G73,0)</f>
        <v>3935568</v>
      </c>
      <c r="J73" s="354"/>
    </row>
    <row r="74" spans="2:10" ht="15" outlineLevel="1" x14ac:dyDescent="0.15">
      <c r="B74" s="328"/>
      <c r="C74" s="313">
        <v>5</v>
      </c>
      <c r="D74" s="313">
        <v>3</v>
      </c>
      <c r="E74" s="329" t="s">
        <v>2337</v>
      </c>
      <c r="F74" s="330"/>
      <c r="G74" s="327"/>
      <c r="H74" s="331"/>
      <c r="I74" s="331"/>
      <c r="J74" s="354"/>
    </row>
    <row r="75" spans="2:10" ht="15" outlineLevel="1" x14ac:dyDescent="0.15">
      <c r="B75" s="332" t="s">
        <v>1850</v>
      </c>
      <c r="C75" s="320">
        <v>5</v>
      </c>
      <c r="D75" s="320">
        <v>3.01</v>
      </c>
      <c r="E75" s="334" t="s">
        <v>220</v>
      </c>
      <c r="F75" s="335" t="s">
        <v>124</v>
      </c>
      <c r="G75" s="323">
        <v>4</v>
      </c>
      <c r="H75" s="324">
        <v>1119116</v>
      </c>
      <c r="I75" s="324">
        <f>+ROUND(H75*G75,0)</f>
        <v>4476464</v>
      </c>
      <c r="J75" s="354"/>
    </row>
    <row r="76" spans="2:10" ht="15" outlineLevel="1" x14ac:dyDescent="0.15">
      <c r="B76" s="332" t="s">
        <v>1851</v>
      </c>
      <c r="C76" s="320">
        <v>5</v>
      </c>
      <c r="D76" s="320">
        <v>3.02</v>
      </c>
      <c r="E76" s="334" t="s">
        <v>222</v>
      </c>
      <c r="F76" s="335" t="s">
        <v>124</v>
      </c>
      <c r="G76" s="323">
        <v>6</v>
      </c>
      <c r="H76" s="324">
        <v>1025106</v>
      </c>
      <c r="I76" s="324">
        <f>+ROUND(H76*G76,0)</f>
        <v>6150636</v>
      </c>
      <c r="J76" s="354"/>
    </row>
    <row r="77" spans="2:10" ht="15" outlineLevel="1" x14ac:dyDescent="0.15">
      <c r="B77" s="332" t="s">
        <v>1852</v>
      </c>
      <c r="C77" s="320">
        <v>5</v>
      </c>
      <c r="D77" s="320">
        <v>3.03</v>
      </c>
      <c r="E77" s="334" t="s">
        <v>226</v>
      </c>
      <c r="F77" s="335" t="s">
        <v>124</v>
      </c>
      <c r="G77" s="323">
        <v>6</v>
      </c>
      <c r="H77" s="324">
        <v>980053</v>
      </c>
      <c r="I77" s="324">
        <f>+ROUND(H77*G77,0)</f>
        <v>5880318</v>
      </c>
      <c r="J77" s="354"/>
    </row>
    <row r="78" spans="2:10" ht="15" outlineLevel="1" x14ac:dyDescent="0.15">
      <c r="B78" s="332" t="s">
        <v>1853</v>
      </c>
      <c r="C78" s="320">
        <v>5</v>
      </c>
      <c r="D78" s="320">
        <v>3.04</v>
      </c>
      <c r="E78" s="334" t="s">
        <v>230</v>
      </c>
      <c r="F78" s="335" t="s">
        <v>124</v>
      </c>
      <c r="G78" s="323">
        <v>6</v>
      </c>
      <c r="H78" s="324">
        <v>939339</v>
      </c>
      <c r="I78" s="324">
        <f>+ROUND(H78*G78,0)</f>
        <v>5636034</v>
      </c>
      <c r="J78" s="354"/>
    </row>
    <row r="79" spans="2:10" ht="15" outlineLevel="1" x14ac:dyDescent="0.15">
      <c r="B79" s="332" t="s">
        <v>1854</v>
      </c>
      <c r="C79" s="320">
        <v>5</v>
      </c>
      <c r="D79" s="320">
        <v>3.05</v>
      </c>
      <c r="E79" s="334" t="s">
        <v>1855</v>
      </c>
      <c r="F79" s="335" t="s">
        <v>124</v>
      </c>
      <c r="G79" s="323">
        <v>4</v>
      </c>
      <c r="H79" s="324">
        <v>899600</v>
      </c>
      <c r="I79" s="324">
        <f>+ROUND(H79*G79,0)</f>
        <v>3598400</v>
      </c>
      <c r="J79" s="354"/>
    </row>
    <row r="80" spans="2:10" ht="15" outlineLevel="1" x14ac:dyDescent="0.15">
      <c r="B80" s="328"/>
      <c r="C80" s="313">
        <v>5</v>
      </c>
      <c r="D80" s="313">
        <v>4</v>
      </c>
      <c r="E80" s="329" t="s">
        <v>2338</v>
      </c>
      <c r="F80" s="330"/>
      <c r="G80" s="327"/>
      <c r="H80" s="331"/>
      <c r="I80" s="331"/>
      <c r="J80" s="354"/>
    </row>
    <row r="81" spans="2:10" ht="15" outlineLevel="1" x14ac:dyDescent="0.15">
      <c r="B81" s="332" t="s">
        <v>203</v>
      </c>
      <c r="C81" s="320">
        <v>5</v>
      </c>
      <c r="D81" s="320">
        <v>1.05</v>
      </c>
      <c r="E81" s="334" t="s">
        <v>204</v>
      </c>
      <c r="F81" s="335" t="s">
        <v>124</v>
      </c>
      <c r="G81" s="323">
        <v>2</v>
      </c>
      <c r="H81" s="324">
        <v>722901</v>
      </c>
      <c r="I81" s="324">
        <f>+ROUND(H81*G81,0)</f>
        <v>1445802</v>
      </c>
      <c r="J81" s="354"/>
    </row>
    <row r="82" spans="2:10" ht="15" outlineLevel="1" x14ac:dyDescent="0.15">
      <c r="B82" s="332" t="s">
        <v>205</v>
      </c>
      <c r="C82" s="320">
        <v>5</v>
      </c>
      <c r="D82" s="320">
        <v>1.06</v>
      </c>
      <c r="E82" s="334" t="s">
        <v>206</v>
      </c>
      <c r="F82" s="335" t="s">
        <v>124</v>
      </c>
      <c r="G82" s="323">
        <v>2</v>
      </c>
      <c r="H82" s="324">
        <v>744378</v>
      </c>
      <c r="I82" s="324">
        <f>+ROUND(H82*G82,0)</f>
        <v>1488756</v>
      </c>
      <c r="J82" s="354"/>
    </row>
    <row r="83" spans="2:10" ht="15" x14ac:dyDescent="0.15">
      <c r="B83" s="325"/>
      <c r="C83" s="313">
        <v>8</v>
      </c>
      <c r="D83" s="313"/>
      <c r="E83" s="338" t="s">
        <v>2339</v>
      </c>
      <c r="F83" s="316"/>
      <c r="G83" s="317"/>
      <c r="H83" s="331"/>
      <c r="I83" s="331"/>
      <c r="J83" s="354"/>
    </row>
    <row r="84" spans="2:10" ht="30" outlineLevel="1" x14ac:dyDescent="0.15">
      <c r="B84" s="332" t="s">
        <v>1864</v>
      </c>
      <c r="C84" s="339">
        <v>8</v>
      </c>
      <c r="D84" s="339">
        <v>1</v>
      </c>
      <c r="E84" s="334" t="s">
        <v>1865</v>
      </c>
      <c r="F84" s="335" t="s">
        <v>192</v>
      </c>
      <c r="G84" s="323">
        <v>50</v>
      </c>
      <c r="H84" s="324">
        <v>14285</v>
      </c>
      <c r="I84" s="324">
        <f>+ROUND(H84*G84,0)</f>
        <v>714250</v>
      </c>
      <c r="J84" s="354"/>
    </row>
    <row r="85" spans="2:10" ht="30" outlineLevel="1" x14ac:dyDescent="0.15">
      <c r="B85" s="332" t="s">
        <v>1866</v>
      </c>
      <c r="C85" s="339">
        <v>8</v>
      </c>
      <c r="D85" s="339">
        <v>2</v>
      </c>
      <c r="E85" s="334" t="s">
        <v>1867</v>
      </c>
      <c r="F85" s="335" t="s">
        <v>192</v>
      </c>
      <c r="G85" s="323">
        <v>50</v>
      </c>
      <c r="H85" s="324">
        <v>14285</v>
      </c>
      <c r="I85" s="324">
        <f>+ROUND(H85*G85,0)</f>
        <v>714250</v>
      </c>
      <c r="J85" s="354"/>
    </row>
    <row r="86" spans="2:10" ht="30" outlineLevel="1" x14ac:dyDescent="0.15">
      <c r="B86" s="332" t="s">
        <v>1868</v>
      </c>
      <c r="C86" s="339">
        <v>8</v>
      </c>
      <c r="D86" s="339">
        <v>3</v>
      </c>
      <c r="E86" s="334" t="s">
        <v>1869</v>
      </c>
      <c r="F86" s="335" t="s">
        <v>192</v>
      </c>
      <c r="G86" s="323">
        <v>20</v>
      </c>
      <c r="H86" s="324">
        <v>14991</v>
      </c>
      <c r="I86" s="324">
        <f>+ROUND(H86*G86,0)</f>
        <v>299820</v>
      </c>
      <c r="J86" s="354"/>
    </row>
    <row r="87" spans="2:10" ht="30" outlineLevel="1" x14ac:dyDescent="0.15">
      <c r="B87" s="332" t="s">
        <v>1870</v>
      </c>
      <c r="C87" s="339">
        <v>8</v>
      </c>
      <c r="D87" s="339">
        <v>4</v>
      </c>
      <c r="E87" s="334" t="s">
        <v>1871</v>
      </c>
      <c r="F87" s="335" t="s">
        <v>192</v>
      </c>
      <c r="G87" s="323">
        <v>20</v>
      </c>
      <c r="H87" s="324">
        <v>14276</v>
      </c>
      <c r="I87" s="324">
        <f>+ROUND(H87*G87,0)</f>
        <v>285520</v>
      </c>
      <c r="J87" s="354"/>
    </row>
    <row r="88" spans="2:10" ht="15" outlineLevel="1" x14ac:dyDescent="0.15">
      <c r="B88" s="328"/>
      <c r="C88" s="340">
        <v>9</v>
      </c>
      <c r="D88" s="340">
        <v>1</v>
      </c>
      <c r="E88" s="329" t="s">
        <v>2340</v>
      </c>
      <c r="F88" s="330"/>
      <c r="G88" s="327"/>
      <c r="H88" s="331"/>
      <c r="I88" s="331"/>
      <c r="J88" s="354"/>
    </row>
    <row r="89" spans="2:10" ht="15" outlineLevel="1" x14ac:dyDescent="0.15">
      <c r="B89" s="332" t="s">
        <v>2217</v>
      </c>
      <c r="C89" s="339">
        <v>9</v>
      </c>
      <c r="D89" s="339">
        <v>1.01</v>
      </c>
      <c r="E89" s="334" t="s">
        <v>2218</v>
      </c>
      <c r="F89" s="335" t="s">
        <v>362</v>
      </c>
      <c r="G89" s="323">
        <v>10</v>
      </c>
      <c r="H89" s="324">
        <v>418364</v>
      </c>
      <c r="I89" s="324">
        <f>+ROUND(H89*G89,0)</f>
        <v>4183640</v>
      </c>
      <c r="J89" s="354"/>
    </row>
    <row r="90" spans="2:10" ht="15" outlineLevel="1" x14ac:dyDescent="0.15">
      <c r="B90" s="332" t="s">
        <v>2219</v>
      </c>
      <c r="C90" s="339">
        <v>9</v>
      </c>
      <c r="D90" s="339">
        <v>1.04</v>
      </c>
      <c r="E90" s="334" t="s">
        <v>2220</v>
      </c>
      <c r="F90" s="335" t="s">
        <v>362</v>
      </c>
      <c r="G90" s="323">
        <v>10</v>
      </c>
      <c r="H90" s="324">
        <v>131409</v>
      </c>
      <c r="I90" s="324">
        <f>+ROUND(H90*G90,0)</f>
        <v>1314090</v>
      </c>
      <c r="J90" s="354"/>
    </row>
    <row r="91" spans="2:10" ht="30" outlineLevel="1" x14ac:dyDescent="0.15">
      <c r="B91" s="332" t="s">
        <v>2238</v>
      </c>
      <c r="C91" s="339">
        <v>9</v>
      </c>
      <c r="D91" s="339">
        <v>1.08</v>
      </c>
      <c r="E91" s="334" t="s">
        <v>2239</v>
      </c>
      <c r="F91" s="335" t="s">
        <v>362</v>
      </c>
      <c r="G91" s="323">
        <v>10</v>
      </c>
      <c r="H91" s="324">
        <v>106645</v>
      </c>
      <c r="I91" s="324">
        <f>+ROUND(H91*G91,0)</f>
        <v>1066450</v>
      </c>
      <c r="J91" s="354"/>
    </row>
    <row r="92" spans="2:10" ht="15" outlineLevel="1" x14ac:dyDescent="0.15">
      <c r="B92" s="328"/>
      <c r="C92" s="340">
        <v>9</v>
      </c>
      <c r="D92" s="340">
        <v>3</v>
      </c>
      <c r="E92" s="329" t="s">
        <v>2341</v>
      </c>
      <c r="F92" s="330"/>
      <c r="G92" s="327"/>
      <c r="H92" s="331"/>
      <c r="I92" s="331"/>
      <c r="J92" s="354"/>
    </row>
    <row r="93" spans="2:10" ht="30" outlineLevel="1" x14ac:dyDescent="0.15">
      <c r="B93" s="332" t="s">
        <v>1848</v>
      </c>
      <c r="C93" s="339">
        <v>9</v>
      </c>
      <c r="D93" s="339">
        <v>3.05</v>
      </c>
      <c r="E93" s="334" t="s">
        <v>1849</v>
      </c>
      <c r="F93" s="335" t="s">
        <v>233</v>
      </c>
      <c r="G93" s="323">
        <v>5</v>
      </c>
      <c r="H93" s="324">
        <v>158358</v>
      </c>
      <c r="I93" s="324">
        <f>+ROUND(H93*G93,0)</f>
        <v>791790</v>
      </c>
      <c r="J93" s="354"/>
    </row>
    <row r="94" spans="2:10" ht="45" outlineLevel="1" x14ac:dyDescent="0.15">
      <c r="B94" s="332" t="s">
        <v>1862</v>
      </c>
      <c r="C94" s="339">
        <v>9</v>
      </c>
      <c r="D94" s="339">
        <v>3.06</v>
      </c>
      <c r="E94" s="334" t="s">
        <v>1863</v>
      </c>
      <c r="F94" s="335" t="s">
        <v>362</v>
      </c>
      <c r="G94" s="323">
        <v>10</v>
      </c>
      <c r="H94" s="324">
        <v>77744</v>
      </c>
      <c r="I94" s="324">
        <f>+ROUND(H94*G94,0)</f>
        <v>777440</v>
      </c>
      <c r="J94" s="354"/>
    </row>
    <row r="95" spans="2:10" ht="46" customHeight="1" outlineLevel="1" x14ac:dyDescent="0.15">
      <c r="B95" s="332" t="s">
        <v>2229</v>
      </c>
      <c r="C95" s="339">
        <v>9</v>
      </c>
      <c r="D95" s="339">
        <v>1.03</v>
      </c>
      <c r="E95" s="334" t="s">
        <v>2230</v>
      </c>
      <c r="F95" s="335" t="s">
        <v>233</v>
      </c>
      <c r="G95" s="323">
        <v>10</v>
      </c>
      <c r="H95" s="324">
        <v>203482</v>
      </c>
      <c r="I95" s="324">
        <f>+ROUND(H95*G95,0)</f>
        <v>2034820</v>
      </c>
      <c r="J95" s="354"/>
    </row>
    <row r="96" spans="2:10" ht="30" outlineLevel="1" x14ac:dyDescent="0.15">
      <c r="B96" s="332" t="s">
        <v>2258</v>
      </c>
      <c r="C96" s="339">
        <v>9</v>
      </c>
      <c r="D96" s="339">
        <v>2.0499999999999998</v>
      </c>
      <c r="E96" s="334" t="s">
        <v>2259</v>
      </c>
      <c r="F96" s="335" t="s">
        <v>233</v>
      </c>
      <c r="G96" s="323">
        <v>1</v>
      </c>
      <c r="H96" s="324">
        <v>396528</v>
      </c>
      <c r="I96" s="324">
        <f>+ROUND(H96*G96,0)</f>
        <v>396528</v>
      </c>
      <c r="J96" s="354"/>
    </row>
    <row r="97" spans="2:10" ht="15" outlineLevel="1" x14ac:dyDescent="0.15">
      <c r="B97" s="332" t="s">
        <v>2251</v>
      </c>
      <c r="C97" s="339">
        <v>9</v>
      </c>
      <c r="D97" s="339">
        <v>2.0499999999999998</v>
      </c>
      <c r="E97" s="334" t="s">
        <v>2252</v>
      </c>
      <c r="F97" s="335" t="s">
        <v>233</v>
      </c>
      <c r="G97" s="323">
        <v>1</v>
      </c>
      <c r="H97" s="324">
        <v>338504</v>
      </c>
      <c r="I97" s="324">
        <f>+ROUND(H97*G97,0)</f>
        <v>338504</v>
      </c>
      <c r="J97" s="354"/>
    </row>
    <row r="98" spans="2:10" ht="15" outlineLevel="1" x14ac:dyDescent="0.15">
      <c r="B98" s="328"/>
      <c r="C98" s="340">
        <v>9</v>
      </c>
      <c r="D98" s="340">
        <v>4</v>
      </c>
      <c r="E98" s="329" t="s">
        <v>2342</v>
      </c>
      <c r="F98" s="330"/>
      <c r="G98" s="327"/>
      <c r="H98" s="331"/>
      <c r="I98" s="331"/>
      <c r="J98" s="354"/>
    </row>
    <row r="99" spans="2:10" ht="66" customHeight="1" outlineLevel="1" x14ac:dyDescent="0.15">
      <c r="B99" s="332" t="s">
        <v>1860</v>
      </c>
      <c r="C99" s="339">
        <v>9</v>
      </c>
      <c r="D99" s="339">
        <v>4.01</v>
      </c>
      <c r="E99" s="334" t="s">
        <v>1861</v>
      </c>
      <c r="F99" s="335" t="s">
        <v>362</v>
      </c>
      <c r="G99" s="323">
        <v>30</v>
      </c>
      <c r="H99" s="324">
        <v>113264</v>
      </c>
      <c r="I99" s="324">
        <f t="shared" ref="I99:I105" si="3">+ROUND(H99*G99,0)</f>
        <v>3397920</v>
      </c>
      <c r="J99" s="354"/>
    </row>
    <row r="100" spans="2:10" ht="15" outlineLevel="1" x14ac:dyDescent="0.15">
      <c r="B100" s="332" t="s">
        <v>2221</v>
      </c>
      <c r="C100" s="339">
        <v>9</v>
      </c>
      <c r="D100" s="339">
        <v>4.03</v>
      </c>
      <c r="E100" s="334" t="s">
        <v>2222</v>
      </c>
      <c r="F100" s="335" t="s">
        <v>362</v>
      </c>
      <c r="G100" s="323">
        <v>4</v>
      </c>
      <c r="H100" s="324">
        <v>443606</v>
      </c>
      <c r="I100" s="324">
        <f t="shared" si="3"/>
        <v>1774424</v>
      </c>
      <c r="J100" s="354"/>
    </row>
    <row r="101" spans="2:10" ht="15" outlineLevel="1" x14ac:dyDescent="0.15">
      <c r="B101" s="332" t="s">
        <v>2223</v>
      </c>
      <c r="C101" s="339">
        <v>9</v>
      </c>
      <c r="D101" s="339">
        <v>4.04</v>
      </c>
      <c r="E101" s="334" t="s">
        <v>2224</v>
      </c>
      <c r="F101" s="335" t="s">
        <v>362</v>
      </c>
      <c r="G101" s="323">
        <v>3</v>
      </c>
      <c r="H101" s="324">
        <v>465901</v>
      </c>
      <c r="I101" s="324">
        <f t="shared" si="3"/>
        <v>1397703</v>
      </c>
      <c r="J101" s="354"/>
    </row>
    <row r="102" spans="2:10" ht="15" outlineLevel="1" x14ac:dyDescent="0.15">
      <c r="B102" s="332" t="s">
        <v>2225</v>
      </c>
      <c r="C102" s="339">
        <v>9</v>
      </c>
      <c r="D102" s="339">
        <v>4.05</v>
      </c>
      <c r="E102" s="334" t="s">
        <v>2226</v>
      </c>
      <c r="F102" s="335" t="s">
        <v>362</v>
      </c>
      <c r="G102" s="323">
        <v>3</v>
      </c>
      <c r="H102" s="324">
        <v>422970</v>
      </c>
      <c r="I102" s="324">
        <f t="shared" si="3"/>
        <v>1268910</v>
      </c>
      <c r="J102" s="354"/>
    </row>
    <row r="103" spans="2:10" ht="15" outlineLevel="1" x14ac:dyDescent="0.15">
      <c r="B103" s="332" t="s">
        <v>2227</v>
      </c>
      <c r="C103" s="339">
        <v>9</v>
      </c>
      <c r="D103" s="339">
        <v>4.0599999999999996</v>
      </c>
      <c r="E103" s="334" t="s">
        <v>2228</v>
      </c>
      <c r="F103" s="335" t="s">
        <v>362</v>
      </c>
      <c r="G103" s="323">
        <v>2</v>
      </c>
      <c r="H103" s="324">
        <v>195210</v>
      </c>
      <c r="I103" s="324">
        <f t="shared" si="3"/>
        <v>390420</v>
      </c>
      <c r="J103" s="354"/>
    </row>
    <row r="104" spans="2:10" ht="45" outlineLevel="1" x14ac:dyDescent="0.15">
      <c r="B104" s="332" t="s">
        <v>2240</v>
      </c>
      <c r="C104" s="339">
        <v>9</v>
      </c>
      <c r="D104" s="339">
        <v>4.12</v>
      </c>
      <c r="E104" s="334" t="s">
        <v>2241</v>
      </c>
      <c r="F104" s="335" t="s">
        <v>362</v>
      </c>
      <c r="G104" s="323">
        <v>10</v>
      </c>
      <c r="H104" s="324">
        <v>156841</v>
      </c>
      <c r="I104" s="324">
        <f t="shared" si="3"/>
        <v>1568410</v>
      </c>
      <c r="J104" s="354"/>
    </row>
    <row r="105" spans="2:10" ht="45" outlineLevel="1" x14ac:dyDescent="0.15">
      <c r="B105" s="332" t="s">
        <v>2242</v>
      </c>
      <c r="C105" s="339">
        <v>9</v>
      </c>
      <c r="D105" s="339">
        <v>4.1399999999999997</v>
      </c>
      <c r="E105" s="334" t="s">
        <v>2243</v>
      </c>
      <c r="F105" s="335" t="s">
        <v>362</v>
      </c>
      <c r="G105" s="323">
        <v>1</v>
      </c>
      <c r="H105" s="324">
        <v>173066</v>
      </c>
      <c r="I105" s="324">
        <f t="shared" si="3"/>
        <v>173066</v>
      </c>
      <c r="J105" s="354"/>
    </row>
    <row r="106" spans="2:10" ht="15" x14ac:dyDescent="0.15">
      <c r="B106" s="328"/>
      <c r="C106" s="340">
        <v>10</v>
      </c>
      <c r="D106" s="341"/>
      <c r="E106" s="329" t="s">
        <v>2343</v>
      </c>
      <c r="F106" s="330"/>
      <c r="G106" s="327"/>
      <c r="H106" s="331"/>
      <c r="I106" s="331"/>
      <c r="J106" s="354"/>
    </row>
    <row r="107" spans="2:10" ht="60" outlineLevel="1" x14ac:dyDescent="0.15">
      <c r="B107" s="332" t="s">
        <v>1856</v>
      </c>
      <c r="C107" s="339">
        <v>10</v>
      </c>
      <c r="D107" s="339">
        <v>1</v>
      </c>
      <c r="E107" s="334" t="s">
        <v>1857</v>
      </c>
      <c r="F107" s="335" t="s">
        <v>287</v>
      </c>
      <c r="G107" s="323">
        <v>1</v>
      </c>
      <c r="H107" s="324">
        <v>65649</v>
      </c>
      <c r="I107" s="324">
        <f>+ROUND(H107*G107,0)</f>
        <v>65649</v>
      </c>
      <c r="J107" s="354"/>
    </row>
    <row r="108" spans="2:10" ht="60" outlineLevel="1" x14ac:dyDescent="0.15">
      <c r="B108" s="332" t="s">
        <v>1858</v>
      </c>
      <c r="C108" s="339">
        <v>10</v>
      </c>
      <c r="D108" s="339">
        <v>2</v>
      </c>
      <c r="E108" s="334" t="s">
        <v>1859</v>
      </c>
      <c r="F108" s="335" t="s">
        <v>287</v>
      </c>
      <c r="G108" s="323">
        <v>1</v>
      </c>
      <c r="H108" s="324">
        <v>65422</v>
      </c>
      <c r="I108" s="324">
        <f>+ROUND(H108*G108,0)</f>
        <v>65422</v>
      </c>
      <c r="J108" s="354"/>
    </row>
    <row r="109" spans="2:10" ht="15" x14ac:dyDescent="0.15">
      <c r="B109" s="325"/>
      <c r="C109" s="313">
        <v>11</v>
      </c>
      <c r="D109" s="313"/>
      <c r="E109" s="338" t="s">
        <v>2344</v>
      </c>
      <c r="F109" s="316"/>
      <c r="G109" s="317"/>
      <c r="H109" s="331"/>
      <c r="I109" s="331"/>
      <c r="J109" s="354"/>
    </row>
    <row r="110" spans="2:10" ht="15" outlineLevel="1" x14ac:dyDescent="0.15">
      <c r="B110" s="325"/>
      <c r="C110" s="313">
        <v>11</v>
      </c>
      <c r="D110" s="313">
        <v>1</v>
      </c>
      <c r="E110" s="338" t="s">
        <v>2345</v>
      </c>
      <c r="F110" s="316"/>
      <c r="G110" s="317"/>
      <c r="H110" s="331"/>
      <c r="I110" s="331"/>
      <c r="J110" s="354"/>
    </row>
    <row r="111" spans="2:10" ht="15" outlineLevel="1" x14ac:dyDescent="0.15">
      <c r="B111" s="332" t="s">
        <v>1872</v>
      </c>
      <c r="C111" s="339">
        <v>11</v>
      </c>
      <c r="D111" s="339">
        <v>1.01</v>
      </c>
      <c r="E111" s="334" t="s">
        <v>1873</v>
      </c>
      <c r="F111" s="335" t="s">
        <v>287</v>
      </c>
      <c r="G111" s="323">
        <v>1</v>
      </c>
      <c r="H111" s="324">
        <v>46500</v>
      </c>
      <c r="I111" s="324">
        <f t="shared" ref="I111:I134" si="4">+ROUND(H111*G111,0)</f>
        <v>46500</v>
      </c>
      <c r="J111" s="354"/>
    </row>
    <row r="112" spans="2:10" ht="15" outlineLevel="1" x14ac:dyDescent="0.15">
      <c r="B112" s="332" t="s">
        <v>1874</v>
      </c>
      <c r="C112" s="339">
        <v>11</v>
      </c>
      <c r="D112" s="339">
        <v>1.02</v>
      </c>
      <c r="E112" s="334" t="s">
        <v>1875</v>
      </c>
      <c r="F112" s="335" t="s">
        <v>287</v>
      </c>
      <c r="G112" s="323">
        <v>1</v>
      </c>
      <c r="H112" s="324">
        <v>123636</v>
      </c>
      <c r="I112" s="324">
        <f t="shared" si="4"/>
        <v>123636</v>
      </c>
      <c r="J112" s="354"/>
    </row>
    <row r="113" spans="2:10" ht="15" outlineLevel="1" x14ac:dyDescent="0.15">
      <c r="B113" s="332" t="s">
        <v>1876</v>
      </c>
      <c r="C113" s="339">
        <v>11</v>
      </c>
      <c r="D113" s="339">
        <v>1.03</v>
      </c>
      <c r="E113" s="334" t="s">
        <v>1877</v>
      </c>
      <c r="F113" s="335" t="s">
        <v>287</v>
      </c>
      <c r="G113" s="323">
        <v>1</v>
      </c>
      <c r="H113" s="324">
        <v>81484</v>
      </c>
      <c r="I113" s="324">
        <f t="shared" si="4"/>
        <v>81484</v>
      </c>
      <c r="J113" s="354"/>
    </row>
    <row r="114" spans="2:10" ht="15" outlineLevel="1" x14ac:dyDescent="0.15">
      <c r="B114" s="332" t="s">
        <v>1878</v>
      </c>
      <c r="C114" s="339">
        <v>11</v>
      </c>
      <c r="D114" s="339">
        <v>1.06</v>
      </c>
      <c r="E114" s="334" t="s">
        <v>1879</v>
      </c>
      <c r="F114" s="335" t="s">
        <v>287</v>
      </c>
      <c r="G114" s="323">
        <v>1</v>
      </c>
      <c r="H114" s="324">
        <v>58287</v>
      </c>
      <c r="I114" s="324">
        <f t="shared" si="4"/>
        <v>58287</v>
      </c>
      <c r="J114" s="354"/>
    </row>
    <row r="115" spans="2:10" ht="15" outlineLevel="1" x14ac:dyDescent="0.15">
      <c r="B115" s="332" t="s">
        <v>1880</v>
      </c>
      <c r="C115" s="339">
        <v>11</v>
      </c>
      <c r="D115" s="339">
        <v>1.07</v>
      </c>
      <c r="E115" s="334" t="s">
        <v>1881</v>
      </c>
      <c r="F115" s="335" t="s">
        <v>287</v>
      </c>
      <c r="G115" s="323">
        <v>1</v>
      </c>
      <c r="H115" s="324">
        <v>17959</v>
      </c>
      <c r="I115" s="324">
        <f t="shared" si="4"/>
        <v>17959</v>
      </c>
      <c r="J115" s="354"/>
    </row>
    <row r="116" spans="2:10" ht="15" outlineLevel="1" x14ac:dyDescent="0.15">
      <c r="B116" s="332" t="s">
        <v>1882</v>
      </c>
      <c r="C116" s="339">
        <v>11</v>
      </c>
      <c r="D116" s="339">
        <v>1.08</v>
      </c>
      <c r="E116" s="334" t="s">
        <v>1883</v>
      </c>
      <c r="F116" s="335" t="s">
        <v>287</v>
      </c>
      <c r="G116" s="323">
        <v>1</v>
      </c>
      <c r="H116" s="324">
        <v>96845</v>
      </c>
      <c r="I116" s="324">
        <f t="shared" si="4"/>
        <v>96845</v>
      </c>
      <c r="J116" s="354"/>
    </row>
    <row r="117" spans="2:10" ht="15" outlineLevel="1" x14ac:dyDescent="0.15">
      <c r="B117" s="332" t="s">
        <v>1884</v>
      </c>
      <c r="C117" s="339">
        <v>11</v>
      </c>
      <c r="D117" s="339">
        <v>1.0900000000000001</v>
      </c>
      <c r="E117" s="334" t="s">
        <v>1885</v>
      </c>
      <c r="F117" s="335" t="s">
        <v>287</v>
      </c>
      <c r="G117" s="323">
        <v>1</v>
      </c>
      <c r="H117" s="324">
        <v>27953</v>
      </c>
      <c r="I117" s="324">
        <f t="shared" si="4"/>
        <v>27953</v>
      </c>
      <c r="J117" s="354"/>
    </row>
    <row r="118" spans="2:10" ht="15" outlineLevel="1" x14ac:dyDescent="0.15">
      <c r="B118" s="332" t="s">
        <v>1886</v>
      </c>
      <c r="C118" s="339">
        <v>11</v>
      </c>
      <c r="D118" s="342">
        <v>1.1000000000000001</v>
      </c>
      <c r="E118" s="334" t="s">
        <v>1887</v>
      </c>
      <c r="F118" s="335" t="s">
        <v>287</v>
      </c>
      <c r="G118" s="323">
        <v>1</v>
      </c>
      <c r="H118" s="324">
        <v>33982</v>
      </c>
      <c r="I118" s="324">
        <f t="shared" si="4"/>
        <v>33982</v>
      </c>
      <c r="J118" s="354"/>
    </row>
    <row r="119" spans="2:10" ht="15" outlineLevel="1" x14ac:dyDescent="0.15">
      <c r="B119" s="332" t="s">
        <v>1890</v>
      </c>
      <c r="C119" s="339">
        <v>11</v>
      </c>
      <c r="D119" s="339">
        <v>1.1100000000000001</v>
      </c>
      <c r="E119" s="334" t="s">
        <v>1891</v>
      </c>
      <c r="F119" s="335" t="s">
        <v>362</v>
      </c>
      <c r="G119" s="323">
        <v>1</v>
      </c>
      <c r="H119" s="324">
        <v>24914</v>
      </c>
      <c r="I119" s="324">
        <f t="shared" si="4"/>
        <v>24914</v>
      </c>
      <c r="J119" s="354"/>
    </row>
    <row r="120" spans="2:10" ht="15" outlineLevel="1" x14ac:dyDescent="0.15">
      <c r="B120" s="332" t="s">
        <v>1892</v>
      </c>
      <c r="C120" s="339">
        <v>11</v>
      </c>
      <c r="D120" s="339">
        <v>1.1100000000000001</v>
      </c>
      <c r="E120" s="334" t="s">
        <v>1893</v>
      </c>
      <c r="F120" s="335" t="s">
        <v>362</v>
      </c>
      <c r="G120" s="323">
        <v>1</v>
      </c>
      <c r="H120" s="324">
        <v>25438</v>
      </c>
      <c r="I120" s="324">
        <f t="shared" si="4"/>
        <v>25438</v>
      </c>
      <c r="J120" s="354"/>
    </row>
    <row r="121" spans="2:10" ht="15" outlineLevel="1" x14ac:dyDescent="0.15">
      <c r="B121" s="332" t="s">
        <v>1894</v>
      </c>
      <c r="C121" s="339">
        <v>11</v>
      </c>
      <c r="D121" s="339">
        <v>1.1100000000000001</v>
      </c>
      <c r="E121" s="334" t="s">
        <v>1895</v>
      </c>
      <c r="F121" s="335" t="s">
        <v>362</v>
      </c>
      <c r="G121" s="323">
        <v>1</v>
      </c>
      <c r="H121" s="324">
        <v>30214</v>
      </c>
      <c r="I121" s="324">
        <f t="shared" si="4"/>
        <v>30214</v>
      </c>
      <c r="J121" s="354"/>
    </row>
    <row r="122" spans="2:10" ht="15" outlineLevel="1" x14ac:dyDescent="0.15">
      <c r="B122" s="332" t="s">
        <v>1896</v>
      </c>
      <c r="C122" s="339">
        <v>11</v>
      </c>
      <c r="D122" s="339">
        <v>1.1399999999999999</v>
      </c>
      <c r="E122" s="334" t="s">
        <v>1897</v>
      </c>
      <c r="F122" s="335" t="s">
        <v>287</v>
      </c>
      <c r="G122" s="323">
        <v>1</v>
      </c>
      <c r="H122" s="324">
        <v>381750</v>
      </c>
      <c r="I122" s="324">
        <f t="shared" si="4"/>
        <v>381750</v>
      </c>
      <c r="J122" s="354"/>
    </row>
    <row r="123" spans="2:10" ht="15" outlineLevel="1" x14ac:dyDescent="0.15">
      <c r="B123" s="332" t="s">
        <v>1898</v>
      </c>
      <c r="C123" s="339">
        <v>11</v>
      </c>
      <c r="D123" s="339">
        <v>1.1499999999999999</v>
      </c>
      <c r="E123" s="334" t="s">
        <v>1899</v>
      </c>
      <c r="F123" s="335" t="s">
        <v>287</v>
      </c>
      <c r="G123" s="323">
        <v>1</v>
      </c>
      <c r="H123" s="324">
        <v>220644</v>
      </c>
      <c r="I123" s="324">
        <f t="shared" si="4"/>
        <v>220644</v>
      </c>
      <c r="J123" s="354"/>
    </row>
    <row r="124" spans="2:10" ht="15" outlineLevel="1" x14ac:dyDescent="0.15">
      <c r="B124" s="332" t="s">
        <v>1900</v>
      </c>
      <c r="C124" s="339">
        <v>11</v>
      </c>
      <c r="D124" s="339">
        <v>1.1599999999999999</v>
      </c>
      <c r="E124" s="334" t="s">
        <v>1901</v>
      </c>
      <c r="F124" s="335" t="s">
        <v>287</v>
      </c>
      <c r="G124" s="323">
        <v>1</v>
      </c>
      <c r="H124" s="324">
        <v>628470</v>
      </c>
      <c r="I124" s="324">
        <f t="shared" si="4"/>
        <v>628470</v>
      </c>
      <c r="J124" s="354"/>
    </row>
    <row r="125" spans="2:10" ht="15" outlineLevel="1" x14ac:dyDescent="0.15">
      <c r="B125" s="332" t="s">
        <v>1902</v>
      </c>
      <c r="C125" s="339">
        <v>11</v>
      </c>
      <c r="D125" s="339">
        <v>1.17</v>
      </c>
      <c r="E125" s="334" t="s">
        <v>1903</v>
      </c>
      <c r="F125" s="335" t="s">
        <v>287</v>
      </c>
      <c r="G125" s="323">
        <v>1</v>
      </c>
      <c r="H125" s="324">
        <v>910358</v>
      </c>
      <c r="I125" s="324">
        <f t="shared" si="4"/>
        <v>910358</v>
      </c>
      <c r="J125" s="354"/>
    </row>
    <row r="126" spans="2:10" ht="15" outlineLevel="1" x14ac:dyDescent="0.15">
      <c r="B126" s="332" t="s">
        <v>1904</v>
      </c>
      <c r="C126" s="339">
        <v>11</v>
      </c>
      <c r="D126" s="339">
        <v>1.18</v>
      </c>
      <c r="E126" s="334" t="s">
        <v>1905</v>
      </c>
      <c r="F126" s="335" t="s">
        <v>287</v>
      </c>
      <c r="G126" s="323">
        <v>1</v>
      </c>
      <c r="H126" s="324">
        <v>661252</v>
      </c>
      <c r="I126" s="324">
        <f t="shared" si="4"/>
        <v>661252</v>
      </c>
      <c r="J126" s="354"/>
    </row>
    <row r="127" spans="2:10" ht="15" outlineLevel="1" x14ac:dyDescent="0.15">
      <c r="B127" s="332" t="s">
        <v>1906</v>
      </c>
      <c r="C127" s="339">
        <v>11</v>
      </c>
      <c r="D127" s="339">
        <v>1.19</v>
      </c>
      <c r="E127" s="334" t="s">
        <v>1907</v>
      </c>
      <c r="F127" s="335" t="s">
        <v>287</v>
      </c>
      <c r="G127" s="323">
        <v>1</v>
      </c>
      <c r="H127" s="324">
        <v>676838</v>
      </c>
      <c r="I127" s="324">
        <f t="shared" si="4"/>
        <v>676838</v>
      </c>
      <c r="J127" s="354"/>
    </row>
    <row r="128" spans="2:10" ht="15" outlineLevel="1" x14ac:dyDescent="0.15">
      <c r="B128" s="332" t="s">
        <v>1958</v>
      </c>
      <c r="C128" s="339">
        <v>11</v>
      </c>
      <c r="D128" s="339">
        <v>2</v>
      </c>
      <c r="E128" s="334" t="s">
        <v>1959</v>
      </c>
      <c r="F128" s="335" t="s">
        <v>1960</v>
      </c>
      <c r="G128" s="323">
        <v>1</v>
      </c>
      <c r="H128" s="324">
        <v>52612</v>
      </c>
      <c r="I128" s="324">
        <f t="shared" si="4"/>
        <v>52612</v>
      </c>
      <c r="J128" s="354"/>
    </row>
    <row r="129" spans="2:12" ht="15" outlineLevel="1" x14ac:dyDescent="0.15">
      <c r="B129" s="332" t="s">
        <v>1963</v>
      </c>
      <c r="C129" s="339">
        <v>11</v>
      </c>
      <c r="D129" s="339">
        <v>3.38</v>
      </c>
      <c r="E129" s="334" t="s">
        <v>1964</v>
      </c>
      <c r="F129" s="335" t="s">
        <v>287</v>
      </c>
      <c r="G129" s="323">
        <v>1</v>
      </c>
      <c r="H129" s="324">
        <v>34994</v>
      </c>
      <c r="I129" s="324">
        <f t="shared" si="4"/>
        <v>34994</v>
      </c>
      <c r="J129" s="354"/>
    </row>
    <row r="130" spans="2:12" ht="15" outlineLevel="1" x14ac:dyDescent="0.15">
      <c r="B130" s="332" t="s">
        <v>1965</v>
      </c>
      <c r="C130" s="339">
        <v>11</v>
      </c>
      <c r="D130" s="339">
        <v>3.38</v>
      </c>
      <c r="E130" s="334" t="s">
        <v>1966</v>
      </c>
      <c r="F130" s="335" t="s">
        <v>287</v>
      </c>
      <c r="G130" s="323">
        <v>1</v>
      </c>
      <c r="H130" s="324">
        <v>32764</v>
      </c>
      <c r="I130" s="324">
        <f t="shared" si="4"/>
        <v>32764</v>
      </c>
      <c r="J130" s="354"/>
    </row>
    <row r="131" spans="2:12" ht="30" outlineLevel="1" x14ac:dyDescent="0.15">
      <c r="B131" s="332" t="s">
        <v>1967</v>
      </c>
      <c r="C131" s="339">
        <v>11</v>
      </c>
      <c r="D131" s="339">
        <v>3.38</v>
      </c>
      <c r="E131" s="334" t="s">
        <v>1968</v>
      </c>
      <c r="F131" s="335" t="s">
        <v>1839</v>
      </c>
      <c r="G131" s="323">
        <v>1</v>
      </c>
      <c r="H131" s="324">
        <v>74141</v>
      </c>
      <c r="I131" s="324">
        <f t="shared" si="4"/>
        <v>74141</v>
      </c>
      <c r="J131" s="354"/>
    </row>
    <row r="132" spans="2:12" ht="15" outlineLevel="1" x14ac:dyDescent="0.15">
      <c r="B132" s="332" t="s">
        <v>1969</v>
      </c>
      <c r="C132" s="339">
        <v>11</v>
      </c>
      <c r="D132" s="339">
        <v>3.38</v>
      </c>
      <c r="E132" s="334" t="s">
        <v>1970</v>
      </c>
      <c r="F132" s="335" t="s">
        <v>287</v>
      </c>
      <c r="G132" s="323">
        <v>1</v>
      </c>
      <c r="H132" s="324">
        <v>10073</v>
      </c>
      <c r="I132" s="324">
        <f t="shared" si="4"/>
        <v>10073</v>
      </c>
      <c r="J132" s="354"/>
    </row>
    <row r="133" spans="2:12" ht="15" outlineLevel="1" x14ac:dyDescent="0.15">
      <c r="B133" s="332" t="s">
        <v>1971</v>
      </c>
      <c r="C133" s="339">
        <v>11</v>
      </c>
      <c r="D133" s="339">
        <v>3.38</v>
      </c>
      <c r="E133" s="334" t="s">
        <v>1972</v>
      </c>
      <c r="F133" s="335" t="s">
        <v>287</v>
      </c>
      <c r="G133" s="323">
        <v>1</v>
      </c>
      <c r="H133" s="324">
        <v>10510</v>
      </c>
      <c r="I133" s="324">
        <f t="shared" si="4"/>
        <v>10510</v>
      </c>
      <c r="J133" s="354"/>
    </row>
    <row r="134" spans="2:12" ht="15" outlineLevel="1" x14ac:dyDescent="0.15">
      <c r="B134" s="332" t="s">
        <v>1973</v>
      </c>
      <c r="C134" s="339">
        <v>11</v>
      </c>
      <c r="D134" s="339">
        <v>3.38</v>
      </c>
      <c r="E134" s="334" t="s">
        <v>1974</v>
      </c>
      <c r="F134" s="335" t="s">
        <v>287</v>
      </c>
      <c r="G134" s="323">
        <v>1</v>
      </c>
      <c r="H134" s="324">
        <v>14274</v>
      </c>
      <c r="I134" s="324">
        <f t="shared" si="4"/>
        <v>14274</v>
      </c>
      <c r="J134" s="354"/>
    </row>
    <row r="135" spans="2:12" ht="15" outlineLevel="1" x14ac:dyDescent="0.15">
      <c r="B135" s="328"/>
      <c r="C135" s="340">
        <v>11</v>
      </c>
      <c r="D135" s="340">
        <v>2</v>
      </c>
      <c r="E135" s="329" t="s">
        <v>2346</v>
      </c>
      <c r="F135" s="330"/>
      <c r="G135" s="327"/>
      <c r="H135" s="331"/>
      <c r="I135" s="331"/>
      <c r="J135" s="354"/>
    </row>
    <row r="136" spans="2:12" ht="60" outlineLevel="1" x14ac:dyDescent="0.15">
      <c r="B136" s="332" t="s">
        <v>1069</v>
      </c>
      <c r="C136" s="339">
        <v>11</v>
      </c>
      <c r="D136" s="339">
        <v>2.0099999999999998</v>
      </c>
      <c r="E136" s="334" t="s">
        <v>1070</v>
      </c>
      <c r="F136" s="335" t="s">
        <v>287</v>
      </c>
      <c r="G136" s="323">
        <v>1</v>
      </c>
      <c r="H136" s="324">
        <v>922595</v>
      </c>
      <c r="I136" s="324">
        <f t="shared" ref="I136:I142" si="5">+ROUND(H136*G136,0)</f>
        <v>922595</v>
      </c>
      <c r="J136" s="354"/>
      <c r="K136" s="324">
        <v>658193</v>
      </c>
      <c r="L136" s="25">
        <f>K136*1.056*1.327376</f>
        <v>922595.08869580808</v>
      </c>
    </row>
    <row r="137" spans="2:12" ht="60" outlineLevel="1" x14ac:dyDescent="0.15">
      <c r="B137" s="332" t="s">
        <v>1071</v>
      </c>
      <c r="C137" s="339">
        <v>11</v>
      </c>
      <c r="D137" s="339">
        <v>2.02</v>
      </c>
      <c r="E137" s="334" t="s">
        <v>1072</v>
      </c>
      <c r="F137" s="335" t="s">
        <v>287</v>
      </c>
      <c r="G137" s="323">
        <v>1</v>
      </c>
      <c r="H137" s="324">
        <v>1580807</v>
      </c>
      <c r="I137" s="324">
        <f t="shared" si="5"/>
        <v>1580807</v>
      </c>
      <c r="J137" s="354"/>
      <c r="K137" s="324">
        <v>1127771</v>
      </c>
      <c r="L137" s="25">
        <f t="shared" ref="L137:L143" si="6">K137*1.056*1.327376</f>
        <v>1580806.8237941759</v>
      </c>
    </row>
    <row r="138" spans="2:12" ht="60" outlineLevel="1" x14ac:dyDescent="0.15">
      <c r="B138" s="332" t="s">
        <v>1073</v>
      </c>
      <c r="C138" s="339">
        <v>11</v>
      </c>
      <c r="D138" s="339">
        <v>2.0299999999999998</v>
      </c>
      <c r="E138" s="334" t="s">
        <v>1074</v>
      </c>
      <c r="F138" s="335" t="s">
        <v>287</v>
      </c>
      <c r="G138" s="323">
        <v>1</v>
      </c>
      <c r="H138" s="324">
        <v>1705042</v>
      </c>
      <c r="I138" s="324">
        <f t="shared" si="5"/>
        <v>1705042</v>
      </c>
      <c r="J138" s="354"/>
      <c r="K138" s="324">
        <v>1216402</v>
      </c>
      <c r="L138" s="25">
        <f t="shared" si="6"/>
        <v>1705041.6991365119</v>
      </c>
    </row>
    <row r="139" spans="2:12" ht="60" outlineLevel="1" x14ac:dyDescent="0.15">
      <c r="B139" s="332" t="s">
        <v>1075</v>
      </c>
      <c r="C139" s="339">
        <v>11</v>
      </c>
      <c r="D139" s="339">
        <v>2.04</v>
      </c>
      <c r="E139" s="334" t="s">
        <v>1076</v>
      </c>
      <c r="F139" s="335" t="s">
        <v>287</v>
      </c>
      <c r="G139" s="323">
        <v>1</v>
      </c>
      <c r="H139" s="324">
        <v>1825266</v>
      </c>
      <c r="I139" s="324">
        <f t="shared" si="5"/>
        <v>1825266</v>
      </c>
      <c r="J139" s="354"/>
      <c r="K139" s="324">
        <v>1302172</v>
      </c>
      <c r="L139" s="25">
        <f t="shared" si="6"/>
        <v>1825266.2848696318</v>
      </c>
    </row>
    <row r="140" spans="2:12" ht="60" outlineLevel="1" x14ac:dyDescent="0.15">
      <c r="B140" s="332" t="s">
        <v>1077</v>
      </c>
      <c r="C140" s="339">
        <v>11</v>
      </c>
      <c r="D140" s="339">
        <v>2.0499999999999998</v>
      </c>
      <c r="E140" s="334" t="s">
        <v>1078</v>
      </c>
      <c r="F140" s="335" t="s">
        <v>287</v>
      </c>
      <c r="G140" s="323">
        <v>1</v>
      </c>
      <c r="H140" s="324">
        <v>1382066</v>
      </c>
      <c r="I140" s="324">
        <f t="shared" si="5"/>
        <v>1382066</v>
      </c>
      <c r="J140" s="354"/>
      <c r="K140" s="324">
        <v>985986</v>
      </c>
      <c r="L140" s="25">
        <f t="shared" si="6"/>
        <v>1382065.5052892158</v>
      </c>
    </row>
    <row r="141" spans="2:12" ht="60" outlineLevel="1" x14ac:dyDescent="0.15">
      <c r="B141" s="332" t="s">
        <v>1079</v>
      </c>
      <c r="C141" s="339">
        <v>11</v>
      </c>
      <c r="D141" s="339">
        <v>2.06</v>
      </c>
      <c r="E141" s="334" t="s">
        <v>1080</v>
      </c>
      <c r="F141" s="335" t="s">
        <v>287</v>
      </c>
      <c r="G141" s="323">
        <v>1</v>
      </c>
      <c r="H141" s="324">
        <v>2687961</v>
      </c>
      <c r="I141" s="324">
        <f t="shared" si="5"/>
        <v>2687961</v>
      </c>
      <c r="J141" s="354"/>
      <c r="K141" s="324">
        <v>1917631</v>
      </c>
      <c r="L141" s="25">
        <f t="shared" si="6"/>
        <v>2687960.7387663359</v>
      </c>
    </row>
    <row r="142" spans="2:12" ht="30" outlineLevel="1" x14ac:dyDescent="0.15">
      <c r="B142" s="332" t="s">
        <v>1083</v>
      </c>
      <c r="C142" s="339">
        <v>11</v>
      </c>
      <c r="D142" s="339">
        <v>2.08</v>
      </c>
      <c r="E142" s="334" t="s">
        <v>1084</v>
      </c>
      <c r="F142" s="335" t="s">
        <v>287</v>
      </c>
      <c r="G142" s="323">
        <v>2</v>
      </c>
      <c r="H142" s="324">
        <v>315097</v>
      </c>
      <c r="I142" s="324">
        <f t="shared" si="5"/>
        <v>630194</v>
      </c>
      <c r="J142" s="354"/>
      <c r="K142" s="324">
        <v>3119042</v>
      </c>
      <c r="L142" s="25">
        <f t="shared" si="6"/>
        <v>4371989.4174443511</v>
      </c>
    </row>
    <row r="143" spans="2:12" ht="15" outlineLevel="1" x14ac:dyDescent="0.15">
      <c r="B143" s="328"/>
      <c r="C143" s="340">
        <v>11</v>
      </c>
      <c r="D143" s="340">
        <v>3</v>
      </c>
      <c r="E143" s="329" t="s">
        <v>2347</v>
      </c>
      <c r="F143" s="330"/>
      <c r="G143" s="327"/>
      <c r="H143" s="331"/>
      <c r="I143" s="331"/>
      <c r="J143" s="354"/>
      <c r="K143" s="324">
        <v>224795</v>
      </c>
      <c r="L143" s="25">
        <f t="shared" si="6"/>
        <v>315097.18724351999</v>
      </c>
    </row>
    <row r="144" spans="2:12" ht="15" outlineLevel="1" x14ac:dyDescent="0.15">
      <c r="B144" s="332" t="s">
        <v>1888</v>
      </c>
      <c r="C144" s="339">
        <v>11</v>
      </c>
      <c r="D144" s="339">
        <v>3.01</v>
      </c>
      <c r="E144" s="334" t="s">
        <v>1889</v>
      </c>
      <c r="F144" s="335" t="s">
        <v>362</v>
      </c>
      <c r="G144" s="323">
        <v>1</v>
      </c>
      <c r="H144" s="324">
        <v>49751</v>
      </c>
      <c r="I144" s="324">
        <f t="shared" ref="I144:I171" si="7">+ROUND(H144*G144,0)</f>
        <v>49751</v>
      </c>
      <c r="J144" s="354"/>
    </row>
    <row r="145" spans="2:10" ht="15" outlineLevel="1" x14ac:dyDescent="0.15">
      <c r="B145" s="332" t="s">
        <v>1908</v>
      </c>
      <c r="C145" s="339">
        <v>11</v>
      </c>
      <c r="D145" s="339">
        <v>3.03</v>
      </c>
      <c r="E145" s="334" t="s">
        <v>1909</v>
      </c>
      <c r="F145" s="335" t="s">
        <v>362</v>
      </c>
      <c r="G145" s="323">
        <v>1</v>
      </c>
      <c r="H145" s="324">
        <v>36342</v>
      </c>
      <c r="I145" s="324">
        <f t="shared" si="7"/>
        <v>36342</v>
      </c>
      <c r="J145" s="354"/>
    </row>
    <row r="146" spans="2:10" ht="15" outlineLevel="1" x14ac:dyDescent="0.15">
      <c r="B146" s="332" t="s">
        <v>1910</v>
      </c>
      <c r="C146" s="339">
        <v>11</v>
      </c>
      <c r="D146" s="339">
        <v>3.04</v>
      </c>
      <c r="E146" s="334" t="s">
        <v>1911</v>
      </c>
      <c r="F146" s="335" t="s">
        <v>362</v>
      </c>
      <c r="G146" s="323">
        <v>1</v>
      </c>
      <c r="H146" s="324">
        <v>52811</v>
      </c>
      <c r="I146" s="324">
        <f t="shared" si="7"/>
        <v>52811</v>
      </c>
      <c r="J146" s="354"/>
    </row>
    <row r="147" spans="2:10" ht="15" outlineLevel="1" x14ac:dyDescent="0.15">
      <c r="B147" s="332" t="s">
        <v>1912</v>
      </c>
      <c r="C147" s="339">
        <v>11</v>
      </c>
      <c r="D147" s="339">
        <v>3.05</v>
      </c>
      <c r="E147" s="334" t="s">
        <v>1913</v>
      </c>
      <c r="F147" s="335" t="s">
        <v>362</v>
      </c>
      <c r="G147" s="323">
        <v>1</v>
      </c>
      <c r="H147" s="324">
        <v>70678</v>
      </c>
      <c r="I147" s="324">
        <f t="shared" si="7"/>
        <v>70678</v>
      </c>
      <c r="J147" s="354"/>
    </row>
    <row r="148" spans="2:10" ht="30" outlineLevel="1" x14ac:dyDescent="0.15">
      <c r="B148" s="332" t="s">
        <v>1914</v>
      </c>
      <c r="C148" s="339">
        <v>11</v>
      </c>
      <c r="D148" s="339">
        <v>3.06</v>
      </c>
      <c r="E148" s="334" t="s">
        <v>1915</v>
      </c>
      <c r="F148" s="335" t="s">
        <v>287</v>
      </c>
      <c r="G148" s="323">
        <v>1</v>
      </c>
      <c r="H148" s="324">
        <v>576339</v>
      </c>
      <c r="I148" s="324">
        <f t="shared" si="7"/>
        <v>576339</v>
      </c>
      <c r="J148" s="354"/>
    </row>
    <row r="149" spans="2:10" ht="30" outlineLevel="1" x14ac:dyDescent="0.15">
      <c r="B149" s="332" t="s">
        <v>1916</v>
      </c>
      <c r="C149" s="339">
        <v>11</v>
      </c>
      <c r="D149" s="339">
        <v>3.07</v>
      </c>
      <c r="E149" s="334" t="s">
        <v>1917</v>
      </c>
      <c r="F149" s="335" t="s">
        <v>287</v>
      </c>
      <c r="G149" s="323">
        <v>1</v>
      </c>
      <c r="H149" s="324">
        <v>812703</v>
      </c>
      <c r="I149" s="324">
        <f t="shared" si="7"/>
        <v>812703</v>
      </c>
      <c r="J149" s="354"/>
    </row>
    <row r="150" spans="2:10" ht="15" outlineLevel="1" x14ac:dyDescent="0.15">
      <c r="B150" s="332" t="s">
        <v>1922</v>
      </c>
      <c r="C150" s="339">
        <v>11</v>
      </c>
      <c r="D150" s="342">
        <v>3.1</v>
      </c>
      <c r="E150" s="334" t="s">
        <v>1923</v>
      </c>
      <c r="F150" s="335" t="s">
        <v>287</v>
      </c>
      <c r="G150" s="323">
        <v>1</v>
      </c>
      <c r="H150" s="324">
        <v>20336</v>
      </c>
      <c r="I150" s="324">
        <f t="shared" si="7"/>
        <v>20336</v>
      </c>
      <c r="J150" s="354"/>
    </row>
    <row r="151" spans="2:10" ht="15" outlineLevel="1" x14ac:dyDescent="0.15">
      <c r="B151" s="332" t="s">
        <v>1924</v>
      </c>
      <c r="C151" s="339">
        <v>11</v>
      </c>
      <c r="D151" s="339">
        <v>3.12</v>
      </c>
      <c r="E151" s="334" t="s">
        <v>1925</v>
      </c>
      <c r="F151" s="335" t="s">
        <v>287</v>
      </c>
      <c r="G151" s="323">
        <v>1</v>
      </c>
      <c r="H151" s="324">
        <v>24360</v>
      </c>
      <c r="I151" s="324">
        <f t="shared" si="7"/>
        <v>24360</v>
      </c>
      <c r="J151" s="354"/>
    </row>
    <row r="152" spans="2:10" ht="15" outlineLevel="1" x14ac:dyDescent="0.15">
      <c r="B152" s="332" t="s">
        <v>1926</v>
      </c>
      <c r="C152" s="339">
        <v>11</v>
      </c>
      <c r="D152" s="339">
        <v>3.14</v>
      </c>
      <c r="E152" s="334" t="s">
        <v>1927</v>
      </c>
      <c r="F152" s="335" t="s">
        <v>287</v>
      </c>
      <c r="G152" s="323">
        <v>1</v>
      </c>
      <c r="H152" s="324">
        <v>16523</v>
      </c>
      <c r="I152" s="324">
        <f t="shared" si="7"/>
        <v>16523</v>
      </c>
      <c r="J152" s="354"/>
    </row>
    <row r="153" spans="2:10" ht="15" outlineLevel="1" x14ac:dyDescent="0.15">
      <c r="B153" s="332" t="s">
        <v>1928</v>
      </c>
      <c r="C153" s="339">
        <v>11</v>
      </c>
      <c r="D153" s="339">
        <v>3.15</v>
      </c>
      <c r="E153" s="334" t="s">
        <v>1929</v>
      </c>
      <c r="F153" s="335" t="s">
        <v>287</v>
      </c>
      <c r="G153" s="323">
        <v>1</v>
      </c>
      <c r="H153" s="324">
        <v>57274</v>
      </c>
      <c r="I153" s="324">
        <f t="shared" si="7"/>
        <v>57274</v>
      </c>
      <c r="J153" s="354"/>
    </row>
    <row r="154" spans="2:10" ht="15" outlineLevel="1" x14ac:dyDescent="0.15">
      <c r="B154" s="332" t="s">
        <v>1930</v>
      </c>
      <c r="C154" s="339">
        <v>11</v>
      </c>
      <c r="D154" s="339">
        <v>3.16</v>
      </c>
      <c r="E154" s="334" t="s">
        <v>1931</v>
      </c>
      <c r="F154" s="335" t="s">
        <v>287</v>
      </c>
      <c r="G154" s="323">
        <v>1</v>
      </c>
      <c r="H154" s="324">
        <v>89386</v>
      </c>
      <c r="I154" s="324">
        <f t="shared" si="7"/>
        <v>89386</v>
      </c>
      <c r="J154" s="354"/>
    </row>
    <row r="155" spans="2:10" ht="15" outlineLevel="1" x14ac:dyDescent="0.15">
      <c r="B155" s="332" t="s">
        <v>1932</v>
      </c>
      <c r="C155" s="339">
        <v>11</v>
      </c>
      <c r="D155" s="339">
        <v>3.17</v>
      </c>
      <c r="E155" s="334" t="s">
        <v>1933</v>
      </c>
      <c r="F155" s="335" t="s">
        <v>287</v>
      </c>
      <c r="G155" s="323">
        <v>1</v>
      </c>
      <c r="H155" s="324">
        <v>172309</v>
      </c>
      <c r="I155" s="324">
        <f t="shared" si="7"/>
        <v>172309</v>
      </c>
      <c r="J155" s="354"/>
    </row>
    <row r="156" spans="2:10" ht="15" outlineLevel="1" x14ac:dyDescent="0.15">
      <c r="B156" s="332" t="s">
        <v>1934</v>
      </c>
      <c r="C156" s="339">
        <v>11</v>
      </c>
      <c r="D156" s="339">
        <v>3.18</v>
      </c>
      <c r="E156" s="334" t="s">
        <v>1935</v>
      </c>
      <c r="F156" s="335" t="s">
        <v>287</v>
      </c>
      <c r="G156" s="323">
        <v>1</v>
      </c>
      <c r="H156" s="324">
        <v>131569</v>
      </c>
      <c r="I156" s="324">
        <f t="shared" si="7"/>
        <v>131569</v>
      </c>
      <c r="J156" s="354"/>
    </row>
    <row r="157" spans="2:10" ht="15" outlineLevel="1" x14ac:dyDescent="0.15">
      <c r="B157" s="332" t="s">
        <v>1936</v>
      </c>
      <c r="C157" s="339">
        <v>11</v>
      </c>
      <c r="D157" s="339">
        <v>3.19</v>
      </c>
      <c r="E157" s="334" t="s">
        <v>1937</v>
      </c>
      <c r="F157" s="335" t="s">
        <v>362</v>
      </c>
      <c r="G157" s="323">
        <v>1</v>
      </c>
      <c r="H157" s="324">
        <v>58754</v>
      </c>
      <c r="I157" s="324">
        <f t="shared" si="7"/>
        <v>58754</v>
      </c>
      <c r="J157" s="354"/>
    </row>
    <row r="158" spans="2:10" ht="15" outlineLevel="1" x14ac:dyDescent="0.15">
      <c r="B158" s="332" t="s">
        <v>1938</v>
      </c>
      <c r="C158" s="339">
        <v>11</v>
      </c>
      <c r="D158" s="342">
        <v>3.2</v>
      </c>
      <c r="E158" s="334" t="s">
        <v>1939</v>
      </c>
      <c r="F158" s="335" t="s">
        <v>362</v>
      </c>
      <c r="G158" s="323">
        <v>1</v>
      </c>
      <c r="H158" s="324">
        <v>91722</v>
      </c>
      <c r="I158" s="324">
        <f t="shared" si="7"/>
        <v>91722</v>
      </c>
      <c r="J158" s="354"/>
    </row>
    <row r="159" spans="2:10" ht="15" outlineLevel="1" x14ac:dyDescent="0.15">
      <c r="B159" s="332" t="s">
        <v>1940</v>
      </c>
      <c r="C159" s="339">
        <v>11</v>
      </c>
      <c r="D159" s="339">
        <v>3.22</v>
      </c>
      <c r="E159" s="334" t="s">
        <v>1941</v>
      </c>
      <c r="F159" s="335" t="s">
        <v>362</v>
      </c>
      <c r="G159" s="323">
        <v>1</v>
      </c>
      <c r="H159" s="324">
        <v>41451</v>
      </c>
      <c r="I159" s="324">
        <f t="shared" si="7"/>
        <v>41451</v>
      </c>
      <c r="J159" s="354"/>
    </row>
    <row r="160" spans="2:10" ht="15" outlineLevel="1" x14ac:dyDescent="0.15">
      <c r="B160" s="332" t="s">
        <v>1942</v>
      </c>
      <c r="C160" s="339">
        <v>11</v>
      </c>
      <c r="D160" s="339">
        <v>3.23</v>
      </c>
      <c r="E160" s="334" t="s">
        <v>1943</v>
      </c>
      <c r="F160" s="335" t="s">
        <v>362</v>
      </c>
      <c r="G160" s="323">
        <v>1</v>
      </c>
      <c r="H160" s="324">
        <v>61566</v>
      </c>
      <c r="I160" s="324">
        <f t="shared" si="7"/>
        <v>61566</v>
      </c>
      <c r="J160" s="354"/>
    </row>
    <row r="161" spans="2:10" ht="15" outlineLevel="1" x14ac:dyDescent="0.15">
      <c r="B161" s="332" t="s">
        <v>1944</v>
      </c>
      <c r="C161" s="339">
        <v>11</v>
      </c>
      <c r="D161" s="339">
        <v>3.24</v>
      </c>
      <c r="E161" s="334" t="s">
        <v>1945</v>
      </c>
      <c r="F161" s="335" t="s">
        <v>362</v>
      </c>
      <c r="G161" s="323">
        <v>1</v>
      </c>
      <c r="H161" s="324">
        <v>78756</v>
      </c>
      <c r="I161" s="324">
        <f t="shared" si="7"/>
        <v>78756</v>
      </c>
      <c r="J161" s="354"/>
    </row>
    <row r="162" spans="2:10" ht="15" outlineLevel="1" x14ac:dyDescent="0.15">
      <c r="B162" s="332" t="s">
        <v>1946</v>
      </c>
      <c r="C162" s="339">
        <v>11</v>
      </c>
      <c r="D162" s="339">
        <v>3.2700000000000098</v>
      </c>
      <c r="E162" s="334" t="s">
        <v>1947</v>
      </c>
      <c r="F162" s="335" t="s">
        <v>362</v>
      </c>
      <c r="G162" s="323">
        <v>1</v>
      </c>
      <c r="H162" s="324">
        <v>65135</v>
      </c>
      <c r="I162" s="324">
        <f t="shared" si="7"/>
        <v>65135</v>
      </c>
      <c r="J162" s="354"/>
    </row>
    <row r="163" spans="2:10" ht="15" outlineLevel="1" x14ac:dyDescent="0.15">
      <c r="B163" s="332" t="s">
        <v>1948</v>
      </c>
      <c r="C163" s="339">
        <v>11</v>
      </c>
      <c r="D163" s="342">
        <v>3.30000000000001</v>
      </c>
      <c r="E163" s="334" t="s">
        <v>1949</v>
      </c>
      <c r="F163" s="335" t="s">
        <v>362</v>
      </c>
      <c r="G163" s="323">
        <v>1</v>
      </c>
      <c r="H163" s="324">
        <v>102322</v>
      </c>
      <c r="I163" s="324">
        <f t="shared" si="7"/>
        <v>102322</v>
      </c>
      <c r="J163" s="354"/>
    </row>
    <row r="164" spans="2:10" ht="15" outlineLevel="1" x14ac:dyDescent="0.15">
      <c r="B164" s="332" t="s">
        <v>1950</v>
      </c>
      <c r="C164" s="339">
        <v>11</v>
      </c>
      <c r="D164" s="339">
        <v>3.3100000000000098</v>
      </c>
      <c r="E164" s="334" t="s">
        <v>1951</v>
      </c>
      <c r="F164" s="335" t="s">
        <v>362</v>
      </c>
      <c r="G164" s="323">
        <v>1</v>
      </c>
      <c r="H164" s="324">
        <v>148039</v>
      </c>
      <c r="I164" s="324">
        <f t="shared" si="7"/>
        <v>148039</v>
      </c>
      <c r="J164" s="354"/>
    </row>
    <row r="165" spans="2:10" ht="15" outlineLevel="1" x14ac:dyDescent="0.15">
      <c r="B165" s="332" t="s">
        <v>1952</v>
      </c>
      <c r="C165" s="339">
        <v>11</v>
      </c>
      <c r="D165" s="339">
        <v>3.3400000000000101</v>
      </c>
      <c r="E165" s="334" t="s">
        <v>1953</v>
      </c>
      <c r="F165" s="335" t="s">
        <v>233</v>
      </c>
      <c r="G165" s="323">
        <v>1</v>
      </c>
      <c r="H165" s="324">
        <v>11758</v>
      </c>
      <c r="I165" s="324">
        <f t="shared" si="7"/>
        <v>11758</v>
      </c>
      <c r="J165" s="354"/>
    </row>
    <row r="166" spans="2:10" ht="30" outlineLevel="1" x14ac:dyDescent="0.15">
      <c r="B166" s="332" t="s">
        <v>1954</v>
      </c>
      <c r="C166" s="339">
        <v>11</v>
      </c>
      <c r="D166" s="339">
        <v>3.3500000000000099</v>
      </c>
      <c r="E166" s="334" t="s">
        <v>1955</v>
      </c>
      <c r="F166" s="335" t="s">
        <v>287</v>
      </c>
      <c r="G166" s="323">
        <v>1</v>
      </c>
      <c r="H166" s="324">
        <v>26795</v>
      </c>
      <c r="I166" s="324">
        <f t="shared" si="7"/>
        <v>26795</v>
      </c>
      <c r="J166" s="354"/>
    </row>
    <row r="167" spans="2:10" ht="30" outlineLevel="1" x14ac:dyDescent="0.15">
      <c r="B167" s="332" t="s">
        <v>1956</v>
      </c>
      <c r="C167" s="339">
        <v>11</v>
      </c>
      <c r="D167" s="339">
        <v>3.3600000000000101</v>
      </c>
      <c r="E167" s="334" t="s">
        <v>1957</v>
      </c>
      <c r="F167" s="335" t="s">
        <v>287</v>
      </c>
      <c r="G167" s="323">
        <v>3</v>
      </c>
      <c r="H167" s="324">
        <v>45218</v>
      </c>
      <c r="I167" s="324">
        <f t="shared" si="7"/>
        <v>135654</v>
      </c>
      <c r="J167" s="354"/>
    </row>
    <row r="168" spans="2:10" ht="15" outlineLevel="1" x14ac:dyDescent="0.15">
      <c r="B168" s="332" t="s">
        <v>1961</v>
      </c>
      <c r="C168" s="339">
        <v>11</v>
      </c>
      <c r="D168" s="339">
        <v>3.38</v>
      </c>
      <c r="E168" s="334" t="s">
        <v>1962</v>
      </c>
      <c r="F168" s="335" t="s">
        <v>287</v>
      </c>
      <c r="G168" s="323">
        <v>3</v>
      </c>
      <c r="H168" s="324">
        <v>18177</v>
      </c>
      <c r="I168" s="324">
        <f t="shared" si="7"/>
        <v>54531</v>
      </c>
      <c r="J168" s="354"/>
    </row>
    <row r="169" spans="2:10" ht="15" outlineLevel="1" x14ac:dyDescent="0.15">
      <c r="B169" s="332" t="s">
        <v>1975</v>
      </c>
      <c r="C169" s="339">
        <v>11</v>
      </c>
      <c r="D169" s="339">
        <v>3.38</v>
      </c>
      <c r="E169" s="334" t="s">
        <v>1976</v>
      </c>
      <c r="F169" s="335" t="s">
        <v>287</v>
      </c>
      <c r="G169" s="323">
        <v>1</v>
      </c>
      <c r="H169" s="324">
        <v>16713</v>
      </c>
      <c r="I169" s="324">
        <f t="shared" si="7"/>
        <v>16713</v>
      </c>
      <c r="J169" s="354"/>
    </row>
    <row r="170" spans="2:10" ht="15" outlineLevel="1" x14ac:dyDescent="0.15">
      <c r="B170" s="332" t="s">
        <v>1977</v>
      </c>
      <c r="C170" s="339">
        <v>11</v>
      </c>
      <c r="D170" s="339">
        <v>3.38</v>
      </c>
      <c r="E170" s="334" t="s">
        <v>1978</v>
      </c>
      <c r="F170" s="335" t="s">
        <v>287</v>
      </c>
      <c r="G170" s="323">
        <v>1</v>
      </c>
      <c r="H170" s="324">
        <v>22479</v>
      </c>
      <c r="I170" s="324">
        <f t="shared" si="7"/>
        <v>22479</v>
      </c>
      <c r="J170" s="354"/>
    </row>
    <row r="171" spans="2:10" ht="15" outlineLevel="1" x14ac:dyDescent="0.15">
      <c r="B171" s="332" t="s">
        <v>1979</v>
      </c>
      <c r="C171" s="339">
        <v>11</v>
      </c>
      <c r="D171" s="339">
        <v>3.38</v>
      </c>
      <c r="E171" s="334" t="s">
        <v>1980</v>
      </c>
      <c r="F171" s="335" t="s">
        <v>287</v>
      </c>
      <c r="G171" s="323">
        <v>1</v>
      </c>
      <c r="H171" s="324">
        <v>42479</v>
      </c>
      <c r="I171" s="324">
        <f t="shared" si="7"/>
        <v>42479</v>
      </c>
      <c r="J171" s="354"/>
    </row>
    <row r="172" spans="2:10" ht="15" x14ac:dyDescent="0.15">
      <c r="B172" s="325"/>
      <c r="C172" s="313">
        <v>12</v>
      </c>
      <c r="D172" s="313"/>
      <c r="E172" s="343" t="s">
        <v>1277</v>
      </c>
      <c r="F172" s="316"/>
      <c r="G172" s="317"/>
      <c r="H172" s="331"/>
      <c r="I172" s="331"/>
      <c r="J172" s="354"/>
    </row>
    <row r="173" spans="2:10" ht="90" outlineLevel="1" x14ac:dyDescent="0.15">
      <c r="B173" s="332" t="s">
        <v>1981</v>
      </c>
      <c r="C173" s="339">
        <v>12</v>
      </c>
      <c r="D173" s="339">
        <v>1</v>
      </c>
      <c r="E173" s="334" t="s">
        <v>1982</v>
      </c>
      <c r="F173" s="335" t="s">
        <v>287</v>
      </c>
      <c r="G173" s="323">
        <v>3</v>
      </c>
      <c r="H173" s="324">
        <v>242427</v>
      </c>
      <c r="I173" s="324">
        <f t="shared" ref="I173:I200" si="8">+ROUND(H173*G173,0)</f>
        <v>727281</v>
      </c>
      <c r="J173" s="354"/>
    </row>
    <row r="174" spans="2:10" ht="15" outlineLevel="1" x14ac:dyDescent="0.15">
      <c r="B174" s="332" t="s">
        <v>1985</v>
      </c>
      <c r="C174" s="339">
        <v>12</v>
      </c>
      <c r="D174" s="339">
        <v>3</v>
      </c>
      <c r="E174" s="334" t="s">
        <v>1986</v>
      </c>
      <c r="F174" s="335" t="s">
        <v>287</v>
      </c>
      <c r="G174" s="323">
        <v>12</v>
      </c>
      <c r="H174" s="324">
        <v>77178</v>
      </c>
      <c r="I174" s="324">
        <f t="shared" si="8"/>
        <v>926136</v>
      </c>
      <c r="J174" s="354"/>
    </row>
    <row r="175" spans="2:10" ht="30" outlineLevel="1" x14ac:dyDescent="0.15">
      <c r="B175" s="332" t="s">
        <v>1987</v>
      </c>
      <c r="C175" s="339">
        <v>12</v>
      </c>
      <c r="D175" s="339">
        <v>4</v>
      </c>
      <c r="E175" s="334" t="s">
        <v>1988</v>
      </c>
      <c r="F175" s="335" t="s">
        <v>287</v>
      </c>
      <c r="G175" s="323">
        <v>12</v>
      </c>
      <c r="H175" s="324">
        <v>112064</v>
      </c>
      <c r="I175" s="324">
        <f t="shared" si="8"/>
        <v>1344768</v>
      </c>
      <c r="J175" s="354"/>
    </row>
    <row r="176" spans="2:10" ht="15" outlineLevel="1" x14ac:dyDescent="0.15">
      <c r="B176" s="332" t="s">
        <v>1989</v>
      </c>
      <c r="C176" s="339">
        <v>12</v>
      </c>
      <c r="D176" s="339">
        <v>4</v>
      </c>
      <c r="E176" s="334" t="s">
        <v>1990</v>
      </c>
      <c r="F176" s="335" t="s">
        <v>287</v>
      </c>
      <c r="G176" s="323">
        <v>2</v>
      </c>
      <c r="H176" s="324">
        <v>113079</v>
      </c>
      <c r="I176" s="324">
        <f t="shared" si="8"/>
        <v>226158</v>
      </c>
      <c r="J176" s="354"/>
    </row>
    <row r="177" spans="2:10" ht="30" outlineLevel="1" x14ac:dyDescent="0.15">
      <c r="B177" s="332" t="s">
        <v>1991</v>
      </c>
      <c r="C177" s="339">
        <v>12</v>
      </c>
      <c r="D177" s="339">
        <v>7</v>
      </c>
      <c r="E177" s="334" t="s">
        <v>1992</v>
      </c>
      <c r="F177" s="335" t="s">
        <v>287</v>
      </c>
      <c r="G177" s="323">
        <v>24</v>
      </c>
      <c r="H177" s="324">
        <v>63298</v>
      </c>
      <c r="I177" s="324">
        <f t="shared" si="8"/>
        <v>1519152</v>
      </c>
      <c r="J177" s="354"/>
    </row>
    <row r="178" spans="2:10" ht="30" outlineLevel="1" x14ac:dyDescent="0.15">
      <c r="B178" s="332" t="s">
        <v>2206</v>
      </c>
      <c r="C178" s="339">
        <v>12</v>
      </c>
      <c r="D178" s="339">
        <v>8</v>
      </c>
      <c r="E178" s="334" t="s">
        <v>1678</v>
      </c>
      <c r="F178" s="335" t="s">
        <v>287</v>
      </c>
      <c r="G178" s="323">
        <v>10</v>
      </c>
      <c r="H178" s="324">
        <v>18695</v>
      </c>
      <c r="I178" s="324">
        <f t="shared" si="8"/>
        <v>186950</v>
      </c>
      <c r="J178" s="354"/>
    </row>
    <row r="179" spans="2:10" ht="30" outlineLevel="1" x14ac:dyDescent="0.15">
      <c r="B179" s="332" t="s">
        <v>2207</v>
      </c>
      <c r="C179" s="339">
        <v>12</v>
      </c>
      <c r="D179" s="339">
        <v>9</v>
      </c>
      <c r="E179" s="334" t="s">
        <v>2208</v>
      </c>
      <c r="F179" s="335" t="s">
        <v>287</v>
      </c>
      <c r="G179" s="323">
        <v>5</v>
      </c>
      <c r="H179" s="324">
        <v>14987</v>
      </c>
      <c r="I179" s="324">
        <f t="shared" si="8"/>
        <v>74935</v>
      </c>
      <c r="J179" s="354"/>
    </row>
    <row r="180" spans="2:10" ht="30" outlineLevel="1" x14ac:dyDescent="0.15">
      <c r="B180" s="332" t="s">
        <v>1376</v>
      </c>
      <c r="C180" s="339">
        <v>12</v>
      </c>
      <c r="D180" s="339">
        <v>10</v>
      </c>
      <c r="E180" s="334" t="s">
        <v>1377</v>
      </c>
      <c r="F180" s="335" t="s">
        <v>287</v>
      </c>
      <c r="G180" s="323">
        <v>1</v>
      </c>
      <c r="H180" s="324">
        <v>50452</v>
      </c>
      <c r="I180" s="324">
        <f t="shared" si="8"/>
        <v>50452</v>
      </c>
      <c r="J180" s="354"/>
    </row>
    <row r="181" spans="2:10" ht="30" outlineLevel="1" x14ac:dyDescent="0.15">
      <c r="B181" s="332" t="s">
        <v>1378</v>
      </c>
      <c r="C181" s="339">
        <v>12</v>
      </c>
      <c r="D181" s="339">
        <v>11</v>
      </c>
      <c r="E181" s="334" t="s">
        <v>1379</v>
      </c>
      <c r="F181" s="335" t="s">
        <v>287</v>
      </c>
      <c r="G181" s="323">
        <v>1</v>
      </c>
      <c r="H181" s="324">
        <v>97995</v>
      </c>
      <c r="I181" s="324">
        <f t="shared" si="8"/>
        <v>97995</v>
      </c>
      <c r="J181" s="354"/>
    </row>
    <row r="182" spans="2:10" ht="30" outlineLevel="1" x14ac:dyDescent="0.15">
      <c r="B182" s="332" t="s">
        <v>1380</v>
      </c>
      <c r="C182" s="339">
        <v>12</v>
      </c>
      <c r="D182" s="339">
        <v>12</v>
      </c>
      <c r="E182" s="334" t="s">
        <v>1381</v>
      </c>
      <c r="F182" s="335" t="s">
        <v>287</v>
      </c>
      <c r="G182" s="323">
        <v>1</v>
      </c>
      <c r="H182" s="324">
        <v>437252</v>
      </c>
      <c r="I182" s="324">
        <f t="shared" si="8"/>
        <v>437252</v>
      </c>
      <c r="J182" s="354"/>
    </row>
    <row r="183" spans="2:10" ht="30" outlineLevel="1" x14ac:dyDescent="0.15">
      <c r="B183" s="332" t="s">
        <v>1382</v>
      </c>
      <c r="C183" s="339">
        <v>12</v>
      </c>
      <c r="D183" s="339">
        <v>13</v>
      </c>
      <c r="E183" s="334" t="s">
        <v>1383</v>
      </c>
      <c r="F183" s="335" t="s">
        <v>287</v>
      </c>
      <c r="G183" s="323">
        <v>1</v>
      </c>
      <c r="H183" s="324">
        <v>78594</v>
      </c>
      <c r="I183" s="324">
        <f t="shared" si="8"/>
        <v>78594</v>
      </c>
      <c r="J183" s="354"/>
    </row>
    <row r="184" spans="2:10" ht="30" outlineLevel="1" x14ac:dyDescent="0.15">
      <c r="B184" s="332" t="s">
        <v>1384</v>
      </c>
      <c r="C184" s="339">
        <v>12</v>
      </c>
      <c r="D184" s="339">
        <v>14</v>
      </c>
      <c r="E184" s="334" t="s">
        <v>1385</v>
      </c>
      <c r="F184" s="335" t="s">
        <v>287</v>
      </c>
      <c r="G184" s="323">
        <v>1</v>
      </c>
      <c r="H184" s="324">
        <v>262987</v>
      </c>
      <c r="I184" s="324">
        <f t="shared" si="8"/>
        <v>262987</v>
      </c>
      <c r="J184" s="354"/>
    </row>
    <row r="185" spans="2:10" ht="30" outlineLevel="1" x14ac:dyDescent="0.15">
      <c r="B185" s="332" t="s">
        <v>1386</v>
      </c>
      <c r="C185" s="339">
        <v>12</v>
      </c>
      <c r="D185" s="339">
        <v>15</v>
      </c>
      <c r="E185" s="334" t="s">
        <v>1387</v>
      </c>
      <c r="F185" s="335" t="s">
        <v>287</v>
      </c>
      <c r="G185" s="323">
        <v>1</v>
      </c>
      <c r="H185" s="324">
        <v>367682</v>
      </c>
      <c r="I185" s="324">
        <f t="shared" si="8"/>
        <v>367682</v>
      </c>
      <c r="J185" s="354"/>
    </row>
    <row r="186" spans="2:10" ht="30" outlineLevel="1" x14ac:dyDescent="0.15">
      <c r="B186" s="332" t="s">
        <v>1388</v>
      </c>
      <c r="C186" s="339">
        <v>12</v>
      </c>
      <c r="D186" s="339">
        <v>16</v>
      </c>
      <c r="E186" s="334" t="s">
        <v>1389</v>
      </c>
      <c r="F186" s="335" t="s">
        <v>287</v>
      </c>
      <c r="G186" s="323">
        <v>1</v>
      </c>
      <c r="H186" s="324">
        <v>1780137</v>
      </c>
      <c r="I186" s="324">
        <f t="shared" si="8"/>
        <v>1780137</v>
      </c>
      <c r="J186" s="354"/>
    </row>
    <row r="187" spans="2:10" ht="45" outlineLevel="1" x14ac:dyDescent="0.15">
      <c r="B187" s="332" t="s">
        <v>1390</v>
      </c>
      <c r="C187" s="339">
        <v>12</v>
      </c>
      <c r="D187" s="339">
        <v>17</v>
      </c>
      <c r="E187" s="334" t="s">
        <v>1391</v>
      </c>
      <c r="F187" s="335" t="s">
        <v>287</v>
      </c>
      <c r="G187" s="323">
        <v>1</v>
      </c>
      <c r="H187" s="324">
        <v>181887</v>
      </c>
      <c r="I187" s="324">
        <f t="shared" si="8"/>
        <v>181887</v>
      </c>
      <c r="J187" s="354"/>
    </row>
    <row r="188" spans="2:10" ht="75" outlineLevel="1" x14ac:dyDescent="0.15">
      <c r="B188" s="332" t="s">
        <v>1392</v>
      </c>
      <c r="C188" s="339">
        <v>12</v>
      </c>
      <c r="D188" s="339">
        <v>18</v>
      </c>
      <c r="E188" s="334" t="s">
        <v>1393</v>
      </c>
      <c r="F188" s="335" t="s">
        <v>287</v>
      </c>
      <c r="G188" s="323">
        <v>1</v>
      </c>
      <c r="H188" s="324">
        <v>219351</v>
      </c>
      <c r="I188" s="324">
        <f t="shared" si="8"/>
        <v>219351</v>
      </c>
      <c r="J188" s="354"/>
    </row>
    <row r="189" spans="2:10" ht="60" outlineLevel="1" x14ac:dyDescent="0.15">
      <c r="B189" s="332" t="s">
        <v>1394</v>
      </c>
      <c r="C189" s="339">
        <v>12</v>
      </c>
      <c r="D189" s="339">
        <v>19</v>
      </c>
      <c r="E189" s="334" t="s">
        <v>1395</v>
      </c>
      <c r="F189" s="335" t="s">
        <v>287</v>
      </c>
      <c r="G189" s="323">
        <v>1</v>
      </c>
      <c r="H189" s="324">
        <v>426075</v>
      </c>
      <c r="I189" s="324">
        <f t="shared" si="8"/>
        <v>426075</v>
      </c>
      <c r="J189" s="354"/>
    </row>
    <row r="190" spans="2:10" ht="75" outlineLevel="1" x14ac:dyDescent="0.15">
      <c r="B190" s="332" t="s">
        <v>1396</v>
      </c>
      <c r="C190" s="339">
        <v>12</v>
      </c>
      <c r="D190" s="339">
        <v>20</v>
      </c>
      <c r="E190" s="334" t="s">
        <v>1397</v>
      </c>
      <c r="F190" s="335" t="s">
        <v>287</v>
      </c>
      <c r="G190" s="323">
        <v>1</v>
      </c>
      <c r="H190" s="324">
        <v>1901102</v>
      </c>
      <c r="I190" s="324">
        <f t="shared" si="8"/>
        <v>1901102</v>
      </c>
      <c r="J190" s="354"/>
    </row>
    <row r="191" spans="2:10" ht="15" outlineLevel="1" x14ac:dyDescent="0.15">
      <c r="B191" s="332" t="s">
        <v>1993</v>
      </c>
      <c r="C191" s="339">
        <v>12</v>
      </c>
      <c r="D191" s="339">
        <v>22</v>
      </c>
      <c r="E191" s="334" t="s">
        <v>1994</v>
      </c>
      <c r="F191" s="335" t="s">
        <v>287</v>
      </c>
      <c r="G191" s="323">
        <v>20</v>
      </c>
      <c r="H191" s="324">
        <v>57288</v>
      </c>
      <c r="I191" s="324">
        <f t="shared" si="8"/>
        <v>1145760</v>
      </c>
      <c r="J191" s="354"/>
    </row>
    <row r="192" spans="2:10" ht="30" outlineLevel="1" x14ac:dyDescent="0.15">
      <c r="B192" s="332" t="s">
        <v>1995</v>
      </c>
      <c r="C192" s="339">
        <v>12</v>
      </c>
      <c r="D192" s="339"/>
      <c r="E192" s="334" t="s">
        <v>1996</v>
      </c>
      <c r="F192" s="335" t="s">
        <v>287</v>
      </c>
      <c r="G192" s="323">
        <v>1</v>
      </c>
      <c r="H192" s="324">
        <v>55384</v>
      </c>
      <c r="I192" s="324">
        <f t="shared" si="8"/>
        <v>55384</v>
      </c>
      <c r="J192" s="354"/>
    </row>
    <row r="193" spans="2:10" ht="15" outlineLevel="1" x14ac:dyDescent="0.15">
      <c r="B193" s="332" t="s">
        <v>1997</v>
      </c>
      <c r="C193" s="339">
        <v>12</v>
      </c>
      <c r="D193" s="339"/>
      <c r="E193" s="334" t="s">
        <v>1998</v>
      </c>
      <c r="F193" s="335" t="s">
        <v>287</v>
      </c>
      <c r="G193" s="323">
        <v>12</v>
      </c>
      <c r="H193" s="324">
        <v>136845</v>
      </c>
      <c r="I193" s="324">
        <f t="shared" si="8"/>
        <v>1642140</v>
      </c>
      <c r="J193" s="354"/>
    </row>
    <row r="194" spans="2:10" ht="15" outlineLevel="1" x14ac:dyDescent="0.15">
      <c r="B194" s="332" t="s">
        <v>1999</v>
      </c>
      <c r="C194" s="339">
        <v>12</v>
      </c>
      <c r="D194" s="339"/>
      <c r="E194" s="334" t="s">
        <v>2000</v>
      </c>
      <c r="F194" s="335" t="s">
        <v>362</v>
      </c>
      <c r="G194" s="323">
        <v>20</v>
      </c>
      <c r="H194" s="324">
        <v>42707</v>
      </c>
      <c r="I194" s="324">
        <f t="shared" si="8"/>
        <v>854140</v>
      </c>
      <c r="J194" s="354"/>
    </row>
    <row r="195" spans="2:10" ht="30" outlineLevel="1" x14ac:dyDescent="0.15">
      <c r="B195" s="332" t="s">
        <v>1983</v>
      </c>
      <c r="C195" s="339">
        <v>12</v>
      </c>
      <c r="D195" s="339"/>
      <c r="E195" s="334" t="s">
        <v>1984</v>
      </c>
      <c r="F195" s="335" t="s">
        <v>287</v>
      </c>
      <c r="G195" s="323">
        <v>4</v>
      </c>
      <c r="H195" s="324">
        <v>129001</v>
      </c>
      <c r="I195" s="324">
        <f t="shared" si="8"/>
        <v>516004</v>
      </c>
      <c r="J195" s="354"/>
    </row>
    <row r="196" spans="2:10" ht="15" outlineLevel="1" x14ac:dyDescent="0.15">
      <c r="B196" s="332" t="s">
        <v>2001</v>
      </c>
      <c r="C196" s="339">
        <v>12</v>
      </c>
      <c r="D196" s="339"/>
      <c r="E196" s="334" t="s">
        <v>2002</v>
      </c>
      <c r="F196" s="335" t="s">
        <v>362</v>
      </c>
      <c r="G196" s="323">
        <v>12</v>
      </c>
      <c r="H196" s="324">
        <v>11169</v>
      </c>
      <c r="I196" s="324">
        <f t="shared" si="8"/>
        <v>134028</v>
      </c>
      <c r="J196" s="354"/>
    </row>
    <row r="197" spans="2:10" ht="15" outlineLevel="1" x14ac:dyDescent="0.15">
      <c r="B197" s="332" t="s">
        <v>2003</v>
      </c>
      <c r="C197" s="339">
        <v>12</v>
      </c>
      <c r="D197" s="339"/>
      <c r="E197" s="334" t="s">
        <v>2004</v>
      </c>
      <c r="F197" s="335" t="s">
        <v>362</v>
      </c>
      <c r="G197" s="323">
        <v>12</v>
      </c>
      <c r="H197" s="324">
        <v>46272</v>
      </c>
      <c r="I197" s="324">
        <f t="shared" si="8"/>
        <v>555264</v>
      </c>
      <c r="J197" s="354"/>
    </row>
    <row r="198" spans="2:10" ht="15" outlineLevel="1" x14ac:dyDescent="0.15">
      <c r="B198" s="332" t="s">
        <v>2005</v>
      </c>
      <c r="C198" s="339">
        <v>12</v>
      </c>
      <c r="D198" s="339"/>
      <c r="E198" s="334" t="s">
        <v>2006</v>
      </c>
      <c r="F198" s="335" t="s">
        <v>362</v>
      </c>
      <c r="G198" s="323">
        <v>5</v>
      </c>
      <c r="H198" s="324">
        <v>60288</v>
      </c>
      <c r="I198" s="324">
        <f t="shared" si="8"/>
        <v>301440</v>
      </c>
      <c r="J198" s="354"/>
    </row>
    <row r="199" spans="2:10" ht="15" outlineLevel="1" x14ac:dyDescent="0.15">
      <c r="B199" s="332" t="s">
        <v>2007</v>
      </c>
      <c r="C199" s="339">
        <v>12</v>
      </c>
      <c r="D199" s="339"/>
      <c r="E199" s="334" t="s">
        <v>2008</v>
      </c>
      <c r="F199" s="335" t="s">
        <v>362</v>
      </c>
      <c r="G199" s="323">
        <v>1</v>
      </c>
      <c r="H199" s="324">
        <v>77440</v>
      </c>
      <c r="I199" s="324">
        <f t="shared" si="8"/>
        <v>77440</v>
      </c>
      <c r="J199" s="354"/>
    </row>
    <row r="200" spans="2:10" ht="30.75" customHeight="1" outlineLevel="1" x14ac:dyDescent="0.15">
      <c r="B200" s="332" t="s">
        <v>2009</v>
      </c>
      <c r="C200" s="339">
        <v>12</v>
      </c>
      <c r="D200" s="339"/>
      <c r="E200" s="334" t="s">
        <v>2010</v>
      </c>
      <c r="F200" s="335" t="s">
        <v>287</v>
      </c>
      <c r="G200" s="323">
        <v>1</v>
      </c>
      <c r="H200" s="324">
        <v>874204</v>
      </c>
      <c r="I200" s="324">
        <f t="shared" si="8"/>
        <v>874204</v>
      </c>
      <c r="J200" s="354"/>
    </row>
    <row r="201" spans="2:10" ht="15" x14ac:dyDescent="0.15">
      <c r="B201" s="325"/>
      <c r="C201" s="313">
        <v>13</v>
      </c>
      <c r="D201" s="313"/>
      <c r="E201" s="326" t="s">
        <v>1148</v>
      </c>
      <c r="F201" s="316"/>
      <c r="G201" s="317"/>
      <c r="H201" s="331"/>
      <c r="I201" s="331"/>
      <c r="J201" s="354"/>
    </row>
    <row r="202" spans="2:10" ht="50" customHeight="1" outlineLevel="1" x14ac:dyDescent="0.15">
      <c r="B202" s="332" t="s">
        <v>2011</v>
      </c>
      <c r="C202" s="320">
        <v>13</v>
      </c>
      <c r="D202" s="320">
        <v>0.2</v>
      </c>
      <c r="E202" s="334" t="s">
        <v>2012</v>
      </c>
      <c r="F202" s="335" t="s">
        <v>233</v>
      </c>
      <c r="G202" s="323">
        <v>1</v>
      </c>
      <c r="H202" s="324">
        <v>83845</v>
      </c>
      <c r="I202" s="324">
        <f t="shared" ref="I202:I217" si="9">+ROUND(H202*G202,0)</f>
        <v>83845</v>
      </c>
      <c r="J202" s="354"/>
    </row>
    <row r="203" spans="2:10" ht="60" outlineLevel="1" x14ac:dyDescent="0.15">
      <c r="B203" s="332" t="s">
        <v>2013</v>
      </c>
      <c r="C203" s="320">
        <v>13</v>
      </c>
      <c r="D203" s="320">
        <v>0.4</v>
      </c>
      <c r="E203" s="334" t="s">
        <v>2014</v>
      </c>
      <c r="F203" s="335" t="s">
        <v>233</v>
      </c>
      <c r="G203" s="323">
        <v>1</v>
      </c>
      <c r="H203" s="324">
        <v>114559</v>
      </c>
      <c r="I203" s="324">
        <f t="shared" si="9"/>
        <v>114559</v>
      </c>
      <c r="J203" s="354"/>
    </row>
    <row r="204" spans="2:10" ht="30" outlineLevel="1" x14ac:dyDescent="0.15">
      <c r="B204" s="332" t="s">
        <v>2015</v>
      </c>
      <c r="C204" s="320">
        <v>13</v>
      </c>
      <c r="D204" s="320">
        <v>0.7</v>
      </c>
      <c r="E204" s="334" t="s">
        <v>2016</v>
      </c>
      <c r="F204" s="335" t="s">
        <v>233</v>
      </c>
      <c r="G204" s="323">
        <v>1</v>
      </c>
      <c r="H204" s="324">
        <v>112845</v>
      </c>
      <c r="I204" s="324">
        <f t="shared" si="9"/>
        <v>112845</v>
      </c>
      <c r="J204" s="354"/>
    </row>
    <row r="205" spans="2:10" ht="45" outlineLevel="1" x14ac:dyDescent="0.15">
      <c r="B205" s="332" t="s">
        <v>2017</v>
      </c>
      <c r="C205" s="320">
        <v>13</v>
      </c>
      <c r="D205" s="320">
        <v>10</v>
      </c>
      <c r="E205" s="334" t="s">
        <v>2018</v>
      </c>
      <c r="F205" s="335" t="s">
        <v>233</v>
      </c>
      <c r="G205" s="323">
        <v>1</v>
      </c>
      <c r="H205" s="324">
        <v>108834</v>
      </c>
      <c r="I205" s="324">
        <f t="shared" si="9"/>
        <v>108834</v>
      </c>
      <c r="J205" s="354"/>
    </row>
    <row r="206" spans="2:10" ht="45" outlineLevel="1" x14ac:dyDescent="0.15">
      <c r="B206" s="332" t="s">
        <v>2019</v>
      </c>
      <c r="C206" s="320">
        <v>13</v>
      </c>
      <c r="D206" s="320">
        <v>11</v>
      </c>
      <c r="E206" s="334" t="s">
        <v>2020</v>
      </c>
      <c r="F206" s="335" t="s">
        <v>362</v>
      </c>
      <c r="G206" s="323">
        <v>1</v>
      </c>
      <c r="H206" s="324">
        <v>82519</v>
      </c>
      <c r="I206" s="324">
        <f t="shared" si="9"/>
        <v>82519</v>
      </c>
      <c r="J206" s="354"/>
    </row>
    <row r="207" spans="2:10" ht="30" outlineLevel="1" x14ac:dyDescent="0.15">
      <c r="B207" s="332" t="s">
        <v>2021</v>
      </c>
      <c r="C207" s="320">
        <v>13</v>
      </c>
      <c r="D207" s="320">
        <v>12</v>
      </c>
      <c r="E207" s="334" t="s">
        <v>2022</v>
      </c>
      <c r="F207" s="335" t="s">
        <v>362</v>
      </c>
      <c r="G207" s="323">
        <v>1</v>
      </c>
      <c r="H207" s="324">
        <v>117947</v>
      </c>
      <c r="I207" s="324">
        <f t="shared" si="9"/>
        <v>117947</v>
      </c>
      <c r="J207" s="354"/>
    </row>
    <row r="208" spans="2:10" ht="45" outlineLevel="1" x14ac:dyDescent="0.15">
      <c r="B208" s="332" t="s">
        <v>2023</v>
      </c>
      <c r="C208" s="320">
        <v>13</v>
      </c>
      <c r="D208" s="320">
        <v>15</v>
      </c>
      <c r="E208" s="334" t="s">
        <v>2024</v>
      </c>
      <c r="F208" s="335" t="s">
        <v>362</v>
      </c>
      <c r="G208" s="323">
        <v>100</v>
      </c>
      <c r="H208" s="324">
        <v>238717</v>
      </c>
      <c r="I208" s="324">
        <f t="shared" si="9"/>
        <v>23871700</v>
      </c>
      <c r="J208" s="354"/>
    </row>
    <row r="209" spans="2:10" ht="45" outlineLevel="1" x14ac:dyDescent="0.15">
      <c r="B209" s="332" t="s">
        <v>2025</v>
      </c>
      <c r="C209" s="320">
        <v>13</v>
      </c>
      <c r="D209" s="320">
        <v>16</v>
      </c>
      <c r="E209" s="334" t="s">
        <v>2026</v>
      </c>
      <c r="F209" s="335" t="s">
        <v>362</v>
      </c>
      <c r="G209" s="323">
        <v>1</v>
      </c>
      <c r="H209" s="324">
        <v>87715</v>
      </c>
      <c r="I209" s="324">
        <f t="shared" si="9"/>
        <v>87715</v>
      </c>
      <c r="J209" s="354"/>
    </row>
    <row r="210" spans="2:10" ht="30" outlineLevel="1" x14ac:dyDescent="0.15">
      <c r="B210" s="332" t="s">
        <v>2027</v>
      </c>
      <c r="C210" s="320">
        <v>13</v>
      </c>
      <c r="D210" s="320">
        <v>24</v>
      </c>
      <c r="E210" s="334" t="s">
        <v>2028</v>
      </c>
      <c r="F210" s="335" t="s">
        <v>2029</v>
      </c>
      <c r="G210" s="323">
        <v>1</v>
      </c>
      <c r="H210" s="324">
        <v>93647</v>
      </c>
      <c r="I210" s="324">
        <f t="shared" si="9"/>
        <v>93647</v>
      </c>
      <c r="J210" s="354"/>
    </row>
    <row r="211" spans="2:10" ht="90" outlineLevel="1" x14ac:dyDescent="0.15">
      <c r="B211" s="332" t="s">
        <v>2030</v>
      </c>
      <c r="C211" s="320">
        <v>13</v>
      </c>
      <c r="D211" s="320">
        <v>24</v>
      </c>
      <c r="E211" s="334" t="s">
        <v>2031</v>
      </c>
      <c r="F211" s="335" t="s">
        <v>362</v>
      </c>
      <c r="G211" s="323">
        <v>150</v>
      </c>
      <c r="H211" s="324">
        <v>75753</v>
      </c>
      <c r="I211" s="324">
        <f t="shared" si="9"/>
        <v>11362950</v>
      </c>
      <c r="J211" s="354"/>
    </row>
    <row r="212" spans="2:10" ht="38" customHeight="1" outlineLevel="1" x14ac:dyDescent="0.15">
      <c r="B212" s="332" t="s">
        <v>2032</v>
      </c>
      <c r="C212" s="320">
        <v>13</v>
      </c>
      <c r="D212" s="320">
        <v>26</v>
      </c>
      <c r="E212" s="334" t="s">
        <v>2033</v>
      </c>
      <c r="F212" s="335" t="s">
        <v>287</v>
      </c>
      <c r="G212" s="323">
        <v>10</v>
      </c>
      <c r="H212" s="324">
        <v>31428</v>
      </c>
      <c r="I212" s="324">
        <f t="shared" si="9"/>
        <v>314280</v>
      </c>
      <c r="J212" s="354"/>
    </row>
    <row r="213" spans="2:10" ht="30" outlineLevel="1" x14ac:dyDescent="0.15">
      <c r="B213" s="332" t="s">
        <v>2040</v>
      </c>
      <c r="C213" s="320">
        <v>13</v>
      </c>
      <c r="D213" s="320">
        <v>31</v>
      </c>
      <c r="E213" s="334" t="s">
        <v>2041</v>
      </c>
      <c r="F213" s="335" t="s">
        <v>233</v>
      </c>
      <c r="G213" s="323">
        <v>1</v>
      </c>
      <c r="H213" s="324">
        <v>115603</v>
      </c>
      <c r="I213" s="324">
        <f t="shared" si="9"/>
        <v>115603</v>
      </c>
      <c r="J213" s="354"/>
    </row>
    <row r="214" spans="2:10" ht="60" outlineLevel="1" x14ac:dyDescent="0.15">
      <c r="B214" s="332" t="s">
        <v>2149</v>
      </c>
      <c r="C214" s="320">
        <v>13</v>
      </c>
      <c r="D214" s="320">
        <v>33</v>
      </c>
      <c r="E214" s="334" t="s">
        <v>2150</v>
      </c>
      <c r="F214" s="335" t="s">
        <v>362</v>
      </c>
      <c r="G214" s="323">
        <v>1</v>
      </c>
      <c r="H214" s="324">
        <v>98407</v>
      </c>
      <c r="I214" s="324">
        <f t="shared" si="9"/>
        <v>98407</v>
      </c>
      <c r="J214" s="354"/>
    </row>
    <row r="215" spans="2:10" ht="45" outlineLevel="1" x14ac:dyDescent="0.15">
      <c r="B215" s="332" t="s">
        <v>2151</v>
      </c>
      <c r="C215" s="320">
        <v>13</v>
      </c>
      <c r="D215" s="320">
        <v>34</v>
      </c>
      <c r="E215" s="334" t="s">
        <v>2152</v>
      </c>
      <c r="F215" s="335" t="s">
        <v>362</v>
      </c>
      <c r="G215" s="323">
        <v>1</v>
      </c>
      <c r="H215" s="324">
        <v>75757</v>
      </c>
      <c r="I215" s="324">
        <f t="shared" si="9"/>
        <v>75757</v>
      </c>
      <c r="J215" s="354"/>
    </row>
    <row r="216" spans="2:10" ht="15" outlineLevel="1" x14ac:dyDescent="0.15">
      <c r="B216" s="332" t="s">
        <v>2046</v>
      </c>
      <c r="C216" s="320">
        <v>13</v>
      </c>
      <c r="D216" s="320">
        <v>37</v>
      </c>
      <c r="E216" s="334" t="s">
        <v>2047</v>
      </c>
      <c r="F216" s="335" t="s">
        <v>2048</v>
      </c>
      <c r="G216" s="323">
        <v>150</v>
      </c>
      <c r="H216" s="324">
        <v>207701</v>
      </c>
      <c r="I216" s="324">
        <f t="shared" si="9"/>
        <v>31155150</v>
      </c>
      <c r="J216" s="354"/>
    </row>
    <row r="217" spans="2:10" ht="30" outlineLevel="1" x14ac:dyDescent="0.15">
      <c r="B217" s="332" t="s">
        <v>2253</v>
      </c>
      <c r="C217" s="320">
        <v>13</v>
      </c>
      <c r="D217" s="320">
        <v>37</v>
      </c>
      <c r="E217" s="334" t="s">
        <v>2255</v>
      </c>
      <c r="F217" s="335" t="s">
        <v>2029</v>
      </c>
      <c r="G217" s="323">
        <v>1</v>
      </c>
      <c r="H217" s="324">
        <v>115075</v>
      </c>
      <c r="I217" s="324">
        <f t="shared" si="9"/>
        <v>115075</v>
      </c>
      <c r="J217" s="354"/>
    </row>
    <row r="218" spans="2:10" ht="15" x14ac:dyDescent="0.15">
      <c r="B218" s="325"/>
      <c r="C218" s="313">
        <v>14</v>
      </c>
      <c r="D218" s="313"/>
      <c r="E218" s="326" t="s">
        <v>2348</v>
      </c>
      <c r="F218" s="344"/>
      <c r="G218" s="317"/>
      <c r="H218" s="331"/>
      <c r="I218" s="331"/>
      <c r="J218" s="354"/>
    </row>
    <row r="219" spans="2:10" ht="30" outlineLevel="1" x14ac:dyDescent="0.15">
      <c r="B219" s="332" t="s">
        <v>2049</v>
      </c>
      <c r="C219" s="320">
        <v>14</v>
      </c>
      <c r="D219" s="320">
        <v>1</v>
      </c>
      <c r="E219" s="334" t="s">
        <v>2050</v>
      </c>
      <c r="F219" s="335" t="s">
        <v>233</v>
      </c>
      <c r="G219" s="323">
        <v>1</v>
      </c>
      <c r="H219" s="324">
        <v>115443</v>
      </c>
      <c r="I219" s="324">
        <f>+ROUND(H219*G219,0)</f>
        <v>115443</v>
      </c>
      <c r="J219" s="354"/>
    </row>
    <row r="220" spans="2:10" ht="15" outlineLevel="1" x14ac:dyDescent="0.15">
      <c r="B220" s="332" t="s">
        <v>2051</v>
      </c>
      <c r="C220" s="320">
        <v>14</v>
      </c>
      <c r="D220" s="320">
        <v>2</v>
      </c>
      <c r="E220" s="334" t="s">
        <v>2052</v>
      </c>
      <c r="F220" s="335" t="s">
        <v>233</v>
      </c>
      <c r="G220" s="323">
        <v>100</v>
      </c>
      <c r="H220" s="324">
        <v>97211</v>
      </c>
      <c r="I220" s="324">
        <f>+ROUND(H220*G220,0)</f>
        <v>9721100</v>
      </c>
      <c r="J220" s="354"/>
    </row>
    <row r="221" spans="2:10" ht="15" outlineLevel="1" x14ac:dyDescent="0.15">
      <c r="B221" s="332" t="s">
        <v>2053</v>
      </c>
      <c r="C221" s="320">
        <v>14</v>
      </c>
      <c r="D221" s="320">
        <v>3</v>
      </c>
      <c r="E221" s="334" t="s">
        <v>2054</v>
      </c>
      <c r="F221" s="335" t="s">
        <v>233</v>
      </c>
      <c r="G221" s="323">
        <v>100</v>
      </c>
      <c r="H221" s="324">
        <v>104755</v>
      </c>
      <c r="I221" s="324">
        <f>+ROUND(H221*G221,0)</f>
        <v>10475500</v>
      </c>
      <c r="J221" s="354"/>
    </row>
    <row r="222" spans="2:10" ht="30" outlineLevel="1" x14ac:dyDescent="0.15">
      <c r="B222" s="332" t="s">
        <v>2055</v>
      </c>
      <c r="C222" s="320">
        <v>14</v>
      </c>
      <c r="D222" s="320">
        <v>3</v>
      </c>
      <c r="E222" s="334" t="s">
        <v>2056</v>
      </c>
      <c r="F222" s="335" t="s">
        <v>233</v>
      </c>
      <c r="G222" s="323">
        <v>1</v>
      </c>
      <c r="H222" s="324">
        <v>104814</v>
      </c>
      <c r="I222" s="324">
        <f>+ROUND(H222*G222,0)</f>
        <v>104814</v>
      </c>
      <c r="J222" s="354"/>
    </row>
    <row r="223" spans="2:10" ht="15" x14ac:dyDescent="0.15">
      <c r="B223" s="325"/>
      <c r="C223" s="313">
        <v>15</v>
      </c>
      <c r="D223" s="313"/>
      <c r="E223" s="326" t="s">
        <v>2349</v>
      </c>
      <c r="F223" s="313"/>
      <c r="G223" s="317"/>
      <c r="H223" s="331"/>
      <c r="I223" s="331"/>
      <c r="J223" s="354"/>
    </row>
    <row r="224" spans="2:10" ht="15" outlineLevel="1" x14ac:dyDescent="0.15">
      <c r="B224" s="332" t="s">
        <v>2057</v>
      </c>
      <c r="C224" s="320">
        <v>15</v>
      </c>
      <c r="D224" s="320">
        <v>0.3</v>
      </c>
      <c r="E224" s="334" t="s">
        <v>2058</v>
      </c>
      <c r="F224" s="320" t="s">
        <v>233</v>
      </c>
      <c r="G224" s="323">
        <v>24</v>
      </c>
      <c r="H224" s="324">
        <v>92450</v>
      </c>
      <c r="I224" s="324">
        <f t="shared" ref="I224:I234" si="10">+ROUND(H224*G224,0)</f>
        <v>2218800</v>
      </c>
      <c r="J224" s="354"/>
    </row>
    <row r="225" spans="2:10" ht="15" outlineLevel="1" x14ac:dyDescent="0.15">
      <c r="B225" s="332" t="s">
        <v>2059</v>
      </c>
      <c r="C225" s="320">
        <v>15</v>
      </c>
      <c r="D225" s="320">
        <v>0.6</v>
      </c>
      <c r="E225" s="334" t="s">
        <v>2060</v>
      </c>
      <c r="F225" s="320" t="s">
        <v>233</v>
      </c>
      <c r="G225" s="323">
        <v>24</v>
      </c>
      <c r="H225" s="324">
        <v>221686</v>
      </c>
      <c r="I225" s="324">
        <f t="shared" si="10"/>
        <v>5320464</v>
      </c>
      <c r="J225" s="354"/>
    </row>
    <row r="226" spans="2:10" ht="15" outlineLevel="1" x14ac:dyDescent="0.15">
      <c r="B226" s="332" t="s">
        <v>2061</v>
      </c>
      <c r="C226" s="320">
        <v>15</v>
      </c>
      <c r="D226" s="320">
        <v>0.9</v>
      </c>
      <c r="E226" s="334" t="s">
        <v>2062</v>
      </c>
      <c r="F226" s="320" t="s">
        <v>233</v>
      </c>
      <c r="G226" s="323">
        <v>8</v>
      </c>
      <c r="H226" s="324">
        <v>105847</v>
      </c>
      <c r="I226" s="324">
        <f t="shared" si="10"/>
        <v>846776</v>
      </c>
      <c r="J226" s="354"/>
    </row>
    <row r="227" spans="2:10" ht="30" outlineLevel="1" x14ac:dyDescent="0.15">
      <c r="B227" s="332" t="s">
        <v>2063</v>
      </c>
      <c r="C227" s="320">
        <v>15</v>
      </c>
      <c r="D227" s="320">
        <v>12</v>
      </c>
      <c r="E227" s="334" t="s">
        <v>2064</v>
      </c>
      <c r="F227" s="320" t="s">
        <v>362</v>
      </c>
      <c r="G227" s="323">
        <v>36</v>
      </c>
      <c r="H227" s="324">
        <v>28567</v>
      </c>
      <c r="I227" s="324">
        <f t="shared" si="10"/>
        <v>1028412</v>
      </c>
      <c r="J227" s="354"/>
    </row>
    <row r="228" spans="2:10" ht="30" outlineLevel="1" x14ac:dyDescent="0.15">
      <c r="B228" s="332" t="s">
        <v>2065</v>
      </c>
      <c r="C228" s="320">
        <v>15</v>
      </c>
      <c r="D228" s="320">
        <v>13</v>
      </c>
      <c r="E228" s="334" t="s">
        <v>2066</v>
      </c>
      <c r="F228" s="320" t="s">
        <v>287</v>
      </c>
      <c r="G228" s="323">
        <v>1</v>
      </c>
      <c r="H228" s="324">
        <v>99677</v>
      </c>
      <c r="I228" s="324">
        <f t="shared" si="10"/>
        <v>99677</v>
      </c>
      <c r="J228" s="354"/>
    </row>
    <row r="229" spans="2:10" ht="30" outlineLevel="1" x14ac:dyDescent="0.15">
      <c r="B229" s="332" t="s">
        <v>2067</v>
      </c>
      <c r="C229" s="320">
        <v>15</v>
      </c>
      <c r="D229" s="320">
        <v>14</v>
      </c>
      <c r="E229" s="334" t="s">
        <v>2068</v>
      </c>
      <c r="F229" s="320" t="s">
        <v>362</v>
      </c>
      <c r="G229" s="323">
        <v>4</v>
      </c>
      <c r="H229" s="324">
        <v>236402</v>
      </c>
      <c r="I229" s="324">
        <f t="shared" si="10"/>
        <v>945608</v>
      </c>
      <c r="J229" s="354"/>
    </row>
    <row r="230" spans="2:10" ht="30" outlineLevel="1" x14ac:dyDescent="0.15">
      <c r="B230" s="332" t="s">
        <v>2069</v>
      </c>
      <c r="C230" s="320">
        <v>15</v>
      </c>
      <c r="D230" s="320">
        <v>16</v>
      </c>
      <c r="E230" s="334" t="s">
        <v>2070</v>
      </c>
      <c r="F230" s="320" t="s">
        <v>362</v>
      </c>
      <c r="G230" s="323">
        <v>6</v>
      </c>
      <c r="H230" s="324">
        <v>43377</v>
      </c>
      <c r="I230" s="324">
        <f t="shared" si="10"/>
        <v>260262</v>
      </c>
      <c r="J230" s="354"/>
    </row>
    <row r="231" spans="2:10" ht="30" outlineLevel="1" x14ac:dyDescent="0.15">
      <c r="B231" s="332" t="s">
        <v>2071</v>
      </c>
      <c r="C231" s="320">
        <v>15</v>
      </c>
      <c r="D231" s="320">
        <v>18</v>
      </c>
      <c r="E231" s="334" t="s">
        <v>2072</v>
      </c>
      <c r="F231" s="320" t="s">
        <v>362</v>
      </c>
      <c r="G231" s="323">
        <v>1</v>
      </c>
      <c r="H231" s="324">
        <v>121333</v>
      </c>
      <c r="I231" s="324">
        <f t="shared" si="10"/>
        <v>121333</v>
      </c>
      <c r="J231" s="354"/>
    </row>
    <row r="232" spans="2:10" ht="15" outlineLevel="1" x14ac:dyDescent="0.15">
      <c r="B232" s="332" t="s">
        <v>2073</v>
      </c>
      <c r="C232" s="320">
        <v>15</v>
      </c>
      <c r="D232" s="320">
        <v>20</v>
      </c>
      <c r="E232" s="334" t="s">
        <v>2074</v>
      </c>
      <c r="F232" s="320" t="s">
        <v>362</v>
      </c>
      <c r="G232" s="323">
        <v>24</v>
      </c>
      <c r="H232" s="324">
        <v>87718</v>
      </c>
      <c r="I232" s="324">
        <f t="shared" si="10"/>
        <v>2105232</v>
      </c>
      <c r="J232" s="354"/>
    </row>
    <row r="233" spans="2:10" ht="34" customHeight="1" outlineLevel="1" x14ac:dyDescent="0.15">
      <c r="B233" s="332" t="s">
        <v>2075</v>
      </c>
      <c r="C233" s="320">
        <v>15</v>
      </c>
      <c r="D233" s="320">
        <v>22</v>
      </c>
      <c r="E233" s="334" t="s">
        <v>2076</v>
      </c>
      <c r="F233" s="320" t="s">
        <v>362</v>
      </c>
      <c r="G233" s="323">
        <v>1</v>
      </c>
      <c r="H233" s="324">
        <v>44780</v>
      </c>
      <c r="I233" s="324">
        <f t="shared" si="10"/>
        <v>44780</v>
      </c>
      <c r="J233" s="354"/>
    </row>
    <row r="234" spans="2:10" ht="30" outlineLevel="1" x14ac:dyDescent="0.15">
      <c r="B234" s="332" t="s">
        <v>2077</v>
      </c>
      <c r="C234" s="320">
        <v>15</v>
      </c>
      <c r="D234" s="320">
        <v>25</v>
      </c>
      <c r="E234" s="334" t="s">
        <v>2078</v>
      </c>
      <c r="F234" s="320" t="s">
        <v>233</v>
      </c>
      <c r="G234" s="323">
        <v>156</v>
      </c>
      <c r="H234" s="324">
        <v>150458</v>
      </c>
      <c r="I234" s="324">
        <f t="shared" si="10"/>
        <v>23471448</v>
      </c>
      <c r="J234" s="354"/>
    </row>
    <row r="235" spans="2:10" ht="15" x14ac:dyDescent="0.15">
      <c r="B235" s="325"/>
      <c r="C235" s="313">
        <v>16</v>
      </c>
      <c r="D235" s="313"/>
      <c r="E235" s="326" t="s">
        <v>2350</v>
      </c>
      <c r="F235" s="313"/>
      <c r="G235" s="317"/>
      <c r="H235" s="331"/>
      <c r="I235" s="331"/>
      <c r="J235" s="354"/>
    </row>
    <row r="236" spans="2:10" ht="15" outlineLevel="1" x14ac:dyDescent="0.15">
      <c r="B236" s="332" t="s">
        <v>2079</v>
      </c>
      <c r="C236" s="320">
        <v>16</v>
      </c>
      <c r="D236" s="320">
        <v>0.1</v>
      </c>
      <c r="E236" s="334" t="s">
        <v>2080</v>
      </c>
      <c r="F236" s="320" t="s">
        <v>233</v>
      </c>
      <c r="G236" s="323">
        <v>48</v>
      </c>
      <c r="H236" s="324">
        <v>60848</v>
      </c>
      <c r="I236" s="324">
        <f t="shared" ref="I236:I245" si="11">+ROUND(H236*G236,0)</f>
        <v>2920704</v>
      </c>
      <c r="J236" s="354"/>
    </row>
    <row r="237" spans="2:10" ht="15" outlineLevel="1" x14ac:dyDescent="0.15">
      <c r="B237" s="332" t="s">
        <v>2081</v>
      </c>
      <c r="C237" s="320">
        <v>16</v>
      </c>
      <c r="D237" s="320">
        <v>0.2</v>
      </c>
      <c r="E237" s="334" t="s">
        <v>2082</v>
      </c>
      <c r="F237" s="320" t="s">
        <v>233</v>
      </c>
      <c r="G237" s="323">
        <v>48</v>
      </c>
      <c r="H237" s="324">
        <v>60632</v>
      </c>
      <c r="I237" s="324">
        <f t="shared" si="11"/>
        <v>2910336</v>
      </c>
      <c r="J237" s="354"/>
    </row>
    <row r="238" spans="2:10" ht="15" outlineLevel="1" x14ac:dyDescent="0.15">
      <c r="B238" s="332" t="s">
        <v>2083</v>
      </c>
      <c r="C238" s="320">
        <v>16</v>
      </c>
      <c r="D238" s="320">
        <v>0.3</v>
      </c>
      <c r="E238" s="334" t="s">
        <v>2084</v>
      </c>
      <c r="F238" s="320" t="s">
        <v>233</v>
      </c>
      <c r="G238" s="323">
        <v>48</v>
      </c>
      <c r="H238" s="324">
        <v>44350</v>
      </c>
      <c r="I238" s="324">
        <f t="shared" si="11"/>
        <v>2128800</v>
      </c>
      <c r="J238" s="354"/>
    </row>
    <row r="239" spans="2:10" ht="15" outlineLevel="1" x14ac:dyDescent="0.15">
      <c r="B239" s="332" t="s">
        <v>2085</v>
      </c>
      <c r="C239" s="320">
        <v>16</v>
      </c>
      <c r="D239" s="320">
        <v>0.4</v>
      </c>
      <c r="E239" s="334" t="s">
        <v>2086</v>
      </c>
      <c r="F239" s="320" t="s">
        <v>233</v>
      </c>
      <c r="G239" s="323">
        <v>24</v>
      </c>
      <c r="H239" s="324">
        <v>65708</v>
      </c>
      <c r="I239" s="324">
        <f t="shared" si="11"/>
        <v>1576992</v>
      </c>
      <c r="J239" s="354"/>
    </row>
    <row r="240" spans="2:10" ht="15" outlineLevel="1" x14ac:dyDescent="0.15">
      <c r="B240" s="332" t="s">
        <v>2087</v>
      </c>
      <c r="C240" s="320">
        <v>16</v>
      </c>
      <c r="D240" s="320">
        <v>0.5</v>
      </c>
      <c r="E240" s="334" t="s">
        <v>2088</v>
      </c>
      <c r="F240" s="320" t="s">
        <v>233</v>
      </c>
      <c r="G240" s="323">
        <v>60</v>
      </c>
      <c r="H240" s="324">
        <v>50312</v>
      </c>
      <c r="I240" s="324">
        <f t="shared" si="11"/>
        <v>3018720</v>
      </c>
      <c r="J240" s="354"/>
    </row>
    <row r="241" spans="2:10" ht="15" outlineLevel="1" x14ac:dyDescent="0.15">
      <c r="B241" s="332" t="s">
        <v>2089</v>
      </c>
      <c r="C241" s="320">
        <v>16</v>
      </c>
      <c r="D241" s="320">
        <v>0.8</v>
      </c>
      <c r="E241" s="334" t="s">
        <v>2090</v>
      </c>
      <c r="F241" s="320" t="s">
        <v>233</v>
      </c>
      <c r="G241" s="323">
        <v>48</v>
      </c>
      <c r="H241" s="324">
        <v>39108</v>
      </c>
      <c r="I241" s="324">
        <f t="shared" si="11"/>
        <v>1877184</v>
      </c>
      <c r="J241" s="354"/>
    </row>
    <row r="242" spans="2:10" ht="45" outlineLevel="1" x14ac:dyDescent="0.15">
      <c r="B242" s="332" t="s">
        <v>2091</v>
      </c>
      <c r="C242" s="320">
        <v>16</v>
      </c>
      <c r="D242" s="320">
        <v>17</v>
      </c>
      <c r="E242" s="334" t="s">
        <v>2092</v>
      </c>
      <c r="F242" s="320" t="s">
        <v>362</v>
      </c>
      <c r="G242" s="323">
        <v>30</v>
      </c>
      <c r="H242" s="324">
        <v>32171</v>
      </c>
      <c r="I242" s="324">
        <f t="shared" si="11"/>
        <v>965130</v>
      </c>
      <c r="J242" s="354"/>
    </row>
    <row r="243" spans="2:10" ht="15" outlineLevel="1" x14ac:dyDescent="0.15">
      <c r="B243" s="332" t="s">
        <v>2093</v>
      </c>
      <c r="C243" s="320">
        <v>16</v>
      </c>
      <c r="D243" s="320">
        <v>18</v>
      </c>
      <c r="E243" s="334" t="s">
        <v>2094</v>
      </c>
      <c r="F243" s="320" t="s">
        <v>362</v>
      </c>
      <c r="G243" s="323">
        <v>10</v>
      </c>
      <c r="H243" s="324">
        <v>21743</v>
      </c>
      <c r="I243" s="324">
        <f t="shared" si="11"/>
        <v>217430</v>
      </c>
      <c r="J243" s="354"/>
    </row>
    <row r="244" spans="2:10" ht="15" outlineLevel="1" x14ac:dyDescent="0.15">
      <c r="B244" s="332" t="s">
        <v>2113</v>
      </c>
      <c r="C244" s="320">
        <v>16</v>
      </c>
      <c r="D244" s="320">
        <v>19</v>
      </c>
      <c r="E244" s="334" t="s">
        <v>2114</v>
      </c>
      <c r="F244" s="320" t="s">
        <v>362</v>
      </c>
      <c r="G244" s="323">
        <v>10</v>
      </c>
      <c r="H244" s="324">
        <v>9118</v>
      </c>
      <c r="I244" s="324">
        <f t="shared" si="11"/>
        <v>91180</v>
      </c>
      <c r="J244" s="354"/>
    </row>
    <row r="245" spans="2:10" ht="30" outlineLevel="1" x14ac:dyDescent="0.15">
      <c r="B245" s="332" t="s">
        <v>2115</v>
      </c>
      <c r="C245" s="320">
        <v>16</v>
      </c>
      <c r="D245" s="320">
        <v>20</v>
      </c>
      <c r="E245" s="334" t="s">
        <v>2116</v>
      </c>
      <c r="F245" s="320" t="s">
        <v>233</v>
      </c>
      <c r="G245" s="323">
        <v>36</v>
      </c>
      <c r="H245" s="324">
        <v>25525</v>
      </c>
      <c r="I245" s="324">
        <f t="shared" si="11"/>
        <v>918900</v>
      </c>
      <c r="J245" s="354"/>
    </row>
    <row r="246" spans="2:10" ht="15" x14ac:dyDescent="0.15">
      <c r="B246" s="325"/>
      <c r="C246" s="313">
        <v>17</v>
      </c>
      <c r="D246" s="313"/>
      <c r="E246" s="326" t="s">
        <v>2351</v>
      </c>
      <c r="F246" s="313"/>
      <c r="G246" s="317"/>
      <c r="H246" s="331"/>
      <c r="I246" s="331"/>
      <c r="J246" s="354"/>
    </row>
    <row r="247" spans="2:10" ht="15" outlineLevel="1" x14ac:dyDescent="0.15">
      <c r="B247" s="332" t="s">
        <v>2133</v>
      </c>
      <c r="C247" s="320">
        <v>17</v>
      </c>
      <c r="D247" s="320">
        <v>0.2</v>
      </c>
      <c r="E247" s="334" t="s">
        <v>2134</v>
      </c>
      <c r="F247" s="320" t="s">
        <v>233</v>
      </c>
      <c r="G247" s="323">
        <v>24</v>
      </c>
      <c r="H247" s="324">
        <v>53669</v>
      </c>
      <c r="I247" s="324">
        <f t="shared" ref="I247:I252" si="12">+ROUND(H247*G247,0)</f>
        <v>1288056</v>
      </c>
      <c r="J247" s="354"/>
    </row>
    <row r="248" spans="2:10" ht="15" outlineLevel="1" x14ac:dyDescent="0.15">
      <c r="B248" s="332" t="s">
        <v>2135</v>
      </c>
      <c r="C248" s="320">
        <v>17</v>
      </c>
      <c r="D248" s="320">
        <v>0.3</v>
      </c>
      <c r="E248" s="334" t="s">
        <v>2136</v>
      </c>
      <c r="F248" s="320" t="s">
        <v>233</v>
      </c>
      <c r="G248" s="323">
        <v>12</v>
      </c>
      <c r="H248" s="324">
        <v>68098</v>
      </c>
      <c r="I248" s="324">
        <f t="shared" si="12"/>
        <v>817176</v>
      </c>
      <c r="J248" s="354"/>
    </row>
    <row r="249" spans="2:10" ht="75" outlineLevel="1" x14ac:dyDescent="0.15">
      <c r="B249" s="332" t="s">
        <v>2137</v>
      </c>
      <c r="C249" s="320">
        <v>17</v>
      </c>
      <c r="D249" s="320">
        <v>10</v>
      </c>
      <c r="E249" s="334" t="s">
        <v>2138</v>
      </c>
      <c r="F249" s="320" t="s">
        <v>233</v>
      </c>
      <c r="G249" s="323">
        <v>50</v>
      </c>
      <c r="H249" s="324">
        <v>100175</v>
      </c>
      <c r="I249" s="324">
        <f t="shared" si="12"/>
        <v>5008750</v>
      </c>
      <c r="J249" s="354"/>
    </row>
    <row r="250" spans="2:10" ht="75" outlineLevel="1" x14ac:dyDescent="0.15">
      <c r="B250" s="332" t="s">
        <v>2139</v>
      </c>
      <c r="C250" s="320">
        <v>17</v>
      </c>
      <c r="D250" s="320">
        <v>11</v>
      </c>
      <c r="E250" s="334" t="s">
        <v>2140</v>
      </c>
      <c r="F250" s="320" t="s">
        <v>362</v>
      </c>
      <c r="G250" s="323">
        <v>24</v>
      </c>
      <c r="H250" s="324">
        <v>31840</v>
      </c>
      <c r="I250" s="324">
        <f t="shared" si="12"/>
        <v>764160</v>
      </c>
      <c r="J250" s="354"/>
    </row>
    <row r="251" spans="2:10" ht="15" outlineLevel="1" x14ac:dyDescent="0.15">
      <c r="B251" s="332" t="s">
        <v>2141</v>
      </c>
      <c r="C251" s="320">
        <v>17</v>
      </c>
      <c r="D251" s="320">
        <v>18</v>
      </c>
      <c r="E251" s="334" t="s">
        <v>2142</v>
      </c>
      <c r="F251" s="320" t="s">
        <v>233</v>
      </c>
      <c r="G251" s="323">
        <v>1</v>
      </c>
      <c r="H251" s="324">
        <v>126668</v>
      </c>
      <c r="I251" s="324">
        <f t="shared" si="12"/>
        <v>126668</v>
      </c>
      <c r="J251" s="354"/>
    </row>
    <row r="252" spans="2:10" ht="30" outlineLevel="1" x14ac:dyDescent="0.15">
      <c r="B252" s="332" t="s">
        <v>2143</v>
      </c>
      <c r="C252" s="320">
        <v>17</v>
      </c>
      <c r="D252" s="320">
        <v>19</v>
      </c>
      <c r="E252" s="334" t="s">
        <v>2144</v>
      </c>
      <c r="F252" s="320" t="s">
        <v>233</v>
      </c>
      <c r="G252" s="323">
        <v>1</v>
      </c>
      <c r="H252" s="324">
        <v>6517</v>
      </c>
      <c r="I252" s="324">
        <f t="shared" si="12"/>
        <v>6517</v>
      </c>
      <c r="J252" s="354"/>
    </row>
    <row r="253" spans="2:10" ht="15" x14ac:dyDescent="0.15">
      <c r="B253" s="328"/>
      <c r="C253" s="313">
        <v>18</v>
      </c>
      <c r="D253" s="337"/>
      <c r="E253" s="329" t="s">
        <v>2352</v>
      </c>
      <c r="F253" s="337"/>
      <c r="G253" s="327"/>
      <c r="H253" s="331"/>
      <c r="I253" s="331"/>
      <c r="J253" s="354"/>
    </row>
    <row r="254" spans="2:10" ht="45" outlineLevel="1" x14ac:dyDescent="0.15">
      <c r="B254" s="332" t="s">
        <v>2121</v>
      </c>
      <c r="C254" s="320">
        <v>18</v>
      </c>
      <c r="D254" s="320">
        <v>0.3</v>
      </c>
      <c r="E254" s="334" t="s">
        <v>2122</v>
      </c>
      <c r="F254" s="320" t="s">
        <v>233</v>
      </c>
      <c r="G254" s="323">
        <v>50</v>
      </c>
      <c r="H254" s="324">
        <v>94604</v>
      </c>
      <c r="I254" s="324">
        <f t="shared" ref="I254:I259" si="13">+ROUND(H254*G254,0)</f>
        <v>4730200</v>
      </c>
      <c r="J254" s="354"/>
    </row>
    <row r="255" spans="2:10" ht="45" outlineLevel="1" x14ac:dyDescent="0.15">
      <c r="B255" s="332" t="s">
        <v>2123</v>
      </c>
      <c r="C255" s="320">
        <v>18</v>
      </c>
      <c r="D255" s="320">
        <v>0.6</v>
      </c>
      <c r="E255" s="334" t="s">
        <v>2124</v>
      </c>
      <c r="F255" s="320" t="s">
        <v>233</v>
      </c>
      <c r="G255" s="323">
        <v>50</v>
      </c>
      <c r="H255" s="324">
        <v>90064</v>
      </c>
      <c r="I255" s="324">
        <f t="shared" si="13"/>
        <v>4503200</v>
      </c>
      <c r="J255" s="354"/>
    </row>
    <row r="256" spans="2:10" ht="30" outlineLevel="1" x14ac:dyDescent="0.15">
      <c r="B256" s="332" t="s">
        <v>2125</v>
      </c>
      <c r="C256" s="320">
        <v>18</v>
      </c>
      <c r="D256" s="320">
        <v>0.8</v>
      </c>
      <c r="E256" s="334" t="s">
        <v>2126</v>
      </c>
      <c r="F256" s="320" t="s">
        <v>362</v>
      </c>
      <c r="G256" s="323">
        <v>12</v>
      </c>
      <c r="H256" s="324">
        <v>43159</v>
      </c>
      <c r="I256" s="324">
        <f t="shared" si="13"/>
        <v>517908</v>
      </c>
      <c r="J256" s="354"/>
    </row>
    <row r="257" spans="2:10" ht="15" outlineLevel="1" x14ac:dyDescent="0.15">
      <c r="B257" s="332" t="s">
        <v>2127</v>
      </c>
      <c r="C257" s="320">
        <v>18</v>
      </c>
      <c r="D257" s="320">
        <v>0.9</v>
      </c>
      <c r="E257" s="334" t="s">
        <v>2128</v>
      </c>
      <c r="F257" s="320" t="s">
        <v>362</v>
      </c>
      <c r="G257" s="323">
        <v>1</v>
      </c>
      <c r="H257" s="324">
        <v>24597</v>
      </c>
      <c r="I257" s="324">
        <f t="shared" si="13"/>
        <v>24597</v>
      </c>
      <c r="J257" s="354"/>
    </row>
    <row r="258" spans="2:10" ht="45" outlineLevel="1" x14ac:dyDescent="0.15">
      <c r="B258" s="332" t="s">
        <v>2129</v>
      </c>
      <c r="C258" s="320">
        <v>18</v>
      </c>
      <c r="D258" s="320">
        <v>12</v>
      </c>
      <c r="E258" s="334" t="s">
        <v>2130</v>
      </c>
      <c r="F258" s="320" t="s">
        <v>233</v>
      </c>
      <c r="G258" s="323">
        <v>60</v>
      </c>
      <c r="H258" s="324">
        <v>82336</v>
      </c>
      <c r="I258" s="324">
        <f t="shared" si="13"/>
        <v>4940160</v>
      </c>
      <c r="J258" s="354"/>
    </row>
    <row r="259" spans="2:10" ht="30" outlineLevel="1" x14ac:dyDescent="0.15">
      <c r="B259" s="332" t="s">
        <v>2131</v>
      </c>
      <c r="C259" s="320">
        <v>18</v>
      </c>
      <c r="D259" s="320">
        <v>12</v>
      </c>
      <c r="E259" s="334" t="s">
        <v>2132</v>
      </c>
      <c r="F259" s="320" t="s">
        <v>233</v>
      </c>
      <c r="G259" s="323">
        <v>48</v>
      </c>
      <c r="H259" s="324">
        <v>82394</v>
      </c>
      <c r="I259" s="324">
        <f t="shared" si="13"/>
        <v>3954912</v>
      </c>
      <c r="J259" s="354"/>
    </row>
    <row r="260" spans="2:10" ht="15" x14ac:dyDescent="0.15">
      <c r="B260" s="328"/>
      <c r="C260" s="313">
        <v>19</v>
      </c>
      <c r="D260" s="337"/>
      <c r="E260" s="329" t="s">
        <v>2353</v>
      </c>
      <c r="F260" s="337"/>
      <c r="G260" s="327"/>
      <c r="H260" s="331"/>
      <c r="I260" s="331"/>
      <c r="J260" s="354"/>
    </row>
    <row r="261" spans="2:10" ht="15" x14ac:dyDescent="0.15">
      <c r="B261" s="332" t="s">
        <v>2034</v>
      </c>
      <c r="C261" s="320">
        <v>19</v>
      </c>
      <c r="D261" s="320">
        <v>2</v>
      </c>
      <c r="E261" s="334" t="s">
        <v>2035</v>
      </c>
      <c r="F261" s="320" t="s">
        <v>233</v>
      </c>
      <c r="G261" s="323">
        <v>24</v>
      </c>
      <c r="H261" s="324">
        <v>36240</v>
      </c>
      <c r="I261" s="324">
        <f>+ROUND(H261*G261,0)</f>
        <v>869760</v>
      </c>
      <c r="J261" s="354"/>
    </row>
    <row r="262" spans="2:10" ht="30" outlineLevel="1" x14ac:dyDescent="0.15">
      <c r="B262" s="332" t="s">
        <v>2036</v>
      </c>
      <c r="C262" s="320">
        <v>19</v>
      </c>
      <c r="D262" s="320">
        <v>2</v>
      </c>
      <c r="E262" s="334" t="s">
        <v>2037</v>
      </c>
      <c r="F262" s="320" t="s">
        <v>233</v>
      </c>
      <c r="G262" s="323">
        <v>24</v>
      </c>
      <c r="H262" s="324">
        <v>29761</v>
      </c>
      <c r="I262" s="324">
        <f>+ROUND(H262*G262,0)</f>
        <v>714264</v>
      </c>
      <c r="J262" s="354"/>
    </row>
    <row r="263" spans="2:10" ht="44" customHeight="1" outlineLevel="1" x14ac:dyDescent="0.15">
      <c r="B263" s="332" t="s">
        <v>2038</v>
      </c>
      <c r="C263" s="320">
        <v>19</v>
      </c>
      <c r="D263" s="320">
        <v>2</v>
      </c>
      <c r="E263" s="334" t="s">
        <v>2039</v>
      </c>
      <c r="F263" s="320" t="s">
        <v>233</v>
      </c>
      <c r="G263" s="323">
        <v>12</v>
      </c>
      <c r="H263" s="324">
        <v>34914</v>
      </c>
      <c r="I263" s="324">
        <f>+ROUND(H263*G263,0)</f>
        <v>418968</v>
      </c>
      <c r="J263" s="354"/>
    </row>
    <row r="264" spans="2:10" ht="15" x14ac:dyDescent="0.15">
      <c r="B264" s="325"/>
      <c r="C264" s="313">
        <v>20</v>
      </c>
      <c r="D264" s="313"/>
      <c r="E264" s="338" t="s">
        <v>2354</v>
      </c>
      <c r="F264" s="313"/>
      <c r="G264" s="317"/>
      <c r="H264" s="331"/>
      <c r="I264" s="331"/>
      <c r="J264" s="354"/>
    </row>
    <row r="265" spans="2:10" ht="60" outlineLevel="1" x14ac:dyDescent="0.15">
      <c r="B265" s="332" t="s">
        <v>2145</v>
      </c>
      <c r="C265" s="320">
        <v>20</v>
      </c>
      <c r="D265" s="320">
        <v>0.5</v>
      </c>
      <c r="E265" s="334" t="s">
        <v>2146</v>
      </c>
      <c r="F265" s="320" t="s">
        <v>287</v>
      </c>
      <c r="G265" s="323">
        <v>6</v>
      </c>
      <c r="H265" s="324">
        <v>456457</v>
      </c>
      <c r="I265" s="324">
        <f>+ROUND(H265*G265,0)</f>
        <v>2738742</v>
      </c>
      <c r="J265" s="354"/>
    </row>
    <row r="266" spans="2:10" ht="60" outlineLevel="1" x14ac:dyDescent="0.15">
      <c r="B266" s="332" t="s">
        <v>2147</v>
      </c>
      <c r="C266" s="320">
        <v>20</v>
      </c>
      <c r="D266" s="320">
        <v>0.6</v>
      </c>
      <c r="E266" s="334" t="s">
        <v>2148</v>
      </c>
      <c r="F266" s="320" t="s">
        <v>287</v>
      </c>
      <c r="G266" s="323">
        <v>6</v>
      </c>
      <c r="H266" s="324">
        <v>540342</v>
      </c>
      <c r="I266" s="324">
        <f>+ROUND(H266*G266,0)</f>
        <v>3242052</v>
      </c>
      <c r="J266" s="354"/>
    </row>
    <row r="267" spans="2:10" ht="15" x14ac:dyDescent="0.15">
      <c r="B267" s="325"/>
      <c r="C267" s="313">
        <v>21</v>
      </c>
      <c r="D267" s="313"/>
      <c r="E267" s="338" t="s">
        <v>2355</v>
      </c>
      <c r="F267" s="313"/>
      <c r="G267" s="317"/>
      <c r="H267" s="331"/>
      <c r="I267" s="331"/>
      <c r="J267" s="354"/>
    </row>
    <row r="268" spans="2:10" ht="30" outlineLevel="1" x14ac:dyDescent="0.15">
      <c r="B268" s="332" t="s">
        <v>2153</v>
      </c>
      <c r="C268" s="320">
        <v>21</v>
      </c>
      <c r="D268" s="320">
        <v>0.7</v>
      </c>
      <c r="E268" s="334" t="s">
        <v>2154</v>
      </c>
      <c r="F268" s="320" t="s">
        <v>362</v>
      </c>
      <c r="G268" s="323">
        <v>1</v>
      </c>
      <c r="H268" s="324">
        <v>148772</v>
      </c>
      <c r="I268" s="324">
        <f t="shared" ref="I268:I273" si="14">+ROUND(H268*G268,0)</f>
        <v>148772</v>
      </c>
      <c r="J268" s="354"/>
    </row>
    <row r="269" spans="2:10" ht="15" outlineLevel="1" x14ac:dyDescent="0.15">
      <c r="B269" s="332" t="s">
        <v>2155</v>
      </c>
      <c r="C269" s="320">
        <v>21</v>
      </c>
      <c r="D269" s="320">
        <v>11</v>
      </c>
      <c r="E269" s="334" t="s">
        <v>2156</v>
      </c>
      <c r="F269" s="320" t="s">
        <v>287</v>
      </c>
      <c r="G269" s="323">
        <v>1</v>
      </c>
      <c r="H269" s="324">
        <v>325958</v>
      </c>
      <c r="I269" s="324">
        <f t="shared" si="14"/>
        <v>325958</v>
      </c>
      <c r="J269" s="354"/>
    </row>
    <row r="270" spans="2:10" ht="15" outlineLevel="1" x14ac:dyDescent="0.15">
      <c r="B270" s="332" t="s">
        <v>2157</v>
      </c>
      <c r="C270" s="320">
        <v>21</v>
      </c>
      <c r="D270" s="320">
        <v>12</v>
      </c>
      <c r="E270" s="334" t="s">
        <v>2158</v>
      </c>
      <c r="F270" s="320" t="s">
        <v>287</v>
      </c>
      <c r="G270" s="323">
        <v>1</v>
      </c>
      <c r="H270" s="324">
        <v>398852</v>
      </c>
      <c r="I270" s="324">
        <f t="shared" si="14"/>
        <v>398852</v>
      </c>
      <c r="J270" s="354"/>
    </row>
    <row r="271" spans="2:10" ht="15" outlineLevel="1" x14ac:dyDescent="0.15">
      <c r="B271" s="332" t="s">
        <v>2159</v>
      </c>
      <c r="C271" s="320">
        <v>21</v>
      </c>
      <c r="D271" s="320">
        <v>15</v>
      </c>
      <c r="E271" s="334" t="s">
        <v>2160</v>
      </c>
      <c r="F271" s="320" t="s">
        <v>287</v>
      </c>
      <c r="G271" s="323">
        <v>3</v>
      </c>
      <c r="H271" s="324">
        <v>223717</v>
      </c>
      <c r="I271" s="324">
        <f t="shared" si="14"/>
        <v>671151</v>
      </c>
      <c r="J271" s="354"/>
    </row>
    <row r="272" spans="2:10" ht="15" outlineLevel="1" x14ac:dyDescent="0.15">
      <c r="B272" s="332" t="s">
        <v>2161</v>
      </c>
      <c r="C272" s="320">
        <v>21</v>
      </c>
      <c r="D272" s="320">
        <v>16</v>
      </c>
      <c r="E272" s="334" t="s">
        <v>2162</v>
      </c>
      <c r="F272" s="320" t="s">
        <v>287</v>
      </c>
      <c r="G272" s="323">
        <v>3</v>
      </c>
      <c r="H272" s="324">
        <v>365899</v>
      </c>
      <c r="I272" s="324">
        <f t="shared" si="14"/>
        <v>1097697</v>
      </c>
      <c r="J272" s="354"/>
    </row>
    <row r="273" spans="2:10" ht="15" outlineLevel="1" x14ac:dyDescent="0.15">
      <c r="B273" s="332" t="s">
        <v>2163</v>
      </c>
      <c r="C273" s="320">
        <v>21</v>
      </c>
      <c r="D273" s="320">
        <v>17</v>
      </c>
      <c r="E273" s="334" t="s">
        <v>2164</v>
      </c>
      <c r="F273" s="320" t="s">
        <v>233</v>
      </c>
      <c r="G273" s="323">
        <v>2</v>
      </c>
      <c r="H273" s="324">
        <v>264815</v>
      </c>
      <c r="I273" s="324">
        <f t="shared" si="14"/>
        <v>529630</v>
      </c>
      <c r="J273" s="354"/>
    </row>
    <row r="274" spans="2:10" ht="15" x14ac:dyDescent="0.15">
      <c r="B274" s="325"/>
      <c r="C274" s="313">
        <v>22</v>
      </c>
      <c r="D274" s="313"/>
      <c r="E274" s="338" t="s">
        <v>2356</v>
      </c>
      <c r="F274" s="313"/>
      <c r="G274" s="317"/>
      <c r="H274" s="331"/>
      <c r="I274" s="331"/>
      <c r="J274" s="354"/>
    </row>
    <row r="275" spans="2:10" ht="15" x14ac:dyDescent="0.15">
      <c r="B275" s="332" t="s">
        <v>2165</v>
      </c>
      <c r="C275" s="339">
        <v>22</v>
      </c>
      <c r="D275" s="339">
        <v>2</v>
      </c>
      <c r="E275" s="334" t="s">
        <v>2166</v>
      </c>
      <c r="F275" s="320" t="s">
        <v>1839</v>
      </c>
      <c r="G275" s="323">
        <v>6</v>
      </c>
      <c r="H275" s="324">
        <v>64137</v>
      </c>
      <c r="I275" s="324">
        <f>+ROUND(H275*G275,0)</f>
        <v>384822</v>
      </c>
      <c r="J275" s="354"/>
    </row>
    <row r="276" spans="2:10" ht="15" outlineLevel="1" x14ac:dyDescent="0.15">
      <c r="B276" s="332" t="s">
        <v>2167</v>
      </c>
      <c r="C276" s="339">
        <v>22</v>
      </c>
      <c r="D276" s="339">
        <v>2</v>
      </c>
      <c r="E276" s="334" t="s">
        <v>2168</v>
      </c>
      <c r="F276" s="320" t="s">
        <v>233</v>
      </c>
      <c r="G276" s="323">
        <v>1</v>
      </c>
      <c r="H276" s="324">
        <v>128069</v>
      </c>
      <c r="I276" s="324">
        <f>+ROUND(H276*G276,0)</f>
        <v>128069</v>
      </c>
      <c r="J276" s="354"/>
    </row>
    <row r="277" spans="2:10" ht="15" x14ac:dyDescent="0.15">
      <c r="B277" s="325"/>
      <c r="C277" s="313">
        <v>23</v>
      </c>
      <c r="D277" s="313"/>
      <c r="E277" s="338" t="s">
        <v>2357</v>
      </c>
      <c r="F277" s="313"/>
      <c r="G277" s="317"/>
      <c r="H277" s="331"/>
      <c r="I277" s="331"/>
      <c r="J277" s="354"/>
    </row>
    <row r="278" spans="2:10" ht="45" outlineLevel="1" x14ac:dyDescent="0.15">
      <c r="B278" s="332" t="s">
        <v>2169</v>
      </c>
      <c r="C278" s="339">
        <v>23</v>
      </c>
      <c r="D278" s="339">
        <v>1</v>
      </c>
      <c r="E278" s="334" t="s">
        <v>2170</v>
      </c>
      <c r="F278" s="320" t="s">
        <v>287</v>
      </c>
      <c r="G278" s="323">
        <v>6</v>
      </c>
      <c r="H278" s="324">
        <v>621696</v>
      </c>
      <c r="I278" s="324">
        <f t="shared" ref="I278:I283" si="15">+ROUND(H278*G278,0)</f>
        <v>3730176</v>
      </c>
      <c r="J278" s="354"/>
    </row>
    <row r="279" spans="2:10" ht="45" outlineLevel="1" x14ac:dyDescent="0.15">
      <c r="B279" s="332" t="s">
        <v>2171</v>
      </c>
      <c r="C279" s="339">
        <v>23</v>
      </c>
      <c r="D279" s="339">
        <v>3</v>
      </c>
      <c r="E279" s="334" t="s">
        <v>2172</v>
      </c>
      <c r="F279" s="320" t="s">
        <v>287</v>
      </c>
      <c r="G279" s="323">
        <v>6</v>
      </c>
      <c r="H279" s="324">
        <v>338845</v>
      </c>
      <c r="I279" s="324">
        <f t="shared" si="15"/>
        <v>2033070</v>
      </c>
      <c r="J279" s="354"/>
    </row>
    <row r="280" spans="2:10" ht="45" outlineLevel="1" x14ac:dyDescent="0.15">
      <c r="B280" s="332" t="s">
        <v>2173</v>
      </c>
      <c r="C280" s="339">
        <v>23</v>
      </c>
      <c r="D280" s="339">
        <v>4</v>
      </c>
      <c r="E280" s="334" t="s">
        <v>2174</v>
      </c>
      <c r="F280" s="320" t="s">
        <v>287</v>
      </c>
      <c r="G280" s="323">
        <v>6</v>
      </c>
      <c r="H280" s="324">
        <v>775155</v>
      </c>
      <c r="I280" s="324">
        <f t="shared" si="15"/>
        <v>4650930</v>
      </c>
      <c r="J280" s="354"/>
    </row>
    <row r="281" spans="2:10" ht="42" customHeight="1" outlineLevel="1" x14ac:dyDescent="0.15">
      <c r="B281" s="332" t="s">
        <v>2175</v>
      </c>
      <c r="C281" s="339">
        <v>23</v>
      </c>
      <c r="D281" s="339">
        <v>6</v>
      </c>
      <c r="E281" s="334" t="s">
        <v>2176</v>
      </c>
      <c r="F281" s="320" t="s">
        <v>287</v>
      </c>
      <c r="G281" s="323">
        <v>3</v>
      </c>
      <c r="H281" s="324">
        <v>156303</v>
      </c>
      <c r="I281" s="324">
        <f t="shared" si="15"/>
        <v>468909</v>
      </c>
      <c r="J281" s="354"/>
    </row>
    <row r="282" spans="2:10" ht="30" outlineLevel="1" x14ac:dyDescent="0.15">
      <c r="B282" s="332" t="s">
        <v>2177</v>
      </c>
      <c r="C282" s="339">
        <v>23</v>
      </c>
      <c r="D282" s="339">
        <v>7</v>
      </c>
      <c r="E282" s="334" t="s">
        <v>2178</v>
      </c>
      <c r="F282" s="320" t="s">
        <v>287</v>
      </c>
      <c r="G282" s="323">
        <v>3</v>
      </c>
      <c r="H282" s="324">
        <v>85710</v>
      </c>
      <c r="I282" s="324">
        <f t="shared" si="15"/>
        <v>257130</v>
      </c>
      <c r="J282" s="354"/>
    </row>
    <row r="283" spans="2:10" ht="45" outlineLevel="1" x14ac:dyDescent="0.15">
      <c r="B283" s="332" t="s">
        <v>2179</v>
      </c>
      <c r="C283" s="339">
        <v>23</v>
      </c>
      <c r="D283" s="339">
        <v>8</v>
      </c>
      <c r="E283" s="334" t="s">
        <v>2180</v>
      </c>
      <c r="F283" s="320" t="s">
        <v>287</v>
      </c>
      <c r="G283" s="323">
        <v>1</v>
      </c>
      <c r="H283" s="324">
        <v>52124</v>
      </c>
      <c r="I283" s="324">
        <f t="shared" si="15"/>
        <v>52124</v>
      </c>
      <c r="J283" s="354"/>
    </row>
    <row r="284" spans="2:10" ht="15" x14ac:dyDescent="0.15">
      <c r="B284" s="325"/>
      <c r="C284" s="313">
        <v>24</v>
      </c>
      <c r="D284" s="313"/>
      <c r="E284" s="338" t="s">
        <v>2358</v>
      </c>
      <c r="F284" s="313"/>
      <c r="G284" s="317"/>
      <c r="H284" s="331"/>
      <c r="I284" s="331"/>
      <c r="J284" s="354"/>
    </row>
    <row r="285" spans="2:10" ht="75" outlineLevel="1" x14ac:dyDescent="0.15">
      <c r="B285" s="332" t="s">
        <v>2181</v>
      </c>
      <c r="C285" s="339">
        <v>24</v>
      </c>
      <c r="D285" s="339">
        <v>1</v>
      </c>
      <c r="E285" s="334" t="s">
        <v>2182</v>
      </c>
      <c r="F285" s="320" t="s">
        <v>287</v>
      </c>
      <c r="G285" s="323">
        <v>3</v>
      </c>
      <c r="H285" s="324">
        <v>277872</v>
      </c>
      <c r="I285" s="324">
        <f t="shared" ref="I285:I290" si="16">+ROUND(H285*G285,0)</f>
        <v>833616</v>
      </c>
      <c r="J285" s="354"/>
    </row>
    <row r="286" spans="2:10" ht="75" outlineLevel="1" x14ac:dyDescent="0.15">
      <c r="B286" s="332" t="s">
        <v>2183</v>
      </c>
      <c r="C286" s="339">
        <v>24</v>
      </c>
      <c r="D286" s="339">
        <v>3</v>
      </c>
      <c r="E286" s="334" t="s">
        <v>2184</v>
      </c>
      <c r="F286" s="320" t="s">
        <v>287</v>
      </c>
      <c r="G286" s="323">
        <v>1</v>
      </c>
      <c r="H286" s="324">
        <v>295545</v>
      </c>
      <c r="I286" s="324">
        <f t="shared" si="16"/>
        <v>295545</v>
      </c>
      <c r="J286" s="354"/>
    </row>
    <row r="287" spans="2:10" ht="30" outlineLevel="1" x14ac:dyDescent="0.15">
      <c r="B287" s="332" t="s">
        <v>2185</v>
      </c>
      <c r="C287" s="339">
        <v>24</v>
      </c>
      <c r="D287" s="339">
        <v>4</v>
      </c>
      <c r="E287" s="334" t="s">
        <v>2186</v>
      </c>
      <c r="F287" s="320" t="s">
        <v>287</v>
      </c>
      <c r="G287" s="323">
        <v>5</v>
      </c>
      <c r="H287" s="324">
        <v>121047</v>
      </c>
      <c r="I287" s="324">
        <f t="shared" si="16"/>
        <v>605235</v>
      </c>
      <c r="J287" s="354"/>
    </row>
    <row r="288" spans="2:10" ht="30" outlineLevel="1" x14ac:dyDescent="0.15">
      <c r="B288" s="332" t="s">
        <v>2187</v>
      </c>
      <c r="C288" s="339">
        <v>24</v>
      </c>
      <c r="D288" s="339">
        <v>7</v>
      </c>
      <c r="E288" s="334" t="s">
        <v>2188</v>
      </c>
      <c r="F288" s="320" t="s">
        <v>287</v>
      </c>
      <c r="G288" s="323">
        <v>5</v>
      </c>
      <c r="H288" s="324">
        <v>622593</v>
      </c>
      <c r="I288" s="324">
        <f t="shared" si="16"/>
        <v>3112965</v>
      </c>
      <c r="J288" s="354"/>
    </row>
    <row r="289" spans="2:10" ht="44" customHeight="1" outlineLevel="1" x14ac:dyDescent="0.15">
      <c r="B289" s="332" t="s">
        <v>2189</v>
      </c>
      <c r="C289" s="339">
        <v>24</v>
      </c>
      <c r="D289" s="339">
        <v>9</v>
      </c>
      <c r="E289" s="334" t="s">
        <v>2190</v>
      </c>
      <c r="F289" s="320" t="s">
        <v>287</v>
      </c>
      <c r="G289" s="323">
        <v>2</v>
      </c>
      <c r="H289" s="324">
        <v>278333</v>
      </c>
      <c r="I289" s="324">
        <f t="shared" si="16"/>
        <v>556666</v>
      </c>
      <c r="J289" s="354"/>
    </row>
    <row r="290" spans="2:10" ht="15" outlineLevel="1" x14ac:dyDescent="0.15">
      <c r="B290" s="332" t="s">
        <v>2359</v>
      </c>
      <c r="C290" s="339">
        <v>24</v>
      </c>
      <c r="D290" s="339">
        <v>10</v>
      </c>
      <c r="E290" s="334" t="s">
        <v>2191</v>
      </c>
      <c r="F290" s="320" t="s">
        <v>287</v>
      </c>
      <c r="G290" s="323">
        <v>2</v>
      </c>
      <c r="H290" s="324">
        <v>2922160</v>
      </c>
      <c r="I290" s="324">
        <f t="shared" si="16"/>
        <v>5844320</v>
      </c>
      <c r="J290" s="354"/>
    </row>
    <row r="291" spans="2:10" ht="15" x14ac:dyDescent="0.15">
      <c r="B291" s="328"/>
      <c r="C291" s="340">
        <v>25</v>
      </c>
      <c r="D291" s="341"/>
      <c r="E291" s="329" t="s">
        <v>2360</v>
      </c>
      <c r="F291" s="337"/>
      <c r="G291" s="327"/>
      <c r="H291" s="331"/>
      <c r="I291" s="331"/>
      <c r="J291" s="354"/>
    </row>
    <row r="292" spans="2:10" ht="15" outlineLevel="1" x14ac:dyDescent="0.15">
      <c r="B292" s="328"/>
      <c r="C292" s="340">
        <v>25</v>
      </c>
      <c r="D292" s="340">
        <v>1</v>
      </c>
      <c r="E292" s="329" t="s">
        <v>2361</v>
      </c>
      <c r="F292" s="337"/>
      <c r="G292" s="327"/>
      <c r="H292" s="331"/>
      <c r="I292" s="331"/>
      <c r="J292" s="354"/>
    </row>
    <row r="293" spans="2:10" ht="15" outlineLevel="1" x14ac:dyDescent="0.15">
      <c r="B293" s="332" t="s">
        <v>2119</v>
      </c>
      <c r="C293" s="339">
        <v>25</v>
      </c>
      <c r="D293" s="339">
        <v>1.01</v>
      </c>
      <c r="E293" s="334" t="s">
        <v>2120</v>
      </c>
      <c r="F293" s="320" t="s">
        <v>233</v>
      </c>
      <c r="G293" s="323">
        <v>100</v>
      </c>
      <c r="H293" s="324">
        <v>13608</v>
      </c>
      <c r="I293" s="324">
        <f>+ROUND(H293*G293,0)</f>
        <v>1360800</v>
      </c>
      <c r="J293" s="354"/>
    </row>
    <row r="294" spans="2:10" ht="15" outlineLevel="1" x14ac:dyDescent="0.15">
      <c r="B294" s="328"/>
      <c r="C294" s="340">
        <v>25</v>
      </c>
      <c r="D294" s="340">
        <v>2</v>
      </c>
      <c r="E294" s="329" t="s">
        <v>2362</v>
      </c>
      <c r="F294" s="337"/>
      <c r="G294" s="327"/>
      <c r="H294" s="331"/>
      <c r="I294" s="331"/>
      <c r="J294" s="354"/>
    </row>
    <row r="295" spans="2:10" ht="15" outlineLevel="1" x14ac:dyDescent="0.15">
      <c r="B295" s="332" t="s">
        <v>2095</v>
      </c>
      <c r="C295" s="339">
        <v>25</v>
      </c>
      <c r="D295" s="339">
        <v>2.02</v>
      </c>
      <c r="E295" s="334" t="s">
        <v>2096</v>
      </c>
      <c r="F295" s="320" t="s">
        <v>362</v>
      </c>
      <c r="G295" s="323">
        <v>24</v>
      </c>
      <c r="H295" s="324">
        <v>20855</v>
      </c>
      <c r="I295" s="324">
        <f t="shared" ref="I295:I304" si="17">+ROUND(H295*G295,0)</f>
        <v>500520</v>
      </c>
      <c r="J295" s="354"/>
    </row>
    <row r="296" spans="2:10" ht="15" outlineLevel="1" x14ac:dyDescent="0.15">
      <c r="B296" s="332" t="s">
        <v>2097</v>
      </c>
      <c r="C296" s="339">
        <v>25</v>
      </c>
      <c r="D296" s="339">
        <v>2.0299999999999998</v>
      </c>
      <c r="E296" s="334" t="s">
        <v>2098</v>
      </c>
      <c r="F296" s="320" t="s">
        <v>233</v>
      </c>
      <c r="G296" s="323">
        <v>12</v>
      </c>
      <c r="H296" s="324">
        <v>33791</v>
      </c>
      <c r="I296" s="324">
        <f t="shared" si="17"/>
        <v>405492</v>
      </c>
      <c r="J296" s="354"/>
    </row>
    <row r="297" spans="2:10" ht="15" outlineLevel="1" x14ac:dyDescent="0.15">
      <c r="B297" s="332" t="s">
        <v>2099</v>
      </c>
      <c r="C297" s="339">
        <v>25</v>
      </c>
      <c r="D297" s="339">
        <v>2.04</v>
      </c>
      <c r="E297" s="334" t="s">
        <v>2100</v>
      </c>
      <c r="F297" s="320" t="s">
        <v>362</v>
      </c>
      <c r="G297" s="323">
        <v>12</v>
      </c>
      <c r="H297" s="324">
        <v>23414</v>
      </c>
      <c r="I297" s="324">
        <f t="shared" si="17"/>
        <v>280968</v>
      </c>
      <c r="J297" s="354"/>
    </row>
    <row r="298" spans="2:10" ht="15" outlineLevel="1" x14ac:dyDescent="0.15">
      <c r="B298" s="332" t="s">
        <v>2101</v>
      </c>
      <c r="C298" s="339">
        <v>25</v>
      </c>
      <c r="D298" s="339">
        <v>2.0499999999999998</v>
      </c>
      <c r="E298" s="334" t="s">
        <v>2102</v>
      </c>
      <c r="F298" s="320" t="s">
        <v>233</v>
      </c>
      <c r="G298" s="323">
        <v>12</v>
      </c>
      <c r="H298" s="324">
        <v>40582</v>
      </c>
      <c r="I298" s="324">
        <f t="shared" si="17"/>
        <v>486984</v>
      </c>
      <c r="J298" s="354"/>
    </row>
    <row r="299" spans="2:10" ht="15" outlineLevel="1" x14ac:dyDescent="0.15">
      <c r="B299" s="332" t="s">
        <v>2103</v>
      </c>
      <c r="C299" s="339">
        <v>25</v>
      </c>
      <c r="D299" s="339">
        <v>2.09</v>
      </c>
      <c r="E299" s="334" t="s">
        <v>2104</v>
      </c>
      <c r="F299" s="320" t="s">
        <v>233</v>
      </c>
      <c r="G299" s="323">
        <v>12</v>
      </c>
      <c r="H299" s="324">
        <v>52997</v>
      </c>
      <c r="I299" s="324">
        <f t="shared" si="17"/>
        <v>635964</v>
      </c>
      <c r="J299" s="354"/>
    </row>
    <row r="300" spans="2:10" ht="15" outlineLevel="1" x14ac:dyDescent="0.15">
      <c r="B300" s="332" t="s">
        <v>2105</v>
      </c>
      <c r="C300" s="339">
        <v>25</v>
      </c>
      <c r="D300" s="342">
        <v>2.1</v>
      </c>
      <c r="E300" s="334" t="s">
        <v>2106</v>
      </c>
      <c r="F300" s="320" t="s">
        <v>233</v>
      </c>
      <c r="G300" s="323">
        <v>910.16836578963432</v>
      </c>
      <c r="H300" s="324">
        <v>32762</v>
      </c>
      <c r="I300" s="324">
        <f t="shared" si="17"/>
        <v>29818936</v>
      </c>
      <c r="J300" s="354"/>
    </row>
    <row r="301" spans="2:10" ht="15" outlineLevel="1" x14ac:dyDescent="0.15">
      <c r="B301" s="332" t="s">
        <v>2107</v>
      </c>
      <c r="C301" s="339">
        <v>25</v>
      </c>
      <c r="D301" s="339">
        <v>2.11</v>
      </c>
      <c r="E301" s="334" t="s">
        <v>2108</v>
      </c>
      <c r="F301" s="320" t="s">
        <v>233</v>
      </c>
      <c r="G301" s="323">
        <v>90</v>
      </c>
      <c r="H301" s="324">
        <v>32636</v>
      </c>
      <c r="I301" s="324">
        <f t="shared" si="17"/>
        <v>2937240</v>
      </c>
      <c r="J301" s="354"/>
    </row>
    <row r="302" spans="2:10" ht="30" outlineLevel="1" x14ac:dyDescent="0.15">
      <c r="B302" s="332" t="s">
        <v>2109</v>
      </c>
      <c r="C302" s="339">
        <v>25</v>
      </c>
      <c r="D302" s="339">
        <v>2.13</v>
      </c>
      <c r="E302" s="334" t="s">
        <v>2110</v>
      </c>
      <c r="F302" s="320" t="s">
        <v>233</v>
      </c>
      <c r="G302" s="323">
        <v>450</v>
      </c>
      <c r="H302" s="324">
        <v>34399</v>
      </c>
      <c r="I302" s="324">
        <f t="shared" si="17"/>
        <v>15479550</v>
      </c>
      <c r="J302" s="354"/>
    </row>
    <row r="303" spans="2:10" ht="29" customHeight="1" outlineLevel="1" x14ac:dyDescent="0.15">
      <c r="B303" s="332" t="s">
        <v>2111</v>
      </c>
      <c r="C303" s="339">
        <v>25</v>
      </c>
      <c r="D303" s="342">
        <v>2.14</v>
      </c>
      <c r="E303" s="334" t="s">
        <v>2112</v>
      </c>
      <c r="F303" s="320" t="s">
        <v>233</v>
      </c>
      <c r="G303" s="323">
        <v>100</v>
      </c>
      <c r="H303" s="324">
        <v>32843</v>
      </c>
      <c r="I303" s="324">
        <f t="shared" si="17"/>
        <v>3284300</v>
      </c>
      <c r="J303" s="354"/>
    </row>
    <row r="304" spans="2:10" ht="30" outlineLevel="1" x14ac:dyDescent="0.15">
      <c r="B304" s="332" t="s">
        <v>2117</v>
      </c>
      <c r="C304" s="339">
        <v>25</v>
      </c>
      <c r="D304" s="342">
        <v>2.17</v>
      </c>
      <c r="E304" s="334" t="s">
        <v>2118</v>
      </c>
      <c r="F304" s="320" t="s">
        <v>233</v>
      </c>
      <c r="G304" s="356">
        <v>24</v>
      </c>
      <c r="H304" s="324">
        <v>5765</v>
      </c>
      <c r="I304" s="324">
        <f t="shared" si="17"/>
        <v>138360</v>
      </c>
      <c r="J304" s="354"/>
    </row>
    <row r="305" spans="2:16363" ht="15" x14ac:dyDescent="0.15">
      <c r="B305" s="325"/>
      <c r="C305" s="313">
        <v>26</v>
      </c>
      <c r="D305" s="313"/>
      <c r="E305" s="338" t="s">
        <v>1500</v>
      </c>
      <c r="F305" s="313"/>
      <c r="G305" s="317"/>
      <c r="H305" s="331"/>
      <c r="I305" s="331"/>
      <c r="J305" s="354"/>
    </row>
    <row r="306" spans="2:16363" ht="45" outlineLevel="1" x14ac:dyDescent="0.15">
      <c r="B306" s="332" t="s">
        <v>2192</v>
      </c>
      <c r="C306" s="339">
        <v>26</v>
      </c>
      <c r="D306" s="339">
        <v>1</v>
      </c>
      <c r="E306" s="334" t="s">
        <v>2193</v>
      </c>
      <c r="F306" s="320" t="s">
        <v>287</v>
      </c>
      <c r="G306" s="323">
        <v>5</v>
      </c>
      <c r="H306" s="324">
        <v>66972</v>
      </c>
      <c r="I306" s="324">
        <f>+ROUND(H306*G306,0)</f>
        <v>334860</v>
      </c>
      <c r="J306" s="354"/>
    </row>
    <row r="307" spans="2:16363" ht="30" outlineLevel="1" x14ac:dyDescent="0.15">
      <c r="B307" s="332" t="s">
        <v>2194</v>
      </c>
      <c r="C307" s="339">
        <v>26</v>
      </c>
      <c r="D307" s="339">
        <v>4</v>
      </c>
      <c r="E307" s="334" t="s">
        <v>2195</v>
      </c>
      <c r="F307" s="320" t="s">
        <v>287</v>
      </c>
      <c r="G307" s="323">
        <v>5</v>
      </c>
      <c r="H307" s="324">
        <v>66716</v>
      </c>
      <c r="I307" s="324">
        <f>+ROUND(H307*G307,0)</f>
        <v>333580</v>
      </c>
      <c r="J307" s="354"/>
    </row>
    <row r="308" spans="2:16363" ht="15" x14ac:dyDescent="0.15">
      <c r="B308" s="325"/>
      <c r="C308" s="313">
        <v>30</v>
      </c>
      <c r="D308" s="313"/>
      <c r="E308" s="338" t="s">
        <v>2364</v>
      </c>
      <c r="F308" s="313"/>
      <c r="G308" s="317"/>
      <c r="H308" s="331"/>
      <c r="I308" s="331"/>
      <c r="J308" s="354"/>
      <c r="K308" s="11"/>
      <c r="L308" s="12"/>
      <c r="M308" s="13"/>
      <c r="N308" s="13"/>
      <c r="O308" s="14"/>
      <c r="P308" s="13"/>
      <c r="Q308" s="11"/>
      <c r="R308" s="11"/>
      <c r="S308" s="11"/>
      <c r="T308" s="12"/>
      <c r="U308" s="13"/>
      <c r="V308" s="13"/>
      <c r="W308" s="14"/>
      <c r="X308" s="13"/>
      <c r="Y308" s="11"/>
      <c r="Z308" s="11"/>
      <c r="AA308" s="11"/>
      <c r="AB308" s="12"/>
      <c r="AC308" s="13"/>
      <c r="AD308" s="13"/>
      <c r="AE308" s="14"/>
      <c r="AF308" s="13"/>
      <c r="AG308" s="11"/>
      <c r="AH308" s="11"/>
      <c r="AI308" s="11"/>
      <c r="AJ308" s="12"/>
      <c r="AK308" s="13"/>
      <c r="AL308" s="13"/>
      <c r="AM308" s="14"/>
      <c r="AN308" s="13"/>
      <c r="AO308" s="11"/>
      <c r="AP308" s="11"/>
      <c r="AQ308" s="11"/>
      <c r="AR308" s="12"/>
      <c r="AS308" s="13"/>
      <c r="AT308" s="13"/>
      <c r="AU308" s="14"/>
      <c r="AV308" s="13"/>
      <c r="AW308" s="11"/>
      <c r="AX308" s="11"/>
      <c r="AY308" s="11"/>
      <c r="AZ308" s="12"/>
      <c r="BA308" s="13"/>
      <c r="BB308" s="13"/>
      <c r="BC308" s="14"/>
      <c r="BD308" s="13"/>
      <c r="BE308" s="11"/>
      <c r="BF308" s="11"/>
      <c r="BG308" s="11"/>
      <c r="BH308" s="12"/>
      <c r="BI308" s="13"/>
      <c r="BJ308" s="13"/>
      <c r="BK308" s="14"/>
      <c r="BL308" s="13"/>
      <c r="BM308" s="11"/>
      <c r="BN308" s="11"/>
      <c r="BO308" s="11"/>
      <c r="BP308" s="12"/>
      <c r="BQ308" s="13"/>
      <c r="BR308" s="13"/>
      <c r="BS308" s="14"/>
      <c r="BT308" s="13"/>
      <c r="BU308" s="11"/>
      <c r="BV308" s="11"/>
      <c r="BW308" s="11"/>
      <c r="BX308" s="12"/>
      <c r="BY308" s="13"/>
      <c r="BZ308" s="13"/>
      <c r="CA308" s="14"/>
      <c r="CB308" s="13"/>
      <c r="CC308" s="11"/>
      <c r="CD308" s="11"/>
      <c r="CE308" s="11"/>
      <c r="CF308" s="12"/>
      <c r="CG308" s="13"/>
      <c r="CH308" s="13"/>
      <c r="CI308" s="14"/>
      <c r="CJ308" s="13"/>
      <c r="CK308" s="11"/>
      <c r="CL308" s="11"/>
      <c r="CM308" s="11"/>
      <c r="CN308" s="12"/>
      <c r="CO308" s="13"/>
      <c r="CP308" s="13"/>
      <c r="CQ308" s="14"/>
      <c r="CR308" s="13"/>
      <c r="CS308" s="11"/>
      <c r="CT308" s="11"/>
      <c r="CU308" s="11"/>
      <c r="CV308" s="12"/>
      <c r="CW308" s="13"/>
      <c r="CX308" s="13"/>
      <c r="CY308" s="14"/>
      <c r="CZ308" s="13"/>
      <c r="DA308" s="11"/>
      <c r="DB308" s="11"/>
      <c r="DC308" s="11"/>
      <c r="DD308" s="12"/>
      <c r="DE308" s="13"/>
      <c r="DF308" s="13"/>
      <c r="DG308" s="14"/>
      <c r="DH308" s="13"/>
      <c r="DI308" s="11"/>
      <c r="DJ308" s="11"/>
      <c r="DK308" s="11"/>
      <c r="DL308" s="12"/>
      <c r="DM308" s="13"/>
      <c r="DN308" s="13"/>
      <c r="DO308" s="14"/>
      <c r="DP308" s="13"/>
      <c r="DQ308" s="11"/>
      <c r="DR308" s="11"/>
      <c r="DS308" s="11"/>
      <c r="DT308" s="12"/>
      <c r="DU308" s="13"/>
      <c r="DV308" s="13"/>
      <c r="DW308" s="14"/>
      <c r="DX308" s="13"/>
      <c r="DY308" s="11"/>
      <c r="DZ308" s="11"/>
      <c r="EA308" s="11"/>
      <c r="EB308" s="12"/>
      <c r="EC308" s="13"/>
      <c r="ED308" s="13"/>
      <c r="EE308" s="14"/>
      <c r="EF308" s="13"/>
      <c r="EG308" s="11"/>
      <c r="EH308" s="11"/>
      <c r="EI308" s="11"/>
      <c r="EJ308" s="12"/>
      <c r="EK308" s="13"/>
      <c r="EL308" s="13"/>
      <c r="EM308" s="14"/>
      <c r="EN308" s="13"/>
      <c r="EO308" s="11"/>
      <c r="EP308" s="11"/>
      <c r="EQ308" s="11"/>
      <c r="ER308" s="12"/>
      <c r="ES308" s="13"/>
      <c r="ET308" s="13"/>
      <c r="EU308" s="14"/>
      <c r="EV308" s="13"/>
      <c r="EW308" s="11"/>
      <c r="EX308" s="11"/>
      <c r="EY308" s="11"/>
      <c r="EZ308" s="12"/>
      <c r="FA308" s="13"/>
      <c r="FB308" s="13"/>
      <c r="FC308" s="14"/>
      <c r="FD308" s="13"/>
      <c r="FE308" s="11"/>
      <c r="FF308" s="11"/>
      <c r="FG308" s="11"/>
      <c r="FH308" s="12"/>
      <c r="FI308" s="13"/>
      <c r="FJ308" s="13"/>
      <c r="FK308" s="14"/>
      <c r="FL308" s="13"/>
      <c r="FM308" s="11"/>
      <c r="FN308" s="11"/>
      <c r="FO308" s="11"/>
      <c r="FP308" s="12"/>
      <c r="FQ308" s="13"/>
      <c r="FR308" s="13"/>
      <c r="FS308" s="14"/>
      <c r="FT308" s="13"/>
      <c r="FU308" s="11"/>
      <c r="FV308" s="11"/>
      <c r="FW308" s="11"/>
      <c r="FX308" s="12"/>
      <c r="FY308" s="13"/>
      <c r="FZ308" s="13"/>
      <c r="GA308" s="14"/>
      <c r="GB308" s="13"/>
      <c r="GC308" s="11"/>
      <c r="GD308" s="11"/>
      <c r="GE308" s="11"/>
      <c r="GF308" s="12"/>
      <c r="GG308" s="13"/>
      <c r="GH308" s="13"/>
      <c r="GI308" s="14"/>
      <c r="GJ308" s="13"/>
      <c r="GK308" s="11"/>
      <c r="GL308" s="11"/>
      <c r="GM308" s="11"/>
      <c r="GN308" s="12"/>
      <c r="GO308" s="13"/>
      <c r="GP308" s="13"/>
      <c r="GQ308" s="14"/>
      <c r="GR308" s="13"/>
      <c r="GS308" s="11"/>
      <c r="GT308" s="11"/>
      <c r="GU308" s="11"/>
      <c r="GV308" s="12"/>
      <c r="GW308" s="13"/>
      <c r="GX308" s="13"/>
      <c r="GY308" s="14"/>
      <c r="GZ308" s="13"/>
      <c r="HA308" s="11"/>
      <c r="HB308" s="11"/>
      <c r="HC308" s="11"/>
      <c r="HD308" s="12"/>
      <c r="HE308" s="13"/>
      <c r="HF308" s="13"/>
      <c r="HG308" s="14"/>
      <c r="HH308" s="13"/>
      <c r="HI308" s="11"/>
      <c r="HJ308" s="11"/>
      <c r="HK308" s="11"/>
      <c r="HL308" s="12"/>
      <c r="HM308" s="13"/>
      <c r="HN308" s="13"/>
      <c r="HO308" s="14"/>
      <c r="HP308" s="13"/>
      <c r="HQ308" s="11"/>
      <c r="HR308" s="11"/>
      <c r="HS308" s="11"/>
      <c r="HT308" s="12"/>
      <c r="HU308" s="13"/>
      <c r="HV308" s="13"/>
      <c r="HW308" s="14"/>
      <c r="HX308" s="13"/>
      <c r="HY308" s="11"/>
      <c r="HZ308" s="11"/>
      <c r="IA308" s="11"/>
      <c r="IB308" s="12"/>
      <c r="IC308" s="13"/>
      <c r="ID308" s="13"/>
      <c r="IE308" s="14"/>
      <c r="IF308" s="13"/>
      <c r="IG308" s="11"/>
      <c r="IH308" s="11"/>
      <c r="II308" s="11"/>
      <c r="IJ308" s="12"/>
      <c r="IK308" s="13"/>
      <c r="IL308" s="13"/>
      <c r="IM308" s="14"/>
      <c r="IN308" s="13"/>
      <c r="IO308" s="11"/>
      <c r="IP308" s="11"/>
      <c r="IQ308" s="11"/>
      <c r="IR308" s="12"/>
      <c r="IS308" s="13"/>
      <c r="IT308" s="13"/>
      <c r="IU308" s="14"/>
      <c r="IV308" s="13"/>
      <c r="IW308" s="11"/>
      <c r="IX308" s="11"/>
      <c r="IY308" s="11"/>
      <c r="IZ308" s="12"/>
      <c r="JA308" s="13"/>
      <c r="JB308" s="13"/>
      <c r="JC308" s="14"/>
      <c r="JD308" s="13"/>
      <c r="JE308" s="11"/>
      <c r="JF308" s="11"/>
      <c r="JG308" s="11"/>
      <c r="JH308" s="12"/>
      <c r="JI308" s="13"/>
      <c r="JJ308" s="13"/>
      <c r="JK308" s="14"/>
      <c r="JL308" s="13"/>
      <c r="JM308" s="11"/>
      <c r="JN308" s="11"/>
      <c r="JO308" s="11"/>
      <c r="JP308" s="12"/>
      <c r="JQ308" s="13"/>
      <c r="JR308" s="13"/>
      <c r="JS308" s="14"/>
      <c r="JT308" s="13"/>
      <c r="JU308" s="11"/>
      <c r="JV308" s="11"/>
      <c r="JW308" s="11"/>
      <c r="JX308" s="12"/>
      <c r="JY308" s="13"/>
      <c r="JZ308" s="13"/>
      <c r="KA308" s="14"/>
      <c r="KB308" s="13"/>
      <c r="KC308" s="11"/>
      <c r="KD308" s="11"/>
      <c r="KE308" s="11"/>
      <c r="KF308" s="12"/>
      <c r="KG308" s="13"/>
      <c r="KH308" s="13"/>
      <c r="KI308" s="14"/>
      <c r="KJ308" s="13"/>
      <c r="KK308" s="11"/>
      <c r="KL308" s="11"/>
      <c r="KM308" s="11"/>
      <c r="KN308" s="12"/>
      <c r="KO308" s="13"/>
      <c r="KP308" s="13"/>
      <c r="KQ308" s="14"/>
      <c r="KR308" s="13"/>
      <c r="KS308" s="11"/>
      <c r="KT308" s="11"/>
      <c r="KU308" s="11"/>
      <c r="KV308" s="12"/>
      <c r="KW308" s="13"/>
      <c r="KX308" s="13"/>
      <c r="KY308" s="14"/>
      <c r="KZ308" s="13"/>
      <c r="LA308" s="11"/>
      <c r="LB308" s="11"/>
      <c r="LC308" s="11"/>
      <c r="LD308" s="12"/>
      <c r="LE308" s="13"/>
      <c r="LF308" s="13"/>
      <c r="LG308" s="14"/>
      <c r="LH308" s="13"/>
      <c r="LI308" s="11"/>
      <c r="LJ308" s="11"/>
      <c r="LK308" s="11"/>
      <c r="LL308" s="12"/>
      <c r="LM308" s="13"/>
      <c r="LN308" s="13"/>
      <c r="LO308" s="14"/>
      <c r="LP308" s="13"/>
      <c r="LQ308" s="11"/>
      <c r="LR308" s="11"/>
      <c r="LS308" s="11"/>
      <c r="LT308" s="12"/>
      <c r="LU308" s="13"/>
      <c r="LV308" s="13"/>
      <c r="LW308" s="14"/>
      <c r="LX308" s="13"/>
      <c r="LY308" s="11"/>
      <c r="LZ308" s="11"/>
      <c r="MA308" s="11"/>
      <c r="MB308" s="12"/>
      <c r="MC308" s="13"/>
      <c r="MD308" s="13"/>
      <c r="ME308" s="14"/>
      <c r="MF308" s="13"/>
      <c r="MG308" s="11"/>
      <c r="MH308" s="11"/>
      <c r="MI308" s="11"/>
      <c r="MJ308" s="12"/>
      <c r="MK308" s="13"/>
      <c r="ML308" s="13"/>
      <c r="MM308" s="14"/>
      <c r="MN308" s="13"/>
      <c r="MO308" s="11"/>
      <c r="MP308" s="11"/>
      <c r="MQ308" s="11"/>
      <c r="MR308" s="12"/>
      <c r="MS308" s="13"/>
      <c r="MT308" s="13"/>
      <c r="MU308" s="14"/>
      <c r="MV308" s="13"/>
      <c r="MW308" s="11"/>
      <c r="MX308" s="11"/>
      <c r="MY308" s="11"/>
      <c r="MZ308" s="12"/>
      <c r="NA308" s="13"/>
      <c r="NB308" s="13"/>
      <c r="NC308" s="14"/>
      <c r="ND308" s="13"/>
      <c r="NE308" s="11"/>
      <c r="NF308" s="11"/>
      <c r="NG308" s="11"/>
      <c r="NH308" s="12"/>
      <c r="NI308" s="13"/>
      <c r="NJ308" s="13"/>
      <c r="NK308" s="14"/>
      <c r="NL308" s="13"/>
      <c r="NM308" s="11"/>
      <c r="NN308" s="11"/>
      <c r="NO308" s="11"/>
      <c r="NP308" s="12"/>
      <c r="NQ308" s="13"/>
      <c r="NR308" s="13"/>
      <c r="NS308" s="14"/>
      <c r="NT308" s="13"/>
      <c r="NU308" s="11"/>
      <c r="NV308" s="11"/>
      <c r="NW308" s="11"/>
      <c r="NX308" s="12"/>
      <c r="NY308" s="13"/>
      <c r="NZ308" s="13"/>
      <c r="OA308" s="14"/>
      <c r="OB308" s="13"/>
      <c r="OC308" s="11"/>
      <c r="OD308" s="11"/>
      <c r="OE308" s="11"/>
      <c r="OF308" s="12"/>
      <c r="OG308" s="13"/>
      <c r="OH308" s="13"/>
      <c r="OI308" s="14"/>
      <c r="OJ308" s="13"/>
      <c r="OK308" s="11"/>
      <c r="OL308" s="11"/>
      <c r="OM308" s="11"/>
      <c r="ON308" s="12"/>
      <c r="OO308" s="13"/>
      <c r="OP308" s="13"/>
      <c r="OQ308" s="14"/>
      <c r="OR308" s="13"/>
      <c r="OS308" s="11"/>
      <c r="OT308" s="11"/>
      <c r="OU308" s="11"/>
      <c r="OV308" s="12"/>
      <c r="OW308" s="13"/>
      <c r="OX308" s="13"/>
      <c r="OY308" s="14"/>
      <c r="OZ308" s="13"/>
      <c r="PA308" s="11"/>
      <c r="PB308" s="11"/>
      <c r="PC308" s="11"/>
      <c r="PD308" s="12"/>
      <c r="PE308" s="13"/>
      <c r="PF308" s="13"/>
      <c r="PG308" s="14"/>
      <c r="PH308" s="13"/>
      <c r="PI308" s="11"/>
      <c r="PJ308" s="11"/>
      <c r="PK308" s="11"/>
      <c r="PL308" s="12"/>
      <c r="PM308" s="13"/>
      <c r="PN308" s="13"/>
      <c r="PO308" s="14"/>
      <c r="PP308" s="13"/>
      <c r="PQ308" s="11"/>
      <c r="PR308" s="11"/>
      <c r="PS308" s="11"/>
      <c r="PT308" s="12"/>
      <c r="PU308" s="13"/>
      <c r="PV308" s="13"/>
      <c r="PW308" s="14"/>
      <c r="PX308" s="13"/>
      <c r="PY308" s="11"/>
      <c r="PZ308" s="11"/>
      <c r="QA308" s="11"/>
      <c r="QB308" s="12"/>
      <c r="QC308" s="13"/>
      <c r="QD308" s="13"/>
      <c r="QE308" s="14"/>
      <c r="QF308" s="13"/>
      <c r="QG308" s="11"/>
      <c r="QH308" s="11"/>
      <c r="QI308" s="11"/>
      <c r="QJ308" s="12"/>
      <c r="QK308" s="13"/>
      <c r="QL308" s="13"/>
      <c r="QM308" s="14"/>
      <c r="QN308" s="13"/>
      <c r="QO308" s="11"/>
      <c r="QP308" s="11"/>
      <c r="QQ308" s="11"/>
      <c r="QR308" s="12"/>
      <c r="QS308" s="13"/>
      <c r="QT308" s="13"/>
      <c r="QU308" s="14"/>
      <c r="QV308" s="13"/>
      <c r="QW308" s="11"/>
      <c r="QX308" s="11"/>
      <c r="QY308" s="11"/>
      <c r="QZ308" s="12"/>
      <c r="RA308" s="13"/>
      <c r="RB308" s="13"/>
      <c r="RC308" s="14"/>
      <c r="RD308" s="13"/>
      <c r="RE308" s="11"/>
      <c r="RF308" s="11"/>
      <c r="RG308" s="11"/>
      <c r="RH308" s="12"/>
      <c r="RI308" s="13"/>
      <c r="RJ308" s="13"/>
      <c r="RK308" s="14"/>
      <c r="RL308" s="13"/>
      <c r="RM308" s="11"/>
      <c r="RN308" s="11"/>
      <c r="RO308" s="11"/>
      <c r="RP308" s="12"/>
      <c r="RQ308" s="13"/>
      <c r="RR308" s="13"/>
      <c r="RS308" s="14"/>
      <c r="RT308" s="13"/>
      <c r="RU308" s="11"/>
      <c r="RV308" s="11"/>
      <c r="RW308" s="11"/>
      <c r="RX308" s="12"/>
      <c r="RY308" s="13"/>
      <c r="RZ308" s="13"/>
      <c r="SA308" s="14"/>
      <c r="SB308" s="13"/>
      <c r="SC308" s="11"/>
      <c r="SD308" s="11"/>
      <c r="SE308" s="11"/>
      <c r="SF308" s="12"/>
      <c r="SG308" s="13"/>
      <c r="SH308" s="13"/>
      <c r="SI308" s="14"/>
      <c r="SJ308" s="13"/>
      <c r="SK308" s="11"/>
      <c r="SL308" s="11"/>
      <c r="SM308" s="11"/>
      <c r="SN308" s="12"/>
      <c r="SO308" s="13"/>
      <c r="SP308" s="13"/>
      <c r="SQ308" s="14"/>
      <c r="SR308" s="13"/>
      <c r="SS308" s="11"/>
      <c r="ST308" s="11"/>
      <c r="SU308" s="11"/>
      <c r="SV308" s="12"/>
      <c r="SW308" s="13"/>
      <c r="SX308" s="13"/>
      <c r="SY308" s="14"/>
      <c r="SZ308" s="13"/>
      <c r="TA308" s="11"/>
      <c r="TB308" s="11"/>
      <c r="TC308" s="11"/>
      <c r="TD308" s="12"/>
      <c r="TE308" s="13"/>
      <c r="TF308" s="13"/>
      <c r="TG308" s="14"/>
      <c r="TH308" s="13"/>
      <c r="TI308" s="11"/>
      <c r="TJ308" s="11"/>
      <c r="TK308" s="11"/>
      <c r="TL308" s="12"/>
      <c r="TM308" s="13"/>
      <c r="TN308" s="13"/>
      <c r="TO308" s="14"/>
      <c r="TP308" s="13"/>
      <c r="TQ308" s="11"/>
      <c r="TR308" s="11"/>
      <c r="TS308" s="11"/>
      <c r="TT308" s="12"/>
      <c r="TU308" s="13"/>
      <c r="TV308" s="13"/>
      <c r="TW308" s="14"/>
      <c r="TX308" s="13"/>
      <c r="TY308" s="11"/>
      <c r="TZ308" s="11"/>
      <c r="UA308" s="11"/>
      <c r="UB308" s="12"/>
      <c r="UC308" s="13"/>
      <c r="UD308" s="13"/>
      <c r="UE308" s="14"/>
      <c r="UF308" s="13"/>
      <c r="UG308" s="11"/>
      <c r="UH308" s="11"/>
      <c r="UI308" s="11"/>
      <c r="UJ308" s="12"/>
      <c r="UK308" s="13"/>
      <c r="UL308" s="13"/>
      <c r="UM308" s="14"/>
      <c r="UN308" s="13"/>
      <c r="UO308" s="11"/>
      <c r="UP308" s="11"/>
      <c r="UQ308" s="11"/>
      <c r="UR308" s="12"/>
      <c r="US308" s="13"/>
      <c r="UT308" s="13"/>
      <c r="UU308" s="14"/>
      <c r="UV308" s="13"/>
      <c r="UW308" s="11"/>
      <c r="UX308" s="11"/>
      <c r="UY308" s="11"/>
      <c r="UZ308" s="12"/>
      <c r="VA308" s="13"/>
      <c r="VB308" s="13"/>
      <c r="VC308" s="14"/>
      <c r="VD308" s="13"/>
      <c r="VE308" s="11"/>
      <c r="VF308" s="11"/>
      <c r="VG308" s="11"/>
      <c r="VH308" s="12"/>
      <c r="VI308" s="13"/>
      <c r="VJ308" s="13"/>
      <c r="VK308" s="14"/>
      <c r="VL308" s="13"/>
      <c r="VM308" s="11"/>
      <c r="VN308" s="11"/>
      <c r="VO308" s="11"/>
      <c r="VP308" s="12"/>
      <c r="VQ308" s="13"/>
      <c r="VR308" s="13"/>
      <c r="VS308" s="14"/>
      <c r="VT308" s="13"/>
      <c r="VU308" s="11"/>
      <c r="VV308" s="11"/>
      <c r="VW308" s="11"/>
      <c r="VX308" s="12"/>
      <c r="VY308" s="13"/>
      <c r="VZ308" s="13"/>
      <c r="WA308" s="14"/>
      <c r="WB308" s="13"/>
      <c r="WC308" s="11"/>
      <c r="WD308" s="11"/>
      <c r="WE308" s="11"/>
      <c r="WF308" s="12"/>
      <c r="WG308" s="13"/>
      <c r="WH308" s="13"/>
      <c r="WI308" s="14"/>
      <c r="WJ308" s="13"/>
      <c r="WK308" s="11"/>
      <c r="WL308" s="11"/>
      <c r="WM308" s="11"/>
      <c r="WN308" s="12"/>
      <c r="WO308" s="13"/>
      <c r="WP308" s="13"/>
      <c r="WQ308" s="14"/>
      <c r="WR308" s="13"/>
      <c r="WS308" s="11"/>
      <c r="WT308" s="11"/>
      <c r="WU308" s="11"/>
      <c r="WV308" s="12"/>
      <c r="WW308" s="13"/>
      <c r="WX308" s="13"/>
      <c r="WY308" s="14"/>
      <c r="WZ308" s="13"/>
      <c r="XA308" s="11"/>
      <c r="XB308" s="11"/>
      <c r="XC308" s="11"/>
      <c r="XD308" s="12"/>
      <c r="XE308" s="13"/>
      <c r="XF308" s="13"/>
      <c r="XG308" s="14"/>
      <c r="XH308" s="13"/>
      <c r="XI308" s="11"/>
      <c r="XJ308" s="11"/>
      <c r="XK308" s="11"/>
      <c r="XL308" s="12"/>
      <c r="XM308" s="13"/>
      <c r="XN308" s="13"/>
      <c r="XO308" s="14"/>
      <c r="XP308" s="13"/>
      <c r="XQ308" s="11"/>
      <c r="XR308" s="11"/>
      <c r="XS308" s="11"/>
      <c r="XT308" s="12"/>
      <c r="XU308" s="13"/>
      <c r="XV308" s="13"/>
      <c r="XW308" s="14"/>
      <c r="XX308" s="13"/>
      <c r="XY308" s="11"/>
      <c r="XZ308" s="11"/>
      <c r="YA308" s="11"/>
      <c r="YB308" s="12"/>
      <c r="YC308" s="13"/>
      <c r="YD308" s="13"/>
      <c r="YE308" s="14"/>
      <c r="YF308" s="13"/>
      <c r="YG308" s="11"/>
      <c r="YH308" s="11"/>
      <c r="YI308" s="11"/>
      <c r="YJ308" s="12"/>
      <c r="YK308" s="13"/>
      <c r="YL308" s="13"/>
      <c r="YM308" s="14"/>
      <c r="YN308" s="13"/>
      <c r="YO308" s="11"/>
      <c r="YP308" s="11"/>
      <c r="YQ308" s="11"/>
      <c r="YR308" s="12"/>
      <c r="YS308" s="13"/>
      <c r="YT308" s="13"/>
      <c r="YU308" s="14"/>
      <c r="YV308" s="13"/>
      <c r="YW308" s="11"/>
      <c r="YX308" s="11"/>
      <c r="YY308" s="11"/>
      <c r="YZ308" s="12"/>
      <c r="ZA308" s="13"/>
      <c r="ZB308" s="13"/>
      <c r="ZC308" s="14"/>
      <c r="ZD308" s="13"/>
      <c r="ZE308" s="11"/>
      <c r="ZF308" s="11"/>
      <c r="ZG308" s="11"/>
      <c r="ZH308" s="146"/>
      <c r="ZI308" s="147">
        <v>27</v>
      </c>
      <c r="ZJ308" s="148"/>
      <c r="ZK308" s="149" t="s">
        <v>2363</v>
      </c>
      <c r="ZL308" s="148"/>
      <c r="ZM308" s="150"/>
      <c r="ZN308" s="150"/>
      <c r="ZO308" s="150"/>
      <c r="ZP308" s="151"/>
      <c r="ZQ308" s="147">
        <v>27</v>
      </c>
      <c r="ZR308" s="148"/>
      <c r="ZS308" s="149" t="s">
        <v>2363</v>
      </c>
      <c r="ZT308" s="148"/>
      <c r="ZU308" s="150"/>
      <c r="ZV308" s="150"/>
      <c r="ZW308" s="150"/>
      <c r="ZX308" s="151"/>
      <c r="ZY308" s="147">
        <v>27</v>
      </c>
      <c r="ZZ308" s="148"/>
      <c r="AAA308" s="149" t="s">
        <v>2363</v>
      </c>
      <c r="AAB308" s="148"/>
      <c r="AAC308" s="150"/>
      <c r="AAD308" s="150"/>
      <c r="AAE308" s="150"/>
      <c r="AAF308" s="151"/>
      <c r="AAG308" s="147">
        <v>27</v>
      </c>
      <c r="AAH308" s="148"/>
      <c r="AAI308" s="149" t="s">
        <v>2363</v>
      </c>
      <c r="AAJ308" s="148"/>
      <c r="AAK308" s="150"/>
      <c r="AAL308" s="150"/>
      <c r="AAM308" s="150"/>
      <c r="AAN308" s="151"/>
      <c r="AAO308" s="147">
        <v>27</v>
      </c>
      <c r="AAP308" s="148"/>
      <c r="AAQ308" s="149" t="s">
        <v>2363</v>
      </c>
      <c r="AAR308" s="148"/>
      <c r="AAS308" s="150"/>
      <c r="AAT308" s="150"/>
      <c r="AAU308" s="150"/>
      <c r="AAV308" s="151"/>
      <c r="AAW308" s="147">
        <v>27</v>
      </c>
      <c r="AAX308" s="148"/>
      <c r="AAY308" s="149" t="s">
        <v>2363</v>
      </c>
      <c r="AAZ308" s="148"/>
      <c r="ABA308" s="150"/>
      <c r="ABB308" s="150"/>
      <c r="ABC308" s="150"/>
      <c r="ABD308" s="151"/>
      <c r="ABE308" s="147">
        <v>27</v>
      </c>
      <c r="ABF308" s="148"/>
      <c r="ABG308" s="149" t="s">
        <v>2363</v>
      </c>
      <c r="ABH308" s="148"/>
      <c r="ABI308" s="150"/>
      <c r="ABJ308" s="150"/>
      <c r="ABK308" s="150"/>
      <c r="ABL308" s="151"/>
      <c r="ABM308" s="147">
        <v>27</v>
      </c>
      <c r="ABN308" s="148"/>
      <c r="ABO308" s="149" t="s">
        <v>2363</v>
      </c>
      <c r="ABP308" s="148"/>
      <c r="ABQ308" s="150"/>
      <c r="ABR308" s="150"/>
      <c r="ABS308" s="150"/>
      <c r="ABT308" s="151"/>
      <c r="ABU308" s="147">
        <v>27</v>
      </c>
      <c r="ABV308" s="148"/>
      <c r="ABW308" s="149" t="s">
        <v>2363</v>
      </c>
      <c r="ABX308" s="148"/>
      <c r="ABY308" s="150"/>
      <c r="ABZ308" s="150"/>
      <c r="ACA308" s="150"/>
      <c r="ACB308" s="151"/>
      <c r="ACC308" s="147">
        <v>27</v>
      </c>
      <c r="ACD308" s="148"/>
      <c r="ACE308" s="149" t="s">
        <v>2363</v>
      </c>
      <c r="ACF308" s="148"/>
      <c r="ACG308" s="150"/>
      <c r="ACH308" s="150"/>
      <c r="ACI308" s="150"/>
      <c r="ACJ308" s="151"/>
      <c r="ACK308" s="147">
        <v>27</v>
      </c>
      <c r="ACL308" s="148"/>
      <c r="ACM308" s="149" t="s">
        <v>2363</v>
      </c>
      <c r="ACN308" s="148"/>
      <c r="ACO308" s="150"/>
      <c r="ACP308" s="150"/>
      <c r="ACQ308" s="150"/>
      <c r="ACR308" s="151"/>
      <c r="ACS308" s="147">
        <v>27</v>
      </c>
      <c r="ACT308" s="148"/>
      <c r="ACU308" s="149" t="s">
        <v>2363</v>
      </c>
      <c r="ACV308" s="148"/>
      <c r="ACW308" s="150"/>
      <c r="ACX308" s="150"/>
      <c r="ACY308" s="150"/>
      <c r="ACZ308" s="151"/>
      <c r="ADA308" s="147">
        <v>27</v>
      </c>
      <c r="ADB308" s="148"/>
      <c r="ADC308" s="149" t="s">
        <v>2363</v>
      </c>
      <c r="ADD308" s="148"/>
      <c r="ADE308" s="150"/>
      <c r="ADF308" s="150"/>
      <c r="ADG308" s="150"/>
      <c r="ADH308" s="151"/>
      <c r="ADI308" s="147">
        <v>27</v>
      </c>
      <c r="ADJ308" s="148"/>
      <c r="ADK308" s="149" t="s">
        <v>2363</v>
      </c>
      <c r="ADL308" s="148"/>
      <c r="ADM308" s="150"/>
      <c r="ADN308" s="150"/>
      <c r="ADO308" s="150"/>
      <c r="ADP308" s="151"/>
      <c r="ADQ308" s="147">
        <v>27</v>
      </c>
      <c r="ADR308" s="148"/>
      <c r="ADS308" s="149" t="s">
        <v>2363</v>
      </c>
      <c r="ADT308" s="148"/>
      <c r="ADU308" s="150"/>
      <c r="ADV308" s="150"/>
      <c r="ADW308" s="150"/>
      <c r="ADX308" s="151"/>
      <c r="ADY308" s="147">
        <v>27</v>
      </c>
      <c r="ADZ308" s="148"/>
      <c r="AEA308" s="149" t="s">
        <v>2363</v>
      </c>
      <c r="AEB308" s="148"/>
      <c r="AEC308" s="150"/>
      <c r="AED308" s="150"/>
      <c r="AEE308" s="150"/>
      <c r="AEF308" s="151"/>
      <c r="AEG308" s="147">
        <v>27</v>
      </c>
      <c r="AEH308" s="148"/>
      <c r="AEI308" s="149" t="s">
        <v>2363</v>
      </c>
      <c r="AEJ308" s="148"/>
      <c r="AEK308" s="150"/>
      <c r="AEL308" s="150"/>
      <c r="AEM308" s="150"/>
      <c r="AEN308" s="151"/>
      <c r="AEO308" s="147">
        <v>27</v>
      </c>
      <c r="AEP308" s="148"/>
      <c r="AEQ308" s="149" t="s">
        <v>2363</v>
      </c>
      <c r="AER308" s="148"/>
      <c r="AES308" s="150"/>
      <c r="AET308" s="150"/>
      <c r="AEU308" s="150"/>
      <c r="AEV308" s="151"/>
      <c r="AEW308" s="147">
        <v>27</v>
      </c>
      <c r="AEX308" s="148"/>
      <c r="AEY308" s="149" t="s">
        <v>2363</v>
      </c>
      <c r="AEZ308" s="148"/>
      <c r="AFA308" s="150"/>
      <c r="AFB308" s="150"/>
      <c r="AFC308" s="150"/>
      <c r="AFD308" s="151"/>
      <c r="AFE308" s="147">
        <v>27</v>
      </c>
      <c r="AFF308" s="148"/>
      <c r="AFG308" s="149" t="s">
        <v>2363</v>
      </c>
      <c r="AFH308" s="148"/>
      <c r="AFI308" s="150"/>
      <c r="AFJ308" s="150"/>
      <c r="AFK308" s="150"/>
      <c r="AFL308" s="151"/>
      <c r="AFM308" s="147">
        <v>27</v>
      </c>
      <c r="AFN308" s="148"/>
      <c r="AFO308" s="149" t="s">
        <v>2363</v>
      </c>
      <c r="AFP308" s="148"/>
      <c r="AFQ308" s="150"/>
      <c r="AFR308" s="150"/>
      <c r="AFS308" s="150"/>
      <c r="AFT308" s="151"/>
      <c r="AFU308" s="147">
        <v>27</v>
      </c>
      <c r="AFV308" s="148"/>
      <c r="AFW308" s="149" t="s">
        <v>2363</v>
      </c>
      <c r="AFX308" s="148"/>
      <c r="AFY308" s="150"/>
      <c r="AFZ308" s="150"/>
      <c r="AGA308" s="150"/>
      <c r="AGB308" s="151"/>
      <c r="AGC308" s="147">
        <v>27</v>
      </c>
      <c r="AGD308" s="148"/>
      <c r="AGE308" s="149" t="s">
        <v>2363</v>
      </c>
      <c r="AGF308" s="148"/>
      <c r="AGG308" s="150"/>
      <c r="AGH308" s="150"/>
      <c r="AGI308" s="150"/>
      <c r="AGJ308" s="151"/>
      <c r="AGK308" s="147">
        <v>27</v>
      </c>
      <c r="AGL308" s="148"/>
      <c r="AGM308" s="149" t="s">
        <v>2363</v>
      </c>
      <c r="AGN308" s="148"/>
      <c r="AGO308" s="150"/>
      <c r="AGP308" s="150"/>
      <c r="AGQ308" s="150"/>
      <c r="AGR308" s="151"/>
      <c r="AGS308" s="147">
        <v>27</v>
      </c>
      <c r="AGT308" s="148"/>
      <c r="AGU308" s="149" t="s">
        <v>2363</v>
      </c>
      <c r="AGV308" s="148"/>
      <c r="AGW308" s="150"/>
      <c r="AGX308" s="150"/>
      <c r="AGY308" s="150"/>
      <c r="AGZ308" s="151"/>
      <c r="AHA308" s="147">
        <v>27</v>
      </c>
      <c r="AHB308" s="148"/>
      <c r="AHC308" s="149" t="s">
        <v>2363</v>
      </c>
      <c r="AHD308" s="148"/>
      <c r="AHE308" s="150"/>
      <c r="AHF308" s="150"/>
      <c r="AHG308" s="150"/>
      <c r="AHH308" s="151"/>
      <c r="AHI308" s="147">
        <v>27</v>
      </c>
      <c r="AHJ308" s="148"/>
      <c r="AHK308" s="149" t="s">
        <v>2363</v>
      </c>
      <c r="AHL308" s="148"/>
      <c r="AHM308" s="150"/>
      <c r="AHN308" s="150"/>
      <c r="AHO308" s="150"/>
      <c r="AHP308" s="151"/>
      <c r="AHQ308" s="147">
        <v>27</v>
      </c>
      <c r="AHR308" s="148"/>
      <c r="AHS308" s="149" t="s">
        <v>2363</v>
      </c>
      <c r="AHT308" s="148"/>
      <c r="AHU308" s="150"/>
      <c r="AHV308" s="150"/>
      <c r="AHW308" s="150"/>
      <c r="AHX308" s="151"/>
      <c r="AHY308" s="147">
        <v>27</v>
      </c>
      <c r="AHZ308" s="148"/>
      <c r="AIA308" s="149" t="s">
        <v>2363</v>
      </c>
      <c r="AIB308" s="148"/>
      <c r="AIC308" s="150"/>
      <c r="AID308" s="150"/>
      <c r="AIE308" s="150"/>
      <c r="AIF308" s="151"/>
      <c r="AIG308" s="147">
        <v>27</v>
      </c>
      <c r="AIH308" s="148"/>
      <c r="AII308" s="149" t="s">
        <v>2363</v>
      </c>
      <c r="AIJ308" s="148"/>
      <c r="AIK308" s="150"/>
      <c r="AIL308" s="150"/>
      <c r="AIM308" s="150"/>
      <c r="AIN308" s="151"/>
      <c r="AIO308" s="147">
        <v>27</v>
      </c>
      <c r="AIP308" s="148"/>
      <c r="AIQ308" s="149" t="s">
        <v>2363</v>
      </c>
      <c r="AIR308" s="148"/>
      <c r="AIS308" s="150"/>
      <c r="AIT308" s="150"/>
      <c r="AIU308" s="150"/>
      <c r="AIV308" s="151"/>
      <c r="AIW308" s="147">
        <v>27</v>
      </c>
      <c r="AIX308" s="148"/>
      <c r="AIY308" s="149" t="s">
        <v>2363</v>
      </c>
      <c r="AIZ308" s="148"/>
      <c r="AJA308" s="150"/>
      <c r="AJB308" s="150"/>
      <c r="AJC308" s="150"/>
      <c r="AJD308" s="151"/>
      <c r="AJE308" s="147">
        <v>27</v>
      </c>
      <c r="AJF308" s="148"/>
      <c r="AJG308" s="149" t="s">
        <v>2363</v>
      </c>
      <c r="AJH308" s="148"/>
      <c r="AJI308" s="150"/>
      <c r="AJJ308" s="150"/>
      <c r="AJK308" s="150"/>
      <c r="AJL308" s="151"/>
      <c r="AJM308" s="147">
        <v>27</v>
      </c>
      <c r="AJN308" s="148"/>
      <c r="AJO308" s="149" t="s">
        <v>2363</v>
      </c>
      <c r="AJP308" s="148"/>
      <c r="AJQ308" s="150"/>
      <c r="AJR308" s="150"/>
      <c r="AJS308" s="150"/>
      <c r="AJT308" s="151"/>
      <c r="AJU308" s="147">
        <v>27</v>
      </c>
      <c r="AJV308" s="148"/>
      <c r="AJW308" s="149" t="s">
        <v>2363</v>
      </c>
      <c r="AJX308" s="148"/>
      <c r="AJY308" s="150"/>
      <c r="AJZ308" s="150"/>
      <c r="AKA308" s="150"/>
      <c r="AKB308" s="151"/>
      <c r="AKC308" s="147">
        <v>27</v>
      </c>
      <c r="AKD308" s="148"/>
      <c r="AKE308" s="149" t="s">
        <v>2363</v>
      </c>
      <c r="AKF308" s="148"/>
      <c r="AKG308" s="150"/>
      <c r="AKH308" s="150"/>
      <c r="AKI308" s="150"/>
      <c r="AKJ308" s="151"/>
      <c r="AKK308" s="147">
        <v>27</v>
      </c>
      <c r="AKL308" s="148"/>
      <c r="AKM308" s="149" t="s">
        <v>2363</v>
      </c>
      <c r="AKN308" s="148"/>
      <c r="AKO308" s="150"/>
      <c r="AKP308" s="150"/>
      <c r="AKQ308" s="150"/>
      <c r="AKR308" s="151"/>
      <c r="AKS308" s="147">
        <v>27</v>
      </c>
      <c r="AKT308" s="148"/>
      <c r="AKU308" s="149" t="s">
        <v>2363</v>
      </c>
      <c r="AKV308" s="148"/>
      <c r="AKW308" s="150"/>
      <c r="AKX308" s="150"/>
      <c r="AKY308" s="150"/>
      <c r="AKZ308" s="151"/>
      <c r="ALA308" s="147">
        <v>27</v>
      </c>
      <c r="ALB308" s="148"/>
      <c r="ALC308" s="149" t="s">
        <v>2363</v>
      </c>
      <c r="ALD308" s="148"/>
      <c r="ALE308" s="150"/>
      <c r="ALF308" s="150"/>
      <c r="ALG308" s="150"/>
      <c r="ALH308" s="151"/>
      <c r="ALI308" s="147">
        <v>27</v>
      </c>
      <c r="ALJ308" s="148"/>
      <c r="ALK308" s="149" t="s">
        <v>2363</v>
      </c>
      <c r="ALL308" s="148"/>
      <c r="ALM308" s="150"/>
      <c r="ALN308" s="150"/>
      <c r="ALO308" s="150"/>
      <c r="ALP308" s="151"/>
      <c r="ALQ308" s="147">
        <v>27</v>
      </c>
      <c r="ALR308" s="148"/>
      <c r="ALS308" s="149" t="s">
        <v>2363</v>
      </c>
      <c r="ALT308" s="148"/>
      <c r="ALU308" s="150"/>
      <c r="ALV308" s="150"/>
      <c r="ALW308" s="150"/>
      <c r="ALX308" s="151"/>
      <c r="ALY308" s="147">
        <v>27</v>
      </c>
      <c r="ALZ308" s="148"/>
      <c r="AMA308" s="149" t="s">
        <v>2363</v>
      </c>
      <c r="AMB308" s="148"/>
      <c r="AMC308" s="150"/>
      <c r="AMD308" s="150"/>
      <c r="AME308" s="150"/>
      <c r="AMF308" s="151"/>
      <c r="AMG308" s="147">
        <v>27</v>
      </c>
      <c r="AMH308" s="148"/>
      <c r="AMI308" s="149" t="s">
        <v>2363</v>
      </c>
      <c r="AMJ308" s="148"/>
      <c r="AMK308" s="150"/>
      <c r="AML308" s="150"/>
      <c r="AMM308" s="150"/>
      <c r="AMN308" s="151"/>
      <c r="AMO308" s="147">
        <v>27</v>
      </c>
      <c r="AMP308" s="148"/>
      <c r="AMQ308" s="149" t="s">
        <v>2363</v>
      </c>
      <c r="AMR308" s="148"/>
      <c r="AMS308" s="150"/>
      <c r="AMT308" s="150"/>
      <c r="AMU308" s="150"/>
      <c r="AMV308" s="151"/>
      <c r="AMW308" s="147">
        <v>27</v>
      </c>
      <c r="AMX308" s="148"/>
      <c r="AMY308" s="149" t="s">
        <v>2363</v>
      </c>
      <c r="AMZ308" s="148"/>
      <c r="ANA308" s="150"/>
      <c r="ANB308" s="150"/>
      <c r="ANC308" s="150"/>
      <c r="AND308" s="151"/>
      <c r="ANE308" s="147">
        <v>27</v>
      </c>
      <c r="ANF308" s="148"/>
      <c r="ANG308" s="149" t="s">
        <v>2363</v>
      </c>
      <c r="ANH308" s="148"/>
      <c r="ANI308" s="150"/>
      <c r="ANJ308" s="150"/>
      <c r="ANK308" s="150"/>
      <c r="ANL308" s="151"/>
      <c r="ANM308" s="147">
        <v>27</v>
      </c>
      <c r="ANN308" s="148"/>
      <c r="ANO308" s="149" t="s">
        <v>2363</v>
      </c>
      <c r="ANP308" s="148"/>
      <c r="ANQ308" s="150"/>
      <c r="ANR308" s="150"/>
      <c r="ANS308" s="150"/>
      <c r="ANT308" s="151"/>
      <c r="ANU308" s="147">
        <v>27</v>
      </c>
      <c r="ANV308" s="148"/>
      <c r="ANW308" s="149" t="s">
        <v>2363</v>
      </c>
      <c r="ANX308" s="148"/>
      <c r="ANY308" s="150"/>
      <c r="ANZ308" s="150"/>
      <c r="AOA308" s="150"/>
      <c r="AOB308" s="151"/>
      <c r="AOC308" s="147">
        <v>27</v>
      </c>
      <c r="AOD308" s="148"/>
      <c r="AOE308" s="149" t="s">
        <v>2363</v>
      </c>
      <c r="AOF308" s="148"/>
      <c r="AOG308" s="150"/>
      <c r="AOH308" s="150"/>
      <c r="AOI308" s="150"/>
      <c r="AOJ308" s="151"/>
      <c r="AOK308" s="147">
        <v>27</v>
      </c>
      <c r="AOL308" s="148"/>
      <c r="AOM308" s="149" t="s">
        <v>2363</v>
      </c>
      <c r="AON308" s="148"/>
      <c r="AOO308" s="150"/>
      <c r="AOP308" s="150"/>
      <c r="AOQ308" s="150"/>
      <c r="AOR308" s="151"/>
      <c r="AOS308" s="147">
        <v>27</v>
      </c>
      <c r="AOT308" s="148"/>
      <c r="AOU308" s="149" t="s">
        <v>2363</v>
      </c>
      <c r="AOV308" s="148"/>
      <c r="AOW308" s="150"/>
      <c r="AOX308" s="150"/>
      <c r="AOY308" s="150"/>
      <c r="AOZ308" s="151"/>
      <c r="APA308" s="147">
        <v>27</v>
      </c>
      <c r="APB308" s="148"/>
      <c r="APC308" s="149" t="s">
        <v>2363</v>
      </c>
      <c r="APD308" s="148"/>
      <c r="APE308" s="150"/>
      <c r="APF308" s="150"/>
      <c r="APG308" s="150"/>
      <c r="APH308" s="151"/>
      <c r="API308" s="147">
        <v>27</v>
      </c>
      <c r="APJ308" s="148"/>
      <c r="APK308" s="149" t="s">
        <v>2363</v>
      </c>
      <c r="APL308" s="148"/>
      <c r="APM308" s="150"/>
      <c r="APN308" s="150"/>
      <c r="APO308" s="150"/>
      <c r="APP308" s="151"/>
      <c r="APQ308" s="147">
        <v>27</v>
      </c>
      <c r="APR308" s="148"/>
      <c r="APS308" s="149" t="s">
        <v>2363</v>
      </c>
      <c r="APT308" s="148"/>
      <c r="APU308" s="150"/>
      <c r="APV308" s="150"/>
      <c r="APW308" s="150"/>
      <c r="APX308" s="151"/>
      <c r="APY308" s="147">
        <v>27</v>
      </c>
      <c r="APZ308" s="148"/>
      <c r="AQA308" s="149" t="s">
        <v>2363</v>
      </c>
      <c r="AQB308" s="148"/>
      <c r="AQC308" s="150"/>
      <c r="AQD308" s="150"/>
      <c r="AQE308" s="150"/>
      <c r="AQF308" s="151"/>
      <c r="AQG308" s="147">
        <v>27</v>
      </c>
      <c r="AQH308" s="148"/>
      <c r="AQI308" s="149" t="s">
        <v>2363</v>
      </c>
      <c r="AQJ308" s="148"/>
      <c r="AQK308" s="150"/>
      <c r="AQL308" s="150"/>
      <c r="AQM308" s="150"/>
      <c r="AQN308" s="151"/>
      <c r="AQO308" s="147">
        <v>27</v>
      </c>
      <c r="AQP308" s="148"/>
      <c r="AQQ308" s="149" t="s">
        <v>2363</v>
      </c>
      <c r="AQR308" s="148"/>
      <c r="AQS308" s="150"/>
      <c r="AQT308" s="150"/>
      <c r="AQU308" s="150"/>
      <c r="AQV308" s="151"/>
      <c r="AQW308" s="147">
        <v>27</v>
      </c>
      <c r="AQX308" s="148"/>
      <c r="AQY308" s="149" t="s">
        <v>2363</v>
      </c>
      <c r="AQZ308" s="148"/>
      <c r="ARA308" s="150"/>
      <c r="ARB308" s="150"/>
      <c r="ARC308" s="150"/>
      <c r="ARD308" s="151"/>
      <c r="ARE308" s="147">
        <v>27</v>
      </c>
      <c r="ARF308" s="148"/>
      <c r="ARG308" s="149" t="s">
        <v>2363</v>
      </c>
      <c r="ARH308" s="148"/>
      <c r="ARI308" s="150"/>
      <c r="ARJ308" s="150"/>
      <c r="ARK308" s="150"/>
      <c r="ARL308" s="151"/>
      <c r="ARM308" s="147">
        <v>27</v>
      </c>
      <c r="ARN308" s="148"/>
      <c r="ARO308" s="149" t="s">
        <v>2363</v>
      </c>
      <c r="ARP308" s="148"/>
      <c r="ARQ308" s="150"/>
      <c r="ARR308" s="150"/>
      <c r="ARS308" s="150"/>
      <c r="ART308" s="151"/>
      <c r="ARU308" s="147">
        <v>27</v>
      </c>
      <c r="ARV308" s="148"/>
      <c r="ARW308" s="149" t="s">
        <v>2363</v>
      </c>
      <c r="ARX308" s="148"/>
      <c r="ARY308" s="150"/>
      <c r="ARZ308" s="150"/>
      <c r="ASA308" s="150"/>
      <c r="ASB308" s="151"/>
      <c r="ASC308" s="147">
        <v>27</v>
      </c>
      <c r="ASD308" s="148"/>
      <c r="ASE308" s="149" t="s">
        <v>2363</v>
      </c>
      <c r="ASF308" s="148"/>
      <c r="ASG308" s="150"/>
      <c r="ASH308" s="150"/>
      <c r="ASI308" s="150"/>
      <c r="ASJ308" s="151"/>
      <c r="ASK308" s="147">
        <v>27</v>
      </c>
      <c r="ASL308" s="148"/>
      <c r="ASM308" s="149" t="s">
        <v>2363</v>
      </c>
      <c r="ASN308" s="148"/>
      <c r="ASO308" s="150"/>
      <c r="ASP308" s="150"/>
      <c r="ASQ308" s="150"/>
      <c r="ASR308" s="151"/>
      <c r="ASS308" s="147">
        <v>27</v>
      </c>
      <c r="AST308" s="148"/>
      <c r="ASU308" s="149" t="s">
        <v>2363</v>
      </c>
      <c r="ASV308" s="148"/>
      <c r="ASW308" s="150"/>
      <c r="ASX308" s="150"/>
      <c r="ASY308" s="150"/>
      <c r="ASZ308" s="151"/>
      <c r="ATA308" s="147">
        <v>27</v>
      </c>
      <c r="ATB308" s="148"/>
      <c r="ATC308" s="149" t="s">
        <v>2363</v>
      </c>
      <c r="ATD308" s="148"/>
      <c r="ATE308" s="150"/>
      <c r="ATF308" s="150"/>
      <c r="ATG308" s="150"/>
      <c r="ATH308" s="151"/>
      <c r="ATI308" s="147">
        <v>27</v>
      </c>
      <c r="ATJ308" s="148"/>
      <c r="ATK308" s="149" t="s">
        <v>2363</v>
      </c>
      <c r="ATL308" s="148"/>
      <c r="ATM308" s="150"/>
      <c r="ATN308" s="150"/>
      <c r="ATO308" s="150"/>
      <c r="ATP308" s="151"/>
      <c r="ATQ308" s="147">
        <v>27</v>
      </c>
      <c r="ATR308" s="148"/>
      <c r="ATS308" s="149" t="s">
        <v>2363</v>
      </c>
      <c r="ATT308" s="148"/>
      <c r="ATU308" s="150"/>
      <c r="ATV308" s="150"/>
      <c r="ATW308" s="150"/>
      <c r="ATX308" s="151"/>
      <c r="ATY308" s="147">
        <v>27</v>
      </c>
      <c r="ATZ308" s="148"/>
      <c r="AUA308" s="149" t="s">
        <v>2363</v>
      </c>
      <c r="AUB308" s="148"/>
      <c r="AUC308" s="150"/>
      <c r="AUD308" s="150"/>
      <c r="AUE308" s="150"/>
      <c r="AUF308" s="151"/>
      <c r="AUG308" s="147">
        <v>27</v>
      </c>
      <c r="AUH308" s="148"/>
      <c r="AUI308" s="149" t="s">
        <v>2363</v>
      </c>
      <c r="AUJ308" s="148"/>
      <c r="AUK308" s="150"/>
      <c r="AUL308" s="150"/>
      <c r="AUM308" s="150"/>
      <c r="AUN308" s="151"/>
      <c r="AUO308" s="147">
        <v>27</v>
      </c>
      <c r="AUP308" s="148"/>
      <c r="AUQ308" s="149" t="s">
        <v>2363</v>
      </c>
      <c r="AUR308" s="148"/>
      <c r="AUS308" s="150"/>
      <c r="AUT308" s="150"/>
      <c r="AUU308" s="150"/>
      <c r="AUV308" s="151"/>
      <c r="AUW308" s="147">
        <v>27</v>
      </c>
      <c r="AUX308" s="148"/>
      <c r="AUY308" s="149" t="s">
        <v>2363</v>
      </c>
      <c r="AUZ308" s="148"/>
      <c r="AVA308" s="150"/>
      <c r="AVB308" s="150"/>
      <c r="AVC308" s="150"/>
      <c r="AVD308" s="151"/>
      <c r="AVE308" s="147">
        <v>27</v>
      </c>
      <c r="AVF308" s="148"/>
      <c r="AVG308" s="149" t="s">
        <v>2363</v>
      </c>
      <c r="AVH308" s="148"/>
      <c r="AVI308" s="150"/>
      <c r="AVJ308" s="150"/>
      <c r="AVK308" s="150"/>
      <c r="AVL308" s="151"/>
      <c r="AVM308" s="147">
        <v>27</v>
      </c>
      <c r="AVN308" s="148"/>
      <c r="AVO308" s="149" t="s">
        <v>2363</v>
      </c>
      <c r="AVP308" s="148"/>
      <c r="AVQ308" s="150"/>
      <c r="AVR308" s="150"/>
      <c r="AVS308" s="150"/>
      <c r="AVT308" s="151"/>
      <c r="AVU308" s="147">
        <v>27</v>
      </c>
      <c r="AVV308" s="148"/>
      <c r="AVW308" s="149" t="s">
        <v>2363</v>
      </c>
      <c r="AVX308" s="148"/>
      <c r="AVY308" s="150"/>
      <c r="AVZ308" s="150"/>
      <c r="AWA308" s="150"/>
      <c r="AWB308" s="151"/>
      <c r="AWC308" s="147">
        <v>27</v>
      </c>
      <c r="AWD308" s="148"/>
      <c r="AWE308" s="149" t="s">
        <v>2363</v>
      </c>
      <c r="AWF308" s="148"/>
      <c r="AWG308" s="150"/>
      <c r="AWH308" s="150"/>
      <c r="AWI308" s="150"/>
      <c r="AWJ308" s="151"/>
      <c r="AWK308" s="147">
        <v>27</v>
      </c>
      <c r="AWL308" s="148"/>
      <c r="AWM308" s="149" t="s">
        <v>2363</v>
      </c>
      <c r="AWN308" s="148"/>
      <c r="AWO308" s="150"/>
      <c r="AWP308" s="150"/>
      <c r="AWQ308" s="150"/>
      <c r="AWR308" s="151"/>
      <c r="AWS308" s="147">
        <v>27</v>
      </c>
      <c r="AWT308" s="148"/>
      <c r="AWU308" s="149" t="s">
        <v>2363</v>
      </c>
      <c r="AWV308" s="148"/>
      <c r="AWW308" s="150"/>
      <c r="AWX308" s="150"/>
      <c r="AWY308" s="150"/>
      <c r="AWZ308" s="151"/>
      <c r="AXA308" s="147">
        <v>27</v>
      </c>
      <c r="AXB308" s="148"/>
      <c r="AXC308" s="149" t="s">
        <v>2363</v>
      </c>
      <c r="AXD308" s="148"/>
      <c r="AXE308" s="150"/>
      <c r="AXF308" s="150"/>
      <c r="AXG308" s="150"/>
      <c r="AXH308" s="151"/>
      <c r="AXI308" s="147">
        <v>27</v>
      </c>
      <c r="AXJ308" s="148"/>
      <c r="AXK308" s="149" t="s">
        <v>2363</v>
      </c>
      <c r="AXL308" s="148"/>
      <c r="AXM308" s="150"/>
      <c r="AXN308" s="150"/>
      <c r="AXO308" s="150"/>
      <c r="AXP308" s="151"/>
      <c r="AXQ308" s="147">
        <v>27</v>
      </c>
      <c r="AXR308" s="148"/>
      <c r="AXS308" s="149" t="s">
        <v>2363</v>
      </c>
      <c r="AXT308" s="148"/>
      <c r="AXU308" s="150"/>
      <c r="AXV308" s="150"/>
      <c r="AXW308" s="150"/>
      <c r="AXX308" s="151"/>
      <c r="AXY308" s="147">
        <v>27</v>
      </c>
      <c r="AXZ308" s="148"/>
      <c r="AYA308" s="149" t="s">
        <v>2363</v>
      </c>
      <c r="AYB308" s="148"/>
      <c r="AYC308" s="150"/>
      <c r="AYD308" s="150"/>
      <c r="AYE308" s="150"/>
      <c r="AYF308" s="151"/>
      <c r="AYG308" s="147">
        <v>27</v>
      </c>
      <c r="AYH308" s="148"/>
      <c r="AYI308" s="149" t="s">
        <v>2363</v>
      </c>
      <c r="AYJ308" s="148"/>
      <c r="AYK308" s="150"/>
      <c r="AYL308" s="150"/>
      <c r="AYM308" s="150"/>
      <c r="AYN308" s="151"/>
      <c r="AYO308" s="147">
        <v>27</v>
      </c>
      <c r="AYP308" s="148"/>
      <c r="AYQ308" s="149" t="s">
        <v>2363</v>
      </c>
      <c r="AYR308" s="148"/>
      <c r="AYS308" s="150"/>
      <c r="AYT308" s="150"/>
      <c r="AYU308" s="150"/>
      <c r="AYV308" s="151"/>
      <c r="AYW308" s="147">
        <v>27</v>
      </c>
      <c r="AYX308" s="148"/>
      <c r="AYY308" s="149" t="s">
        <v>2363</v>
      </c>
      <c r="AYZ308" s="148"/>
      <c r="AZA308" s="150"/>
      <c r="AZB308" s="150"/>
      <c r="AZC308" s="150"/>
      <c r="AZD308" s="151"/>
      <c r="AZE308" s="147">
        <v>27</v>
      </c>
      <c r="AZF308" s="148"/>
      <c r="AZG308" s="149" t="s">
        <v>2363</v>
      </c>
      <c r="AZH308" s="148"/>
      <c r="AZI308" s="150"/>
      <c r="AZJ308" s="150"/>
      <c r="AZK308" s="150"/>
      <c r="AZL308" s="151"/>
      <c r="AZM308" s="147">
        <v>27</v>
      </c>
      <c r="AZN308" s="148"/>
      <c r="AZO308" s="149" t="s">
        <v>2363</v>
      </c>
      <c r="AZP308" s="148"/>
      <c r="AZQ308" s="150"/>
      <c r="AZR308" s="150"/>
      <c r="AZS308" s="150"/>
      <c r="AZT308" s="151"/>
      <c r="AZU308" s="147">
        <v>27</v>
      </c>
      <c r="AZV308" s="148"/>
      <c r="AZW308" s="149" t="s">
        <v>2363</v>
      </c>
      <c r="AZX308" s="148"/>
      <c r="AZY308" s="150"/>
      <c r="AZZ308" s="150"/>
      <c r="BAA308" s="150"/>
      <c r="BAB308" s="151"/>
      <c r="BAC308" s="147">
        <v>27</v>
      </c>
      <c r="BAD308" s="148"/>
      <c r="BAE308" s="149" t="s">
        <v>2363</v>
      </c>
      <c r="BAF308" s="148"/>
      <c r="BAG308" s="150"/>
      <c r="BAH308" s="150"/>
      <c r="BAI308" s="150"/>
      <c r="BAJ308" s="151"/>
      <c r="BAK308" s="147">
        <v>27</v>
      </c>
      <c r="BAL308" s="148"/>
      <c r="BAM308" s="149" t="s">
        <v>2363</v>
      </c>
      <c r="BAN308" s="148"/>
      <c r="BAO308" s="150"/>
      <c r="BAP308" s="150"/>
      <c r="BAQ308" s="150"/>
      <c r="BAR308" s="151"/>
      <c r="BAS308" s="147">
        <v>27</v>
      </c>
      <c r="BAT308" s="148"/>
      <c r="BAU308" s="149" t="s">
        <v>2363</v>
      </c>
      <c r="BAV308" s="148"/>
      <c r="BAW308" s="150"/>
      <c r="BAX308" s="150"/>
      <c r="BAY308" s="150"/>
      <c r="BAZ308" s="151"/>
      <c r="BBA308" s="147">
        <v>27</v>
      </c>
      <c r="BBB308" s="148"/>
      <c r="BBC308" s="149" t="s">
        <v>2363</v>
      </c>
      <c r="BBD308" s="148"/>
      <c r="BBE308" s="150"/>
      <c r="BBF308" s="150"/>
      <c r="BBG308" s="150"/>
      <c r="BBH308" s="151"/>
      <c r="BBI308" s="147">
        <v>27</v>
      </c>
      <c r="BBJ308" s="148"/>
      <c r="BBK308" s="149" t="s">
        <v>2363</v>
      </c>
      <c r="BBL308" s="148"/>
      <c r="BBM308" s="150"/>
      <c r="BBN308" s="150"/>
      <c r="BBO308" s="150"/>
      <c r="BBP308" s="151"/>
      <c r="BBQ308" s="147">
        <v>27</v>
      </c>
      <c r="BBR308" s="148"/>
      <c r="BBS308" s="149" t="s">
        <v>2363</v>
      </c>
      <c r="BBT308" s="148"/>
      <c r="BBU308" s="150"/>
      <c r="BBV308" s="150"/>
      <c r="BBW308" s="150"/>
      <c r="BBX308" s="151"/>
      <c r="BBY308" s="147">
        <v>27</v>
      </c>
      <c r="BBZ308" s="148"/>
      <c r="BCA308" s="149" t="s">
        <v>2363</v>
      </c>
      <c r="BCB308" s="148"/>
      <c r="BCC308" s="150"/>
      <c r="BCD308" s="150"/>
      <c r="BCE308" s="150"/>
      <c r="BCF308" s="151"/>
      <c r="BCG308" s="147">
        <v>27</v>
      </c>
      <c r="BCH308" s="148"/>
      <c r="BCI308" s="149" t="s">
        <v>2363</v>
      </c>
      <c r="BCJ308" s="148"/>
      <c r="BCK308" s="150"/>
      <c r="BCL308" s="150"/>
      <c r="BCM308" s="150"/>
      <c r="BCN308" s="151"/>
      <c r="BCO308" s="147">
        <v>27</v>
      </c>
      <c r="BCP308" s="148"/>
      <c r="BCQ308" s="149" t="s">
        <v>2363</v>
      </c>
      <c r="BCR308" s="148"/>
      <c r="BCS308" s="150"/>
      <c r="BCT308" s="150"/>
      <c r="BCU308" s="150"/>
      <c r="BCV308" s="151"/>
      <c r="BCW308" s="147">
        <v>27</v>
      </c>
      <c r="BCX308" s="148"/>
      <c r="BCY308" s="149" t="s">
        <v>2363</v>
      </c>
      <c r="BCZ308" s="148"/>
      <c r="BDA308" s="150"/>
      <c r="BDB308" s="150"/>
      <c r="BDC308" s="150"/>
      <c r="BDD308" s="151"/>
      <c r="BDE308" s="147">
        <v>27</v>
      </c>
      <c r="BDF308" s="148"/>
      <c r="BDG308" s="149" t="s">
        <v>2363</v>
      </c>
      <c r="BDH308" s="148"/>
      <c r="BDI308" s="150"/>
      <c r="BDJ308" s="150"/>
      <c r="BDK308" s="150"/>
      <c r="BDL308" s="151"/>
      <c r="BDM308" s="147">
        <v>27</v>
      </c>
      <c r="BDN308" s="148"/>
      <c r="BDO308" s="149" t="s">
        <v>2363</v>
      </c>
      <c r="BDP308" s="148"/>
      <c r="BDQ308" s="150"/>
      <c r="BDR308" s="150"/>
      <c r="BDS308" s="150"/>
      <c r="BDT308" s="151"/>
      <c r="BDU308" s="147">
        <v>27</v>
      </c>
      <c r="BDV308" s="148"/>
      <c r="BDW308" s="149" t="s">
        <v>2363</v>
      </c>
      <c r="BDX308" s="148"/>
      <c r="BDY308" s="150"/>
      <c r="BDZ308" s="150"/>
      <c r="BEA308" s="150"/>
      <c r="BEB308" s="151"/>
      <c r="BEC308" s="147">
        <v>27</v>
      </c>
      <c r="BED308" s="148"/>
      <c r="BEE308" s="149" t="s">
        <v>2363</v>
      </c>
      <c r="BEF308" s="148"/>
      <c r="BEG308" s="150"/>
      <c r="BEH308" s="150"/>
      <c r="BEI308" s="150"/>
      <c r="BEJ308" s="151"/>
      <c r="BEK308" s="147">
        <v>27</v>
      </c>
      <c r="BEL308" s="148"/>
      <c r="BEM308" s="149" t="s">
        <v>2363</v>
      </c>
      <c r="BEN308" s="148"/>
      <c r="BEO308" s="150"/>
      <c r="BEP308" s="150"/>
      <c r="BEQ308" s="150"/>
      <c r="BER308" s="151"/>
      <c r="BES308" s="147">
        <v>27</v>
      </c>
      <c r="BET308" s="148"/>
      <c r="BEU308" s="149" t="s">
        <v>2363</v>
      </c>
      <c r="BEV308" s="148"/>
      <c r="BEW308" s="150"/>
      <c r="BEX308" s="150"/>
      <c r="BEY308" s="150"/>
      <c r="BEZ308" s="151"/>
      <c r="BFA308" s="147">
        <v>27</v>
      </c>
      <c r="BFB308" s="148"/>
      <c r="BFC308" s="149" t="s">
        <v>2363</v>
      </c>
      <c r="BFD308" s="148"/>
      <c r="BFE308" s="150"/>
      <c r="BFF308" s="150"/>
      <c r="BFG308" s="150"/>
      <c r="BFH308" s="151"/>
      <c r="BFI308" s="147">
        <v>27</v>
      </c>
      <c r="BFJ308" s="148"/>
      <c r="BFK308" s="149" t="s">
        <v>2363</v>
      </c>
      <c r="BFL308" s="148"/>
      <c r="BFM308" s="150"/>
      <c r="BFN308" s="150"/>
      <c r="BFO308" s="150"/>
      <c r="BFP308" s="151"/>
      <c r="BFQ308" s="147">
        <v>27</v>
      </c>
      <c r="BFR308" s="148"/>
      <c r="BFS308" s="149" t="s">
        <v>2363</v>
      </c>
      <c r="BFT308" s="148"/>
      <c r="BFU308" s="150"/>
      <c r="BFV308" s="150"/>
      <c r="BFW308" s="150"/>
      <c r="BFX308" s="151"/>
      <c r="BFY308" s="147">
        <v>27</v>
      </c>
      <c r="BFZ308" s="148"/>
      <c r="BGA308" s="149" t="s">
        <v>2363</v>
      </c>
      <c r="BGB308" s="148"/>
      <c r="BGC308" s="150"/>
      <c r="BGD308" s="150"/>
      <c r="BGE308" s="150"/>
      <c r="BGF308" s="151"/>
      <c r="BGG308" s="147">
        <v>27</v>
      </c>
      <c r="BGH308" s="148"/>
      <c r="BGI308" s="149" t="s">
        <v>2363</v>
      </c>
      <c r="BGJ308" s="148"/>
      <c r="BGK308" s="150"/>
      <c r="BGL308" s="150"/>
      <c r="BGM308" s="150"/>
      <c r="BGN308" s="151"/>
      <c r="BGO308" s="147">
        <v>27</v>
      </c>
      <c r="BGP308" s="148"/>
      <c r="BGQ308" s="149" t="s">
        <v>2363</v>
      </c>
      <c r="BGR308" s="148"/>
      <c r="BGS308" s="150"/>
      <c r="BGT308" s="150"/>
      <c r="BGU308" s="150"/>
      <c r="BGV308" s="151"/>
      <c r="BGW308" s="147">
        <v>27</v>
      </c>
      <c r="BGX308" s="148"/>
      <c r="BGY308" s="149" t="s">
        <v>2363</v>
      </c>
      <c r="BGZ308" s="148"/>
      <c r="BHA308" s="150"/>
      <c r="BHB308" s="150"/>
      <c r="BHC308" s="150"/>
      <c r="BHD308" s="151"/>
      <c r="BHE308" s="147">
        <v>27</v>
      </c>
      <c r="BHF308" s="148"/>
      <c r="BHG308" s="149" t="s">
        <v>2363</v>
      </c>
      <c r="BHH308" s="148"/>
      <c r="BHI308" s="150"/>
      <c r="BHJ308" s="150"/>
      <c r="BHK308" s="150"/>
      <c r="BHL308" s="151"/>
      <c r="BHM308" s="147">
        <v>27</v>
      </c>
      <c r="BHN308" s="148"/>
      <c r="BHO308" s="149" t="s">
        <v>2363</v>
      </c>
      <c r="BHP308" s="148"/>
      <c r="BHQ308" s="150"/>
      <c r="BHR308" s="150"/>
      <c r="BHS308" s="150"/>
      <c r="BHT308" s="151"/>
      <c r="BHU308" s="147">
        <v>27</v>
      </c>
      <c r="BHV308" s="148"/>
      <c r="BHW308" s="149" t="s">
        <v>2363</v>
      </c>
      <c r="BHX308" s="148"/>
      <c r="BHY308" s="150"/>
      <c r="BHZ308" s="150"/>
      <c r="BIA308" s="150"/>
      <c r="BIB308" s="151"/>
      <c r="BIC308" s="147">
        <v>27</v>
      </c>
      <c r="BID308" s="148"/>
      <c r="BIE308" s="149" t="s">
        <v>2363</v>
      </c>
      <c r="BIF308" s="148"/>
      <c r="BIG308" s="150"/>
      <c r="BIH308" s="150"/>
      <c r="BII308" s="150"/>
      <c r="BIJ308" s="151"/>
      <c r="BIK308" s="147">
        <v>27</v>
      </c>
      <c r="BIL308" s="148"/>
      <c r="BIM308" s="149" t="s">
        <v>2363</v>
      </c>
      <c r="BIN308" s="148"/>
      <c r="BIO308" s="150"/>
      <c r="BIP308" s="150"/>
      <c r="BIQ308" s="150"/>
      <c r="BIR308" s="151"/>
      <c r="BIS308" s="147">
        <v>27</v>
      </c>
      <c r="BIT308" s="148"/>
      <c r="BIU308" s="149" t="s">
        <v>2363</v>
      </c>
      <c r="BIV308" s="148"/>
      <c r="BIW308" s="150"/>
      <c r="BIX308" s="150"/>
      <c r="BIY308" s="150"/>
      <c r="BIZ308" s="151"/>
      <c r="BJA308" s="147">
        <v>27</v>
      </c>
      <c r="BJB308" s="148"/>
      <c r="BJC308" s="149" t="s">
        <v>2363</v>
      </c>
      <c r="BJD308" s="148"/>
      <c r="BJE308" s="150"/>
      <c r="BJF308" s="150"/>
      <c r="BJG308" s="150"/>
      <c r="BJH308" s="151"/>
      <c r="BJI308" s="147">
        <v>27</v>
      </c>
      <c r="BJJ308" s="148"/>
      <c r="BJK308" s="149" t="s">
        <v>2363</v>
      </c>
      <c r="BJL308" s="148"/>
      <c r="BJM308" s="150"/>
      <c r="BJN308" s="150"/>
      <c r="BJO308" s="150"/>
      <c r="BJP308" s="151"/>
      <c r="BJQ308" s="147">
        <v>27</v>
      </c>
      <c r="BJR308" s="148"/>
      <c r="BJS308" s="149" t="s">
        <v>2363</v>
      </c>
      <c r="BJT308" s="148"/>
      <c r="BJU308" s="150"/>
      <c r="BJV308" s="150"/>
      <c r="BJW308" s="150"/>
      <c r="BJX308" s="151"/>
      <c r="BJY308" s="147">
        <v>27</v>
      </c>
      <c r="BJZ308" s="148"/>
      <c r="BKA308" s="149" t="s">
        <v>2363</v>
      </c>
      <c r="BKB308" s="148"/>
      <c r="BKC308" s="150"/>
      <c r="BKD308" s="150"/>
      <c r="BKE308" s="150"/>
      <c r="BKF308" s="151"/>
      <c r="BKG308" s="147">
        <v>27</v>
      </c>
      <c r="BKH308" s="148"/>
      <c r="BKI308" s="149" t="s">
        <v>2363</v>
      </c>
      <c r="BKJ308" s="148"/>
      <c r="BKK308" s="150"/>
      <c r="BKL308" s="150"/>
      <c r="BKM308" s="150"/>
      <c r="BKN308" s="151"/>
      <c r="BKO308" s="147">
        <v>27</v>
      </c>
      <c r="BKP308" s="148"/>
      <c r="BKQ308" s="149" t="s">
        <v>2363</v>
      </c>
      <c r="BKR308" s="148"/>
      <c r="BKS308" s="150"/>
      <c r="BKT308" s="150"/>
      <c r="BKU308" s="150"/>
      <c r="BKV308" s="151"/>
      <c r="BKW308" s="147">
        <v>27</v>
      </c>
      <c r="BKX308" s="148"/>
      <c r="BKY308" s="149" t="s">
        <v>2363</v>
      </c>
      <c r="BKZ308" s="148"/>
      <c r="BLA308" s="150"/>
      <c r="BLB308" s="150"/>
      <c r="BLC308" s="150"/>
      <c r="BLD308" s="151"/>
      <c r="BLE308" s="147">
        <v>27</v>
      </c>
      <c r="BLF308" s="148"/>
      <c r="BLG308" s="149" t="s">
        <v>2363</v>
      </c>
      <c r="BLH308" s="148"/>
      <c r="BLI308" s="150"/>
      <c r="BLJ308" s="150"/>
      <c r="BLK308" s="150"/>
      <c r="BLL308" s="151"/>
      <c r="BLM308" s="147">
        <v>27</v>
      </c>
      <c r="BLN308" s="148"/>
      <c r="BLO308" s="149" t="s">
        <v>2363</v>
      </c>
      <c r="BLP308" s="148"/>
      <c r="BLQ308" s="150"/>
      <c r="BLR308" s="150"/>
      <c r="BLS308" s="150"/>
      <c r="BLT308" s="151"/>
      <c r="BLU308" s="147">
        <v>27</v>
      </c>
      <c r="BLV308" s="148"/>
      <c r="BLW308" s="149" t="s">
        <v>2363</v>
      </c>
      <c r="BLX308" s="148"/>
      <c r="BLY308" s="150"/>
      <c r="BLZ308" s="150"/>
      <c r="BMA308" s="150"/>
      <c r="BMB308" s="151"/>
      <c r="BMC308" s="147">
        <v>27</v>
      </c>
      <c r="BMD308" s="148"/>
      <c r="BME308" s="149" t="s">
        <v>2363</v>
      </c>
      <c r="BMF308" s="148"/>
      <c r="BMG308" s="150"/>
      <c r="BMH308" s="150"/>
      <c r="BMI308" s="150"/>
      <c r="BMJ308" s="151"/>
      <c r="BMK308" s="147">
        <v>27</v>
      </c>
      <c r="BML308" s="148"/>
      <c r="BMM308" s="149" t="s">
        <v>2363</v>
      </c>
      <c r="BMN308" s="148"/>
      <c r="BMO308" s="150"/>
      <c r="BMP308" s="150"/>
      <c r="BMQ308" s="150"/>
      <c r="BMR308" s="151"/>
      <c r="BMS308" s="147">
        <v>27</v>
      </c>
      <c r="BMT308" s="148"/>
      <c r="BMU308" s="149" t="s">
        <v>2363</v>
      </c>
      <c r="BMV308" s="148"/>
      <c r="BMW308" s="150"/>
      <c r="BMX308" s="150"/>
      <c r="BMY308" s="150"/>
      <c r="BMZ308" s="151"/>
      <c r="BNA308" s="147">
        <v>27</v>
      </c>
      <c r="BNB308" s="148"/>
      <c r="BNC308" s="149" t="s">
        <v>2363</v>
      </c>
      <c r="BND308" s="148"/>
      <c r="BNE308" s="150"/>
      <c r="BNF308" s="150"/>
      <c r="BNG308" s="150"/>
      <c r="BNH308" s="151"/>
      <c r="BNI308" s="147">
        <v>27</v>
      </c>
      <c r="BNJ308" s="148"/>
      <c r="BNK308" s="149" t="s">
        <v>2363</v>
      </c>
      <c r="BNL308" s="148"/>
      <c r="BNM308" s="150"/>
      <c r="BNN308" s="150"/>
      <c r="BNO308" s="150"/>
      <c r="BNP308" s="151"/>
      <c r="BNQ308" s="147">
        <v>27</v>
      </c>
      <c r="BNR308" s="148"/>
      <c r="BNS308" s="149" t="s">
        <v>2363</v>
      </c>
      <c r="BNT308" s="148"/>
      <c r="BNU308" s="150"/>
      <c r="BNV308" s="150"/>
      <c r="BNW308" s="150"/>
      <c r="BNX308" s="151"/>
      <c r="BNY308" s="147">
        <v>27</v>
      </c>
      <c r="BNZ308" s="148"/>
      <c r="BOA308" s="149" t="s">
        <v>2363</v>
      </c>
      <c r="BOB308" s="148"/>
      <c r="BOC308" s="150"/>
      <c r="BOD308" s="150"/>
      <c r="BOE308" s="150"/>
      <c r="BOF308" s="151"/>
      <c r="BOG308" s="147">
        <v>27</v>
      </c>
      <c r="BOH308" s="148"/>
      <c r="BOI308" s="149" t="s">
        <v>2363</v>
      </c>
      <c r="BOJ308" s="148"/>
      <c r="BOK308" s="150"/>
      <c r="BOL308" s="150"/>
      <c r="BOM308" s="150"/>
      <c r="BON308" s="151"/>
      <c r="BOO308" s="147">
        <v>27</v>
      </c>
      <c r="BOP308" s="148"/>
      <c r="BOQ308" s="149" t="s">
        <v>2363</v>
      </c>
      <c r="BOR308" s="148"/>
      <c r="BOS308" s="150"/>
      <c r="BOT308" s="150"/>
      <c r="BOU308" s="150"/>
      <c r="BOV308" s="151"/>
      <c r="BOW308" s="147">
        <v>27</v>
      </c>
      <c r="BOX308" s="148"/>
      <c r="BOY308" s="149" t="s">
        <v>2363</v>
      </c>
      <c r="BOZ308" s="148"/>
      <c r="BPA308" s="150"/>
      <c r="BPB308" s="150"/>
      <c r="BPC308" s="150"/>
      <c r="BPD308" s="151"/>
      <c r="BPE308" s="147">
        <v>27</v>
      </c>
      <c r="BPF308" s="148"/>
      <c r="BPG308" s="149" t="s">
        <v>2363</v>
      </c>
      <c r="BPH308" s="148"/>
      <c r="BPI308" s="150"/>
      <c r="BPJ308" s="150"/>
      <c r="BPK308" s="150"/>
      <c r="BPL308" s="151"/>
      <c r="BPM308" s="147">
        <v>27</v>
      </c>
      <c r="BPN308" s="148"/>
      <c r="BPO308" s="149" t="s">
        <v>2363</v>
      </c>
      <c r="BPP308" s="148"/>
      <c r="BPQ308" s="150"/>
      <c r="BPR308" s="150"/>
      <c r="BPS308" s="150"/>
      <c r="BPT308" s="151"/>
      <c r="BPU308" s="147">
        <v>27</v>
      </c>
      <c r="BPV308" s="148"/>
      <c r="BPW308" s="149" t="s">
        <v>2363</v>
      </c>
      <c r="BPX308" s="148"/>
      <c r="BPY308" s="150"/>
      <c r="BPZ308" s="150"/>
      <c r="BQA308" s="150"/>
      <c r="BQB308" s="151"/>
      <c r="BQC308" s="147">
        <v>27</v>
      </c>
      <c r="BQD308" s="148"/>
      <c r="BQE308" s="149" t="s">
        <v>2363</v>
      </c>
      <c r="BQF308" s="148"/>
      <c r="BQG308" s="150"/>
      <c r="BQH308" s="150"/>
      <c r="BQI308" s="150"/>
      <c r="BQJ308" s="151"/>
      <c r="BQK308" s="147">
        <v>27</v>
      </c>
      <c r="BQL308" s="148"/>
      <c r="BQM308" s="149" t="s">
        <v>2363</v>
      </c>
      <c r="BQN308" s="148"/>
      <c r="BQO308" s="150"/>
      <c r="BQP308" s="150"/>
      <c r="BQQ308" s="150"/>
      <c r="BQR308" s="151"/>
      <c r="BQS308" s="147">
        <v>27</v>
      </c>
      <c r="BQT308" s="148"/>
      <c r="BQU308" s="149" t="s">
        <v>2363</v>
      </c>
      <c r="BQV308" s="148"/>
      <c r="BQW308" s="150"/>
      <c r="BQX308" s="150"/>
      <c r="BQY308" s="150"/>
      <c r="BQZ308" s="151"/>
      <c r="BRA308" s="147">
        <v>27</v>
      </c>
      <c r="BRB308" s="148"/>
      <c r="BRC308" s="149" t="s">
        <v>2363</v>
      </c>
      <c r="BRD308" s="148"/>
      <c r="BRE308" s="150"/>
      <c r="BRF308" s="150"/>
      <c r="BRG308" s="150"/>
      <c r="BRH308" s="151"/>
      <c r="BRI308" s="147">
        <v>27</v>
      </c>
      <c r="BRJ308" s="148"/>
      <c r="BRK308" s="149" t="s">
        <v>2363</v>
      </c>
      <c r="BRL308" s="148"/>
      <c r="BRM308" s="150"/>
      <c r="BRN308" s="150"/>
      <c r="BRO308" s="150"/>
      <c r="BRP308" s="151"/>
      <c r="BRQ308" s="147">
        <v>27</v>
      </c>
      <c r="BRR308" s="148"/>
      <c r="BRS308" s="149" t="s">
        <v>2363</v>
      </c>
      <c r="BRT308" s="148"/>
      <c r="BRU308" s="150"/>
      <c r="BRV308" s="150"/>
      <c r="BRW308" s="150"/>
      <c r="BRX308" s="151"/>
      <c r="BRY308" s="147">
        <v>27</v>
      </c>
      <c r="BRZ308" s="148"/>
      <c r="BSA308" s="149" t="s">
        <v>2363</v>
      </c>
      <c r="BSB308" s="148"/>
      <c r="BSC308" s="150"/>
      <c r="BSD308" s="150"/>
      <c r="BSE308" s="150"/>
      <c r="BSF308" s="151"/>
      <c r="BSG308" s="147">
        <v>27</v>
      </c>
      <c r="BSH308" s="148"/>
      <c r="BSI308" s="149" t="s">
        <v>2363</v>
      </c>
      <c r="BSJ308" s="148"/>
      <c r="BSK308" s="150"/>
      <c r="BSL308" s="150"/>
      <c r="BSM308" s="150"/>
      <c r="BSN308" s="151"/>
      <c r="BSO308" s="147">
        <v>27</v>
      </c>
      <c r="BSP308" s="148"/>
      <c r="BSQ308" s="149" t="s">
        <v>2363</v>
      </c>
      <c r="BSR308" s="148"/>
      <c r="BSS308" s="150"/>
      <c r="BST308" s="150"/>
      <c r="BSU308" s="150"/>
      <c r="BSV308" s="151"/>
      <c r="BSW308" s="147">
        <v>27</v>
      </c>
      <c r="BSX308" s="148"/>
      <c r="BSY308" s="149" t="s">
        <v>2363</v>
      </c>
      <c r="BSZ308" s="148"/>
      <c r="BTA308" s="150"/>
      <c r="BTB308" s="150"/>
      <c r="BTC308" s="150"/>
      <c r="BTD308" s="151"/>
      <c r="BTE308" s="147">
        <v>27</v>
      </c>
      <c r="BTF308" s="148"/>
      <c r="BTG308" s="149" t="s">
        <v>2363</v>
      </c>
      <c r="BTH308" s="148"/>
      <c r="BTI308" s="150"/>
      <c r="BTJ308" s="150"/>
      <c r="BTK308" s="150"/>
      <c r="BTL308" s="151"/>
      <c r="BTM308" s="147">
        <v>27</v>
      </c>
      <c r="BTN308" s="148"/>
      <c r="BTO308" s="149" t="s">
        <v>2363</v>
      </c>
      <c r="BTP308" s="148"/>
      <c r="BTQ308" s="150"/>
      <c r="BTR308" s="150"/>
      <c r="BTS308" s="150"/>
      <c r="BTT308" s="151"/>
      <c r="BTU308" s="147">
        <v>27</v>
      </c>
      <c r="BTV308" s="148"/>
      <c r="BTW308" s="149" t="s">
        <v>2363</v>
      </c>
      <c r="BTX308" s="148"/>
      <c r="BTY308" s="150"/>
      <c r="BTZ308" s="150"/>
      <c r="BUA308" s="150"/>
      <c r="BUB308" s="151"/>
      <c r="BUC308" s="147">
        <v>27</v>
      </c>
      <c r="BUD308" s="148"/>
      <c r="BUE308" s="149" t="s">
        <v>2363</v>
      </c>
      <c r="BUF308" s="148"/>
      <c r="BUG308" s="150"/>
      <c r="BUH308" s="150"/>
      <c r="BUI308" s="150"/>
      <c r="BUJ308" s="151"/>
      <c r="BUK308" s="147">
        <v>27</v>
      </c>
      <c r="BUL308" s="148"/>
      <c r="BUM308" s="149" t="s">
        <v>2363</v>
      </c>
      <c r="BUN308" s="148"/>
      <c r="BUO308" s="150"/>
      <c r="BUP308" s="150"/>
      <c r="BUQ308" s="150"/>
      <c r="BUR308" s="151"/>
      <c r="BUS308" s="147">
        <v>27</v>
      </c>
      <c r="BUT308" s="148"/>
      <c r="BUU308" s="149" t="s">
        <v>2363</v>
      </c>
      <c r="BUV308" s="148"/>
      <c r="BUW308" s="150"/>
      <c r="BUX308" s="150"/>
      <c r="BUY308" s="150"/>
      <c r="BUZ308" s="151"/>
      <c r="BVA308" s="147">
        <v>27</v>
      </c>
      <c r="BVB308" s="148"/>
      <c r="BVC308" s="149" t="s">
        <v>2363</v>
      </c>
      <c r="BVD308" s="148"/>
      <c r="BVE308" s="150"/>
      <c r="BVF308" s="150"/>
      <c r="BVG308" s="150"/>
      <c r="BVH308" s="151"/>
      <c r="BVI308" s="147">
        <v>27</v>
      </c>
      <c r="BVJ308" s="148"/>
      <c r="BVK308" s="149" t="s">
        <v>2363</v>
      </c>
      <c r="BVL308" s="148"/>
      <c r="BVM308" s="150"/>
      <c r="BVN308" s="150"/>
      <c r="BVO308" s="150"/>
      <c r="BVP308" s="151"/>
      <c r="BVQ308" s="147">
        <v>27</v>
      </c>
      <c r="BVR308" s="148"/>
      <c r="BVS308" s="149" t="s">
        <v>2363</v>
      </c>
      <c r="BVT308" s="148"/>
      <c r="BVU308" s="150"/>
      <c r="BVV308" s="150"/>
      <c r="BVW308" s="150"/>
      <c r="BVX308" s="151"/>
      <c r="BVY308" s="147">
        <v>27</v>
      </c>
      <c r="BVZ308" s="148"/>
      <c r="BWA308" s="149" t="s">
        <v>2363</v>
      </c>
      <c r="BWB308" s="148"/>
      <c r="BWC308" s="150"/>
      <c r="BWD308" s="150"/>
      <c r="BWE308" s="150"/>
      <c r="BWF308" s="151"/>
      <c r="BWG308" s="147">
        <v>27</v>
      </c>
      <c r="BWH308" s="148"/>
      <c r="BWI308" s="149" t="s">
        <v>2363</v>
      </c>
      <c r="BWJ308" s="148"/>
      <c r="BWK308" s="150"/>
      <c r="BWL308" s="150"/>
      <c r="BWM308" s="150"/>
      <c r="BWN308" s="151"/>
      <c r="BWO308" s="147">
        <v>27</v>
      </c>
      <c r="BWP308" s="148"/>
      <c r="BWQ308" s="149" t="s">
        <v>2363</v>
      </c>
      <c r="BWR308" s="148"/>
      <c r="BWS308" s="150"/>
      <c r="BWT308" s="150"/>
      <c r="BWU308" s="150"/>
      <c r="BWV308" s="151"/>
      <c r="BWW308" s="147">
        <v>27</v>
      </c>
      <c r="BWX308" s="148"/>
      <c r="BWY308" s="149" t="s">
        <v>2363</v>
      </c>
      <c r="BWZ308" s="148"/>
      <c r="BXA308" s="150"/>
      <c r="BXB308" s="150"/>
      <c r="BXC308" s="150"/>
      <c r="BXD308" s="151"/>
      <c r="BXE308" s="147">
        <v>27</v>
      </c>
      <c r="BXF308" s="148"/>
      <c r="BXG308" s="149" t="s">
        <v>2363</v>
      </c>
      <c r="BXH308" s="148"/>
      <c r="BXI308" s="150"/>
      <c r="BXJ308" s="150"/>
      <c r="BXK308" s="150"/>
      <c r="BXL308" s="151"/>
      <c r="BXM308" s="147">
        <v>27</v>
      </c>
      <c r="BXN308" s="148"/>
      <c r="BXO308" s="149" t="s">
        <v>2363</v>
      </c>
      <c r="BXP308" s="148"/>
      <c r="BXQ308" s="150"/>
      <c r="BXR308" s="150"/>
      <c r="BXS308" s="150"/>
      <c r="BXT308" s="151"/>
      <c r="BXU308" s="147">
        <v>27</v>
      </c>
      <c r="BXV308" s="148"/>
      <c r="BXW308" s="149" t="s">
        <v>2363</v>
      </c>
      <c r="BXX308" s="148"/>
      <c r="BXY308" s="150"/>
      <c r="BXZ308" s="150"/>
      <c r="BYA308" s="150"/>
      <c r="BYB308" s="151"/>
      <c r="BYC308" s="147">
        <v>27</v>
      </c>
      <c r="BYD308" s="148"/>
      <c r="BYE308" s="149" t="s">
        <v>2363</v>
      </c>
      <c r="BYF308" s="148"/>
      <c r="BYG308" s="150"/>
      <c r="BYH308" s="150"/>
      <c r="BYI308" s="150"/>
      <c r="BYJ308" s="151"/>
      <c r="BYK308" s="147">
        <v>27</v>
      </c>
      <c r="BYL308" s="148"/>
      <c r="BYM308" s="149" t="s">
        <v>2363</v>
      </c>
      <c r="BYN308" s="148"/>
      <c r="BYO308" s="150"/>
      <c r="BYP308" s="150"/>
      <c r="BYQ308" s="150"/>
      <c r="BYR308" s="151"/>
      <c r="BYS308" s="147">
        <v>27</v>
      </c>
      <c r="BYT308" s="148"/>
      <c r="BYU308" s="149" t="s">
        <v>2363</v>
      </c>
      <c r="BYV308" s="148"/>
      <c r="BYW308" s="150"/>
      <c r="BYX308" s="150"/>
      <c r="BYY308" s="150"/>
      <c r="BYZ308" s="151"/>
      <c r="BZA308" s="147">
        <v>27</v>
      </c>
      <c r="BZB308" s="148"/>
      <c r="BZC308" s="149" t="s">
        <v>2363</v>
      </c>
      <c r="BZD308" s="148"/>
      <c r="BZE308" s="150"/>
      <c r="BZF308" s="150"/>
      <c r="BZG308" s="150"/>
      <c r="BZH308" s="151"/>
      <c r="BZI308" s="147">
        <v>27</v>
      </c>
      <c r="BZJ308" s="148"/>
      <c r="BZK308" s="149" t="s">
        <v>2363</v>
      </c>
      <c r="BZL308" s="148"/>
      <c r="BZM308" s="150"/>
      <c r="BZN308" s="150"/>
      <c r="BZO308" s="150"/>
      <c r="BZP308" s="151"/>
      <c r="BZQ308" s="147">
        <v>27</v>
      </c>
      <c r="BZR308" s="148"/>
      <c r="BZS308" s="149" t="s">
        <v>2363</v>
      </c>
      <c r="BZT308" s="148"/>
      <c r="BZU308" s="150"/>
      <c r="BZV308" s="150"/>
      <c r="BZW308" s="150"/>
      <c r="BZX308" s="151"/>
      <c r="BZY308" s="147">
        <v>27</v>
      </c>
      <c r="BZZ308" s="148"/>
      <c r="CAA308" s="149" t="s">
        <v>2363</v>
      </c>
      <c r="CAB308" s="148"/>
      <c r="CAC308" s="150"/>
      <c r="CAD308" s="150"/>
      <c r="CAE308" s="150"/>
      <c r="CAF308" s="151"/>
      <c r="CAG308" s="147">
        <v>27</v>
      </c>
      <c r="CAH308" s="148"/>
      <c r="CAI308" s="149" t="s">
        <v>2363</v>
      </c>
      <c r="CAJ308" s="148"/>
      <c r="CAK308" s="150"/>
      <c r="CAL308" s="150"/>
      <c r="CAM308" s="150"/>
      <c r="CAN308" s="151"/>
      <c r="CAO308" s="147">
        <v>27</v>
      </c>
      <c r="CAP308" s="148"/>
      <c r="CAQ308" s="149" t="s">
        <v>2363</v>
      </c>
      <c r="CAR308" s="148"/>
      <c r="CAS308" s="150"/>
      <c r="CAT308" s="150"/>
      <c r="CAU308" s="150"/>
      <c r="CAV308" s="151"/>
      <c r="CAW308" s="147">
        <v>27</v>
      </c>
      <c r="CAX308" s="148"/>
      <c r="CAY308" s="149" t="s">
        <v>2363</v>
      </c>
      <c r="CAZ308" s="148"/>
      <c r="CBA308" s="150"/>
      <c r="CBB308" s="150"/>
      <c r="CBC308" s="150"/>
      <c r="CBD308" s="151"/>
      <c r="CBE308" s="147">
        <v>27</v>
      </c>
      <c r="CBF308" s="148"/>
      <c r="CBG308" s="149" t="s">
        <v>2363</v>
      </c>
      <c r="CBH308" s="148"/>
      <c r="CBI308" s="150"/>
      <c r="CBJ308" s="150"/>
      <c r="CBK308" s="150"/>
      <c r="CBL308" s="151"/>
      <c r="CBM308" s="147">
        <v>27</v>
      </c>
      <c r="CBN308" s="148"/>
      <c r="CBO308" s="149" t="s">
        <v>2363</v>
      </c>
      <c r="CBP308" s="148"/>
      <c r="CBQ308" s="150"/>
      <c r="CBR308" s="150"/>
      <c r="CBS308" s="150"/>
      <c r="CBT308" s="151"/>
      <c r="CBU308" s="147">
        <v>27</v>
      </c>
      <c r="CBV308" s="148"/>
      <c r="CBW308" s="149" t="s">
        <v>2363</v>
      </c>
      <c r="CBX308" s="148"/>
      <c r="CBY308" s="150"/>
      <c r="CBZ308" s="150"/>
      <c r="CCA308" s="150"/>
      <c r="CCB308" s="151"/>
      <c r="CCC308" s="147">
        <v>27</v>
      </c>
      <c r="CCD308" s="148"/>
      <c r="CCE308" s="149" t="s">
        <v>2363</v>
      </c>
      <c r="CCF308" s="148"/>
      <c r="CCG308" s="150"/>
      <c r="CCH308" s="150"/>
      <c r="CCI308" s="150"/>
      <c r="CCJ308" s="151"/>
      <c r="CCK308" s="147">
        <v>27</v>
      </c>
      <c r="CCL308" s="148"/>
      <c r="CCM308" s="149" t="s">
        <v>2363</v>
      </c>
      <c r="CCN308" s="148"/>
      <c r="CCO308" s="150"/>
      <c r="CCP308" s="150"/>
      <c r="CCQ308" s="150"/>
      <c r="CCR308" s="151"/>
      <c r="CCS308" s="147">
        <v>27</v>
      </c>
      <c r="CCT308" s="148"/>
      <c r="CCU308" s="149" t="s">
        <v>2363</v>
      </c>
      <c r="CCV308" s="148"/>
      <c r="CCW308" s="150"/>
      <c r="CCX308" s="150"/>
      <c r="CCY308" s="150"/>
      <c r="CCZ308" s="151"/>
      <c r="CDA308" s="147">
        <v>27</v>
      </c>
      <c r="CDB308" s="148"/>
      <c r="CDC308" s="149" t="s">
        <v>2363</v>
      </c>
      <c r="CDD308" s="148"/>
      <c r="CDE308" s="150"/>
      <c r="CDF308" s="150"/>
      <c r="CDG308" s="150"/>
      <c r="CDH308" s="151"/>
      <c r="CDI308" s="147">
        <v>27</v>
      </c>
      <c r="CDJ308" s="148"/>
      <c r="CDK308" s="149" t="s">
        <v>2363</v>
      </c>
      <c r="CDL308" s="148"/>
      <c r="CDM308" s="150"/>
      <c r="CDN308" s="150"/>
      <c r="CDO308" s="150"/>
      <c r="CDP308" s="151"/>
      <c r="CDQ308" s="147">
        <v>27</v>
      </c>
      <c r="CDR308" s="148"/>
      <c r="CDS308" s="149" t="s">
        <v>2363</v>
      </c>
      <c r="CDT308" s="148"/>
      <c r="CDU308" s="150"/>
      <c r="CDV308" s="150"/>
      <c r="CDW308" s="150"/>
      <c r="CDX308" s="151"/>
      <c r="CDY308" s="147">
        <v>27</v>
      </c>
      <c r="CDZ308" s="148"/>
      <c r="CEA308" s="149" t="s">
        <v>2363</v>
      </c>
      <c r="CEB308" s="148"/>
      <c r="CEC308" s="150"/>
      <c r="CED308" s="150"/>
      <c r="CEE308" s="150"/>
      <c r="CEF308" s="151"/>
      <c r="CEG308" s="147">
        <v>27</v>
      </c>
      <c r="CEH308" s="148"/>
      <c r="CEI308" s="149" t="s">
        <v>2363</v>
      </c>
      <c r="CEJ308" s="148"/>
      <c r="CEK308" s="150"/>
      <c r="CEL308" s="150"/>
      <c r="CEM308" s="150"/>
      <c r="CEN308" s="151"/>
      <c r="CEO308" s="147">
        <v>27</v>
      </c>
      <c r="CEP308" s="148"/>
      <c r="CEQ308" s="149" t="s">
        <v>2363</v>
      </c>
      <c r="CER308" s="148"/>
      <c r="CES308" s="150"/>
      <c r="CET308" s="150"/>
      <c r="CEU308" s="150"/>
      <c r="CEV308" s="151"/>
      <c r="CEW308" s="147">
        <v>27</v>
      </c>
      <c r="CEX308" s="148"/>
      <c r="CEY308" s="149" t="s">
        <v>2363</v>
      </c>
      <c r="CEZ308" s="148"/>
      <c r="CFA308" s="150"/>
      <c r="CFB308" s="150"/>
      <c r="CFC308" s="150"/>
      <c r="CFD308" s="151"/>
      <c r="CFE308" s="147">
        <v>27</v>
      </c>
      <c r="CFF308" s="148"/>
      <c r="CFG308" s="149" t="s">
        <v>2363</v>
      </c>
      <c r="CFH308" s="148"/>
      <c r="CFI308" s="150"/>
      <c r="CFJ308" s="150"/>
      <c r="CFK308" s="150"/>
      <c r="CFL308" s="151"/>
      <c r="CFM308" s="147">
        <v>27</v>
      </c>
      <c r="CFN308" s="148"/>
      <c r="CFO308" s="149" t="s">
        <v>2363</v>
      </c>
      <c r="CFP308" s="148"/>
      <c r="CFQ308" s="150"/>
      <c r="CFR308" s="150"/>
      <c r="CFS308" s="150"/>
      <c r="CFT308" s="151"/>
      <c r="CFU308" s="147">
        <v>27</v>
      </c>
      <c r="CFV308" s="148"/>
      <c r="CFW308" s="149" t="s">
        <v>2363</v>
      </c>
      <c r="CFX308" s="148"/>
      <c r="CFY308" s="150"/>
      <c r="CFZ308" s="150"/>
      <c r="CGA308" s="150"/>
      <c r="CGB308" s="151"/>
      <c r="CGC308" s="147">
        <v>27</v>
      </c>
      <c r="CGD308" s="148"/>
      <c r="CGE308" s="149" t="s">
        <v>2363</v>
      </c>
      <c r="CGF308" s="148"/>
      <c r="CGG308" s="150"/>
      <c r="CGH308" s="150"/>
      <c r="CGI308" s="150"/>
      <c r="CGJ308" s="151"/>
      <c r="CGK308" s="147">
        <v>27</v>
      </c>
      <c r="CGL308" s="148"/>
      <c r="CGM308" s="149" t="s">
        <v>2363</v>
      </c>
      <c r="CGN308" s="148"/>
      <c r="CGO308" s="150"/>
      <c r="CGP308" s="150"/>
      <c r="CGQ308" s="150"/>
      <c r="CGR308" s="151"/>
      <c r="CGS308" s="147">
        <v>27</v>
      </c>
      <c r="CGT308" s="148"/>
      <c r="CGU308" s="149" t="s">
        <v>2363</v>
      </c>
      <c r="CGV308" s="148"/>
      <c r="CGW308" s="150"/>
      <c r="CGX308" s="150"/>
      <c r="CGY308" s="150"/>
      <c r="CGZ308" s="151"/>
      <c r="CHA308" s="147">
        <v>27</v>
      </c>
      <c r="CHB308" s="148"/>
      <c r="CHC308" s="149" t="s">
        <v>2363</v>
      </c>
      <c r="CHD308" s="148"/>
      <c r="CHE308" s="150"/>
      <c r="CHF308" s="150"/>
      <c r="CHG308" s="150"/>
      <c r="CHH308" s="151"/>
      <c r="CHI308" s="147">
        <v>27</v>
      </c>
      <c r="CHJ308" s="148"/>
      <c r="CHK308" s="149" t="s">
        <v>2363</v>
      </c>
      <c r="CHL308" s="148"/>
      <c r="CHM308" s="150"/>
      <c r="CHN308" s="150"/>
      <c r="CHO308" s="150"/>
      <c r="CHP308" s="151"/>
      <c r="CHQ308" s="147">
        <v>27</v>
      </c>
      <c r="CHR308" s="148"/>
      <c r="CHS308" s="149" t="s">
        <v>2363</v>
      </c>
      <c r="CHT308" s="148"/>
      <c r="CHU308" s="150"/>
      <c r="CHV308" s="150"/>
      <c r="CHW308" s="150"/>
      <c r="CHX308" s="151"/>
      <c r="CHY308" s="147">
        <v>27</v>
      </c>
      <c r="CHZ308" s="148"/>
      <c r="CIA308" s="149" t="s">
        <v>2363</v>
      </c>
      <c r="CIB308" s="148"/>
      <c r="CIC308" s="150"/>
      <c r="CID308" s="150"/>
      <c r="CIE308" s="150"/>
      <c r="CIF308" s="151"/>
      <c r="CIG308" s="147">
        <v>27</v>
      </c>
      <c r="CIH308" s="148"/>
      <c r="CII308" s="149" t="s">
        <v>2363</v>
      </c>
      <c r="CIJ308" s="148"/>
      <c r="CIK308" s="150"/>
      <c r="CIL308" s="150"/>
      <c r="CIM308" s="150"/>
      <c r="CIN308" s="151"/>
      <c r="CIO308" s="147">
        <v>27</v>
      </c>
      <c r="CIP308" s="148"/>
      <c r="CIQ308" s="149" t="s">
        <v>2363</v>
      </c>
      <c r="CIR308" s="148"/>
      <c r="CIS308" s="150"/>
      <c r="CIT308" s="150"/>
      <c r="CIU308" s="150"/>
      <c r="CIV308" s="151"/>
      <c r="CIW308" s="147">
        <v>27</v>
      </c>
      <c r="CIX308" s="148"/>
      <c r="CIY308" s="149" t="s">
        <v>2363</v>
      </c>
      <c r="CIZ308" s="148"/>
      <c r="CJA308" s="150"/>
      <c r="CJB308" s="150"/>
      <c r="CJC308" s="150"/>
      <c r="CJD308" s="151"/>
      <c r="CJE308" s="147">
        <v>27</v>
      </c>
      <c r="CJF308" s="148"/>
      <c r="CJG308" s="149" t="s">
        <v>2363</v>
      </c>
      <c r="CJH308" s="148"/>
      <c r="CJI308" s="150"/>
      <c r="CJJ308" s="150"/>
      <c r="CJK308" s="150"/>
      <c r="CJL308" s="151"/>
      <c r="CJM308" s="147">
        <v>27</v>
      </c>
      <c r="CJN308" s="148"/>
      <c r="CJO308" s="149" t="s">
        <v>2363</v>
      </c>
      <c r="CJP308" s="148"/>
      <c r="CJQ308" s="150"/>
      <c r="CJR308" s="150"/>
      <c r="CJS308" s="150"/>
      <c r="CJT308" s="151"/>
      <c r="CJU308" s="147">
        <v>27</v>
      </c>
      <c r="CJV308" s="148"/>
      <c r="CJW308" s="149" t="s">
        <v>2363</v>
      </c>
      <c r="CJX308" s="148"/>
      <c r="CJY308" s="150"/>
      <c r="CJZ308" s="150"/>
      <c r="CKA308" s="150"/>
      <c r="CKB308" s="151"/>
      <c r="CKC308" s="147">
        <v>27</v>
      </c>
      <c r="CKD308" s="148"/>
      <c r="CKE308" s="149" t="s">
        <v>2363</v>
      </c>
      <c r="CKF308" s="148"/>
      <c r="CKG308" s="150"/>
      <c r="CKH308" s="150"/>
      <c r="CKI308" s="150"/>
      <c r="CKJ308" s="151"/>
      <c r="CKK308" s="147">
        <v>27</v>
      </c>
      <c r="CKL308" s="148"/>
      <c r="CKM308" s="149" t="s">
        <v>2363</v>
      </c>
      <c r="CKN308" s="148"/>
      <c r="CKO308" s="150"/>
      <c r="CKP308" s="150"/>
      <c r="CKQ308" s="150"/>
      <c r="CKR308" s="151"/>
      <c r="CKS308" s="147">
        <v>27</v>
      </c>
      <c r="CKT308" s="148"/>
      <c r="CKU308" s="149" t="s">
        <v>2363</v>
      </c>
      <c r="CKV308" s="148"/>
      <c r="CKW308" s="150"/>
      <c r="CKX308" s="150"/>
      <c r="CKY308" s="150"/>
      <c r="CKZ308" s="151"/>
      <c r="CLA308" s="147">
        <v>27</v>
      </c>
      <c r="CLB308" s="148"/>
      <c r="CLC308" s="149" t="s">
        <v>2363</v>
      </c>
      <c r="CLD308" s="148"/>
      <c r="CLE308" s="150"/>
      <c r="CLF308" s="150"/>
      <c r="CLG308" s="150"/>
      <c r="CLH308" s="151"/>
      <c r="CLI308" s="147">
        <v>27</v>
      </c>
      <c r="CLJ308" s="148"/>
      <c r="CLK308" s="149" t="s">
        <v>2363</v>
      </c>
      <c r="CLL308" s="148"/>
      <c r="CLM308" s="150"/>
      <c r="CLN308" s="150"/>
      <c r="CLO308" s="150"/>
      <c r="CLP308" s="151"/>
      <c r="CLQ308" s="147">
        <v>27</v>
      </c>
      <c r="CLR308" s="148"/>
      <c r="CLS308" s="149" t="s">
        <v>2363</v>
      </c>
      <c r="CLT308" s="148"/>
      <c r="CLU308" s="150"/>
      <c r="CLV308" s="150"/>
      <c r="CLW308" s="150"/>
      <c r="CLX308" s="151"/>
      <c r="CLY308" s="147">
        <v>27</v>
      </c>
      <c r="CLZ308" s="148"/>
      <c r="CMA308" s="149" t="s">
        <v>2363</v>
      </c>
      <c r="CMB308" s="148"/>
      <c r="CMC308" s="150"/>
      <c r="CMD308" s="150"/>
      <c r="CME308" s="150"/>
      <c r="CMF308" s="151"/>
      <c r="CMG308" s="147">
        <v>27</v>
      </c>
      <c r="CMH308" s="148"/>
      <c r="CMI308" s="149" t="s">
        <v>2363</v>
      </c>
      <c r="CMJ308" s="148"/>
      <c r="CMK308" s="150"/>
      <c r="CML308" s="150"/>
      <c r="CMM308" s="150"/>
      <c r="CMN308" s="151"/>
      <c r="CMO308" s="147">
        <v>27</v>
      </c>
      <c r="CMP308" s="148"/>
      <c r="CMQ308" s="149" t="s">
        <v>2363</v>
      </c>
      <c r="CMR308" s="148"/>
      <c r="CMS308" s="150"/>
      <c r="CMT308" s="150"/>
      <c r="CMU308" s="150"/>
      <c r="CMV308" s="151"/>
      <c r="CMW308" s="147">
        <v>27</v>
      </c>
      <c r="CMX308" s="148"/>
      <c r="CMY308" s="149" t="s">
        <v>2363</v>
      </c>
      <c r="CMZ308" s="148"/>
      <c r="CNA308" s="150"/>
      <c r="CNB308" s="150"/>
      <c r="CNC308" s="150"/>
      <c r="CND308" s="151"/>
      <c r="CNE308" s="147">
        <v>27</v>
      </c>
      <c r="CNF308" s="148"/>
      <c r="CNG308" s="149" t="s">
        <v>2363</v>
      </c>
      <c r="CNH308" s="148"/>
      <c r="CNI308" s="150"/>
      <c r="CNJ308" s="150"/>
      <c r="CNK308" s="150"/>
      <c r="CNL308" s="151"/>
      <c r="CNM308" s="147">
        <v>27</v>
      </c>
      <c r="CNN308" s="148"/>
      <c r="CNO308" s="149" t="s">
        <v>2363</v>
      </c>
      <c r="CNP308" s="148"/>
      <c r="CNQ308" s="150"/>
      <c r="CNR308" s="150"/>
      <c r="CNS308" s="150"/>
      <c r="CNT308" s="151"/>
      <c r="CNU308" s="147">
        <v>27</v>
      </c>
      <c r="CNV308" s="148"/>
      <c r="CNW308" s="149" t="s">
        <v>2363</v>
      </c>
      <c r="CNX308" s="148"/>
      <c r="CNY308" s="150"/>
      <c r="CNZ308" s="150"/>
      <c r="COA308" s="150"/>
      <c r="COB308" s="151"/>
      <c r="COC308" s="147">
        <v>27</v>
      </c>
      <c r="COD308" s="148"/>
      <c r="COE308" s="149" t="s">
        <v>2363</v>
      </c>
      <c r="COF308" s="148"/>
      <c r="COG308" s="150"/>
      <c r="COH308" s="150"/>
      <c r="COI308" s="150"/>
      <c r="COJ308" s="151"/>
      <c r="COK308" s="147">
        <v>27</v>
      </c>
      <c r="COL308" s="148"/>
      <c r="COM308" s="149" t="s">
        <v>2363</v>
      </c>
      <c r="CON308" s="148"/>
      <c r="COO308" s="150"/>
      <c r="COP308" s="150"/>
      <c r="COQ308" s="150"/>
      <c r="COR308" s="151"/>
      <c r="COS308" s="147">
        <v>27</v>
      </c>
      <c r="COT308" s="148"/>
      <c r="COU308" s="149" t="s">
        <v>2363</v>
      </c>
      <c r="COV308" s="148"/>
      <c r="COW308" s="150"/>
      <c r="COX308" s="150"/>
      <c r="COY308" s="150"/>
      <c r="COZ308" s="151"/>
      <c r="CPA308" s="147">
        <v>27</v>
      </c>
      <c r="CPB308" s="148"/>
      <c r="CPC308" s="149" t="s">
        <v>2363</v>
      </c>
      <c r="CPD308" s="148"/>
      <c r="CPE308" s="150"/>
      <c r="CPF308" s="150"/>
      <c r="CPG308" s="150"/>
      <c r="CPH308" s="151"/>
      <c r="CPI308" s="147">
        <v>27</v>
      </c>
      <c r="CPJ308" s="148"/>
      <c r="CPK308" s="149" t="s">
        <v>2363</v>
      </c>
      <c r="CPL308" s="148"/>
      <c r="CPM308" s="150"/>
      <c r="CPN308" s="150"/>
      <c r="CPO308" s="150"/>
      <c r="CPP308" s="151"/>
      <c r="CPQ308" s="147">
        <v>27</v>
      </c>
      <c r="CPR308" s="148"/>
      <c r="CPS308" s="149" t="s">
        <v>2363</v>
      </c>
      <c r="CPT308" s="148"/>
      <c r="CPU308" s="150"/>
      <c r="CPV308" s="150"/>
      <c r="CPW308" s="150"/>
      <c r="CPX308" s="151"/>
      <c r="CPY308" s="147">
        <v>27</v>
      </c>
      <c r="CPZ308" s="148"/>
      <c r="CQA308" s="149" t="s">
        <v>2363</v>
      </c>
      <c r="CQB308" s="148"/>
      <c r="CQC308" s="150"/>
      <c r="CQD308" s="150"/>
      <c r="CQE308" s="150"/>
      <c r="CQF308" s="151"/>
      <c r="CQG308" s="147">
        <v>27</v>
      </c>
      <c r="CQH308" s="148"/>
      <c r="CQI308" s="149" t="s">
        <v>2363</v>
      </c>
      <c r="CQJ308" s="148"/>
      <c r="CQK308" s="150"/>
      <c r="CQL308" s="150"/>
      <c r="CQM308" s="150"/>
      <c r="CQN308" s="151"/>
      <c r="CQO308" s="147">
        <v>27</v>
      </c>
      <c r="CQP308" s="148"/>
      <c r="CQQ308" s="149" t="s">
        <v>2363</v>
      </c>
      <c r="CQR308" s="148"/>
      <c r="CQS308" s="150"/>
      <c r="CQT308" s="150"/>
      <c r="CQU308" s="150"/>
      <c r="CQV308" s="151"/>
      <c r="CQW308" s="147">
        <v>27</v>
      </c>
      <c r="CQX308" s="148"/>
      <c r="CQY308" s="149" t="s">
        <v>2363</v>
      </c>
      <c r="CQZ308" s="148"/>
      <c r="CRA308" s="150"/>
      <c r="CRB308" s="150"/>
      <c r="CRC308" s="150"/>
      <c r="CRD308" s="151"/>
      <c r="CRE308" s="147">
        <v>27</v>
      </c>
      <c r="CRF308" s="148"/>
      <c r="CRG308" s="149" t="s">
        <v>2363</v>
      </c>
      <c r="CRH308" s="148"/>
      <c r="CRI308" s="150"/>
      <c r="CRJ308" s="150"/>
      <c r="CRK308" s="150"/>
      <c r="CRL308" s="151"/>
      <c r="CRM308" s="147">
        <v>27</v>
      </c>
      <c r="CRN308" s="148"/>
      <c r="CRO308" s="149" t="s">
        <v>2363</v>
      </c>
      <c r="CRP308" s="148"/>
      <c r="CRQ308" s="150"/>
      <c r="CRR308" s="150"/>
      <c r="CRS308" s="150"/>
      <c r="CRT308" s="151"/>
      <c r="CRU308" s="147">
        <v>27</v>
      </c>
      <c r="CRV308" s="148"/>
      <c r="CRW308" s="149" t="s">
        <v>2363</v>
      </c>
      <c r="CRX308" s="148"/>
      <c r="CRY308" s="150"/>
      <c r="CRZ308" s="150"/>
      <c r="CSA308" s="150"/>
      <c r="CSB308" s="151"/>
      <c r="CSC308" s="147">
        <v>27</v>
      </c>
      <c r="CSD308" s="148"/>
      <c r="CSE308" s="149" t="s">
        <v>2363</v>
      </c>
      <c r="CSF308" s="148"/>
      <c r="CSG308" s="150"/>
      <c r="CSH308" s="150"/>
      <c r="CSI308" s="150"/>
      <c r="CSJ308" s="151"/>
      <c r="CSK308" s="147">
        <v>27</v>
      </c>
      <c r="CSL308" s="148"/>
      <c r="CSM308" s="149" t="s">
        <v>2363</v>
      </c>
      <c r="CSN308" s="148"/>
      <c r="CSO308" s="150"/>
      <c r="CSP308" s="150"/>
      <c r="CSQ308" s="150"/>
      <c r="CSR308" s="151"/>
      <c r="CSS308" s="147">
        <v>27</v>
      </c>
      <c r="CST308" s="148"/>
      <c r="CSU308" s="149" t="s">
        <v>2363</v>
      </c>
      <c r="CSV308" s="148"/>
      <c r="CSW308" s="150"/>
      <c r="CSX308" s="150"/>
      <c r="CSY308" s="150"/>
      <c r="CSZ308" s="151"/>
      <c r="CTA308" s="147">
        <v>27</v>
      </c>
      <c r="CTB308" s="148"/>
      <c r="CTC308" s="149" t="s">
        <v>2363</v>
      </c>
      <c r="CTD308" s="148"/>
      <c r="CTE308" s="150"/>
      <c r="CTF308" s="150"/>
      <c r="CTG308" s="150"/>
      <c r="CTH308" s="151"/>
      <c r="CTI308" s="147">
        <v>27</v>
      </c>
      <c r="CTJ308" s="148"/>
      <c r="CTK308" s="149" t="s">
        <v>2363</v>
      </c>
      <c r="CTL308" s="148"/>
      <c r="CTM308" s="150"/>
      <c r="CTN308" s="150"/>
      <c r="CTO308" s="150"/>
      <c r="CTP308" s="151"/>
      <c r="CTQ308" s="147">
        <v>27</v>
      </c>
      <c r="CTR308" s="148"/>
      <c r="CTS308" s="149" t="s">
        <v>2363</v>
      </c>
      <c r="CTT308" s="148"/>
      <c r="CTU308" s="150"/>
      <c r="CTV308" s="150"/>
      <c r="CTW308" s="150"/>
      <c r="CTX308" s="151"/>
      <c r="CTY308" s="147">
        <v>27</v>
      </c>
      <c r="CTZ308" s="148"/>
      <c r="CUA308" s="149" t="s">
        <v>2363</v>
      </c>
      <c r="CUB308" s="148"/>
      <c r="CUC308" s="150"/>
      <c r="CUD308" s="150"/>
      <c r="CUE308" s="150"/>
      <c r="CUF308" s="151"/>
      <c r="CUG308" s="147">
        <v>27</v>
      </c>
      <c r="CUH308" s="148"/>
      <c r="CUI308" s="149" t="s">
        <v>2363</v>
      </c>
      <c r="CUJ308" s="148"/>
      <c r="CUK308" s="150"/>
      <c r="CUL308" s="150"/>
      <c r="CUM308" s="150"/>
      <c r="CUN308" s="151"/>
      <c r="CUO308" s="147">
        <v>27</v>
      </c>
      <c r="CUP308" s="148"/>
      <c r="CUQ308" s="149" t="s">
        <v>2363</v>
      </c>
      <c r="CUR308" s="148"/>
      <c r="CUS308" s="150"/>
      <c r="CUT308" s="150"/>
      <c r="CUU308" s="150"/>
      <c r="CUV308" s="151"/>
      <c r="CUW308" s="147">
        <v>27</v>
      </c>
      <c r="CUX308" s="148"/>
      <c r="CUY308" s="149" t="s">
        <v>2363</v>
      </c>
      <c r="CUZ308" s="148"/>
      <c r="CVA308" s="150"/>
      <c r="CVB308" s="150"/>
      <c r="CVC308" s="150"/>
      <c r="CVD308" s="151"/>
      <c r="CVE308" s="147">
        <v>27</v>
      </c>
      <c r="CVF308" s="148"/>
      <c r="CVG308" s="149" t="s">
        <v>2363</v>
      </c>
      <c r="CVH308" s="148"/>
      <c r="CVI308" s="150"/>
      <c r="CVJ308" s="150"/>
      <c r="CVK308" s="150"/>
      <c r="CVL308" s="151"/>
      <c r="CVM308" s="147">
        <v>27</v>
      </c>
      <c r="CVN308" s="148"/>
      <c r="CVO308" s="149" t="s">
        <v>2363</v>
      </c>
      <c r="CVP308" s="148"/>
      <c r="CVQ308" s="150"/>
      <c r="CVR308" s="150"/>
      <c r="CVS308" s="150"/>
      <c r="CVT308" s="151"/>
      <c r="CVU308" s="147">
        <v>27</v>
      </c>
      <c r="CVV308" s="148"/>
      <c r="CVW308" s="149" t="s">
        <v>2363</v>
      </c>
      <c r="CVX308" s="148"/>
      <c r="CVY308" s="150"/>
      <c r="CVZ308" s="150"/>
      <c r="CWA308" s="150"/>
      <c r="CWB308" s="151"/>
      <c r="CWC308" s="147">
        <v>27</v>
      </c>
      <c r="CWD308" s="148"/>
      <c r="CWE308" s="149" t="s">
        <v>2363</v>
      </c>
      <c r="CWF308" s="148"/>
      <c r="CWG308" s="150"/>
      <c r="CWH308" s="150"/>
      <c r="CWI308" s="150"/>
      <c r="CWJ308" s="151"/>
      <c r="CWK308" s="147">
        <v>27</v>
      </c>
      <c r="CWL308" s="148"/>
      <c r="CWM308" s="149" t="s">
        <v>2363</v>
      </c>
      <c r="CWN308" s="148"/>
      <c r="CWO308" s="150"/>
      <c r="CWP308" s="150"/>
      <c r="CWQ308" s="150"/>
      <c r="CWR308" s="151"/>
      <c r="CWS308" s="147">
        <v>27</v>
      </c>
      <c r="CWT308" s="148"/>
      <c r="CWU308" s="149" t="s">
        <v>2363</v>
      </c>
      <c r="CWV308" s="148"/>
      <c r="CWW308" s="150"/>
      <c r="CWX308" s="150"/>
      <c r="CWY308" s="150"/>
      <c r="CWZ308" s="151"/>
      <c r="CXA308" s="147">
        <v>27</v>
      </c>
      <c r="CXB308" s="148"/>
      <c r="CXC308" s="149" t="s">
        <v>2363</v>
      </c>
      <c r="CXD308" s="148"/>
      <c r="CXE308" s="150"/>
      <c r="CXF308" s="150"/>
      <c r="CXG308" s="150"/>
      <c r="CXH308" s="151"/>
      <c r="CXI308" s="147">
        <v>27</v>
      </c>
      <c r="CXJ308" s="148"/>
      <c r="CXK308" s="149" t="s">
        <v>2363</v>
      </c>
      <c r="CXL308" s="148"/>
      <c r="CXM308" s="150"/>
      <c r="CXN308" s="150"/>
      <c r="CXO308" s="150"/>
      <c r="CXP308" s="151"/>
      <c r="CXQ308" s="147">
        <v>27</v>
      </c>
      <c r="CXR308" s="148"/>
      <c r="CXS308" s="149" t="s">
        <v>2363</v>
      </c>
      <c r="CXT308" s="148"/>
      <c r="CXU308" s="150"/>
      <c r="CXV308" s="150"/>
      <c r="CXW308" s="150"/>
      <c r="CXX308" s="151"/>
      <c r="CXY308" s="147">
        <v>27</v>
      </c>
      <c r="CXZ308" s="148"/>
      <c r="CYA308" s="149" t="s">
        <v>2363</v>
      </c>
      <c r="CYB308" s="148"/>
      <c r="CYC308" s="150"/>
      <c r="CYD308" s="150"/>
      <c r="CYE308" s="150"/>
      <c r="CYF308" s="151"/>
      <c r="CYG308" s="147">
        <v>27</v>
      </c>
      <c r="CYH308" s="148"/>
      <c r="CYI308" s="149" t="s">
        <v>2363</v>
      </c>
      <c r="CYJ308" s="148"/>
      <c r="CYK308" s="150"/>
      <c r="CYL308" s="150"/>
      <c r="CYM308" s="150"/>
      <c r="CYN308" s="151"/>
      <c r="CYO308" s="147">
        <v>27</v>
      </c>
      <c r="CYP308" s="148"/>
      <c r="CYQ308" s="149" t="s">
        <v>2363</v>
      </c>
      <c r="CYR308" s="148"/>
      <c r="CYS308" s="150"/>
      <c r="CYT308" s="150"/>
      <c r="CYU308" s="150"/>
      <c r="CYV308" s="151"/>
      <c r="CYW308" s="147">
        <v>27</v>
      </c>
      <c r="CYX308" s="148"/>
      <c r="CYY308" s="149" t="s">
        <v>2363</v>
      </c>
      <c r="CYZ308" s="148"/>
      <c r="CZA308" s="150"/>
      <c r="CZB308" s="150"/>
      <c r="CZC308" s="150"/>
      <c r="CZD308" s="151"/>
      <c r="CZE308" s="147">
        <v>27</v>
      </c>
      <c r="CZF308" s="148"/>
      <c r="CZG308" s="149" t="s">
        <v>2363</v>
      </c>
      <c r="CZH308" s="148"/>
      <c r="CZI308" s="150"/>
      <c r="CZJ308" s="150"/>
      <c r="CZK308" s="150"/>
      <c r="CZL308" s="151"/>
      <c r="CZM308" s="147">
        <v>27</v>
      </c>
      <c r="CZN308" s="148"/>
      <c r="CZO308" s="149" t="s">
        <v>2363</v>
      </c>
      <c r="CZP308" s="148"/>
      <c r="CZQ308" s="150"/>
      <c r="CZR308" s="150"/>
      <c r="CZS308" s="150"/>
      <c r="CZT308" s="151"/>
      <c r="CZU308" s="147">
        <v>27</v>
      </c>
      <c r="CZV308" s="148"/>
      <c r="CZW308" s="149" t="s">
        <v>2363</v>
      </c>
      <c r="CZX308" s="148"/>
      <c r="CZY308" s="150"/>
      <c r="CZZ308" s="150"/>
      <c r="DAA308" s="150"/>
      <c r="DAB308" s="151"/>
      <c r="DAC308" s="147">
        <v>27</v>
      </c>
      <c r="DAD308" s="148"/>
      <c r="DAE308" s="149" t="s">
        <v>2363</v>
      </c>
      <c r="DAF308" s="148"/>
      <c r="DAG308" s="150"/>
      <c r="DAH308" s="150"/>
      <c r="DAI308" s="150"/>
      <c r="DAJ308" s="151"/>
      <c r="DAK308" s="147">
        <v>27</v>
      </c>
      <c r="DAL308" s="148"/>
      <c r="DAM308" s="149" t="s">
        <v>2363</v>
      </c>
      <c r="DAN308" s="148"/>
      <c r="DAO308" s="150"/>
      <c r="DAP308" s="150"/>
      <c r="DAQ308" s="150"/>
      <c r="DAR308" s="151"/>
      <c r="DAS308" s="147">
        <v>27</v>
      </c>
      <c r="DAT308" s="148"/>
      <c r="DAU308" s="149" t="s">
        <v>2363</v>
      </c>
      <c r="DAV308" s="148"/>
      <c r="DAW308" s="150"/>
      <c r="DAX308" s="150"/>
      <c r="DAY308" s="150"/>
      <c r="DAZ308" s="151"/>
      <c r="DBA308" s="147">
        <v>27</v>
      </c>
      <c r="DBB308" s="148"/>
      <c r="DBC308" s="149" t="s">
        <v>2363</v>
      </c>
      <c r="DBD308" s="148"/>
      <c r="DBE308" s="150"/>
      <c r="DBF308" s="150"/>
      <c r="DBG308" s="150"/>
      <c r="DBH308" s="151"/>
      <c r="DBI308" s="147">
        <v>27</v>
      </c>
      <c r="DBJ308" s="148"/>
      <c r="DBK308" s="149" t="s">
        <v>2363</v>
      </c>
      <c r="DBL308" s="148"/>
      <c r="DBM308" s="150"/>
      <c r="DBN308" s="150"/>
      <c r="DBO308" s="150"/>
      <c r="DBP308" s="151"/>
      <c r="DBQ308" s="147">
        <v>27</v>
      </c>
      <c r="DBR308" s="148"/>
      <c r="DBS308" s="149" t="s">
        <v>2363</v>
      </c>
      <c r="DBT308" s="148"/>
      <c r="DBU308" s="150"/>
      <c r="DBV308" s="150"/>
      <c r="DBW308" s="150"/>
      <c r="DBX308" s="151"/>
      <c r="DBY308" s="147">
        <v>27</v>
      </c>
      <c r="DBZ308" s="148"/>
      <c r="DCA308" s="149" t="s">
        <v>2363</v>
      </c>
      <c r="DCB308" s="148"/>
      <c r="DCC308" s="150"/>
      <c r="DCD308" s="150"/>
      <c r="DCE308" s="150"/>
      <c r="DCF308" s="151"/>
      <c r="DCG308" s="147">
        <v>27</v>
      </c>
      <c r="DCH308" s="148"/>
      <c r="DCI308" s="149" t="s">
        <v>2363</v>
      </c>
      <c r="DCJ308" s="148"/>
      <c r="DCK308" s="150"/>
      <c r="DCL308" s="150"/>
      <c r="DCM308" s="150"/>
      <c r="DCN308" s="151"/>
      <c r="DCO308" s="147">
        <v>27</v>
      </c>
      <c r="DCP308" s="148"/>
      <c r="DCQ308" s="149" t="s">
        <v>2363</v>
      </c>
      <c r="DCR308" s="148"/>
      <c r="DCS308" s="150"/>
      <c r="DCT308" s="150"/>
      <c r="DCU308" s="150"/>
      <c r="DCV308" s="151"/>
      <c r="DCW308" s="147">
        <v>27</v>
      </c>
      <c r="DCX308" s="148"/>
      <c r="DCY308" s="149" t="s">
        <v>2363</v>
      </c>
      <c r="DCZ308" s="148"/>
      <c r="DDA308" s="150"/>
      <c r="DDB308" s="150"/>
      <c r="DDC308" s="150"/>
      <c r="DDD308" s="151"/>
      <c r="DDE308" s="147">
        <v>27</v>
      </c>
      <c r="DDF308" s="148"/>
      <c r="DDG308" s="149" t="s">
        <v>2363</v>
      </c>
      <c r="DDH308" s="148"/>
      <c r="DDI308" s="150"/>
      <c r="DDJ308" s="150"/>
      <c r="DDK308" s="150"/>
      <c r="DDL308" s="151"/>
      <c r="DDM308" s="147">
        <v>27</v>
      </c>
      <c r="DDN308" s="148"/>
      <c r="DDO308" s="149" t="s">
        <v>2363</v>
      </c>
      <c r="DDP308" s="148"/>
      <c r="DDQ308" s="150"/>
      <c r="DDR308" s="150"/>
      <c r="DDS308" s="150"/>
      <c r="DDT308" s="151"/>
      <c r="DDU308" s="147">
        <v>27</v>
      </c>
      <c r="DDV308" s="148"/>
      <c r="DDW308" s="149" t="s">
        <v>2363</v>
      </c>
      <c r="DDX308" s="148"/>
      <c r="DDY308" s="150"/>
      <c r="DDZ308" s="150"/>
      <c r="DEA308" s="150"/>
      <c r="DEB308" s="151"/>
      <c r="DEC308" s="147">
        <v>27</v>
      </c>
      <c r="DED308" s="148"/>
      <c r="DEE308" s="149" t="s">
        <v>2363</v>
      </c>
      <c r="DEF308" s="148"/>
      <c r="DEG308" s="150"/>
      <c r="DEH308" s="150"/>
      <c r="DEI308" s="150"/>
      <c r="DEJ308" s="151"/>
      <c r="DEK308" s="147">
        <v>27</v>
      </c>
      <c r="DEL308" s="148"/>
      <c r="DEM308" s="149" t="s">
        <v>2363</v>
      </c>
      <c r="DEN308" s="148"/>
      <c r="DEO308" s="150"/>
      <c r="DEP308" s="150"/>
      <c r="DEQ308" s="150"/>
      <c r="DER308" s="151"/>
      <c r="DES308" s="147">
        <v>27</v>
      </c>
      <c r="DET308" s="148"/>
      <c r="DEU308" s="149" t="s">
        <v>2363</v>
      </c>
      <c r="DEV308" s="148"/>
      <c r="DEW308" s="150"/>
      <c r="DEX308" s="150"/>
      <c r="DEY308" s="150"/>
      <c r="DEZ308" s="151"/>
      <c r="DFA308" s="147">
        <v>27</v>
      </c>
      <c r="DFB308" s="148"/>
      <c r="DFC308" s="149" t="s">
        <v>2363</v>
      </c>
      <c r="DFD308" s="148"/>
      <c r="DFE308" s="150"/>
      <c r="DFF308" s="150"/>
      <c r="DFG308" s="150"/>
      <c r="DFH308" s="151"/>
      <c r="DFI308" s="147">
        <v>27</v>
      </c>
      <c r="DFJ308" s="148"/>
      <c r="DFK308" s="149" t="s">
        <v>2363</v>
      </c>
      <c r="DFL308" s="148"/>
      <c r="DFM308" s="150"/>
      <c r="DFN308" s="150"/>
      <c r="DFO308" s="150"/>
      <c r="DFP308" s="151"/>
      <c r="DFQ308" s="147">
        <v>27</v>
      </c>
      <c r="DFR308" s="148"/>
      <c r="DFS308" s="149" t="s">
        <v>2363</v>
      </c>
      <c r="DFT308" s="148"/>
      <c r="DFU308" s="150"/>
      <c r="DFV308" s="150"/>
      <c r="DFW308" s="150"/>
      <c r="DFX308" s="151"/>
      <c r="DFY308" s="147">
        <v>27</v>
      </c>
      <c r="DFZ308" s="148"/>
      <c r="DGA308" s="149" t="s">
        <v>2363</v>
      </c>
      <c r="DGB308" s="148"/>
      <c r="DGC308" s="150"/>
      <c r="DGD308" s="150"/>
      <c r="DGE308" s="150"/>
      <c r="DGF308" s="151"/>
      <c r="DGG308" s="147">
        <v>27</v>
      </c>
      <c r="DGH308" s="148"/>
      <c r="DGI308" s="149" t="s">
        <v>2363</v>
      </c>
      <c r="DGJ308" s="148"/>
      <c r="DGK308" s="150"/>
      <c r="DGL308" s="150"/>
      <c r="DGM308" s="150"/>
      <c r="DGN308" s="151"/>
      <c r="DGO308" s="147">
        <v>27</v>
      </c>
      <c r="DGP308" s="148"/>
      <c r="DGQ308" s="149" t="s">
        <v>2363</v>
      </c>
      <c r="DGR308" s="148"/>
      <c r="DGS308" s="150"/>
      <c r="DGT308" s="150"/>
      <c r="DGU308" s="150"/>
      <c r="DGV308" s="151"/>
      <c r="DGW308" s="147">
        <v>27</v>
      </c>
      <c r="DGX308" s="148"/>
      <c r="DGY308" s="149" t="s">
        <v>2363</v>
      </c>
      <c r="DGZ308" s="148"/>
      <c r="DHA308" s="150"/>
      <c r="DHB308" s="150"/>
      <c r="DHC308" s="150"/>
      <c r="DHD308" s="151"/>
      <c r="DHE308" s="147">
        <v>27</v>
      </c>
      <c r="DHF308" s="148"/>
      <c r="DHG308" s="149" t="s">
        <v>2363</v>
      </c>
      <c r="DHH308" s="148"/>
      <c r="DHI308" s="150"/>
      <c r="DHJ308" s="150"/>
      <c r="DHK308" s="150"/>
      <c r="DHL308" s="151"/>
      <c r="DHM308" s="147">
        <v>27</v>
      </c>
      <c r="DHN308" s="148"/>
      <c r="DHO308" s="149" t="s">
        <v>2363</v>
      </c>
      <c r="DHP308" s="148"/>
      <c r="DHQ308" s="150"/>
      <c r="DHR308" s="150"/>
      <c r="DHS308" s="150"/>
      <c r="DHT308" s="151"/>
      <c r="DHU308" s="147">
        <v>27</v>
      </c>
      <c r="DHV308" s="148"/>
      <c r="DHW308" s="149" t="s">
        <v>2363</v>
      </c>
      <c r="DHX308" s="148"/>
      <c r="DHY308" s="150"/>
      <c r="DHZ308" s="150"/>
      <c r="DIA308" s="150"/>
      <c r="DIB308" s="151"/>
      <c r="DIC308" s="147">
        <v>27</v>
      </c>
      <c r="DID308" s="148"/>
      <c r="DIE308" s="149" t="s">
        <v>2363</v>
      </c>
      <c r="DIF308" s="148"/>
      <c r="DIG308" s="150"/>
      <c r="DIH308" s="150"/>
      <c r="DII308" s="150"/>
      <c r="DIJ308" s="151"/>
      <c r="DIK308" s="147">
        <v>27</v>
      </c>
      <c r="DIL308" s="148"/>
      <c r="DIM308" s="149" t="s">
        <v>2363</v>
      </c>
      <c r="DIN308" s="148"/>
      <c r="DIO308" s="150"/>
      <c r="DIP308" s="150"/>
      <c r="DIQ308" s="150"/>
      <c r="DIR308" s="151"/>
      <c r="DIS308" s="147">
        <v>27</v>
      </c>
      <c r="DIT308" s="148"/>
      <c r="DIU308" s="149" t="s">
        <v>2363</v>
      </c>
      <c r="DIV308" s="148"/>
      <c r="DIW308" s="150"/>
      <c r="DIX308" s="150"/>
      <c r="DIY308" s="150"/>
      <c r="DIZ308" s="151"/>
      <c r="DJA308" s="147">
        <v>27</v>
      </c>
      <c r="DJB308" s="148"/>
      <c r="DJC308" s="149" t="s">
        <v>2363</v>
      </c>
      <c r="DJD308" s="148"/>
      <c r="DJE308" s="150"/>
      <c r="DJF308" s="150"/>
      <c r="DJG308" s="150"/>
      <c r="DJH308" s="151"/>
      <c r="DJI308" s="147">
        <v>27</v>
      </c>
      <c r="DJJ308" s="148"/>
      <c r="DJK308" s="149" t="s">
        <v>2363</v>
      </c>
      <c r="DJL308" s="148"/>
      <c r="DJM308" s="150"/>
      <c r="DJN308" s="150"/>
      <c r="DJO308" s="150"/>
      <c r="DJP308" s="151"/>
      <c r="DJQ308" s="147">
        <v>27</v>
      </c>
      <c r="DJR308" s="148"/>
      <c r="DJS308" s="149" t="s">
        <v>2363</v>
      </c>
      <c r="DJT308" s="148"/>
      <c r="DJU308" s="150"/>
      <c r="DJV308" s="150"/>
      <c r="DJW308" s="150"/>
      <c r="DJX308" s="151"/>
      <c r="DJY308" s="147">
        <v>27</v>
      </c>
      <c r="DJZ308" s="148"/>
      <c r="DKA308" s="149" t="s">
        <v>2363</v>
      </c>
      <c r="DKB308" s="148"/>
      <c r="DKC308" s="150"/>
      <c r="DKD308" s="150"/>
      <c r="DKE308" s="150"/>
      <c r="DKF308" s="151"/>
      <c r="DKG308" s="147">
        <v>27</v>
      </c>
      <c r="DKH308" s="148"/>
      <c r="DKI308" s="149" t="s">
        <v>2363</v>
      </c>
      <c r="DKJ308" s="148"/>
      <c r="DKK308" s="150"/>
      <c r="DKL308" s="150"/>
      <c r="DKM308" s="150"/>
      <c r="DKN308" s="151"/>
      <c r="DKO308" s="147">
        <v>27</v>
      </c>
      <c r="DKP308" s="148"/>
      <c r="DKQ308" s="149" t="s">
        <v>2363</v>
      </c>
      <c r="DKR308" s="148"/>
      <c r="DKS308" s="150"/>
      <c r="DKT308" s="150"/>
      <c r="DKU308" s="150"/>
      <c r="DKV308" s="151"/>
      <c r="DKW308" s="147">
        <v>27</v>
      </c>
      <c r="DKX308" s="148"/>
      <c r="DKY308" s="149" t="s">
        <v>2363</v>
      </c>
      <c r="DKZ308" s="148"/>
      <c r="DLA308" s="150"/>
      <c r="DLB308" s="150"/>
      <c r="DLC308" s="150"/>
      <c r="DLD308" s="151"/>
      <c r="DLE308" s="147">
        <v>27</v>
      </c>
      <c r="DLF308" s="148"/>
      <c r="DLG308" s="149" t="s">
        <v>2363</v>
      </c>
      <c r="DLH308" s="148"/>
      <c r="DLI308" s="150"/>
      <c r="DLJ308" s="150"/>
      <c r="DLK308" s="150"/>
      <c r="DLL308" s="151"/>
      <c r="DLM308" s="147">
        <v>27</v>
      </c>
      <c r="DLN308" s="148"/>
      <c r="DLO308" s="149" t="s">
        <v>2363</v>
      </c>
      <c r="DLP308" s="148"/>
      <c r="DLQ308" s="150"/>
      <c r="DLR308" s="150"/>
      <c r="DLS308" s="150"/>
      <c r="DLT308" s="151"/>
      <c r="DLU308" s="147">
        <v>27</v>
      </c>
      <c r="DLV308" s="148"/>
      <c r="DLW308" s="149" t="s">
        <v>2363</v>
      </c>
      <c r="DLX308" s="148"/>
      <c r="DLY308" s="150"/>
      <c r="DLZ308" s="150"/>
      <c r="DMA308" s="150"/>
      <c r="DMB308" s="151"/>
      <c r="DMC308" s="147">
        <v>27</v>
      </c>
      <c r="DMD308" s="148"/>
      <c r="DME308" s="149" t="s">
        <v>2363</v>
      </c>
      <c r="DMF308" s="148"/>
      <c r="DMG308" s="150"/>
      <c r="DMH308" s="150"/>
      <c r="DMI308" s="150"/>
      <c r="DMJ308" s="151"/>
      <c r="DMK308" s="147">
        <v>27</v>
      </c>
      <c r="DML308" s="148"/>
      <c r="DMM308" s="149" t="s">
        <v>2363</v>
      </c>
      <c r="DMN308" s="148"/>
      <c r="DMO308" s="150"/>
      <c r="DMP308" s="150"/>
      <c r="DMQ308" s="150"/>
      <c r="DMR308" s="151"/>
      <c r="DMS308" s="147">
        <v>27</v>
      </c>
      <c r="DMT308" s="148"/>
      <c r="DMU308" s="149" t="s">
        <v>2363</v>
      </c>
      <c r="DMV308" s="148"/>
      <c r="DMW308" s="150"/>
      <c r="DMX308" s="150"/>
      <c r="DMY308" s="150"/>
      <c r="DMZ308" s="151"/>
      <c r="DNA308" s="147">
        <v>27</v>
      </c>
      <c r="DNB308" s="148"/>
      <c r="DNC308" s="149" t="s">
        <v>2363</v>
      </c>
      <c r="DND308" s="148"/>
      <c r="DNE308" s="150"/>
      <c r="DNF308" s="150"/>
      <c r="DNG308" s="150"/>
      <c r="DNH308" s="151"/>
      <c r="DNI308" s="147">
        <v>27</v>
      </c>
      <c r="DNJ308" s="148"/>
      <c r="DNK308" s="149" t="s">
        <v>2363</v>
      </c>
      <c r="DNL308" s="148"/>
      <c r="DNM308" s="150"/>
      <c r="DNN308" s="150"/>
      <c r="DNO308" s="150"/>
      <c r="DNP308" s="151"/>
      <c r="DNQ308" s="147">
        <v>27</v>
      </c>
      <c r="DNR308" s="148"/>
      <c r="DNS308" s="149" t="s">
        <v>2363</v>
      </c>
      <c r="DNT308" s="148"/>
      <c r="DNU308" s="150"/>
      <c r="DNV308" s="150"/>
      <c r="DNW308" s="150"/>
      <c r="DNX308" s="151"/>
      <c r="DNY308" s="147">
        <v>27</v>
      </c>
      <c r="DNZ308" s="148"/>
      <c r="DOA308" s="149" t="s">
        <v>2363</v>
      </c>
      <c r="DOB308" s="148"/>
      <c r="DOC308" s="150"/>
      <c r="DOD308" s="150"/>
      <c r="DOE308" s="150"/>
      <c r="DOF308" s="151"/>
      <c r="DOG308" s="147">
        <v>27</v>
      </c>
      <c r="DOH308" s="148"/>
      <c r="DOI308" s="149" t="s">
        <v>2363</v>
      </c>
      <c r="DOJ308" s="148"/>
      <c r="DOK308" s="150"/>
      <c r="DOL308" s="150"/>
      <c r="DOM308" s="150"/>
      <c r="DON308" s="151"/>
      <c r="DOO308" s="147">
        <v>27</v>
      </c>
      <c r="DOP308" s="148"/>
      <c r="DOQ308" s="149" t="s">
        <v>2363</v>
      </c>
      <c r="DOR308" s="148"/>
      <c r="DOS308" s="150"/>
      <c r="DOT308" s="150"/>
      <c r="DOU308" s="150"/>
      <c r="DOV308" s="151"/>
      <c r="DOW308" s="147">
        <v>27</v>
      </c>
      <c r="DOX308" s="148"/>
      <c r="DOY308" s="149" t="s">
        <v>2363</v>
      </c>
      <c r="DOZ308" s="148"/>
      <c r="DPA308" s="150"/>
      <c r="DPB308" s="150"/>
      <c r="DPC308" s="150"/>
      <c r="DPD308" s="151"/>
      <c r="DPE308" s="147">
        <v>27</v>
      </c>
      <c r="DPF308" s="148"/>
      <c r="DPG308" s="149" t="s">
        <v>2363</v>
      </c>
      <c r="DPH308" s="148"/>
      <c r="DPI308" s="150"/>
      <c r="DPJ308" s="150"/>
      <c r="DPK308" s="150"/>
      <c r="DPL308" s="151"/>
      <c r="DPM308" s="147">
        <v>27</v>
      </c>
      <c r="DPN308" s="148"/>
      <c r="DPO308" s="149" t="s">
        <v>2363</v>
      </c>
      <c r="DPP308" s="148"/>
      <c r="DPQ308" s="150"/>
      <c r="DPR308" s="150"/>
      <c r="DPS308" s="150"/>
      <c r="DPT308" s="151"/>
      <c r="DPU308" s="147">
        <v>27</v>
      </c>
      <c r="DPV308" s="148"/>
      <c r="DPW308" s="149" t="s">
        <v>2363</v>
      </c>
      <c r="DPX308" s="148"/>
      <c r="DPY308" s="150"/>
      <c r="DPZ308" s="150"/>
      <c r="DQA308" s="150"/>
      <c r="DQB308" s="151"/>
      <c r="DQC308" s="147">
        <v>27</v>
      </c>
      <c r="DQD308" s="148"/>
      <c r="DQE308" s="149" t="s">
        <v>2363</v>
      </c>
      <c r="DQF308" s="148"/>
      <c r="DQG308" s="150"/>
      <c r="DQH308" s="150"/>
      <c r="DQI308" s="150"/>
      <c r="DQJ308" s="151"/>
      <c r="DQK308" s="147">
        <v>27</v>
      </c>
      <c r="DQL308" s="148"/>
      <c r="DQM308" s="149" t="s">
        <v>2363</v>
      </c>
      <c r="DQN308" s="148"/>
      <c r="DQO308" s="150"/>
      <c r="DQP308" s="150"/>
      <c r="DQQ308" s="150"/>
      <c r="DQR308" s="151"/>
      <c r="DQS308" s="147">
        <v>27</v>
      </c>
      <c r="DQT308" s="148"/>
      <c r="DQU308" s="149" t="s">
        <v>2363</v>
      </c>
      <c r="DQV308" s="148"/>
      <c r="DQW308" s="150"/>
      <c r="DQX308" s="150"/>
      <c r="DQY308" s="150"/>
      <c r="DQZ308" s="151"/>
      <c r="DRA308" s="147">
        <v>27</v>
      </c>
      <c r="DRB308" s="148"/>
      <c r="DRC308" s="149" t="s">
        <v>2363</v>
      </c>
      <c r="DRD308" s="148"/>
      <c r="DRE308" s="150"/>
      <c r="DRF308" s="150"/>
      <c r="DRG308" s="150"/>
      <c r="DRH308" s="151"/>
      <c r="DRI308" s="147">
        <v>27</v>
      </c>
      <c r="DRJ308" s="148"/>
      <c r="DRK308" s="149" t="s">
        <v>2363</v>
      </c>
      <c r="DRL308" s="148"/>
      <c r="DRM308" s="150"/>
      <c r="DRN308" s="150"/>
      <c r="DRO308" s="150"/>
      <c r="DRP308" s="151"/>
      <c r="DRQ308" s="147">
        <v>27</v>
      </c>
      <c r="DRR308" s="148"/>
      <c r="DRS308" s="149" t="s">
        <v>2363</v>
      </c>
      <c r="DRT308" s="148"/>
      <c r="DRU308" s="150"/>
      <c r="DRV308" s="150"/>
      <c r="DRW308" s="150"/>
      <c r="DRX308" s="151"/>
      <c r="DRY308" s="147">
        <v>27</v>
      </c>
      <c r="DRZ308" s="148"/>
      <c r="DSA308" s="149" t="s">
        <v>2363</v>
      </c>
      <c r="DSB308" s="148"/>
      <c r="DSC308" s="150"/>
      <c r="DSD308" s="150"/>
      <c r="DSE308" s="150"/>
      <c r="DSF308" s="151"/>
      <c r="DSG308" s="147">
        <v>27</v>
      </c>
      <c r="DSH308" s="148"/>
      <c r="DSI308" s="149" t="s">
        <v>2363</v>
      </c>
      <c r="DSJ308" s="148"/>
      <c r="DSK308" s="150"/>
      <c r="DSL308" s="150"/>
      <c r="DSM308" s="150"/>
      <c r="DSN308" s="151"/>
      <c r="DSO308" s="147">
        <v>27</v>
      </c>
      <c r="DSP308" s="148"/>
      <c r="DSQ308" s="149" t="s">
        <v>2363</v>
      </c>
      <c r="DSR308" s="148"/>
      <c r="DSS308" s="150"/>
      <c r="DST308" s="150"/>
      <c r="DSU308" s="150"/>
      <c r="DSV308" s="151"/>
      <c r="DSW308" s="147">
        <v>27</v>
      </c>
      <c r="DSX308" s="148"/>
      <c r="DSY308" s="149" t="s">
        <v>2363</v>
      </c>
      <c r="DSZ308" s="148"/>
      <c r="DTA308" s="150"/>
      <c r="DTB308" s="150"/>
      <c r="DTC308" s="150"/>
      <c r="DTD308" s="151"/>
      <c r="DTE308" s="147">
        <v>27</v>
      </c>
      <c r="DTF308" s="148"/>
      <c r="DTG308" s="149" t="s">
        <v>2363</v>
      </c>
      <c r="DTH308" s="148"/>
      <c r="DTI308" s="150"/>
      <c r="DTJ308" s="150"/>
      <c r="DTK308" s="150"/>
      <c r="DTL308" s="151"/>
      <c r="DTM308" s="147">
        <v>27</v>
      </c>
      <c r="DTN308" s="148"/>
      <c r="DTO308" s="149" t="s">
        <v>2363</v>
      </c>
      <c r="DTP308" s="148"/>
      <c r="DTQ308" s="150"/>
      <c r="DTR308" s="150"/>
      <c r="DTS308" s="150"/>
      <c r="DTT308" s="151"/>
      <c r="DTU308" s="147">
        <v>27</v>
      </c>
      <c r="DTV308" s="148"/>
      <c r="DTW308" s="149" t="s">
        <v>2363</v>
      </c>
      <c r="DTX308" s="148"/>
      <c r="DTY308" s="150"/>
      <c r="DTZ308" s="150"/>
      <c r="DUA308" s="150"/>
      <c r="DUB308" s="151"/>
      <c r="DUC308" s="147">
        <v>27</v>
      </c>
      <c r="DUD308" s="148"/>
      <c r="DUE308" s="149" t="s">
        <v>2363</v>
      </c>
      <c r="DUF308" s="148"/>
      <c r="DUG308" s="150"/>
      <c r="DUH308" s="150"/>
      <c r="DUI308" s="150"/>
      <c r="DUJ308" s="151"/>
      <c r="DUK308" s="147">
        <v>27</v>
      </c>
      <c r="DUL308" s="148"/>
      <c r="DUM308" s="149" t="s">
        <v>2363</v>
      </c>
      <c r="DUN308" s="148"/>
      <c r="DUO308" s="150"/>
      <c r="DUP308" s="150"/>
      <c r="DUQ308" s="150"/>
      <c r="DUR308" s="151"/>
      <c r="DUS308" s="147">
        <v>27</v>
      </c>
      <c r="DUT308" s="148"/>
      <c r="DUU308" s="149" t="s">
        <v>2363</v>
      </c>
      <c r="DUV308" s="148"/>
      <c r="DUW308" s="150"/>
      <c r="DUX308" s="150"/>
      <c r="DUY308" s="150"/>
      <c r="DUZ308" s="151"/>
      <c r="DVA308" s="147">
        <v>27</v>
      </c>
      <c r="DVB308" s="148"/>
      <c r="DVC308" s="149" t="s">
        <v>2363</v>
      </c>
      <c r="DVD308" s="148"/>
      <c r="DVE308" s="150"/>
      <c r="DVF308" s="150"/>
      <c r="DVG308" s="150"/>
      <c r="DVH308" s="151"/>
      <c r="DVI308" s="147">
        <v>27</v>
      </c>
      <c r="DVJ308" s="148"/>
      <c r="DVK308" s="149" t="s">
        <v>2363</v>
      </c>
      <c r="DVL308" s="148"/>
      <c r="DVM308" s="150"/>
      <c r="DVN308" s="150"/>
      <c r="DVO308" s="150"/>
      <c r="DVP308" s="151"/>
      <c r="DVQ308" s="147">
        <v>27</v>
      </c>
      <c r="DVR308" s="148"/>
      <c r="DVS308" s="149" t="s">
        <v>2363</v>
      </c>
      <c r="DVT308" s="148"/>
      <c r="DVU308" s="150"/>
      <c r="DVV308" s="150"/>
      <c r="DVW308" s="150"/>
      <c r="DVX308" s="151"/>
      <c r="DVY308" s="147">
        <v>27</v>
      </c>
      <c r="DVZ308" s="148"/>
      <c r="DWA308" s="149" t="s">
        <v>2363</v>
      </c>
      <c r="DWB308" s="148"/>
      <c r="DWC308" s="150"/>
      <c r="DWD308" s="150"/>
      <c r="DWE308" s="150"/>
      <c r="DWF308" s="151"/>
      <c r="DWG308" s="147">
        <v>27</v>
      </c>
      <c r="DWH308" s="148"/>
      <c r="DWI308" s="149" t="s">
        <v>2363</v>
      </c>
      <c r="DWJ308" s="148"/>
      <c r="DWK308" s="150"/>
      <c r="DWL308" s="150"/>
      <c r="DWM308" s="150"/>
      <c r="DWN308" s="151"/>
      <c r="DWO308" s="147">
        <v>27</v>
      </c>
      <c r="DWP308" s="148"/>
      <c r="DWQ308" s="149" t="s">
        <v>2363</v>
      </c>
      <c r="DWR308" s="148"/>
      <c r="DWS308" s="150"/>
      <c r="DWT308" s="150"/>
      <c r="DWU308" s="150"/>
      <c r="DWV308" s="151"/>
      <c r="DWW308" s="147">
        <v>27</v>
      </c>
      <c r="DWX308" s="148"/>
      <c r="DWY308" s="149" t="s">
        <v>2363</v>
      </c>
      <c r="DWZ308" s="148"/>
      <c r="DXA308" s="150"/>
      <c r="DXB308" s="150"/>
      <c r="DXC308" s="150"/>
      <c r="DXD308" s="151"/>
      <c r="DXE308" s="147">
        <v>27</v>
      </c>
      <c r="DXF308" s="148"/>
      <c r="DXG308" s="149" t="s">
        <v>2363</v>
      </c>
      <c r="DXH308" s="148"/>
      <c r="DXI308" s="150"/>
      <c r="DXJ308" s="150"/>
      <c r="DXK308" s="150"/>
      <c r="DXL308" s="151"/>
      <c r="DXM308" s="147">
        <v>27</v>
      </c>
      <c r="DXN308" s="148"/>
      <c r="DXO308" s="149" t="s">
        <v>2363</v>
      </c>
      <c r="DXP308" s="148"/>
      <c r="DXQ308" s="150"/>
      <c r="DXR308" s="150"/>
      <c r="DXS308" s="150"/>
      <c r="DXT308" s="151"/>
      <c r="DXU308" s="147">
        <v>27</v>
      </c>
      <c r="DXV308" s="148"/>
      <c r="DXW308" s="149" t="s">
        <v>2363</v>
      </c>
      <c r="DXX308" s="148"/>
      <c r="DXY308" s="150"/>
      <c r="DXZ308" s="150"/>
      <c r="DYA308" s="150"/>
      <c r="DYB308" s="151"/>
      <c r="DYC308" s="147">
        <v>27</v>
      </c>
      <c r="DYD308" s="148"/>
      <c r="DYE308" s="149" t="s">
        <v>2363</v>
      </c>
      <c r="DYF308" s="148"/>
      <c r="DYG308" s="150"/>
      <c r="DYH308" s="150"/>
      <c r="DYI308" s="150"/>
      <c r="DYJ308" s="151"/>
      <c r="DYK308" s="147">
        <v>27</v>
      </c>
      <c r="DYL308" s="148"/>
      <c r="DYM308" s="149" t="s">
        <v>2363</v>
      </c>
      <c r="DYN308" s="148"/>
      <c r="DYO308" s="150"/>
      <c r="DYP308" s="150"/>
      <c r="DYQ308" s="150"/>
      <c r="DYR308" s="151"/>
      <c r="DYS308" s="147">
        <v>27</v>
      </c>
      <c r="DYT308" s="148"/>
      <c r="DYU308" s="149" t="s">
        <v>2363</v>
      </c>
      <c r="DYV308" s="148"/>
      <c r="DYW308" s="150"/>
      <c r="DYX308" s="150"/>
      <c r="DYY308" s="150"/>
      <c r="DYZ308" s="151"/>
      <c r="DZA308" s="147">
        <v>27</v>
      </c>
      <c r="DZB308" s="148"/>
      <c r="DZC308" s="149" t="s">
        <v>2363</v>
      </c>
      <c r="DZD308" s="148"/>
      <c r="DZE308" s="150"/>
      <c r="DZF308" s="150"/>
      <c r="DZG308" s="150"/>
      <c r="DZH308" s="151"/>
      <c r="DZI308" s="147">
        <v>27</v>
      </c>
      <c r="DZJ308" s="148"/>
      <c r="DZK308" s="149" t="s">
        <v>2363</v>
      </c>
      <c r="DZL308" s="148"/>
      <c r="DZM308" s="150"/>
      <c r="DZN308" s="150"/>
      <c r="DZO308" s="150"/>
      <c r="DZP308" s="151"/>
      <c r="DZQ308" s="147">
        <v>27</v>
      </c>
      <c r="DZR308" s="148"/>
      <c r="DZS308" s="149" t="s">
        <v>2363</v>
      </c>
      <c r="DZT308" s="148"/>
      <c r="DZU308" s="150"/>
      <c r="DZV308" s="150"/>
      <c r="DZW308" s="150"/>
      <c r="DZX308" s="151"/>
      <c r="DZY308" s="147">
        <v>27</v>
      </c>
      <c r="DZZ308" s="148"/>
      <c r="EAA308" s="149" t="s">
        <v>2363</v>
      </c>
      <c r="EAB308" s="148"/>
      <c r="EAC308" s="150"/>
      <c r="EAD308" s="150"/>
      <c r="EAE308" s="150"/>
      <c r="EAF308" s="151"/>
      <c r="EAG308" s="147">
        <v>27</v>
      </c>
      <c r="EAH308" s="148"/>
      <c r="EAI308" s="149" t="s">
        <v>2363</v>
      </c>
      <c r="EAJ308" s="148"/>
      <c r="EAK308" s="150"/>
      <c r="EAL308" s="150"/>
      <c r="EAM308" s="150"/>
      <c r="EAN308" s="151"/>
      <c r="EAO308" s="147">
        <v>27</v>
      </c>
      <c r="EAP308" s="148"/>
      <c r="EAQ308" s="149" t="s">
        <v>2363</v>
      </c>
      <c r="EAR308" s="148"/>
      <c r="EAS308" s="150"/>
      <c r="EAT308" s="150"/>
      <c r="EAU308" s="150"/>
      <c r="EAV308" s="151"/>
      <c r="EAW308" s="147">
        <v>27</v>
      </c>
      <c r="EAX308" s="148"/>
      <c r="EAY308" s="149" t="s">
        <v>2363</v>
      </c>
      <c r="EAZ308" s="148"/>
      <c r="EBA308" s="150"/>
      <c r="EBB308" s="150"/>
      <c r="EBC308" s="150"/>
      <c r="EBD308" s="151"/>
      <c r="EBE308" s="147">
        <v>27</v>
      </c>
      <c r="EBF308" s="148"/>
      <c r="EBG308" s="149" t="s">
        <v>2363</v>
      </c>
      <c r="EBH308" s="148"/>
      <c r="EBI308" s="150"/>
      <c r="EBJ308" s="150"/>
      <c r="EBK308" s="150"/>
      <c r="EBL308" s="151"/>
      <c r="EBM308" s="147">
        <v>27</v>
      </c>
      <c r="EBN308" s="148"/>
      <c r="EBO308" s="149" t="s">
        <v>2363</v>
      </c>
      <c r="EBP308" s="148"/>
      <c r="EBQ308" s="150"/>
      <c r="EBR308" s="150"/>
      <c r="EBS308" s="150"/>
      <c r="EBT308" s="151"/>
      <c r="EBU308" s="147">
        <v>27</v>
      </c>
      <c r="EBV308" s="148"/>
      <c r="EBW308" s="149" t="s">
        <v>2363</v>
      </c>
      <c r="EBX308" s="148"/>
      <c r="EBY308" s="150"/>
      <c r="EBZ308" s="150"/>
      <c r="ECA308" s="150"/>
      <c r="ECB308" s="151"/>
      <c r="ECC308" s="147">
        <v>27</v>
      </c>
      <c r="ECD308" s="148"/>
      <c r="ECE308" s="149" t="s">
        <v>2363</v>
      </c>
      <c r="ECF308" s="148"/>
      <c r="ECG308" s="150"/>
      <c r="ECH308" s="150"/>
      <c r="ECI308" s="150"/>
      <c r="ECJ308" s="151"/>
      <c r="ECK308" s="147">
        <v>27</v>
      </c>
      <c r="ECL308" s="148"/>
      <c r="ECM308" s="149" t="s">
        <v>2363</v>
      </c>
      <c r="ECN308" s="148"/>
      <c r="ECO308" s="150"/>
      <c r="ECP308" s="150"/>
      <c r="ECQ308" s="150"/>
      <c r="ECR308" s="151"/>
      <c r="ECS308" s="147">
        <v>27</v>
      </c>
      <c r="ECT308" s="148"/>
      <c r="ECU308" s="149" t="s">
        <v>2363</v>
      </c>
      <c r="ECV308" s="148"/>
      <c r="ECW308" s="150"/>
      <c r="ECX308" s="150"/>
      <c r="ECY308" s="150"/>
      <c r="ECZ308" s="151"/>
      <c r="EDA308" s="147">
        <v>27</v>
      </c>
      <c r="EDB308" s="148"/>
      <c r="EDC308" s="149" t="s">
        <v>2363</v>
      </c>
      <c r="EDD308" s="148"/>
      <c r="EDE308" s="150"/>
      <c r="EDF308" s="150"/>
      <c r="EDG308" s="150"/>
      <c r="EDH308" s="151"/>
      <c r="EDI308" s="147">
        <v>27</v>
      </c>
      <c r="EDJ308" s="148"/>
      <c r="EDK308" s="149" t="s">
        <v>2363</v>
      </c>
      <c r="EDL308" s="148"/>
      <c r="EDM308" s="150"/>
      <c r="EDN308" s="150"/>
      <c r="EDO308" s="150"/>
      <c r="EDP308" s="151"/>
      <c r="EDQ308" s="147">
        <v>27</v>
      </c>
      <c r="EDR308" s="148"/>
      <c r="EDS308" s="149" t="s">
        <v>2363</v>
      </c>
      <c r="EDT308" s="148"/>
      <c r="EDU308" s="150"/>
      <c r="EDV308" s="150"/>
      <c r="EDW308" s="150"/>
      <c r="EDX308" s="151"/>
      <c r="EDY308" s="147">
        <v>27</v>
      </c>
      <c r="EDZ308" s="148"/>
      <c r="EEA308" s="149" t="s">
        <v>2363</v>
      </c>
      <c r="EEB308" s="148"/>
      <c r="EEC308" s="150"/>
      <c r="EED308" s="150"/>
      <c r="EEE308" s="150"/>
      <c r="EEF308" s="151"/>
      <c r="EEG308" s="147">
        <v>27</v>
      </c>
      <c r="EEH308" s="148"/>
      <c r="EEI308" s="149" t="s">
        <v>2363</v>
      </c>
      <c r="EEJ308" s="148"/>
      <c r="EEK308" s="150"/>
      <c r="EEL308" s="150"/>
      <c r="EEM308" s="150"/>
      <c r="EEN308" s="151"/>
      <c r="EEO308" s="147">
        <v>27</v>
      </c>
      <c r="EEP308" s="148"/>
      <c r="EEQ308" s="149" t="s">
        <v>2363</v>
      </c>
      <c r="EER308" s="148"/>
      <c r="EES308" s="150"/>
      <c r="EET308" s="150"/>
      <c r="EEU308" s="150"/>
      <c r="EEV308" s="151"/>
      <c r="EEW308" s="147">
        <v>27</v>
      </c>
      <c r="EEX308" s="148"/>
      <c r="EEY308" s="149" t="s">
        <v>2363</v>
      </c>
      <c r="EEZ308" s="148"/>
      <c r="EFA308" s="150"/>
      <c r="EFB308" s="150"/>
      <c r="EFC308" s="150"/>
      <c r="EFD308" s="151"/>
      <c r="EFE308" s="147">
        <v>27</v>
      </c>
      <c r="EFF308" s="148"/>
      <c r="EFG308" s="149" t="s">
        <v>2363</v>
      </c>
      <c r="EFH308" s="148"/>
      <c r="EFI308" s="150"/>
      <c r="EFJ308" s="150"/>
      <c r="EFK308" s="150"/>
      <c r="EFL308" s="151"/>
      <c r="EFM308" s="147">
        <v>27</v>
      </c>
      <c r="EFN308" s="148"/>
      <c r="EFO308" s="149" t="s">
        <v>2363</v>
      </c>
      <c r="EFP308" s="148"/>
      <c r="EFQ308" s="150"/>
      <c r="EFR308" s="150"/>
      <c r="EFS308" s="150"/>
      <c r="EFT308" s="151"/>
      <c r="EFU308" s="147">
        <v>27</v>
      </c>
      <c r="EFV308" s="148"/>
      <c r="EFW308" s="149" t="s">
        <v>2363</v>
      </c>
      <c r="EFX308" s="148"/>
      <c r="EFY308" s="150"/>
      <c r="EFZ308" s="150"/>
      <c r="EGA308" s="150"/>
      <c r="EGB308" s="151"/>
      <c r="EGC308" s="147">
        <v>27</v>
      </c>
      <c r="EGD308" s="148"/>
      <c r="EGE308" s="149" t="s">
        <v>2363</v>
      </c>
      <c r="EGF308" s="148"/>
      <c r="EGG308" s="150"/>
      <c r="EGH308" s="150"/>
      <c r="EGI308" s="150"/>
      <c r="EGJ308" s="151"/>
      <c r="EGK308" s="147">
        <v>27</v>
      </c>
      <c r="EGL308" s="148"/>
      <c r="EGM308" s="149" t="s">
        <v>2363</v>
      </c>
      <c r="EGN308" s="148"/>
      <c r="EGO308" s="150"/>
      <c r="EGP308" s="150"/>
      <c r="EGQ308" s="150"/>
      <c r="EGR308" s="151"/>
      <c r="EGS308" s="147">
        <v>27</v>
      </c>
      <c r="EGT308" s="148"/>
      <c r="EGU308" s="149" t="s">
        <v>2363</v>
      </c>
      <c r="EGV308" s="148"/>
      <c r="EGW308" s="150"/>
      <c r="EGX308" s="150"/>
      <c r="EGY308" s="150"/>
      <c r="EGZ308" s="151"/>
      <c r="EHA308" s="147">
        <v>27</v>
      </c>
      <c r="EHB308" s="148"/>
      <c r="EHC308" s="149" t="s">
        <v>2363</v>
      </c>
      <c r="EHD308" s="148"/>
      <c r="EHE308" s="150"/>
      <c r="EHF308" s="150"/>
      <c r="EHG308" s="150"/>
      <c r="EHH308" s="151"/>
      <c r="EHI308" s="147">
        <v>27</v>
      </c>
      <c r="EHJ308" s="148"/>
      <c r="EHK308" s="149" t="s">
        <v>2363</v>
      </c>
      <c r="EHL308" s="148"/>
      <c r="EHM308" s="150"/>
      <c r="EHN308" s="150"/>
      <c r="EHO308" s="150"/>
      <c r="EHP308" s="151"/>
      <c r="EHQ308" s="147">
        <v>27</v>
      </c>
      <c r="EHR308" s="148"/>
      <c r="EHS308" s="149" t="s">
        <v>2363</v>
      </c>
      <c r="EHT308" s="148"/>
      <c r="EHU308" s="150"/>
      <c r="EHV308" s="150"/>
      <c r="EHW308" s="150"/>
      <c r="EHX308" s="151"/>
      <c r="EHY308" s="147">
        <v>27</v>
      </c>
      <c r="EHZ308" s="148"/>
      <c r="EIA308" s="149" t="s">
        <v>2363</v>
      </c>
      <c r="EIB308" s="148"/>
      <c r="EIC308" s="150"/>
      <c r="EID308" s="150"/>
      <c r="EIE308" s="150"/>
      <c r="EIF308" s="151"/>
      <c r="EIG308" s="147">
        <v>27</v>
      </c>
      <c r="EIH308" s="148"/>
      <c r="EII308" s="149" t="s">
        <v>2363</v>
      </c>
      <c r="EIJ308" s="148"/>
      <c r="EIK308" s="150"/>
      <c r="EIL308" s="150"/>
      <c r="EIM308" s="150"/>
      <c r="EIN308" s="151"/>
      <c r="EIO308" s="147">
        <v>27</v>
      </c>
      <c r="EIP308" s="148"/>
      <c r="EIQ308" s="149" t="s">
        <v>2363</v>
      </c>
      <c r="EIR308" s="148"/>
      <c r="EIS308" s="150"/>
      <c r="EIT308" s="150"/>
      <c r="EIU308" s="150"/>
      <c r="EIV308" s="151"/>
      <c r="EIW308" s="147">
        <v>27</v>
      </c>
      <c r="EIX308" s="148"/>
      <c r="EIY308" s="149" t="s">
        <v>2363</v>
      </c>
      <c r="EIZ308" s="148"/>
      <c r="EJA308" s="150"/>
      <c r="EJB308" s="150"/>
      <c r="EJC308" s="150"/>
      <c r="EJD308" s="151"/>
      <c r="EJE308" s="147">
        <v>27</v>
      </c>
      <c r="EJF308" s="148"/>
      <c r="EJG308" s="149" t="s">
        <v>2363</v>
      </c>
      <c r="EJH308" s="148"/>
      <c r="EJI308" s="150"/>
      <c r="EJJ308" s="150"/>
      <c r="EJK308" s="150"/>
      <c r="EJL308" s="151"/>
      <c r="EJM308" s="147">
        <v>27</v>
      </c>
      <c r="EJN308" s="148"/>
      <c r="EJO308" s="149" t="s">
        <v>2363</v>
      </c>
      <c r="EJP308" s="148"/>
      <c r="EJQ308" s="150"/>
      <c r="EJR308" s="150"/>
      <c r="EJS308" s="150"/>
      <c r="EJT308" s="151"/>
      <c r="EJU308" s="147">
        <v>27</v>
      </c>
      <c r="EJV308" s="148"/>
      <c r="EJW308" s="149" t="s">
        <v>2363</v>
      </c>
      <c r="EJX308" s="148"/>
      <c r="EJY308" s="150"/>
      <c r="EJZ308" s="150"/>
      <c r="EKA308" s="150"/>
      <c r="EKB308" s="151"/>
      <c r="EKC308" s="147">
        <v>27</v>
      </c>
      <c r="EKD308" s="148"/>
      <c r="EKE308" s="149" t="s">
        <v>2363</v>
      </c>
      <c r="EKF308" s="148"/>
      <c r="EKG308" s="150"/>
      <c r="EKH308" s="150"/>
      <c r="EKI308" s="150"/>
      <c r="EKJ308" s="151"/>
      <c r="EKK308" s="147">
        <v>27</v>
      </c>
      <c r="EKL308" s="148"/>
      <c r="EKM308" s="149" t="s">
        <v>2363</v>
      </c>
      <c r="EKN308" s="148"/>
      <c r="EKO308" s="150"/>
      <c r="EKP308" s="150"/>
      <c r="EKQ308" s="150"/>
      <c r="EKR308" s="151"/>
      <c r="EKS308" s="147">
        <v>27</v>
      </c>
      <c r="EKT308" s="148"/>
      <c r="EKU308" s="149" t="s">
        <v>2363</v>
      </c>
      <c r="EKV308" s="148"/>
      <c r="EKW308" s="150"/>
      <c r="EKX308" s="150"/>
      <c r="EKY308" s="150"/>
      <c r="EKZ308" s="151"/>
      <c r="ELA308" s="147">
        <v>27</v>
      </c>
      <c r="ELB308" s="148"/>
      <c r="ELC308" s="149" t="s">
        <v>2363</v>
      </c>
      <c r="ELD308" s="148"/>
      <c r="ELE308" s="150"/>
      <c r="ELF308" s="150"/>
      <c r="ELG308" s="150"/>
      <c r="ELH308" s="151"/>
      <c r="ELI308" s="147">
        <v>27</v>
      </c>
      <c r="ELJ308" s="148"/>
      <c r="ELK308" s="149" t="s">
        <v>2363</v>
      </c>
      <c r="ELL308" s="148"/>
      <c r="ELM308" s="150"/>
      <c r="ELN308" s="150"/>
      <c r="ELO308" s="150"/>
      <c r="ELP308" s="151"/>
      <c r="ELQ308" s="147">
        <v>27</v>
      </c>
      <c r="ELR308" s="148"/>
      <c r="ELS308" s="149" t="s">
        <v>2363</v>
      </c>
      <c r="ELT308" s="148"/>
      <c r="ELU308" s="150"/>
      <c r="ELV308" s="150"/>
      <c r="ELW308" s="150"/>
      <c r="ELX308" s="151"/>
      <c r="ELY308" s="147">
        <v>27</v>
      </c>
      <c r="ELZ308" s="148"/>
      <c r="EMA308" s="149" t="s">
        <v>2363</v>
      </c>
      <c r="EMB308" s="148"/>
      <c r="EMC308" s="150"/>
      <c r="EMD308" s="150"/>
      <c r="EME308" s="150"/>
      <c r="EMF308" s="151"/>
      <c r="EMG308" s="147">
        <v>27</v>
      </c>
      <c r="EMH308" s="148"/>
      <c r="EMI308" s="149" t="s">
        <v>2363</v>
      </c>
      <c r="EMJ308" s="148"/>
      <c r="EMK308" s="150"/>
      <c r="EML308" s="150"/>
      <c r="EMM308" s="150"/>
      <c r="EMN308" s="151"/>
      <c r="EMO308" s="147">
        <v>27</v>
      </c>
      <c r="EMP308" s="148"/>
      <c r="EMQ308" s="149" t="s">
        <v>2363</v>
      </c>
      <c r="EMR308" s="148"/>
      <c r="EMS308" s="150"/>
      <c r="EMT308" s="150"/>
      <c r="EMU308" s="150"/>
      <c r="EMV308" s="151"/>
      <c r="EMW308" s="147">
        <v>27</v>
      </c>
      <c r="EMX308" s="148"/>
      <c r="EMY308" s="149" t="s">
        <v>2363</v>
      </c>
      <c r="EMZ308" s="148"/>
      <c r="ENA308" s="150"/>
      <c r="ENB308" s="150"/>
      <c r="ENC308" s="150"/>
      <c r="END308" s="151"/>
      <c r="ENE308" s="147">
        <v>27</v>
      </c>
      <c r="ENF308" s="148"/>
      <c r="ENG308" s="149" t="s">
        <v>2363</v>
      </c>
      <c r="ENH308" s="148"/>
      <c r="ENI308" s="150"/>
      <c r="ENJ308" s="150"/>
      <c r="ENK308" s="150"/>
      <c r="ENL308" s="151"/>
      <c r="ENM308" s="147">
        <v>27</v>
      </c>
      <c r="ENN308" s="148"/>
      <c r="ENO308" s="149" t="s">
        <v>2363</v>
      </c>
      <c r="ENP308" s="148"/>
      <c r="ENQ308" s="150"/>
      <c r="ENR308" s="150"/>
      <c r="ENS308" s="150"/>
      <c r="ENT308" s="151"/>
      <c r="ENU308" s="147">
        <v>27</v>
      </c>
      <c r="ENV308" s="148"/>
      <c r="ENW308" s="149" t="s">
        <v>2363</v>
      </c>
      <c r="ENX308" s="148"/>
      <c r="ENY308" s="150"/>
      <c r="ENZ308" s="150"/>
      <c r="EOA308" s="150"/>
      <c r="EOB308" s="151"/>
      <c r="EOC308" s="147">
        <v>27</v>
      </c>
      <c r="EOD308" s="148"/>
      <c r="EOE308" s="149" t="s">
        <v>2363</v>
      </c>
      <c r="EOF308" s="148"/>
      <c r="EOG308" s="150"/>
      <c r="EOH308" s="150"/>
      <c r="EOI308" s="150"/>
      <c r="EOJ308" s="151"/>
      <c r="EOK308" s="147">
        <v>27</v>
      </c>
      <c r="EOL308" s="148"/>
      <c r="EOM308" s="149" t="s">
        <v>2363</v>
      </c>
      <c r="EON308" s="148"/>
      <c r="EOO308" s="150"/>
      <c r="EOP308" s="150"/>
      <c r="EOQ308" s="150"/>
      <c r="EOR308" s="151"/>
      <c r="EOS308" s="147">
        <v>27</v>
      </c>
      <c r="EOT308" s="148"/>
      <c r="EOU308" s="149" t="s">
        <v>2363</v>
      </c>
      <c r="EOV308" s="148"/>
      <c r="EOW308" s="150"/>
      <c r="EOX308" s="150"/>
      <c r="EOY308" s="150"/>
      <c r="EOZ308" s="151"/>
      <c r="EPA308" s="147">
        <v>27</v>
      </c>
      <c r="EPB308" s="148"/>
      <c r="EPC308" s="149" t="s">
        <v>2363</v>
      </c>
      <c r="EPD308" s="148"/>
      <c r="EPE308" s="150"/>
      <c r="EPF308" s="150"/>
      <c r="EPG308" s="150"/>
      <c r="EPH308" s="151"/>
      <c r="EPI308" s="147">
        <v>27</v>
      </c>
      <c r="EPJ308" s="148"/>
      <c r="EPK308" s="149" t="s">
        <v>2363</v>
      </c>
      <c r="EPL308" s="148"/>
      <c r="EPM308" s="150"/>
      <c r="EPN308" s="150"/>
      <c r="EPO308" s="150"/>
      <c r="EPP308" s="151"/>
      <c r="EPQ308" s="147">
        <v>27</v>
      </c>
      <c r="EPR308" s="148"/>
      <c r="EPS308" s="149" t="s">
        <v>2363</v>
      </c>
      <c r="EPT308" s="148"/>
      <c r="EPU308" s="150"/>
      <c r="EPV308" s="150"/>
      <c r="EPW308" s="150"/>
      <c r="EPX308" s="151"/>
      <c r="EPY308" s="147">
        <v>27</v>
      </c>
      <c r="EPZ308" s="148"/>
      <c r="EQA308" s="149" t="s">
        <v>2363</v>
      </c>
      <c r="EQB308" s="148"/>
      <c r="EQC308" s="150"/>
      <c r="EQD308" s="150"/>
      <c r="EQE308" s="150"/>
      <c r="EQF308" s="151"/>
      <c r="EQG308" s="147">
        <v>27</v>
      </c>
      <c r="EQH308" s="148"/>
      <c r="EQI308" s="149" t="s">
        <v>2363</v>
      </c>
      <c r="EQJ308" s="148"/>
      <c r="EQK308" s="150"/>
      <c r="EQL308" s="150"/>
      <c r="EQM308" s="150"/>
      <c r="EQN308" s="151"/>
      <c r="EQO308" s="147">
        <v>27</v>
      </c>
      <c r="EQP308" s="148"/>
      <c r="EQQ308" s="149" t="s">
        <v>2363</v>
      </c>
      <c r="EQR308" s="148"/>
      <c r="EQS308" s="150"/>
      <c r="EQT308" s="150"/>
      <c r="EQU308" s="150"/>
      <c r="EQV308" s="151"/>
      <c r="EQW308" s="147">
        <v>27</v>
      </c>
      <c r="EQX308" s="148"/>
      <c r="EQY308" s="149" t="s">
        <v>2363</v>
      </c>
      <c r="EQZ308" s="148"/>
      <c r="ERA308" s="150"/>
      <c r="ERB308" s="150"/>
      <c r="ERC308" s="150"/>
      <c r="ERD308" s="151"/>
      <c r="ERE308" s="147">
        <v>27</v>
      </c>
      <c r="ERF308" s="148"/>
      <c r="ERG308" s="149" t="s">
        <v>2363</v>
      </c>
      <c r="ERH308" s="148"/>
      <c r="ERI308" s="150"/>
      <c r="ERJ308" s="150"/>
      <c r="ERK308" s="150"/>
      <c r="ERL308" s="151"/>
      <c r="ERM308" s="147">
        <v>27</v>
      </c>
      <c r="ERN308" s="148"/>
      <c r="ERO308" s="149" t="s">
        <v>2363</v>
      </c>
      <c r="ERP308" s="148"/>
      <c r="ERQ308" s="150"/>
      <c r="ERR308" s="150"/>
      <c r="ERS308" s="150"/>
      <c r="ERT308" s="151"/>
      <c r="ERU308" s="147">
        <v>27</v>
      </c>
      <c r="ERV308" s="148"/>
      <c r="ERW308" s="149" t="s">
        <v>2363</v>
      </c>
      <c r="ERX308" s="148"/>
      <c r="ERY308" s="150"/>
      <c r="ERZ308" s="150"/>
      <c r="ESA308" s="150"/>
      <c r="ESB308" s="151"/>
      <c r="ESC308" s="147">
        <v>27</v>
      </c>
      <c r="ESD308" s="148"/>
      <c r="ESE308" s="149" t="s">
        <v>2363</v>
      </c>
      <c r="ESF308" s="148"/>
      <c r="ESG308" s="150"/>
      <c r="ESH308" s="150"/>
      <c r="ESI308" s="150"/>
      <c r="ESJ308" s="151"/>
      <c r="ESK308" s="147">
        <v>27</v>
      </c>
      <c r="ESL308" s="148"/>
      <c r="ESM308" s="149" t="s">
        <v>2363</v>
      </c>
      <c r="ESN308" s="148"/>
      <c r="ESO308" s="150"/>
      <c r="ESP308" s="150"/>
      <c r="ESQ308" s="150"/>
      <c r="ESR308" s="151"/>
      <c r="ESS308" s="147">
        <v>27</v>
      </c>
      <c r="EST308" s="148"/>
      <c r="ESU308" s="149" t="s">
        <v>2363</v>
      </c>
      <c r="ESV308" s="148"/>
      <c r="ESW308" s="150"/>
      <c r="ESX308" s="150"/>
      <c r="ESY308" s="150"/>
      <c r="ESZ308" s="151"/>
      <c r="ETA308" s="147">
        <v>27</v>
      </c>
      <c r="ETB308" s="148"/>
      <c r="ETC308" s="149" t="s">
        <v>2363</v>
      </c>
      <c r="ETD308" s="148"/>
      <c r="ETE308" s="150"/>
      <c r="ETF308" s="150"/>
      <c r="ETG308" s="150"/>
      <c r="ETH308" s="151"/>
      <c r="ETI308" s="147">
        <v>27</v>
      </c>
      <c r="ETJ308" s="148"/>
      <c r="ETK308" s="149" t="s">
        <v>2363</v>
      </c>
      <c r="ETL308" s="148"/>
      <c r="ETM308" s="150"/>
      <c r="ETN308" s="150"/>
      <c r="ETO308" s="150"/>
      <c r="ETP308" s="151"/>
      <c r="ETQ308" s="147">
        <v>27</v>
      </c>
      <c r="ETR308" s="148"/>
      <c r="ETS308" s="149" t="s">
        <v>2363</v>
      </c>
      <c r="ETT308" s="148"/>
      <c r="ETU308" s="150"/>
      <c r="ETV308" s="150"/>
      <c r="ETW308" s="150"/>
      <c r="ETX308" s="151"/>
      <c r="ETY308" s="147">
        <v>27</v>
      </c>
      <c r="ETZ308" s="148"/>
      <c r="EUA308" s="149" t="s">
        <v>2363</v>
      </c>
      <c r="EUB308" s="148"/>
      <c r="EUC308" s="150"/>
      <c r="EUD308" s="150"/>
      <c r="EUE308" s="150"/>
      <c r="EUF308" s="151"/>
      <c r="EUG308" s="147">
        <v>27</v>
      </c>
      <c r="EUH308" s="148"/>
      <c r="EUI308" s="149" t="s">
        <v>2363</v>
      </c>
      <c r="EUJ308" s="148"/>
      <c r="EUK308" s="150"/>
      <c r="EUL308" s="150"/>
      <c r="EUM308" s="150"/>
      <c r="EUN308" s="151"/>
      <c r="EUO308" s="147">
        <v>27</v>
      </c>
      <c r="EUP308" s="148"/>
      <c r="EUQ308" s="149" t="s">
        <v>2363</v>
      </c>
      <c r="EUR308" s="148"/>
      <c r="EUS308" s="150"/>
      <c r="EUT308" s="150"/>
      <c r="EUU308" s="150"/>
      <c r="EUV308" s="151"/>
      <c r="EUW308" s="147">
        <v>27</v>
      </c>
      <c r="EUX308" s="148"/>
      <c r="EUY308" s="149" t="s">
        <v>2363</v>
      </c>
      <c r="EUZ308" s="148"/>
      <c r="EVA308" s="150"/>
      <c r="EVB308" s="150"/>
      <c r="EVC308" s="150"/>
      <c r="EVD308" s="151"/>
      <c r="EVE308" s="147">
        <v>27</v>
      </c>
      <c r="EVF308" s="148"/>
      <c r="EVG308" s="149" t="s">
        <v>2363</v>
      </c>
      <c r="EVH308" s="148"/>
      <c r="EVI308" s="150"/>
      <c r="EVJ308" s="150"/>
      <c r="EVK308" s="150"/>
      <c r="EVL308" s="151"/>
      <c r="EVM308" s="147">
        <v>27</v>
      </c>
      <c r="EVN308" s="148"/>
      <c r="EVO308" s="149" t="s">
        <v>2363</v>
      </c>
      <c r="EVP308" s="148"/>
      <c r="EVQ308" s="150"/>
      <c r="EVR308" s="150"/>
      <c r="EVS308" s="150"/>
      <c r="EVT308" s="151"/>
      <c r="EVU308" s="147">
        <v>27</v>
      </c>
      <c r="EVV308" s="148"/>
      <c r="EVW308" s="149" t="s">
        <v>2363</v>
      </c>
      <c r="EVX308" s="148"/>
      <c r="EVY308" s="150"/>
      <c r="EVZ308" s="150"/>
      <c r="EWA308" s="150"/>
      <c r="EWB308" s="151"/>
      <c r="EWC308" s="147">
        <v>27</v>
      </c>
      <c r="EWD308" s="148"/>
      <c r="EWE308" s="149" t="s">
        <v>2363</v>
      </c>
      <c r="EWF308" s="148"/>
      <c r="EWG308" s="150"/>
      <c r="EWH308" s="150"/>
      <c r="EWI308" s="150"/>
      <c r="EWJ308" s="151"/>
      <c r="EWK308" s="147">
        <v>27</v>
      </c>
      <c r="EWL308" s="148"/>
      <c r="EWM308" s="149" t="s">
        <v>2363</v>
      </c>
      <c r="EWN308" s="148"/>
      <c r="EWO308" s="150"/>
      <c r="EWP308" s="150"/>
      <c r="EWQ308" s="150"/>
      <c r="EWR308" s="151"/>
      <c r="EWS308" s="147">
        <v>27</v>
      </c>
      <c r="EWT308" s="148"/>
      <c r="EWU308" s="149" t="s">
        <v>2363</v>
      </c>
      <c r="EWV308" s="148"/>
      <c r="EWW308" s="150"/>
      <c r="EWX308" s="150"/>
      <c r="EWY308" s="150"/>
      <c r="EWZ308" s="151"/>
      <c r="EXA308" s="147">
        <v>27</v>
      </c>
      <c r="EXB308" s="148"/>
      <c r="EXC308" s="149" t="s">
        <v>2363</v>
      </c>
      <c r="EXD308" s="148"/>
      <c r="EXE308" s="150"/>
      <c r="EXF308" s="150"/>
      <c r="EXG308" s="150"/>
      <c r="EXH308" s="151"/>
      <c r="EXI308" s="147">
        <v>27</v>
      </c>
      <c r="EXJ308" s="148"/>
      <c r="EXK308" s="149" t="s">
        <v>2363</v>
      </c>
      <c r="EXL308" s="148"/>
      <c r="EXM308" s="150"/>
      <c r="EXN308" s="150"/>
      <c r="EXO308" s="150"/>
      <c r="EXP308" s="151"/>
      <c r="EXQ308" s="147">
        <v>27</v>
      </c>
      <c r="EXR308" s="148"/>
      <c r="EXS308" s="149" t="s">
        <v>2363</v>
      </c>
      <c r="EXT308" s="148"/>
      <c r="EXU308" s="150"/>
      <c r="EXV308" s="150"/>
      <c r="EXW308" s="150"/>
      <c r="EXX308" s="151"/>
      <c r="EXY308" s="147">
        <v>27</v>
      </c>
      <c r="EXZ308" s="148"/>
      <c r="EYA308" s="149" t="s">
        <v>2363</v>
      </c>
      <c r="EYB308" s="148"/>
      <c r="EYC308" s="150"/>
      <c r="EYD308" s="150"/>
      <c r="EYE308" s="150"/>
      <c r="EYF308" s="151"/>
      <c r="EYG308" s="147">
        <v>27</v>
      </c>
      <c r="EYH308" s="148"/>
      <c r="EYI308" s="149" t="s">
        <v>2363</v>
      </c>
      <c r="EYJ308" s="148"/>
      <c r="EYK308" s="150"/>
      <c r="EYL308" s="150"/>
      <c r="EYM308" s="150"/>
      <c r="EYN308" s="151"/>
      <c r="EYO308" s="147">
        <v>27</v>
      </c>
      <c r="EYP308" s="148"/>
      <c r="EYQ308" s="149" t="s">
        <v>2363</v>
      </c>
      <c r="EYR308" s="148"/>
      <c r="EYS308" s="150"/>
      <c r="EYT308" s="150"/>
      <c r="EYU308" s="150"/>
      <c r="EYV308" s="151"/>
      <c r="EYW308" s="147">
        <v>27</v>
      </c>
      <c r="EYX308" s="148"/>
      <c r="EYY308" s="149" t="s">
        <v>2363</v>
      </c>
      <c r="EYZ308" s="148"/>
      <c r="EZA308" s="150"/>
      <c r="EZB308" s="150"/>
      <c r="EZC308" s="150"/>
      <c r="EZD308" s="151"/>
      <c r="EZE308" s="147">
        <v>27</v>
      </c>
      <c r="EZF308" s="148"/>
      <c r="EZG308" s="149" t="s">
        <v>2363</v>
      </c>
      <c r="EZH308" s="148"/>
      <c r="EZI308" s="150"/>
      <c r="EZJ308" s="150"/>
      <c r="EZK308" s="150"/>
      <c r="EZL308" s="151"/>
      <c r="EZM308" s="147">
        <v>27</v>
      </c>
      <c r="EZN308" s="148"/>
      <c r="EZO308" s="149" t="s">
        <v>2363</v>
      </c>
      <c r="EZP308" s="148"/>
      <c r="EZQ308" s="150"/>
      <c r="EZR308" s="150"/>
      <c r="EZS308" s="150"/>
      <c r="EZT308" s="151"/>
      <c r="EZU308" s="147">
        <v>27</v>
      </c>
      <c r="EZV308" s="148"/>
      <c r="EZW308" s="149" t="s">
        <v>2363</v>
      </c>
      <c r="EZX308" s="148"/>
      <c r="EZY308" s="150"/>
      <c r="EZZ308" s="150"/>
      <c r="FAA308" s="150"/>
      <c r="FAB308" s="151"/>
      <c r="FAC308" s="147">
        <v>27</v>
      </c>
      <c r="FAD308" s="148"/>
      <c r="FAE308" s="149" t="s">
        <v>2363</v>
      </c>
      <c r="FAF308" s="148"/>
      <c r="FAG308" s="150"/>
      <c r="FAH308" s="150"/>
      <c r="FAI308" s="150"/>
      <c r="FAJ308" s="151"/>
      <c r="FAK308" s="147">
        <v>27</v>
      </c>
      <c r="FAL308" s="148"/>
      <c r="FAM308" s="149" t="s">
        <v>2363</v>
      </c>
      <c r="FAN308" s="148"/>
      <c r="FAO308" s="150"/>
      <c r="FAP308" s="150"/>
      <c r="FAQ308" s="150"/>
      <c r="FAR308" s="151"/>
      <c r="FAS308" s="147">
        <v>27</v>
      </c>
      <c r="FAT308" s="148"/>
      <c r="FAU308" s="149" t="s">
        <v>2363</v>
      </c>
      <c r="FAV308" s="148"/>
      <c r="FAW308" s="150"/>
      <c r="FAX308" s="150"/>
      <c r="FAY308" s="150"/>
      <c r="FAZ308" s="151"/>
      <c r="FBA308" s="147">
        <v>27</v>
      </c>
      <c r="FBB308" s="148"/>
      <c r="FBC308" s="149" t="s">
        <v>2363</v>
      </c>
      <c r="FBD308" s="148"/>
      <c r="FBE308" s="150"/>
      <c r="FBF308" s="150"/>
      <c r="FBG308" s="150"/>
      <c r="FBH308" s="151"/>
      <c r="FBI308" s="147">
        <v>27</v>
      </c>
      <c r="FBJ308" s="148"/>
      <c r="FBK308" s="149" t="s">
        <v>2363</v>
      </c>
      <c r="FBL308" s="148"/>
      <c r="FBM308" s="150"/>
      <c r="FBN308" s="150"/>
      <c r="FBO308" s="150"/>
      <c r="FBP308" s="151"/>
      <c r="FBQ308" s="147">
        <v>27</v>
      </c>
      <c r="FBR308" s="148"/>
      <c r="FBS308" s="149" t="s">
        <v>2363</v>
      </c>
      <c r="FBT308" s="148"/>
      <c r="FBU308" s="150"/>
      <c r="FBV308" s="150"/>
      <c r="FBW308" s="150"/>
      <c r="FBX308" s="151"/>
      <c r="FBY308" s="147">
        <v>27</v>
      </c>
      <c r="FBZ308" s="148"/>
      <c r="FCA308" s="149" t="s">
        <v>2363</v>
      </c>
      <c r="FCB308" s="148"/>
      <c r="FCC308" s="150"/>
      <c r="FCD308" s="150"/>
      <c r="FCE308" s="150"/>
      <c r="FCF308" s="151"/>
      <c r="FCG308" s="147">
        <v>27</v>
      </c>
      <c r="FCH308" s="148"/>
      <c r="FCI308" s="149" t="s">
        <v>2363</v>
      </c>
      <c r="FCJ308" s="148"/>
      <c r="FCK308" s="150"/>
      <c r="FCL308" s="150"/>
      <c r="FCM308" s="150"/>
      <c r="FCN308" s="151"/>
      <c r="FCO308" s="147">
        <v>27</v>
      </c>
      <c r="FCP308" s="148"/>
      <c r="FCQ308" s="149" t="s">
        <v>2363</v>
      </c>
      <c r="FCR308" s="148"/>
      <c r="FCS308" s="150"/>
      <c r="FCT308" s="150"/>
      <c r="FCU308" s="150"/>
      <c r="FCV308" s="151"/>
      <c r="FCW308" s="147">
        <v>27</v>
      </c>
      <c r="FCX308" s="148"/>
      <c r="FCY308" s="149" t="s">
        <v>2363</v>
      </c>
      <c r="FCZ308" s="148"/>
      <c r="FDA308" s="150"/>
      <c r="FDB308" s="150"/>
      <c r="FDC308" s="150"/>
      <c r="FDD308" s="151"/>
      <c r="FDE308" s="147">
        <v>27</v>
      </c>
      <c r="FDF308" s="148"/>
      <c r="FDG308" s="149" t="s">
        <v>2363</v>
      </c>
      <c r="FDH308" s="148"/>
      <c r="FDI308" s="150"/>
      <c r="FDJ308" s="150"/>
      <c r="FDK308" s="150"/>
      <c r="FDL308" s="151"/>
      <c r="FDM308" s="147">
        <v>27</v>
      </c>
      <c r="FDN308" s="148"/>
      <c r="FDO308" s="149" t="s">
        <v>2363</v>
      </c>
      <c r="FDP308" s="148"/>
      <c r="FDQ308" s="150"/>
      <c r="FDR308" s="150"/>
      <c r="FDS308" s="150"/>
      <c r="FDT308" s="151"/>
      <c r="FDU308" s="147">
        <v>27</v>
      </c>
      <c r="FDV308" s="148"/>
      <c r="FDW308" s="149" t="s">
        <v>2363</v>
      </c>
      <c r="FDX308" s="148"/>
      <c r="FDY308" s="150"/>
      <c r="FDZ308" s="150"/>
      <c r="FEA308" s="150"/>
      <c r="FEB308" s="151"/>
      <c r="FEC308" s="147">
        <v>27</v>
      </c>
      <c r="FED308" s="148"/>
      <c r="FEE308" s="149" t="s">
        <v>2363</v>
      </c>
      <c r="FEF308" s="148"/>
      <c r="FEG308" s="150"/>
      <c r="FEH308" s="150"/>
      <c r="FEI308" s="150"/>
      <c r="FEJ308" s="151"/>
      <c r="FEK308" s="147">
        <v>27</v>
      </c>
      <c r="FEL308" s="148"/>
      <c r="FEM308" s="149" t="s">
        <v>2363</v>
      </c>
      <c r="FEN308" s="148"/>
      <c r="FEO308" s="150"/>
      <c r="FEP308" s="150"/>
      <c r="FEQ308" s="150"/>
      <c r="FER308" s="151"/>
      <c r="FES308" s="147">
        <v>27</v>
      </c>
      <c r="FET308" s="148"/>
      <c r="FEU308" s="149" t="s">
        <v>2363</v>
      </c>
      <c r="FEV308" s="148"/>
      <c r="FEW308" s="150"/>
      <c r="FEX308" s="150"/>
      <c r="FEY308" s="150"/>
      <c r="FEZ308" s="151"/>
      <c r="FFA308" s="147">
        <v>27</v>
      </c>
      <c r="FFB308" s="148"/>
      <c r="FFC308" s="149" t="s">
        <v>2363</v>
      </c>
      <c r="FFD308" s="148"/>
      <c r="FFE308" s="150"/>
      <c r="FFF308" s="150"/>
      <c r="FFG308" s="150"/>
      <c r="FFH308" s="151"/>
      <c r="FFI308" s="147">
        <v>27</v>
      </c>
      <c r="FFJ308" s="148"/>
      <c r="FFK308" s="149" t="s">
        <v>2363</v>
      </c>
      <c r="FFL308" s="148"/>
      <c r="FFM308" s="150"/>
      <c r="FFN308" s="150"/>
      <c r="FFO308" s="150"/>
      <c r="FFP308" s="151"/>
      <c r="FFQ308" s="147">
        <v>27</v>
      </c>
      <c r="FFR308" s="148"/>
      <c r="FFS308" s="149" t="s">
        <v>2363</v>
      </c>
      <c r="FFT308" s="148"/>
      <c r="FFU308" s="150"/>
      <c r="FFV308" s="150"/>
      <c r="FFW308" s="150"/>
      <c r="FFX308" s="151"/>
      <c r="FFY308" s="147">
        <v>27</v>
      </c>
      <c r="FFZ308" s="148"/>
      <c r="FGA308" s="149" t="s">
        <v>2363</v>
      </c>
      <c r="FGB308" s="148"/>
      <c r="FGC308" s="150"/>
      <c r="FGD308" s="150"/>
      <c r="FGE308" s="150"/>
      <c r="FGF308" s="151"/>
      <c r="FGG308" s="147">
        <v>27</v>
      </c>
      <c r="FGH308" s="148"/>
      <c r="FGI308" s="149" t="s">
        <v>2363</v>
      </c>
      <c r="FGJ308" s="148"/>
      <c r="FGK308" s="150"/>
      <c r="FGL308" s="150"/>
      <c r="FGM308" s="150"/>
      <c r="FGN308" s="151"/>
      <c r="FGO308" s="147">
        <v>27</v>
      </c>
      <c r="FGP308" s="148"/>
      <c r="FGQ308" s="149" t="s">
        <v>2363</v>
      </c>
      <c r="FGR308" s="148"/>
      <c r="FGS308" s="150"/>
      <c r="FGT308" s="150"/>
      <c r="FGU308" s="150"/>
      <c r="FGV308" s="151"/>
      <c r="FGW308" s="147">
        <v>27</v>
      </c>
      <c r="FGX308" s="148"/>
      <c r="FGY308" s="149" t="s">
        <v>2363</v>
      </c>
      <c r="FGZ308" s="148"/>
      <c r="FHA308" s="150"/>
      <c r="FHB308" s="150"/>
      <c r="FHC308" s="150"/>
      <c r="FHD308" s="151"/>
      <c r="FHE308" s="147">
        <v>27</v>
      </c>
      <c r="FHF308" s="148"/>
      <c r="FHG308" s="149" t="s">
        <v>2363</v>
      </c>
      <c r="FHH308" s="148"/>
      <c r="FHI308" s="150"/>
      <c r="FHJ308" s="150"/>
      <c r="FHK308" s="150"/>
      <c r="FHL308" s="151"/>
      <c r="FHM308" s="147">
        <v>27</v>
      </c>
      <c r="FHN308" s="148"/>
      <c r="FHO308" s="149" t="s">
        <v>2363</v>
      </c>
      <c r="FHP308" s="148"/>
      <c r="FHQ308" s="150"/>
      <c r="FHR308" s="150"/>
      <c r="FHS308" s="150"/>
      <c r="FHT308" s="151"/>
      <c r="FHU308" s="147">
        <v>27</v>
      </c>
      <c r="FHV308" s="148"/>
      <c r="FHW308" s="149" t="s">
        <v>2363</v>
      </c>
      <c r="FHX308" s="148"/>
      <c r="FHY308" s="150"/>
      <c r="FHZ308" s="150"/>
      <c r="FIA308" s="150"/>
      <c r="FIB308" s="151"/>
      <c r="FIC308" s="147">
        <v>27</v>
      </c>
      <c r="FID308" s="148"/>
      <c r="FIE308" s="149" t="s">
        <v>2363</v>
      </c>
      <c r="FIF308" s="148"/>
      <c r="FIG308" s="150"/>
      <c r="FIH308" s="150"/>
      <c r="FII308" s="150"/>
      <c r="FIJ308" s="151"/>
      <c r="FIK308" s="147">
        <v>27</v>
      </c>
      <c r="FIL308" s="148"/>
      <c r="FIM308" s="149" t="s">
        <v>2363</v>
      </c>
      <c r="FIN308" s="148"/>
      <c r="FIO308" s="150"/>
      <c r="FIP308" s="150"/>
      <c r="FIQ308" s="150"/>
      <c r="FIR308" s="151"/>
      <c r="FIS308" s="147">
        <v>27</v>
      </c>
      <c r="FIT308" s="148"/>
      <c r="FIU308" s="149" t="s">
        <v>2363</v>
      </c>
      <c r="FIV308" s="148"/>
      <c r="FIW308" s="150"/>
      <c r="FIX308" s="150"/>
      <c r="FIY308" s="150"/>
      <c r="FIZ308" s="151"/>
      <c r="FJA308" s="147">
        <v>27</v>
      </c>
      <c r="FJB308" s="148"/>
      <c r="FJC308" s="149" t="s">
        <v>2363</v>
      </c>
      <c r="FJD308" s="148"/>
      <c r="FJE308" s="150"/>
      <c r="FJF308" s="150"/>
      <c r="FJG308" s="150"/>
      <c r="FJH308" s="151"/>
      <c r="FJI308" s="147">
        <v>27</v>
      </c>
      <c r="FJJ308" s="148"/>
      <c r="FJK308" s="149" t="s">
        <v>2363</v>
      </c>
      <c r="FJL308" s="148"/>
      <c r="FJM308" s="150"/>
      <c r="FJN308" s="150"/>
      <c r="FJO308" s="150"/>
      <c r="FJP308" s="151"/>
      <c r="FJQ308" s="147">
        <v>27</v>
      </c>
      <c r="FJR308" s="148"/>
      <c r="FJS308" s="149" t="s">
        <v>2363</v>
      </c>
      <c r="FJT308" s="148"/>
      <c r="FJU308" s="150"/>
      <c r="FJV308" s="150"/>
      <c r="FJW308" s="150"/>
      <c r="FJX308" s="151"/>
      <c r="FJY308" s="147">
        <v>27</v>
      </c>
      <c r="FJZ308" s="148"/>
      <c r="FKA308" s="149" t="s">
        <v>2363</v>
      </c>
      <c r="FKB308" s="148"/>
      <c r="FKC308" s="150"/>
      <c r="FKD308" s="150"/>
      <c r="FKE308" s="150"/>
      <c r="FKF308" s="151"/>
      <c r="FKG308" s="147">
        <v>27</v>
      </c>
      <c r="FKH308" s="148"/>
      <c r="FKI308" s="149" t="s">
        <v>2363</v>
      </c>
      <c r="FKJ308" s="148"/>
      <c r="FKK308" s="150"/>
      <c r="FKL308" s="150"/>
      <c r="FKM308" s="150"/>
      <c r="FKN308" s="151"/>
      <c r="FKO308" s="147">
        <v>27</v>
      </c>
      <c r="FKP308" s="148"/>
      <c r="FKQ308" s="149" t="s">
        <v>2363</v>
      </c>
      <c r="FKR308" s="148"/>
      <c r="FKS308" s="150"/>
      <c r="FKT308" s="150"/>
      <c r="FKU308" s="150"/>
      <c r="FKV308" s="151"/>
      <c r="FKW308" s="147">
        <v>27</v>
      </c>
      <c r="FKX308" s="148"/>
      <c r="FKY308" s="149" t="s">
        <v>2363</v>
      </c>
      <c r="FKZ308" s="148"/>
      <c r="FLA308" s="150"/>
      <c r="FLB308" s="150"/>
      <c r="FLC308" s="150"/>
      <c r="FLD308" s="151"/>
      <c r="FLE308" s="147">
        <v>27</v>
      </c>
      <c r="FLF308" s="148"/>
      <c r="FLG308" s="149" t="s">
        <v>2363</v>
      </c>
      <c r="FLH308" s="148"/>
      <c r="FLI308" s="150"/>
      <c r="FLJ308" s="150"/>
      <c r="FLK308" s="150"/>
      <c r="FLL308" s="151"/>
      <c r="FLM308" s="147">
        <v>27</v>
      </c>
      <c r="FLN308" s="148"/>
      <c r="FLO308" s="149" t="s">
        <v>2363</v>
      </c>
      <c r="FLP308" s="148"/>
      <c r="FLQ308" s="150"/>
      <c r="FLR308" s="150"/>
      <c r="FLS308" s="150"/>
      <c r="FLT308" s="151"/>
      <c r="FLU308" s="147">
        <v>27</v>
      </c>
      <c r="FLV308" s="148"/>
      <c r="FLW308" s="149" t="s">
        <v>2363</v>
      </c>
      <c r="FLX308" s="148"/>
      <c r="FLY308" s="150"/>
      <c r="FLZ308" s="150"/>
      <c r="FMA308" s="150"/>
      <c r="FMB308" s="151"/>
      <c r="FMC308" s="147">
        <v>27</v>
      </c>
      <c r="FMD308" s="148"/>
      <c r="FME308" s="149" t="s">
        <v>2363</v>
      </c>
      <c r="FMF308" s="148"/>
      <c r="FMG308" s="150"/>
      <c r="FMH308" s="150"/>
      <c r="FMI308" s="150"/>
      <c r="FMJ308" s="151"/>
      <c r="FMK308" s="147">
        <v>27</v>
      </c>
      <c r="FML308" s="148"/>
      <c r="FMM308" s="149" t="s">
        <v>2363</v>
      </c>
      <c r="FMN308" s="148"/>
      <c r="FMO308" s="150"/>
      <c r="FMP308" s="150"/>
      <c r="FMQ308" s="150"/>
      <c r="FMR308" s="151"/>
      <c r="FMS308" s="147">
        <v>27</v>
      </c>
      <c r="FMT308" s="148"/>
      <c r="FMU308" s="149" t="s">
        <v>2363</v>
      </c>
      <c r="FMV308" s="148"/>
      <c r="FMW308" s="150"/>
      <c r="FMX308" s="150"/>
      <c r="FMY308" s="150"/>
      <c r="FMZ308" s="151"/>
      <c r="FNA308" s="147">
        <v>27</v>
      </c>
      <c r="FNB308" s="148"/>
      <c r="FNC308" s="149" t="s">
        <v>2363</v>
      </c>
      <c r="FND308" s="148"/>
      <c r="FNE308" s="150"/>
      <c r="FNF308" s="150"/>
      <c r="FNG308" s="150"/>
      <c r="FNH308" s="151"/>
      <c r="FNI308" s="147">
        <v>27</v>
      </c>
      <c r="FNJ308" s="148"/>
      <c r="FNK308" s="149" t="s">
        <v>2363</v>
      </c>
      <c r="FNL308" s="148"/>
      <c r="FNM308" s="150"/>
      <c r="FNN308" s="150"/>
      <c r="FNO308" s="150"/>
      <c r="FNP308" s="151"/>
      <c r="FNQ308" s="147">
        <v>27</v>
      </c>
      <c r="FNR308" s="148"/>
      <c r="FNS308" s="149" t="s">
        <v>2363</v>
      </c>
      <c r="FNT308" s="148"/>
      <c r="FNU308" s="150"/>
      <c r="FNV308" s="150"/>
      <c r="FNW308" s="150"/>
      <c r="FNX308" s="151"/>
      <c r="FNY308" s="147">
        <v>27</v>
      </c>
      <c r="FNZ308" s="148"/>
      <c r="FOA308" s="149" t="s">
        <v>2363</v>
      </c>
      <c r="FOB308" s="148"/>
      <c r="FOC308" s="150"/>
      <c r="FOD308" s="150"/>
      <c r="FOE308" s="150"/>
      <c r="FOF308" s="151"/>
      <c r="FOG308" s="147">
        <v>27</v>
      </c>
      <c r="FOH308" s="148"/>
      <c r="FOI308" s="149" t="s">
        <v>2363</v>
      </c>
      <c r="FOJ308" s="148"/>
      <c r="FOK308" s="150"/>
      <c r="FOL308" s="150"/>
      <c r="FOM308" s="150"/>
      <c r="FON308" s="151"/>
      <c r="FOO308" s="147">
        <v>27</v>
      </c>
      <c r="FOP308" s="148"/>
      <c r="FOQ308" s="149" t="s">
        <v>2363</v>
      </c>
      <c r="FOR308" s="148"/>
      <c r="FOS308" s="150"/>
      <c r="FOT308" s="150"/>
      <c r="FOU308" s="150"/>
      <c r="FOV308" s="151"/>
      <c r="FOW308" s="147">
        <v>27</v>
      </c>
      <c r="FOX308" s="148"/>
      <c r="FOY308" s="149" t="s">
        <v>2363</v>
      </c>
      <c r="FOZ308" s="148"/>
      <c r="FPA308" s="150"/>
      <c r="FPB308" s="150"/>
      <c r="FPC308" s="150"/>
      <c r="FPD308" s="151"/>
      <c r="FPE308" s="147">
        <v>27</v>
      </c>
      <c r="FPF308" s="148"/>
      <c r="FPG308" s="149" t="s">
        <v>2363</v>
      </c>
      <c r="FPH308" s="148"/>
      <c r="FPI308" s="150"/>
      <c r="FPJ308" s="150"/>
      <c r="FPK308" s="150"/>
      <c r="FPL308" s="151"/>
      <c r="FPM308" s="147">
        <v>27</v>
      </c>
      <c r="FPN308" s="148"/>
      <c r="FPO308" s="149" t="s">
        <v>2363</v>
      </c>
      <c r="FPP308" s="148"/>
      <c r="FPQ308" s="150"/>
      <c r="FPR308" s="150"/>
      <c r="FPS308" s="150"/>
      <c r="FPT308" s="151"/>
      <c r="FPU308" s="147">
        <v>27</v>
      </c>
      <c r="FPV308" s="148"/>
      <c r="FPW308" s="149" t="s">
        <v>2363</v>
      </c>
      <c r="FPX308" s="148"/>
      <c r="FPY308" s="150"/>
      <c r="FPZ308" s="150"/>
      <c r="FQA308" s="150"/>
      <c r="FQB308" s="151"/>
      <c r="FQC308" s="147">
        <v>27</v>
      </c>
      <c r="FQD308" s="148"/>
      <c r="FQE308" s="149" t="s">
        <v>2363</v>
      </c>
      <c r="FQF308" s="148"/>
      <c r="FQG308" s="150"/>
      <c r="FQH308" s="150"/>
      <c r="FQI308" s="150"/>
      <c r="FQJ308" s="151"/>
      <c r="FQK308" s="147">
        <v>27</v>
      </c>
      <c r="FQL308" s="148"/>
      <c r="FQM308" s="149" t="s">
        <v>2363</v>
      </c>
      <c r="FQN308" s="148"/>
      <c r="FQO308" s="150"/>
      <c r="FQP308" s="150"/>
      <c r="FQQ308" s="150"/>
      <c r="FQR308" s="151"/>
      <c r="FQS308" s="147">
        <v>27</v>
      </c>
      <c r="FQT308" s="148"/>
      <c r="FQU308" s="149" t="s">
        <v>2363</v>
      </c>
      <c r="FQV308" s="148"/>
      <c r="FQW308" s="150"/>
      <c r="FQX308" s="150"/>
      <c r="FQY308" s="150"/>
      <c r="FQZ308" s="151"/>
      <c r="FRA308" s="147">
        <v>27</v>
      </c>
      <c r="FRB308" s="148"/>
      <c r="FRC308" s="149" t="s">
        <v>2363</v>
      </c>
      <c r="FRD308" s="148"/>
      <c r="FRE308" s="150"/>
      <c r="FRF308" s="150"/>
      <c r="FRG308" s="150"/>
      <c r="FRH308" s="151"/>
      <c r="FRI308" s="147">
        <v>27</v>
      </c>
      <c r="FRJ308" s="148"/>
      <c r="FRK308" s="149" t="s">
        <v>2363</v>
      </c>
      <c r="FRL308" s="148"/>
      <c r="FRM308" s="150"/>
      <c r="FRN308" s="150"/>
      <c r="FRO308" s="150"/>
      <c r="FRP308" s="151"/>
      <c r="FRQ308" s="147">
        <v>27</v>
      </c>
      <c r="FRR308" s="148"/>
      <c r="FRS308" s="149" t="s">
        <v>2363</v>
      </c>
      <c r="FRT308" s="148"/>
      <c r="FRU308" s="150"/>
      <c r="FRV308" s="150"/>
      <c r="FRW308" s="150"/>
      <c r="FRX308" s="151"/>
      <c r="FRY308" s="147">
        <v>27</v>
      </c>
      <c r="FRZ308" s="148"/>
      <c r="FSA308" s="149" t="s">
        <v>2363</v>
      </c>
      <c r="FSB308" s="148"/>
      <c r="FSC308" s="150"/>
      <c r="FSD308" s="150"/>
      <c r="FSE308" s="150"/>
      <c r="FSF308" s="151"/>
      <c r="FSG308" s="147">
        <v>27</v>
      </c>
      <c r="FSH308" s="148"/>
      <c r="FSI308" s="149" t="s">
        <v>2363</v>
      </c>
      <c r="FSJ308" s="148"/>
      <c r="FSK308" s="150"/>
      <c r="FSL308" s="150"/>
      <c r="FSM308" s="150"/>
      <c r="FSN308" s="151"/>
      <c r="FSO308" s="147">
        <v>27</v>
      </c>
      <c r="FSP308" s="148"/>
      <c r="FSQ308" s="149" t="s">
        <v>2363</v>
      </c>
      <c r="FSR308" s="148"/>
      <c r="FSS308" s="150"/>
      <c r="FST308" s="150"/>
      <c r="FSU308" s="150"/>
      <c r="FSV308" s="151"/>
      <c r="FSW308" s="147">
        <v>27</v>
      </c>
      <c r="FSX308" s="148"/>
      <c r="FSY308" s="149" t="s">
        <v>2363</v>
      </c>
      <c r="FSZ308" s="148"/>
      <c r="FTA308" s="150"/>
      <c r="FTB308" s="150"/>
      <c r="FTC308" s="150"/>
      <c r="FTD308" s="151"/>
      <c r="FTE308" s="147">
        <v>27</v>
      </c>
      <c r="FTF308" s="148"/>
      <c r="FTG308" s="149" t="s">
        <v>2363</v>
      </c>
      <c r="FTH308" s="148"/>
      <c r="FTI308" s="150"/>
      <c r="FTJ308" s="150"/>
      <c r="FTK308" s="150"/>
      <c r="FTL308" s="151"/>
      <c r="FTM308" s="147">
        <v>27</v>
      </c>
      <c r="FTN308" s="148"/>
      <c r="FTO308" s="149" t="s">
        <v>2363</v>
      </c>
      <c r="FTP308" s="148"/>
      <c r="FTQ308" s="150"/>
      <c r="FTR308" s="150"/>
      <c r="FTS308" s="150"/>
      <c r="FTT308" s="151"/>
      <c r="FTU308" s="147">
        <v>27</v>
      </c>
      <c r="FTV308" s="148"/>
      <c r="FTW308" s="149" t="s">
        <v>2363</v>
      </c>
      <c r="FTX308" s="148"/>
      <c r="FTY308" s="150"/>
      <c r="FTZ308" s="150"/>
      <c r="FUA308" s="150"/>
      <c r="FUB308" s="151"/>
      <c r="FUC308" s="147">
        <v>27</v>
      </c>
      <c r="FUD308" s="148"/>
      <c r="FUE308" s="149" t="s">
        <v>2363</v>
      </c>
      <c r="FUF308" s="148"/>
      <c r="FUG308" s="150"/>
      <c r="FUH308" s="150"/>
      <c r="FUI308" s="150"/>
      <c r="FUJ308" s="151"/>
      <c r="FUK308" s="147">
        <v>27</v>
      </c>
      <c r="FUL308" s="148"/>
      <c r="FUM308" s="149" t="s">
        <v>2363</v>
      </c>
      <c r="FUN308" s="148"/>
      <c r="FUO308" s="150"/>
      <c r="FUP308" s="150"/>
      <c r="FUQ308" s="150"/>
      <c r="FUR308" s="151"/>
      <c r="FUS308" s="147">
        <v>27</v>
      </c>
      <c r="FUT308" s="148"/>
      <c r="FUU308" s="149" t="s">
        <v>2363</v>
      </c>
      <c r="FUV308" s="148"/>
      <c r="FUW308" s="150"/>
      <c r="FUX308" s="150"/>
      <c r="FUY308" s="150"/>
      <c r="FUZ308" s="151"/>
      <c r="FVA308" s="147">
        <v>27</v>
      </c>
      <c r="FVB308" s="148"/>
      <c r="FVC308" s="149" t="s">
        <v>2363</v>
      </c>
      <c r="FVD308" s="148"/>
      <c r="FVE308" s="150"/>
      <c r="FVF308" s="150"/>
      <c r="FVG308" s="150"/>
      <c r="FVH308" s="151"/>
      <c r="FVI308" s="147">
        <v>27</v>
      </c>
      <c r="FVJ308" s="148"/>
      <c r="FVK308" s="149" t="s">
        <v>2363</v>
      </c>
      <c r="FVL308" s="148"/>
      <c r="FVM308" s="150"/>
      <c r="FVN308" s="150"/>
      <c r="FVO308" s="150"/>
      <c r="FVP308" s="151"/>
      <c r="FVQ308" s="147">
        <v>27</v>
      </c>
      <c r="FVR308" s="148"/>
      <c r="FVS308" s="149" t="s">
        <v>2363</v>
      </c>
      <c r="FVT308" s="148"/>
      <c r="FVU308" s="150"/>
      <c r="FVV308" s="150"/>
      <c r="FVW308" s="150"/>
      <c r="FVX308" s="151"/>
      <c r="FVY308" s="147">
        <v>27</v>
      </c>
      <c r="FVZ308" s="148"/>
      <c r="FWA308" s="149" t="s">
        <v>2363</v>
      </c>
      <c r="FWB308" s="148"/>
      <c r="FWC308" s="150"/>
      <c r="FWD308" s="150"/>
      <c r="FWE308" s="150"/>
      <c r="FWF308" s="151"/>
      <c r="FWG308" s="147">
        <v>27</v>
      </c>
      <c r="FWH308" s="148"/>
      <c r="FWI308" s="149" t="s">
        <v>2363</v>
      </c>
      <c r="FWJ308" s="148"/>
      <c r="FWK308" s="150"/>
      <c r="FWL308" s="150"/>
      <c r="FWM308" s="150"/>
      <c r="FWN308" s="151"/>
      <c r="FWO308" s="147">
        <v>27</v>
      </c>
      <c r="FWP308" s="148"/>
      <c r="FWQ308" s="149" t="s">
        <v>2363</v>
      </c>
      <c r="FWR308" s="148"/>
      <c r="FWS308" s="150"/>
      <c r="FWT308" s="150"/>
      <c r="FWU308" s="150"/>
      <c r="FWV308" s="151"/>
      <c r="FWW308" s="147">
        <v>27</v>
      </c>
      <c r="FWX308" s="148"/>
      <c r="FWY308" s="149" t="s">
        <v>2363</v>
      </c>
      <c r="FWZ308" s="148"/>
      <c r="FXA308" s="150"/>
      <c r="FXB308" s="150"/>
      <c r="FXC308" s="150"/>
      <c r="FXD308" s="151"/>
      <c r="FXE308" s="147">
        <v>27</v>
      </c>
      <c r="FXF308" s="148"/>
      <c r="FXG308" s="149" t="s">
        <v>2363</v>
      </c>
      <c r="FXH308" s="148"/>
      <c r="FXI308" s="150"/>
      <c r="FXJ308" s="150"/>
      <c r="FXK308" s="150"/>
      <c r="FXL308" s="151"/>
      <c r="FXM308" s="147">
        <v>27</v>
      </c>
      <c r="FXN308" s="148"/>
      <c r="FXO308" s="149" t="s">
        <v>2363</v>
      </c>
      <c r="FXP308" s="148"/>
      <c r="FXQ308" s="150"/>
      <c r="FXR308" s="150"/>
      <c r="FXS308" s="150"/>
      <c r="FXT308" s="151"/>
      <c r="FXU308" s="147">
        <v>27</v>
      </c>
      <c r="FXV308" s="148"/>
      <c r="FXW308" s="149" t="s">
        <v>2363</v>
      </c>
      <c r="FXX308" s="148"/>
      <c r="FXY308" s="150"/>
      <c r="FXZ308" s="150"/>
      <c r="FYA308" s="150"/>
      <c r="FYB308" s="151"/>
      <c r="FYC308" s="147">
        <v>27</v>
      </c>
      <c r="FYD308" s="148"/>
      <c r="FYE308" s="149" t="s">
        <v>2363</v>
      </c>
      <c r="FYF308" s="148"/>
      <c r="FYG308" s="150"/>
      <c r="FYH308" s="150"/>
      <c r="FYI308" s="150"/>
      <c r="FYJ308" s="151"/>
      <c r="FYK308" s="147">
        <v>27</v>
      </c>
      <c r="FYL308" s="148"/>
      <c r="FYM308" s="149" t="s">
        <v>2363</v>
      </c>
      <c r="FYN308" s="148"/>
      <c r="FYO308" s="150"/>
      <c r="FYP308" s="150"/>
      <c r="FYQ308" s="150"/>
      <c r="FYR308" s="151"/>
      <c r="FYS308" s="147">
        <v>27</v>
      </c>
      <c r="FYT308" s="148"/>
      <c r="FYU308" s="149" t="s">
        <v>2363</v>
      </c>
      <c r="FYV308" s="148"/>
      <c r="FYW308" s="150"/>
      <c r="FYX308" s="150"/>
      <c r="FYY308" s="150"/>
      <c r="FYZ308" s="151"/>
      <c r="FZA308" s="147">
        <v>27</v>
      </c>
      <c r="FZB308" s="148"/>
      <c r="FZC308" s="149" t="s">
        <v>2363</v>
      </c>
      <c r="FZD308" s="148"/>
      <c r="FZE308" s="150"/>
      <c r="FZF308" s="150"/>
      <c r="FZG308" s="150"/>
      <c r="FZH308" s="151"/>
      <c r="FZI308" s="147">
        <v>27</v>
      </c>
      <c r="FZJ308" s="148"/>
      <c r="FZK308" s="149" t="s">
        <v>2363</v>
      </c>
      <c r="FZL308" s="148"/>
      <c r="FZM308" s="150"/>
      <c r="FZN308" s="150"/>
      <c r="FZO308" s="150"/>
      <c r="FZP308" s="151"/>
      <c r="FZQ308" s="147">
        <v>27</v>
      </c>
      <c r="FZR308" s="148"/>
      <c r="FZS308" s="149" t="s">
        <v>2363</v>
      </c>
      <c r="FZT308" s="148"/>
      <c r="FZU308" s="150"/>
      <c r="FZV308" s="150"/>
      <c r="FZW308" s="150"/>
      <c r="FZX308" s="151"/>
      <c r="FZY308" s="147">
        <v>27</v>
      </c>
      <c r="FZZ308" s="148"/>
      <c r="GAA308" s="149" t="s">
        <v>2363</v>
      </c>
      <c r="GAB308" s="148"/>
      <c r="GAC308" s="150"/>
      <c r="GAD308" s="150"/>
      <c r="GAE308" s="150"/>
      <c r="GAF308" s="151"/>
      <c r="GAG308" s="147">
        <v>27</v>
      </c>
      <c r="GAH308" s="148"/>
      <c r="GAI308" s="149" t="s">
        <v>2363</v>
      </c>
      <c r="GAJ308" s="148"/>
      <c r="GAK308" s="150"/>
      <c r="GAL308" s="150"/>
      <c r="GAM308" s="150"/>
      <c r="GAN308" s="151"/>
      <c r="GAO308" s="147">
        <v>27</v>
      </c>
      <c r="GAP308" s="148"/>
      <c r="GAQ308" s="149" t="s">
        <v>2363</v>
      </c>
      <c r="GAR308" s="148"/>
      <c r="GAS308" s="150"/>
      <c r="GAT308" s="150"/>
      <c r="GAU308" s="150"/>
      <c r="GAV308" s="151"/>
      <c r="GAW308" s="147">
        <v>27</v>
      </c>
      <c r="GAX308" s="148"/>
      <c r="GAY308" s="149" t="s">
        <v>2363</v>
      </c>
      <c r="GAZ308" s="148"/>
      <c r="GBA308" s="150"/>
      <c r="GBB308" s="150"/>
      <c r="GBC308" s="150"/>
      <c r="GBD308" s="151"/>
      <c r="GBE308" s="147">
        <v>27</v>
      </c>
      <c r="GBF308" s="148"/>
      <c r="GBG308" s="149" t="s">
        <v>2363</v>
      </c>
      <c r="GBH308" s="148"/>
      <c r="GBI308" s="150"/>
      <c r="GBJ308" s="150"/>
      <c r="GBK308" s="150"/>
      <c r="GBL308" s="151"/>
      <c r="GBM308" s="147">
        <v>27</v>
      </c>
      <c r="GBN308" s="148"/>
      <c r="GBO308" s="149" t="s">
        <v>2363</v>
      </c>
      <c r="GBP308" s="148"/>
      <c r="GBQ308" s="150"/>
      <c r="GBR308" s="150"/>
      <c r="GBS308" s="150"/>
      <c r="GBT308" s="151"/>
      <c r="GBU308" s="147">
        <v>27</v>
      </c>
      <c r="GBV308" s="148"/>
      <c r="GBW308" s="149" t="s">
        <v>2363</v>
      </c>
      <c r="GBX308" s="148"/>
      <c r="GBY308" s="150"/>
      <c r="GBZ308" s="150"/>
      <c r="GCA308" s="150"/>
      <c r="GCB308" s="151"/>
      <c r="GCC308" s="147">
        <v>27</v>
      </c>
      <c r="GCD308" s="148"/>
      <c r="GCE308" s="149" t="s">
        <v>2363</v>
      </c>
      <c r="GCF308" s="148"/>
      <c r="GCG308" s="150"/>
      <c r="GCH308" s="150"/>
      <c r="GCI308" s="150"/>
      <c r="GCJ308" s="151"/>
      <c r="GCK308" s="147">
        <v>27</v>
      </c>
      <c r="GCL308" s="148"/>
      <c r="GCM308" s="149" t="s">
        <v>2363</v>
      </c>
      <c r="GCN308" s="148"/>
      <c r="GCO308" s="150"/>
      <c r="GCP308" s="150"/>
      <c r="GCQ308" s="150"/>
      <c r="GCR308" s="151"/>
      <c r="GCS308" s="147">
        <v>27</v>
      </c>
      <c r="GCT308" s="148"/>
      <c r="GCU308" s="149" t="s">
        <v>2363</v>
      </c>
      <c r="GCV308" s="148"/>
      <c r="GCW308" s="150"/>
      <c r="GCX308" s="150"/>
      <c r="GCY308" s="150"/>
      <c r="GCZ308" s="151"/>
      <c r="GDA308" s="147">
        <v>27</v>
      </c>
      <c r="GDB308" s="148"/>
      <c r="GDC308" s="149" t="s">
        <v>2363</v>
      </c>
      <c r="GDD308" s="148"/>
      <c r="GDE308" s="150"/>
      <c r="GDF308" s="150"/>
      <c r="GDG308" s="150"/>
      <c r="GDH308" s="151"/>
      <c r="GDI308" s="147">
        <v>27</v>
      </c>
      <c r="GDJ308" s="148"/>
      <c r="GDK308" s="149" t="s">
        <v>2363</v>
      </c>
      <c r="GDL308" s="148"/>
      <c r="GDM308" s="150"/>
      <c r="GDN308" s="150"/>
      <c r="GDO308" s="150"/>
      <c r="GDP308" s="151"/>
      <c r="GDQ308" s="147">
        <v>27</v>
      </c>
      <c r="GDR308" s="148"/>
      <c r="GDS308" s="149" t="s">
        <v>2363</v>
      </c>
      <c r="GDT308" s="148"/>
      <c r="GDU308" s="150"/>
      <c r="GDV308" s="150"/>
      <c r="GDW308" s="150"/>
      <c r="GDX308" s="151"/>
      <c r="GDY308" s="147">
        <v>27</v>
      </c>
      <c r="GDZ308" s="148"/>
      <c r="GEA308" s="149" t="s">
        <v>2363</v>
      </c>
      <c r="GEB308" s="148"/>
      <c r="GEC308" s="150"/>
      <c r="GED308" s="150"/>
      <c r="GEE308" s="150"/>
      <c r="GEF308" s="151"/>
      <c r="GEG308" s="147">
        <v>27</v>
      </c>
      <c r="GEH308" s="148"/>
      <c r="GEI308" s="149" t="s">
        <v>2363</v>
      </c>
      <c r="GEJ308" s="148"/>
      <c r="GEK308" s="150"/>
      <c r="GEL308" s="150"/>
      <c r="GEM308" s="150"/>
      <c r="GEN308" s="151"/>
      <c r="GEO308" s="147">
        <v>27</v>
      </c>
      <c r="GEP308" s="148"/>
      <c r="GEQ308" s="149" t="s">
        <v>2363</v>
      </c>
      <c r="GER308" s="148"/>
      <c r="GES308" s="150"/>
      <c r="GET308" s="150"/>
      <c r="GEU308" s="150"/>
      <c r="GEV308" s="151"/>
      <c r="GEW308" s="147">
        <v>27</v>
      </c>
      <c r="GEX308" s="148"/>
      <c r="GEY308" s="149" t="s">
        <v>2363</v>
      </c>
      <c r="GEZ308" s="148"/>
      <c r="GFA308" s="150"/>
      <c r="GFB308" s="150"/>
      <c r="GFC308" s="150"/>
      <c r="GFD308" s="151"/>
      <c r="GFE308" s="147">
        <v>27</v>
      </c>
      <c r="GFF308" s="148"/>
      <c r="GFG308" s="149" t="s">
        <v>2363</v>
      </c>
      <c r="GFH308" s="148"/>
      <c r="GFI308" s="150"/>
      <c r="GFJ308" s="150"/>
      <c r="GFK308" s="150"/>
      <c r="GFL308" s="151"/>
      <c r="GFM308" s="147">
        <v>27</v>
      </c>
      <c r="GFN308" s="148"/>
      <c r="GFO308" s="149" t="s">
        <v>2363</v>
      </c>
      <c r="GFP308" s="148"/>
      <c r="GFQ308" s="150"/>
      <c r="GFR308" s="150"/>
      <c r="GFS308" s="150"/>
      <c r="GFT308" s="151"/>
      <c r="GFU308" s="147">
        <v>27</v>
      </c>
      <c r="GFV308" s="148"/>
      <c r="GFW308" s="149" t="s">
        <v>2363</v>
      </c>
      <c r="GFX308" s="148"/>
      <c r="GFY308" s="150"/>
      <c r="GFZ308" s="150"/>
      <c r="GGA308" s="150"/>
      <c r="GGB308" s="151"/>
      <c r="GGC308" s="147">
        <v>27</v>
      </c>
      <c r="GGD308" s="148"/>
      <c r="GGE308" s="149" t="s">
        <v>2363</v>
      </c>
      <c r="GGF308" s="148"/>
      <c r="GGG308" s="150"/>
      <c r="GGH308" s="150"/>
      <c r="GGI308" s="150"/>
      <c r="GGJ308" s="151"/>
      <c r="GGK308" s="147">
        <v>27</v>
      </c>
      <c r="GGL308" s="148"/>
      <c r="GGM308" s="149" t="s">
        <v>2363</v>
      </c>
      <c r="GGN308" s="148"/>
      <c r="GGO308" s="150"/>
      <c r="GGP308" s="150"/>
      <c r="GGQ308" s="150"/>
      <c r="GGR308" s="151"/>
      <c r="GGS308" s="147">
        <v>27</v>
      </c>
      <c r="GGT308" s="148"/>
      <c r="GGU308" s="149" t="s">
        <v>2363</v>
      </c>
      <c r="GGV308" s="148"/>
      <c r="GGW308" s="150"/>
      <c r="GGX308" s="150"/>
      <c r="GGY308" s="150"/>
      <c r="GGZ308" s="151"/>
      <c r="GHA308" s="147">
        <v>27</v>
      </c>
      <c r="GHB308" s="148"/>
      <c r="GHC308" s="149" t="s">
        <v>2363</v>
      </c>
      <c r="GHD308" s="148"/>
      <c r="GHE308" s="150"/>
      <c r="GHF308" s="150"/>
      <c r="GHG308" s="150"/>
      <c r="GHH308" s="151"/>
      <c r="GHI308" s="147">
        <v>27</v>
      </c>
      <c r="GHJ308" s="148"/>
      <c r="GHK308" s="149" t="s">
        <v>2363</v>
      </c>
      <c r="GHL308" s="148"/>
      <c r="GHM308" s="150"/>
      <c r="GHN308" s="150"/>
      <c r="GHO308" s="150"/>
      <c r="GHP308" s="151"/>
      <c r="GHQ308" s="147">
        <v>27</v>
      </c>
      <c r="GHR308" s="148"/>
      <c r="GHS308" s="149" t="s">
        <v>2363</v>
      </c>
      <c r="GHT308" s="148"/>
      <c r="GHU308" s="150"/>
      <c r="GHV308" s="150"/>
      <c r="GHW308" s="150"/>
      <c r="GHX308" s="151"/>
      <c r="GHY308" s="147">
        <v>27</v>
      </c>
      <c r="GHZ308" s="148"/>
      <c r="GIA308" s="149" t="s">
        <v>2363</v>
      </c>
      <c r="GIB308" s="148"/>
      <c r="GIC308" s="150"/>
      <c r="GID308" s="150"/>
      <c r="GIE308" s="150"/>
      <c r="GIF308" s="151"/>
      <c r="GIG308" s="147">
        <v>27</v>
      </c>
      <c r="GIH308" s="148"/>
      <c r="GII308" s="149" t="s">
        <v>2363</v>
      </c>
      <c r="GIJ308" s="148"/>
      <c r="GIK308" s="150"/>
      <c r="GIL308" s="150"/>
      <c r="GIM308" s="150"/>
      <c r="GIN308" s="151"/>
      <c r="GIO308" s="147">
        <v>27</v>
      </c>
      <c r="GIP308" s="148"/>
      <c r="GIQ308" s="149" t="s">
        <v>2363</v>
      </c>
      <c r="GIR308" s="148"/>
      <c r="GIS308" s="150"/>
      <c r="GIT308" s="150"/>
      <c r="GIU308" s="150"/>
      <c r="GIV308" s="151"/>
      <c r="GIW308" s="147">
        <v>27</v>
      </c>
      <c r="GIX308" s="148"/>
      <c r="GIY308" s="149" t="s">
        <v>2363</v>
      </c>
      <c r="GIZ308" s="148"/>
      <c r="GJA308" s="150"/>
      <c r="GJB308" s="150"/>
      <c r="GJC308" s="150"/>
      <c r="GJD308" s="151"/>
      <c r="GJE308" s="147">
        <v>27</v>
      </c>
      <c r="GJF308" s="148"/>
      <c r="GJG308" s="149" t="s">
        <v>2363</v>
      </c>
      <c r="GJH308" s="148"/>
      <c r="GJI308" s="150"/>
      <c r="GJJ308" s="150"/>
      <c r="GJK308" s="150"/>
      <c r="GJL308" s="151"/>
      <c r="GJM308" s="147">
        <v>27</v>
      </c>
      <c r="GJN308" s="148"/>
      <c r="GJO308" s="149" t="s">
        <v>2363</v>
      </c>
      <c r="GJP308" s="148"/>
      <c r="GJQ308" s="150"/>
      <c r="GJR308" s="150"/>
      <c r="GJS308" s="150"/>
      <c r="GJT308" s="151"/>
      <c r="GJU308" s="147">
        <v>27</v>
      </c>
      <c r="GJV308" s="148"/>
      <c r="GJW308" s="149" t="s">
        <v>2363</v>
      </c>
      <c r="GJX308" s="148"/>
      <c r="GJY308" s="150"/>
      <c r="GJZ308" s="150"/>
      <c r="GKA308" s="150"/>
      <c r="GKB308" s="151"/>
      <c r="GKC308" s="147">
        <v>27</v>
      </c>
      <c r="GKD308" s="148"/>
      <c r="GKE308" s="149" t="s">
        <v>2363</v>
      </c>
      <c r="GKF308" s="148"/>
      <c r="GKG308" s="150"/>
      <c r="GKH308" s="150"/>
      <c r="GKI308" s="150"/>
      <c r="GKJ308" s="151"/>
      <c r="GKK308" s="147">
        <v>27</v>
      </c>
      <c r="GKL308" s="148"/>
      <c r="GKM308" s="149" t="s">
        <v>2363</v>
      </c>
      <c r="GKN308" s="148"/>
      <c r="GKO308" s="150"/>
      <c r="GKP308" s="150"/>
      <c r="GKQ308" s="150"/>
      <c r="GKR308" s="151"/>
      <c r="GKS308" s="147">
        <v>27</v>
      </c>
      <c r="GKT308" s="148"/>
      <c r="GKU308" s="149" t="s">
        <v>2363</v>
      </c>
      <c r="GKV308" s="148"/>
      <c r="GKW308" s="150"/>
      <c r="GKX308" s="150"/>
      <c r="GKY308" s="150"/>
      <c r="GKZ308" s="151"/>
      <c r="GLA308" s="147">
        <v>27</v>
      </c>
      <c r="GLB308" s="148"/>
      <c r="GLC308" s="149" t="s">
        <v>2363</v>
      </c>
      <c r="GLD308" s="148"/>
      <c r="GLE308" s="150"/>
      <c r="GLF308" s="150"/>
      <c r="GLG308" s="150"/>
      <c r="GLH308" s="151"/>
      <c r="GLI308" s="147">
        <v>27</v>
      </c>
      <c r="GLJ308" s="148"/>
      <c r="GLK308" s="149" t="s">
        <v>2363</v>
      </c>
      <c r="GLL308" s="148"/>
      <c r="GLM308" s="150"/>
      <c r="GLN308" s="150"/>
      <c r="GLO308" s="150"/>
      <c r="GLP308" s="151"/>
      <c r="GLQ308" s="147">
        <v>27</v>
      </c>
      <c r="GLR308" s="148"/>
      <c r="GLS308" s="149" t="s">
        <v>2363</v>
      </c>
      <c r="GLT308" s="148"/>
      <c r="GLU308" s="150"/>
      <c r="GLV308" s="150"/>
      <c r="GLW308" s="150"/>
      <c r="GLX308" s="151"/>
      <c r="GLY308" s="147">
        <v>27</v>
      </c>
      <c r="GLZ308" s="148"/>
      <c r="GMA308" s="149" t="s">
        <v>2363</v>
      </c>
      <c r="GMB308" s="148"/>
      <c r="GMC308" s="150"/>
      <c r="GMD308" s="150"/>
      <c r="GME308" s="150"/>
      <c r="GMF308" s="151"/>
      <c r="GMG308" s="147">
        <v>27</v>
      </c>
      <c r="GMH308" s="148"/>
      <c r="GMI308" s="149" t="s">
        <v>2363</v>
      </c>
      <c r="GMJ308" s="148"/>
      <c r="GMK308" s="150"/>
      <c r="GML308" s="150"/>
      <c r="GMM308" s="150"/>
      <c r="GMN308" s="151"/>
      <c r="GMO308" s="147">
        <v>27</v>
      </c>
      <c r="GMP308" s="148"/>
      <c r="GMQ308" s="149" t="s">
        <v>2363</v>
      </c>
      <c r="GMR308" s="148"/>
      <c r="GMS308" s="150"/>
      <c r="GMT308" s="150"/>
      <c r="GMU308" s="150"/>
      <c r="GMV308" s="151"/>
      <c r="GMW308" s="147">
        <v>27</v>
      </c>
      <c r="GMX308" s="148"/>
      <c r="GMY308" s="149" t="s">
        <v>2363</v>
      </c>
      <c r="GMZ308" s="148"/>
      <c r="GNA308" s="150"/>
      <c r="GNB308" s="150"/>
      <c r="GNC308" s="150"/>
      <c r="GND308" s="151"/>
      <c r="GNE308" s="147">
        <v>27</v>
      </c>
      <c r="GNF308" s="148"/>
      <c r="GNG308" s="149" t="s">
        <v>2363</v>
      </c>
      <c r="GNH308" s="148"/>
      <c r="GNI308" s="150"/>
      <c r="GNJ308" s="150"/>
      <c r="GNK308" s="150"/>
      <c r="GNL308" s="151"/>
      <c r="GNM308" s="147">
        <v>27</v>
      </c>
      <c r="GNN308" s="148"/>
      <c r="GNO308" s="149" t="s">
        <v>2363</v>
      </c>
      <c r="GNP308" s="148"/>
      <c r="GNQ308" s="150"/>
      <c r="GNR308" s="150"/>
      <c r="GNS308" s="150"/>
      <c r="GNT308" s="151"/>
      <c r="GNU308" s="147">
        <v>27</v>
      </c>
      <c r="GNV308" s="148"/>
      <c r="GNW308" s="149" t="s">
        <v>2363</v>
      </c>
      <c r="GNX308" s="148"/>
      <c r="GNY308" s="150"/>
      <c r="GNZ308" s="150"/>
      <c r="GOA308" s="150"/>
      <c r="GOB308" s="151"/>
      <c r="GOC308" s="147">
        <v>27</v>
      </c>
      <c r="GOD308" s="148"/>
      <c r="GOE308" s="149" t="s">
        <v>2363</v>
      </c>
      <c r="GOF308" s="148"/>
      <c r="GOG308" s="150"/>
      <c r="GOH308" s="150"/>
      <c r="GOI308" s="150"/>
      <c r="GOJ308" s="151"/>
      <c r="GOK308" s="147">
        <v>27</v>
      </c>
      <c r="GOL308" s="148"/>
      <c r="GOM308" s="149" t="s">
        <v>2363</v>
      </c>
      <c r="GON308" s="148"/>
      <c r="GOO308" s="150"/>
      <c r="GOP308" s="150"/>
      <c r="GOQ308" s="150"/>
      <c r="GOR308" s="151"/>
      <c r="GOS308" s="147">
        <v>27</v>
      </c>
      <c r="GOT308" s="148"/>
      <c r="GOU308" s="149" t="s">
        <v>2363</v>
      </c>
      <c r="GOV308" s="148"/>
      <c r="GOW308" s="150"/>
      <c r="GOX308" s="150"/>
      <c r="GOY308" s="150"/>
      <c r="GOZ308" s="151"/>
      <c r="GPA308" s="147">
        <v>27</v>
      </c>
      <c r="GPB308" s="148"/>
      <c r="GPC308" s="149" t="s">
        <v>2363</v>
      </c>
      <c r="GPD308" s="148"/>
      <c r="GPE308" s="150"/>
      <c r="GPF308" s="150"/>
      <c r="GPG308" s="150"/>
      <c r="GPH308" s="151"/>
      <c r="GPI308" s="147">
        <v>27</v>
      </c>
      <c r="GPJ308" s="148"/>
      <c r="GPK308" s="149" t="s">
        <v>2363</v>
      </c>
      <c r="GPL308" s="148"/>
      <c r="GPM308" s="150"/>
      <c r="GPN308" s="150"/>
      <c r="GPO308" s="150"/>
      <c r="GPP308" s="151"/>
      <c r="GPQ308" s="147">
        <v>27</v>
      </c>
      <c r="GPR308" s="148"/>
      <c r="GPS308" s="149" t="s">
        <v>2363</v>
      </c>
      <c r="GPT308" s="148"/>
      <c r="GPU308" s="150"/>
      <c r="GPV308" s="150"/>
      <c r="GPW308" s="150"/>
      <c r="GPX308" s="151"/>
      <c r="GPY308" s="147">
        <v>27</v>
      </c>
      <c r="GPZ308" s="148"/>
      <c r="GQA308" s="149" t="s">
        <v>2363</v>
      </c>
      <c r="GQB308" s="148"/>
      <c r="GQC308" s="150"/>
      <c r="GQD308" s="150"/>
      <c r="GQE308" s="150"/>
      <c r="GQF308" s="151"/>
      <c r="GQG308" s="147">
        <v>27</v>
      </c>
      <c r="GQH308" s="148"/>
      <c r="GQI308" s="149" t="s">
        <v>2363</v>
      </c>
      <c r="GQJ308" s="148"/>
      <c r="GQK308" s="150"/>
      <c r="GQL308" s="150"/>
      <c r="GQM308" s="150"/>
      <c r="GQN308" s="151"/>
      <c r="GQO308" s="147">
        <v>27</v>
      </c>
      <c r="GQP308" s="148"/>
      <c r="GQQ308" s="149" t="s">
        <v>2363</v>
      </c>
      <c r="GQR308" s="148"/>
      <c r="GQS308" s="150"/>
      <c r="GQT308" s="150"/>
      <c r="GQU308" s="150"/>
      <c r="GQV308" s="151"/>
      <c r="GQW308" s="147">
        <v>27</v>
      </c>
      <c r="GQX308" s="148"/>
      <c r="GQY308" s="149" t="s">
        <v>2363</v>
      </c>
      <c r="GQZ308" s="148"/>
      <c r="GRA308" s="150"/>
      <c r="GRB308" s="150"/>
      <c r="GRC308" s="150"/>
      <c r="GRD308" s="151"/>
      <c r="GRE308" s="147">
        <v>27</v>
      </c>
      <c r="GRF308" s="148"/>
      <c r="GRG308" s="149" t="s">
        <v>2363</v>
      </c>
      <c r="GRH308" s="148"/>
      <c r="GRI308" s="150"/>
      <c r="GRJ308" s="150"/>
      <c r="GRK308" s="150"/>
      <c r="GRL308" s="151"/>
      <c r="GRM308" s="147">
        <v>27</v>
      </c>
      <c r="GRN308" s="148"/>
      <c r="GRO308" s="149" t="s">
        <v>2363</v>
      </c>
      <c r="GRP308" s="148"/>
      <c r="GRQ308" s="150"/>
      <c r="GRR308" s="150"/>
      <c r="GRS308" s="150"/>
      <c r="GRT308" s="151"/>
      <c r="GRU308" s="147">
        <v>27</v>
      </c>
      <c r="GRV308" s="148"/>
      <c r="GRW308" s="149" t="s">
        <v>2363</v>
      </c>
      <c r="GRX308" s="148"/>
      <c r="GRY308" s="150"/>
      <c r="GRZ308" s="150"/>
      <c r="GSA308" s="150"/>
      <c r="GSB308" s="151"/>
      <c r="GSC308" s="147">
        <v>27</v>
      </c>
      <c r="GSD308" s="148"/>
      <c r="GSE308" s="149" t="s">
        <v>2363</v>
      </c>
      <c r="GSF308" s="148"/>
      <c r="GSG308" s="150"/>
      <c r="GSH308" s="150"/>
      <c r="GSI308" s="150"/>
      <c r="GSJ308" s="151"/>
      <c r="GSK308" s="147">
        <v>27</v>
      </c>
      <c r="GSL308" s="148"/>
      <c r="GSM308" s="149" t="s">
        <v>2363</v>
      </c>
      <c r="GSN308" s="148"/>
      <c r="GSO308" s="150"/>
      <c r="GSP308" s="150"/>
      <c r="GSQ308" s="150"/>
      <c r="GSR308" s="151"/>
      <c r="GSS308" s="147">
        <v>27</v>
      </c>
      <c r="GST308" s="148"/>
      <c r="GSU308" s="149" t="s">
        <v>2363</v>
      </c>
      <c r="GSV308" s="148"/>
      <c r="GSW308" s="150"/>
      <c r="GSX308" s="150"/>
      <c r="GSY308" s="150"/>
      <c r="GSZ308" s="151"/>
      <c r="GTA308" s="147">
        <v>27</v>
      </c>
      <c r="GTB308" s="148"/>
      <c r="GTC308" s="149" t="s">
        <v>2363</v>
      </c>
      <c r="GTD308" s="148"/>
      <c r="GTE308" s="150"/>
      <c r="GTF308" s="150"/>
      <c r="GTG308" s="150"/>
      <c r="GTH308" s="151"/>
      <c r="GTI308" s="147">
        <v>27</v>
      </c>
      <c r="GTJ308" s="148"/>
      <c r="GTK308" s="149" t="s">
        <v>2363</v>
      </c>
      <c r="GTL308" s="148"/>
      <c r="GTM308" s="150"/>
      <c r="GTN308" s="150"/>
      <c r="GTO308" s="150"/>
      <c r="GTP308" s="151"/>
      <c r="GTQ308" s="147">
        <v>27</v>
      </c>
      <c r="GTR308" s="148"/>
      <c r="GTS308" s="149" t="s">
        <v>2363</v>
      </c>
      <c r="GTT308" s="148"/>
      <c r="GTU308" s="150"/>
      <c r="GTV308" s="150"/>
      <c r="GTW308" s="150"/>
      <c r="GTX308" s="151"/>
      <c r="GTY308" s="147">
        <v>27</v>
      </c>
      <c r="GTZ308" s="148"/>
      <c r="GUA308" s="149" t="s">
        <v>2363</v>
      </c>
      <c r="GUB308" s="148"/>
      <c r="GUC308" s="150"/>
      <c r="GUD308" s="150"/>
      <c r="GUE308" s="150"/>
      <c r="GUF308" s="151"/>
      <c r="GUG308" s="147">
        <v>27</v>
      </c>
      <c r="GUH308" s="148"/>
      <c r="GUI308" s="149" t="s">
        <v>2363</v>
      </c>
      <c r="GUJ308" s="148"/>
      <c r="GUK308" s="150"/>
      <c r="GUL308" s="150"/>
      <c r="GUM308" s="150"/>
      <c r="GUN308" s="151"/>
      <c r="GUO308" s="147">
        <v>27</v>
      </c>
      <c r="GUP308" s="148"/>
      <c r="GUQ308" s="149" t="s">
        <v>2363</v>
      </c>
      <c r="GUR308" s="148"/>
      <c r="GUS308" s="150"/>
      <c r="GUT308" s="150"/>
      <c r="GUU308" s="150"/>
      <c r="GUV308" s="151"/>
      <c r="GUW308" s="147">
        <v>27</v>
      </c>
      <c r="GUX308" s="148"/>
      <c r="GUY308" s="149" t="s">
        <v>2363</v>
      </c>
      <c r="GUZ308" s="148"/>
      <c r="GVA308" s="150"/>
      <c r="GVB308" s="150"/>
      <c r="GVC308" s="150"/>
      <c r="GVD308" s="151"/>
      <c r="GVE308" s="147">
        <v>27</v>
      </c>
      <c r="GVF308" s="148"/>
      <c r="GVG308" s="149" t="s">
        <v>2363</v>
      </c>
      <c r="GVH308" s="148"/>
      <c r="GVI308" s="150"/>
      <c r="GVJ308" s="150"/>
      <c r="GVK308" s="150"/>
      <c r="GVL308" s="151"/>
      <c r="GVM308" s="147">
        <v>27</v>
      </c>
      <c r="GVN308" s="148"/>
      <c r="GVO308" s="149" t="s">
        <v>2363</v>
      </c>
      <c r="GVP308" s="148"/>
      <c r="GVQ308" s="150"/>
      <c r="GVR308" s="150"/>
      <c r="GVS308" s="150"/>
      <c r="GVT308" s="151"/>
      <c r="GVU308" s="147">
        <v>27</v>
      </c>
      <c r="GVV308" s="148"/>
      <c r="GVW308" s="149" t="s">
        <v>2363</v>
      </c>
      <c r="GVX308" s="148"/>
      <c r="GVY308" s="150"/>
      <c r="GVZ308" s="150"/>
      <c r="GWA308" s="150"/>
      <c r="GWB308" s="151"/>
      <c r="GWC308" s="147">
        <v>27</v>
      </c>
      <c r="GWD308" s="148"/>
      <c r="GWE308" s="149" t="s">
        <v>2363</v>
      </c>
      <c r="GWF308" s="148"/>
      <c r="GWG308" s="150"/>
      <c r="GWH308" s="150"/>
      <c r="GWI308" s="150"/>
      <c r="GWJ308" s="151"/>
      <c r="GWK308" s="147">
        <v>27</v>
      </c>
      <c r="GWL308" s="148"/>
      <c r="GWM308" s="149" t="s">
        <v>2363</v>
      </c>
      <c r="GWN308" s="148"/>
      <c r="GWO308" s="150"/>
      <c r="GWP308" s="150"/>
      <c r="GWQ308" s="150"/>
      <c r="GWR308" s="151"/>
      <c r="GWS308" s="147">
        <v>27</v>
      </c>
      <c r="GWT308" s="148"/>
      <c r="GWU308" s="149" t="s">
        <v>2363</v>
      </c>
      <c r="GWV308" s="148"/>
      <c r="GWW308" s="150"/>
      <c r="GWX308" s="150"/>
      <c r="GWY308" s="150"/>
      <c r="GWZ308" s="151"/>
      <c r="GXA308" s="147">
        <v>27</v>
      </c>
      <c r="GXB308" s="148"/>
      <c r="GXC308" s="149" t="s">
        <v>2363</v>
      </c>
      <c r="GXD308" s="148"/>
      <c r="GXE308" s="150"/>
      <c r="GXF308" s="150"/>
      <c r="GXG308" s="150"/>
      <c r="GXH308" s="151"/>
      <c r="GXI308" s="147">
        <v>27</v>
      </c>
      <c r="GXJ308" s="148"/>
      <c r="GXK308" s="149" t="s">
        <v>2363</v>
      </c>
      <c r="GXL308" s="148"/>
      <c r="GXM308" s="150"/>
      <c r="GXN308" s="150"/>
      <c r="GXO308" s="150"/>
      <c r="GXP308" s="151"/>
      <c r="GXQ308" s="147">
        <v>27</v>
      </c>
      <c r="GXR308" s="148"/>
      <c r="GXS308" s="149" t="s">
        <v>2363</v>
      </c>
      <c r="GXT308" s="148"/>
      <c r="GXU308" s="150"/>
      <c r="GXV308" s="150"/>
      <c r="GXW308" s="150"/>
      <c r="GXX308" s="151"/>
      <c r="GXY308" s="147">
        <v>27</v>
      </c>
      <c r="GXZ308" s="148"/>
      <c r="GYA308" s="149" t="s">
        <v>2363</v>
      </c>
      <c r="GYB308" s="148"/>
      <c r="GYC308" s="150"/>
      <c r="GYD308" s="150"/>
      <c r="GYE308" s="150"/>
      <c r="GYF308" s="151"/>
      <c r="GYG308" s="147">
        <v>27</v>
      </c>
      <c r="GYH308" s="148"/>
      <c r="GYI308" s="149" t="s">
        <v>2363</v>
      </c>
      <c r="GYJ308" s="148"/>
      <c r="GYK308" s="150"/>
      <c r="GYL308" s="150"/>
      <c r="GYM308" s="150"/>
      <c r="GYN308" s="151"/>
      <c r="GYO308" s="147">
        <v>27</v>
      </c>
      <c r="GYP308" s="148"/>
      <c r="GYQ308" s="149" t="s">
        <v>2363</v>
      </c>
      <c r="GYR308" s="148"/>
      <c r="GYS308" s="150"/>
      <c r="GYT308" s="150"/>
      <c r="GYU308" s="150"/>
      <c r="GYV308" s="151"/>
      <c r="GYW308" s="147">
        <v>27</v>
      </c>
      <c r="GYX308" s="148"/>
      <c r="GYY308" s="149" t="s">
        <v>2363</v>
      </c>
      <c r="GYZ308" s="148"/>
      <c r="GZA308" s="150"/>
      <c r="GZB308" s="150"/>
      <c r="GZC308" s="150"/>
      <c r="GZD308" s="151"/>
      <c r="GZE308" s="147">
        <v>27</v>
      </c>
      <c r="GZF308" s="148"/>
      <c r="GZG308" s="149" t="s">
        <v>2363</v>
      </c>
      <c r="GZH308" s="148"/>
      <c r="GZI308" s="150"/>
      <c r="GZJ308" s="150"/>
      <c r="GZK308" s="150"/>
      <c r="GZL308" s="151"/>
      <c r="GZM308" s="147">
        <v>27</v>
      </c>
      <c r="GZN308" s="148"/>
      <c r="GZO308" s="149" t="s">
        <v>2363</v>
      </c>
      <c r="GZP308" s="148"/>
      <c r="GZQ308" s="150"/>
      <c r="GZR308" s="150"/>
      <c r="GZS308" s="150"/>
      <c r="GZT308" s="151"/>
      <c r="GZU308" s="147">
        <v>27</v>
      </c>
      <c r="GZV308" s="148"/>
      <c r="GZW308" s="149" t="s">
        <v>2363</v>
      </c>
      <c r="GZX308" s="148"/>
      <c r="GZY308" s="150"/>
      <c r="GZZ308" s="150"/>
      <c r="HAA308" s="150"/>
      <c r="HAB308" s="151"/>
      <c r="HAC308" s="147">
        <v>27</v>
      </c>
      <c r="HAD308" s="148"/>
      <c r="HAE308" s="149" t="s">
        <v>2363</v>
      </c>
      <c r="HAF308" s="148"/>
      <c r="HAG308" s="150"/>
      <c r="HAH308" s="150"/>
      <c r="HAI308" s="150"/>
      <c r="HAJ308" s="151"/>
      <c r="HAK308" s="147">
        <v>27</v>
      </c>
      <c r="HAL308" s="148"/>
      <c r="HAM308" s="149" t="s">
        <v>2363</v>
      </c>
      <c r="HAN308" s="148"/>
      <c r="HAO308" s="150"/>
      <c r="HAP308" s="150"/>
      <c r="HAQ308" s="150"/>
      <c r="HAR308" s="151"/>
      <c r="HAS308" s="147">
        <v>27</v>
      </c>
      <c r="HAT308" s="148"/>
      <c r="HAU308" s="149" t="s">
        <v>2363</v>
      </c>
      <c r="HAV308" s="148"/>
      <c r="HAW308" s="150"/>
      <c r="HAX308" s="150"/>
      <c r="HAY308" s="150"/>
      <c r="HAZ308" s="151"/>
      <c r="HBA308" s="147">
        <v>27</v>
      </c>
      <c r="HBB308" s="148"/>
      <c r="HBC308" s="149" t="s">
        <v>2363</v>
      </c>
      <c r="HBD308" s="148"/>
      <c r="HBE308" s="150"/>
      <c r="HBF308" s="150"/>
      <c r="HBG308" s="150"/>
      <c r="HBH308" s="151"/>
      <c r="HBI308" s="147">
        <v>27</v>
      </c>
      <c r="HBJ308" s="148"/>
      <c r="HBK308" s="149" t="s">
        <v>2363</v>
      </c>
      <c r="HBL308" s="148"/>
      <c r="HBM308" s="150"/>
      <c r="HBN308" s="150"/>
      <c r="HBO308" s="150"/>
      <c r="HBP308" s="151"/>
      <c r="HBQ308" s="147">
        <v>27</v>
      </c>
      <c r="HBR308" s="148"/>
      <c r="HBS308" s="149" t="s">
        <v>2363</v>
      </c>
      <c r="HBT308" s="148"/>
      <c r="HBU308" s="150"/>
      <c r="HBV308" s="150"/>
      <c r="HBW308" s="150"/>
      <c r="HBX308" s="151"/>
      <c r="HBY308" s="147">
        <v>27</v>
      </c>
      <c r="HBZ308" s="148"/>
      <c r="HCA308" s="149" t="s">
        <v>2363</v>
      </c>
      <c r="HCB308" s="148"/>
      <c r="HCC308" s="150"/>
      <c r="HCD308" s="150"/>
      <c r="HCE308" s="150"/>
      <c r="HCF308" s="151"/>
      <c r="HCG308" s="147">
        <v>27</v>
      </c>
      <c r="HCH308" s="148"/>
      <c r="HCI308" s="149" t="s">
        <v>2363</v>
      </c>
      <c r="HCJ308" s="148"/>
      <c r="HCK308" s="150"/>
      <c r="HCL308" s="150"/>
      <c r="HCM308" s="150"/>
      <c r="HCN308" s="151"/>
      <c r="HCO308" s="147">
        <v>27</v>
      </c>
      <c r="HCP308" s="148"/>
      <c r="HCQ308" s="149" t="s">
        <v>2363</v>
      </c>
      <c r="HCR308" s="148"/>
      <c r="HCS308" s="150"/>
      <c r="HCT308" s="150"/>
      <c r="HCU308" s="150"/>
      <c r="HCV308" s="151"/>
      <c r="HCW308" s="147">
        <v>27</v>
      </c>
      <c r="HCX308" s="148"/>
      <c r="HCY308" s="149" t="s">
        <v>2363</v>
      </c>
      <c r="HCZ308" s="148"/>
      <c r="HDA308" s="150"/>
      <c r="HDB308" s="150"/>
      <c r="HDC308" s="150"/>
      <c r="HDD308" s="151"/>
      <c r="HDE308" s="147">
        <v>27</v>
      </c>
      <c r="HDF308" s="148"/>
      <c r="HDG308" s="149" t="s">
        <v>2363</v>
      </c>
      <c r="HDH308" s="148"/>
      <c r="HDI308" s="150"/>
      <c r="HDJ308" s="150"/>
      <c r="HDK308" s="150"/>
      <c r="HDL308" s="151"/>
      <c r="HDM308" s="147">
        <v>27</v>
      </c>
      <c r="HDN308" s="148"/>
      <c r="HDO308" s="149" t="s">
        <v>2363</v>
      </c>
      <c r="HDP308" s="148"/>
      <c r="HDQ308" s="150"/>
      <c r="HDR308" s="150"/>
      <c r="HDS308" s="150"/>
      <c r="HDT308" s="151"/>
      <c r="HDU308" s="147">
        <v>27</v>
      </c>
      <c r="HDV308" s="148"/>
      <c r="HDW308" s="149" t="s">
        <v>2363</v>
      </c>
      <c r="HDX308" s="148"/>
      <c r="HDY308" s="150"/>
      <c r="HDZ308" s="150"/>
      <c r="HEA308" s="150"/>
      <c r="HEB308" s="151"/>
      <c r="HEC308" s="147">
        <v>27</v>
      </c>
      <c r="HED308" s="148"/>
      <c r="HEE308" s="149" t="s">
        <v>2363</v>
      </c>
      <c r="HEF308" s="148"/>
      <c r="HEG308" s="150"/>
      <c r="HEH308" s="150"/>
      <c r="HEI308" s="150"/>
      <c r="HEJ308" s="151"/>
      <c r="HEK308" s="147">
        <v>27</v>
      </c>
      <c r="HEL308" s="148"/>
      <c r="HEM308" s="149" t="s">
        <v>2363</v>
      </c>
      <c r="HEN308" s="148"/>
      <c r="HEO308" s="150"/>
      <c r="HEP308" s="150"/>
      <c r="HEQ308" s="150"/>
      <c r="HER308" s="151"/>
      <c r="HES308" s="147">
        <v>27</v>
      </c>
      <c r="HET308" s="148"/>
      <c r="HEU308" s="149" t="s">
        <v>2363</v>
      </c>
      <c r="HEV308" s="148"/>
      <c r="HEW308" s="150"/>
      <c r="HEX308" s="150"/>
      <c r="HEY308" s="150"/>
      <c r="HEZ308" s="151"/>
      <c r="HFA308" s="147">
        <v>27</v>
      </c>
      <c r="HFB308" s="148"/>
      <c r="HFC308" s="149" t="s">
        <v>2363</v>
      </c>
      <c r="HFD308" s="148"/>
      <c r="HFE308" s="150"/>
      <c r="HFF308" s="150"/>
      <c r="HFG308" s="150"/>
      <c r="HFH308" s="151"/>
      <c r="HFI308" s="147">
        <v>27</v>
      </c>
      <c r="HFJ308" s="148"/>
      <c r="HFK308" s="149" t="s">
        <v>2363</v>
      </c>
      <c r="HFL308" s="148"/>
      <c r="HFM308" s="150"/>
      <c r="HFN308" s="150"/>
      <c r="HFO308" s="150"/>
      <c r="HFP308" s="151"/>
      <c r="HFQ308" s="147">
        <v>27</v>
      </c>
      <c r="HFR308" s="148"/>
      <c r="HFS308" s="149" t="s">
        <v>2363</v>
      </c>
      <c r="HFT308" s="148"/>
      <c r="HFU308" s="150"/>
      <c r="HFV308" s="150"/>
      <c r="HFW308" s="150"/>
      <c r="HFX308" s="151"/>
      <c r="HFY308" s="147">
        <v>27</v>
      </c>
      <c r="HFZ308" s="148"/>
      <c r="HGA308" s="149" t="s">
        <v>2363</v>
      </c>
      <c r="HGB308" s="148"/>
      <c r="HGC308" s="150"/>
      <c r="HGD308" s="150"/>
      <c r="HGE308" s="150"/>
      <c r="HGF308" s="151"/>
      <c r="HGG308" s="147">
        <v>27</v>
      </c>
      <c r="HGH308" s="148"/>
      <c r="HGI308" s="149" t="s">
        <v>2363</v>
      </c>
      <c r="HGJ308" s="148"/>
      <c r="HGK308" s="150"/>
      <c r="HGL308" s="150"/>
      <c r="HGM308" s="150"/>
      <c r="HGN308" s="151"/>
      <c r="HGO308" s="147">
        <v>27</v>
      </c>
      <c r="HGP308" s="148"/>
      <c r="HGQ308" s="149" t="s">
        <v>2363</v>
      </c>
      <c r="HGR308" s="148"/>
      <c r="HGS308" s="150"/>
      <c r="HGT308" s="150"/>
      <c r="HGU308" s="150"/>
      <c r="HGV308" s="151"/>
      <c r="HGW308" s="147">
        <v>27</v>
      </c>
      <c r="HGX308" s="148"/>
      <c r="HGY308" s="149" t="s">
        <v>2363</v>
      </c>
      <c r="HGZ308" s="148"/>
      <c r="HHA308" s="150"/>
      <c r="HHB308" s="150"/>
      <c r="HHC308" s="150"/>
      <c r="HHD308" s="151"/>
      <c r="HHE308" s="147">
        <v>27</v>
      </c>
      <c r="HHF308" s="148"/>
      <c r="HHG308" s="149" t="s">
        <v>2363</v>
      </c>
      <c r="HHH308" s="148"/>
      <c r="HHI308" s="150"/>
      <c r="HHJ308" s="150"/>
      <c r="HHK308" s="150"/>
      <c r="HHL308" s="151"/>
      <c r="HHM308" s="147">
        <v>27</v>
      </c>
      <c r="HHN308" s="148"/>
      <c r="HHO308" s="149" t="s">
        <v>2363</v>
      </c>
      <c r="HHP308" s="148"/>
      <c r="HHQ308" s="150"/>
      <c r="HHR308" s="150"/>
      <c r="HHS308" s="150"/>
      <c r="HHT308" s="151"/>
      <c r="HHU308" s="147">
        <v>27</v>
      </c>
      <c r="HHV308" s="148"/>
      <c r="HHW308" s="149" t="s">
        <v>2363</v>
      </c>
      <c r="HHX308" s="148"/>
      <c r="HHY308" s="150"/>
      <c r="HHZ308" s="150"/>
      <c r="HIA308" s="150"/>
      <c r="HIB308" s="151"/>
      <c r="HIC308" s="147">
        <v>27</v>
      </c>
      <c r="HID308" s="148"/>
      <c r="HIE308" s="149" t="s">
        <v>2363</v>
      </c>
      <c r="HIF308" s="148"/>
      <c r="HIG308" s="150"/>
      <c r="HIH308" s="150"/>
      <c r="HII308" s="150"/>
      <c r="HIJ308" s="151"/>
      <c r="HIK308" s="147">
        <v>27</v>
      </c>
      <c r="HIL308" s="148"/>
      <c r="HIM308" s="149" t="s">
        <v>2363</v>
      </c>
      <c r="HIN308" s="148"/>
      <c r="HIO308" s="150"/>
      <c r="HIP308" s="150"/>
      <c r="HIQ308" s="150"/>
      <c r="HIR308" s="151"/>
      <c r="HIS308" s="147">
        <v>27</v>
      </c>
      <c r="HIT308" s="148"/>
      <c r="HIU308" s="149" t="s">
        <v>2363</v>
      </c>
      <c r="HIV308" s="148"/>
      <c r="HIW308" s="150"/>
      <c r="HIX308" s="150"/>
      <c r="HIY308" s="150"/>
      <c r="HIZ308" s="151"/>
      <c r="HJA308" s="147">
        <v>27</v>
      </c>
      <c r="HJB308" s="148"/>
      <c r="HJC308" s="149" t="s">
        <v>2363</v>
      </c>
      <c r="HJD308" s="148"/>
      <c r="HJE308" s="150"/>
      <c r="HJF308" s="150"/>
      <c r="HJG308" s="150"/>
      <c r="HJH308" s="151"/>
      <c r="HJI308" s="147">
        <v>27</v>
      </c>
      <c r="HJJ308" s="148"/>
      <c r="HJK308" s="149" t="s">
        <v>2363</v>
      </c>
      <c r="HJL308" s="148"/>
      <c r="HJM308" s="150"/>
      <c r="HJN308" s="150"/>
      <c r="HJO308" s="150"/>
      <c r="HJP308" s="151"/>
      <c r="HJQ308" s="147">
        <v>27</v>
      </c>
      <c r="HJR308" s="148"/>
      <c r="HJS308" s="149" t="s">
        <v>2363</v>
      </c>
      <c r="HJT308" s="148"/>
      <c r="HJU308" s="150"/>
      <c r="HJV308" s="150"/>
      <c r="HJW308" s="150"/>
      <c r="HJX308" s="151"/>
      <c r="HJY308" s="147">
        <v>27</v>
      </c>
      <c r="HJZ308" s="148"/>
      <c r="HKA308" s="149" t="s">
        <v>2363</v>
      </c>
      <c r="HKB308" s="148"/>
      <c r="HKC308" s="150"/>
      <c r="HKD308" s="150"/>
      <c r="HKE308" s="150"/>
      <c r="HKF308" s="151"/>
      <c r="HKG308" s="147">
        <v>27</v>
      </c>
      <c r="HKH308" s="148"/>
      <c r="HKI308" s="149" t="s">
        <v>2363</v>
      </c>
      <c r="HKJ308" s="148"/>
      <c r="HKK308" s="150"/>
      <c r="HKL308" s="150"/>
      <c r="HKM308" s="150"/>
      <c r="HKN308" s="151"/>
      <c r="HKO308" s="147">
        <v>27</v>
      </c>
      <c r="HKP308" s="148"/>
      <c r="HKQ308" s="149" t="s">
        <v>2363</v>
      </c>
      <c r="HKR308" s="148"/>
      <c r="HKS308" s="150"/>
      <c r="HKT308" s="150"/>
      <c r="HKU308" s="150"/>
      <c r="HKV308" s="151"/>
      <c r="HKW308" s="147">
        <v>27</v>
      </c>
      <c r="HKX308" s="148"/>
      <c r="HKY308" s="149" t="s">
        <v>2363</v>
      </c>
      <c r="HKZ308" s="148"/>
      <c r="HLA308" s="150"/>
      <c r="HLB308" s="150"/>
      <c r="HLC308" s="150"/>
      <c r="HLD308" s="151"/>
      <c r="HLE308" s="147">
        <v>27</v>
      </c>
      <c r="HLF308" s="148"/>
      <c r="HLG308" s="149" t="s">
        <v>2363</v>
      </c>
      <c r="HLH308" s="148"/>
      <c r="HLI308" s="150"/>
      <c r="HLJ308" s="150"/>
      <c r="HLK308" s="150"/>
      <c r="HLL308" s="151"/>
      <c r="HLM308" s="147">
        <v>27</v>
      </c>
      <c r="HLN308" s="148"/>
      <c r="HLO308" s="149" t="s">
        <v>2363</v>
      </c>
      <c r="HLP308" s="148"/>
      <c r="HLQ308" s="150"/>
      <c r="HLR308" s="150"/>
      <c r="HLS308" s="150"/>
      <c r="HLT308" s="151"/>
      <c r="HLU308" s="147">
        <v>27</v>
      </c>
      <c r="HLV308" s="148"/>
      <c r="HLW308" s="149" t="s">
        <v>2363</v>
      </c>
      <c r="HLX308" s="148"/>
      <c r="HLY308" s="150"/>
      <c r="HLZ308" s="150"/>
      <c r="HMA308" s="150"/>
      <c r="HMB308" s="151"/>
      <c r="HMC308" s="147">
        <v>27</v>
      </c>
      <c r="HMD308" s="148"/>
      <c r="HME308" s="149" t="s">
        <v>2363</v>
      </c>
      <c r="HMF308" s="148"/>
      <c r="HMG308" s="150"/>
      <c r="HMH308" s="150"/>
      <c r="HMI308" s="150"/>
      <c r="HMJ308" s="151"/>
      <c r="HMK308" s="147">
        <v>27</v>
      </c>
      <c r="HML308" s="148"/>
      <c r="HMM308" s="149" t="s">
        <v>2363</v>
      </c>
      <c r="HMN308" s="148"/>
      <c r="HMO308" s="150"/>
      <c r="HMP308" s="150"/>
      <c r="HMQ308" s="150"/>
      <c r="HMR308" s="151"/>
      <c r="HMS308" s="147">
        <v>27</v>
      </c>
      <c r="HMT308" s="148"/>
      <c r="HMU308" s="149" t="s">
        <v>2363</v>
      </c>
      <c r="HMV308" s="148"/>
      <c r="HMW308" s="150"/>
      <c r="HMX308" s="150"/>
      <c r="HMY308" s="150"/>
      <c r="HMZ308" s="151"/>
      <c r="HNA308" s="147">
        <v>27</v>
      </c>
      <c r="HNB308" s="148"/>
      <c r="HNC308" s="149" t="s">
        <v>2363</v>
      </c>
      <c r="HND308" s="148"/>
      <c r="HNE308" s="150"/>
      <c r="HNF308" s="150"/>
      <c r="HNG308" s="150"/>
      <c r="HNH308" s="151"/>
      <c r="HNI308" s="147">
        <v>27</v>
      </c>
      <c r="HNJ308" s="148"/>
      <c r="HNK308" s="149" t="s">
        <v>2363</v>
      </c>
      <c r="HNL308" s="148"/>
      <c r="HNM308" s="150"/>
      <c r="HNN308" s="150"/>
      <c r="HNO308" s="150"/>
      <c r="HNP308" s="151"/>
      <c r="HNQ308" s="147">
        <v>27</v>
      </c>
      <c r="HNR308" s="148"/>
      <c r="HNS308" s="149" t="s">
        <v>2363</v>
      </c>
      <c r="HNT308" s="148"/>
      <c r="HNU308" s="150"/>
      <c r="HNV308" s="150"/>
      <c r="HNW308" s="150"/>
      <c r="HNX308" s="151"/>
      <c r="HNY308" s="147">
        <v>27</v>
      </c>
      <c r="HNZ308" s="148"/>
      <c r="HOA308" s="149" t="s">
        <v>2363</v>
      </c>
      <c r="HOB308" s="148"/>
      <c r="HOC308" s="150"/>
      <c r="HOD308" s="150"/>
      <c r="HOE308" s="150"/>
      <c r="HOF308" s="151"/>
      <c r="HOG308" s="147">
        <v>27</v>
      </c>
      <c r="HOH308" s="148"/>
      <c r="HOI308" s="149" t="s">
        <v>2363</v>
      </c>
      <c r="HOJ308" s="148"/>
      <c r="HOK308" s="150"/>
      <c r="HOL308" s="150"/>
      <c r="HOM308" s="150"/>
      <c r="HON308" s="151"/>
      <c r="HOO308" s="147">
        <v>27</v>
      </c>
      <c r="HOP308" s="148"/>
      <c r="HOQ308" s="149" t="s">
        <v>2363</v>
      </c>
      <c r="HOR308" s="148"/>
      <c r="HOS308" s="150"/>
      <c r="HOT308" s="150"/>
      <c r="HOU308" s="150"/>
      <c r="HOV308" s="151"/>
      <c r="HOW308" s="147">
        <v>27</v>
      </c>
      <c r="HOX308" s="148"/>
      <c r="HOY308" s="149" t="s">
        <v>2363</v>
      </c>
      <c r="HOZ308" s="148"/>
      <c r="HPA308" s="150"/>
      <c r="HPB308" s="150"/>
      <c r="HPC308" s="150"/>
      <c r="HPD308" s="151"/>
      <c r="HPE308" s="147">
        <v>27</v>
      </c>
      <c r="HPF308" s="148"/>
      <c r="HPG308" s="149" t="s">
        <v>2363</v>
      </c>
      <c r="HPH308" s="148"/>
      <c r="HPI308" s="150"/>
      <c r="HPJ308" s="150"/>
      <c r="HPK308" s="150"/>
      <c r="HPL308" s="151"/>
      <c r="HPM308" s="147">
        <v>27</v>
      </c>
      <c r="HPN308" s="148"/>
      <c r="HPO308" s="149" t="s">
        <v>2363</v>
      </c>
      <c r="HPP308" s="148"/>
      <c r="HPQ308" s="150"/>
      <c r="HPR308" s="150"/>
      <c r="HPS308" s="150"/>
      <c r="HPT308" s="151"/>
      <c r="HPU308" s="147">
        <v>27</v>
      </c>
      <c r="HPV308" s="148"/>
      <c r="HPW308" s="149" t="s">
        <v>2363</v>
      </c>
      <c r="HPX308" s="148"/>
      <c r="HPY308" s="150"/>
      <c r="HPZ308" s="150"/>
      <c r="HQA308" s="150"/>
      <c r="HQB308" s="151"/>
      <c r="HQC308" s="147">
        <v>27</v>
      </c>
      <c r="HQD308" s="148"/>
      <c r="HQE308" s="149" t="s">
        <v>2363</v>
      </c>
      <c r="HQF308" s="148"/>
      <c r="HQG308" s="150"/>
      <c r="HQH308" s="150"/>
      <c r="HQI308" s="150"/>
      <c r="HQJ308" s="151"/>
      <c r="HQK308" s="147">
        <v>27</v>
      </c>
      <c r="HQL308" s="148"/>
      <c r="HQM308" s="149" t="s">
        <v>2363</v>
      </c>
      <c r="HQN308" s="148"/>
      <c r="HQO308" s="150"/>
      <c r="HQP308" s="150"/>
      <c r="HQQ308" s="150"/>
      <c r="HQR308" s="151"/>
      <c r="HQS308" s="147">
        <v>27</v>
      </c>
      <c r="HQT308" s="148"/>
      <c r="HQU308" s="149" t="s">
        <v>2363</v>
      </c>
      <c r="HQV308" s="148"/>
      <c r="HQW308" s="150"/>
      <c r="HQX308" s="150"/>
      <c r="HQY308" s="150"/>
      <c r="HQZ308" s="151"/>
      <c r="HRA308" s="147">
        <v>27</v>
      </c>
      <c r="HRB308" s="148"/>
      <c r="HRC308" s="149" t="s">
        <v>2363</v>
      </c>
      <c r="HRD308" s="148"/>
      <c r="HRE308" s="150"/>
      <c r="HRF308" s="150"/>
      <c r="HRG308" s="150"/>
      <c r="HRH308" s="151"/>
      <c r="HRI308" s="147">
        <v>27</v>
      </c>
      <c r="HRJ308" s="148"/>
      <c r="HRK308" s="149" t="s">
        <v>2363</v>
      </c>
      <c r="HRL308" s="148"/>
      <c r="HRM308" s="150"/>
      <c r="HRN308" s="150"/>
      <c r="HRO308" s="150"/>
      <c r="HRP308" s="151"/>
      <c r="HRQ308" s="147">
        <v>27</v>
      </c>
      <c r="HRR308" s="148"/>
      <c r="HRS308" s="149" t="s">
        <v>2363</v>
      </c>
      <c r="HRT308" s="148"/>
      <c r="HRU308" s="150"/>
      <c r="HRV308" s="150"/>
      <c r="HRW308" s="150"/>
      <c r="HRX308" s="151"/>
      <c r="HRY308" s="147">
        <v>27</v>
      </c>
      <c r="HRZ308" s="148"/>
      <c r="HSA308" s="149" t="s">
        <v>2363</v>
      </c>
      <c r="HSB308" s="148"/>
      <c r="HSC308" s="150"/>
      <c r="HSD308" s="150"/>
      <c r="HSE308" s="150"/>
      <c r="HSF308" s="151"/>
      <c r="HSG308" s="147">
        <v>27</v>
      </c>
      <c r="HSH308" s="148"/>
      <c r="HSI308" s="149" t="s">
        <v>2363</v>
      </c>
      <c r="HSJ308" s="148"/>
      <c r="HSK308" s="150"/>
      <c r="HSL308" s="150"/>
      <c r="HSM308" s="150"/>
      <c r="HSN308" s="151"/>
      <c r="HSO308" s="147">
        <v>27</v>
      </c>
      <c r="HSP308" s="148"/>
      <c r="HSQ308" s="149" t="s">
        <v>2363</v>
      </c>
      <c r="HSR308" s="148"/>
      <c r="HSS308" s="150"/>
      <c r="HST308" s="150"/>
      <c r="HSU308" s="150"/>
      <c r="HSV308" s="151"/>
      <c r="HSW308" s="147">
        <v>27</v>
      </c>
      <c r="HSX308" s="148"/>
      <c r="HSY308" s="149" t="s">
        <v>2363</v>
      </c>
      <c r="HSZ308" s="148"/>
      <c r="HTA308" s="150"/>
      <c r="HTB308" s="150"/>
      <c r="HTC308" s="150"/>
      <c r="HTD308" s="151"/>
      <c r="HTE308" s="147">
        <v>27</v>
      </c>
      <c r="HTF308" s="148"/>
      <c r="HTG308" s="149" t="s">
        <v>2363</v>
      </c>
      <c r="HTH308" s="148"/>
      <c r="HTI308" s="150"/>
      <c r="HTJ308" s="150"/>
      <c r="HTK308" s="150"/>
      <c r="HTL308" s="151"/>
      <c r="HTM308" s="147">
        <v>27</v>
      </c>
      <c r="HTN308" s="148"/>
      <c r="HTO308" s="149" t="s">
        <v>2363</v>
      </c>
      <c r="HTP308" s="148"/>
      <c r="HTQ308" s="150"/>
      <c r="HTR308" s="150"/>
      <c r="HTS308" s="150"/>
      <c r="HTT308" s="151"/>
      <c r="HTU308" s="147">
        <v>27</v>
      </c>
      <c r="HTV308" s="148"/>
      <c r="HTW308" s="149" t="s">
        <v>2363</v>
      </c>
      <c r="HTX308" s="148"/>
      <c r="HTY308" s="150"/>
      <c r="HTZ308" s="150"/>
      <c r="HUA308" s="150"/>
      <c r="HUB308" s="151"/>
      <c r="HUC308" s="147">
        <v>27</v>
      </c>
      <c r="HUD308" s="148"/>
      <c r="HUE308" s="149" t="s">
        <v>2363</v>
      </c>
      <c r="HUF308" s="148"/>
      <c r="HUG308" s="150"/>
      <c r="HUH308" s="150"/>
      <c r="HUI308" s="150"/>
      <c r="HUJ308" s="151"/>
      <c r="HUK308" s="147">
        <v>27</v>
      </c>
      <c r="HUL308" s="148"/>
      <c r="HUM308" s="149" t="s">
        <v>2363</v>
      </c>
      <c r="HUN308" s="148"/>
      <c r="HUO308" s="150"/>
      <c r="HUP308" s="150"/>
      <c r="HUQ308" s="150"/>
      <c r="HUR308" s="151"/>
      <c r="HUS308" s="147">
        <v>27</v>
      </c>
      <c r="HUT308" s="148"/>
      <c r="HUU308" s="149" t="s">
        <v>2363</v>
      </c>
      <c r="HUV308" s="148"/>
      <c r="HUW308" s="150"/>
      <c r="HUX308" s="150"/>
      <c r="HUY308" s="150"/>
      <c r="HUZ308" s="151"/>
      <c r="HVA308" s="147">
        <v>27</v>
      </c>
      <c r="HVB308" s="148"/>
      <c r="HVC308" s="149" t="s">
        <v>2363</v>
      </c>
      <c r="HVD308" s="148"/>
      <c r="HVE308" s="150"/>
      <c r="HVF308" s="150"/>
      <c r="HVG308" s="150"/>
      <c r="HVH308" s="151"/>
      <c r="HVI308" s="147">
        <v>27</v>
      </c>
      <c r="HVJ308" s="148"/>
      <c r="HVK308" s="149" t="s">
        <v>2363</v>
      </c>
      <c r="HVL308" s="148"/>
      <c r="HVM308" s="150"/>
      <c r="HVN308" s="150"/>
      <c r="HVO308" s="150"/>
      <c r="HVP308" s="151"/>
      <c r="HVQ308" s="147">
        <v>27</v>
      </c>
      <c r="HVR308" s="148"/>
      <c r="HVS308" s="149" t="s">
        <v>2363</v>
      </c>
      <c r="HVT308" s="148"/>
      <c r="HVU308" s="150"/>
      <c r="HVV308" s="150"/>
      <c r="HVW308" s="150"/>
      <c r="HVX308" s="151"/>
      <c r="HVY308" s="147">
        <v>27</v>
      </c>
      <c r="HVZ308" s="148"/>
      <c r="HWA308" s="149" t="s">
        <v>2363</v>
      </c>
      <c r="HWB308" s="148"/>
      <c r="HWC308" s="150"/>
      <c r="HWD308" s="150"/>
      <c r="HWE308" s="150"/>
      <c r="HWF308" s="151"/>
      <c r="HWG308" s="147">
        <v>27</v>
      </c>
      <c r="HWH308" s="148"/>
      <c r="HWI308" s="149" t="s">
        <v>2363</v>
      </c>
      <c r="HWJ308" s="148"/>
      <c r="HWK308" s="150"/>
      <c r="HWL308" s="150"/>
      <c r="HWM308" s="150"/>
      <c r="HWN308" s="151"/>
      <c r="HWO308" s="147">
        <v>27</v>
      </c>
      <c r="HWP308" s="148"/>
      <c r="HWQ308" s="149" t="s">
        <v>2363</v>
      </c>
      <c r="HWR308" s="148"/>
      <c r="HWS308" s="150"/>
      <c r="HWT308" s="150"/>
      <c r="HWU308" s="150"/>
      <c r="HWV308" s="151"/>
      <c r="HWW308" s="147">
        <v>27</v>
      </c>
      <c r="HWX308" s="148"/>
      <c r="HWY308" s="149" t="s">
        <v>2363</v>
      </c>
      <c r="HWZ308" s="148"/>
      <c r="HXA308" s="150"/>
      <c r="HXB308" s="150"/>
      <c r="HXC308" s="150"/>
      <c r="HXD308" s="151"/>
      <c r="HXE308" s="147">
        <v>27</v>
      </c>
      <c r="HXF308" s="148"/>
      <c r="HXG308" s="149" t="s">
        <v>2363</v>
      </c>
      <c r="HXH308" s="148"/>
      <c r="HXI308" s="150"/>
      <c r="HXJ308" s="150"/>
      <c r="HXK308" s="150"/>
      <c r="HXL308" s="151"/>
      <c r="HXM308" s="147">
        <v>27</v>
      </c>
      <c r="HXN308" s="148"/>
      <c r="HXO308" s="149" t="s">
        <v>2363</v>
      </c>
      <c r="HXP308" s="148"/>
      <c r="HXQ308" s="150"/>
      <c r="HXR308" s="150"/>
      <c r="HXS308" s="150"/>
      <c r="HXT308" s="151"/>
      <c r="HXU308" s="147">
        <v>27</v>
      </c>
      <c r="HXV308" s="148"/>
      <c r="HXW308" s="149" t="s">
        <v>2363</v>
      </c>
      <c r="HXX308" s="148"/>
      <c r="HXY308" s="150"/>
      <c r="HXZ308" s="150"/>
      <c r="HYA308" s="150"/>
      <c r="HYB308" s="151"/>
      <c r="HYC308" s="147">
        <v>27</v>
      </c>
      <c r="HYD308" s="148"/>
      <c r="HYE308" s="149" t="s">
        <v>2363</v>
      </c>
      <c r="HYF308" s="148"/>
      <c r="HYG308" s="150"/>
      <c r="HYH308" s="150"/>
      <c r="HYI308" s="150"/>
      <c r="HYJ308" s="151"/>
      <c r="HYK308" s="147">
        <v>27</v>
      </c>
      <c r="HYL308" s="148"/>
      <c r="HYM308" s="149" t="s">
        <v>2363</v>
      </c>
      <c r="HYN308" s="148"/>
      <c r="HYO308" s="150"/>
      <c r="HYP308" s="150"/>
      <c r="HYQ308" s="150"/>
      <c r="HYR308" s="151"/>
      <c r="HYS308" s="147">
        <v>27</v>
      </c>
      <c r="HYT308" s="148"/>
      <c r="HYU308" s="149" t="s">
        <v>2363</v>
      </c>
      <c r="HYV308" s="148"/>
      <c r="HYW308" s="150"/>
      <c r="HYX308" s="150"/>
      <c r="HYY308" s="150"/>
      <c r="HYZ308" s="151"/>
      <c r="HZA308" s="147">
        <v>27</v>
      </c>
      <c r="HZB308" s="148"/>
      <c r="HZC308" s="149" t="s">
        <v>2363</v>
      </c>
      <c r="HZD308" s="148"/>
      <c r="HZE308" s="150"/>
      <c r="HZF308" s="150"/>
      <c r="HZG308" s="150"/>
      <c r="HZH308" s="151"/>
      <c r="HZI308" s="147">
        <v>27</v>
      </c>
      <c r="HZJ308" s="148"/>
      <c r="HZK308" s="149" t="s">
        <v>2363</v>
      </c>
      <c r="HZL308" s="148"/>
      <c r="HZM308" s="150"/>
      <c r="HZN308" s="150"/>
      <c r="HZO308" s="150"/>
      <c r="HZP308" s="151"/>
      <c r="HZQ308" s="147">
        <v>27</v>
      </c>
      <c r="HZR308" s="148"/>
      <c r="HZS308" s="149" t="s">
        <v>2363</v>
      </c>
      <c r="HZT308" s="148"/>
      <c r="HZU308" s="150"/>
      <c r="HZV308" s="150"/>
      <c r="HZW308" s="150"/>
      <c r="HZX308" s="151"/>
      <c r="HZY308" s="147">
        <v>27</v>
      </c>
      <c r="HZZ308" s="148"/>
      <c r="IAA308" s="149" t="s">
        <v>2363</v>
      </c>
      <c r="IAB308" s="148"/>
      <c r="IAC308" s="150"/>
      <c r="IAD308" s="150"/>
      <c r="IAE308" s="150"/>
      <c r="IAF308" s="151"/>
      <c r="IAG308" s="147">
        <v>27</v>
      </c>
      <c r="IAH308" s="148"/>
      <c r="IAI308" s="149" t="s">
        <v>2363</v>
      </c>
      <c r="IAJ308" s="148"/>
      <c r="IAK308" s="150"/>
      <c r="IAL308" s="150"/>
      <c r="IAM308" s="150"/>
      <c r="IAN308" s="151"/>
      <c r="IAO308" s="147">
        <v>27</v>
      </c>
      <c r="IAP308" s="148"/>
      <c r="IAQ308" s="149" t="s">
        <v>2363</v>
      </c>
      <c r="IAR308" s="148"/>
      <c r="IAS308" s="150"/>
      <c r="IAT308" s="150"/>
      <c r="IAU308" s="150"/>
      <c r="IAV308" s="151"/>
      <c r="IAW308" s="147">
        <v>27</v>
      </c>
      <c r="IAX308" s="148"/>
      <c r="IAY308" s="149" t="s">
        <v>2363</v>
      </c>
      <c r="IAZ308" s="148"/>
      <c r="IBA308" s="150"/>
      <c r="IBB308" s="150"/>
      <c r="IBC308" s="150"/>
      <c r="IBD308" s="151"/>
      <c r="IBE308" s="147">
        <v>27</v>
      </c>
      <c r="IBF308" s="148"/>
      <c r="IBG308" s="149" t="s">
        <v>2363</v>
      </c>
      <c r="IBH308" s="148"/>
      <c r="IBI308" s="150"/>
      <c r="IBJ308" s="150"/>
      <c r="IBK308" s="150"/>
      <c r="IBL308" s="151"/>
      <c r="IBM308" s="147">
        <v>27</v>
      </c>
      <c r="IBN308" s="148"/>
      <c r="IBO308" s="149" t="s">
        <v>2363</v>
      </c>
      <c r="IBP308" s="148"/>
      <c r="IBQ308" s="150"/>
      <c r="IBR308" s="150"/>
      <c r="IBS308" s="150"/>
      <c r="IBT308" s="151"/>
      <c r="IBU308" s="147">
        <v>27</v>
      </c>
      <c r="IBV308" s="148"/>
      <c r="IBW308" s="149" t="s">
        <v>2363</v>
      </c>
      <c r="IBX308" s="148"/>
      <c r="IBY308" s="150"/>
      <c r="IBZ308" s="150"/>
      <c r="ICA308" s="150"/>
      <c r="ICB308" s="151"/>
      <c r="ICC308" s="147">
        <v>27</v>
      </c>
      <c r="ICD308" s="148"/>
      <c r="ICE308" s="149" t="s">
        <v>2363</v>
      </c>
      <c r="ICF308" s="148"/>
      <c r="ICG308" s="150"/>
      <c r="ICH308" s="150"/>
      <c r="ICI308" s="150"/>
      <c r="ICJ308" s="151"/>
      <c r="ICK308" s="147">
        <v>27</v>
      </c>
      <c r="ICL308" s="148"/>
      <c r="ICM308" s="149" t="s">
        <v>2363</v>
      </c>
      <c r="ICN308" s="148"/>
      <c r="ICO308" s="150"/>
      <c r="ICP308" s="150"/>
      <c r="ICQ308" s="150"/>
      <c r="ICR308" s="151"/>
      <c r="ICS308" s="147">
        <v>27</v>
      </c>
      <c r="ICT308" s="148"/>
      <c r="ICU308" s="149" t="s">
        <v>2363</v>
      </c>
      <c r="ICV308" s="148"/>
      <c r="ICW308" s="150"/>
      <c r="ICX308" s="150"/>
      <c r="ICY308" s="150"/>
      <c r="ICZ308" s="151"/>
      <c r="IDA308" s="147">
        <v>27</v>
      </c>
      <c r="IDB308" s="148"/>
      <c r="IDC308" s="149" t="s">
        <v>2363</v>
      </c>
      <c r="IDD308" s="148"/>
      <c r="IDE308" s="150"/>
      <c r="IDF308" s="150"/>
      <c r="IDG308" s="150"/>
      <c r="IDH308" s="151"/>
      <c r="IDI308" s="147">
        <v>27</v>
      </c>
      <c r="IDJ308" s="148"/>
      <c r="IDK308" s="149" t="s">
        <v>2363</v>
      </c>
      <c r="IDL308" s="148"/>
      <c r="IDM308" s="150"/>
      <c r="IDN308" s="150"/>
      <c r="IDO308" s="150"/>
      <c r="IDP308" s="151"/>
      <c r="IDQ308" s="147">
        <v>27</v>
      </c>
      <c r="IDR308" s="148"/>
      <c r="IDS308" s="149" t="s">
        <v>2363</v>
      </c>
      <c r="IDT308" s="148"/>
      <c r="IDU308" s="150"/>
      <c r="IDV308" s="150"/>
      <c r="IDW308" s="150"/>
      <c r="IDX308" s="151"/>
      <c r="IDY308" s="147">
        <v>27</v>
      </c>
      <c r="IDZ308" s="148"/>
      <c r="IEA308" s="149" t="s">
        <v>2363</v>
      </c>
      <c r="IEB308" s="148"/>
      <c r="IEC308" s="150"/>
      <c r="IED308" s="150"/>
      <c r="IEE308" s="150"/>
      <c r="IEF308" s="151"/>
      <c r="IEG308" s="147">
        <v>27</v>
      </c>
      <c r="IEH308" s="148"/>
      <c r="IEI308" s="149" t="s">
        <v>2363</v>
      </c>
      <c r="IEJ308" s="148"/>
      <c r="IEK308" s="150"/>
      <c r="IEL308" s="150"/>
      <c r="IEM308" s="150"/>
      <c r="IEN308" s="151"/>
      <c r="IEO308" s="147">
        <v>27</v>
      </c>
      <c r="IEP308" s="148"/>
      <c r="IEQ308" s="149" t="s">
        <v>2363</v>
      </c>
      <c r="IER308" s="148"/>
      <c r="IES308" s="150"/>
      <c r="IET308" s="150"/>
      <c r="IEU308" s="150"/>
      <c r="IEV308" s="151"/>
      <c r="IEW308" s="147">
        <v>27</v>
      </c>
      <c r="IEX308" s="148"/>
      <c r="IEY308" s="149" t="s">
        <v>2363</v>
      </c>
      <c r="IEZ308" s="148"/>
      <c r="IFA308" s="150"/>
      <c r="IFB308" s="150"/>
      <c r="IFC308" s="150"/>
      <c r="IFD308" s="151"/>
      <c r="IFE308" s="147">
        <v>27</v>
      </c>
      <c r="IFF308" s="148"/>
      <c r="IFG308" s="149" t="s">
        <v>2363</v>
      </c>
      <c r="IFH308" s="148"/>
      <c r="IFI308" s="150"/>
      <c r="IFJ308" s="150"/>
      <c r="IFK308" s="150"/>
      <c r="IFL308" s="151"/>
      <c r="IFM308" s="147">
        <v>27</v>
      </c>
      <c r="IFN308" s="148"/>
      <c r="IFO308" s="149" t="s">
        <v>2363</v>
      </c>
      <c r="IFP308" s="148"/>
      <c r="IFQ308" s="150"/>
      <c r="IFR308" s="150"/>
      <c r="IFS308" s="150"/>
      <c r="IFT308" s="151"/>
      <c r="IFU308" s="147">
        <v>27</v>
      </c>
      <c r="IFV308" s="148"/>
      <c r="IFW308" s="149" t="s">
        <v>2363</v>
      </c>
      <c r="IFX308" s="148"/>
      <c r="IFY308" s="150"/>
      <c r="IFZ308" s="150"/>
      <c r="IGA308" s="150"/>
      <c r="IGB308" s="151"/>
      <c r="IGC308" s="147">
        <v>27</v>
      </c>
      <c r="IGD308" s="148"/>
      <c r="IGE308" s="149" t="s">
        <v>2363</v>
      </c>
      <c r="IGF308" s="148"/>
      <c r="IGG308" s="150"/>
      <c r="IGH308" s="150"/>
      <c r="IGI308" s="150"/>
      <c r="IGJ308" s="151"/>
      <c r="IGK308" s="147">
        <v>27</v>
      </c>
      <c r="IGL308" s="148"/>
      <c r="IGM308" s="149" t="s">
        <v>2363</v>
      </c>
      <c r="IGN308" s="148"/>
      <c r="IGO308" s="150"/>
      <c r="IGP308" s="150"/>
      <c r="IGQ308" s="150"/>
      <c r="IGR308" s="151"/>
      <c r="IGS308" s="147">
        <v>27</v>
      </c>
      <c r="IGT308" s="148"/>
      <c r="IGU308" s="149" t="s">
        <v>2363</v>
      </c>
      <c r="IGV308" s="148"/>
      <c r="IGW308" s="150"/>
      <c r="IGX308" s="150"/>
      <c r="IGY308" s="150"/>
      <c r="IGZ308" s="151"/>
      <c r="IHA308" s="147">
        <v>27</v>
      </c>
      <c r="IHB308" s="148"/>
      <c r="IHC308" s="149" t="s">
        <v>2363</v>
      </c>
      <c r="IHD308" s="148"/>
      <c r="IHE308" s="150"/>
      <c r="IHF308" s="150"/>
      <c r="IHG308" s="150"/>
      <c r="IHH308" s="151"/>
      <c r="IHI308" s="147">
        <v>27</v>
      </c>
      <c r="IHJ308" s="148"/>
      <c r="IHK308" s="149" t="s">
        <v>2363</v>
      </c>
      <c r="IHL308" s="148"/>
      <c r="IHM308" s="150"/>
      <c r="IHN308" s="150"/>
      <c r="IHO308" s="150"/>
      <c r="IHP308" s="151"/>
      <c r="IHQ308" s="147">
        <v>27</v>
      </c>
      <c r="IHR308" s="148"/>
      <c r="IHS308" s="149" t="s">
        <v>2363</v>
      </c>
      <c r="IHT308" s="148"/>
      <c r="IHU308" s="150"/>
      <c r="IHV308" s="150"/>
      <c r="IHW308" s="150"/>
      <c r="IHX308" s="151"/>
      <c r="IHY308" s="147">
        <v>27</v>
      </c>
      <c r="IHZ308" s="148"/>
      <c r="IIA308" s="149" t="s">
        <v>2363</v>
      </c>
      <c r="IIB308" s="148"/>
      <c r="IIC308" s="150"/>
      <c r="IID308" s="150"/>
      <c r="IIE308" s="150"/>
      <c r="IIF308" s="151"/>
      <c r="IIG308" s="147">
        <v>27</v>
      </c>
      <c r="IIH308" s="148"/>
      <c r="III308" s="149" t="s">
        <v>2363</v>
      </c>
      <c r="IIJ308" s="148"/>
      <c r="IIK308" s="150"/>
      <c r="IIL308" s="150"/>
      <c r="IIM308" s="150"/>
      <c r="IIN308" s="151"/>
      <c r="IIO308" s="147">
        <v>27</v>
      </c>
      <c r="IIP308" s="148"/>
      <c r="IIQ308" s="149" t="s">
        <v>2363</v>
      </c>
      <c r="IIR308" s="148"/>
      <c r="IIS308" s="150"/>
      <c r="IIT308" s="150"/>
      <c r="IIU308" s="150"/>
      <c r="IIV308" s="151"/>
      <c r="IIW308" s="147">
        <v>27</v>
      </c>
      <c r="IIX308" s="148"/>
      <c r="IIY308" s="149" t="s">
        <v>2363</v>
      </c>
      <c r="IIZ308" s="148"/>
      <c r="IJA308" s="150"/>
      <c r="IJB308" s="150"/>
      <c r="IJC308" s="150"/>
      <c r="IJD308" s="151"/>
      <c r="IJE308" s="147">
        <v>27</v>
      </c>
      <c r="IJF308" s="148"/>
      <c r="IJG308" s="149" t="s">
        <v>2363</v>
      </c>
      <c r="IJH308" s="148"/>
      <c r="IJI308" s="150"/>
      <c r="IJJ308" s="150"/>
      <c r="IJK308" s="150"/>
      <c r="IJL308" s="151"/>
      <c r="IJM308" s="147">
        <v>27</v>
      </c>
      <c r="IJN308" s="148"/>
      <c r="IJO308" s="149" t="s">
        <v>2363</v>
      </c>
      <c r="IJP308" s="148"/>
      <c r="IJQ308" s="150"/>
      <c r="IJR308" s="150"/>
      <c r="IJS308" s="150"/>
      <c r="IJT308" s="151"/>
      <c r="IJU308" s="147">
        <v>27</v>
      </c>
      <c r="IJV308" s="148"/>
      <c r="IJW308" s="149" t="s">
        <v>2363</v>
      </c>
      <c r="IJX308" s="148"/>
      <c r="IJY308" s="150"/>
      <c r="IJZ308" s="150"/>
      <c r="IKA308" s="150"/>
      <c r="IKB308" s="151"/>
      <c r="IKC308" s="147">
        <v>27</v>
      </c>
      <c r="IKD308" s="148"/>
      <c r="IKE308" s="149" t="s">
        <v>2363</v>
      </c>
      <c r="IKF308" s="148"/>
      <c r="IKG308" s="150"/>
      <c r="IKH308" s="150"/>
      <c r="IKI308" s="150"/>
      <c r="IKJ308" s="151"/>
      <c r="IKK308" s="147">
        <v>27</v>
      </c>
      <c r="IKL308" s="148"/>
      <c r="IKM308" s="149" t="s">
        <v>2363</v>
      </c>
      <c r="IKN308" s="148"/>
      <c r="IKO308" s="150"/>
      <c r="IKP308" s="150"/>
      <c r="IKQ308" s="150"/>
      <c r="IKR308" s="151"/>
      <c r="IKS308" s="147">
        <v>27</v>
      </c>
      <c r="IKT308" s="148"/>
      <c r="IKU308" s="149" t="s">
        <v>2363</v>
      </c>
      <c r="IKV308" s="148"/>
      <c r="IKW308" s="150"/>
      <c r="IKX308" s="150"/>
      <c r="IKY308" s="150"/>
      <c r="IKZ308" s="151"/>
      <c r="ILA308" s="147">
        <v>27</v>
      </c>
      <c r="ILB308" s="148"/>
      <c r="ILC308" s="149" t="s">
        <v>2363</v>
      </c>
      <c r="ILD308" s="148"/>
      <c r="ILE308" s="150"/>
      <c r="ILF308" s="150"/>
      <c r="ILG308" s="150"/>
      <c r="ILH308" s="151"/>
      <c r="ILI308" s="147">
        <v>27</v>
      </c>
      <c r="ILJ308" s="148"/>
      <c r="ILK308" s="149" t="s">
        <v>2363</v>
      </c>
      <c r="ILL308" s="148"/>
      <c r="ILM308" s="150"/>
      <c r="ILN308" s="150"/>
      <c r="ILO308" s="150"/>
      <c r="ILP308" s="151"/>
      <c r="ILQ308" s="147">
        <v>27</v>
      </c>
      <c r="ILR308" s="148"/>
      <c r="ILS308" s="149" t="s">
        <v>2363</v>
      </c>
      <c r="ILT308" s="148"/>
      <c r="ILU308" s="150"/>
      <c r="ILV308" s="150"/>
      <c r="ILW308" s="150"/>
      <c r="ILX308" s="151"/>
      <c r="ILY308" s="147">
        <v>27</v>
      </c>
      <c r="ILZ308" s="148"/>
      <c r="IMA308" s="149" t="s">
        <v>2363</v>
      </c>
      <c r="IMB308" s="148"/>
      <c r="IMC308" s="150"/>
      <c r="IMD308" s="150"/>
      <c r="IME308" s="150"/>
      <c r="IMF308" s="151"/>
      <c r="IMG308" s="147">
        <v>27</v>
      </c>
      <c r="IMH308" s="148"/>
      <c r="IMI308" s="149" t="s">
        <v>2363</v>
      </c>
      <c r="IMJ308" s="148"/>
      <c r="IMK308" s="150"/>
      <c r="IML308" s="150"/>
      <c r="IMM308" s="150"/>
      <c r="IMN308" s="151"/>
      <c r="IMO308" s="147">
        <v>27</v>
      </c>
      <c r="IMP308" s="148"/>
      <c r="IMQ308" s="149" t="s">
        <v>2363</v>
      </c>
      <c r="IMR308" s="148"/>
      <c r="IMS308" s="150"/>
      <c r="IMT308" s="150"/>
      <c r="IMU308" s="150"/>
      <c r="IMV308" s="151"/>
      <c r="IMW308" s="147">
        <v>27</v>
      </c>
      <c r="IMX308" s="148"/>
      <c r="IMY308" s="149" t="s">
        <v>2363</v>
      </c>
      <c r="IMZ308" s="148"/>
      <c r="INA308" s="150"/>
      <c r="INB308" s="150"/>
      <c r="INC308" s="150"/>
      <c r="IND308" s="151"/>
      <c r="INE308" s="147">
        <v>27</v>
      </c>
      <c r="INF308" s="148"/>
      <c r="ING308" s="149" t="s">
        <v>2363</v>
      </c>
      <c r="INH308" s="148"/>
      <c r="INI308" s="150"/>
      <c r="INJ308" s="150"/>
      <c r="INK308" s="150"/>
      <c r="INL308" s="151"/>
      <c r="INM308" s="147">
        <v>27</v>
      </c>
      <c r="INN308" s="148"/>
      <c r="INO308" s="149" t="s">
        <v>2363</v>
      </c>
      <c r="INP308" s="148"/>
      <c r="INQ308" s="150"/>
      <c r="INR308" s="150"/>
      <c r="INS308" s="150"/>
      <c r="INT308" s="151"/>
      <c r="INU308" s="147">
        <v>27</v>
      </c>
      <c r="INV308" s="148"/>
      <c r="INW308" s="149" t="s">
        <v>2363</v>
      </c>
      <c r="INX308" s="148"/>
      <c r="INY308" s="150"/>
      <c r="INZ308" s="150"/>
      <c r="IOA308" s="150"/>
      <c r="IOB308" s="151"/>
      <c r="IOC308" s="147">
        <v>27</v>
      </c>
      <c r="IOD308" s="148"/>
      <c r="IOE308" s="149" t="s">
        <v>2363</v>
      </c>
      <c r="IOF308" s="148"/>
      <c r="IOG308" s="150"/>
      <c r="IOH308" s="150"/>
      <c r="IOI308" s="150"/>
      <c r="IOJ308" s="151"/>
      <c r="IOK308" s="147">
        <v>27</v>
      </c>
      <c r="IOL308" s="148"/>
      <c r="IOM308" s="149" t="s">
        <v>2363</v>
      </c>
      <c r="ION308" s="148"/>
      <c r="IOO308" s="150"/>
      <c r="IOP308" s="150"/>
      <c r="IOQ308" s="150"/>
      <c r="IOR308" s="151"/>
      <c r="IOS308" s="147">
        <v>27</v>
      </c>
      <c r="IOT308" s="148"/>
      <c r="IOU308" s="149" t="s">
        <v>2363</v>
      </c>
      <c r="IOV308" s="148"/>
      <c r="IOW308" s="150"/>
      <c r="IOX308" s="150"/>
      <c r="IOY308" s="150"/>
      <c r="IOZ308" s="151"/>
      <c r="IPA308" s="147">
        <v>27</v>
      </c>
      <c r="IPB308" s="148"/>
      <c r="IPC308" s="149" t="s">
        <v>2363</v>
      </c>
      <c r="IPD308" s="148"/>
      <c r="IPE308" s="150"/>
      <c r="IPF308" s="150"/>
      <c r="IPG308" s="150"/>
      <c r="IPH308" s="151"/>
      <c r="IPI308" s="147">
        <v>27</v>
      </c>
      <c r="IPJ308" s="148"/>
      <c r="IPK308" s="149" t="s">
        <v>2363</v>
      </c>
      <c r="IPL308" s="148"/>
      <c r="IPM308" s="150"/>
      <c r="IPN308" s="150"/>
      <c r="IPO308" s="150"/>
      <c r="IPP308" s="151"/>
      <c r="IPQ308" s="147">
        <v>27</v>
      </c>
      <c r="IPR308" s="148"/>
      <c r="IPS308" s="149" t="s">
        <v>2363</v>
      </c>
      <c r="IPT308" s="148"/>
      <c r="IPU308" s="150"/>
      <c r="IPV308" s="150"/>
      <c r="IPW308" s="150"/>
      <c r="IPX308" s="151"/>
      <c r="IPY308" s="147">
        <v>27</v>
      </c>
      <c r="IPZ308" s="148"/>
      <c r="IQA308" s="149" t="s">
        <v>2363</v>
      </c>
      <c r="IQB308" s="148"/>
      <c r="IQC308" s="150"/>
      <c r="IQD308" s="150"/>
      <c r="IQE308" s="150"/>
      <c r="IQF308" s="151"/>
      <c r="IQG308" s="147">
        <v>27</v>
      </c>
      <c r="IQH308" s="148"/>
      <c r="IQI308" s="149" t="s">
        <v>2363</v>
      </c>
      <c r="IQJ308" s="148"/>
      <c r="IQK308" s="150"/>
      <c r="IQL308" s="150"/>
      <c r="IQM308" s="150"/>
      <c r="IQN308" s="151"/>
      <c r="IQO308" s="147">
        <v>27</v>
      </c>
      <c r="IQP308" s="148"/>
      <c r="IQQ308" s="149" t="s">
        <v>2363</v>
      </c>
      <c r="IQR308" s="148"/>
      <c r="IQS308" s="150"/>
      <c r="IQT308" s="150"/>
      <c r="IQU308" s="150"/>
      <c r="IQV308" s="151"/>
      <c r="IQW308" s="147">
        <v>27</v>
      </c>
      <c r="IQX308" s="148"/>
      <c r="IQY308" s="149" t="s">
        <v>2363</v>
      </c>
      <c r="IQZ308" s="148"/>
      <c r="IRA308" s="150"/>
      <c r="IRB308" s="150"/>
      <c r="IRC308" s="150"/>
      <c r="IRD308" s="151"/>
      <c r="IRE308" s="147">
        <v>27</v>
      </c>
      <c r="IRF308" s="148"/>
      <c r="IRG308" s="149" t="s">
        <v>2363</v>
      </c>
      <c r="IRH308" s="148"/>
      <c r="IRI308" s="150"/>
      <c r="IRJ308" s="150"/>
      <c r="IRK308" s="150"/>
      <c r="IRL308" s="151"/>
      <c r="IRM308" s="147">
        <v>27</v>
      </c>
      <c r="IRN308" s="148"/>
      <c r="IRO308" s="149" t="s">
        <v>2363</v>
      </c>
      <c r="IRP308" s="148"/>
      <c r="IRQ308" s="150"/>
      <c r="IRR308" s="150"/>
      <c r="IRS308" s="150"/>
      <c r="IRT308" s="151"/>
      <c r="IRU308" s="147">
        <v>27</v>
      </c>
      <c r="IRV308" s="148"/>
      <c r="IRW308" s="149" t="s">
        <v>2363</v>
      </c>
      <c r="IRX308" s="148"/>
      <c r="IRY308" s="150"/>
      <c r="IRZ308" s="150"/>
      <c r="ISA308" s="150"/>
      <c r="ISB308" s="151"/>
      <c r="ISC308" s="147">
        <v>27</v>
      </c>
      <c r="ISD308" s="148"/>
      <c r="ISE308" s="149" t="s">
        <v>2363</v>
      </c>
      <c r="ISF308" s="148"/>
      <c r="ISG308" s="150"/>
      <c r="ISH308" s="150"/>
      <c r="ISI308" s="150"/>
      <c r="ISJ308" s="151"/>
      <c r="ISK308" s="147">
        <v>27</v>
      </c>
      <c r="ISL308" s="148"/>
      <c r="ISM308" s="149" t="s">
        <v>2363</v>
      </c>
      <c r="ISN308" s="148"/>
      <c r="ISO308" s="150"/>
      <c r="ISP308" s="150"/>
      <c r="ISQ308" s="150"/>
      <c r="ISR308" s="151"/>
      <c r="ISS308" s="147">
        <v>27</v>
      </c>
      <c r="IST308" s="148"/>
      <c r="ISU308" s="149" t="s">
        <v>2363</v>
      </c>
      <c r="ISV308" s="148"/>
      <c r="ISW308" s="150"/>
      <c r="ISX308" s="150"/>
      <c r="ISY308" s="150"/>
      <c r="ISZ308" s="151"/>
      <c r="ITA308" s="147">
        <v>27</v>
      </c>
      <c r="ITB308" s="148"/>
      <c r="ITC308" s="149" t="s">
        <v>2363</v>
      </c>
      <c r="ITD308" s="148"/>
      <c r="ITE308" s="150"/>
      <c r="ITF308" s="150"/>
      <c r="ITG308" s="150"/>
      <c r="ITH308" s="151"/>
      <c r="ITI308" s="147">
        <v>27</v>
      </c>
      <c r="ITJ308" s="148"/>
      <c r="ITK308" s="149" t="s">
        <v>2363</v>
      </c>
      <c r="ITL308" s="148"/>
      <c r="ITM308" s="150"/>
      <c r="ITN308" s="150"/>
      <c r="ITO308" s="150"/>
      <c r="ITP308" s="151"/>
      <c r="ITQ308" s="147">
        <v>27</v>
      </c>
      <c r="ITR308" s="148"/>
      <c r="ITS308" s="149" t="s">
        <v>2363</v>
      </c>
      <c r="ITT308" s="148"/>
      <c r="ITU308" s="150"/>
      <c r="ITV308" s="150"/>
      <c r="ITW308" s="150"/>
      <c r="ITX308" s="151"/>
      <c r="ITY308" s="147">
        <v>27</v>
      </c>
      <c r="ITZ308" s="148"/>
      <c r="IUA308" s="149" t="s">
        <v>2363</v>
      </c>
      <c r="IUB308" s="148"/>
      <c r="IUC308" s="150"/>
      <c r="IUD308" s="150"/>
      <c r="IUE308" s="150"/>
      <c r="IUF308" s="151"/>
      <c r="IUG308" s="147">
        <v>27</v>
      </c>
      <c r="IUH308" s="148"/>
      <c r="IUI308" s="149" t="s">
        <v>2363</v>
      </c>
      <c r="IUJ308" s="148"/>
      <c r="IUK308" s="150"/>
      <c r="IUL308" s="150"/>
      <c r="IUM308" s="150"/>
      <c r="IUN308" s="151"/>
      <c r="IUO308" s="147">
        <v>27</v>
      </c>
      <c r="IUP308" s="148"/>
      <c r="IUQ308" s="149" t="s">
        <v>2363</v>
      </c>
      <c r="IUR308" s="148"/>
      <c r="IUS308" s="150"/>
      <c r="IUT308" s="150"/>
      <c r="IUU308" s="150"/>
      <c r="IUV308" s="151"/>
      <c r="IUW308" s="147">
        <v>27</v>
      </c>
      <c r="IUX308" s="148"/>
      <c r="IUY308" s="149" t="s">
        <v>2363</v>
      </c>
      <c r="IUZ308" s="148"/>
      <c r="IVA308" s="150"/>
      <c r="IVB308" s="150"/>
      <c r="IVC308" s="150"/>
      <c r="IVD308" s="151"/>
      <c r="IVE308" s="147">
        <v>27</v>
      </c>
      <c r="IVF308" s="148"/>
      <c r="IVG308" s="149" t="s">
        <v>2363</v>
      </c>
      <c r="IVH308" s="148"/>
      <c r="IVI308" s="150"/>
      <c r="IVJ308" s="150"/>
      <c r="IVK308" s="150"/>
      <c r="IVL308" s="151"/>
      <c r="IVM308" s="147">
        <v>27</v>
      </c>
      <c r="IVN308" s="148"/>
      <c r="IVO308" s="149" t="s">
        <v>2363</v>
      </c>
      <c r="IVP308" s="148"/>
      <c r="IVQ308" s="150"/>
      <c r="IVR308" s="150"/>
      <c r="IVS308" s="150"/>
      <c r="IVT308" s="151"/>
      <c r="IVU308" s="147">
        <v>27</v>
      </c>
      <c r="IVV308" s="148"/>
      <c r="IVW308" s="149" t="s">
        <v>2363</v>
      </c>
      <c r="IVX308" s="148"/>
      <c r="IVY308" s="150"/>
      <c r="IVZ308" s="150"/>
      <c r="IWA308" s="150"/>
      <c r="IWB308" s="151"/>
      <c r="IWC308" s="147">
        <v>27</v>
      </c>
      <c r="IWD308" s="148"/>
      <c r="IWE308" s="149" t="s">
        <v>2363</v>
      </c>
      <c r="IWF308" s="148"/>
      <c r="IWG308" s="150"/>
      <c r="IWH308" s="150"/>
      <c r="IWI308" s="150"/>
      <c r="IWJ308" s="151"/>
      <c r="IWK308" s="147">
        <v>27</v>
      </c>
      <c r="IWL308" s="148"/>
      <c r="IWM308" s="149" t="s">
        <v>2363</v>
      </c>
      <c r="IWN308" s="148"/>
      <c r="IWO308" s="150"/>
      <c r="IWP308" s="150"/>
      <c r="IWQ308" s="150"/>
      <c r="IWR308" s="151"/>
      <c r="IWS308" s="147">
        <v>27</v>
      </c>
      <c r="IWT308" s="148"/>
      <c r="IWU308" s="149" t="s">
        <v>2363</v>
      </c>
      <c r="IWV308" s="148"/>
      <c r="IWW308" s="150"/>
      <c r="IWX308" s="150"/>
      <c r="IWY308" s="150"/>
      <c r="IWZ308" s="151"/>
      <c r="IXA308" s="147">
        <v>27</v>
      </c>
      <c r="IXB308" s="148"/>
      <c r="IXC308" s="149" t="s">
        <v>2363</v>
      </c>
      <c r="IXD308" s="148"/>
      <c r="IXE308" s="150"/>
      <c r="IXF308" s="150"/>
      <c r="IXG308" s="150"/>
      <c r="IXH308" s="151"/>
      <c r="IXI308" s="147">
        <v>27</v>
      </c>
      <c r="IXJ308" s="148"/>
      <c r="IXK308" s="149" t="s">
        <v>2363</v>
      </c>
      <c r="IXL308" s="148"/>
      <c r="IXM308" s="150"/>
      <c r="IXN308" s="150"/>
      <c r="IXO308" s="150"/>
      <c r="IXP308" s="151"/>
      <c r="IXQ308" s="147">
        <v>27</v>
      </c>
      <c r="IXR308" s="148"/>
      <c r="IXS308" s="149" t="s">
        <v>2363</v>
      </c>
      <c r="IXT308" s="148"/>
      <c r="IXU308" s="150"/>
      <c r="IXV308" s="150"/>
      <c r="IXW308" s="150"/>
      <c r="IXX308" s="151"/>
      <c r="IXY308" s="147">
        <v>27</v>
      </c>
      <c r="IXZ308" s="148"/>
      <c r="IYA308" s="149" t="s">
        <v>2363</v>
      </c>
      <c r="IYB308" s="148"/>
      <c r="IYC308" s="150"/>
      <c r="IYD308" s="150"/>
      <c r="IYE308" s="150"/>
      <c r="IYF308" s="151"/>
      <c r="IYG308" s="147">
        <v>27</v>
      </c>
      <c r="IYH308" s="148"/>
      <c r="IYI308" s="149" t="s">
        <v>2363</v>
      </c>
      <c r="IYJ308" s="148"/>
      <c r="IYK308" s="150"/>
      <c r="IYL308" s="150"/>
      <c r="IYM308" s="150"/>
      <c r="IYN308" s="151"/>
      <c r="IYO308" s="147">
        <v>27</v>
      </c>
      <c r="IYP308" s="148"/>
      <c r="IYQ308" s="149" t="s">
        <v>2363</v>
      </c>
      <c r="IYR308" s="148"/>
      <c r="IYS308" s="150"/>
      <c r="IYT308" s="150"/>
      <c r="IYU308" s="150"/>
      <c r="IYV308" s="151"/>
      <c r="IYW308" s="147">
        <v>27</v>
      </c>
      <c r="IYX308" s="148"/>
      <c r="IYY308" s="149" t="s">
        <v>2363</v>
      </c>
      <c r="IYZ308" s="148"/>
      <c r="IZA308" s="150"/>
      <c r="IZB308" s="150"/>
      <c r="IZC308" s="150"/>
      <c r="IZD308" s="151"/>
      <c r="IZE308" s="147">
        <v>27</v>
      </c>
      <c r="IZF308" s="148"/>
      <c r="IZG308" s="149" t="s">
        <v>2363</v>
      </c>
      <c r="IZH308" s="148"/>
      <c r="IZI308" s="150"/>
      <c r="IZJ308" s="150"/>
      <c r="IZK308" s="150"/>
      <c r="IZL308" s="151"/>
      <c r="IZM308" s="147">
        <v>27</v>
      </c>
      <c r="IZN308" s="148"/>
      <c r="IZO308" s="149" t="s">
        <v>2363</v>
      </c>
      <c r="IZP308" s="148"/>
      <c r="IZQ308" s="150"/>
      <c r="IZR308" s="150"/>
      <c r="IZS308" s="150"/>
      <c r="IZT308" s="151"/>
      <c r="IZU308" s="147">
        <v>27</v>
      </c>
      <c r="IZV308" s="148"/>
      <c r="IZW308" s="149" t="s">
        <v>2363</v>
      </c>
      <c r="IZX308" s="148"/>
      <c r="IZY308" s="150"/>
      <c r="IZZ308" s="150"/>
      <c r="JAA308" s="150"/>
      <c r="JAB308" s="151"/>
      <c r="JAC308" s="147">
        <v>27</v>
      </c>
      <c r="JAD308" s="148"/>
      <c r="JAE308" s="149" t="s">
        <v>2363</v>
      </c>
      <c r="JAF308" s="148"/>
      <c r="JAG308" s="150"/>
      <c r="JAH308" s="150"/>
      <c r="JAI308" s="150"/>
      <c r="JAJ308" s="151"/>
      <c r="JAK308" s="147">
        <v>27</v>
      </c>
      <c r="JAL308" s="148"/>
      <c r="JAM308" s="149" t="s">
        <v>2363</v>
      </c>
      <c r="JAN308" s="148"/>
      <c r="JAO308" s="150"/>
      <c r="JAP308" s="150"/>
      <c r="JAQ308" s="150"/>
      <c r="JAR308" s="151"/>
      <c r="JAS308" s="147">
        <v>27</v>
      </c>
      <c r="JAT308" s="148"/>
      <c r="JAU308" s="149" t="s">
        <v>2363</v>
      </c>
      <c r="JAV308" s="148"/>
      <c r="JAW308" s="150"/>
      <c r="JAX308" s="150"/>
      <c r="JAY308" s="150"/>
      <c r="JAZ308" s="151"/>
      <c r="JBA308" s="147">
        <v>27</v>
      </c>
      <c r="JBB308" s="148"/>
      <c r="JBC308" s="149" t="s">
        <v>2363</v>
      </c>
      <c r="JBD308" s="148"/>
      <c r="JBE308" s="150"/>
      <c r="JBF308" s="150"/>
      <c r="JBG308" s="150"/>
      <c r="JBH308" s="151"/>
      <c r="JBI308" s="147">
        <v>27</v>
      </c>
      <c r="JBJ308" s="148"/>
      <c r="JBK308" s="149" t="s">
        <v>2363</v>
      </c>
      <c r="JBL308" s="148"/>
      <c r="JBM308" s="150"/>
      <c r="JBN308" s="150"/>
      <c r="JBO308" s="150"/>
      <c r="JBP308" s="151"/>
      <c r="JBQ308" s="147">
        <v>27</v>
      </c>
      <c r="JBR308" s="148"/>
      <c r="JBS308" s="149" t="s">
        <v>2363</v>
      </c>
      <c r="JBT308" s="148"/>
      <c r="JBU308" s="150"/>
      <c r="JBV308" s="150"/>
      <c r="JBW308" s="150"/>
      <c r="JBX308" s="151"/>
      <c r="JBY308" s="147">
        <v>27</v>
      </c>
      <c r="JBZ308" s="148"/>
      <c r="JCA308" s="149" t="s">
        <v>2363</v>
      </c>
      <c r="JCB308" s="148"/>
      <c r="JCC308" s="150"/>
      <c r="JCD308" s="150"/>
      <c r="JCE308" s="150"/>
      <c r="JCF308" s="151"/>
      <c r="JCG308" s="147">
        <v>27</v>
      </c>
      <c r="JCH308" s="148"/>
      <c r="JCI308" s="149" t="s">
        <v>2363</v>
      </c>
      <c r="JCJ308" s="148"/>
      <c r="JCK308" s="150"/>
      <c r="JCL308" s="150"/>
      <c r="JCM308" s="150"/>
      <c r="JCN308" s="151"/>
      <c r="JCO308" s="147">
        <v>27</v>
      </c>
      <c r="JCP308" s="148"/>
      <c r="JCQ308" s="149" t="s">
        <v>2363</v>
      </c>
      <c r="JCR308" s="148"/>
      <c r="JCS308" s="150"/>
      <c r="JCT308" s="150"/>
      <c r="JCU308" s="150"/>
      <c r="JCV308" s="151"/>
      <c r="JCW308" s="147">
        <v>27</v>
      </c>
      <c r="JCX308" s="148"/>
      <c r="JCY308" s="149" t="s">
        <v>2363</v>
      </c>
      <c r="JCZ308" s="148"/>
      <c r="JDA308" s="150"/>
      <c r="JDB308" s="150"/>
      <c r="JDC308" s="150"/>
      <c r="JDD308" s="151"/>
      <c r="JDE308" s="147">
        <v>27</v>
      </c>
      <c r="JDF308" s="148"/>
      <c r="JDG308" s="149" t="s">
        <v>2363</v>
      </c>
      <c r="JDH308" s="148"/>
      <c r="JDI308" s="150"/>
      <c r="JDJ308" s="150"/>
      <c r="JDK308" s="150"/>
      <c r="JDL308" s="151"/>
      <c r="JDM308" s="147">
        <v>27</v>
      </c>
      <c r="JDN308" s="148"/>
      <c r="JDO308" s="149" t="s">
        <v>2363</v>
      </c>
      <c r="JDP308" s="148"/>
      <c r="JDQ308" s="150"/>
      <c r="JDR308" s="150"/>
      <c r="JDS308" s="150"/>
      <c r="JDT308" s="151"/>
      <c r="JDU308" s="147">
        <v>27</v>
      </c>
      <c r="JDV308" s="148"/>
      <c r="JDW308" s="149" t="s">
        <v>2363</v>
      </c>
      <c r="JDX308" s="148"/>
      <c r="JDY308" s="150"/>
      <c r="JDZ308" s="150"/>
      <c r="JEA308" s="150"/>
      <c r="JEB308" s="151"/>
      <c r="JEC308" s="147">
        <v>27</v>
      </c>
      <c r="JED308" s="148"/>
      <c r="JEE308" s="149" t="s">
        <v>2363</v>
      </c>
      <c r="JEF308" s="148"/>
      <c r="JEG308" s="150"/>
      <c r="JEH308" s="150"/>
      <c r="JEI308" s="150"/>
      <c r="JEJ308" s="151"/>
      <c r="JEK308" s="147">
        <v>27</v>
      </c>
      <c r="JEL308" s="148"/>
      <c r="JEM308" s="149" t="s">
        <v>2363</v>
      </c>
      <c r="JEN308" s="148"/>
      <c r="JEO308" s="150"/>
      <c r="JEP308" s="150"/>
      <c r="JEQ308" s="150"/>
      <c r="JER308" s="151"/>
      <c r="JES308" s="147">
        <v>27</v>
      </c>
      <c r="JET308" s="148"/>
      <c r="JEU308" s="149" t="s">
        <v>2363</v>
      </c>
      <c r="JEV308" s="148"/>
      <c r="JEW308" s="150"/>
      <c r="JEX308" s="150"/>
      <c r="JEY308" s="150"/>
      <c r="JEZ308" s="151"/>
      <c r="JFA308" s="147">
        <v>27</v>
      </c>
      <c r="JFB308" s="148"/>
      <c r="JFC308" s="149" t="s">
        <v>2363</v>
      </c>
      <c r="JFD308" s="148"/>
      <c r="JFE308" s="150"/>
      <c r="JFF308" s="150"/>
      <c r="JFG308" s="150"/>
      <c r="JFH308" s="151"/>
      <c r="JFI308" s="147">
        <v>27</v>
      </c>
      <c r="JFJ308" s="148"/>
      <c r="JFK308" s="149" t="s">
        <v>2363</v>
      </c>
      <c r="JFL308" s="148"/>
      <c r="JFM308" s="150"/>
      <c r="JFN308" s="150"/>
      <c r="JFO308" s="150"/>
      <c r="JFP308" s="151"/>
      <c r="JFQ308" s="147">
        <v>27</v>
      </c>
      <c r="JFR308" s="148"/>
      <c r="JFS308" s="149" t="s">
        <v>2363</v>
      </c>
      <c r="JFT308" s="148"/>
      <c r="JFU308" s="150"/>
      <c r="JFV308" s="150"/>
      <c r="JFW308" s="150"/>
      <c r="JFX308" s="151"/>
      <c r="JFY308" s="147">
        <v>27</v>
      </c>
      <c r="JFZ308" s="148"/>
      <c r="JGA308" s="149" t="s">
        <v>2363</v>
      </c>
      <c r="JGB308" s="148"/>
      <c r="JGC308" s="150"/>
      <c r="JGD308" s="150"/>
      <c r="JGE308" s="150"/>
      <c r="JGF308" s="151"/>
      <c r="JGG308" s="147">
        <v>27</v>
      </c>
      <c r="JGH308" s="148"/>
      <c r="JGI308" s="149" t="s">
        <v>2363</v>
      </c>
      <c r="JGJ308" s="148"/>
      <c r="JGK308" s="150"/>
      <c r="JGL308" s="150"/>
      <c r="JGM308" s="150"/>
      <c r="JGN308" s="151"/>
      <c r="JGO308" s="147">
        <v>27</v>
      </c>
      <c r="JGP308" s="148"/>
      <c r="JGQ308" s="149" t="s">
        <v>2363</v>
      </c>
      <c r="JGR308" s="148"/>
      <c r="JGS308" s="150"/>
      <c r="JGT308" s="150"/>
      <c r="JGU308" s="150"/>
      <c r="JGV308" s="151"/>
      <c r="JGW308" s="147">
        <v>27</v>
      </c>
      <c r="JGX308" s="148"/>
      <c r="JGY308" s="149" t="s">
        <v>2363</v>
      </c>
      <c r="JGZ308" s="148"/>
      <c r="JHA308" s="150"/>
      <c r="JHB308" s="150"/>
      <c r="JHC308" s="150"/>
      <c r="JHD308" s="151"/>
      <c r="JHE308" s="147">
        <v>27</v>
      </c>
      <c r="JHF308" s="148"/>
      <c r="JHG308" s="149" t="s">
        <v>2363</v>
      </c>
      <c r="JHH308" s="148"/>
      <c r="JHI308" s="150"/>
      <c r="JHJ308" s="150"/>
      <c r="JHK308" s="150"/>
      <c r="JHL308" s="151"/>
      <c r="JHM308" s="147">
        <v>27</v>
      </c>
      <c r="JHN308" s="148"/>
      <c r="JHO308" s="149" t="s">
        <v>2363</v>
      </c>
      <c r="JHP308" s="148"/>
      <c r="JHQ308" s="150"/>
      <c r="JHR308" s="150"/>
      <c r="JHS308" s="150"/>
      <c r="JHT308" s="151"/>
      <c r="JHU308" s="147">
        <v>27</v>
      </c>
      <c r="JHV308" s="148"/>
      <c r="JHW308" s="149" t="s">
        <v>2363</v>
      </c>
      <c r="JHX308" s="148"/>
      <c r="JHY308" s="150"/>
      <c r="JHZ308" s="150"/>
      <c r="JIA308" s="150"/>
      <c r="JIB308" s="151"/>
      <c r="JIC308" s="147">
        <v>27</v>
      </c>
      <c r="JID308" s="148"/>
      <c r="JIE308" s="149" t="s">
        <v>2363</v>
      </c>
      <c r="JIF308" s="148"/>
      <c r="JIG308" s="150"/>
      <c r="JIH308" s="150"/>
      <c r="JII308" s="150"/>
      <c r="JIJ308" s="151"/>
      <c r="JIK308" s="147">
        <v>27</v>
      </c>
      <c r="JIL308" s="148"/>
      <c r="JIM308" s="149" t="s">
        <v>2363</v>
      </c>
      <c r="JIN308" s="148"/>
      <c r="JIO308" s="150"/>
      <c r="JIP308" s="150"/>
      <c r="JIQ308" s="150"/>
      <c r="JIR308" s="151"/>
      <c r="JIS308" s="147">
        <v>27</v>
      </c>
      <c r="JIT308" s="148"/>
      <c r="JIU308" s="149" t="s">
        <v>2363</v>
      </c>
      <c r="JIV308" s="148"/>
      <c r="JIW308" s="150"/>
      <c r="JIX308" s="150"/>
      <c r="JIY308" s="150"/>
      <c r="JIZ308" s="151"/>
      <c r="JJA308" s="147">
        <v>27</v>
      </c>
      <c r="JJB308" s="148"/>
      <c r="JJC308" s="149" t="s">
        <v>2363</v>
      </c>
      <c r="JJD308" s="148"/>
      <c r="JJE308" s="150"/>
      <c r="JJF308" s="150"/>
      <c r="JJG308" s="150"/>
      <c r="JJH308" s="151"/>
      <c r="JJI308" s="147">
        <v>27</v>
      </c>
      <c r="JJJ308" s="148"/>
      <c r="JJK308" s="149" t="s">
        <v>2363</v>
      </c>
      <c r="JJL308" s="148"/>
      <c r="JJM308" s="150"/>
      <c r="JJN308" s="150"/>
      <c r="JJO308" s="150"/>
      <c r="JJP308" s="151"/>
      <c r="JJQ308" s="147">
        <v>27</v>
      </c>
      <c r="JJR308" s="148"/>
      <c r="JJS308" s="149" t="s">
        <v>2363</v>
      </c>
      <c r="JJT308" s="148"/>
      <c r="JJU308" s="150"/>
      <c r="JJV308" s="150"/>
      <c r="JJW308" s="150"/>
      <c r="JJX308" s="151"/>
      <c r="JJY308" s="147">
        <v>27</v>
      </c>
      <c r="JJZ308" s="148"/>
      <c r="JKA308" s="149" t="s">
        <v>2363</v>
      </c>
      <c r="JKB308" s="148"/>
      <c r="JKC308" s="150"/>
      <c r="JKD308" s="150"/>
      <c r="JKE308" s="150"/>
      <c r="JKF308" s="151"/>
      <c r="JKG308" s="147">
        <v>27</v>
      </c>
      <c r="JKH308" s="148"/>
      <c r="JKI308" s="149" t="s">
        <v>2363</v>
      </c>
      <c r="JKJ308" s="148"/>
      <c r="JKK308" s="150"/>
      <c r="JKL308" s="150"/>
      <c r="JKM308" s="150"/>
      <c r="JKN308" s="151"/>
      <c r="JKO308" s="147">
        <v>27</v>
      </c>
      <c r="JKP308" s="148"/>
      <c r="JKQ308" s="149" t="s">
        <v>2363</v>
      </c>
      <c r="JKR308" s="148"/>
      <c r="JKS308" s="150"/>
      <c r="JKT308" s="150"/>
      <c r="JKU308" s="150"/>
      <c r="JKV308" s="151"/>
      <c r="JKW308" s="147">
        <v>27</v>
      </c>
      <c r="JKX308" s="148"/>
      <c r="JKY308" s="149" t="s">
        <v>2363</v>
      </c>
      <c r="JKZ308" s="148"/>
      <c r="JLA308" s="150"/>
      <c r="JLB308" s="150"/>
      <c r="JLC308" s="150"/>
      <c r="JLD308" s="151"/>
      <c r="JLE308" s="147">
        <v>27</v>
      </c>
      <c r="JLF308" s="148"/>
      <c r="JLG308" s="149" t="s">
        <v>2363</v>
      </c>
      <c r="JLH308" s="148"/>
      <c r="JLI308" s="150"/>
      <c r="JLJ308" s="150"/>
      <c r="JLK308" s="150"/>
      <c r="JLL308" s="151"/>
      <c r="JLM308" s="147">
        <v>27</v>
      </c>
      <c r="JLN308" s="148"/>
      <c r="JLO308" s="149" t="s">
        <v>2363</v>
      </c>
      <c r="JLP308" s="148"/>
      <c r="JLQ308" s="150"/>
      <c r="JLR308" s="150"/>
      <c r="JLS308" s="150"/>
      <c r="JLT308" s="151"/>
      <c r="JLU308" s="147">
        <v>27</v>
      </c>
      <c r="JLV308" s="148"/>
      <c r="JLW308" s="149" t="s">
        <v>2363</v>
      </c>
      <c r="JLX308" s="148"/>
      <c r="JLY308" s="150"/>
      <c r="JLZ308" s="150"/>
      <c r="JMA308" s="150"/>
      <c r="JMB308" s="151"/>
      <c r="JMC308" s="147">
        <v>27</v>
      </c>
      <c r="JMD308" s="148"/>
      <c r="JME308" s="149" t="s">
        <v>2363</v>
      </c>
      <c r="JMF308" s="148"/>
      <c r="JMG308" s="150"/>
      <c r="JMH308" s="150"/>
      <c r="JMI308" s="150"/>
      <c r="JMJ308" s="151"/>
      <c r="JMK308" s="147">
        <v>27</v>
      </c>
      <c r="JML308" s="148"/>
      <c r="JMM308" s="149" t="s">
        <v>2363</v>
      </c>
      <c r="JMN308" s="148"/>
      <c r="JMO308" s="150"/>
      <c r="JMP308" s="150"/>
      <c r="JMQ308" s="150"/>
      <c r="JMR308" s="151"/>
      <c r="JMS308" s="147">
        <v>27</v>
      </c>
      <c r="JMT308" s="148"/>
      <c r="JMU308" s="149" t="s">
        <v>2363</v>
      </c>
      <c r="JMV308" s="148"/>
      <c r="JMW308" s="150"/>
      <c r="JMX308" s="150"/>
      <c r="JMY308" s="150"/>
      <c r="JMZ308" s="151"/>
      <c r="JNA308" s="147">
        <v>27</v>
      </c>
      <c r="JNB308" s="148"/>
      <c r="JNC308" s="149" t="s">
        <v>2363</v>
      </c>
      <c r="JND308" s="148"/>
      <c r="JNE308" s="150"/>
      <c r="JNF308" s="150"/>
      <c r="JNG308" s="150"/>
      <c r="JNH308" s="151"/>
      <c r="JNI308" s="147">
        <v>27</v>
      </c>
      <c r="JNJ308" s="148"/>
      <c r="JNK308" s="149" t="s">
        <v>2363</v>
      </c>
      <c r="JNL308" s="148"/>
      <c r="JNM308" s="150"/>
      <c r="JNN308" s="150"/>
      <c r="JNO308" s="150"/>
      <c r="JNP308" s="151"/>
      <c r="JNQ308" s="147">
        <v>27</v>
      </c>
      <c r="JNR308" s="148"/>
      <c r="JNS308" s="149" t="s">
        <v>2363</v>
      </c>
      <c r="JNT308" s="148"/>
      <c r="JNU308" s="150"/>
      <c r="JNV308" s="150"/>
      <c r="JNW308" s="150"/>
      <c r="JNX308" s="151"/>
      <c r="JNY308" s="147">
        <v>27</v>
      </c>
      <c r="JNZ308" s="148"/>
      <c r="JOA308" s="149" t="s">
        <v>2363</v>
      </c>
      <c r="JOB308" s="148"/>
      <c r="JOC308" s="150"/>
      <c r="JOD308" s="150"/>
      <c r="JOE308" s="150"/>
      <c r="JOF308" s="151"/>
      <c r="JOG308" s="147">
        <v>27</v>
      </c>
      <c r="JOH308" s="148"/>
      <c r="JOI308" s="149" t="s">
        <v>2363</v>
      </c>
      <c r="JOJ308" s="148"/>
      <c r="JOK308" s="150"/>
      <c r="JOL308" s="150"/>
      <c r="JOM308" s="150"/>
      <c r="JON308" s="151"/>
      <c r="JOO308" s="147">
        <v>27</v>
      </c>
      <c r="JOP308" s="148"/>
      <c r="JOQ308" s="149" t="s">
        <v>2363</v>
      </c>
      <c r="JOR308" s="148"/>
      <c r="JOS308" s="150"/>
      <c r="JOT308" s="150"/>
      <c r="JOU308" s="150"/>
      <c r="JOV308" s="151"/>
      <c r="JOW308" s="147">
        <v>27</v>
      </c>
      <c r="JOX308" s="148"/>
      <c r="JOY308" s="149" t="s">
        <v>2363</v>
      </c>
      <c r="JOZ308" s="148"/>
      <c r="JPA308" s="150"/>
      <c r="JPB308" s="150"/>
      <c r="JPC308" s="150"/>
      <c r="JPD308" s="151"/>
      <c r="JPE308" s="147">
        <v>27</v>
      </c>
      <c r="JPF308" s="148"/>
      <c r="JPG308" s="149" t="s">
        <v>2363</v>
      </c>
      <c r="JPH308" s="148"/>
      <c r="JPI308" s="150"/>
      <c r="JPJ308" s="150"/>
      <c r="JPK308" s="150"/>
      <c r="JPL308" s="151"/>
      <c r="JPM308" s="147">
        <v>27</v>
      </c>
      <c r="JPN308" s="148"/>
      <c r="JPO308" s="149" t="s">
        <v>2363</v>
      </c>
      <c r="JPP308" s="148"/>
      <c r="JPQ308" s="150"/>
      <c r="JPR308" s="150"/>
      <c r="JPS308" s="150"/>
      <c r="JPT308" s="151"/>
      <c r="JPU308" s="147">
        <v>27</v>
      </c>
      <c r="JPV308" s="148"/>
      <c r="JPW308" s="149" t="s">
        <v>2363</v>
      </c>
      <c r="JPX308" s="148"/>
      <c r="JPY308" s="150"/>
      <c r="JPZ308" s="150"/>
      <c r="JQA308" s="150"/>
      <c r="JQB308" s="151"/>
      <c r="JQC308" s="147">
        <v>27</v>
      </c>
      <c r="JQD308" s="148"/>
      <c r="JQE308" s="149" t="s">
        <v>2363</v>
      </c>
      <c r="JQF308" s="148"/>
      <c r="JQG308" s="150"/>
      <c r="JQH308" s="150"/>
      <c r="JQI308" s="150"/>
      <c r="JQJ308" s="151"/>
      <c r="JQK308" s="147">
        <v>27</v>
      </c>
      <c r="JQL308" s="148"/>
      <c r="JQM308" s="149" t="s">
        <v>2363</v>
      </c>
      <c r="JQN308" s="148"/>
      <c r="JQO308" s="150"/>
      <c r="JQP308" s="150"/>
      <c r="JQQ308" s="150"/>
      <c r="JQR308" s="151"/>
      <c r="JQS308" s="147">
        <v>27</v>
      </c>
      <c r="JQT308" s="148"/>
      <c r="JQU308" s="149" t="s">
        <v>2363</v>
      </c>
      <c r="JQV308" s="148"/>
      <c r="JQW308" s="150"/>
      <c r="JQX308" s="150"/>
      <c r="JQY308" s="150"/>
      <c r="JQZ308" s="151"/>
      <c r="JRA308" s="147">
        <v>27</v>
      </c>
      <c r="JRB308" s="148"/>
      <c r="JRC308" s="149" t="s">
        <v>2363</v>
      </c>
      <c r="JRD308" s="148"/>
      <c r="JRE308" s="150"/>
      <c r="JRF308" s="150"/>
      <c r="JRG308" s="150"/>
      <c r="JRH308" s="151"/>
      <c r="JRI308" s="147">
        <v>27</v>
      </c>
      <c r="JRJ308" s="148"/>
      <c r="JRK308" s="149" t="s">
        <v>2363</v>
      </c>
      <c r="JRL308" s="148"/>
      <c r="JRM308" s="150"/>
      <c r="JRN308" s="150"/>
      <c r="JRO308" s="150"/>
      <c r="JRP308" s="151"/>
      <c r="JRQ308" s="147">
        <v>27</v>
      </c>
      <c r="JRR308" s="148"/>
      <c r="JRS308" s="149" t="s">
        <v>2363</v>
      </c>
      <c r="JRT308" s="148"/>
      <c r="JRU308" s="150"/>
      <c r="JRV308" s="150"/>
      <c r="JRW308" s="150"/>
      <c r="JRX308" s="151"/>
      <c r="JRY308" s="147">
        <v>27</v>
      </c>
      <c r="JRZ308" s="148"/>
      <c r="JSA308" s="149" t="s">
        <v>2363</v>
      </c>
      <c r="JSB308" s="148"/>
      <c r="JSC308" s="150"/>
      <c r="JSD308" s="150"/>
      <c r="JSE308" s="150"/>
      <c r="JSF308" s="151"/>
      <c r="JSG308" s="147">
        <v>27</v>
      </c>
      <c r="JSH308" s="148"/>
      <c r="JSI308" s="149" t="s">
        <v>2363</v>
      </c>
      <c r="JSJ308" s="148"/>
      <c r="JSK308" s="150"/>
      <c r="JSL308" s="150"/>
      <c r="JSM308" s="150"/>
      <c r="JSN308" s="151"/>
      <c r="JSO308" s="147">
        <v>27</v>
      </c>
      <c r="JSP308" s="148"/>
      <c r="JSQ308" s="149" t="s">
        <v>2363</v>
      </c>
      <c r="JSR308" s="148"/>
      <c r="JSS308" s="150"/>
      <c r="JST308" s="150"/>
      <c r="JSU308" s="150"/>
      <c r="JSV308" s="151"/>
      <c r="JSW308" s="147">
        <v>27</v>
      </c>
      <c r="JSX308" s="148"/>
      <c r="JSY308" s="149" t="s">
        <v>2363</v>
      </c>
      <c r="JSZ308" s="148"/>
      <c r="JTA308" s="150"/>
      <c r="JTB308" s="150"/>
      <c r="JTC308" s="150"/>
      <c r="JTD308" s="151"/>
      <c r="JTE308" s="147">
        <v>27</v>
      </c>
      <c r="JTF308" s="148"/>
      <c r="JTG308" s="149" t="s">
        <v>2363</v>
      </c>
      <c r="JTH308" s="148"/>
      <c r="JTI308" s="150"/>
      <c r="JTJ308" s="150"/>
      <c r="JTK308" s="150"/>
      <c r="JTL308" s="151"/>
      <c r="JTM308" s="147">
        <v>27</v>
      </c>
      <c r="JTN308" s="148"/>
      <c r="JTO308" s="149" t="s">
        <v>2363</v>
      </c>
      <c r="JTP308" s="148"/>
      <c r="JTQ308" s="150"/>
      <c r="JTR308" s="150"/>
      <c r="JTS308" s="150"/>
      <c r="JTT308" s="151"/>
      <c r="JTU308" s="147">
        <v>27</v>
      </c>
      <c r="JTV308" s="148"/>
      <c r="JTW308" s="149" t="s">
        <v>2363</v>
      </c>
      <c r="JTX308" s="148"/>
      <c r="JTY308" s="150"/>
      <c r="JTZ308" s="150"/>
      <c r="JUA308" s="150"/>
      <c r="JUB308" s="151"/>
      <c r="JUC308" s="147">
        <v>27</v>
      </c>
      <c r="JUD308" s="148"/>
      <c r="JUE308" s="149" t="s">
        <v>2363</v>
      </c>
      <c r="JUF308" s="148"/>
      <c r="JUG308" s="150"/>
      <c r="JUH308" s="150"/>
      <c r="JUI308" s="150"/>
      <c r="JUJ308" s="151"/>
      <c r="JUK308" s="147">
        <v>27</v>
      </c>
      <c r="JUL308" s="148"/>
      <c r="JUM308" s="149" t="s">
        <v>2363</v>
      </c>
      <c r="JUN308" s="148"/>
      <c r="JUO308" s="150"/>
      <c r="JUP308" s="150"/>
      <c r="JUQ308" s="150"/>
      <c r="JUR308" s="151"/>
      <c r="JUS308" s="147">
        <v>27</v>
      </c>
      <c r="JUT308" s="148"/>
      <c r="JUU308" s="149" t="s">
        <v>2363</v>
      </c>
      <c r="JUV308" s="148"/>
      <c r="JUW308" s="150"/>
      <c r="JUX308" s="150"/>
      <c r="JUY308" s="150"/>
      <c r="JUZ308" s="151"/>
      <c r="JVA308" s="147">
        <v>27</v>
      </c>
      <c r="JVB308" s="148"/>
      <c r="JVC308" s="149" t="s">
        <v>2363</v>
      </c>
      <c r="JVD308" s="148"/>
      <c r="JVE308" s="150"/>
      <c r="JVF308" s="150"/>
      <c r="JVG308" s="150"/>
      <c r="JVH308" s="151"/>
      <c r="JVI308" s="147">
        <v>27</v>
      </c>
      <c r="JVJ308" s="148"/>
      <c r="JVK308" s="149" t="s">
        <v>2363</v>
      </c>
      <c r="JVL308" s="148"/>
      <c r="JVM308" s="150"/>
      <c r="JVN308" s="150"/>
      <c r="JVO308" s="150"/>
      <c r="JVP308" s="151"/>
      <c r="JVQ308" s="147">
        <v>27</v>
      </c>
      <c r="JVR308" s="148"/>
      <c r="JVS308" s="149" t="s">
        <v>2363</v>
      </c>
      <c r="JVT308" s="148"/>
      <c r="JVU308" s="150"/>
      <c r="JVV308" s="150"/>
      <c r="JVW308" s="150"/>
      <c r="JVX308" s="151"/>
      <c r="JVY308" s="147">
        <v>27</v>
      </c>
      <c r="JVZ308" s="148"/>
      <c r="JWA308" s="149" t="s">
        <v>2363</v>
      </c>
      <c r="JWB308" s="148"/>
      <c r="JWC308" s="150"/>
      <c r="JWD308" s="150"/>
      <c r="JWE308" s="150"/>
      <c r="JWF308" s="151"/>
      <c r="JWG308" s="147">
        <v>27</v>
      </c>
      <c r="JWH308" s="148"/>
      <c r="JWI308" s="149" t="s">
        <v>2363</v>
      </c>
      <c r="JWJ308" s="148"/>
      <c r="JWK308" s="150"/>
      <c r="JWL308" s="150"/>
      <c r="JWM308" s="150"/>
      <c r="JWN308" s="151"/>
      <c r="JWO308" s="147">
        <v>27</v>
      </c>
      <c r="JWP308" s="148"/>
      <c r="JWQ308" s="149" t="s">
        <v>2363</v>
      </c>
      <c r="JWR308" s="148"/>
      <c r="JWS308" s="150"/>
      <c r="JWT308" s="150"/>
      <c r="JWU308" s="150"/>
      <c r="JWV308" s="151"/>
      <c r="JWW308" s="147">
        <v>27</v>
      </c>
      <c r="JWX308" s="148"/>
      <c r="JWY308" s="149" t="s">
        <v>2363</v>
      </c>
      <c r="JWZ308" s="148"/>
      <c r="JXA308" s="150"/>
      <c r="JXB308" s="150"/>
      <c r="JXC308" s="150"/>
      <c r="JXD308" s="151"/>
      <c r="JXE308" s="147">
        <v>27</v>
      </c>
      <c r="JXF308" s="148"/>
      <c r="JXG308" s="149" t="s">
        <v>2363</v>
      </c>
      <c r="JXH308" s="148"/>
      <c r="JXI308" s="150"/>
      <c r="JXJ308" s="150"/>
      <c r="JXK308" s="150"/>
      <c r="JXL308" s="151"/>
      <c r="JXM308" s="147">
        <v>27</v>
      </c>
      <c r="JXN308" s="148"/>
      <c r="JXO308" s="149" t="s">
        <v>2363</v>
      </c>
      <c r="JXP308" s="148"/>
      <c r="JXQ308" s="150"/>
      <c r="JXR308" s="150"/>
      <c r="JXS308" s="150"/>
      <c r="JXT308" s="151"/>
      <c r="JXU308" s="147">
        <v>27</v>
      </c>
      <c r="JXV308" s="148"/>
      <c r="JXW308" s="149" t="s">
        <v>2363</v>
      </c>
      <c r="JXX308" s="148"/>
      <c r="JXY308" s="150"/>
      <c r="JXZ308" s="150"/>
      <c r="JYA308" s="150"/>
      <c r="JYB308" s="151"/>
      <c r="JYC308" s="147">
        <v>27</v>
      </c>
      <c r="JYD308" s="148"/>
      <c r="JYE308" s="149" t="s">
        <v>2363</v>
      </c>
      <c r="JYF308" s="148"/>
      <c r="JYG308" s="150"/>
      <c r="JYH308" s="150"/>
      <c r="JYI308" s="150"/>
      <c r="JYJ308" s="151"/>
      <c r="JYK308" s="147">
        <v>27</v>
      </c>
      <c r="JYL308" s="148"/>
      <c r="JYM308" s="149" t="s">
        <v>2363</v>
      </c>
      <c r="JYN308" s="148"/>
      <c r="JYO308" s="150"/>
      <c r="JYP308" s="150"/>
      <c r="JYQ308" s="150"/>
      <c r="JYR308" s="151"/>
      <c r="JYS308" s="147">
        <v>27</v>
      </c>
      <c r="JYT308" s="148"/>
      <c r="JYU308" s="149" t="s">
        <v>2363</v>
      </c>
      <c r="JYV308" s="148"/>
      <c r="JYW308" s="150"/>
      <c r="JYX308" s="150"/>
      <c r="JYY308" s="150"/>
      <c r="JYZ308" s="151"/>
      <c r="JZA308" s="147">
        <v>27</v>
      </c>
      <c r="JZB308" s="148"/>
      <c r="JZC308" s="149" t="s">
        <v>2363</v>
      </c>
      <c r="JZD308" s="148"/>
      <c r="JZE308" s="150"/>
      <c r="JZF308" s="150"/>
      <c r="JZG308" s="150"/>
      <c r="JZH308" s="151"/>
      <c r="JZI308" s="147">
        <v>27</v>
      </c>
      <c r="JZJ308" s="148"/>
      <c r="JZK308" s="149" t="s">
        <v>2363</v>
      </c>
      <c r="JZL308" s="148"/>
      <c r="JZM308" s="150"/>
      <c r="JZN308" s="150"/>
      <c r="JZO308" s="150"/>
      <c r="JZP308" s="151"/>
      <c r="JZQ308" s="147">
        <v>27</v>
      </c>
      <c r="JZR308" s="148"/>
      <c r="JZS308" s="149" t="s">
        <v>2363</v>
      </c>
      <c r="JZT308" s="148"/>
      <c r="JZU308" s="150"/>
      <c r="JZV308" s="150"/>
      <c r="JZW308" s="150"/>
      <c r="JZX308" s="151"/>
      <c r="JZY308" s="147">
        <v>27</v>
      </c>
      <c r="JZZ308" s="148"/>
      <c r="KAA308" s="149" t="s">
        <v>2363</v>
      </c>
      <c r="KAB308" s="148"/>
      <c r="KAC308" s="150"/>
      <c r="KAD308" s="150"/>
      <c r="KAE308" s="150"/>
      <c r="KAF308" s="151"/>
      <c r="KAG308" s="147">
        <v>27</v>
      </c>
      <c r="KAH308" s="148"/>
      <c r="KAI308" s="149" t="s">
        <v>2363</v>
      </c>
      <c r="KAJ308" s="148"/>
      <c r="KAK308" s="150"/>
      <c r="KAL308" s="150"/>
      <c r="KAM308" s="150"/>
      <c r="KAN308" s="151"/>
      <c r="KAO308" s="147">
        <v>27</v>
      </c>
      <c r="KAP308" s="148"/>
      <c r="KAQ308" s="149" t="s">
        <v>2363</v>
      </c>
      <c r="KAR308" s="148"/>
      <c r="KAS308" s="150"/>
      <c r="KAT308" s="150"/>
      <c r="KAU308" s="150"/>
      <c r="KAV308" s="151"/>
      <c r="KAW308" s="147">
        <v>27</v>
      </c>
      <c r="KAX308" s="148"/>
      <c r="KAY308" s="149" t="s">
        <v>2363</v>
      </c>
      <c r="KAZ308" s="148"/>
      <c r="KBA308" s="150"/>
      <c r="KBB308" s="150"/>
      <c r="KBC308" s="150"/>
      <c r="KBD308" s="151"/>
      <c r="KBE308" s="147">
        <v>27</v>
      </c>
      <c r="KBF308" s="148"/>
      <c r="KBG308" s="149" t="s">
        <v>2363</v>
      </c>
      <c r="KBH308" s="148"/>
      <c r="KBI308" s="150"/>
      <c r="KBJ308" s="150"/>
      <c r="KBK308" s="150"/>
      <c r="KBL308" s="151"/>
      <c r="KBM308" s="147">
        <v>27</v>
      </c>
      <c r="KBN308" s="148"/>
      <c r="KBO308" s="149" t="s">
        <v>2363</v>
      </c>
      <c r="KBP308" s="148"/>
      <c r="KBQ308" s="150"/>
      <c r="KBR308" s="150"/>
      <c r="KBS308" s="150"/>
      <c r="KBT308" s="151"/>
      <c r="KBU308" s="147">
        <v>27</v>
      </c>
      <c r="KBV308" s="148"/>
      <c r="KBW308" s="149" t="s">
        <v>2363</v>
      </c>
      <c r="KBX308" s="148"/>
      <c r="KBY308" s="150"/>
      <c r="KBZ308" s="150"/>
      <c r="KCA308" s="150"/>
      <c r="KCB308" s="151"/>
      <c r="KCC308" s="147">
        <v>27</v>
      </c>
      <c r="KCD308" s="148"/>
      <c r="KCE308" s="149" t="s">
        <v>2363</v>
      </c>
      <c r="KCF308" s="148"/>
      <c r="KCG308" s="150"/>
      <c r="KCH308" s="150"/>
      <c r="KCI308" s="150"/>
      <c r="KCJ308" s="151"/>
      <c r="KCK308" s="147">
        <v>27</v>
      </c>
      <c r="KCL308" s="148"/>
      <c r="KCM308" s="149" t="s">
        <v>2363</v>
      </c>
      <c r="KCN308" s="148"/>
      <c r="KCO308" s="150"/>
      <c r="KCP308" s="150"/>
      <c r="KCQ308" s="150"/>
      <c r="KCR308" s="151"/>
      <c r="KCS308" s="147">
        <v>27</v>
      </c>
      <c r="KCT308" s="148"/>
      <c r="KCU308" s="149" t="s">
        <v>2363</v>
      </c>
      <c r="KCV308" s="148"/>
      <c r="KCW308" s="150"/>
      <c r="KCX308" s="150"/>
      <c r="KCY308" s="150"/>
      <c r="KCZ308" s="151"/>
      <c r="KDA308" s="147">
        <v>27</v>
      </c>
      <c r="KDB308" s="148"/>
      <c r="KDC308" s="149" t="s">
        <v>2363</v>
      </c>
      <c r="KDD308" s="148"/>
      <c r="KDE308" s="150"/>
      <c r="KDF308" s="150"/>
      <c r="KDG308" s="150"/>
      <c r="KDH308" s="151"/>
      <c r="KDI308" s="147">
        <v>27</v>
      </c>
      <c r="KDJ308" s="148"/>
      <c r="KDK308" s="149" t="s">
        <v>2363</v>
      </c>
      <c r="KDL308" s="148"/>
      <c r="KDM308" s="150"/>
      <c r="KDN308" s="150"/>
      <c r="KDO308" s="150"/>
      <c r="KDP308" s="151"/>
      <c r="KDQ308" s="147">
        <v>27</v>
      </c>
      <c r="KDR308" s="148"/>
      <c r="KDS308" s="149" t="s">
        <v>2363</v>
      </c>
      <c r="KDT308" s="148"/>
      <c r="KDU308" s="150"/>
      <c r="KDV308" s="150"/>
      <c r="KDW308" s="150"/>
      <c r="KDX308" s="151"/>
      <c r="KDY308" s="147">
        <v>27</v>
      </c>
      <c r="KDZ308" s="148"/>
      <c r="KEA308" s="149" t="s">
        <v>2363</v>
      </c>
      <c r="KEB308" s="148"/>
      <c r="KEC308" s="150"/>
      <c r="KED308" s="150"/>
      <c r="KEE308" s="150"/>
      <c r="KEF308" s="151"/>
      <c r="KEG308" s="147">
        <v>27</v>
      </c>
      <c r="KEH308" s="148"/>
      <c r="KEI308" s="149" t="s">
        <v>2363</v>
      </c>
      <c r="KEJ308" s="148"/>
      <c r="KEK308" s="150"/>
      <c r="KEL308" s="150"/>
      <c r="KEM308" s="150"/>
      <c r="KEN308" s="151"/>
      <c r="KEO308" s="147">
        <v>27</v>
      </c>
      <c r="KEP308" s="148"/>
      <c r="KEQ308" s="149" t="s">
        <v>2363</v>
      </c>
      <c r="KER308" s="148"/>
      <c r="KES308" s="150"/>
      <c r="KET308" s="150"/>
      <c r="KEU308" s="150"/>
      <c r="KEV308" s="151"/>
      <c r="KEW308" s="147">
        <v>27</v>
      </c>
      <c r="KEX308" s="148"/>
      <c r="KEY308" s="149" t="s">
        <v>2363</v>
      </c>
      <c r="KEZ308" s="148"/>
      <c r="KFA308" s="150"/>
      <c r="KFB308" s="150"/>
      <c r="KFC308" s="150"/>
      <c r="KFD308" s="151"/>
      <c r="KFE308" s="147">
        <v>27</v>
      </c>
      <c r="KFF308" s="148"/>
      <c r="KFG308" s="149" t="s">
        <v>2363</v>
      </c>
      <c r="KFH308" s="148"/>
      <c r="KFI308" s="150"/>
      <c r="KFJ308" s="150"/>
      <c r="KFK308" s="150"/>
      <c r="KFL308" s="151"/>
      <c r="KFM308" s="147">
        <v>27</v>
      </c>
      <c r="KFN308" s="148"/>
      <c r="KFO308" s="149" t="s">
        <v>2363</v>
      </c>
      <c r="KFP308" s="148"/>
      <c r="KFQ308" s="150"/>
      <c r="KFR308" s="150"/>
      <c r="KFS308" s="150"/>
      <c r="KFT308" s="151"/>
      <c r="KFU308" s="147">
        <v>27</v>
      </c>
      <c r="KFV308" s="148"/>
      <c r="KFW308" s="149" t="s">
        <v>2363</v>
      </c>
      <c r="KFX308" s="148"/>
      <c r="KFY308" s="150"/>
      <c r="KFZ308" s="150"/>
      <c r="KGA308" s="150"/>
      <c r="KGB308" s="151"/>
      <c r="KGC308" s="147">
        <v>27</v>
      </c>
      <c r="KGD308" s="148"/>
      <c r="KGE308" s="149" t="s">
        <v>2363</v>
      </c>
      <c r="KGF308" s="148"/>
      <c r="KGG308" s="150"/>
      <c r="KGH308" s="150"/>
      <c r="KGI308" s="150"/>
      <c r="KGJ308" s="151"/>
      <c r="KGK308" s="147">
        <v>27</v>
      </c>
      <c r="KGL308" s="148"/>
      <c r="KGM308" s="149" t="s">
        <v>2363</v>
      </c>
      <c r="KGN308" s="148"/>
      <c r="KGO308" s="150"/>
      <c r="KGP308" s="150"/>
      <c r="KGQ308" s="150"/>
      <c r="KGR308" s="151"/>
      <c r="KGS308" s="147">
        <v>27</v>
      </c>
      <c r="KGT308" s="148"/>
      <c r="KGU308" s="149" t="s">
        <v>2363</v>
      </c>
      <c r="KGV308" s="148"/>
      <c r="KGW308" s="150"/>
      <c r="KGX308" s="150"/>
      <c r="KGY308" s="150"/>
      <c r="KGZ308" s="151"/>
      <c r="KHA308" s="147">
        <v>27</v>
      </c>
      <c r="KHB308" s="148"/>
      <c r="KHC308" s="149" t="s">
        <v>2363</v>
      </c>
      <c r="KHD308" s="148"/>
      <c r="KHE308" s="150"/>
      <c r="KHF308" s="150"/>
      <c r="KHG308" s="150"/>
      <c r="KHH308" s="151"/>
      <c r="KHI308" s="147">
        <v>27</v>
      </c>
      <c r="KHJ308" s="148"/>
      <c r="KHK308" s="149" t="s">
        <v>2363</v>
      </c>
      <c r="KHL308" s="148"/>
      <c r="KHM308" s="150"/>
      <c r="KHN308" s="150"/>
      <c r="KHO308" s="150"/>
      <c r="KHP308" s="151"/>
      <c r="KHQ308" s="147">
        <v>27</v>
      </c>
      <c r="KHR308" s="148"/>
      <c r="KHS308" s="149" t="s">
        <v>2363</v>
      </c>
      <c r="KHT308" s="148"/>
      <c r="KHU308" s="150"/>
      <c r="KHV308" s="150"/>
      <c r="KHW308" s="150"/>
      <c r="KHX308" s="151"/>
      <c r="KHY308" s="147">
        <v>27</v>
      </c>
      <c r="KHZ308" s="148"/>
      <c r="KIA308" s="149" t="s">
        <v>2363</v>
      </c>
      <c r="KIB308" s="148"/>
      <c r="KIC308" s="150"/>
      <c r="KID308" s="150"/>
      <c r="KIE308" s="150"/>
      <c r="KIF308" s="151"/>
      <c r="KIG308" s="147">
        <v>27</v>
      </c>
      <c r="KIH308" s="148"/>
      <c r="KII308" s="149" t="s">
        <v>2363</v>
      </c>
      <c r="KIJ308" s="148"/>
      <c r="KIK308" s="150"/>
      <c r="KIL308" s="150"/>
      <c r="KIM308" s="150"/>
      <c r="KIN308" s="151"/>
      <c r="KIO308" s="147">
        <v>27</v>
      </c>
      <c r="KIP308" s="148"/>
      <c r="KIQ308" s="149" t="s">
        <v>2363</v>
      </c>
      <c r="KIR308" s="148"/>
      <c r="KIS308" s="150"/>
      <c r="KIT308" s="150"/>
      <c r="KIU308" s="150"/>
      <c r="KIV308" s="151"/>
      <c r="KIW308" s="147">
        <v>27</v>
      </c>
      <c r="KIX308" s="148"/>
      <c r="KIY308" s="149" t="s">
        <v>2363</v>
      </c>
      <c r="KIZ308" s="148"/>
      <c r="KJA308" s="150"/>
      <c r="KJB308" s="150"/>
      <c r="KJC308" s="150"/>
      <c r="KJD308" s="151"/>
      <c r="KJE308" s="147">
        <v>27</v>
      </c>
      <c r="KJF308" s="148"/>
      <c r="KJG308" s="149" t="s">
        <v>2363</v>
      </c>
      <c r="KJH308" s="148"/>
      <c r="KJI308" s="150"/>
      <c r="KJJ308" s="150"/>
      <c r="KJK308" s="150"/>
      <c r="KJL308" s="151"/>
      <c r="KJM308" s="147">
        <v>27</v>
      </c>
      <c r="KJN308" s="148"/>
      <c r="KJO308" s="149" t="s">
        <v>2363</v>
      </c>
      <c r="KJP308" s="148"/>
      <c r="KJQ308" s="150"/>
      <c r="KJR308" s="150"/>
      <c r="KJS308" s="150"/>
      <c r="KJT308" s="151"/>
      <c r="KJU308" s="147">
        <v>27</v>
      </c>
      <c r="KJV308" s="148"/>
      <c r="KJW308" s="149" t="s">
        <v>2363</v>
      </c>
      <c r="KJX308" s="148"/>
      <c r="KJY308" s="150"/>
      <c r="KJZ308" s="150"/>
      <c r="KKA308" s="150"/>
      <c r="KKB308" s="151"/>
      <c r="KKC308" s="147">
        <v>27</v>
      </c>
      <c r="KKD308" s="148"/>
      <c r="KKE308" s="149" t="s">
        <v>2363</v>
      </c>
      <c r="KKF308" s="148"/>
      <c r="KKG308" s="150"/>
      <c r="KKH308" s="150"/>
      <c r="KKI308" s="150"/>
      <c r="KKJ308" s="151"/>
      <c r="KKK308" s="147">
        <v>27</v>
      </c>
      <c r="KKL308" s="148"/>
      <c r="KKM308" s="149" t="s">
        <v>2363</v>
      </c>
      <c r="KKN308" s="148"/>
      <c r="KKO308" s="150"/>
      <c r="KKP308" s="150"/>
      <c r="KKQ308" s="150"/>
      <c r="KKR308" s="151"/>
      <c r="KKS308" s="147">
        <v>27</v>
      </c>
      <c r="KKT308" s="148"/>
      <c r="KKU308" s="149" t="s">
        <v>2363</v>
      </c>
      <c r="KKV308" s="148"/>
      <c r="KKW308" s="150"/>
      <c r="KKX308" s="150"/>
      <c r="KKY308" s="150"/>
      <c r="KKZ308" s="151"/>
      <c r="KLA308" s="147">
        <v>27</v>
      </c>
      <c r="KLB308" s="148"/>
      <c r="KLC308" s="149" t="s">
        <v>2363</v>
      </c>
      <c r="KLD308" s="148"/>
      <c r="KLE308" s="150"/>
      <c r="KLF308" s="150"/>
      <c r="KLG308" s="150"/>
      <c r="KLH308" s="151"/>
      <c r="KLI308" s="147">
        <v>27</v>
      </c>
      <c r="KLJ308" s="148"/>
      <c r="KLK308" s="149" t="s">
        <v>2363</v>
      </c>
      <c r="KLL308" s="148"/>
      <c r="KLM308" s="150"/>
      <c r="KLN308" s="150"/>
      <c r="KLO308" s="150"/>
      <c r="KLP308" s="151"/>
      <c r="KLQ308" s="147">
        <v>27</v>
      </c>
      <c r="KLR308" s="148"/>
      <c r="KLS308" s="149" t="s">
        <v>2363</v>
      </c>
      <c r="KLT308" s="148"/>
      <c r="KLU308" s="150"/>
      <c r="KLV308" s="150"/>
      <c r="KLW308" s="150"/>
      <c r="KLX308" s="151"/>
      <c r="KLY308" s="147">
        <v>27</v>
      </c>
      <c r="KLZ308" s="148"/>
      <c r="KMA308" s="149" t="s">
        <v>2363</v>
      </c>
      <c r="KMB308" s="148"/>
      <c r="KMC308" s="150"/>
      <c r="KMD308" s="150"/>
      <c r="KME308" s="150"/>
      <c r="KMF308" s="151"/>
      <c r="KMG308" s="147">
        <v>27</v>
      </c>
      <c r="KMH308" s="148"/>
      <c r="KMI308" s="149" t="s">
        <v>2363</v>
      </c>
      <c r="KMJ308" s="148"/>
      <c r="KMK308" s="150"/>
      <c r="KML308" s="150"/>
      <c r="KMM308" s="150"/>
      <c r="KMN308" s="151"/>
      <c r="KMO308" s="147">
        <v>27</v>
      </c>
      <c r="KMP308" s="148"/>
      <c r="KMQ308" s="149" t="s">
        <v>2363</v>
      </c>
      <c r="KMR308" s="148"/>
      <c r="KMS308" s="150"/>
      <c r="KMT308" s="150"/>
      <c r="KMU308" s="150"/>
      <c r="KMV308" s="151"/>
      <c r="KMW308" s="147">
        <v>27</v>
      </c>
      <c r="KMX308" s="148"/>
      <c r="KMY308" s="149" t="s">
        <v>2363</v>
      </c>
      <c r="KMZ308" s="148"/>
      <c r="KNA308" s="150"/>
      <c r="KNB308" s="150"/>
      <c r="KNC308" s="150"/>
      <c r="KND308" s="151"/>
      <c r="KNE308" s="147">
        <v>27</v>
      </c>
      <c r="KNF308" s="148"/>
      <c r="KNG308" s="149" t="s">
        <v>2363</v>
      </c>
      <c r="KNH308" s="148"/>
      <c r="KNI308" s="150"/>
      <c r="KNJ308" s="150"/>
      <c r="KNK308" s="150"/>
      <c r="KNL308" s="151"/>
      <c r="KNM308" s="147">
        <v>27</v>
      </c>
      <c r="KNN308" s="148"/>
      <c r="KNO308" s="149" t="s">
        <v>2363</v>
      </c>
      <c r="KNP308" s="148"/>
      <c r="KNQ308" s="150"/>
      <c r="KNR308" s="150"/>
      <c r="KNS308" s="150"/>
      <c r="KNT308" s="151"/>
      <c r="KNU308" s="147">
        <v>27</v>
      </c>
      <c r="KNV308" s="148"/>
      <c r="KNW308" s="149" t="s">
        <v>2363</v>
      </c>
      <c r="KNX308" s="148"/>
      <c r="KNY308" s="150"/>
      <c r="KNZ308" s="150"/>
      <c r="KOA308" s="150"/>
      <c r="KOB308" s="151"/>
      <c r="KOC308" s="147">
        <v>27</v>
      </c>
      <c r="KOD308" s="148"/>
      <c r="KOE308" s="149" t="s">
        <v>2363</v>
      </c>
      <c r="KOF308" s="148"/>
      <c r="KOG308" s="150"/>
      <c r="KOH308" s="150"/>
      <c r="KOI308" s="150"/>
      <c r="KOJ308" s="151"/>
      <c r="KOK308" s="147">
        <v>27</v>
      </c>
      <c r="KOL308" s="148"/>
      <c r="KOM308" s="149" t="s">
        <v>2363</v>
      </c>
      <c r="KON308" s="148"/>
      <c r="KOO308" s="150"/>
      <c r="KOP308" s="150"/>
      <c r="KOQ308" s="150"/>
      <c r="KOR308" s="151"/>
      <c r="KOS308" s="147">
        <v>27</v>
      </c>
      <c r="KOT308" s="148"/>
      <c r="KOU308" s="149" t="s">
        <v>2363</v>
      </c>
      <c r="KOV308" s="148"/>
      <c r="KOW308" s="150"/>
      <c r="KOX308" s="150"/>
      <c r="KOY308" s="150"/>
      <c r="KOZ308" s="151"/>
      <c r="KPA308" s="147">
        <v>27</v>
      </c>
      <c r="KPB308" s="148"/>
      <c r="KPC308" s="149" t="s">
        <v>2363</v>
      </c>
      <c r="KPD308" s="148"/>
      <c r="KPE308" s="150"/>
      <c r="KPF308" s="150"/>
      <c r="KPG308" s="150"/>
      <c r="KPH308" s="151"/>
      <c r="KPI308" s="147">
        <v>27</v>
      </c>
      <c r="KPJ308" s="148"/>
      <c r="KPK308" s="149" t="s">
        <v>2363</v>
      </c>
      <c r="KPL308" s="148"/>
      <c r="KPM308" s="150"/>
      <c r="KPN308" s="150"/>
      <c r="KPO308" s="150"/>
      <c r="KPP308" s="151"/>
      <c r="KPQ308" s="147">
        <v>27</v>
      </c>
      <c r="KPR308" s="148"/>
      <c r="KPS308" s="149" t="s">
        <v>2363</v>
      </c>
      <c r="KPT308" s="148"/>
      <c r="KPU308" s="150"/>
      <c r="KPV308" s="150"/>
      <c r="KPW308" s="150"/>
      <c r="KPX308" s="151"/>
      <c r="KPY308" s="147">
        <v>27</v>
      </c>
      <c r="KPZ308" s="148"/>
      <c r="KQA308" s="149" t="s">
        <v>2363</v>
      </c>
      <c r="KQB308" s="148"/>
      <c r="KQC308" s="150"/>
      <c r="KQD308" s="150"/>
      <c r="KQE308" s="150"/>
      <c r="KQF308" s="151"/>
      <c r="KQG308" s="147">
        <v>27</v>
      </c>
      <c r="KQH308" s="148"/>
      <c r="KQI308" s="149" t="s">
        <v>2363</v>
      </c>
      <c r="KQJ308" s="148"/>
      <c r="KQK308" s="150"/>
      <c r="KQL308" s="150"/>
      <c r="KQM308" s="150"/>
      <c r="KQN308" s="151"/>
      <c r="KQO308" s="147">
        <v>27</v>
      </c>
      <c r="KQP308" s="148"/>
      <c r="KQQ308" s="149" t="s">
        <v>2363</v>
      </c>
      <c r="KQR308" s="148"/>
      <c r="KQS308" s="150"/>
      <c r="KQT308" s="150"/>
      <c r="KQU308" s="150"/>
      <c r="KQV308" s="151"/>
      <c r="KQW308" s="147">
        <v>27</v>
      </c>
      <c r="KQX308" s="148"/>
      <c r="KQY308" s="149" t="s">
        <v>2363</v>
      </c>
      <c r="KQZ308" s="148"/>
      <c r="KRA308" s="150"/>
      <c r="KRB308" s="150"/>
      <c r="KRC308" s="150"/>
      <c r="KRD308" s="151"/>
      <c r="KRE308" s="147">
        <v>27</v>
      </c>
      <c r="KRF308" s="148"/>
      <c r="KRG308" s="149" t="s">
        <v>2363</v>
      </c>
      <c r="KRH308" s="148"/>
      <c r="KRI308" s="150"/>
      <c r="KRJ308" s="150"/>
      <c r="KRK308" s="150"/>
      <c r="KRL308" s="151"/>
      <c r="KRM308" s="147">
        <v>27</v>
      </c>
      <c r="KRN308" s="148"/>
      <c r="KRO308" s="149" t="s">
        <v>2363</v>
      </c>
      <c r="KRP308" s="148"/>
      <c r="KRQ308" s="150"/>
      <c r="KRR308" s="150"/>
      <c r="KRS308" s="150"/>
      <c r="KRT308" s="151"/>
      <c r="KRU308" s="147">
        <v>27</v>
      </c>
      <c r="KRV308" s="148"/>
      <c r="KRW308" s="149" t="s">
        <v>2363</v>
      </c>
      <c r="KRX308" s="148"/>
      <c r="KRY308" s="150"/>
      <c r="KRZ308" s="150"/>
      <c r="KSA308" s="150"/>
      <c r="KSB308" s="151"/>
      <c r="KSC308" s="147">
        <v>27</v>
      </c>
      <c r="KSD308" s="148"/>
      <c r="KSE308" s="149" t="s">
        <v>2363</v>
      </c>
      <c r="KSF308" s="148"/>
      <c r="KSG308" s="150"/>
      <c r="KSH308" s="150"/>
      <c r="KSI308" s="150"/>
      <c r="KSJ308" s="151"/>
      <c r="KSK308" s="147">
        <v>27</v>
      </c>
      <c r="KSL308" s="148"/>
      <c r="KSM308" s="149" t="s">
        <v>2363</v>
      </c>
      <c r="KSN308" s="148"/>
      <c r="KSO308" s="150"/>
      <c r="KSP308" s="150"/>
      <c r="KSQ308" s="150"/>
      <c r="KSR308" s="151"/>
      <c r="KSS308" s="147">
        <v>27</v>
      </c>
      <c r="KST308" s="148"/>
      <c r="KSU308" s="149" t="s">
        <v>2363</v>
      </c>
      <c r="KSV308" s="148"/>
      <c r="KSW308" s="150"/>
      <c r="KSX308" s="150"/>
      <c r="KSY308" s="150"/>
      <c r="KSZ308" s="151"/>
      <c r="KTA308" s="147">
        <v>27</v>
      </c>
      <c r="KTB308" s="148"/>
      <c r="KTC308" s="149" t="s">
        <v>2363</v>
      </c>
      <c r="KTD308" s="148"/>
      <c r="KTE308" s="150"/>
      <c r="KTF308" s="150"/>
      <c r="KTG308" s="150"/>
      <c r="KTH308" s="151"/>
      <c r="KTI308" s="147">
        <v>27</v>
      </c>
      <c r="KTJ308" s="148"/>
      <c r="KTK308" s="149" t="s">
        <v>2363</v>
      </c>
      <c r="KTL308" s="148"/>
      <c r="KTM308" s="150"/>
      <c r="KTN308" s="150"/>
      <c r="KTO308" s="150"/>
      <c r="KTP308" s="151"/>
      <c r="KTQ308" s="147">
        <v>27</v>
      </c>
      <c r="KTR308" s="148"/>
      <c r="KTS308" s="149" t="s">
        <v>2363</v>
      </c>
      <c r="KTT308" s="148"/>
      <c r="KTU308" s="150"/>
      <c r="KTV308" s="150"/>
      <c r="KTW308" s="150"/>
      <c r="KTX308" s="151"/>
      <c r="KTY308" s="147">
        <v>27</v>
      </c>
      <c r="KTZ308" s="148"/>
      <c r="KUA308" s="149" t="s">
        <v>2363</v>
      </c>
      <c r="KUB308" s="148"/>
      <c r="KUC308" s="150"/>
      <c r="KUD308" s="150"/>
      <c r="KUE308" s="150"/>
      <c r="KUF308" s="151"/>
      <c r="KUG308" s="147">
        <v>27</v>
      </c>
      <c r="KUH308" s="148"/>
      <c r="KUI308" s="149" t="s">
        <v>2363</v>
      </c>
      <c r="KUJ308" s="148"/>
      <c r="KUK308" s="150"/>
      <c r="KUL308" s="150"/>
      <c r="KUM308" s="150"/>
      <c r="KUN308" s="151"/>
      <c r="KUO308" s="147">
        <v>27</v>
      </c>
      <c r="KUP308" s="148"/>
      <c r="KUQ308" s="149" t="s">
        <v>2363</v>
      </c>
      <c r="KUR308" s="148"/>
      <c r="KUS308" s="150"/>
      <c r="KUT308" s="150"/>
      <c r="KUU308" s="150"/>
      <c r="KUV308" s="151"/>
      <c r="KUW308" s="147">
        <v>27</v>
      </c>
      <c r="KUX308" s="148"/>
      <c r="KUY308" s="149" t="s">
        <v>2363</v>
      </c>
      <c r="KUZ308" s="148"/>
      <c r="KVA308" s="150"/>
      <c r="KVB308" s="150"/>
      <c r="KVC308" s="150"/>
      <c r="KVD308" s="151"/>
      <c r="KVE308" s="147">
        <v>27</v>
      </c>
      <c r="KVF308" s="148"/>
      <c r="KVG308" s="149" t="s">
        <v>2363</v>
      </c>
      <c r="KVH308" s="148"/>
      <c r="KVI308" s="150"/>
      <c r="KVJ308" s="150"/>
      <c r="KVK308" s="150"/>
      <c r="KVL308" s="151"/>
      <c r="KVM308" s="147">
        <v>27</v>
      </c>
      <c r="KVN308" s="148"/>
      <c r="KVO308" s="149" t="s">
        <v>2363</v>
      </c>
      <c r="KVP308" s="148"/>
      <c r="KVQ308" s="150"/>
      <c r="KVR308" s="150"/>
      <c r="KVS308" s="150"/>
      <c r="KVT308" s="151"/>
      <c r="KVU308" s="147">
        <v>27</v>
      </c>
      <c r="KVV308" s="148"/>
      <c r="KVW308" s="149" t="s">
        <v>2363</v>
      </c>
      <c r="KVX308" s="148"/>
      <c r="KVY308" s="150"/>
      <c r="KVZ308" s="150"/>
      <c r="KWA308" s="150"/>
      <c r="KWB308" s="151"/>
      <c r="KWC308" s="147">
        <v>27</v>
      </c>
      <c r="KWD308" s="148"/>
      <c r="KWE308" s="149" t="s">
        <v>2363</v>
      </c>
      <c r="KWF308" s="148"/>
      <c r="KWG308" s="150"/>
      <c r="KWH308" s="150"/>
      <c r="KWI308" s="150"/>
      <c r="KWJ308" s="151"/>
      <c r="KWK308" s="147">
        <v>27</v>
      </c>
      <c r="KWL308" s="148"/>
      <c r="KWM308" s="149" t="s">
        <v>2363</v>
      </c>
      <c r="KWN308" s="148"/>
      <c r="KWO308" s="150"/>
      <c r="KWP308" s="150"/>
      <c r="KWQ308" s="150"/>
      <c r="KWR308" s="151"/>
      <c r="KWS308" s="147">
        <v>27</v>
      </c>
      <c r="KWT308" s="148"/>
      <c r="KWU308" s="149" t="s">
        <v>2363</v>
      </c>
      <c r="KWV308" s="148"/>
      <c r="KWW308" s="150"/>
      <c r="KWX308" s="150"/>
      <c r="KWY308" s="150"/>
      <c r="KWZ308" s="151"/>
      <c r="KXA308" s="147">
        <v>27</v>
      </c>
      <c r="KXB308" s="148"/>
      <c r="KXC308" s="149" t="s">
        <v>2363</v>
      </c>
      <c r="KXD308" s="148"/>
      <c r="KXE308" s="150"/>
      <c r="KXF308" s="150"/>
      <c r="KXG308" s="150"/>
      <c r="KXH308" s="151"/>
      <c r="KXI308" s="147">
        <v>27</v>
      </c>
      <c r="KXJ308" s="148"/>
      <c r="KXK308" s="149" t="s">
        <v>2363</v>
      </c>
      <c r="KXL308" s="148"/>
      <c r="KXM308" s="150"/>
      <c r="KXN308" s="150"/>
      <c r="KXO308" s="150"/>
      <c r="KXP308" s="151"/>
      <c r="KXQ308" s="147">
        <v>27</v>
      </c>
      <c r="KXR308" s="148"/>
      <c r="KXS308" s="149" t="s">
        <v>2363</v>
      </c>
      <c r="KXT308" s="148"/>
      <c r="KXU308" s="150"/>
      <c r="KXV308" s="150"/>
      <c r="KXW308" s="150"/>
      <c r="KXX308" s="151"/>
      <c r="KXY308" s="147">
        <v>27</v>
      </c>
      <c r="KXZ308" s="148"/>
      <c r="KYA308" s="149" t="s">
        <v>2363</v>
      </c>
      <c r="KYB308" s="148"/>
      <c r="KYC308" s="150"/>
      <c r="KYD308" s="150"/>
      <c r="KYE308" s="150"/>
      <c r="KYF308" s="151"/>
      <c r="KYG308" s="147">
        <v>27</v>
      </c>
      <c r="KYH308" s="148"/>
      <c r="KYI308" s="149" t="s">
        <v>2363</v>
      </c>
      <c r="KYJ308" s="148"/>
      <c r="KYK308" s="150"/>
      <c r="KYL308" s="150"/>
      <c r="KYM308" s="150"/>
      <c r="KYN308" s="151"/>
      <c r="KYO308" s="147">
        <v>27</v>
      </c>
      <c r="KYP308" s="148"/>
      <c r="KYQ308" s="149" t="s">
        <v>2363</v>
      </c>
      <c r="KYR308" s="148"/>
      <c r="KYS308" s="150"/>
      <c r="KYT308" s="150"/>
      <c r="KYU308" s="150"/>
      <c r="KYV308" s="151"/>
      <c r="KYW308" s="147">
        <v>27</v>
      </c>
      <c r="KYX308" s="148"/>
      <c r="KYY308" s="149" t="s">
        <v>2363</v>
      </c>
      <c r="KYZ308" s="148"/>
      <c r="KZA308" s="150"/>
      <c r="KZB308" s="150"/>
      <c r="KZC308" s="150"/>
      <c r="KZD308" s="151"/>
      <c r="KZE308" s="147">
        <v>27</v>
      </c>
      <c r="KZF308" s="148"/>
      <c r="KZG308" s="149" t="s">
        <v>2363</v>
      </c>
      <c r="KZH308" s="148"/>
      <c r="KZI308" s="150"/>
      <c r="KZJ308" s="150"/>
      <c r="KZK308" s="150"/>
      <c r="KZL308" s="151"/>
      <c r="KZM308" s="147">
        <v>27</v>
      </c>
      <c r="KZN308" s="148"/>
      <c r="KZO308" s="149" t="s">
        <v>2363</v>
      </c>
      <c r="KZP308" s="148"/>
      <c r="KZQ308" s="150"/>
      <c r="KZR308" s="150"/>
      <c r="KZS308" s="150"/>
      <c r="KZT308" s="151"/>
      <c r="KZU308" s="147">
        <v>27</v>
      </c>
      <c r="KZV308" s="148"/>
      <c r="KZW308" s="149" t="s">
        <v>2363</v>
      </c>
      <c r="KZX308" s="148"/>
      <c r="KZY308" s="150"/>
      <c r="KZZ308" s="150"/>
      <c r="LAA308" s="150"/>
      <c r="LAB308" s="151"/>
      <c r="LAC308" s="147">
        <v>27</v>
      </c>
      <c r="LAD308" s="148"/>
      <c r="LAE308" s="149" t="s">
        <v>2363</v>
      </c>
      <c r="LAF308" s="148"/>
      <c r="LAG308" s="150"/>
      <c r="LAH308" s="150"/>
      <c r="LAI308" s="150"/>
      <c r="LAJ308" s="151"/>
      <c r="LAK308" s="147">
        <v>27</v>
      </c>
      <c r="LAL308" s="148"/>
      <c r="LAM308" s="149" t="s">
        <v>2363</v>
      </c>
      <c r="LAN308" s="148"/>
      <c r="LAO308" s="150"/>
      <c r="LAP308" s="150"/>
      <c r="LAQ308" s="150"/>
      <c r="LAR308" s="151"/>
      <c r="LAS308" s="147">
        <v>27</v>
      </c>
      <c r="LAT308" s="148"/>
      <c r="LAU308" s="149" t="s">
        <v>2363</v>
      </c>
      <c r="LAV308" s="148"/>
      <c r="LAW308" s="150"/>
      <c r="LAX308" s="150"/>
      <c r="LAY308" s="150"/>
      <c r="LAZ308" s="151"/>
      <c r="LBA308" s="147">
        <v>27</v>
      </c>
      <c r="LBB308" s="148"/>
      <c r="LBC308" s="149" t="s">
        <v>2363</v>
      </c>
      <c r="LBD308" s="148"/>
      <c r="LBE308" s="150"/>
      <c r="LBF308" s="150"/>
      <c r="LBG308" s="150"/>
      <c r="LBH308" s="151"/>
      <c r="LBI308" s="147">
        <v>27</v>
      </c>
      <c r="LBJ308" s="148"/>
      <c r="LBK308" s="149" t="s">
        <v>2363</v>
      </c>
      <c r="LBL308" s="148"/>
      <c r="LBM308" s="150"/>
      <c r="LBN308" s="150"/>
      <c r="LBO308" s="150"/>
      <c r="LBP308" s="151"/>
      <c r="LBQ308" s="147">
        <v>27</v>
      </c>
      <c r="LBR308" s="148"/>
      <c r="LBS308" s="149" t="s">
        <v>2363</v>
      </c>
      <c r="LBT308" s="148"/>
      <c r="LBU308" s="150"/>
      <c r="LBV308" s="150"/>
      <c r="LBW308" s="150"/>
      <c r="LBX308" s="151"/>
      <c r="LBY308" s="147">
        <v>27</v>
      </c>
      <c r="LBZ308" s="148"/>
      <c r="LCA308" s="149" t="s">
        <v>2363</v>
      </c>
      <c r="LCB308" s="148"/>
      <c r="LCC308" s="150"/>
      <c r="LCD308" s="150"/>
      <c r="LCE308" s="150"/>
      <c r="LCF308" s="151"/>
      <c r="LCG308" s="147">
        <v>27</v>
      </c>
      <c r="LCH308" s="148"/>
      <c r="LCI308" s="149" t="s">
        <v>2363</v>
      </c>
      <c r="LCJ308" s="148"/>
      <c r="LCK308" s="150"/>
      <c r="LCL308" s="150"/>
      <c r="LCM308" s="150"/>
      <c r="LCN308" s="151"/>
      <c r="LCO308" s="147">
        <v>27</v>
      </c>
      <c r="LCP308" s="148"/>
      <c r="LCQ308" s="149" t="s">
        <v>2363</v>
      </c>
      <c r="LCR308" s="148"/>
      <c r="LCS308" s="150"/>
      <c r="LCT308" s="150"/>
      <c r="LCU308" s="150"/>
      <c r="LCV308" s="151"/>
      <c r="LCW308" s="147">
        <v>27</v>
      </c>
      <c r="LCX308" s="148"/>
      <c r="LCY308" s="149" t="s">
        <v>2363</v>
      </c>
      <c r="LCZ308" s="148"/>
      <c r="LDA308" s="150"/>
      <c r="LDB308" s="150"/>
      <c r="LDC308" s="150"/>
      <c r="LDD308" s="151"/>
      <c r="LDE308" s="147">
        <v>27</v>
      </c>
      <c r="LDF308" s="148"/>
      <c r="LDG308" s="149" t="s">
        <v>2363</v>
      </c>
      <c r="LDH308" s="148"/>
      <c r="LDI308" s="150"/>
      <c r="LDJ308" s="150"/>
      <c r="LDK308" s="150"/>
      <c r="LDL308" s="151"/>
      <c r="LDM308" s="147">
        <v>27</v>
      </c>
      <c r="LDN308" s="148"/>
      <c r="LDO308" s="149" t="s">
        <v>2363</v>
      </c>
      <c r="LDP308" s="148"/>
      <c r="LDQ308" s="150"/>
      <c r="LDR308" s="150"/>
      <c r="LDS308" s="150"/>
      <c r="LDT308" s="151"/>
      <c r="LDU308" s="147">
        <v>27</v>
      </c>
      <c r="LDV308" s="148"/>
      <c r="LDW308" s="149" t="s">
        <v>2363</v>
      </c>
      <c r="LDX308" s="148"/>
      <c r="LDY308" s="150"/>
      <c r="LDZ308" s="150"/>
      <c r="LEA308" s="150"/>
      <c r="LEB308" s="151"/>
      <c r="LEC308" s="147">
        <v>27</v>
      </c>
      <c r="LED308" s="148"/>
      <c r="LEE308" s="149" t="s">
        <v>2363</v>
      </c>
      <c r="LEF308" s="148"/>
      <c r="LEG308" s="150"/>
      <c r="LEH308" s="150"/>
      <c r="LEI308" s="150"/>
      <c r="LEJ308" s="151"/>
      <c r="LEK308" s="147">
        <v>27</v>
      </c>
      <c r="LEL308" s="148"/>
      <c r="LEM308" s="149" t="s">
        <v>2363</v>
      </c>
      <c r="LEN308" s="148"/>
      <c r="LEO308" s="150"/>
      <c r="LEP308" s="150"/>
      <c r="LEQ308" s="150"/>
      <c r="LER308" s="151"/>
      <c r="LES308" s="147">
        <v>27</v>
      </c>
      <c r="LET308" s="148"/>
      <c r="LEU308" s="149" t="s">
        <v>2363</v>
      </c>
      <c r="LEV308" s="148"/>
      <c r="LEW308" s="150"/>
      <c r="LEX308" s="150"/>
      <c r="LEY308" s="150"/>
      <c r="LEZ308" s="151"/>
      <c r="LFA308" s="147">
        <v>27</v>
      </c>
      <c r="LFB308" s="148"/>
      <c r="LFC308" s="149" t="s">
        <v>2363</v>
      </c>
      <c r="LFD308" s="148"/>
      <c r="LFE308" s="150"/>
      <c r="LFF308" s="150"/>
      <c r="LFG308" s="150"/>
      <c r="LFH308" s="151"/>
      <c r="LFI308" s="147">
        <v>27</v>
      </c>
      <c r="LFJ308" s="148"/>
      <c r="LFK308" s="149" t="s">
        <v>2363</v>
      </c>
      <c r="LFL308" s="148"/>
      <c r="LFM308" s="150"/>
      <c r="LFN308" s="150"/>
      <c r="LFO308" s="150"/>
      <c r="LFP308" s="151"/>
      <c r="LFQ308" s="147">
        <v>27</v>
      </c>
      <c r="LFR308" s="148"/>
      <c r="LFS308" s="149" t="s">
        <v>2363</v>
      </c>
      <c r="LFT308" s="148"/>
      <c r="LFU308" s="150"/>
      <c r="LFV308" s="150"/>
      <c r="LFW308" s="150"/>
      <c r="LFX308" s="151"/>
      <c r="LFY308" s="147">
        <v>27</v>
      </c>
      <c r="LFZ308" s="148"/>
      <c r="LGA308" s="149" t="s">
        <v>2363</v>
      </c>
      <c r="LGB308" s="148"/>
      <c r="LGC308" s="150"/>
      <c r="LGD308" s="150"/>
      <c r="LGE308" s="150"/>
      <c r="LGF308" s="151"/>
      <c r="LGG308" s="147">
        <v>27</v>
      </c>
      <c r="LGH308" s="148"/>
      <c r="LGI308" s="149" t="s">
        <v>2363</v>
      </c>
      <c r="LGJ308" s="148"/>
      <c r="LGK308" s="150"/>
      <c r="LGL308" s="150"/>
      <c r="LGM308" s="150"/>
      <c r="LGN308" s="151"/>
      <c r="LGO308" s="147">
        <v>27</v>
      </c>
      <c r="LGP308" s="148"/>
      <c r="LGQ308" s="149" t="s">
        <v>2363</v>
      </c>
      <c r="LGR308" s="148"/>
      <c r="LGS308" s="150"/>
      <c r="LGT308" s="150"/>
      <c r="LGU308" s="150"/>
      <c r="LGV308" s="151"/>
      <c r="LGW308" s="147">
        <v>27</v>
      </c>
      <c r="LGX308" s="148"/>
      <c r="LGY308" s="149" t="s">
        <v>2363</v>
      </c>
      <c r="LGZ308" s="148"/>
      <c r="LHA308" s="150"/>
      <c r="LHB308" s="150"/>
      <c r="LHC308" s="150"/>
      <c r="LHD308" s="151"/>
      <c r="LHE308" s="147">
        <v>27</v>
      </c>
      <c r="LHF308" s="148"/>
      <c r="LHG308" s="149" t="s">
        <v>2363</v>
      </c>
      <c r="LHH308" s="148"/>
      <c r="LHI308" s="150"/>
      <c r="LHJ308" s="150"/>
      <c r="LHK308" s="150"/>
      <c r="LHL308" s="151"/>
      <c r="LHM308" s="147">
        <v>27</v>
      </c>
      <c r="LHN308" s="148"/>
      <c r="LHO308" s="149" t="s">
        <v>2363</v>
      </c>
      <c r="LHP308" s="148"/>
      <c r="LHQ308" s="150"/>
      <c r="LHR308" s="150"/>
      <c r="LHS308" s="150"/>
      <c r="LHT308" s="151"/>
      <c r="LHU308" s="147">
        <v>27</v>
      </c>
      <c r="LHV308" s="148"/>
      <c r="LHW308" s="149" t="s">
        <v>2363</v>
      </c>
      <c r="LHX308" s="148"/>
      <c r="LHY308" s="150"/>
      <c r="LHZ308" s="150"/>
      <c r="LIA308" s="150"/>
      <c r="LIB308" s="151"/>
      <c r="LIC308" s="147">
        <v>27</v>
      </c>
      <c r="LID308" s="148"/>
      <c r="LIE308" s="149" t="s">
        <v>2363</v>
      </c>
      <c r="LIF308" s="148"/>
      <c r="LIG308" s="150"/>
      <c r="LIH308" s="150"/>
      <c r="LII308" s="150"/>
      <c r="LIJ308" s="151"/>
      <c r="LIK308" s="147">
        <v>27</v>
      </c>
      <c r="LIL308" s="148"/>
      <c r="LIM308" s="149" t="s">
        <v>2363</v>
      </c>
      <c r="LIN308" s="148"/>
      <c r="LIO308" s="150"/>
      <c r="LIP308" s="150"/>
      <c r="LIQ308" s="150"/>
      <c r="LIR308" s="151"/>
      <c r="LIS308" s="147">
        <v>27</v>
      </c>
      <c r="LIT308" s="148"/>
      <c r="LIU308" s="149" t="s">
        <v>2363</v>
      </c>
      <c r="LIV308" s="148"/>
      <c r="LIW308" s="150"/>
      <c r="LIX308" s="150"/>
      <c r="LIY308" s="150"/>
      <c r="LIZ308" s="151"/>
      <c r="LJA308" s="147">
        <v>27</v>
      </c>
      <c r="LJB308" s="148"/>
      <c r="LJC308" s="149" t="s">
        <v>2363</v>
      </c>
      <c r="LJD308" s="148"/>
      <c r="LJE308" s="150"/>
      <c r="LJF308" s="150"/>
      <c r="LJG308" s="150"/>
      <c r="LJH308" s="151"/>
      <c r="LJI308" s="147">
        <v>27</v>
      </c>
      <c r="LJJ308" s="148"/>
      <c r="LJK308" s="149" t="s">
        <v>2363</v>
      </c>
      <c r="LJL308" s="148"/>
      <c r="LJM308" s="150"/>
      <c r="LJN308" s="150"/>
      <c r="LJO308" s="150"/>
      <c r="LJP308" s="151"/>
      <c r="LJQ308" s="147">
        <v>27</v>
      </c>
      <c r="LJR308" s="148"/>
      <c r="LJS308" s="149" t="s">
        <v>2363</v>
      </c>
      <c r="LJT308" s="148"/>
      <c r="LJU308" s="150"/>
      <c r="LJV308" s="150"/>
      <c r="LJW308" s="150"/>
      <c r="LJX308" s="151"/>
      <c r="LJY308" s="147">
        <v>27</v>
      </c>
      <c r="LJZ308" s="148"/>
      <c r="LKA308" s="149" t="s">
        <v>2363</v>
      </c>
      <c r="LKB308" s="148"/>
      <c r="LKC308" s="150"/>
      <c r="LKD308" s="150"/>
      <c r="LKE308" s="150"/>
      <c r="LKF308" s="151"/>
      <c r="LKG308" s="147">
        <v>27</v>
      </c>
      <c r="LKH308" s="148"/>
      <c r="LKI308" s="149" t="s">
        <v>2363</v>
      </c>
      <c r="LKJ308" s="148"/>
      <c r="LKK308" s="150"/>
      <c r="LKL308" s="150"/>
      <c r="LKM308" s="150"/>
      <c r="LKN308" s="151"/>
      <c r="LKO308" s="147">
        <v>27</v>
      </c>
      <c r="LKP308" s="148"/>
      <c r="LKQ308" s="149" t="s">
        <v>2363</v>
      </c>
      <c r="LKR308" s="148"/>
      <c r="LKS308" s="150"/>
      <c r="LKT308" s="150"/>
      <c r="LKU308" s="150"/>
      <c r="LKV308" s="151"/>
      <c r="LKW308" s="147">
        <v>27</v>
      </c>
      <c r="LKX308" s="148"/>
      <c r="LKY308" s="149" t="s">
        <v>2363</v>
      </c>
      <c r="LKZ308" s="148"/>
      <c r="LLA308" s="150"/>
      <c r="LLB308" s="150"/>
      <c r="LLC308" s="150"/>
      <c r="LLD308" s="151"/>
      <c r="LLE308" s="147">
        <v>27</v>
      </c>
      <c r="LLF308" s="148"/>
      <c r="LLG308" s="149" t="s">
        <v>2363</v>
      </c>
      <c r="LLH308" s="148"/>
      <c r="LLI308" s="150"/>
      <c r="LLJ308" s="150"/>
      <c r="LLK308" s="150"/>
      <c r="LLL308" s="151"/>
      <c r="LLM308" s="147">
        <v>27</v>
      </c>
      <c r="LLN308" s="148"/>
      <c r="LLO308" s="149" t="s">
        <v>2363</v>
      </c>
      <c r="LLP308" s="148"/>
      <c r="LLQ308" s="150"/>
      <c r="LLR308" s="150"/>
      <c r="LLS308" s="150"/>
      <c r="LLT308" s="151"/>
      <c r="LLU308" s="147">
        <v>27</v>
      </c>
      <c r="LLV308" s="148"/>
      <c r="LLW308" s="149" t="s">
        <v>2363</v>
      </c>
      <c r="LLX308" s="148"/>
      <c r="LLY308" s="150"/>
      <c r="LLZ308" s="150"/>
      <c r="LMA308" s="150"/>
      <c r="LMB308" s="151"/>
      <c r="LMC308" s="147">
        <v>27</v>
      </c>
      <c r="LMD308" s="148"/>
      <c r="LME308" s="149" t="s">
        <v>2363</v>
      </c>
      <c r="LMF308" s="148"/>
      <c r="LMG308" s="150"/>
      <c r="LMH308" s="150"/>
      <c r="LMI308" s="150"/>
      <c r="LMJ308" s="151"/>
      <c r="LMK308" s="147">
        <v>27</v>
      </c>
      <c r="LML308" s="148"/>
      <c r="LMM308" s="149" t="s">
        <v>2363</v>
      </c>
      <c r="LMN308" s="148"/>
      <c r="LMO308" s="150"/>
      <c r="LMP308" s="150"/>
      <c r="LMQ308" s="150"/>
      <c r="LMR308" s="151"/>
      <c r="LMS308" s="147">
        <v>27</v>
      </c>
      <c r="LMT308" s="148"/>
      <c r="LMU308" s="149" t="s">
        <v>2363</v>
      </c>
      <c r="LMV308" s="148"/>
      <c r="LMW308" s="150"/>
      <c r="LMX308" s="150"/>
      <c r="LMY308" s="150"/>
      <c r="LMZ308" s="151"/>
      <c r="LNA308" s="147">
        <v>27</v>
      </c>
      <c r="LNB308" s="148"/>
      <c r="LNC308" s="149" t="s">
        <v>2363</v>
      </c>
      <c r="LND308" s="148"/>
      <c r="LNE308" s="150"/>
      <c r="LNF308" s="150"/>
      <c r="LNG308" s="150"/>
      <c r="LNH308" s="151"/>
      <c r="LNI308" s="147">
        <v>27</v>
      </c>
      <c r="LNJ308" s="148"/>
      <c r="LNK308" s="149" t="s">
        <v>2363</v>
      </c>
      <c r="LNL308" s="148"/>
      <c r="LNM308" s="150"/>
      <c r="LNN308" s="150"/>
      <c r="LNO308" s="150"/>
      <c r="LNP308" s="151"/>
      <c r="LNQ308" s="147">
        <v>27</v>
      </c>
      <c r="LNR308" s="148"/>
      <c r="LNS308" s="149" t="s">
        <v>2363</v>
      </c>
      <c r="LNT308" s="148"/>
      <c r="LNU308" s="150"/>
      <c r="LNV308" s="150"/>
      <c r="LNW308" s="150"/>
      <c r="LNX308" s="151"/>
      <c r="LNY308" s="147">
        <v>27</v>
      </c>
      <c r="LNZ308" s="148"/>
      <c r="LOA308" s="149" t="s">
        <v>2363</v>
      </c>
      <c r="LOB308" s="148"/>
      <c r="LOC308" s="150"/>
      <c r="LOD308" s="150"/>
      <c r="LOE308" s="150"/>
      <c r="LOF308" s="151"/>
      <c r="LOG308" s="147">
        <v>27</v>
      </c>
      <c r="LOH308" s="148"/>
      <c r="LOI308" s="149" t="s">
        <v>2363</v>
      </c>
      <c r="LOJ308" s="148"/>
      <c r="LOK308" s="150"/>
      <c r="LOL308" s="150"/>
      <c r="LOM308" s="150"/>
      <c r="LON308" s="151"/>
      <c r="LOO308" s="147">
        <v>27</v>
      </c>
      <c r="LOP308" s="148"/>
      <c r="LOQ308" s="149" t="s">
        <v>2363</v>
      </c>
      <c r="LOR308" s="148"/>
      <c r="LOS308" s="150"/>
      <c r="LOT308" s="150"/>
      <c r="LOU308" s="150"/>
      <c r="LOV308" s="151"/>
      <c r="LOW308" s="147">
        <v>27</v>
      </c>
      <c r="LOX308" s="148"/>
      <c r="LOY308" s="149" t="s">
        <v>2363</v>
      </c>
      <c r="LOZ308" s="148"/>
      <c r="LPA308" s="150"/>
      <c r="LPB308" s="150"/>
      <c r="LPC308" s="150"/>
      <c r="LPD308" s="151"/>
      <c r="LPE308" s="147">
        <v>27</v>
      </c>
      <c r="LPF308" s="148"/>
      <c r="LPG308" s="149" t="s">
        <v>2363</v>
      </c>
      <c r="LPH308" s="148"/>
      <c r="LPI308" s="150"/>
      <c r="LPJ308" s="150"/>
      <c r="LPK308" s="150"/>
      <c r="LPL308" s="151"/>
      <c r="LPM308" s="147">
        <v>27</v>
      </c>
      <c r="LPN308" s="148"/>
      <c r="LPO308" s="149" t="s">
        <v>2363</v>
      </c>
      <c r="LPP308" s="148"/>
      <c r="LPQ308" s="150"/>
      <c r="LPR308" s="150"/>
      <c r="LPS308" s="150"/>
      <c r="LPT308" s="151"/>
      <c r="LPU308" s="147">
        <v>27</v>
      </c>
      <c r="LPV308" s="148"/>
      <c r="LPW308" s="149" t="s">
        <v>2363</v>
      </c>
      <c r="LPX308" s="148"/>
      <c r="LPY308" s="150"/>
      <c r="LPZ308" s="150"/>
      <c r="LQA308" s="150"/>
      <c r="LQB308" s="151"/>
      <c r="LQC308" s="147">
        <v>27</v>
      </c>
      <c r="LQD308" s="148"/>
      <c r="LQE308" s="149" t="s">
        <v>2363</v>
      </c>
      <c r="LQF308" s="148"/>
      <c r="LQG308" s="150"/>
      <c r="LQH308" s="150"/>
      <c r="LQI308" s="150"/>
      <c r="LQJ308" s="151"/>
      <c r="LQK308" s="147">
        <v>27</v>
      </c>
      <c r="LQL308" s="148"/>
      <c r="LQM308" s="149" t="s">
        <v>2363</v>
      </c>
      <c r="LQN308" s="148"/>
      <c r="LQO308" s="150"/>
      <c r="LQP308" s="150"/>
      <c r="LQQ308" s="150"/>
      <c r="LQR308" s="151"/>
      <c r="LQS308" s="147">
        <v>27</v>
      </c>
      <c r="LQT308" s="148"/>
      <c r="LQU308" s="149" t="s">
        <v>2363</v>
      </c>
      <c r="LQV308" s="148"/>
      <c r="LQW308" s="150"/>
      <c r="LQX308" s="150"/>
      <c r="LQY308" s="150"/>
      <c r="LQZ308" s="151"/>
      <c r="LRA308" s="147">
        <v>27</v>
      </c>
      <c r="LRB308" s="148"/>
      <c r="LRC308" s="149" t="s">
        <v>2363</v>
      </c>
      <c r="LRD308" s="148"/>
      <c r="LRE308" s="150"/>
      <c r="LRF308" s="150"/>
      <c r="LRG308" s="150"/>
      <c r="LRH308" s="151"/>
      <c r="LRI308" s="147">
        <v>27</v>
      </c>
      <c r="LRJ308" s="148"/>
      <c r="LRK308" s="149" t="s">
        <v>2363</v>
      </c>
      <c r="LRL308" s="148"/>
      <c r="LRM308" s="150"/>
      <c r="LRN308" s="150"/>
      <c r="LRO308" s="150"/>
      <c r="LRP308" s="151"/>
      <c r="LRQ308" s="147">
        <v>27</v>
      </c>
      <c r="LRR308" s="148"/>
      <c r="LRS308" s="149" t="s">
        <v>2363</v>
      </c>
      <c r="LRT308" s="148"/>
      <c r="LRU308" s="150"/>
      <c r="LRV308" s="150"/>
      <c r="LRW308" s="150"/>
      <c r="LRX308" s="151"/>
      <c r="LRY308" s="147">
        <v>27</v>
      </c>
      <c r="LRZ308" s="148"/>
      <c r="LSA308" s="149" t="s">
        <v>2363</v>
      </c>
      <c r="LSB308" s="148"/>
      <c r="LSC308" s="150"/>
      <c r="LSD308" s="150"/>
      <c r="LSE308" s="150"/>
      <c r="LSF308" s="151"/>
      <c r="LSG308" s="147">
        <v>27</v>
      </c>
      <c r="LSH308" s="148"/>
      <c r="LSI308" s="149" t="s">
        <v>2363</v>
      </c>
      <c r="LSJ308" s="148"/>
      <c r="LSK308" s="150"/>
      <c r="LSL308" s="150"/>
      <c r="LSM308" s="150"/>
      <c r="LSN308" s="151"/>
      <c r="LSO308" s="147">
        <v>27</v>
      </c>
      <c r="LSP308" s="148"/>
      <c r="LSQ308" s="149" t="s">
        <v>2363</v>
      </c>
      <c r="LSR308" s="148"/>
      <c r="LSS308" s="150"/>
      <c r="LST308" s="150"/>
      <c r="LSU308" s="150"/>
      <c r="LSV308" s="151"/>
      <c r="LSW308" s="147">
        <v>27</v>
      </c>
      <c r="LSX308" s="148"/>
      <c r="LSY308" s="149" t="s">
        <v>2363</v>
      </c>
      <c r="LSZ308" s="148"/>
      <c r="LTA308" s="150"/>
      <c r="LTB308" s="150"/>
      <c r="LTC308" s="150"/>
      <c r="LTD308" s="151"/>
      <c r="LTE308" s="147">
        <v>27</v>
      </c>
      <c r="LTF308" s="148"/>
      <c r="LTG308" s="149" t="s">
        <v>2363</v>
      </c>
      <c r="LTH308" s="148"/>
      <c r="LTI308" s="150"/>
      <c r="LTJ308" s="150"/>
      <c r="LTK308" s="150"/>
      <c r="LTL308" s="151"/>
      <c r="LTM308" s="147">
        <v>27</v>
      </c>
      <c r="LTN308" s="148"/>
      <c r="LTO308" s="149" t="s">
        <v>2363</v>
      </c>
      <c r="LTP308" s="148"/>
      <c r="LTQ308" s="150"/>
      <c r="LTR308" s="150"/>
      <c r="LTS308" s="150"/>
      <c r="LTT308" s="151"/>
      <c r="LTU308" s="147">
        <v>27</v>
      </c>
      <c r="LTV308" s="148"/>
      <c r="LTW308" s="149" t="s">
        <v>2363</v>
      </c>
      <c r="LTX308" s="148"/>
      <c r="LTY308" s="150"/>
      <c r="LTZ308" s="150"/>
      <c r="LUA308" s="150"/>
      <c r="LUB308" s="151"/>
      <c r="LUC308" s="147">
        <v>27</v>
      </c>
      <c r="LUD308" s="148"/>
      <c r="LUE308" s="149" t="s">
        <v>2363</v>
      </c>
      <c r="LUF308" s="148"/>
      <c r="LUG308" s="150"/>
      <c r="LUH308" s="150"/>
      <c r="LUI308" s="150"/>
      <c r="LUJ308" s="151"/>
      <c r="LUK308" s="147">
        <v>27</v>
      </c>
      <c r="LUL308" s="148"/>
      <c r="LUM308" s="149" t="s">
        <v>2363</v>
      </c>
      <c r="LUN308" s="148"/>
      <c r="LUO308" s="150"/>
      <c r="LUP308" s="150"/>
      <c r="LUQ308" s="150"/>
      <c r="LUR308" s="151"/>
      <c r="LUS308" s="147">
        <v>27</v>
      </c>
      <c r="LUT308" s="148"/>
      <c r="LUU308" s="149" t="s">
        <v>2363</v>
      </c>
      <c r="LUV308" s="148"/>
      <c r="LUW308" s="150"/>
      <c r="LUX308" s="150"/>
      <c r="LUY308" s="150"/>
      <c r="LUZ308" s="151"/>
      <c r="LVA308" s="147">
        <v>27</v>
      </c>
      <c r="LVB308" s="148"/>
      <c r="LVC308" s="149" t="s">
        <v>2363</v>
      </c>
      <c r="LVD308" s="148"/>
      <c r="LVE308" s="150"/>
      <c r="LVF308" s="150"/>
      <c r="LVG308" s="150"/>
      <c r="LVH308" s="151"/>
      <c r="LVI308" s="147">
        <v>27</v>
      </c>
      <c r="LVJ308" s="148"/>
      <c r="LVK308" s="149" t="s">
        <v>2363</v>
      </c>
      <c r="LVL308" s="148"/>
      <c r="LVM308" s="150"/>
      <c r="LVN308" s="150"/>
      <c r="LVO308" s="150"/>
      <c r="LVP308" s="151"/>
      <c r="LVQ308" s="147">
        <v>27</v>
      </c>
      <c r="LVR308" s="148"/>
      <c r="LVS308" s="149" t="s">
        <v>2363</v>
      </c>
      <c r="LVT308" s="148"/>
      <c r="LVU308" s="150"/>
      <c r="LVV308" s="150"/>
      <c r="LVW308" s="150"/>
      <c r="LVX308" s="151"/>
      <c r="LVY308" s="147">
        <v>27</v>
      </c>
      <c r="LVZ308" s="148"/>
      <c r="LWA308" s="149" t="s">
        <v>2363</v>
      </c>
      <c r="LWB308" s="148"/>
      <c r="LWC308" s="150"/>
      <c r="LWD308" s="150"/>
      <c r="LWE308" s="150"/>
      <c r="LWF308" s="151"/>
      <c r="LWG308" s="147">
        <v>27</v>
      </c>
      <c r="LWH308" s="148"/>
      <c r="LWI308" s="149" t="s">
        <v>2363</v>
      </c>
      <c r="LWJ308" s="148"/>
      <c r="LWK308" s="150"/>
      <c r="LWL308" s="150"/>
      <c r="LWM308" s="150"/>
      <c r="LWN308" s="151"/>
      <c r="LWO308" s="147">
        <v>27</v>
      </c>
      <c r="LWP308" s="148"/>
      <c r="LWQ308" s="149" t="s">
        <v>2363</v>
      </c>
      <c r="LWR308" s="148"/>
      <c r="LWS308" s="150"/>
      <c r="LWT308" s="150"/>
      <c r="LWU308" s="150"/>
      <c r="LWV308" s="151"/>
      <c r="LWW308" s="147">
        <v>27</v>
      </c>
      <c r="LWX308" s="148"/>
      <c r="LWY308" s="149" t="s">
        <v>2363</v>
      </c>
      <c r="LWZ308" s="148"/>
      <c r="LXA308" s="150"/>
      <c r="LXB308" s="150"/>
      <c r="LXC308" s="150"/>
      <c r="LXD308" s="151"/>
      <c r="LXE308" s="147">
        <v>27</v>
      </c>
      <c r="LXF308" s="148"/>
      <c r="LXG308" s="149" t="s">
        <v>2363</v>
      </c>
      <c r="LXH308" s="148"/>
      <c r="LXI308" s="150"/>
      <c r="LXJ308" s="150"/>
      <c r="LXK308" s="150"/>
      <c r="LXL308" s="151"/>
      <c r="LXM308" s="147">
        <v>27</v>
      </c>
      <c r="LXN308" s="148"/>
      <c r="LXO308" s="149" t="s">
        <v>2363</v>
      </c>
      <c r="LXP308" s="148"/>
      <c r="LXQ308" s="150"/>
      <c r="LXR308" s="150"/>
      <c r="LXS308" s="150"/>
      <c r="LXT308" s="151"/>
      <c r="LXU308" s="147">
        <v>27</v>
      </c>
      <c r="LXV308" s="148"/>
      <c r="LXW308" s="149" t="s">
        <v>2363</v>
      </c>
      <c r="LXX308" s="148"/>
      <c r="LXY308" s="150"/>
      <c r="LXZ308" s="150"/>
      <c r="LYA308" s="150"/>
      <c r="LYB308" s="151"/>
      <c r="LYC308" s="147">
        <v>27</v>
      </c>
      <c r="LYD308" s="148"/>
      <c r="LYE308" s="149" t="s">
        <v>2363</v>
      </c>
      <c r="LYF308" s="148"/>
      <c r="LYG308" s="150"/>
      <c r="LYH308" s="150"/>
      <c r="LYI308" s="150"/>
      <c r="LYJ308" s="151"/>
      <c r="LYK308" s="147">
        <v>27</v>
      </c>
      <c r="LYL308" s="148"/>
      <c r="LYM308" s="149" t="s">
        <v>2363</v>
      </c>
      <c r="LYN308" s="148"/>
      <c r="LYO308" s="150"/>
      <c r="LYP308" s="150"/>
      <c r="LYQ308" s="150"/>
      <c r="LYR308" s="151"/>
      <c r="LYS308" s="147">
        <v>27</v>
      </c>
      <c r="LYT308" s="148"/>
      <c r="LYU308" s="149" t="s">
        <v>2363</v>
      </c>
      <c r="LYV308" s="148"/>
      <c r="LYW308" s="150"/>
      <c r="LYX308" s="150"/>
      <c r="LYY308" s="150"/>
      <c r="LYZ308" s="151"/>
      <c r="LZA308" s="147">
        <v>27</v>
      </c>
      <c r="LZB308" s="148"/>
      <c r="LZC308" s="149" t="s">
        <v>2363</v>
      </c>
      <c r="LZD308" s="148"/>
      <c r="LZE308" s="150"/>
      <c r="LZF308" s="150"/>
      <c r="LZG308" s="150"/>
      <c r="LZH308" s="151"/>
      <c r="LZI308" s="147">
        <v>27</v>
      </c>
      <c r="LZJ308" s="148"/>
      <c r="LZK308" s="149" t="s">
        <v>2363</v>
      </c>
      <c r="LZL308" s="148"/>
      <c r="LZM308" s="150"/>
      <c r="LZN308" s="150"/>
      <c r="LZO308" s="150"/>
      <c r="LZP308" s="151"/>
      <c r="LZQ308" s="147">
        <v>27</v>
      </c>
      <c r="LZR308" s="148"/>
      <c r="LZS308" s="149" t="s">
        <v>2363</v>
      </c>
      <c r="LZT308" s="148"/>
      <c r="LZU308" s="150"/>
      <c r="LZV308" s="150"/>
      <c r="LZW308" s="150"/>
      <c r="LZX308" s="151"/>
      <c r="LZY308" s="147">
        <v>27</v>
      </c>
      <c r="LZZ308" s="148"/>
      <c r="MAA308" s="149" t="s">
        <v>2363</v>
      </c>
      <c r="MAB308" s="148"/>
      <c r="MAC308" s="150"/>
      <c r="MAD308" s="150"/>
      <c r="MAE308" s="150"/>
      <c r="MAF308" s="151"/>
      <c r="MAG308" s="147">
        <v>27</v>
      </c>
      <c r="MAH308" s="148"/>
      <c r="MAI308" s="149" t="s">
        <v>2363</v>
      </c>
      <c r="MAJ308" s="148"/>
      <c r="MAK308" s="150"/>
      <c r="MAL308" s="150"/>
      <c r="MAM308" s="150"/>
      <c r="MAN308" s="151"/>
      <c r="MAO308" s="147">
        <v>27</v>
      </c>
      <c r="MAP308" s="148"/>
      <c r="MAQ308" s="149" t="s">
        <v>2363</v>
      </c>
      <c r="MAR308" s="148"/>
      <c r="MAS308" s="150"/>
      <c r="MAT308" s="150"/>
      <c r="MAU308" s="150"/>
      <c r="MAV308" s="151"/>
      <c r="MAW308" s="147">
        <v>27</v>
      </c>
      <c r="MAX308" s="148"/>
      <c r="MAY308" s="149" t="s">
        <v>2363</v>
      </c>
      <c r="MAZ308" s="148"/>
      <c r="MBA308" s="150"/>
      <c r="MBB308" s="150"/>
      <c r="MBC308" s="150"/>
      <c r="MBD308" s="151"/>
      <c r="MBE308" s="147">
        <v>27</v>
      </c>
      <c r="MBF308" s="148"/>
      <c r="MBG308" s="149" t="s">
        <v>2363</v>
      </c>
      <c r="MBH308" s="148"/>
      <c r="MBI308" s="150"/>
      <c r="MBJ308" s="150"/>
      <c r="MBK308" s="150"/>
      <c r="MBL308" s="151"/>
      <c r="MBM308" s="147">
        <v>27</v>
      </c>
      <c r="MBN308" s="148"/>
      <c r="MBO308" s="149" t="s">
        <v>2363</v>
      </c>
      <c r="MBP308" s="148"/>
      <c r="MBQ308" s="150"/>
      <c r="MBR308" s="150"/>
      <c r="MBS308" s="150"/>
      <c r="MBT308" s="151"/>
      <c r="MBU308" s="147">
        <v>27</v>
      </c>
      <c r="MBV308" s="148"/>
      <c r="MBW308" s="149" t="s">
        <v>2363</v>
      </c>
      <c r="MBX308" s="148"/>
      <c r="MBY308" s="150"/>
      <c r="MBZ308" s="150"/>
      <c r="MCA308" s="150"/>
      <c r="MCB308" s="151"/>
      <c r="MCC308" s="147">
        <v>27</v>
      </c>
      <c r="MCD308" s="148"/>
      <c r="MCE308" s="149" t="s">
        <v>2363</v>
      </c>
      <c r="MCF308" s="148"/>
      <c r="MCG308" s="150"/>
      <c r="MCH308" s="150"/>
      <c r="MCI308" s="150"/>
      <c r="MCJ308" s="151"/>
      <c r="MCK308" s="147">
        <v>27</v>
      </c>
      <c r="MCL308" s="148"/>
      <c r="MCM308" s="149" t="s">
        <v>2363</v>
      </c>
      <c r="MCN308" s="148"/>
      <c r="MCO308" s="150"/>
      <c r="MCP308" s="150"/>
      <c r="MCQ308" s="150"/>
      <c r="MCR308" s="151"/>
      <c r="MCS308" s="147">
        <v>27</v>
      </c>
      <c r="MCT308" s="148"/>
      <c r="MCU308" s="149" t="s">
        <v>2363</v>
      </c>
      <c r="MCV308" s="148"/>
      <c r="MCW308" s="150"/>
      <c r="MCX308" s="150"/>
      <c r="MCY308" s="150"/>
      <c r="MCZ308" s="151"/>
      <c r="MDA308" s="147">
        <v>27</v>
      </c>
      <c r="MDB308" s="148"/>
      <c r="MDC308" s="149" t="s">
        <v>2363</v>
      </c>
      <c r="MDD308" s="148"/>
      <c r="MDE308" s="150"/>
      <c r="MDF308" s="150"/>
      <c r="MDG308" s="150"/>
      <c r="MDH308" s="151"/>
      <c r="MDI308" s="147">
        <v>27</v>
      </c>
      <c r="MDJ308" s="148"/>
      <c r="MDK308" s="149" t="s">
        <v>2363</v>
      </c>
      <c r="MDL308" s="148"/>
      <c r="MDM308" s="150"/>
      <c r="MDN308" s="150"/>
      <c r="MDO308" s="150"/>
      <c r="MDP308" s="151"/>
      <c r="MDQ308" s="147">
        <v>27</v>
      </c>
      <c r="MDR308" s="148"/>
      <c r="MDS308" s="149" t="s">
        <v>2363</v>
      </c>
      <c r="MDT308" s="148"/>
      <c r="MDU308" s="150"/>
      <c r="MDV308" s="150"/>
      <c r="MDW308" s="150"/>
      <c r="MDX308" s="151"/>
      <c r="MDY308" s="147">
        <v>27</v>
      </c>
      <c r="MDZ308" s="148"/>
      <c r="MEA308" s="149" t="s">
        <v>2363</v>
      </c>
      <c r="MEB308" s="148"/>
      <c r="MEC308" s="150"/>
      <c r="MED308" s="150"/>
      <c r="MEE308" s="150"/>
      <c r="MEF308" s="151"/>
      <c r="MEG308" s="147">
        <v>27</v>
      </c>
      <c r="MEH308" s="148"/>
      <c r="MEI308" s="149" t="s">
        <v>2363</v>
      </c>
      <c r="MEJ308" s="148"/>
      <c r="MEK308" s="150"/>
      <c r="MEL308" s="150"/>
      <c r="MEM308" s="150"/>
      <c r="MEN308" s="151"/>
      <c r="MEO308" s="147">
        <v>27</v>
      </c>
      <c r="MEP308" s="148"/>
      <c r="MEQ308" s="149" t="s">
        <v>2363</v>
      </c>
      <c r="MER308" s="148"/>
      <c r="MES308" s="150"/>
      <c r="MET308" s="150"/>
      <c r="MEU308" s="150"/>
      <c r="MEV308" s="151"/>
      <c r="MEW308" s="147">
        <v>27</v>
      </c>
      <c r="MEX308" s="148"/>
      <c r="MEY308" s="149" t="s">
        <v>2363</v>
      </c>
      <c r="MEZ308" s="148"/>
      <c r="MFA308" s="150"/>
      <c r="MFB308" s="150"/>
      <c r="MFC308" s="150"/>
      <c r="MFD308" s="151"/>
      <c r="MFE308" s="147">
        <v>27</v>
      </c>
      <c r="MFF308" s="148"/>
      <c r="MFG308" s="149" t="s">
        <v>2363</v>
      </c>
      <c r="MFH308" s="148"/>
      <c r="MFI308" s="150"/>
      <c r="MFJ308" s="150"/>
      <c r="MFK308" s="150"/>
      <c r="MFL308" s="151"/>
      <c r="MFM308" s="147">
        <v>27</v>
      </c>
      <c r="MFN308" s="148"/>
      <c r="MFO308" s="149" t="s">
        <v>2363</v>
      </c>
      <c r="MFP308" s="148"/>
      <c r="MFQ308" s="150"/>
      <c r="MFR308" s="150"/>
      <c r="MFS308" s="150"/>
      <c r="MFT308" s="151"/>
      <c r="MFU308" s="147">
        <v>27</v>
      </c>
      <c r="MFV308" s="148"/>
      <c r="MFW308" s="149" t="s">
        <v>2363</v>
      </c>
      <c r="MFX308" s="148"/>
      <c r="MFY308" s="150"/>
      <c r="MFZ308" s="150"/>
      <c r="MGA308" s="150"/>
      <c r="MGB308" s="151"/>
      <c r="MGC308" s="147">
        <v>27</v>
      </c>
      <c r="MGD308" s="148"/>
      <c r="MGE308" s="149" t="s">
        <v>2363</v>
      </c>
      <c r="MGF308" s="148"/>
      <c r="MGG308" s="150"/>
      <c r="MGH308" s="150"/>
      <c r="MGI308" s="150"/>
      <c r="MGJ308" s="151"/>
      <c r="MGK308" s="147">
        <v>27</v>
      </c>
      <c r="MGL308" s="148"/>
      <c r="MGM308" s="149" t="s">
        <v>2363</v>
      </c>
      <c r="MGN308" s="148"/>
      <c r="MGO308" s="150"/>
      <c r="MGP308" s="150"/>
      <c r="MGQ308" s="150"/>
      <c r="MGR308" s="151"/>
      <c r="MGS308" s="147">
        <v>27</v>
      </c>
      <c r="MGT308" s="148"/>
      <c r="MGU308" s="149" t="s">
        <v>2363</v>
      </c>
      <c r="MGV308" s="148"/>
      <c r="MGW308" s="150"/>
      <c r="MGX308" s="150"/>
      <c r="MGY308" s="150"/>
      <c r="MGZ308" s="151"/>
      <c r="MHA308" s="147">
        <v>27</v>
      </c>
      <c r="MHB308" s="148"/>
      <c r="MHC308" s="149" t="s">
        <v>2363</v>
      </c>
      <c r="MHD308" s="148"/>
      <c r="MHE308" s="150"/>
      <c r="MHF308" s="150"/>
      <c r="MHG308" s="150"/>
      <c r="MHH308" s="151"/>
      <c r="MHI308" s="147">
        <v>27</v>
      </c>
      <c r="MHJ308" s="148"/>
      <c r="MHK308" s="149" t="s">
        <v>2363</v>
      </c>
      <c r="MHL308" s="148"/>
      <c r="MHM308" s="150"/>
      <c r="MHN308" s="150"/>
      <c r="MHO308" s="150"/>
      <c r="MHP308" s="151"/>
      <c r="MHQ308" s="147">
        <v>27</v>
      </c>
      <c r="MHR308" s="148"/>
      <c r="MHS308" s="149" t="s">
        <v>2363</v>
      </c>
      <c r="MHT308" s="148"/>
      <c r="MHU308" s="150"/>
      <c r="MHV308" s="150"/>
      <c r="MHW308" s="150"/>
      <c r="MHX308" s="151"/>
      <c r="MHY308" s="147">
        <v>27</v>
      </c>
      <c r="MHZ308" s="148"/>
      <c r="MIA308" s="149" t="s">
        <v>2363</v>
      </c>
      <c r="MIB308" s="148"/>
      <c r="MIC308" s="150"/>
      <c r="MID308" s="150"/>
      <c r="MIE308" s="150"/>
      <c r="MIF308" s="151"/>
      <c r="MIG308" s="147">
        <v>27</v>
      </c>
      <c r="MIH308" s="148"/>
      <c r="MII308" s="149" t="s">
        <v>2363</v>
      </c>
      <c r="MIJ308" s="148"/>
      <c r="MIK308" s="150"/>
      <c r="MIL308" s="150"/>
      <c r="MIM308" s="150"/>
      <c r="MIN308" s="151"/>
      <c r="MIO308" s="147">
        <v>27</v>
      </c>
      <c r="MIP308" s="148"/>
      <c r="MIQ308" s="149" t="s">
        <v>2363</v>
      </c>
      <c r="MIR308" s="148"/>
      <c r="MIS308" s="150"/>
      <c r="MIT308" s="150"/>
      <c r="MIU308" s="150"/>
      <c r="MIV308" s="151"/>
      <c r="MIW308" s="147">
        <v>27</v>
      </c>
      <c r="MIX308" s="148"/>
      <c r="MIY308" s="149" t="s">
        <v>2363</v>
      </c>
      <c r="MIZ308" s="148"/>
      <c r="MJA308" s="150"/>
      <c r="MJB308" s="150"/>
      <c r="MJC308" s="150"/>
      <c r="MJD308" s="151"/>
      <c r="MJE308" s="147">
        <v>27</v>
      </c>
      <c r="MJF308" s="148"/>
      <c r="MJG308" s="149" t="s">
        <v>2363</v>
      </c>
      <c r="MJH308" s="148"/>
      <c r="MJI308" s="150"/>
      <c r="MJJ308" s="150"/>
      <c r="MJK308" s="150"/>
      <c r="MJL308" s="151"/>
      <c r="MJM308" s="147">
        <v>27</v>
      </c>
      <c r="MJN308" s="148"/>
      <c r="MJO308" s="149" t="s">
        <v>2363</v>
      </c>
      <c r="MJP308" s="148"/>
      <c r="MJQ308" s="150"/>
      <c r="MJR308" s="150"/>
      <c r="MJS308" s="150"/>
      <c r="MJT308" s="151"/>
      <c r="MJU308" s="147">
        <v>27</v>
      </c>
      <c r="MJV308" s="148"/>
      <c r="MJW308" s="149" t="s">
        <v>2363</v>
      </c>
      <c r="MJX308" s="148"/>
      <c r="MJY308" s="150"/>
      <c r="MJZ308" s="150"/>
      <c r="MKA308" s="150"/>
      <c r="MKB308" s="151"/>
      <c r="MKC308" s="147">
        <v>27</v>
      </c>
      <c r="MKD308" s="148"/>
      <c r="MKE308" s="149" t="s">
        <v>2363</v>
      </c>
      <c r="MKF308" s="148"/>
      <c r="MKG308" s="150"/>
      <c r="MKH308" s="150"/>
      <c r="MKI308" s="150"/>
      <c r="MKJ308" s="151"/>
      <c r="MKK308" s="147">
        <v>27</v>
      </c>
      <c r="MKL308" s="148"/>
      <c r="MKM308" s="149" t="s">
        <v>2363</v>
      </c>
      <c r="MKN308" s="148"/>
      <c r="MKO308" s="150"/>
      <c r="MKP308" s="150"/>
      <c r="MKQ308" s="150"/>
      <c r="MKR308" s="151"/>
      <c r="MKS308" s="147">
        <v>27</v>
      </c>
      <c r="MKT308" s="148"/>
      <c r="MKU308" s="149" t="s">
        <v>2363</v>
      </c>
      <c r="MKV308" s="148"/>
      <c r="MKW308" s="150"/>
      <c r="MKX308" s="150"/>
      <c r="MKY308" s="150"/>
      <c r="MKZ308" s="151"/>
      <c r="MLA308" s="147">
        <v>27</v>
      </c>
      <c r="MLB308" s="148"/>
      <c r="MLC308" s="149" t="s">
        <v>2363</v>
      </c>
      <c r="MLD308" s="148"/>
      <c r="MLE308" s="150"/>
      <c r="MLF308" s="150"/>
      <c r="MLG308" s="150"/>
      <c r="MLH308" s="151"/>
      <c r="MLI308" s="147">
        <v>27</v>
      </c>
      <c r="MLJ308" s="148"/>
      <c r="MLK308" s="149" t="s">
        <v>2363</v>
      </c>
      <c r="MLL308" s="148"/>
      <c r="MLM308" s="150"/>
      <c r="MLN308" s="150"/>
      <c r="MLO308" s="150"/>
      <c r="MLP308" s="151"/>
      <c r="MLQ308" s="147">
        <v>27</v>
      </c>
      <c r="MLR308" s="148"/>
      <c r="MLS308" s="149" t="s">
        <v>2363</v>
      </c>
      <c r="MLT308" s="148"/>
      <c r="MLU308" s="150"/>
      <c r="MLV308" s="150"/>
      <c r="MLW308" s="150"/>
      <c r="MLX308" s="151"/>
      <c r="MLY308" s="147">
        <v>27</v>
      </c>
      <c r="MLZ308" s="148"/>
      <c r="MMA308" s="149" t="s">
        <v>2363</v>
      </c>
      <c r="MMB308" s="148"/>
      <c r="MMC308" s="150"/>
      <c r="MMD308" s="150"/>
      <c r="MME308" s="150"/>
      <c r="MMF308" s="151"/>
      <c r="MMG308" s="147">
        <v>27</v>
      </c>
      <c r="MMH308" s="148"/>
      <c r="MMI308" s="149" t="s">
        <v>2363</v>
      </c>
      <c r="MMJ308" s="148"/>
      <c r="MMK308" s="150"/>
      <c r="MML308" s="150"/>
      <c r="MMM308" s="150"/>
      <c r="MMN308" s="151"/>
      <c r="MMO308" s="147">
        <v>27</v>
      </c>
      <c r="MMP308" s="148"/>
      <c r="MMQ308" s="149" t="s">
        <v>2363</v>
      </c>
      <c r="MMR308" s="148"/>
      <c r="MMS308" s="150"/>
      <c r="MMT308" s="150"/>
      <c r="MMU308" s="150"/>
      <c r="MMV308" s="151"/>
      <c r="MMW308" s="147">
        <v>27</v>
      </c>
      <c r="MMX308" s="148"/>
      <c r="MMY308" s="149" t="s">
        <v>2363</v>
      </c>
      <c r="MMZ308" s="148"/>
      <c r="MNA308" s="150"/>
      <c r="MNB308" s="150"/>
      <c r="MNC308" s="150"/>
      <c r="MND308" s="151"/>
      <c r="MNE308" s="147">
        <v>27</v>
      </c>
      <c r="MNF308" s="148"/>
      <c r="MNG308" s="149" t="s">
        <v>2363</v>
      </c>
      <c r="MNH308" s="148"/>
      <c r="MNI308" s="150"/>
      <c r="MNJ308" s="150"/>
      <c r="MNK308" s="150"/>
      <c r="MNL308" s="151"/>
      <c r="MNM308" s="147">
        <v>27</v>
      </c>
      <c r="MNN308" s="148"/>
      <c r="MNO308" s="149" t="s">
        <v>2363</v>
      </c>
      <c r="MNP308" s="148"/>
      <c r="MNQ308" s="150"/>
      <c r="MNR308" s="150"/>
      <c r="MNS308" s="150"/>
      <c r="MNT308" s="151"/>
      <c r="MNU308" s="147">
        <v>27</v>
      </c>
      <c r="MNV308" s="148"/>
      <c r="MNW308" s="149" t="s">
        <v>2363</v>
      </c>
      <c r="MNX308" s="148"/>
      <c r="MNY308" s="150"/>
      <c r="MNZ308" s="150"/>
      <c r="MOA308" s="150"/>
      <c r="MOB308" s="151"/>
      <c r="MOC308" s="147">
        <v>27</v>
      </c>
      <c r="MOD308" s="148"/>
      <c r="MOE308" s="149" t="s">
        <v>2363</v>
      </c>
      <c r="MOF308" s="148"/>
      <c r="MOG308" s="150"/>
      <c r="MOH308" s="150"/>
      <c r="MOI308" s="150"/>
      <c r="MOJ308" s="151"/>
      <c r="MOK308" s="147">
        <v>27</v>
      </c>
      <c r="MOL308" s="148"/>
      <c r="MOM308" s="149" t="s">
        <v>2363</v>
      </c>
      <c r="MON308" s="148"/>
      <c r="MOO308" s="150"/>
      <c r="MOP308" s="150"/>
      <c r="MOQ308" s="150"/>
      <c r="MOR308" s="151"/>
      <c r="MOS308" s="147">
        <v>27</v>
      </c>
      <c r="MOT308" s="148"/>
      <c r="MOU308" s="149" t="s">
        <v>2363</v>
      </c>
      <c r="MOV308" s="148"/>
      <c r="MOW308" s="150"/>
      <c r="MOX308" s="150"/>
      <c r="MOY308" s="150"/>
      <c r="MOZ308" s="151"/>
      <c r="MPA308" s="147">
        <v>27</v>
      </c>
      <c r="MPB308" s="148"/>
      <c r="MPC308" s="149" t="s">
        <v>2363</v>
      </c>
      <c r="MPD308" s="148"/>
      <c r="MPE308" s="150"/>
      <c r="MPF308" s="150"/>
      <c r="MPG308" s="150"/>
      <c r="MPH308" s="151"/>
      <c r="MPI308" s="147">
        <v>27</v>
      </c>
      <c r="MPJ308" s="148"/>
      <c r="MPK308" s="149" t="s">
        <v>2363</v>
      </c>
      <c r="MPL308" s="148"/>
      <c r="MPM308" s="150"/>
      <c r="MPN308" s="150"/>
      <c r="MPO308" s="150"/>
      <c r="MPP308" s="151"/>
      <c r="MPQ308" s="147">
        <v>27</v>
      </c>
      <c r="MPR308" s="148"/>
      <c r="MPS308" s="149" t="s">
        <v>2363</v>
      </c>
      <c r="MPT308" s="148"/>
      <c r="MPU308" s="150"/>
      <c r="MPV308" s="150"/>
      <c r="MPW308" s="150"/>
      <c r="MPX308" s="151"/>
      <c r="MPY308" s="147">
        <v>27</v>
      </c>
      <c r="MPZ308" s="148"/>
      <c r="MQA308" s="149" t="s">
        <v>2363</v>
      </c>
      <c r="MQB308" s="148"/>
      <c r="MQC308" s="150"/>
      <c r="MQD308" s="150"/>
      <c r="MQE308" s="150"/>
      <c r="MQF308" s="151"/>
      <c r="MQG308" s="147">
        <v>27</v>
      </c>
      <c r="MQH308" s="148"/>
      <c r="MQI308" s="149" t="s">
        <v>2363</v>
      </c>
      <c r="MQJ308" s="148"/>
      <c r="MQK308" s="150"/>
      <c r="MQL308" s="150"/>
      <c r="MQM308" s="150"/>
      <c r="MQN308" s="151"/>
      <c r="MQO308" s="147">
        <v>27</v>
      </c>
      <c r="MQP308" s="148"/>
      <c r="MQQ308" s="149" t="s">
        <v>2363</v>
      </c>
      <c r="MQR308" s="148"/>
      <c r="MQS308" s="150"/>
      <c r="MQT308" s="150"/>
      <c r="MQU308" s="150"/>
      <c r="MQV308" s="151"/>
      <c r="MQW308" s="147">
        <v>27</v>
      </c>
      <c r="MQX308" s="148"/>
      <c r="MQY308" s="149" t="s">
        <v>2363</v>
      </c>
      <c r="MQZ308" s="148"/>
      <c r="MRA308" s="150"/>
      <c r="MRB308" s="150"/>
      <c r="MRC308" s="150"/>
      <c r="MRD308" s="151"/>
      <c r="MRE308" s="147">
        <v>27</v>
      </c>
      <c r="MRF308" s="148"/>
      <c r="MRG308" s="149" t="s">
        <v>2363</v>
      </c>
      <c r="MRH308" s="148"/>
      <c r="MRI308" s="150"/>
      <c r="MRJ308" s="150"/>
      <c r="MRK308" s="150"/>
      <c r="MRL308" s="151"/>
      <c r="MRM308" s="147">
        <v>27</v>
      </c>
      <c r="MRN308" s="148"/>
      <c r="MRO308" s="149" t="s">
        <v>2363</v>
      </c>
      <c r="MRP308" s="148"/>
      <c r="MRQ308" s="150"/>
      <c r="MRR308" s="150"/>
      <c r="MRS308" s="150"/>
      <c r="MRT308" s="151"/>
      <c r="MRU308" s="147">
        <v>27</v>
      </c>
      <c r="MRV308" s="148"/>
      <c r="MRW308" s="149" t="s">
        <v>2363</v>
      </c>
      <c r="MRX308" s="148"/>
      <c r="MRY308" s="150"/>
      <c r="MRZ308" s="150"/>
      <c r="MSA308" s="150"/>
      <c r="MSB308" s="151"/>
      <c r="MSC308" s="147">
        <v>27</v>
      </c>
      <c r="MSD308" s="148"/>
      <c r="MSE308" s="149" t="s">
        <v>2363</v>
      </c>
      <c r="MSF308" s="148"/>
      <c r="MSG308" s="150"/>
      <c r="MSH308" s="150"/>
      <c r="MSI308" s="150"/>
      <c r="MSJ308" s="151"/>
      <c r="MSK308" s="147">
        <v>27</v>
      </c>
      <c r="MSL308" s="148"/>
      <c r="MSM308" s="149" t="s">
        <v>2363</v>
      </c>
      <c r="MSN308" s="148"/>
      <c r="MSO308" s="150"/>
      <c r="MSP308" s="150"/>
      <c r="MSQ308" s="150"/>
      <c r="MSR308" s="151"/>
      <c r="MSS308" s="147">
        <v>27</v>
      </c>
      <c r="MST308" s="148"/>
      <c r="MSU308" s="149" t="s">
        <v>2363</v>
      </c>
      <c r="MSV308" s="148"/>
      <c r="MSW308" s="150"/>
      <c r="MSX308" s="150"/>
      <c r="MSY308" s="150"/>
      <c r="MSZ308" s="151"/>
      <c r="MTA308" s="147">
        <v>27</v>
      </c>
      <c r="MTB308" s="148"/>
      <c r="MTC308" s="149" t="s">
        <v>2363</v>
      </c>
      <c r="MTD308" s="148"/>
      <c r="MTE308" s="150"/>
      <c r="MTF308" s="150"/>
      <c r="MTG308" s="150"/>
      <c r="MTH308" s="151"/>
      <c r="MTI308" s="147">
        <v>27</v>
      </c>
      <c r="MTJ308" s="148"/>
      <c r="MTK308" s="149" t="s">
        <v>2363</v>
      </c>
      <c r="MTL308" s="148"/>
      <c r="MTM308" s="150"/>
      <c r="MTN308" s="150"/>
      <c r="MTO308" s="150"/>
      <c r="MTP308" s="151"/>
      <c r="MTQ308" s="147">
        <v>27</v>
      </c>
      <c r="MTR308" s="148"/>
      <c r="MTS308" s="149" t="s">
        <v>2363</v>
      </c>
      <c r="MTT308" s="148"/>
      <c r="MTU308" s="150"/>
      <c r="MTV308" s="150"/>
      <c r="MTW308" s="150"/>
      <c r="MTX308" s="151"/>
      <c r="MTY308" s="147">
        <v>27</v>
      </c>
      <c r="MTZ308" s="148"/>
      <c r="MUA308" s="149" t="s">
        <v>2363</v>
      </c>
      <c r="MUB308" s="148"/>
      <c r="MUC308" s="150"/>
      <c r="MUD308" s="150"/>
      <c r="MUE308" s="150"/>
      <c r="MUF308" s="151"/>
      <c r="MUG308" s="147">
        <v>27</v>
      </c>
      <c r="MUH308" s="148"/>
      <c r="MUI308" s="149" t="s">
        <v>2363</v>
      </c>
      <c r="MUJ308" s="148"/>
      <c r="MUK308" s="150"/>
      <c r="MUL308" s="150"/>
      <c r="MUM308" s="150"/>
      <c r="MUN308" s="151"/>
      <c r="MUO308" s="147">
        <v>27</v>
      </c>
      <c r="MUP308" s="148"/>
      <c r="MUQ308" s="149" t="s">
        <v>2363</v>
      </c>
      <c r="MUR308" s="148"/>
      <c r="MUS308" s="150"/>
      <c r="MUT308" s="150"/>
      <c r="MUU308" s="150"/>
      <c r="MUV308" s="151"/>
      <c r="MUW308" s="147">
        <v>27</v>
      </c>
      <c r="MUX308" s="148"/>
      <c r="MUY308" s="149" t="s">
        <v>2363</v>
      </c>
      <c r="MUZ308" s="148"/>
      <c r="MVA308" s="150"/>
      <c r="MVB308" s="150"/>
      <c r="MVC308" s="150"/>
      <c r="MVD308" s="151"/>
      <c r="MVE308" s="147">
        <v>27</v>
      </c>
      <c r="MVF308" s="148"/>
      <c r="MVG308" s="149" t="s">
        <v>2363</v>
      </c>
      <c r="MVH308" s="148"/>
      <c r="MVI308" s="150"/>
      <c r="MVJ308" s="150"/>
      <c r="MVK308" s="150"/>
      <c r="MVL308" s="151"/>
      <c r="MVM308" s="147">
        <v>27</v>
      </c>
      <c r="MVN308" s="148"/>
      <c r="MVO308" s="149" t="s">
        <v>2363</v>
      </c>
      <c r="MVP308" s="148"/>
      <c r="MVQ308" s="150"/>
      <c r="MVR308" s="150"/>
      <c r="MVS308" s="150"/>
      <c r="MVT308" s="151"/>
      <c r="MVU308" s="147">
        <v>27</v>
      </c>
      <c r="MVV308" s="148"/>
      <c r="MVW308" s="149" t="s">
        <v>2363</v>
      </c>
      <c r="MVX308" s="148"/>
      <c r="MVY308" s="150"/>
      <c r="MVZ308" s="150"/>
      <c r="MWA308" s="150"/>
      <c r="MWB308" s="151"/>
      <c r="MWC308" s="147">
        <v>27</v>
      </c>
      <c r="MWD308" s="148"/>
      <c r="MWE308" s="149" t="s">
        <v>2363</v>
      </c>
      <c r="MWF308" s="148"/>
      <c r="MWG308" s="150"/>
      <c r="MWH308" s="150"/>
      <c r="MWI308" s="150"/>
      <c r="MWJ308" s="151"/>
      <c r="MWK308" s="147">
        <v>27</v>
      </c>
      <c r="MWL308" s="148"/>
      <c r="MWM308" s="149" t="s">
        <v>2363</v>
      </c>
      <c r="MWN308" s="148"/>
      <c r="MWO308" s="150"/>
      <c r="MWP308" s="150"/>
      <c r="MWQ308" s="150"/>
      <c r="MWR308" s="151"/>
      <c r="MWS308" s="147">
        <v>27</v>
      </c>
      <c r="MWT308" s="148"/>
      <c r="MWU308" s="149" t="s">
        <v>2363</v>
      </c>
      <c r="MWV308" s="148"/>
      <c r="MWW308" s="150"/>
      <c r="MWX308" s="150"/>
      <c r="MWY308" s="150"/>
      <c r="MWZ308" s="151"/>
      <c r="MXA308" s="147">
        <v>27</v>
      </c>
      <c r="MXB308" s="148"/>
      <c r="MXC308" s="149" t="s">
        <v>2363</v>
      </c>
      <c r="MXD308" s="148"/>
      <c r="MXE308" s="150"/>
      <c r="MXF308" s="150"/>
      <c r="MXG308" s="150"/>
      <c r="MXH308" s="151"/>
      <c r="MXI308" s="147">
        <v>27</v>
      </c>
      <c r="MXJ308" s="148"/>
      <c r="MXK308" s="149" t="s">
        <v>2363</v>
      </c>
      <c r="MXL308" s="148"/>
      <c r="MXM308" s="150"/>
      <c r="MXN308" s="150"/>
      <c r="MXO308" s="150"/>
      <c r="MXP308" s="151"/>
      <c r="MXQ308" s="147">
        <v>27</v>
      </c>
      <c r="MXR308" s="148"/>
      <c r="MXS308" s="149" t="s">
        <v>2363</v>
      </c>
      <c r="MXT308" s="148"/>
      <c r="MXU308" s="150"/>
      <c r="MXV308" s="150"/>
      <c r="MXW308" s="150"/>
      <c r="MXX308" s="151"/>
      <c r="MXY308" s="147">
        <v>27</v>
      </c>
      <c r="MXZ308" s="148"/>
      <c r="MYA308" s="149" t="s">
        <v>2363</v>
      </c>
      <c r="MYB308" s="148"/>
      <c r="MYC308" s="150"/>
      <c r="MYD308" s="150"/>
      <c r="MYE308" s="150"/>
      <c r="MYF308" s="151"/>
      <c r="MYG308" s="147">
        <v>27</v>
      </c>
      <c r="MYH308" s="148"/>
      <c r="MYI308" s="149" t="s">
        <v>2363</v>
      </c>
      <c r="MYJ308" s="148"/>
      <c r="MYK308" s="150"/>
      <c r="MYL308" s="150"/>
      <c r="MYM308" s="150"/>
      <c r="MYN308" s="151"/>
      <c r="MYO308" s="147">
        <v>27</v>
      </c>
      <c r="MYP308" s="148"/>
      <c r="MYQ308" s="149" t="s">
        <v>2363</v>
      </c>
      <c r="MYR308" s="148"/>
      <c r="MYS308" s="150"/>
      <c r="MYT308" s="150"/>
      <c r="MYU308" s="150"/>
      <c r="MYV308" s="151"/>
      <c r="MYW308" s="147">
        <v>27</v>
      </c>
      <c r="MYX308" s="148"/>
      <c r="MYY308" s="149" t="s">
        <v>2363</v>
      </c>
      <c r="MYZ308" s="148"/>
      <c r="MZA308" s="150"/>
      <c r="MZB308" s="150"/>
      <c r="MZC308" s="150"/>
      <c r="MZD308" s="151"/>
      <c r="MZE308" s="147">
        <v>27</v>
      </c>
      <c r="MZF308" s="148"/>
      <c r="MZG308" s="149" t="s">
        <v>2363</v>
      </c>
      <c r="MZH308" s="148"/>
      <c r="MZI308" s="150"/>
      <c r="MZJ308" s="150"/>
      <c r="MZK308" s="150"/>
      <c r="MZL308" s="151"/>
      <c r="MZM308" s="147">
        <v>27</v>
      </c>
      <c r="MZN308" s="148"/>
      <c r="MZO308" s="149" t="s">
        <v>2363</v>
      </c>
      <c r="MZP308" s="148"/>
      <c r="MZQ308" s="150"/>
      <c r="MZR308" s="150"/>
      <c r="MZS308" s="150"/>
      <c r="MZT308" s="151"/>
      <c r="MZU308" s="147">
        <v>27</v>
      </c>
      <c r="MZV308" s="148"/>
      <c r="MZW308" s="149" t="s">
        <v>2363</v>
      </c>
      <c r="MZX308" s="148"/>
      <c r="MZY308" s="150"/>
      <c r="MZZ308" s="150"/>
      <c r="NAA308" s="150"/>
      <c r="NAB308" s="151"/>
      <c r="NAC308" s="147">
        <v>27</v>
      </c>
      <c r="NAD308" s="148"/>
      <c r="NAE308" s="149" t="s">
        <v>2363</v>
      </c>
      <c r="NAF308" s="148"/>
      <c r="NAG308" s="150"/>
      <c r="NAH308" s="150"/>
      <c r="NAI308" s="150"/>
      <c r="NAJ308" s="151"/>
      <c r="NAK308" s="147">
        <v>27</v>
      </c>
      <c r="NAL308" s="148"/>
      <c r="NAM308" s="149" t="s">
        <v>2363</v>
      </c>
      <c r="NAN308" s="148"/>
      <c r="NAO308" s="150"/>
      <c r="NAP308" s="150"/>
      <c r="NAQ308" s="150"/>
      <c r="NAR308" s="151"/>
      <c r="NAS308" s="147">
        <v>27</v>
      </c>
      <c r="NAT308" s="148"/>
      <c r="NAU308" s="149" t="s">
        <v>2363</v>
      </c>
      <c r="NAV308" s="148"/>
      <c r="NAW308" s="150"/>
      <c r="NAX308" s="150"/>
      <c r="NAY308" s="150"/>
      <c r="NAZ308" s="151"/>
      <c r="NBA308" s="147">
        <v>27</v>
      </c>
      <c r="NBB308" s="148"/>
      <c r="NBC308" s="149" t="s">
        <v>2363</v>
      </c>
      <c r="NBD308" s="148"/>
      <c r="NBE308" s="150"/>
      <c r="NBF308" s="150"/>
      <c r="NBG308" s="150"/>
      <c r="NBH308" s="151"/>
      <c r="NBI308" s="147">
        <v>27</v>
      </c>
      <c r="NBJ308" s="148"/>
      <c r="NBK308" s="149" t="s">
        <v>2363</v>
      </c>
      <c r="NBL308" s="148"/>
      <c r="NBM308" s="150"/>
      <c r="NBN308" s="150"/>
      <c r="NBO308" s="150"/>
      <c r="NBP308" s="151"/>
      <c r="NBQ308" s="147">
        <v>27</v>
      </c>
      <c r="NBR308" s="148"/>
      <c r="NBS308" s="149" t="s">
        <v>2363</v>
      </c>
      <c r="NBT308" s="148"/>
      <c r="NBU308" s="150"/>
      <c r="NBV308" s="150"/>
      <c r="NBW308" s="150"/>
      <c r="NBX308" s="151"/>
      <c r="NBY308" s="147">
        <v>27</v>
      </c>
      <c r="NBZ308" s="148"/>
      <c r="NCA308" s="149" t="s">
        <v>2363</v>
      </c>
      <c r="NCB308" s="148"/>
      <c r="NCC308" s="150"/>
      <c r="NCD308" s="150"/>
      <c r="NCE308" s="150"/>
      <c r="NCF308" s="151"/>
      <c r="NCG308" s="147">
        <v>27</v>
      </c>
      <c r="NCH308" s="148"/>
      <c r="NCI308" s="149" t="s">
        <v>2363</v>
      </c>
      <c r="NCJ308" s="148"/>
      <c r="NCK308" s="150"/>
      <c r="NCL308" s="150"/>
      <c r="NCM308" s="150"/>
      <c r="NCN308" s="151"/>
      <c r="NCO308" s="147">
        <v>27</v>
      </c>
      <c r="NCP308" s="148"/>
      <c r="NCQ308" s="149" t="s">
        <v>2363</v>
      </c>
      <c r="NCR308" s="148"/>
      <c r="NCS308" s="150"/>
      <c r="NCT308" s="150"/>
      <c r="NCU308" s="150"/>
      <c r="NCV308" s="151"/>
      <c r="NCW308" s="147">
        <v>27</v>
      </c>
      <c r="NCX308" s="148"/>
      <c r="NCY308" s="149" t="s">
        <v>2363</v>
      </c>
      <c r="NCZ308" s="148"/>
      <c r="NDA308" s="150"/>
      <c r="NDB308" s="150"/>
      <c r="NDC308" s="150"/>
      <c r="NDD308" s="151"/>
      <c r="NDE308" s="147">
        <v>27</v>
      </c>
      <c r="NDF308" s="148"/>
      <c r="NDG308" s="149" t="s">
        <v>2363</v>
      </c>
      <c r="NDH308" s="148"/>
      <c r="NDI308" s="150"/>
      <c r="NDJ308" s="150"/>
      <c r="NDK308" s="150"/>
      <c r="NDL308" s="151"/>
      <c r="NDM308" s="147">
        <v>27</v>
      </c>
      <c r="NDN308" s="148"/>
      <c r="NDO308" s="149" t="s">
        <v>2363</v>
      </c>
      <c r="NDP308" s="148"/>
      <c r="NDQ308" s="150"/>
      <c r="NDR308" s="150"/>
      <c r="NDS308" s="150"/>
      <c r="NDT308" s="151"/>
      <c r="NDU308" s="147">
        <v>27</v>
      </c>
      <c r="NDV308" s="148"/>
      <c r="NDW308" s="149" t="s">
        <v>2363</v>
      </c>
      <c r="NDX308" s="148"/>
      <c r="NDY308" s="150"/>
      <c r="NDZ308" s="150"/>
      <c r="NEA308" s="150"/>
      <c r="NEB308" s="151"/>
      <c r="NEC308" s="147">
        <v>27</v>
      </c>
      <c r="NED308" s="148"/>
      <c r="NEE308" s="149" t="s">
        <v>2363</v>
      </c>
      <c r="NEF308" s="148"/>
      <c r="NEG308" s="150"/>
      <c r="NEH308" s="150"/>
      <c r="NEI308" s="150"/>
      <c r="NEJ308" s="151"/>
      <c r="NEK308" s="147">
        <v>27</v>
      </c>
      <c r="NEL308" s="148"/>
      <c r="NEM308" s="149" t="s">
        <v>2363</v>
      </c>
      <c r="NEN308" s="148"/>
      <c r="NEO308" s="150"/>
      <c r="NEP308" s="150"/>
      <c r="NEQ308" s="150"/>
      <c r="NER308" s="151"/>
      <c r="NES308" s="147">
        <v>27</v>
      </c>
      <c r="NET308" s="148"/>
      <c r="NEU308" s="149" t="s">
        <v>2363</v>
      </c>
      <c r="NEV308" s="148"/>
      <c r="NEW308" s="150"/>
      <c r="NEX308" s="150"/>
      <c r="NEY308" s="150"/>
      <c r="NEZ308" s="151"/>
      <c r="NFA308" s="147">
        <v>27</v>
      </c>
      <c r="NFB308" s="148"/>
      <c r="NFC308" s="149" t="s">
        <v>2363</v>
      </c>
      <c r="NFD308" s="148"/>
      <c r="NFE308" s="150"/>
      <c r="NFF308" s="150"/>
      <c r="NFG308" s="150"/>
      <c r="NFH308" s="151"/>
      <c r="NFI308" s="147">
        <v>27</v>
      </c>
      <c r="NFJ308" s="148"/>
      <c r="NFK308" s="149" t="s">
        <v>2363</v>
      </c>
      <c r="NFL308" s="148"/>
      <c r="NFM308" s="150"/>
      <c r="NFN308" s="150"/>
      <c r="NFO308" s="150"/>
      <c r="NFP308" s="151"/>
      <c r="NFQ308" s="147">
        <v>27</v>
      </c>
      <c r="NFR308" s="148"/>
      <c r="NFS308" s="149" t="s">
        <v>2363</v>
      </c>
      <c r="NFT308" s="148"/>
      <c r="NFU308" s="150"/>
      <c r="NFV308" s="150"/>
      <c r="NFW308" s="150"/>
      <c r="NFX308" s="151"/>
      <c r="NFY308" s="147">
        <v>27</v>
      </c>
      <c r="NFZ308" s="148"/>
      <c r="NGA308" s="149" t="s">
        <v>2363</v>
      </c>
      <c r="NGB308" s="148"/>
      <c r="NGC308" s="150"/>
      <c r="NGD308" s="150"/>
      <c r="NGE308" s="150"/>
      <c r="NGF308" s="151"/>
      <c r="NGG308" s="147">
        <v>27</v>
      </c>
      <c r="NGH308" s="148"/>
      <c r="NGI308" s="149" t="s">
        <v>2363</v>
      </c>
      <c r="NGJ308" s="148"/>
      <c r="NGK308" s="150"/>
      <c r="NGL308" s="150"/>
      <c r="NGM308" s="150"/>
      <c r="NGN308" s="151"/>
      <c r="NGO308" s="147">
        <v>27</v>
      </c>
      <c r="NGP308" s="148"/>
      <c r="NGQ308" s="149" t="s">
        <v>2363</v>
      </c>
      <c r="NGR308" s="148"/>
      <c r="NGS308" s="150"/>
      <c r="NGT308" s="150"/>
      <c r="NGU308" s="150"/>
      <c r="NGV308" s="151"/>
      <c r="NGW308" s="147">
        <v>27</v>
      </c>
      <c r="NGX308" s="148"/>
      <c r="NGY308" s="149" t="s">
        <v>2363</v>
      </c>
      <c r="NGZ308" s="148"/>
      <c r="NHA308" s="150"/>
      <c r="NHB308" s="150"/>
      <c r="NHC308" s="150"/>
      <c r="NHD308" s="151"/>
      <c r="NHE308" s="147">
        <v>27</v>
      </c>
      <c r="NHF308" s="148"/>
      <c r="NHG308" s="149" t="s">
        <v>2363</v>
      </c>
      <c r="NHH308" s="148"/>
      <c r="NHI308" s="150"/>
      <c r="NHJ308" s="150"/>
      <c r="NHK308" s="150"/>
      <c r="NHL308" s="151"/>
      <c r="NHM308" s="147">
        <v>27</v>
      </c>
      <c r="NHN308" s="148"/>
      <c r="NHO308" s="149" t="s">
        <v>2363</v>
      </c>
      <c r="NHP308" s="148"/>
      <c r="NHQ308" s="150"/>
      <c r="NHR308" s="150"/>
      <c r="NHS308" s="150"/>
      <c r="NHT308" s="151"/>
      <c r="NHU308" s="147">
        <v>27</v>
      </c>
      <c r="NHV308" s="148"/>
      <c r="NHW308" s="149" t="s">
        <v>2363</v>
      </c>
      <c r="NHX308" s="148"/>
      <c r="NHY308" s="150"/>
      <c r="NHZ308" s="150"/>
      <c r="NIA308" s="150"/>
      <c r="NIB308" s="151"/>
      <c r="NIC308" s="147">
        <v>27</v>
      </c>
      <c r="NID308" s="148"/>
      <c r="NIE308" s="149" t="s">
        <v>2363</v>
      </c>
      <c r="NIF308" s="148"/>
      <c r="NIG308" s="150"/>
      <c r="NIH308" s="150"/>
      <c r="NII308" s="150"/>
      <c r="NIJ308" s="151"/>
      <c r="NIK308" s="147">
        <v>27</v>
      </c>
      <c r="NIL308" s="148"/>
      <c r="NIM308" s="149" t="s">
        <v>2363</v>
      </c>
      <c r="NIN308" s="148"/>
      <c r="NIO308" s="150"/>
      <c r="NIP308" s="150"/>
      <c r="NIQ308" s="150"/>
      <c r="NIR308" s="151"/>
      <c r="NIS308" s="147">
        <v>27</v>
      </c>
      <c r="NIT308" s="148"/>
      <c r="NIU308" s="149" t="s">
        <v>2363</v>
      </c>
      <c r="NIV308" s="148"/>
      <c r="NIW308" s="150"/>
      <c r="NIX308" s="150"/>
      <c r="NIY308" s="150"/>
      <c r="NIZ308" s="151"/>
      <c r="NJA308" s="147">
        <v>27</v>
      </c>
      <c r="NJB308" s="148"/>
      <c r="NJC308" s="149" t="s">
        <v>2363</v>
      </c>
      <c r="NJD308" s="148"/>
      <c r="NJE308" s="150"/>
      <c r="NJF308" s="150"/>
      <c r="NJG308" s="150"/>
      <c r="NJH308" s="151"/>
      <c r="NJI308" s="147">
        <v>27</v>
      </c>
      <c r="NJJ308" s="148"/>
      <c r="NJK308" s="149" t="s">
        <v>2363</v>
      </c>
      <c r="NJL308" s="148"/>
      <c r="NJM308" s="150"/>
      <c r="NJN308" s="150"/>
      <c r="NJO308" s="150"/>
      <c r="NJP308" s="151"/>
      <c r="NJQ308" s="147">
        <v>27</v>
      </c>
      <c r="NJR308" s="148"/>
      <c r="NJS308" s="149" t="s">
        <v>2363</v>
      </c>
      <c r="NJT308" s="148"/>
      <c r="NJU308" s="150"/>
      <c r="NJV308" s="150"/>
      <c r="NJW308" s="150"/>
      <c r="NJX308" s="151"/>
      <c r="NJY308" s="147">
        <v>27</v>
      </c>
      <c r="NJZ308" s="148"/>
      <c r="NKA308" s="149" t="s">
        <v>2363</v>
      </c>
      <c r="NKB308" s="148"/>
      <c r="NKC308" s="150"/>
      <c r="NKD308" s="150"/>
      <c r="NKE308" s="150"/>
      <c r="NKF308" s="151"/>
      <c r="NKG308" s="147">
        <v>27</v>
      </c>
      <c r="NKH308" s="148"/>
      <c r="NKI308" s="149" t="s">
        <v>2363</v>
      </c>
      <c r="NKJ308" s="148"/>
      <c r="NKK308" s="150"/>
      <c r="NKL308" s="150"/>
      <c r="NKM308" s="150"/>
      <c r="NKN308" s="151"/>
      <c r="NKO308" s="147">
        <v>27</v>
      </c>
      <c r="NKP308" s="148"/>
      <c r="NKQ308" s="149" t="s">
        <v>2363</v>
      </c>
      <c r="NKR308" s="148"/>
      <c r="NKS308" s="150"/>
      <c r="NKT308" s="150"/>
      <c r="NKU308" s="150"/>
      <c r="NKV308" s="151"/>
      <c r="NKW308" s="147">
        <v>27</v>
      </c>
      <c r="NKX308" s="148"/>
      <c r="NKY308" s="149" t="s">
        <v>2363</v>
      </c>
      <c r="NKZ308" s="148"/>
      <c r="NLA308" s="150"/>
      <c r="NLB308" s="150"/>
      <c r="NLC308" s="150"/>
      <c r="NLD308" s="151"/>
      <c r="NLE308" s="147">
        <v>27</v>
      </c>
      <c r="NLF308" s="148"/>
      <c r="NLG308" s="149" t="s">
        <v>2363</v>
      </c>
      <c r="NLH308" s="148"/>
      <c r="NLI308" s="150"/>
      <c r="NLJ308" s="150"/>
      <c r="NLK308" s="150"/>
      <c r="NLL308" s="151"/>
      <c r="NLM308" s="147">
        <v>27</v>
      </c>
      <c r="NLN308" s="148"/>
      <c r="NLO308" s="149" t="s">
        <v>2363</v>
      </c>
      <c r="NLP308" s="148"/>
      <c r="NLQ308" s="150"/>
      <c r="NLR308" s="150"/>
      <c r="NLS308" s="150"/>
      <c r="NLT308" s="151"/>
      <c r="NLU308" s="147">
        <v>27</v>
      </c>
      <c r="NLV308" s="148"/>
      <c r="NLW308" s="149" t="s">
        <v>2363</v>
      </c>
      <c r="NLX308" s="148"/>
      <c r="NLY308" s="150"/>
      <c r="NLZ308" s="150"/>
      <c r="NMA308" s="150"/>
      <c r="NMB308" s="151"/>
      <c r="NMC308" s="147">
        <v>27</v>
      </c>
      <c r="NMD308" s="148"/>
      <c r="NME308" s="149" t="s">
        <v>2363</v>
      </c>
      <c r="NMF308" s="148"/>
      <c r="NMG308" s="150"/>
      <c r="NMH308" s="150"/>
      <c r="NMI308" s="150"/>
      <c r="NMJ308" s="151"/>
      <c r="NMK308" s="147">
        <v>27</v>
      </c>
      <c r="NML308" s="148"/>
      <c r="NMM308" s="149" t="s">
        <v>2363</v>
      </c>
      <c r="NMN308" s="148"/>
      <c r="NMO308" s="150"/>
      <c r="NMP308" s="150"/>
      <c r="NMQ308" s="150"/>
      <c r="NMR308" s="151"/>
      <c r="NMS308" s="147">
        <v>27</v>
      </c>
      <c r="NMT308" s="148"/>
      <c r="NMU308" s="149" t="s">
        <v>2363</v>
      </c>
      <c r="NMV308" s="148"/>
      <c r="NMW308" s="150"/>
      <c r="NMX308" s="150"/>
      <c r="NMY308" s="150"/>
      <c r="NMZ308" s="151"/>
      <c r="NNA308" s="147">
        <v>27</v>
      </c>
      <c r="NNB308" s="148"/>
      <c r="NNC308" s="149" t="s">
        <v>2363</v>
      </c>
      <c r="NND308" s="148"/>
      <c r="NNE308" s="150"/>
      <c r="NNF308" s="150"/>
      <c r="NNG308" s="150"/>
      <c r="NNH308" s="151"/>
      <c r="NNI308" s="147">
        <v>27</v>
      </c>
      <c r="NNJ308" s="148"/>
      <c r="NNK308" s="149" t="s">
        <v>2363</v>
      </c>
      <c r="NNL308" s="148"/>
      <c r="NNM308" s="150"/>
      <c r="NNN308" s="150"/>
      <c r="NNO308" s="150"/>
      <c r="NNP308" s="151"/>
      <c r="NNQ308" s="147">
        <v>27</v>
      </c>
      <c r="NNR308" s="148"/>
      <c r="NNS308" s="149" t="s">
        <v>2363</v>
      </c>
      <c r="NNT308" s="148"/>
      <c r="NNU308" s="150"/>
      <c r="NNV308" s="150"/>
      <c r="NNW308" s="150"/>
      <c r="NNX308" s="151"/>
      <c r="NNY308" s="147">
        <v>27</v>
      </c>
      <c r="NNZ308" s="148"/>
      <c r="NOA308" s="149" t="s">
        <v>2363</v>
      </c>
      <c r="NOB308" s="148"/>
      <c r="NOC308" s="150"/>
      <c r="NOD308" s="150"/>
      <c r="NOE308" s="150"/>
      <c r="NOF308" s="151"/>
      <c r="NOG308" s="147">
        <v>27</v>
      </c>
      <c r="NOH308" s="148"/>
      <c r="NOI308" s="149" t="s">
        <v>2363</v>
      </c>
      <c r="NOJ308" s="148"/>
      <c r="NOK308" s="150"/>
      <c r="NOL308" s="150"/>
      <c r="NOM308" s="150"/>
      <c r="NON308" s="151"/>
      <c r="NOO308" s="147">
        <v>27</v>
      </c>
      <c r="NOP308" s="148"/>
      <c r="NOQ308" s="149" t="s">
        <v>2363</v>
      </c>
      <c r="NOR308" s="148"/>
      <c r="NOS308" s="150"/>
      <c r="NOT308" s="150"/>
      <c r="NOU308" s="150"/>
      <c r="NOV308" s="151"/>
      <c r="NOW308" s="147">
        <v>27</v>
      </c>
      <c r="NOX308" s="148"/>
      <c r="NOY308" s="149" t="s">
        <v>2363</v>
      </c>
      <c r="NOZ308" s="148"/>
      <c r="NPA308" s="150"/>
      <c r="NPB308" s="150"/>
      <c r="NPC308" s="150"/>
      <c r="NPD308" s="151"/>
      <c r="NPE308" s="147">
        <v>27</v>
      </c>
      <c r="NPF308" s="148"/>
      <c r="NPG308" s="149" t="s">
        <v>2363</v>
      </c>
      <c r="NPH308" s="148"/>
      <c r="NPI308" s="150"/>
      <c r="NPJ308" s="150"/>
      <c r="NPK308" s="150"/>
      <c r="NPL308" s="151"/>
      <c r="NPM308" s="147">
        <v>27</v>
      </c>
      <c r="NPN308" s="148"/>
      <c r="NPO308" s="149" t="s">
        <v>2363</v>
      </c>
      <c r="NPP308" s="148"/>
      <c r="NPQ308" s="150"/>
      <c r="NPR308" s="150"/>
      <c r="NPS308" s="150"/>
      <c r="NPT308" s="151"/>
      <c r="NPU308" s="147">
        <v>27</v>
      </c>
      <c r="NPV308" s="148"/>
      <c r="NPW308" s="149" t="s">
        <v>2363</v>
      </c>
      <c r="NPX308" s="148"/>
      <c r="NPY308" s="150"/>
      <c r="NPZ308" s="150"/>
      <c r="NQA308" s="150"/>
      <c r="NQB308" s="151"/>
      <c r="NQC308" s="147">
        <v>27</v>
      </c>
      <c r="NQD308" s="148"/>
      <c r="NQE308" s="149" t="s">
        <v>2363</v>
      </c>
      <c r="NQF308" s="148"/>
      <c r="NQG308" s="150"/>
      <c r="NQH308" s="150"/>
      <c r="NQI308" s="150"/>
      <c r="NQJ308" s="151"/>
      <c r="NQK308" s="147">
        <v>27</v>
      </c>
      <c r="NQL308" s="148"/>
      <c r="NQM308" s="149" t="s">
        <v>2363</v>
      </c>
      <c r="NQN308" s="148"/>
      <c r="NQO308" s="150"/>
      <c r="NQP308" s="150"/>
      <c r="NQQ308" s="150"/>
      <c r="NQR308" s="151"/>
      <c r="NQS308" s="147">
        <v>27</v>
      </c>
      <c r="NQT308" s="148"/>
      <c r="NQU308" s="149" t="s">
        <v>2363</v>
      </c>
      <c r="NQV308" s="148"/>
      <c r="NQW308" s="150"/>
      <c r="NQX308" s="150"/>
      <c r="NQY308" s="150"/>
      <c r="NQZ308" s="151"/>
      <c r="NRA308" s="147">
        <v>27</v>
      </c>
      <c r="NRB308" s="148"/>
      <c r="NRC308" s="149" t="s">
        <v>2363</v>
      </c>
      <c r="NRD308" s="148"/>
      <c r="NRE308" s="150"/>
      <c r="NRF308" s="150"/>
      <c r="NRG308" s="150"/>
      <c r="NRH308" s="151"/>
      <c r="NRI308" s="147">
        <v>27</v>
      </c>
      <c r="NRJ308" s="148"/>
      <c r="NRK308" s="149" t="s">
        <v>2363</v>
      </c>
      <c r="NRL308" s="148"/>
      <c r="NRM308" s="150"/>
      <c r="NRN308" s="150"/>
      <c r="NRO308" s="150"/>
      <c r="NRP308" s="151"/>
      <c r="NRQ308" s="147">
        <v>27</v>
      </c>
      <c r="NRR308" s="148"/>
      <c r="NRS308" s="149" t="s">
        <v>2363</v>
      </c>
      <c r="NRT308" s="148"/>
      <c r="NRU308" s="150"/>
      <c r="NRV308" s="150"/>
      <c r="NRW308" s="150"/>
      <c r="NRX308" s="151"/>
      <c r="NRY308" s="147">
        <v>27</v>
      </c>
      <c r="NRZ308" s="148"/>
      <c r="NSA308" s="149" t="s">
        <v>2363</v>
      </c>
      <c r="NSB308" s="148"/>
      <c r="NSC308" s="150"/>
      <c r="NSD308" s="150"/>
      <c r="NSE308" s="150"/>
      <c r="NSF308" s="151"/>
      <c r="NSG308" s="147">
        <v>27</v>
      </c>
      <c r="NSH308" s="148"/>
      <c r="NSI308" s="149" t="s">
        <v>2363</v>
      </c>
      <c r="NSJ308" s="148"/>
      <c r="NSK308" s="150"/>
      <c r="NSL308" s="150"/>
      <c r="NSM308" s="150"/>
      <c r="NSN308" s="151"/>
      <c r="NSO308" s="147">
        <v>27</v>
      </c>
      <c r="NSP308" s="148"/>
      <c r="NSQ308" s="149" t="s">
        <v>2363</v>
      </c>
      <c r="NSR308" s="148"/>
      <c r="NSS308" s="150"/>
      <c r="NST308" s="150"/>
      <c r="NSU308" s="150"/>
      <c r="NSV308" s="151"/>
      <c r="NSW308" s="147">
        <v>27</v>
      </c>
      <c r="NSX308" s="148"/>
      <c r="NSY308" s="149" t="s">
        <v>2363</v>
      </c>
      <c r="NSZ308" s="148"/>
      <c r="NTA308" s="150"/>
      <c r="NTB308" s="150"/>
      <c r="NTC308" s="150"/>
      <c r="NTD308" s="151"/>
      <c r="NTE308" s="147">
        <v>27</v>
      </c>
      <c r="NTF308" s="148"/>
      <c r="NTG308" s="149" t="s">
        <v>2363</v>
      </c>
      <c r="NTH308" s="148"/>
      <c r="NTI308" s="150"/>
      <c r="NTJ308" s="150"/>
      <c r="NTK308" s="150"/>
      <c r="NTL308" s="151"/>
      <c r="NTM308" s="147">
        <v>27</v>
      </c>
      <c r="NTN308" s="148"/>
      <c r="NTO308" s="149" t="s">
        <v>2363</v>
      </c>
      <c r="NTP308" s="148"/>
      <c r="NTQ308" s="150"/>
      <c r="NTR308" s="150"/>
      <c r="NTS308" s="150"/>
      <c r="NTT308" s="151"/>
      <c r="NTU308" s="147">
        <v>27</v>
      </c>
      <c r="NTV308" s="148"/>
      <c r="NTW308" s="149" t="s">
        <v>2363</v>
      </c>
      <c r="NTX308" s="148"/>
      <c r="NTY308" s="150"/>
      <c r="NTZ308" s="150"/>
      <c r="NUA308" s="150"/>
      <c r="NUB308" s="151"/>
      <c r="NUC308" s="147">
        <v>27</v>
      </c>
      <c r="NUD308" s="148"/>
      <c r="NUE308" s="149" t="s">
        <v>2363</v>
      </c>
      <c r="NUF308" s="148"/>
      <c r="NUG308" s="150"/>
      <c r="NUH308" s="150"/>
      <c r="NUI308" s="150"/>
      <c r="NUJ308" s="151"/>
      <c r="NUK308" s="147">
        <v>27</v>
      </c>
      <c r="NUL308" s="148"/>
      <c r="NUM308" s="149" t="s">
        <v>2363</v>
      </c>
      <c r="NUN308" s="148"/>
      <c r="NUO308" s="150"/>
      <c r="NUP308" s="150"/>
      <c r="NUQ308" s="150"/>
      <c r="NUR308" s="151"/>
      <c r="NUS308" s="147">
        <v>27</v>
      </c>
      <c r="NUT308" s="148"/>
      <c r="NUU308" s="149" t="s">
        <v>2363</v>
      </c>
      <c r="NUV308" s="148"/>
      <c r="NUW308" s="150"/>
      <c r="NUX308" s="150"/>
      <c r="NUY308" s="150"/>
      <c r="NUZ308" s="151"/>
      <c r="NVA308" s="147">
        <v>27</v>
      </c>
      <c r="NVB308" s="148"/>
      <c r="NVC308" s="149" t="s">
        <v>2363</v>
      </c>
      <c r="NVD308" s="148"/>
      <c r="NVE308" s="150"/>
      <c r="NVF308" s="150"/>
      <c r="NVG308" s="150"/>
      <c r="NVH308" s="151"/>
      <c r="NVI308" s="147">
        <v>27</v>
      </c>
      <c r="NVJ308" s="148"/>
      <c r="NVK308" s="149" t="s">
        <v>2363</v>
      </c>
      <c r="NVL308" s="148"/>
      <c r="NVM308" s="150"/>
      <c r="NVN308" s="150"/>
      <c r="NVO308" s="150"/>
      <c r="NVP308" s="151"/>
      <c r="NVQ308" s="147">
        <v>27</v>
      </c>
      <c r="NVR308" s="148"/>
      <c r="NVS308" s="149" t="s">
        <v>2363</v>
      </c>
      <c r="NVT308" s="148"/>
      <c r="NVU308" s="150"/>
      <c r="NVV308" s="150"/>
      <c r="NVW308" s="150"/>
      <c r="NVX308" s="151"/>
      <c r="NVY308" s="147">
        <v>27</v>
      </c>
      <c r="NVZ308" s="148"/>
      <c r="NWA308" s="149" t="s">
        <v>2363</v>
      </c>
      <c r="NWB308" s="148"/>
      <c r="NWC308" s="150"/>
      <c r="NWD308" s="150"/>
      <c r="NWE308" s="150"/>
      <c r="NWF308" s="151"/>
      <c r="NWG308" s="147">
        <v>27</v>
      </c>
      <c r="NWH308" s="148"/>
      <c r="NWI308" s="149" t="s">
        <v>2363</v>
      </c>
      <c r="NWJ308" s="148"/>
      <c r="NWK308" s="150"/>
      <c r="NWL308" s="150"/>
      <c r="NWM308" s="150"/>
      <c r="NWN308" s="151"/>
      <c r="NWO308" s="147">
        <v>27</v>
      </c>
      <c r="NWP308" s="148"/>
      <c r="NWQ308" s="149" t="s">
        <v>2363</v>
      </c>
      <c r="NWR308" s="148"/>
      <c r="NWS308" s="150"/>
      <c r="NWT308" s="150"/>
      <c r="NWU308" s="150"/>
      <c r="NWV308" s="151"/>
      <c r="NWW308" s="147">
        <v>27</v>
      </c>
      <c r="NWX308" s="148"/>
      <c r="NWY308" s="149" t="s">
        <v>2363</v>
      </c>
      <c r="NWZ308" s="148"/>
      <c r="NXA308" s="150"/>
      <c r="NXB308" s="150"/>
      <c r="NXC308" s="150"/>
      <c r="NXD308" s="151"/>
      <c r="NXE308" s="147">
        <v>27</v>
      </c>
      <c r="NXF308" s="148"/>
      <c r="NXG308" s="149" t="s">
        <v>2363</v>
      </c>
      <c r="NXH308" s="148"/>
      <c r="NXI308" s="150"/>
      <c r="NXJ308" s="150"/>
      <c r="NXK308" s="150"/>
      <c r="NXL308" s="151"/>
      <c r="NXM308" s="147">
        <v>27</v>
      </c>
      <c r="NXN308" s="148"/>
      <c r="NXO308" s="149" t="s">
        <v>2363</v>
      </c>
      <c r="NXP308" s="148"/>
      <c r="NXQ308" s="150"/>
      <c r="NXR308" s="150"/>
      <c r="NXS308" s="150"/>
      <c r="NXT308" s="151"/>
      <c r="NXU308" s="147">
        <v>27</v>
      </c>
      <c r="NXV308" s="148"/>
      <c r="NXW308" s="149" t="s">
        <v>2363</v>
      </c>
      <c r="NXX308" s="148"/>
      <c r="NXY308" s="150"/>
      <c r="NXZ308" s="150"/>
      <c r="NYA308" s="150"/>
      <c r="NYB308" s="151"/>
      <c r="NYC308" s="147">
        <v>27</v>
      </c>
      <c r="NYD308" s="148"/>
      <c r="NYE308" s="149" t="s">
        <v>2363</v>
      </c>
      <c r="NYF308" s="148"/>
      <c r="NYG308" s="150"/>
      <c r="NYH308" s="150"/>
      <c r="NYI308" s="150"/>
      <c r="NYJ308" s="151"/>
      <c r="NYK308" s="147">
        <v>27</v>
      </c>
      <c r="NYL308" s="148"/>
      <c r="NYM308" s="149" t="s">
        <v>2363</v>
      </c>
      <c r="NYN308" s="148"/>
      <c r="NYO308" s="150"/>
      <c r="NYP308" s="150"/>
      <c r="NYQ308" s="150"/>
      <c r="NYR308" s="151"/>
      <c r="NYS308" s="147">
        <v>27</v>
      </c>
      <c r="NYT308" s="148"/>
      <c r="NYU308" s="149" t="s">
        <v>2363</v>
      </c>
      <c r="NYV308" s="148"/>
      <c r="NYW308" s="150"/>
      <c r="NYX308" s="150"/>
      <c r="NYY308" s="150"/>
      <c r="NYZ308" s="151"/>
      <c r="NZA308" s="147">
        <v>27</v>
      </c>
      <c r="NZB308" s="148"/>
      <c r="NZC308" s="149" t="s">
        <v>2363</v>
      </c>
      <c r="NZD308" s="148"/>
      <c r="NZE308" s="150"/>
      <c r="NZF308" s="150"/>
      <c r="NZG308" s="150"/>
      <c r="NZH308" s="151"/>
      <c r="NZI308" s="147">
        <v>27</v>
      </c>
      <c r="NZJ308" s="148"/>
      <c r="NZK308" s="149" t="s">
        <v>2363</v>
      </c>
      <c r="NZL308" s="148"/>
      <c r="NZM308" s="150"/>
      <c r="NZN308" s="150"/>
      <c r="NZO308" s="150"/>
      <c r="NZP308" s="151"/>
      <c r="NZQ308" s="147">
        <v>27</v>
      </c>
      <c r="NZR308" s="148"/>
      <c r="NZS308" s="149" t="s">
        <v>2363</v>
      </c>
      <c r="NZT308" s="148"/>
      <c r="NZU308" s="150"/>
      <c r="NZV308" s="150"/>
      <c r="NZW308" s="150"/>
      <c r="NZX308" s="151"/>
      <c r="NZY308" s="147">
        <v>27</v>
      </c>
      <c r="NZZ308" s="148"/>
      <c r="OAA308" s="149" t="s">
        <v>2363</v>
      </c>
      <c r="OAB308" s="148"/>
      <c r="OAC308" s="150"/>
      <c r="OAD308" s="150"/>
      <c r="OAE308" s="150"/>
      <c r="OAF308" s="151"/>
      <c r="OAG308" s="147">
        <v>27</v>
      </c>
      <c r="OAH308" s="148"/>
      <c r="OAI308" s="149" t="s">
        <v>2363</v>
      </c>
      <c r="OAJ308" s="148"/>
      <c r="OAK308" s="150"/>
      <c r="OAL308" s="150"/>
      <c r="OAM308" s="150"/>
      <c r="OAN308" s="151"/>
      <c r="OAO308" s="147">
        <v>27</v>
      </c>
      <c r="OAP308" s="148"/>
      <c r="OAQ308" s="149" t="s">
        <v>2363</v>
      </c>
      <c r="OAR308" s="148"/>
      <c r="OAS308" s="150"/>
      <c r="OAT308" s="150"/>
      <c r="OAU308" s="150"/>
      <c r="OAV308" s="151"/>
      <c r="OAW308" s="147">
        <v>27</v>
      </c>
      <c r="OAX308" s="148"/>
      <c r="OAY308" s="149" t="s">
        <v>2363</v>
      </c>
      <c r="OAZ308" s="148"/>
      <c r="OBA308" s="150"/>
      <c r="OBB308" s="150"/>
      <c r="OBC308" s="150"/>
      <c r="OBD308" s="151"/>
      <c r="OBE308" s="147">
        <v>27</v>
      </c>
      <c r="OBF308" s="148"/>
      <c r="OBG308" s="149" t="s">
        <v>2363</v>
      </c>
      <c r="OBH308" s="148"/>
      <c r="OBI308" s="150"/>
      <c r="OBJ308" s="150"/>
      <c r="OBK308" s="150"/>
      <c r="OBL308" s="151"/>
      <c r="OBM308" s="147">
        <v>27</v>
      </c>
      <c r="OBN308" s="148"/>
      <c r="OBO308" s="149" t="s">
        <v>2363</v>
      </c>
      <c r="OBP308" s="148"/>
      <c r="OBQ308" s="150"/>
      <c r="OBR308" s="150"/>
      <c r="OBS308" s="150"/>
      <c r="OBT308" s="151"/>
      <c r="OBU308" s="147">
        <v>27</v>
      </c>
      <c r="OBV308" s="148"/>
      <c r="OBW308" s="149" t="s">
        <v>2363</v>
      </c>
      <c r="OBX308" s="148"/>
      <c r="OBY308" s="150"/>
      <c r="OBZ308" s="150"/>
      <c r="OCA308" s="150"/>
      <c r="OCB308" s="151"/>
      <c r="OCC308" s="147">
        <v>27</v>
      </c>
      <c r="OCD308" s="148"/>
      <c r="OCE308" s="149" t="s">
        <v>2363</v>
      </c>
      <c r="OCF308" s="148"/>
      <c r="OCG308" s="150"/>
      <c r="OCH308" s="150"/>
      <c r="OCI308" s="150"/>
      <c r="OCJ308" s="151"/>
      <c r="OCK308" s="147">
        <v>27</v>
      </c>
      <c r="OCL308" s="148"/>
      <c r="OCM308" s="149" t="s">
        <v>2363</v>
      </c>
      <c r="OCN308" s="148"/>
      <c r="OCO308" s="150"/>
      <c r="OCP308" s="150"/>
      <c r="OCQ308" s="150"/>
      <c r="OCR308" s="151"/>
      <c r="OCS308" s="147">
        <v>27</v>
      </c>
      <c r="OCT308" s="148"/>
      <c r="OCU308" s="149" t="s">
        <v>2363</v>
      </c>
      <c r="OCV308" s="148"/>
      <c r="OCW308" s="150"/>
      <c r="OCX308" s="150"/>
      <c r="OCY308" s="150"/>
      <c r="OCZ308" s="151"/>
      <c r="ODA308" s="147">
        <v>27</v>
      </c>
      <c r="ODB308" s="148"/>
      <c r="ODC308" s="149" t="s">
        <v>2363</v>
      </c>
      <c r="ODD308" s="148"/>
      <c r="ODE308" s="150"/>
      <c r="ODF308" s="150"/>
      <c r="ODG308" s="150"/>
      <c r="ODH308" s="151"/>
      <c r="ODI308" s="147">
        <v>27</v>
      </c>
      <c r="ODJ308" s="148"/>
      <c r="ODK308" s="149" t="s">
        <v>2363</v>
      </c>
      <c r="ODL308" s="148"/>
      <c r="ODM308" s="150"/>
      <c r="ODN308" s="150"/>
      <c r="ODO308" s="150"/>
      <c r="ODP308" s="151"/>
      <c r="ODQ308" s="147">
        <v>27</v>
      </c>
      <c r="ODR308" s="148"/>
      <c r="ODS308" s="149" t="s">
        <v>2363</v>
      </c>
      <c r="ODT308" s="148"/>
      <c r="ODU308" s="150"/>
      <c r="ODV308" s="150"/>
      <c r="ODW308" s="150"/>
      <c r="ODX308" s="151"/>
      <c r="ODY308" s="147">
        <v>27</v>
      </c>
      <c r="ODZ308" s="148"/>
      <c r="OEA308" s="149" t="s">
        <v>2363</v>
      </c>
      <c r="OEB308" s="148"/>
      <c r="OEC308" s="150"/>
      <c r="OED308" s="150"/>
      <c r="OEE308" s="150"/>
      <c r="OEF308" s="151"/>
      <c r="OEG308" s="147">
        <v>27</v>
      </c>
      <c r="OEH308" s="148"/>
      <c r="OEI308" s="149" t="s">
        <v>2363</v>
      </c>
      <c r="OEJ308" s="148"/>
      <c r="OEK308" s="150"/>
      <c r="OEL308" s="150"/>
      <c r="OEM308" s="150"/>
      <c r="OEN308" s="151"/>
      <c r="OEO308" s="147">
        <v>27</v>
      </c>
      <c r="OEP308" s="148"/>
      <c r="OEQ308" s="149" t="s">
        <v>2363</v>
      </c>
      <c r="OER308" s="148"/>
      <c r="OES308" s="150"/>
      <c r="OET308" s="150"/>
      <c r="OEU308" s="150"/>
      <c r="OEV308" s="151"/>
      <c r="OEW308" s="147">
        <v>27</v>
      </c>
      <c r="OEX308" s="148"/>
      <c r="OEY308" s="149" t="s">
        <v>2363</v>
      </c>
      <c r="OEZ308" s="148"/>
      <c r="OFA308" s="150"/>
      <c r="OFB308" s="150"/>
      <c r="OFC308" s="150"/>
      <c r="OFD308" s="151"/>
      <c r="OFE308" s="147">
        <v>27</v>
      </c>
      <c r="OFF308" s="148"/>
      <c r="OFG308" s="149" t="s">
        <v>2363</v>
      </c>
      <c r="OFH308" s="148"/>
      <c r="OFI308" s="150"/>
      <c r="OFJ308" s="150"/>
      <c r="OFK308" s="150"/>
      <c r="OFL308" s="151"/>
      <c r="OFM308" s="147">
        <v>27</v>
      </c>
      <c r="OFN308" s="148"/>
      <c r="OFO308" s="149" t="s">
        <v>2363</v>
      </c>
      <c r="OFP308" s="148"/>
      <c r="OFQ308" s="150"/>
      <c r="OFR308" s="150"/>
      <c r="OFS308" s="150"/>
      <c r="OFT308" s="151"/>
      <c r="OFU308" s="147">
        <v>27</v>
      </c>
      <c r="OFV308" s="148"/>
      <c r="OFW308" s="149" t="s">
        <v>2363</v>
      </c>
      <c r="OFX308" s="148"/>
      <c r="OFY308" s="150"/>
      <c r="OFZ308" s="150"/>
      <c r="OGA308" s="150"/>
      <c r="OGB308" s="151"/>
      <c r="OGC308" s="147">
        <v>27</v>
      </c>
      <c r="OGD308" s="148"/>
      <c r="OGE308" s="149" t="s">
        <v>2363</v>
      </c>
      <c r="OGF308" s="148"/>
      <c r="OGG308" s="150"/>
      <c r="OGH308" s="150"/>
      <c r="OGI308" s="150"/>
      <c r="OGJ308" s="151"/>
      <c r="OGK308" s="147">
        <v>27</v>
      </c>
      <c r="OGL308" s="148"/>
      <c r="OGM308" s="149" t="s">
        <v>2363</v>
      </c>
      <c r="OGN308" s="148"/>
      <c r="OGO308" s="150"/>
      <c r="OGP308" s="150"/>
      <c r="OGQ308" s="150"/>
      <c r="OGR308" s="151"/>
      <c r="OGS308" s="147">
        <v>27</v>
      </c>
      <c r="OGT308" s="148"/>
      <c r="OGU308" s="149" t="s">
        <v>2363</v>
      </c>
      <c r="OGV308" s="148"/>
      <c r="OGW308" s="150"/>
      <c r="OGX308" s="150"/>
      <c r="OGY308" s="150"/>
      <c r="OGZ308" s="151"/>
      <c r="OHA308" s="147">
        <v>27</v>
      </c>
      <c r="OHB308" s="148"/>
      <c r="OHC308" s="149" t="s">
        <v>2363</v>
      </c>
      <c r="OHD308" s="148"/>
      <c r="OHE308" s="150"/>
      <c r="OHF308" s="150"/>
      <c r="OHG308" s="150"/>
      <c r="OHH308" s="151"/>
      <c r="OHI308" s="147">
        <v>27</v>
      </c>
      <c r="OHJ308" s="148"/>
      <c r="OHK308" s="149" t="s">
        <v>2363</v>
      </c>
      <c r="OHL308" s="148"/>
      <c r="OHM308" s="150"/>
      <c r="OHN308" s="150"/>
      <c r="OHO308" s="150"/>
      <c r="OHP308" s="151"/>
      <c r="OHQ308" s="147">
        <v>27</v>
      </c>
      <c r="OHR308" s="148"/>
      <c r="OHS308" s="149" t="s">
        <v>2363</v>
      </c>
      <c r="OHT308" s="148"/>
      <c r="OHU308" s="150"/>
      <c r="OHV308" s="150"/>
      <c r="OHW308" s="150"/>
      <c r="OHX308" s="151"/>
      <c r="OHY308" s="147">
        <v>27</v>
      </c>
      <c r="OHZ308" s="148"/>
      <c r="OIA308" s="149" t="s">
        <v>2363</v>
      </c>
      <c r="OIB308" s="148"/>
      <c r="OIC308" s="150"/>
      <c r="OID308" s="150"/>
      <c r="OIE308" s="150"/>
      <c r="OIF308" s="151"/>
      <c r="OIG308" s="147">
        <v>27</v>
      </c>
      <c r="OIH308" s="148"/>
      <c r="OII308" s="149" t="s">
        <v>2363</v>
      </c>
      <c r="OIJ308" s="148"/>
      <c r="OIK308" s="150"/>
      <c r="OIL308" s="150"/>
      <c r="OIM308" s="150"/>
      <c r="OIN308" s="151"/>
      <c r="OIO308" s="147">
        <v>27</v>
      </c>
      <c r="OIP308" s="148"/>
      <c r="OIQ308" s="149" t="s">
        <v>2363</v>
      </c>
      <c r="OIR308" s="148"/>
      <c r="OIS308" s="150"/>
      <c r="OIT308" s="150"/>
      <c r="OIU308" s="150"/>
      <c r="OIV308" s="151"/>
      <c r="OIW308" s="147">
        <v>27</v>
      </c>
      <c r="OIX308" s="148"/>
      <c r="OIY308" s="149" t="s">
        <v>2363</v>
      </c>
      <c r="OIZ308" s="148"/>
      <c r="OJA308" s="150"/>
      <c r="OJB308" s="150"/>
      <c r="OJC308" s="150"/>
      <c r="OJD308" s="151"/>
      <c r="OJE308" s="147">
        <v>27</v>
      </c>
      <c r="OJF308" s="148"/>
      <c r="OJG308" s="149" t="s">
        <v>2363</v>
      </c>
      <c r="OJH308" s="148"/>
      <c r="OJI308" s="150"/>
      <c r="OJJ308" s="150"/>
      <c r="OJK308" s="150"/>
      <c r="OJL308" s="151"/>
      <c r="OJM308" s="147">
        <v>27</v>
      </c>
      <c r="OJN308" s="148"/>
      <c r="OJO308" s="149" t="s">
        <v>2363</v>
      </c>
      <c r="OJP308" s="148"/>
      <c r="OJQ308" s="150"/>
      <c r="OJR308" s="150"/>
      <c r="OJS308" s="150"/>
      <c r="OJT308" s="151"/>
      <c r="OJU308" s="147">
        <v>27</v>
      </c>
      <c r="OJV308" s="148"/>
      <c r="OJW308" s="149" t="s">
        <v>2363</v>
      </c>
      <c r="OJX308" s="148"/>
      <c r="OJY308" s="150"/>
      <c r="OJZ308" s="150"/>
      <c r="OKA308" s="150"/>
      <c r="OKB308" s="151"/>
      <c r="OKC308" s="147">
        <v>27</v>
      </c>
      <c r="OKD308" s="148"/>
      <c r="OKE308" s="149" t="s">
        <v>2363</v>
      </c>
      <c r="OKF308" s="148"/>
      <c r="OKG308" s="150"/>
      <c r="OKH308" s="150"/>
      <c r="OKI308" s="150"/>
      <c r="OKJ308" s="151"/>
      <c r="OKK308" s="147">
        <v>27</v>
      </c>
      <c r="OKL308" s="148"/>
      <c r="OKM308" s="149" t="s">
        <v>2363</v>
      </c>
      <c r="OKN308" s="148"/>
      <c r="OKO308" s="150"/>
      <c r="OKP308" s="150"/>
      <c r="OKQ308" s="150"/>
      <c r="OKR308" s="151"/>
      <c r="OKS308" s="147">
        <v>27</v>
      </c>
      <c r="OKT308" s="148"/>
      <c r="OKU308" s="149" t="s">
        <v>2363</v>
      </c>
      <c r="OKV308" s="148"/>
      <c r="OKW308" s="150"/>
      <c r="OKX308" s="150"/>
      <c r="OKY308" s="150"/>
      <c r="OKZ308" s="151"/>
      <c r="OLA308" s="147">
        <v>27</v>
      </c>
      <c r="OLB308" s="148"/>
      <c r="OLC308" s="149" t="s">
        <v>2363</v>
      </c>
      <c r="OLD308" s="148"/>
      <c r="OLE308" s="150"/>
      <c r="OLF308" s="150"/>
      <c r="OLG308" s="150"/>
      <c r="OLH308" s="151"/>
      <c r="OLI308" s="147">
        <v>27</v>
      </c>
      <c r="OLJ308" s="148"/>
      <c r="OLK308" s="149" t="s">
        <v>2363</v>
      </c>
      <c r="OLL308" s="148"/>
      <c r="OLM308" s="150"/>
      <c r="OLN308" s="150"/>
      <c r="OLO308" s="150"/>
      <c r="OLP308" s="151"/>
      <c r="OLQ308" s="147">
        <v>27</v>
      </c>
      <c r="OLR308" s="148"/>
      <c r="OLS308" s="149" t="s">
        <v>2363</v>
      </c>
      <c r="OLT308" s="148"/>
      <c r="OLU308" s="150"/>
      <c r="OLV308" s="150"/>
      <c r="OLW308" s="150"/>
      <c r="OLX308" s="151"/>
      <c r="OLY308" s="147">
        <v>27</v>
      </c>
      <c r="OLZ308" s="148"/>
      <c r="OMA308" s="149" t="s">
        <v>2363</v>
      </c>
      <c r="OMB308" s="148"/>
      <c r="OMC308" s="150"/>
      <c r="OMD308" s="150"/>
      <c r="OME308" s="150"/>
      <c r="OMF308" s="151"/>
      <c r="OMG308" s="147">
        <v>27</v>
      </c>
      <c r="OMH308" s="148"/>
      <c r="OMI308" s="149" t="s">
        <v>2363</v>
      </c>
      <c r="OMJ308" s="148"/>
      <c r="OMK308" s="150"/>
      <c r="OML308" s="150"/>
      <c r="OMM308" s="150"/>
      <c r="OMN308" s="151"/>
      <c r="OMO308" s="147">
        <v>27</v>
      </c>
      <c r="OMP308" s="148"/>
      <c r="OMQ308" s="149" t="s">
        <v>2363</v>
      </c>
      <c r="OMR308" s="148"/>
      <c r="OMS308" s="150"/>
      <c r="OMT308" s="150"/>
      <c r="OMU308" s="150"/>
      <c r="OMV308" s="151"/>
      <c r="OMW308" s="147">
        <v>27</v>
      </c>
      <c r="OMX308" s="148"/>
      <c r="OMY308" s="149" t="s">
        <v>2363</v>
      </c>
      <c r="OMZ308" s="148"/>
      <c r="ONA308" s="150"/>
      <c r="ONB308" s="150"/>
      <c r="ONC308" s="150"/>
      <c r="OND308" s="151"/>
      <c r="ONE308" s="147">
        <v>27</v>
      </c>
      <c r="ONF308" s="148"/>
      <c r="ONG308" s="149" t="s">
        <v>2363</v>
      </c>
      <c r="ONH308" s="148"/>
      <c r="ONI308" s="150"/>
      <c r="ONJ308" s="150"/>
      <c r="ONK308" s="150"/>
      <c r="ONL308" s="151"/>
      <c r="ONM308" s="147">
        <v>27</v>
      </c>
      <c r="ONN308" s="148"/>
      <c r="ONO308" s="149" t="s">
        <v>2363</v>
      </c>
      <c r="ONP308" s="148"/>
      <c r="ONQ308" s="150"/>
      <c r="ONR308" s="150"/>
      <c r="ONS308" s="150"/>
      <c r="ONT308" s="151"/>
      <c r="ONU308" s="147">
        <v>27</v>
      </c>
      <c r="ONV308" s="148"/>
      <c r="ONW308" s="149" t="s">
        <v>2363</v>
      </c>
      <c r="ONX308" s="148"/>
      <c r="ONY308" s="150"/>
      <c r="ONZ308" s="150"/>
      <c r="OOA308" s="150"/>
      <c r="OOB308" s="151"/>
      <c r="OOC308" s="147">
        <v>27</v>
      </c>
      <c r="OOD308" s="148"/>
      <c r="OOE308" s="149" t="s">
        <v>2363</v>
      </c>
      <c r="OOF308" s="148"/>
      <c r="OOG308" s="150"/>
      <c r="OOH308" s="150"/>
      <c r="OOI308" s="150"/>
      <c r="OOJ308" s="151"/>
      <c r="OOK308" s="147">
        <v>27</v>
      </c>
      <c r="OOL308" s="148"/>
      <c r="OOM308" s="149" t="s">
        <v>2363</v>
      </c>
      <c r="OON308" s="148"/>
      <c r="OOO308" s="150"/>
      <c r="OOP308" s="150"/>
      <c r="OOQ308" s="150"/>
      <c r="OOR308" s="151"/>
      <c r="OOS308" s="147">
        <v>27</v>
      </c>
      <c r="OOT308" s="148"/>
      <c r="OOU308" s="149" t="s">
        <v>2363</v>
      </c>
      <c r="OOV308" s="148"/>
      <c r="OOW308" s="150"/>
      <c r="OOX308" s="150"/>
      <c r="OOY308" s="150"/>
      <c r="OOZ308" s="151"/>
      <c r="OPA308" s="147">
        <v>27</v>
      </c>
      <c r="OPB308" s="148"/>
      <c r="OPC308" s="149" t="s">
        <v>2363</v>
      </c>
      <c r="OPD308" s="148"/>
      <c r="OPE308" s="150"/>
      <c r="OPF308" s="150"/>
      <c r="OPG308" s="150"/>
      <c r="OPH308" s="151"/>
      <c r="OPI308" s="147">
        <v>27</v>
      </c>
      <c r="OPJ308" s="148"/>
      <c r="OPK308" s="149" t="s">
        <v>2363</v>
      </c>
      <c r="OPL308" s="148"/>
      <c r="OPM308" s="150"/>
      <c r="OPN308" s="150"/>
      <c r="OPO308" s="150"/>
      <c r="OPP308" s="151"/>
      <c r="OPQ308" s="147">
        <v>27</v>
      </c>
      <c r="OPR308" s="148"/>
      <c r="OPS308" s="149" t="s">
        <v>2363</v>
      </c>
      <c r="OPT308" s="148"/>
      <c r="OPU308" s="150"/>
      <c r="OPV308" s="150"/>
      <c r="OPW308" s="150"/>
      <c r="OPX308" s="151"/>
      <c r="OPY308" s="147">
        <v>27</v>
      </c>
      <c r="OPZ308" s="148"/>
      <c r="OQA308" s="149" t="s">
        <v>2363</v>
      </c>
      <c r="OQB308" s="148"/>
      <c r="OQC308" s="150"/>
      <c r="OQD308" s="150"/>
      <c r="OQE308" s="150"/>
      <c r="OQF308" s="151"/>
      <c r="OQG308" s="147">
        <v>27</v>
      </c>
      <c r="OQH308" s="148"/>
      <c r="OQI308" s="149" t="s">
        <v>2363</v>
      </c>
      <c r="OQJ308" s="148"/>
      <c r="OQK308" s="150"/>
      <c r="OQL308" s="150"/>
      <c r="OQM308" s="150"/>
      <c r="OQN308" s="151"/>
      <c r="OQO308" s="147">
        <v>27</v>
      </c>
      <c r="OQP308" s="148"/>
      <c r="OQQ308" s="149" t="s">
        <v>2363</v>
      </c>
      <c r="OQR308" s="148"/>
      <c r="OQS308" s="150"/>
      <c r="OQT308" s="150"/>
      <c r="OQU308" s="150"/>
      <c r="OQV308" s="151"/>
      <c r="OQW308" s="147">
        <v>27</v>
      </c>
      <c r="OQX308" s="148"/>
      <c r="OQY308" s="149" t="s">
        <v>2363</v>
      </c>
      <c r="OQZ308" s="148"/>
      <c r="ORA308" s="150"/>
      <c r="ORB308" s="150"/>
      <c r="ORC308" s="150"/>
      <c r="ORD308" s="151"/>
      <c r="ORE308" s="147">
        <v>27</v>
      </c>
      <c r="ORF308" s="148"/>
      <c r="ORG308" s="149" t="s">
        <v>2363</v>
      </c>
      <c r="ORH308" s="148"/>
      <c r="ORI308" s="150"/>
      <c r="ORJ308" s="150"/>
      <c r="ORK308" s="150"/>
      <c r="ORL308" s="151"/>
      <c r="ORM308" s="147">
        <v>27</v>
      </c>
      <c r="ORN308" s="148"/>
      <c r="ORO308" s="149" t="s">
        <v>2363</v>
      </c>
      <c r="ORP308" s="148"/>
      <c r="ORQ308" s="150"/>
      <c r="ORR308" s="150"/>
      <c r="ORS308" s="150"/>
      <c r="ORT308" s="151"/>
      <c r="ORU308" s="147">
        <v>27</v>
      </c>
      <c r="ORV308" s="148"/>
      <c r="ORW308" s="149" t="s">
        <v>2363</v>
      </c>
      <c r="ORX308" s="148"/>
      <c r="ORY308" s="150"/>
      <c r="ORZ308" s="150"/>
      <c r="OSA308" s="150"/>
      <c r="OSB308" s="151"/>
      <c r="OSC308" s="147">
        <v>27</v>
      </c>
      <c r="OSD308" s="148"/>
      <c r="OSE308" s="149" t="s">
        <v>2363</v>
      </c>
      <c r="OSF308" s="148"/>
      <c r="OSG308" s="150"/>
      <c r="OSH308" s="150"/>
      <c r="OSI308" s="150"/>
      <c r="OSJ308" s="151"/>
      <c r="OSK308" s="147">
        <v>27</v>
      </c>
      <c r="OSL308" s="148"/>
      <c r="OSM308" s="149" t="s">
        <v>2363</v>
      </c>
      <c r="OSN308" s="148"/>
      <c r="OSO308" s="150"/>
      <c r="OSP308" s="150"/>
      <c r="OSQ308" s="150"/>
      <c r="OSR308" s="151"/>
      <c r="OSS308" s="147">
        <v>27</v>
      </c>
      <c r="OST308" s="148"/>
      <c r="OSU308" s="149" t="s">
        <v>2363</v>
      </c>
      <c r="OSV308" s="148"/>
      <c r="OSW308" s="150"/>
      <c r="OSX308" s="150"/>
      <c r="OSY308" s="150"/>
      <c r="OSZ308" s="151"/>
      <c r="OTA308" s="147">
        <v>27</v>
      </c>
      <c r="OTB308" s="148"/>
      <c r="OTC308" s="149" t="s">
        <v>2363</v>
      </c>
      <c r="OTD308" s="148"/>
      <c r="OTE308" s="150"/>
      <c r="OTF308" s="150"/>
      <c r="OTG308" s="150"/>
      <c r="OTH308" s="151"/>
      <c r="OTI308" s="147">
        <v>27</v>
      </c>
      <c r="OTJ308" s="148"/>
      <c r="OTK308" s="149" t="s">
        <v>2363</v>
      </c>
      <c r="OTL308" s="148"/>
      <c r="OTM308" s="150"/>
      <c r="OTN308" s="150"/>
      <c r="OTO308" s="150"/>
      <c r="OTP308" s="151"/>
      <c r="OTQ308" s="147">
        <v>27</v>
      </c>
      <c r="OTR308" s="148"/>
      <c r="OTS308" s="149" t="s">
        <v>2363</v>
      </c>
      <c r="OTT308" s="148"/>
      <c r="OTU308" s="150"/>
      <c r="OTV308" s="150"/>
      <c r="OTW308" s="150"/>
      <c r="OTX308" s="151"/>
      <c r="OTY308" s="147">
        <v>27</v>
      </c>
      <c r="OTZ308" s="148"/>
      <c r="OUA308" s="149" t="s">
        <v>2363</v>
      </c>
      <c r="OUB308" s="148"/>
      <c r="OUC308" s="150"/>
      <c r="OUD308" s="150"/>
      <c r="OUE308" s="150"/>
      <c r="OUF308" s="151"/>
      <c r="OUG308" s="147">
        <v>27</v>
      </c>
      <c r="OUH308" s="148"/>
      <c r="OUI308" s="149" t="s">
        <v>2363</v>
      </c>
      <c r="OUJ308" s="148"/>
      <c r="OUK308" s="150"/>
      <c r="OUL308" s="150"/>
      <c r="OUM308" s="150"/>
      <c r="OUN308" s="151"/>
      <c r="OUO308" s="147">
        <v>27</v>
      </c>
      <c r="OUP308" s="148"/>
      <c r="OUQ308" s="149" t="s">
        <v>2363</v>
      </c>
      <c r="OUR308" s="148"/>
      <c r="OUS308" s="150"/>
      <c r="OUT308" s="150"/>
      <c r="OUU308" s="150"/>
      <c r="OUV308" s="151"/>
      <c r="OUW308" s="147">
        <v>27</v>
      </c>
      <c r="OUX308" s="148"/>
      <c r="OUY308" s="149" t="s">
        <v>2363</v>
      </c>
      <c r="OUZ308" s="148"/>
      <c r="OVA308" s="150"/>
      <c r="OVB308" s="150"/>
      <c r="OVC308" s="150"/>
      <c r="OVD308" s="151"/>
      <c r="OVE308" s="147">
        <v>27</v>
      </c>
      <c r="OVF308" s="148"/>
      <c r="OVG308" s="149" t="s">
        <v>2363</v>
      </c>
      <c r="OVH308" s="148"/>
      <c r="OVI308" s="150"/>
      <c r="OVJ308" s="150"/>
      <c r="OVK308" s="150"/>
      <c r="OVL308" s="151"/>
      <c r="OVM308" s="147">
        <v>27</v>
      </c>
      <c r="OVN308" s="148"/>
      <c r="OVO308" s="149" t="s">
        <v>2363</v>
      </c>
      <c r="OVP308" s="148"/>
      <c r="OVQ308" s="150"/>
      <c r="OVR308" s="150"/>
      <c r="OVS308" s="150"/>
      <c r="OVT308" s="151"/>
      <c r="OVU308" s="147">
        <v>27</v>
      </c>
      <c r="OVV308" s="148"/>
      <c r="OVW308" s="149" t="s">
        <v>2363</v>
      </c>
      <c r="OVX308" s="148"/>
      <c r="OVY308" s="150"/>
      <c r="OVZ308" s="150"/>
      <c r="OWA308" s="150"/>
      <c r="OWB308" s="151"/>
      <c r="OWC308" s="147">
        <v>27</v>
      </c>
      <c r="OWD308" s="148"/>
      <c r="OWE308" s="149" t="s">
        <v>2363</v>
      </c>
      <c r="OWF308" s="148"/>
      <c r="OWG308" s="150"/>
      <c r="OWH308" s="150"/>
      <c r="OWI308" s="150"/>
      <c r="OWJ308" s="151"/>
      <c r="OWK308" s="147">
        <v>27</v>
      </c>
      <c r="OWL308" s="148"/>
      <c r="OWM308" s="149" t="s">
        <v>2363</v>
      </c>
      <c r="OWN308" s="148"/>
      <c r="OWO308" s="150"/>
      <c r="OWP308" s="150"/>
      <c r="OWQ308" s="150"/>
      <c r="OWR308" s="151"/>
      <c r="OWS308" s="147">
        <v>27</v>
      </c>
      <c r="OWT308" s="148"/>
      <c r="OWU308" s="149" t="s">
        <v>2363</v>
      </c>
      <c r="OWV308" s="148"/>
      <c r="OWW308" s="150"/>
      <c r="OWX308" s="150"/>
      <c r="OWY308" s="150"/>
      <c r="OWZ308" s="151"/>
      <c r="OXA308" s="147">
        <v>27</v>
      </c>
      <c r="OXB308" s="148"/>
      <c r="OXC308" s="149" t="s">
        <v>2363</v>
      </c>
      <c r="OXD308" s="148"/>
      <c r="OXE308" s="150"/>
      <c r="OXF308" s="150"/>
      <c r="OXG308" s="150"/>
      <c r="OXH308" s="151"/>
      <c r="OXI308" s="147">
        <v>27</v>
      </c>
      <c r="OXJ308" s="148"/>
      <c r="OXK308" s="149" t="s">
        <v>2363</v>
      </c>
      <c r="OXL308" s="148"/>
      <c r="OXM308" s="150"/>
      <c r="OXN308" s="150"/>
      <c r="OXO308" s="150"/>
      <c r="OXP308" s="151"/>
      <c r="OXQ308" s="147">
        <v>27</v>
      </c>
      <c r="OXR308" s="148"/>
      <c r="OXS308" s="149" t="s">
        <v>2363</v>
      </c>
      <c r="OXT308" s="148"/>
      <c r="OXU308" s="150"/>
      <c r="OXV308" s="150"/>
      <c r="OXW308" s="150"/>
      <c r="OXX308" s="151"/>
      <c r="OXY308" s="147">
        <v>27</v>
      </c>
      <c r="OXZ308" s="148"/>
      <c r="OYA308" s="149" t="s">
        <v>2363</v>
      </c>
      <c r="OYB308" s="148"/>
      <c r="OYC308" s="150"/>
      <c r="OYD308" s="150"/>
      <c r="OYE308" s="150"/>
      <c r="OYF308" s="151"/>
      <c r="OYG308" s="147">
        <v>27</v>
      </c>
      <c r="OYH308" s="148"/>
      <c r="OYI308" s="149" t="s">
        <v>2363</v>
      </c>
      <c r="OYJ308" s="148"/>
      <c r="OYK308" s="150"/>
      <c r="OYL308" s="150"/>
      <c r="OYM308" s="150"/>
      <c r="OYN308" s="151"/>
      <c r="OYO308" s="147">
        <v>27</v>
      </c>
      <c r="OYP308" s="148"/>
      <c r="OYQ308" s="149" t="s">
        <v>2363</v>
      </c>
      <c r="OYR308" s="148"/>
      <c r="OYS308" s="150"/>
      <c r="OYT308" s="150"/>
      <c r="OYU308" s="150"/>
      <c r="OYV308" s="151"/>
      <c r="OYW308" s="147">
        <v>27</v>
      </c>
      <c r="OYX308" s="148"/>
      <c r="OYY308" s="149" t="s">
        <v>2363</v>
      </c>
      <c r="OYZ308" s="148"/>
      <c r="OZA308" s="150"/>
      <c r="OZB308" s="150"/>
      <c r="OZC308" s="150"/>
      <c r="OZD308" s="151"/>
      <c r="OZE308" s="147">
        <v>27</v>
      </c>
      <c r="OZF308" s="148"/>
      <c r="OZG308" s="149" t="s">
        <v>2363</v>
      </c>
      <c r="OZH308" s="148"/>
      <c r="OZI308" s="150"/>
      <c r="OZJ308" s="150"/>
      <c r="OZK308" s="150"/>
      <c r="OZL308" s="151"/>
      <c r="OZM308" s="147">
        <v>27</v>
      </c>
      <c r="OZN308" s="148"/>
      <c r="OZO308" s="149" t="s">
        <v>2363</v>
      </c>
      <c r="OZP308" s="148"/>
      <c r="OZQ308" s="150"/>
      <c r="OZR308" s="150"/>
      <c r="OZS308" s="150"/>
      <c r="OZT308" s="151"/>
      <c r="OZU308" s="147">
        <v>27</v>
      </c>
      <c r="OZV308" s="148"/>
      <c r="OZW308" s="149" t="s">
        <v>2363</v>
      </c>
      <c r="OZX308" s="148"/>
      <c r="OZY308" s="150"/>
      <c r="OZZ308" s="150"/>
      <c r="PAA308" s="150"/>
      <c r="PAB308" s="151"/>
      <c r="PAC308" s="147">
        <v>27</v>
      </c>
      <c r="PAD308" s="148"/>
      <c r="PAE308" s="149" t="s">
        <v>2363</v>
      </c>
      <c r="PAF308" s="148"/>
      <c r="PAG308" s="150"/>
      <c r="PAH308" s="150"/>
      <c r="PAI308" s="150"/>
      <c r="PAJ308" s="151"/>
      <c r="PAK308" s="147">
        <v>27</v>
      </c>
      <c r="PAL308" s="148"/>
      <c r="PAM308" s="149" t="s">
        <v>2363</v>
      </c>
      <c r="PAN308" s="148"/>
      <c r="PAO308" s="150"/>
      <c r="PAP308" s="150"/>
      <c r="PAQ308" s="150"/>
      <c r="PAR308" s="151"/>
      <c r="PAS308" s="147">
        <v>27</v>
      </c>
      <c r="PAT308" s="148"/>
      <c r="PAU308" s="149" t="s">
        <v>2363</v>
      </c>
      <c r="PAV308" s="148"/>
      <c r="PAW308" s="150"/>
      <c r="PAX308" s="150"/>
      <c r="PAY308" s="150"/>
      <c r="PAZ308" s="151"/>
      <c r="PBA308" s="147">
        <v>27</v>
      </c>
      <c r="PBB308" s="148"/>
      <c r="PBC308" s="149" t="s">
        <v>2363</v>
      </c>
      <c r="PBD308" s="148"/>
      <c r="PBE308" s="150"/>
      <c r="PBF308" s="150"/>
      <c r="PBG308" s="150"/>
      <c r="PBH308" s="151"/>
      <c r="PBI308" s="147">
        <v>27</v>
      </c>
      <c r="PBJ308" s="148"/>
      <c r="PBK308" s="149" t="s">
        <v>2363</v>
      </c>
      <c r="PBL308" s="148"/>
      <c r="PBM308" s="150"/>
      <c r="PBN308" s="150"/>
      <c r="PBO308" s="150"/>
      <c r="PBP308" s="151"/>
      <c r="PBQ308" s="147">
        <v>27</v>
      </c>
      <c r="PBR308" s="148"/>
      <c r="PBS308" s="149" t="s">
        <v>2363</v>
      </c>
      <c r="PBT308" s="148"/>
      <c r="PBU308" s="150"/>
      <c r="PBV308" s="150"/>
      <c r="PBW308" s="150"/>
      <c r="PBX308" s="151"/>
      <c r="PBY308" s="147">
        <v>27</v>
      </c>
      <c r="PBZ308" s="148"/>
      <c r="PCA308" s="149" t="s">
        <v>2363</v>
      </c>
      <c r="PCB308" s="148"/>
      <c r="PCC308" s="150"/>
      <c r="PCD308" s="150"/>
      <c r="PCE308" s="150"/>
      <c r="PCF308" s="151"/>
      <c r="PCG308" s="147">
        <v>27</v>
      </c>
      <c r="PCH308" s="148"/>
      <c r="PCI308" s="149" t="s">
        <v>2363</v>
      </c>
      <c r="PCJ308" s="148"/>
      <c r="PCK308" s="150"/>
      <c r="PCL308" s="150"/>
      <c r="PCM308" s="150"/>
      <c r="PCN308" s="151"/>
      <c r="PCO308" s="147">
        <v>27</v>
      </c>
      <c r="PCP308" s="148"/>
      <c r="PCQ308" s="149" t="s">
        <v>2363</v>
      </c>
      <c r="PCR308" s="148"/>
      <c r="PCS308" s="150"/>
      <c r="PCT308" s="150"/>
      <c r="PCU308" s="150"/>
      <c r="PCV308" s="151"/>
      <c r="PCW308" s="147">
        <v>27</v>
      </c>
      <c r="PCX308" s="148"/>
      <c r="PCY308" s="149" t="s">
        <v>2363</v>
      </c>
      <c r="PCZ308" s="148"/>
      <c r="PDA308" s="150"/>
      <c r="PDB308" s="150"/>
      <c r="PDC308" s="150"/>
      <c r="PDD308" s="151"/>
      <c r="PDE308" s="147">
        <v>27</v>
      </c>
      <c r="PDF308" s="148"/>
      <c r="PDG308" s="149" t="s">
        <v>2363</v>
      </c>
      <c r="PDH308" s="148"/>
      <c r="PDI308" s="150"/>
      <c r="PDJ308" s="150"/>
      <c r="PDK308" s="150"/>
      <c r="PDL308" s="151"/>
      <c r="PDM308" s="147">
        <v>27</v>
      </c>
      <c r="PDN308" s="148"/>
      <c r="PDO308" s="149" t="s">
        <v>2363</v>
      </c>
      <c r="PDP308" s="148"/>
      <c r="PDQ308" s="150"/>
      <c r="PDR308" s="150"/>
      <c r="PDS308" s="150"/>
      <c r="PDT308" s="151"/>
      <c r="PDU308" s="147">
        <v>27</v>
      </c>
      <c r="PDV308" s="148"/>
      <c r="PDW308" s="149" t="s">
        <v>2363</v>
      </c>
      <c r="PDX308" s="148"/>
      <c r="PDY308" s="150"/>
      <c r="PDZ308" s="150"/>
      <c r="PEA308" s="150"/>
      <c r="PEB308" s="151"/>
      <c r="PEC308" s="147">
        <v>27</v>
      </c>
      <c r="PED308" s="148"/>
      <c r="PEE308" s="149" t="s">
        <v>2363</v>
      </c>
      <c r="PEF308" s="148"/>
      <c r="PEG308" s="150"/>
      <c r="PEH308" s="150"/>
      <c r="PEI308" s="150"/>
      <c r="PEJ308" s="151"/>
      <c r="PEK308" s="147">
        <v>27</v>
      </c>
      <c r="PEL308" s="148"/>
      <c r="PEM308" s="149" t="s">
        <v>2363</v>
      </c>
      <c r="PEN308" s="148"/>
      <c r="PEO308" s="150"/>
      <c r="PEP308" s="150"/>
      <c r="PEQ308" s="150"/>
      <c r="PER308" s="151"/>
      <c r="PES308" s="147">
        <v>27</v>
      </c>
      <c r="PET308" s="148"/>
      <c r="PEU308" s="149" t="s">
        <v>2363</v>
      </c>
      <c r="PEV308" s="148"/>
      <c r="PEW308" s="150"/>
      <c r="PEX308" s="150"/>
      <c r="PEY308" s="150"/>
      <c r="PEZ308" s="151"/>
      <c r="PFA308" s="147">
        <v>27</v>
      </c>
      <c r="PFB308" s="148"/>
      <c r="PFC308" s="149" t="s">
        <v>2363</v>
      </c>
      <c r="PFD308" s="148"/>
      <c r="PFE308" s="150"/>
      <c r="PFF308" s="150"/>
      <c r="PFG308" s="150"/>
      <c r="PFH308" s="151"/>
      <c r="PFI308" s="147">
        <v>27</v>
      </c>
      <c r="PFJ308" s="148"/>
      <c r="PFK308" s="149" t="s">
        <v>2363</v>
      </c>
      <c r="PFL308" s="148"/>
      <c r="PFM308" s="150"/>
      <c r="PFN308" s="150"/>
      <c r="PFO308" s="150"/>
      <c r="PFP308" s="151"/>
      <c r="PFQ308" s="147">
        <v>27</v>
      </c>
      <c r="PFR308" s="148"/>
      <c r="PFS308" s="149" t="s">
        <v>2363</v>
      </c>
      <c r="PFT308" s="148"/>
      <c r="PFU308" s="150"/>
      <c r="PFV308" s="150"/>
      <c r="PFW308" s="150"/>
      <c r="PFX308" s="151"/>
      <c r="PFY308" s="147">
        <v>27</v>
      </c>
      <c r="PFZ308" s="148"/>
      <c r="PGA308" s="149" t="s">
        <v>2363</v>
      </c>
      <c r="PGB308" s="148"/>
      <c r="PGC308" s="150"/>
      <c r="PGD308" s="150"/>
      <c r="PGE308" s="150"/>
      <c r="PGF308" s="151"/>
      <c r="PGG308" s="147">
        <v>27</v>
      </c>
      <c r="PGH308" s="148"/>
      <c r="PGI308" s="149" t="s">
        <v>2363</v>
      </c>
      <c r="PGJ308" s="148"/>
      <c r="PGK308" s="150"/>
      <c r="PGL308" s="150"/>
      <c r="PGM308" s="150"/>
      <c r="PGN308" s="151"/>
      <c r="PGO308" s="147">
        <v>27</v>
      </c>
      <c r="PGP308" s="148"/>
      <c r="PGQ308" s="149" t="s">
        <v>2363</v>
      </c>
      <c r="PGR308" s="148"/>
      <c r="PGS308" s="150"/>
      <c r="PGT308" s="150"/>
      <c r="PGU308" s="150"/>
      <c r="PGV308" s="151"/>
      <c r="PGW308" s="147">
        <v>27</v>
      </c>
      <c r="PGX308" s="148"/>
      <c r="PGY308" s="149" t="s">
        <v>2363</v>
      </c>
      <c r="PGZ308" s="148"/>
      <c r="PHA308" s="150"/>
      <c r="PHB308" s="150"/>
      <c r="PHC308" s="150"/>
      <c r="PHD308" s="151"/>
      <c r="PHE308" s="147">
        <v>27</v>
      </c>
      <c r="PHF308" s="148"/>
      <c r="PHG308" s="149" t="s">
        <v>2363</v>
      </c>
      <c r="PHH308" s="148"/>
      <c r="PHI308" s="150"/>
      <c r="PHJ308" s="150"/>
      <c r="PHK308" s="150"/>
      <c r="PHL308" s="151"/>
      <c r="PHM308" s="147">
        <v>27</v>
      </c>
      <c r="PHN308" s="148"/>
      <c r="PHO308" s="149" t="s">
        <v>2363</v>
      </c>
      <c r="PHP308" s="148"/>
      <c r="PHQ308" s="150"/>
      <c r="PHR308" s="150"/>
      <c r="PHS308" s="150"/>
      <c r="PHT308" s="151"/>
      <c r="PHU308" s="147">
        <v>27</v>
      </c>
      <c r="PHV308" s="148"/>
      <c r="PHW308" s="149" t="s">
        <v>2363</v>
      </c>
      <c r="PHX308" s="148"/>
      <c r="PHY308" s="150"/>
      <c r="PHZ308" s="150"/>
      <c r="PIA308" s="150"/>
      <c r="PIB308" s="151"/>
      <c r="PIC308" s="147">
        <v>27</v>
      </c>
      <c r="PID308" s="148"/>
      <c r="PIE308" s="149" t="s">
        <v>2363</v>
      </c>
      <c r="PIF308" s="148"/>
      <c r="PIG308" s="150"/>
      <c r="PIH308" s="150"/>
      <c r="PII308" s="150"/>
      <c r="PIJ308" s="151"/>
      <c r="PIK308" s="147">
        <v>27</v>
      </c>
      <c r="PIL308" s="148"/>
      <c r="PIM308" s="149" t="s">
        <v>2363</v>
      </c>
      <c r="PIN308" s="148"/>
      <c r="PIO308" s="150"/>
      <c r="PIP308" s="150"/>
      <c r="PIQ308" s="150"/>
      <c r="PIR308" s="151"/>
      <c r="PIS308" s="147">
        <v>27</v>
      </c>
      <c r="PIT308" s="148"/>
      <c r="PIU308" s="149" t="s">
        <v>2363</v>
      </c>
      <c r="PIV308" s="148"/>
      <c r="PIW308" s="150"/>
      <c r="PIX308" s="150"/>
      <c r="PIY308" s="150"/>
      <c r="PIZ308" s="151"/>
      <c r="PJA308" s="147">
        <v>27</v>
      </c>
      <c r="PJB308" s="148"/>
      <c r="PJC308" s="149" t="s">
        <v>2363</v>
      </c>
      <c r="PJD308" s="148"/>
      <c r="PJE308" s="150"/>
      <c r="PJF308" s="150"/>
      <c r="PJG308" s="150"/>
      <c r="PJH308" s="151"/>
      <c r="PJI308" s="147">
        <v>27</v>
      </c>
      <c r="PJJ308" s="148"/>
      <c r="PJK308" s="149" t="s">
        <v>2363</v>
      </c>
      <c r="PJL308" s="148"/>
      <c r="PJM308" s="150"/>
      <c r="PJN308" s="150"/>
      <c r="PJO308" s="150"/>
      <c r="PJP308" s="151"/>
      <c r="PJQ308" s="147">
        <v>27</v>
      </c>
      <c r="PJR308" s="148"/>
      <c r="PJS308" s="149" t="s">
        <v>2363</v>
      </c>
      <c r="PJT308" s="148"/>
      <c r="PJU308" s="150"/>
      <c r="PJV308" s="150"/>
      <c r="PJW308" s="150"/>
      <c r="PJX308" s="151"/>
      <c r="PJY308" s="147">
        <v>27</v>
      </c>
      <c r="PJZ308" s="148"/>
      <c r="PKA308" s="149" t="s">
        <v>2363</v>
      </c>
      <c r="PKB308" s="148"/>
      <c r="PKC308" s="150"/>
      <c r="PKD308" s="150"/>
      <c r="PKE308" s="150"/>
      <c r="PKF308" s="151"/>
      <c r="PKG308" s="147">
        <v>27</v>
      </c>
      <c r="PKH308" s="148"/>
      <c r="PKI308" s="149" t="s">
        <v>2363</v>
      </c>
      <c r="PKJ308" s="148"/>
      <c r="PKK308" s="150"/>
      <c r="PKL308" s="150"/>
      <c r="PKM308" s="150"/>
      <c r="PKN308" s="151"/>
      <c r="PKO308" s="147">
        <v>27</v>
      </c>
      <c r="PKP308" s="148"/>
      <c r="PKQ308" s="149" t="s">
        <v>2363</v>
      </c>
      <c r="PKR308" s="148"/>
      <c r="PKS308" s="150"/>
      <c r="PKT308" s="150"/>
      <c r="PKU308" s="150"/>
      <c r="PKV308" s="151"/>
      <c r="PKW308" s="147">
        <v>27</v>
      </c>
      <c r="PKX308" s="148"/>
      <c r="PKY308" s="149" t="s">
        <v>2363</v>
      </c>
      <c r="PKZ308" s="148"/>
      <c r="PLA308" s="150"/>
      <c r="PLB308" s="150"/>
      <c r="PLC308" s="150"/>
      <c r="PLD308" s="151"/>
      <c r="PLE308" s="147">
        <v>27</v>
      </c>
      <c r="PLF308" s="148"/>
      <c r="PLG308" s="149" t="s">
        <v>2363</v>
      </c>
      <c r="PLH308" s="148"/>
      <c r="PLI308" s="150"/>
      <c r="PLJ308" s="150"/>
      <c r="PLK308" s="150"/>
      <c r="PLL308" s="151"/>
      <c r="PLM308" s="147">
        <v>27</v>
      </c>
      <c r="PLN308" s="148"/>
      <c r="PLO308" s="149" t="s">
        <v>2363</v>
      </c>
      <c r="PLP308" s="148"/>
      <c r="PLQ308" s="150"/>
      <c r="PLR308" s="150"/>
      <c r="PLS308" s="150"/>
      <c r="PLT308" s="151"/>
      <c r="PLU308" s="147">
        <v>27</v>
      </c>
      <c r="PLV308" s="148"/>
      <c r="PLW308" s="149" t="s">
        <v>2363</v>
      </c>
      <c r="PLX308" s="148"/>
      <c r="PLY308" s="150"/>
      <c r="PLZ308" s="150"/>
      <c r="PMA308" s="150"/>
      <c r="PMB308" s="151"/>
      <c r="PMC308" s="147">
        <v>27</v>
      </c>
      <c r="PMD308" s="148"/>
      <c r="PME308" s="149" t="s">
        <v>2363</v>
      </c>
      <c r="PMF308" s="148"/>
      <c r="PMG308" s="150"/>
      <c r="PMH308" s="150"/>
      <c r="PMI308" s="150"/>
      <c r="PMJ308" s="151"/>
      <c r="PMK308" s="147">
        <v>27</v>
      </c>
      <c r="PML308" s="148"/>
      <c r="PMM308" s="149" t="s">
        <v>2363</v>
      </c>
      <c r="PMN308" s="148"/>
      <c r="PMO308" s="150"/>
      <c r="PMP308" s="150"/>
      <c r="PMQ308" s="150"/>
      <c r="PMR308" s="151"/>
      <c r="PMS308" s="147">
        <v>27</v>
      </c>
      <c r="PMT308" s="148"/>
      <c r="PMU308" s="149" t="s">
        <v>2363</v>
      </c>
      <c r="PMV308" s="148"/>
      <c r="PMW308" s="150"/>
      <c r="PMX308" s="150"/>
      <c r="PMY308" s="150"/>
      <c r="PMZ308" s="151"/>
      <c r="PNA308" s="147">
        <v>27</v>
      </c>
      <c r="PNB308" s="148"/>
      <c r="PNC308" s="149" t="s">
        <v>2363</v>
      </c>
      <c r="PND308" s="148"/>
      <c r="PNE308" s="150"/>
      <c r="PNF308" s="150"/>
      <c r="PNG308" s="150"/>
      <c r="PNH308" s="151"/>
      <c r="PNI308" s="147">
        <v>27</v>
      </c>
      <c r="PNJ308" s="148"/>
      <c r="PNK308" s="149" t="s">
        <v>2363</v>
      </c>
      <c r="PNL308" s="148"/>
      <c r="PNM308" s="150"/>
      <c r="PNN308" s="150"/>
      <c r="PNO308" s="150"/>
      <c r="PNP308" s="151"/>
      <c r="PNQ308" s="147">
        <v>27</v>
      </c>
      <c r="PNR308" s="148"/>
      <c r="PNS308" s="149" t="s">
        <v>2363</v>
      </c>
      <c r="PNT308" s="148"/>
      <c r="PNU308" s="150"/>
      <c r="PNV308" s="150"/>
      <c r="PNW308" s="150"/>
      <c r="PNX308" s="151"/>
      <c r="PNY308" s="147">
        <v>27</v>
      </c>
      <c r="PNZ308" s="148"/>
      <c r="POA308" s="149" t="s">
        <v>2363</v>
      </c>
      <c r="POB308" s="148"/>
      <c r="POC308" s="150"/>
      <c r="POD308" s="150"/>
      <c r="POE308" s="150"/>
      <c r="POF308" s="151"/>
      <c r="POG308" s="147">
        <v>27</v>
      </c>
      <c r="POH308" s="148"/>
      <c r="POI308" s="149" t="s">
        <v>2363</v>
      </c>
      <c r="POJ308" s="148"/>
      <c r="POK308" s="150"/>
      <c r="POL308" s="150"/>
      <c r="POM308" s="150"/>
      <c r="PON308" s="151"/>
      <c r="POO308" s="147">
        <v>27</v>
      </c>
      <c r="POP308" s="148"/>
      <c r="POQ308" s="149" t="s">
        <v>2363</v>
      </c>
      <c r="POR308" s="148"/>
      <c r="POS308" s="150"/>
      <c r="POT308" s="150"/>
      <c r="POU308" s="150"/>
      <c r="POV308" s="151"/>
      <c r="POW308" s="147">
        <v>27</v>
      </c>
      <c r="POX308" s="148"/>
      <c r="POY308" s="149" t="s">
        <v>2363</v>
      </c>
      <c r="POZ308" s="148"/>
      <c r="PPA308" s="150"/>
      <c r="PPB308" s="150"/>
      <c r="PPC308" s="150"/>
      <c r="PPD308" s="151"/>
      <c r="PPE308" s="147">
        <v>27</v>
      </c>
      <c r="PPF308" s="148"/>
      <c r="PPG308" s="149" t="s">
        <v>2363</v>
      </c>
      <c r="PPH308" s="148"/>
      <c r="PPI308" s="150"/>
      <c r="PPJ308" s="150"/>
      <c r="PPK308" s="150"/>
      <c r="PPL308" s="151"/>
      <c r="PPM308" s="147">
        <v>27</v>
      </c>
      <c r="PPN308" s="148"/>
      <c r="PPO308" s="149" t="s">
        <v>2363</v>
      </c>
      <c r="PPP308" s="148"/>
      <c r="PPQ308" s="150"/>
      <c r="PPR308" s="150"/>
      <c r="PPS308" s="150"/>
      <c r="PPT308" s="151"/>
      <c r="PPU308" s="147">
        <v>27</v>
      </c>
      <c r="PPV308" s="148"/>
      <c r="PPW308" s="149" t="s">
        <v>2363</v>
      </c>
      <c r="PPX308" s="148"/>
      <c r="PPY308" s="150"/>
      <c r="PPZ308" s="150"/>
      <c r="PQA308" s="150"/>
      <c r="PQB308" s="151"/>
      <c r="PQC308" s="147">
        <v>27</v>
      </c>
      <c r="PQD308" s="148"/>
      <c r="PQE308" s="149" t="s">
        <v>2363</v>
      </c>
      <c r="PQF308" s="148"/>
      <c r="PQG308" s="150"/>
      <c r="PQH308" s="150"/>
      <c r="PQI308" s="150"/>
      <c r="PQJ308" s="151"/>
      <c r="PQK308" s="147">
        <v>27</v>
      </c>
      <c r="PQL308" s="148"/>
      <c r="PQM308" s="149" t="s">
        <v>2363</v>
      </c>
      <c r="PQN308" s="148"/>
      <c r="PQO308" s="150"/>
      <c r="PQP308" s="150"/>
      <c r="PQQ308" s="150"/>
      <c r="PQR308" s="151"/>
      <c r="PQS308" s="147">
        <v>27</v>
      </c>
      <c r="PQT308" s="148"/>
      <c r="PQU308" s="149" t="s">
        <v>2363</v>
      </c>
      <c r="PQV308" s="148"/>
      <c r="PQW308" s="150"/>
      <c r="PQX308" s="150"/>
      <c r="PQY308" s="150"/>
      <c r="PQZ308" s="151"/>
      <c r="PRA308" s="147">
        <v>27</v>
      </c>
      <c r="PRB308" s="148"/>
      <c r="PRC308" s="149" t="s">
        <v>2363</v>
      </c>
      <c r="PRD308" s="148"/>
      <c r="PRE308" s="150"/>
      <c r="PRF308" s="150"/>
      <c r="PRG308" s="150"/>
      <c r="PRH308" s="151"/>
      <c r="PRI308" s="147">
        <v>27</v>
      </c>
      <c r="PRJ308" s="148"/>
      <c r="PRK308" s="149" t="s">
        <v>2363</v>
      </c>
      <c r="PRL308" s="148"/>
      <c r="PRM308" s="150"/>
      <c r="PRN308" s="150"/>
      <c r="PRO308" s="150"/>
      <c r="PRP308" s="151"/>
      <c r="PRQ308" s="147">
        <v>27</v>
      </c>
      <c r="PRR308" s="148"/>
      <c r="PRS308" s="149" t="s">
        <v>2363</v>
      </c>
      <c r="PRT308" s="148"/>
      <c r="PRU308" s="150"/>
      <c r="PRV308" s="150"/>
      <c r="PRW308" s="150"/>
      <c r="PRX308" s="151"/>
      <c r="PRY308" s="147">
        <v>27</v>
      </c>
      <c r="PRZ308" s="148"/>
      <c r="PSA308" s="149" t="s">
        <v>2363</v>
      </c>
      <c r="PSB308" s="148"/>
      <c r="PSC308" s="150"/>
      <c r="PSD308" s="150"/>
      <c r="PSE308" s="150"/>
      <c r="PSF308" s="151"/>
      <c r="PSG308" s="147">
        <v>27</v>
      </c>
      <c r="PSH308" s="148"/>
      <c r="PSI308" s="149" t="s">
        <v>2363</v>
      </c>
      <c r="PSJ308" s="148"/>
      <c r="PSK308" s="150"/>
      <c r="PSL308" s="150"/>
      <c r="PSM308" s="150"/>
      <c r="PSN308" s="151"/>
      <c r="PSO308" s="147">
        <v>27</v>
      </c>
      <c r="PSP308" s="148"/>
      <c r="PSQ308" s="149" t="s">
        <v>2363</v>
      </c>
      <c r="PSR308" s="148"/>
      <c r="PSS308" s="150"/>
      <c r="PST308" s="150"/>
      <c r="PSU308" s="150"/>
      <c r="PSV308" s="151"/>
      <c r="PSW308" s="147">
        <v>27</v>
      </c>
      <c r="PSX308" s="148"/>
      <c r="PSY308" s="149" t="s">
        <v>2363</v>
      </c>
      <c r="PSZ308" s="148"/>
      <c r="PTA308" s="150"/>
      <c r="PTB308" s="150"/>
      <c r="PTC308" s="150"/>
      <c r="PTD308" s="151"/>
      <c r="PTE308" s="147">
        <v>27</v>
      </c>
      <c r="PTF308" s="148"/>
      <c r="PTG308" s="149" t="s">
        <v>2363</v>
      </c>
      <c r="PTH308" s="148"/>
      <c r="PTI308" s="150"/>
      <c r="PTJ308" s="150"/>
      <c r="PTK308" s="150"/>
      <c r="PTL308" s="151"/>
      <c r="PTM308" s="147">
        <v>27</v>
      </c>
      <c r="PTN308" s="148"/>
      <c r="PTO308" s="149" t="s">
        <v>2363</v>
      </c>
      <c r="PTP308" s="148"/>
      <c r="PTQ308" s="150"/>
      <c r="PTR308" s="150"/>
      <c r="PTS308" s="150"/>
      <c r="PTT308" s="151"/>
      <c r="PTU308" s="147">
        <v>27</v>
      </c>
      <c r="PTV308" s="148"/>
      <c r="PTW308" s="149" t="s">
        <v>2363</v>
      </c>
      <c r="PTX308" s="148"/>
      <c r="PTY308" s="150"/>
      <c r="PTZ308" s="150"/>
      <c r="PUA308" s="150"/>
      <c r="PUB308" s="151"/>
      <c r="PUC308" s="147">
        <v>27</v>
      </c>
      <c r="PUD308" s="148"/>
      <c r="PUE308" s="149" t="s">
        <v>2363</v>
      </c>
      <c r="PUF308" s="148"/>
      <c r="PUG308" s="150"/>
      <c r="PUH308" s="150"/>
      <c r="PUI308" s="150"/>
      <c r="PUJ308" s="151"/>
      <c r="PUK308" s="147">
        <v>27</v>
      </c>
      <c r="PUL308" s="148"/>
      <c r="PUM308" s="149" t="s">
        <v>2363</v>
      </c>
      <c r="PUN308" s="148"/>
      <c r="PUO308" s="150"/>
      <c r="PUP308" s="150"/>
      <c r="PUQ308" s="150"/>
      <c r="PUR308" s="151"/>
      <c r="PUS308" s="147">
        <v>27</v>
      </c>
      <c r="PUT308" s="148"/>
      <c r="PUU308" s="149" t="s">
        <v>2363</v>
      </c>
      <c r="PUV308" s="148"/>
      <c r="PUW308" s="150"/>
      <c r="PUX308" s="150"/>
      <c r="PUY308" s="150"/>
      <c r="PUZ308" s="151"/>
      <c r="PVA308" s="147">
        <v>27</v>
      </c>
      <c r="PVB308" s="148"/>
      <c r="PVC308" s="149" t="s">
        <v>2363</v>
      </c>
      <c r="PVD308" s="148"/>
      <c r="PVE308" s="150"/>
      <c r="PVF308" s="150"/>
      <c r="PVG308" s="150"/>
      <c r="PVH308" s="151"/>
      <c r="PVI308" s="147">
        <v>27</v>
      </c>
      <c r="PVJ308" s="148"/>
      <c r="PVK308" s="149" t="s">
        <v>2363</v>
      </c>
      <c r="PVL308" s="148"/>
      <c r="PVM308" s="150"/>
      <c r="PVN308" s="150"/>
      <c r="PVO308" s="150"/>
      <c r="PVP308" s="151"/>
      <c r="PVQ308" s="147">
        <v>27</v>
      </c>
      <c r="PVR308" s="148"/>
      <c r="PVS308" s="149" t="s">
        <v>2363</v>
      </c>
      <c r="PVT308" s="148"/>
      <c r="PVU308" s="150"/>
      <c r="PVV308" s="150"/>
      <c r="PVW308" s="150"/>
      <c r="PVX308" s="151"/>
      <c r="PVY308" s="147">
        <v>27</v>
      </c>
      <c r="PVZ308" s="148"/>
      <c r="PWA308" s="149" t="s">
        <v>2363</v>
      </c>
      <c r="PWB308" s="148"/>
      <c r="PWC308" s="150"/>
      <c r="PWD308" s="150"/>
      <c r="PWE308" s="150"/>
      <c r="PWF308" s="151"/>
      <c r="PWG308" s="147">
        <v>27</v>
      </c>
      <c r="PWH308" s="148"/>
      <c r="PWI308" s="149" t="s">
        <v>2363</v>
      </c>
      <c r="PWJ308" s="148"/>
      <c r="PWK308" s="150"/>
      <c r="PWL308" s="150"/>
      <c r="PWM308" s="150"/>
      <c r="PWN308" s="151"/>
      <c r="PWO308" s="147">
        <v>27</v>
      </c>
      <c r="PWP308" s="148"/>
      <c r="PWQ308" s="149" t="s">
        <v>2363</v>
      </c>
      <c r="PWR308" s="148"/>
      <c r="PWS308" s="150"/>
      <c r="PWT308" s="150"/>
      <c r="PWU308" s="150"/>
      <c r="PWV308" s="151"/>
      <c r="PWW308" s="147">
        <v>27</v>
      </c>
      <c r="PWX308" s="148"/>
      <c r="PWY308" s="149" t="s">
        <v>2363</v>
      </c>
      <c r="PWZ308" s="148"/>
      <c r="PXA308" s="150"/>
      <c r="PXB308" s="150"/>
      <c r="PXC308" s="150"/>
      <c r="PXD308" s="151"/>
      <c r="PXE308" s="147">
        <v>27</v>
      </c>
      <c r="PXF308" s="148"/>
      <c r="PXG308" s="149" t="s">
        <v>2363</v>
      </c>
      <c r="PXH308" s="148"/>
      <c r="PXI308" s="150"/>
      <c r="PXJ308" s="150"/>
      <c r="PXK308" s="150"/>
      <c r="PXL308" s="151"/>
      <c r="PXM308" s="147">
        <v>27</v>
      </c>
      <c r="PXN308" s="148"/>
      <c r="PXO308" s="149" t="s">
        <v>2363</v>
      </c>
      <c r="PXP308" s="148"/>
      <c r="PXQ308" s="150"/>
      <c r="PXR308" s="150"/>
      <c r="PXS308" s="150"/>
      <c r="PXT308" s="151"/>
      <c r="PXU308" s="147">
        <v>27</v>
      </c>
      <c r="PXV308" s="148"/>
      <c r="PXW308" s="149" t="s">
        <v>2363</v>
      </c>
      <c r="PXX308" s="148"/>
      <c r="PXY308" s="150"/>
      <c r="PXZ308" s="150"/>
      <c r="PYA308" s="150"/>
      <c r="PYB308" s="151"/>
      <c r="PYC308" s="147">
        <v>27</v>
      </c>
      <c r="PYD308" s="148"/>
      <c r="PYE308" s="149" t="s">
        <v>2363</v>
      </c>
      <c r="PYF308" s="148"/>
      <c r="PYG308" s="150"/>
      <c r="PYH308" s="150"/>
      <c r="PYI308" s="150"/>
      <c r="PYJ308" s="151"/>
      <c r="PYK308" s="147">
        <v>27</v>
      </c>
      <c r="PYL308" s="148"/>
      <c r="PYM308" s="149" t="s">
        <v>2363</v>
      </c>
      <c r="PYN308" s="148"/>
      <c r="PYO308" s="150"/>
      <c r="PYP308" s="150"/>
      <c r="PYQ308" s="150"/>
      <c r="PYR308" s="151"/>
      <c r="PYS308" s="147">
        <v>27</v>
      </c>
      <c r="PYT308" s="148"/>
      <c r="PYU308" s="149" t="s">
        <v>2363</v>
      </c>
      <c r="PYV308" s="148"/>
      <c r="PYW308" s="150"/>
      <c r="PYX308" s="150"/>
      <c r="PYY308" s="150"/>
      <c r="PYZ308" s="151"/>
      <c r="PZA308" s="147">
        <v>27</v>
      </c>
      <c r="PZB308" s="148"/>
      <c r="PZC308" s="149" t="s">
        <v>2363</v>
      </c>
      <c r="PZD308" s="148"/>
      <c r="PZE308" s="150"/>
      <c r="PZF308" s="150"/>
      <c r="PZG308" s="150"/>
      <c r="PZH308" s="151"/>
      <c r="PZI308" s="147">
        <v>27</v>
      </c>
      <c r="PZJ308" s="148"/>
      <c r="PZK308" s="149" t="s">
        <v>2363</v>
      </c>
      <c r="PZL308" s="148"/>
      <c r="PZM308" s="150"/>
      <c r="PZN308" s="150"/>
      <c r="PZO308" s="150"/>
      <c r="PZP308" s="151"/>
      <c r="PZQ308" s="147">
        <v>27</v>
      </c>
      <c r="PZR308" s="148"/>
      <c r="PZS308" s="149" t="s">
        <v>2363</v>
      </c>
      <c r="PZT308" s="148"/>
      <c r="PZU308" s="150"/>
      <c r="PZV308" s="150"/>
      <c r="PZW308" s="150"/>
      <c r="PZX308" s="151"/>
      <c r="PZY308" s="147">
        <v>27</v>
      </c>
      <c r="PZZ308" s="148"/>
      <c r="QAA308" s="149" t="s">
        <v>2363</v>
      </c>
      <c r="QAB308" s="148"/>
      <c r="QAC308" s="150"/>
      <c r="QAD308" s="150"/>
      <c r="QAE308" s="150"/>
      <c r="QAF308" s="151"/>
      <c r="QAG308" s="147">
        <v>27</v>
      </c>
      <c r="QAH308" s="148"/>
      <c r="QAI308" s="149" t="s">
        <v>2363</v>
      </c>
      <c r="QAJ308" s="148"/>
      <c r="QAK308" s="150"/>
      <c r="QAL308" s="150"/>
      <c r="QAM308" s="150"/>
      <c r="QAN308" s="151"/>
      <c r="QAO308" s="147">
        <v>27</v>
      </c>
      <c r="QAP308" s="148"/>
      <c r="QAQ308" s="149" t="s">
        <v>2363</v>
      </c>
      <c r="QAR308" s="148"/>
      <c r="QAS308" s="150"/>
      <c r="QAT308" s="150"/>
      <c r="QAU308" s="150"/>
      <c r="QAV308" s="151"/>
      <c r="QAW308" s="147">
        <v>27</v>
      </c>
      <c r="QAX308" s="148"/>
      <c r="QAY308" s="149" t="s">
        <v>2363</v>
      </c>
      <c r="QAZ308" s="148"/>
      <c r="QBA308" s="150"/>
      <c r="QBB308" s="150"/>
      <c r="QBC308" s="150"/>
      <c r="QBD308" s="151"/>
      <c r="QBE308" s="147">
        <v>27</v>
      </c>
      <c r="QBF308" s="148"/>
      <c r="QBG308" s="149" t="s">
        <v>2363</v>
      </c>
      <c r="QBH308" s="148"/>
      <c r="QBI308" s="150"/>
      <c r="QBJ308" s="150"/>
      <c r="QBK308" s="150"/>
      <c r="QBL308" s="151"/>
      <c r="QBM308" s="147">
        <v>27</v>
      </c>
      <c r="QBN308" s="148"/>
      <c r="QBO308" s="149" t="s">
        <v>2363</v>
      </c>
      <c r="QBP308" s="148"/>
      <c r="QBQ308" s="150"/>
      <c r="QBR308" s="150"/>
      <c r="QBS308" s="150"/>
      <c r="QBT308" s="151"/>
      <c r="QBU308" s="147">
        <v>27</v>
      </c>
      <c r="QBV308" s="148"/>
      <c r="QBW308" s="149" t="s">
        <v>2363</v>
      </c>
      <c r="QBX308" s="148"/>
      <c r="QBY308" s="150"/>
      <c r="QBZ308" s="150"/>
      <c r="QCA308" s="150"/>
      <c r="QCB308" s="151"/>
      <c r="QCC308" s="147">
        <v>27</v>
      </c>
      <c r="QCD308" s="148"/>
      <c r="QCE308" s="149" t="s">
        <v>2363</v>
      </c>
      <c r="QCF308" s="148"/>
      <c r="QCG308" s="150"/>
      <c r="QCH308" s="150"/>
      <c r="QCI308" s="150"/>
      <c r="QCJ308" s="151"/>
      <c r="QCK308" s="147">
        <v>27</v>
      </c>
      <c r="QCL308" s="148"/>
      <c r="QCM308" s="149" t="s">
        <v>2363</v>
      </c>
      <c r="QCN308" s="148"/>
      <c r="QCO308" s="150"/>
      <c r="QCP308" s="150"/>
      <c r="QCQ308" s="150"/>
      <c r="QCR308" s="151"/>
      <c r="QCS308" s="147">
        <v>27</v>
      </c>
      <c r="QCT308" s="148"/>
      <c r="QCU308" s="149" t="s">
        <v>2363</v>
      </c>
      <c r="QCV308" s="148"/>
      <c r="QCW308" s="150"/>
      <c r="QCX308" s="150"/>
      <c r="QCY308" s="150"/>
      <c r="QCZ308" s="151"/>
      <c r="QDA308" s="147">
        <v>27</v>
      </c>
      <c r="QDB308" s="148"/>
      <c r="QDC308" s="149" t="s">
        <v>2363</v>
      </c>
      <c r="QDD308" s="148"/>
      <c r="QDE308" s="150"/>
      <c r="QDF308" s="150"/>
      <c r="QDG308" s="150"/>
      <c r="QDH308" s="151"/>
      <c r="QDI308" s="147">
        <v>27</v>
      </c>
      <c r="QDJ308" s="148"/>
      <c r="QDK308" s="149" t="s">
        <v>2363</v>
      </c>
      <c r="QDL308" s="148"/>
      <c r="QDM308" s="150"/>
      <c r="QDN308" s="150"/>
      <c r="QDO308" s="150"/>
      <c r="QDP308" s="151"/>
      <c r="QDQ308" s="147">
        <v>27</v>
      </c>
      <c r="QDR308" s="148"/>
      <c r="QDS308" s="149" t="s">
        <v>2363</v>
      </c>
      <c r="QDT308" s="148"/>
      <c r="QDU308" s="150"/>
      <c r="QDV308" s="150"/>
      <c r="QDW308" s="150"/>
      <c r="QDX308" s="151"/>
      <c r="QDY308" s="147">
        <v>27</v>
      </c>
      <c r="QDZ308" s="148"/>
      <c r="QEA308" s="149" t="s">
        <v>2363</v>
      </c>
      <c r="QEB308" s="148"/>
      <c r="QEC308" s="150"/>
      <c r="QED308" s="150"/>
      <c r="QEE308" s="150"/>
      <c r="QEF308" s="151"/>
      <c r="QEG308" s="147">
        <v>27</v>
      </c>
      <c r="QEH308" s="148"/>
      <c r="QEI308" s="149" t="s">
        <v>2363</v>
      </c>
      <c r="QEJ308" s="148"/>
      <c r="QEK308" s="150"/>
      <c r="QEL308" s="150"/>
      <c r="QEM308" s="150"/>
      <c r="QEN308" s="151"/>
      <c r="QEO308" s="147">
        <v>27</v>
      </c>
      <c r="QEP308" s="148"/>
      <c r="QEQ308" s="149" t="s">
        <v>2363</v>
      </c>
      <c r="QER308" s="148"/>
      <c r="QES308" s="150"/>
      <c r="QET308" s="150"/>
      <c r="QEU308" s="150"/>
      <c r="QEV308" s="151"/>
      <c r="QEW308" s="147">
        <v>27</v>
      </c>
      <c r="QEX308" s="148"/>
      <c r="QEY308" s="149" t="s">
        <v>2363</v>
      </c>
      <c r="QEZ308" s="148"/>
      <c r="QFA308" s="150"/>
      <c r="QFB308" s="150"/>
      <c r="QFC308" s="150"/>
      <c r="QFD308" s="151"/>
      <c r="QFE308" s="147">
        <v>27</v>
      </c>
      <c r="QFF308" s="148"/>
      <c r="QFG308" s="149" t="s">
        <v>2363</v>
      </c>
      <c r="QFH308" s="148"/>
      <c r="QFI308" s="150"/>
      <c r="QFJ308" s="150"/>
      <c r="QFK308" s="150"/>
      <c r="QFL308" s="151"/>
      <c r="QFM308" s="147">
        <v>27</v>
      </c>
      <c r="QFN308" s="148"/>
      <c r="QFO308" s="149" t="s">
        <v>2363</v>
      </c>
      <c r="QFP308" s="148"/>
      <c r="QFQ308" s="150"/>
      <c r="QFR308" s="150"/>
      <c r="QFS308" s="150"/>
      <c r="QFT308" s="151"/>
      <c r="QFU308" s="147">
        <v>27</v>
      </c>
      <c r="QFV308" s="148"/>
      <c r="QFW308" s="149" t="s">
        <v>2363</v>
      </c>
      <c r="QFX308" s="148"/>
      <c r="QFY308" s="150"/>
      <c r="QFZ308" s="150"/>
      <c r="QGA308" s="150"/>
      <c r="QGB308" s="151"/>
      <c r="QGC308" s="147">
        <v>27</v>
      </c>
      <c r="QGD308" s="148"/>
      <c r="QGE308" s="149" t="s">
        <v>2363</v>
      </c>
      <c r="QGF308" s="148"/>
      <c r="QGG308" s="150"/>
      <c r="QGH308" s="150"/>
      <c r="QGI308" s="150"/>
      <c r="QGJ308" s="151"/>
      <c r="QGK308" s="147">
        <v>27</v>
      </c>
      <c r="QGL308" s="148"/>
      <c r="QGM308" s="149" t="s">
        <v>2363</v>
      </c>
      <c r="QGN308" s="148"/>
      <c r="QGO308" s="150"/>
      <c r="QGP308" s="150"/>
      <c r="QGQ308" s="150"/>
      <c r="QGR308" s="151"/>
      <c r="QGS308" s="147">
        <v>27</v>
      </c>
      <c r="QGT308" s="148"/>
      <c r="QGU308" s="149" t="s">
        <v>2363</v>
      </c>
      <c r="QGV308" s="148"/>
      <c r="QGW308" s="150"/>
      <c r="QGX308" s="150"/>
      <c r="QGY308" s="150"/>
      <c r="QGZ308" s="151"/>
      <c r="QHA308" s="147">
        <v>27</v>
      </c>
      <c r="QHB308" s="148"/>
      <c r="QHC308" s="149" t="s">
        <v>2363</v>
      </c>
      <c r="QHD308" s="148"/>
      <c r="QHE308" s="150"/>
      <c r="QHF308" s="150"/>
      <c r="QHG308" s="150"/>
      <c r="QHH308" s="151"/>
      <c r="QHI308" s="147">
        <v>27</v>
      </c>
      <c r="QHJ308" s="148"/>
      <c r="QHK308" s="149" t="s">
        <v>2363</v>
      </c>
      <c r="QHL308" s="148"/>
      <c r="QHM308" s="150"/>
      <c r="QHN308" s="150"/>
      <c r="QHO308" s="150"/>
      <c r="QHP308" s="151"/>
      <c r="QHQ308" s="147">
        <v>27</v>
      </c>
      <c r="QHR308" s="148"/>
      <c r="QHS308" s="149" t="s">
        <v>2363</v>
      </c>
      <c r="QHT308" s="148"/>
      <c r="QHU308" s="150"/>
      <c r="QHV308" s="150"/>
      <c r="QHW308" s="150"/>
      <c r="QHX308" s="151"/>
      <c r="QHY308" s="147">
        <v>27</v>
      </c>
      <c r="QHZ308" s="148"/>
      <c r="QIA308" s="149" t="s">
        <v>2363</v>
      </c>
      <c r="QIB308" s="148"/>
      <c r="QIC308" s="150"/>
      <c r="QID308" s="150"/>
      <c r="QIE308" s="150"/>
      <c r="QIF308" s="151"/>
      <c r="QIG308" s="147">
        <v>27</v>
      </c>
      <c r="QIH308" s="148"/>
      <c r="QII308" s="149" t="s">
        <v>2363</v>
      </c>
      <c r="QIJ308" s="148"/>
      <c r="QIK308" s="150"/>
      <c r="QIL308" s="150"/>
      <c r="QIM308" s="150"/>
      <c r="QIN308" s="151"/>
      <c r="QIO308" s="147">
        <v>27</v>
      </c>
      <c r="QIP308" s="148"/>
      <c r="QIQ308" s="149" t="s">
        <v>2363</v>
      </c>
      <c r="QIR308" s="148"/>
      <c r="QIS308" s="150"/>
      <c r="QIT308" s="150"/>
      <c r="QIU308" s="150"/>
      <c r="QIV308" s="151"/>
      <c r="QIW308" s="147">
        <v>27</v>
      </c>
      <c r="QIX308" s="148"/>
      <c r="QIY308" s="149" t="s">
        <v>2363</v>
      </c>
      <c r="QIZ308" s="148"/>
      <c r="QJA308" s="150"/>
      <c r="QJB308" s="150"/>
      <c r="QJC308" s="150"/>
      <c r="QJD308" s="151"/>
      <c r="QJE308" s="147">
        <v>27</v>
      </c>
      <c r="QJF308" s="148"/>
      <c r="QJG308" s="149" t="s">
        <v>2363</v>
      </c>
      <c r="QJH308" s="148"/>
      <c r="QJI308" s="150"/>
      <c r="QJJ308" s="150"/>
      <c r="QJK308" s="150"/>
      <c r="QJL308" s="151"/>
      <c r="QJM308" s="147">
        <v>27</v>
      </c>
      <c r="QJN308" s="148"/>
      <c r="QJO308" s="149" t="s">
        <v>2363</v>
      </c>
      <c r="QJP308" s="148"/>
      <c r="QJQ308" s="150"/>
      <c r="QJR308" s="150"/>
      <c r="QJS308" s="150"/>
      <c r="QJT308" s="151"/>
      <c r="QJU308" s="147">
        <v>27</v>
      </c>
      <c r="QJV308" s="148"/>
      <c r="QJW308" s="149" t="s">
        <v>2363</v>
      </c>
      <c r="QJX308" s="148"/>
      <c r="QJY308" s="150"/>
      <c r="QJZ308" s="150"/>
      <c r="QKA308" s="150"/>
      <c r="QKB308" s="151"/>
      <c r="QKC308" s="147">
        <v>27</v>
      </c>
      <c r="QKD308" s="148"/>
      <c r="QKE308" s="149" t="s">
        <v>2363</v>
      </c>
      <c r="QKF308" s="148"/>
      <c r="QKG308" s="150"/>
      <c r="QKH308" s="150"/>
      <c r="QKI308" s="150"/>
      <c r="QKJ308" s="151"/>
      <c r="QKK308" s="147">
        <v>27</v>
      </c>
      <c r="QKL308" s="148"/>
      <c r="QKM308" s="149" t="s">
        <v>2363</v>
      </c>
      <c r="QKN308" s="148"/>
      <c r="QKO308" s="150"/>
      <c r="QKP308" s="150"/>
      <c r="QKQ308" s="150"/>
      <c r="QKR308" s="151"/>
      <c r="QKS308" s="147">
        <v>27</v>
      </c>
      <c r="QKT308" s="148"/>
      <c r="QKU308" s="149" t="s">
        <v>2363</v>
      </c>
      <c r="QKV308" s="148"/>
      <c r="QKW308" s="150"/>
      <c r="QKX308" s="150"/>
      <c r="QKY308" s="150"/>
      <c r="QKZ308" s="151"/>
      <c r="QLA308" s="147">
        <v>27</v>
      </c>
      <c r="QLB308" s="148"/>
      <c r="QLC308" s="149" t="s">
        <v>2363</v>
      </c>
      <c r="QLD308" s="148"/>
      <c r="QLE308" s="150"/>
      <c r="QLF308" s="150"/>
      <c r="QLG308" s="150"/>
      <c r="QLH308" s="151"/>
      <c r="QLI308" s="147">
        <v>27</v>
      </c>
      <c r="QLJ308" s="148"/>
      <c r="QLK308" s="149" t="s">
        <v>2363</v>
      </c>
      <c r="QLL308" s="148"/>
      <c r="QLM308" s="150"/>
      <c r="QLN308" s="150"/>
      <c r="QLO308" s="150"/>
      <c r="QLP308" s="151"/>
      <c r="QLQ308" s="147">
        <v>27</v>
      </c>
      <c r="QLR308" s="148"/>
      <c r="QLS308" s="149" t="s">
        <v>2363</v>
      </c>
      <c r="QLT308" s="148"/>
      <c r="QLU308" s="150"/>
      <c r="QLV308" s="150"/>
      <c r="QLW308" s="150"/>
      <c r="QLX308" s="151"/>
      <c r="QLY308" s="147">
        <v>27</v>
      </c>
      <c r="QLZ308" s="148"/>
      <c r="QMA308" s="149" t="s">
        <v>2363</v>
      </c>
      <c r="QMB308" s="148"/>
      <c r="QMC308" s="150"/>
      <c r="QMD308" s="150"/>
      <c r="QME308" s="150"/>
      <c r="QMF308" s="151"/>
      <c r="QMG308" s="147">
        <v>27</v>
      </c>
      <c r="QMH308" s="148"/>
      <c r="QMI308" s="149" t="s">
        <v>2363</v>
      </c>
      <c r="QMJ308" s="148"/>
      <c r="QMK308" s="150"/>
      <c r="QML308" s="150"/>
      <c r="QMM308" s="150"/>
      <c r="QMN308" s="151"/>
      <c r="QMO308" s="147">
        <v>27</v>
      </c>
      <c r="QMP308" s="148"/>
      <c r="QMQ308" s="149" t="s">
        <v>2363</v>
      </c>
      <c r="QMR308" s="148"/>
      <c r="QMS308" s="150"/>
      <c r="QMT308" s="150"/>
      <c r="QMU308" s="150"/>
      <c r="QMV308" s="151"/>
      <c r="QMW308" s="147">
        <v>27</v>
      </c>
      <c r="QMX308" s="148"/>
      <c r="QMY308" s="149" t="s">
        <v>2363</v>
      </c>
      <c r="QMZ308" s="148"/>
      <c r="QNA308" s="150"/>
      <c r="QNB308" s="150"/>
      <c r="QNC308" s="150"/>
      <c r="QND308" s="151"/>
      <c r="QNE308" s="147">
        <v>27</v>
      </c>
      <c r="QNF308" s="148"/>
      <c r="QNG308" s="149" t="s">
        <v>2363</v>
      </c>
      <c r="QNH308" s="148"/>
      <c r="QNI308" s="150"/>
      <c r="QNJ308" s="150"/>
      <c r="QNK308" s="150"/>
      <c r="QNL308" s="151"/>
      <c r="QNM308" s="147">
        <v>27</v>
      </c>
      <c r="QNN308" s="148"/>
      <c r="QNO308" s="149" t="s">
        <v>2363</v>
      </c>
      <c r="QNP308" s="148"/>
      <c r="QNQ308" s="150"/>
      <c r="QNR308" s="150"/>
      <c r="QNS308" s="150"/>
      <c r="QNT308" s="151"/>
      <c r="QNU308" s="147">
        <v>27</v>
      </c>
      <c r="QNV308" s="148"/>
      <c r="QNW308" s="149" t="s">
        <v>2363</v>
      </c>
      <c r="QNX308" s="148"/>
      <c r="QNY308" s="150"/>
      <c r="QNZ308" s="150"/>
      <c r="QOA308" s="150"/>
      <c r="QOB308" s="151"/>
      <c r="QOC308" s="147">
        <v>27</v>
      </c>
      <c r="QOD308" s="148"/>
      <c r="QOE308" s="149" t="s">
        <v>2363</v>
      </c>
      <c r="QOF308" s="148"/>
      <c r="QOG308" s="150"/>
      <c r="QOH308" s="150"/>
      <c r="QOI308" s="150"/>
      <c r="QOJ308" s="151"/>
      <c r="QOK308" s="147">
        <v>27</v>
      </c>
      <c r="QOL308" s="148"/>
      <c r="QOM308" s="149" t="s">
        <v>2363</v>
      </c>
      <c r="QON308" s="148"/>
      <c r="QOO308" s="150"/>
      <c r="QOP308" s="150"/>
      <c r="QOQ308" s="150"/>
      <c r="QOR308" s="151"/>
      <c r="QOS308" s="147">
        <v>27</v>
      </c>
      <c r="QOT308" s="148"/>
      <c r="QOU308" s="149" t="s">
        <v>2363</v>
      </c>
      <c r="QOV308" s="148"/>
      <c r="QOW308" s="150"/>
      <c r="QOX308" s="150"/>
      <c r="QOY308" s="150"/>
      <c r="QOZ308" s="151"/>
      <c r="QPA308" s="147">
        <v>27</v>
      </c>
      <c r="QPB308" s="148"/>
      <c r="QPC308" s="149" t="s">
        <v>2363</v>
      </c>
      <c r="QPD308" s="148"/>
      <c r="QPE308" s="150"/>
      <c r="QPF308" s="150"/>
      <c r="QPG308" s="150"/>
      <c r="QPH308" s="151"/>
      <c r="QPI308" s="147">
        <v>27</v>
      </c>
      <c r="QPJ308" s="148"/>
      <c r="QPK308" s="149" t="s">
        <v>2363</v>
      </c>
      <c r="QPL308" s="148"/>
      <c r="QPM308" s="150"/>
      <c r="QPN308" s="150"/>
      <c r="QPO308" s="150"/>
      <c r="QPP308" s="151"/>
      <c r="QPQ308" s="147">
        <v>27</v>
      </c>
      <c r="QPR308" s="148"/>
      <c r="QPS308" s="149" t="s">
        <v>2363</v>
      </c>
      <c r="QPT308" s="148"/>
      <c r="QPU308" s="150"/>
      <c r="QPV308" s="150"/>
      <c r="QPW308" s="150"/>
      <c r="QPX308" s="151"/>
      <c r="QPY308" s="147">
        <v>27</v>
      </c>
      <c r="QPZ308" s="148"/>
      <c r="QQA308" s="149" t="s">
        <v>2363</v>
      </c>
      <c r="QQB308" s="148"/>
      <c r="QQC308" s="150"/>
      <c r="QQD308" s="150"/>
      <c r="QQE308" s="150"/>
      <c r="QQF308" s="151"/>
      <c r="QQG308" s="147">
        <v>27</v>
      </c>
      <c r="QQH308" s="148"/>
      <c r="QQI308" s="149" t="s">
        <v>2363</v>
      </c>
      <c r="QQJ308" s="148"/>
      <c r="QQK308" s="150"/>
      <c r="QQL308" s="150"/>
      <c r="QQM308" s="150"/>
      <c r="QQN308" s="151"/>
      <c r="QQO308" s="147">
        <v>27</v>
      </c>
      <c r="QQP308" s="148"/>
      <c r="QQQ308" s="149" t="s">
        <v>2363</v>
      </c>
      <c r="QQR308" s="148"/>
      <c r="QQS308" s="150"/>
      <c r="QQT308" s="150"/>
      <c r="QQU308" s="150"/>
      <c r="QQV308" s="151"/>
      <c r="QQW308" s="147">
        <v>27</v>
      </c>
      <c r="QQX308" s="148"/>
      <c r="QQY308" s="149" t="s">
        <v>2363</v>
      </c>
      <c r="QQZ308" s="148"/>
      <c r="QRA308" s="150"/>
      <c r="QRB308" s="150"/>
      <c r="QRC308" s="150"/>
      <c r="QRD308" s="151"/>
      <c r="QRE308" s="147">
        <v>27</v>
      </c>
      <c r="QRF308" s="148"/>
      <c r="QRG308" s="149" t="s">
        <v>2363</v>
      </c>
      <c r="QRH308" s="148"/>
      <c r="QRI308" s="150"/>
      <c r="QRJ308" s="150"/>
      <c r="QRK308" s="150"/>
      <c r="QRL308" s="151"/>
      <c r="QRM308" s="147">
        <v>27</v>
      </c>
      <c r="QRN308" s="148"/>
      <c r="QRO308" s="149" t="s">
        <v>2363</v>
      </c>
      <c r="QRP308" s="148"/>
      <c r="QRQ308" s="150"/>
      <c r="QRR308" s="150"/>
      <c r="QRS308" s="150"/>
      <c r="QRT308" s="151"/>
      <c r="QRU308" s="147">
        <v>27</v>
      </c>
      <c r="QRV308" s="148"/>
      <c r="QRW308" s="149" t="s">
        <v>2363</v>
      </c>
      <c r="QRX308" s="148"/>
      <c r="QRY308" s="150"/>
      <c r="QRZ308" s="150"/>
      <c r="QSA308" s="150"/>
      <c r="QSB308" s="151"/>
      <c r="QSC308" s="147">
        <v>27</v>
      </c>
      <c r="QSD308" s="148"/>
      <c r="QSE308" s="149" t="s">
        <v>2363</v>
      </c>
      <c r="QSF308" s="148"/>
      <c r="QSG308" s="150"/>
      <c r="QSH308" s="150"/>
      <c r="QSI308" s="150"/>
      <c r="QSJ308" s="151"/>
      <c r="QSK308" s="147">
        <v>27</v>
      </c>
      <c r="QSL308" s="148"/>
      <c r="QSM308" s="149" t="s">
        <v>2363</v>
      </c>
      <c r="QSN308" s="148"/>
      <c r="QSO308" s="150"/>
      <c r="QSP308" s="150"/>
      <c r="QSQ308" s="150"/>
      <c r="QSR308" s="151"/>
      <c r="QSS308" s="147">
        <v>27</v>
      </c>
      <c r="QST308" s="148"/>
      <c r="QSU308" s="149" t="s">
        <v>2363</v>
      </c>
      <c r="QSV308" s="148"/>
      <c r="QSW308" s="150"/>
      <c r="QSX308" s="150"/>
      <c r="QSY308" s="150"/>
      <c r="QSZ308" s="151"/>
      <c r="QTA308" s="147">
        <v>27</v>
      </c>
      <c r="QTB308" s="148"/>
      <c r="QTC308" s="149" t="s">
        <v>2363</v>
      </c>
      <c r="QTD308" s="148"/>
      <c r="QTE308" s="150"/>
      <c r="QTF308" s="150"/>
      <c r="QTG308" s="150"/>
      <c r="QTH308" s="151"/>
      <c r="QTI308" s="147">
        <v>27</v>
      </c>
      <c r="QTJ308" s="148"/>
      <c r="QTK308" s="149" t="s">
        <v>2363</v>
      </c>
      <c r="QTL308" s="148"/>
      <c r="QTM308" s="150"/>
      <c r="QTN308" s="150"/>
      <c r="QTO308" s="150"/>
      <c r="QTP308" s="151"/>
      <c r="QTQ308" s="147">
        <v>27</v>
      </c>
      <c r="QTR308" s="148"/>
      <c r="QTS308" s="149" t="s">
        <v>2363</v>
      </c>
      <c r="QTT308" s="148"/>
      <c r="QTU308" s="150"/>
      <c r="QTV308" s="150"/>
      <c r="QTW308" s="150"/>
      <c r="QTX308" s="151"/>
      <c r="QTY308" s="147">
        <v>27</v>
      </c>
      <c r="QTZ308" s="148"/>
      <c r="QUA308" s="149" t="s">
        <v>2363</v>
      </c>
      <c r="QUB308" s="148"/>
      <c r="QUC308" s="150"/>
      <c r="QUD308" s="150"/>
      <c r="QUE308" s="150"/>
      <c r="QUF308" s="151"/>
      <c r="QUG308" s="147">
        <v>27</v>
      </c>
      <c r="QUH308" s="148"/>
      <c r="QUI308" s="149" t="s">
        <v>2363</v>
      </c>
      <c r="QUJ308" s="148"/>
      <c r="QUK308" s="150"/>
      <c r="QUL308" s="150"/>
      <c r="QUM308" s="150"/>
      <c r="QUN308" s="151"/>
      <c r="QUO308" s="147">
        <v>27</v>
      </c>
      <c r="QUP308" s="148"/>
      <c r="QUQ308" s="149" t="s">
        <v>2363</v>
      </c>
      <c r="QUR308" s="148"/>
      <c r="QUS308" s="150"/>
      <c r="QUT308" s="150"/>
      <c r="QUU308" s="150"/>
      <c r="QUV308" s="151"/>
      <c r="QUW308" s="147">
        <v>27</v>
      </c>
      <c r="QUX308" s="148"/>
      <c r="QUY308" s="149" t="s">
        <v>2363</v>
      </c>
      <c r="QUZ308" s="148"/>
      <c r="QVA308" s="150"/>
      <c r="QVB308" s="150"/>
      <c r="QVC308" s="150"/>
      <c r="QVD308" s="151"/>
      <c r="QVE308" s="147">
        <v>27</v>
      </c>
      <c r="QVF308" s="148"/>
      <c r="QVG308" s="149" t="s">
        <v>2363</v>
      </c>
      <c r="QVH308" s="148"/>
      <c r="QVI308" s="150"/>
      <c r="QVJ308" s="150"/>
      <c r="QVK308" s="150"/>
      <c r="QVL308" s="151"/>
      <c r="QVM308" s="147">
        <v>27</v>
      </c>
      <c r="QVN308" s="148"/>
      <c r="QVO308" s="149" t="s">
        <v>2363</v>
      </c>
      <c r="QVP308" s="148"/>
      <c r="QVQ308" s="150"/>
      <c r="QVR308" s="150"/>
      <c r="QVS308" s="150"/>
      <c r="QVT308" s="151"/>
      <c r="QVU308" s="147">
        <v>27</v>
      </c>
      <c r="QVV308" s="148"/>
      <c r="QVW308" s="149" t="s">
        <v>2363</v>
      </c>
      <c r="QVX308" s="148"/>
      <c r="QVY308" s="150"/>
      <c r="QVZ308" s="150"/>
      <c r="QWA308" s="150"/>
      <c r="QWB308" s="151"/>
      <c r="QWC308" s="147">
        <v>27</v>
      </c>
      <c r="QWD308" s="148"/>
      <c r="QWE308" s="149" t="s">
        <v>2363</v>
      </c>
      <c r="QWF308" s="148"/>
      <c r="QWG308" s="150"/>
      <c r="QWH308" s="150"/>
      <c r="QWI308" s="150"/>
      <c r="QWJ308" s="151"/>
      <c r="QWK308" s="147">
        <v>27</v>
      </c>
      <c r="QWL308" s="148"/>
      <c r="QWM308" s="149" t="s">
        <v>2363</v>
      </c>
      <c r="QWN308" s="148"/>
      <c r="QWO308" s="150"/>
      <c r="QWP308" s="150"/>
      <c r="QWQ308" s="150"/>
      <c r="QWR308" s="151"/>
      <c r="QWS308" s="147">
        <v>27</v>
      </c>
      <c r="QWT308" s="148"/>
      <c r="QWU308" s="149" t="s">
        <v>2363</v>
      </c>
      <c r="QWV308" s="148"/>
      <c r="QWW308" s="150"/>
      <c r="QWX308" s="150"/>
      <c r="QWY308" s="150"/>
      <c r="QWZ308" s="151"/>
      <c r="QXA308" s="147">
        <v>27</v>
      </c>
      <c r="QXB308" s="148"/>
      <c r="QXC308" s="149" t="s">
        <v>2363</v>
      </c>
      <c r="QXD308" s="148"/>
      <c r="QXE308" s="150"/>
      <c r="QXF308" s="150"/>
      <c r="QXG308" s="150"/>
      <c r="QXH308" s="151"/>
      <c r="QXI308" s="147">
        <v>27</v>
      </c>
      <c r="QXJ308" s="148"/>
      <c r="QXK308" s="149" t="s">
        <v>2363</v>
      </c>
      <c r="QXL308" s="148"/>
      <c r="QXM308" s="150"/>
      <c r="QXN308" s="150"/>
      <c r="QXO308" s="150"/>
      <c r="QXP308" s="151"/>
      <c r="QXQ308" s="147">
        <v>27</v>
      </c>
      <c r="QXR308" s="148"/>
      <c r="QXS308" s="149" t="s">
        <v>2363</v>
      </c>
      <c r="QXT308" s="148"/>
      <c r="QXU308" s="150"/>
      <c r="QXV308" s="150"/>
      <c r="QXW308" s="150"/>
      <c r="QXX308" s="151"/>
      <c r="QXY308" s="147">
        <v>27</v>
      </c>
      <c r="QXZ308" s="148"/>
      <c r="QYA308" s="149" t="s">
        <v>2363</v>
      </c>
      <c r="QYB308" s="148"/>
      <c r="QYC308" s="150"/>
      <c r="QYD308" s="150"/>
      <c r="QYE308" s="150"/>
      <c r="QYF308" s="151"/>
      <c r="QYG308" s="147">
        <v>27</v>
      </c>
      <c r="QYH308" s="148"/>
      <c r="QYI308" s="149" t="s">
        <v>2363</v>
      </c>
      <c r="QYJ308" s="148"/>
      <c r="QYK308" s="150"/>
      <c r="QYL308" s="150"/>
      <c r="QYM308" s="150"/>
      <c r="QYN308" s="151"/>
      <c r="QYO308" s="147">
        <v>27</v>
      </c>
      <c r="QYP308" s="148"/>
      <c r="QYQ308" s="149" t="s">
        <v>2363</v>
      </c>
      <c r="QYR308" s="148"/>
      <c r="QYS308" s="150"/>
      <c r="QYT308" s="150"/>
      <c r="QYU308" s="150"/>
      <c r="QYV308" s="151"/>
      <c r="QYW308" s="147">
        <v>27</v>
      </c>
      <c r="QYX308" s="148"/>
      <c r="QYY308" s="149" t="s">
        <v>2363</v>
      </c>
      <c r="QYZ308" s="148"/>
      <c r="QZA308" s="150"/>
      <c r="QZB308" s="150"/>
      <c r="QZC308" s="150"/>
      <c r="QZD308" s="151"/>
      <c r="QZE308" s="147">
        <v>27</v>
      </c>
      <c r="QZF308" s="148"/>
      <c r="QZG308" s="149" t="s">
        <v>2363</v>
      </c>
      <c r="QZH308" s="148"/>
      <c r="QZI308" s="150"/>
      <c r="QZJ308" s="150"/>
      <c r="QZK308" s="150"/>
      <c r="QZL308" s="151"/>
      <c r="QZM308" s="147">
        <v>27</v>
      </c>
      <c r="QZN308" s="148"/>
      <c r="QZO308" s="149" t="s">
        <v>2363</v>
      </c>
      <c r="QZP308" s="148"/>
      <c r="QZQ308" s="150"/>
      <c r="QZR308" s="150"/>
      <c r="QZS308" s="150"/>
      <c r="QZT308" s="151"/>
      <c r="QZU308" s="147">
        <v>27</v>
      </c>
      <c r="QZV308" s="148"/>
      <c r="QZW308" s="149" t="s">
        <v>2363</v>
      </c>
      <c r="QZX308" s="148"/>
      <c r="QZY308" s="150"/>
      <c r="QZZ308" s="150"/>
      <c r="RAA308" s="150"/>
      <c r="RAB308" s="151"/>
      <c r="RAC308" s="147">
        <v>27</v>
      </c>
      <c r="RAD308" s="148"/>
      <c r="RAE308" s="149" t="s">
        <v>2363</v>
      </c>
      <c r="RAF308" s="148"/>
      <c r="RAG308" s="150"/>
      <c r="RAH308" s="150"/>
      <c r="RAI308" s="150"/>
      <c r="RAJ308" s="151"/>
      <c r="RAK308" s="147">
        <v>27</v>
      </c>
      <c r="RAL308" s="148"/>
      <c r="RAM308" s="149" t="s">
        <v>2363</v>
      </c>
      <c r="RAN308" s="148"/>
      <c r="RAO308" s="150"/>
      <c r="RAP308" s="150"/>
      <c r="RAQ308" s="150"/>
      <c r="RAR308" s="151"/>
      <c r="RAS308" s="147">
        <v>27</v>
      </c>
      <c r="RAT308" s="148"/>
      <c r="RAU308" s="149" t="s">
        <v>2363</v>
      </c>
      <c r="RAV308" s="148"/>
      <c r="RAW308" s="150"/>
      <c r="RAX308" s="150"/>
      <c r="RAY308" s="150"/>
      <c r="RAZ308" s="151"/>
      <c r="RBA308" s="147">
        <v>27</v>
      </c>
      <c r="RBB308" s="148"/>
      <c r="RBC308" s="149" t="s">
        <v>2363</v>
      </c>
      <c r="RBD308" s="148"/>
      <c r="RBE308" s="150"/>
      <c r="RBF308" s="150"/>
      <c r="RBG308" s="150"/>
      <c r="RBH308" s="151"/>
      <c r="RBI308" s="147">
        <v>27</v>
      </c>
      <c r="RBJ308" s="148"/>
      <c r="RBK308" s="149" t="s">
        <v>2363</v>
      </c>
      <c r="RBL308" s="148"/>
      <c r="RBM308" s="150"/>
      <c r="RBN308" s="150"/>
      <c r="RBO308" s="150"/>
      <c r="RBP308" s="151"/>
      <c r="RBQ308" s="147">
        <v>27</v>
      </c>
      <c r="RBR308" s="148"/>
      <c r="RBS308" s="149" t="s">
        <v>2363</v>
      </c>
      <c r="RBT308" s="148"/>
      <c r="RBU308" s="150"/>
      <c r="RBV308" s="150"/>
      <c r="RBW308" s="150"/>
      <c r="RBX308" s="151"/>
      <c r="RBY308" s="147">
        <v>27</v>
      </c>
      <c r="RBZ308" s="148"/>
      <c r="RCA308" s="149" t="s">
        <v>2363</v>
      </c>
      <c r="RCB308" s="148"/>
      <c r="RCC308" s="150"/>
      <c r="RCD308" s="150"/>
      <c r="RCE308" s="150"/>
      <c r="RCF308" s="151"/>
      <c r="RCG308" s="147">
        <v>27</v>
      </c>
      <c r="RCH308" s="148"/>
      <c r="RCI308" s="149" t="s">
        <v>2363</v>
      </c>
      <c r="RCJ308" s="148"/>
      <c r="RCK308" s="150"/>
      <c r="RCL308" s="150"/>
      <c r="RCM308" s="150"/>
      <c r="RCN308" s="151"/>
      <c r="RCO308" s="147">
        <v>27</v>
      </c>
      <c r="RCP308" s="148"/>
      <c r="RCQ308" s="149" t="s">
        <v>2363</v>
      </c>
      <c r="RCR308" s="148"/>
      <c r="RCS308" s="150"/>
      <c r="RCT308" s="150"/>
      <c r="RCU308" s="150"/>
      <c r="RCV308" s="151"/>
      <c r="RCW308" s="147">
        <v>27</v>
      </c>
      <c r="RCX308" s="148"/>
      <c r="RCY308" s="149" t="s">
        <v>2363</v>
      </c>
      <c r="RCZ308" s="148"/>
      <c r="RDA308" s="150"/>
      <c r="RDB308" s="150"/>
      <c r="RDC308" s="150"/>
      <c r="RDD308" s="151"/>
      <c r="RDE308" s="147">
        <v>27</v>
      </c>
      <c r="RDF308" s="148"/>
      <c r="RDG308" s="149" t="s">
        <v>2363</v>
      </c>
      <c r="RDH308" s="148"/>
      <c r="RDI308" s="150"/>
      <c r="RDJ308" s="150"/>
      <c r="RDK308" s="150"/>
      <c r="RDL308" s="151"/>
      <c r="RDM308" s="147">
        <v>27</v>
      </c>
      <c r="RDN308" s="148"/>
      <c r="RDO308" s="149" t="s">
        <v>2363</v>
      </c>
      <c r="RDP308" s="148"/>
      <c r="RDQ308" s="150"/>
      <c r="RDR308" s="150"/>
      <c r="RDS308" s="150"/>
      <c r="RDT308" s="151"/>
      <c r="RDU308" s="147">
        <v>27</v>
      </c>
      <c r="RDV308" s="148"/>
      <c r="RDW308" s="149" t="s">
        <v>2363</v>
      </c>
      <c r="RDX308" s="148"/>
      <c r="RDY308" s="150"/>
      <c r="RDZ308" s="150"/>
      <c r="REA308" s="150"/>
      <c r="REB308" s="151"/>
      <c r="REC308" s="147">
        <v>27</v>
      </c>
      <c r="RED308" s="148"/>
      <c r="REE308" s="149" t="s">
        <v>2363</v>
      </c>
      <c r="REF308" s="148"/>
      <c r="REG308" s="150"/>
      <c r="REH308" s="150"/>
      <c r="REI308" s="150"/>
      <c r="REJ308" s="151"/>
      <c r="REK308" s="147">
        <v>27</v>
      </c>
      <c r="REL308" s="148"/>
      <c r="REM308" s="149" t="s">
        <v>2363</v>
      </c>
      <c r="REN308" s="148"/>
      <c r="REO308" s="150"/>
      <c r="REP308" s="150"/>
      <c r="REQ308" s="150"/>
      <c r="RER308" s="151"/>
      <c r="RES308" s="147">
        <v>27</v>
      </c>
      <c r="RET308" s="148"/>
      <c r="REU308" s="149" t="s">
        <v>2363</v>
      </c>
      <c r="REV308" s="148"/>
      <c r="REW308" s="150"/>
      <c r="REX308" s="150"/>
      <c r="REY308" s="150"/>
      <c r="REZ308" s="151"/>
      <c r="RFA308" s="147">
        <v>27</v>
      </c>
      <c r="RFB308" s="148"/>
      <c r="RFC308" s="149" t="s">
        <v>2363</v>
      </c>
      <c r="RFD308" s="148"/>
      <c r="RFE308" s="150"/>
      <c r="RFF308" s="150"/>
      <c r="RFG308" s="150"/>
      <c r="RFH308" s="151"/>
      <c r="RFI308" s="147">
        <v>27</v>
      </c>
      <c r="RFJ308" s="148"/>
      <c r="RFK308" s="149" t="s">
        <v>2363</v>
      </c>
      <c r="RFL308" s="148"/>
      <c r="RFM308" s="150"/>
      <c r="RFN308" s="150"/>
      <c r="RFO308" s="150"/>
      <c r="RFP308" s="151"/>
      <c r="RFQ308" s="147">
        <v>27</v>
      </c>
      <c r="RFR308" s="148"/>
      <c r="RFS308" s="149" t="s">
        <v>2363</v>
      </c>
      <c r="RFT308" s="148"/>
      <c r="RFU308" s="150"/>
      <c r="RFV308" s="150"/>
      <c r="RFW308" s="150"/>
      <c r="RFX308" s="151"/>
      <c r="RFY308" s="147">
        <v>27</v>
      </c>
      <c r="RFZ308" s="148"/>
      <c r="RGA308" s="149" t="s">
        <v>2363</v>
      </c>
      <c r="RGB308" s="148"/>
      <c r="RGC308" s="150"/>
      <c r="RGD308" s="150"/>
      <c r="RGE308" s="150"/>
      <c r="RGF308" s="151"/>
      <c r="RGG308" s="147">
        <v>27</v>
      </c>
      <c r="RGH308" s="148"/>
      <c r="RGI308" s="149" t="s">
        <v>2363</v>
      </c>
      <c r="RGJ308" s="148"/>
      <c r="RGK308" s="150"/>
      <c r="RGL308" s="150"/>
      <c r="RGM308" s="150"/>
      <c r="RGN308" s="151"/>
      <c r="RGO308" s="147">
        <v>27</v>
      </c>
      <c r="RGP308" s="148"/>
      <c r="RGQ308" s="149" t="s">
        <v>2363</v>
      </c>
      <c r="RGR308" s="148"/>
      <c r="RGS308" s="150"/>
      <c r="RGT308" s="150"/>
      <c r="RGU308" s="150"/>
      <c r="RGV308" s="151"/>
      <c r="RGW308" s="147">
        <v>27</v>
      </c>
      <c r="RGX308" s="148"/>
      <c r="RGY308" s="149" t="s">
        <v>2363</v>
      </c>
      <c r="RGZ308" s="148"/>
      <c r="RHA308" s="150"/>
      <c r="RHB308" s="150"/>
      <c r="RHC308" s="150"/>
      <c r="RHD308" s="151"/>
      <c r="RHE308" s="147">
        <v>27</v>
      </c>
      <c r="RHF308" s="148"/>
      <c r="RHG308" s="149" t="s">
        <v>2363</v>
      </c>
      <c r="RHH308" s="148"/>
      <c r="RHI308" s="150"/>
      <c r="RHJ308" s="150"/>
      <c r="RHK308" s="150"/>
      <c r="RHL308" s="151"/>
      <c r="RHM308" s="147">
        <v>27</v>
      </c>
      <c r="RHN308" s="148"/>
      <c r="RHO308" s="149" t="s">
        <v>2363</v>
      </c>
      <c r="RHP308" s="148"/>
      <c r="RHQ308" s="150"/>
      <c r="RHR308" s="150"/>
      <c r="RHS308" s="150"/>
      <c r="RHT308" s="151"/>
      <c r="RHU308" s="147">
        <v>27</v>
      </c>
      <c r="RHV308" s="148"/>
      <c r="RHW308" s="149" t="s">
        <v>2363</v>
      </c>
      <c r="RHX308" s="148"/>
      <c r="RHY308" s="150"/>
      <c r="RHZ308" s="150"/>
      <c r="RIA308" s="150"/>
      <c r="RIB308" s="151"/>
      <c r="RIC308" s="147">
        <v>27</v>
      </c>
      <c r="RID308" s="148"/>
      <c r="RIE308" s="149" t="s">
        <v>2363</v>
      </c>
      <c r="RIF308" s="148"/>
      <c r="RIG308" s="150"/>
      <c r="RIH308" s="150"/>
      <c r="RII308" s="150"/>
      <c r="RIJ308" s="151"/>
      <c r="RIK308" s="147">
        <v>27</v>
      </c>
      <c r="RIL308" s="148"/>
      <c r="RIM308" s="149" t="s">
        <v>2363</v>
      </c>
      <c r="RIN308" s="148"/>
      <c r="RIO308" s="150"/>
      <c r="RIP308" s="150"/>
      <c r="RIQ308" s="150"/>
      <c r="RIR308" s="151"/>
      <c r="RIS308" s="147">
        <v>27</v>
      </c>
      <c r="RIT308" s="148"/>
      <c r="RIU308" s="149" t="s">
        <v>2363</v>
      </c>
      <c r="RIV308" s="148"/>
      <c r="RIW308" s="150"/>
      <c r="RIX308" s="150"/>
      <c r="RIY308" s="150"/>
      <c r="RIZ308" s="151"/>
      <c r="RJA308" s="147">
        <v>27</v>
      </c>
      <c r="RJB308" s="148"/>
      <c r="RJC308" s="149" t="s">
        <v>2363</v>
      </c>
      <c r="RJD308" s="148"/>
      <c r="RJE308" s="150"/>
      <c r="RJF308" s="150"/>
      <c r="RJG308" s="150"/>
      <c r="RJH308" s="151"/>
      <c r="RJI308" s="147">
        <v>27</v>
      </c>
      <c r="RJJ308" s="148"/>
      <c r="RJK308" s="149" t="s">
        <v>2363</v>
      </c>
      <c r="RJL308" s="148"/>
      <c r="RJM308" s="150"/>
      <c r="RJN308" s="150"/>
      <c r="RJO308" s="150"/>
      <c r="RJP308" s="151"/>
      <c r="RJQ308" s="147">
        <v>27</v>
      </c>
      <c r="RJR308" s="148"/>
      <c r="RJS308" s="149" t="s">
        <v>2363</v>
      </c>
      <c r="RJT308" s="148"/>
      <c r="RJU308" s="150"/>
      <c r="RJV308" s="150"/>
      <c r="RJW308" s="150"/>
      <c r="RJX308" s="151"/>
      <c r="RJY308" s="147">
        <v>27</v>
      </c>
      <c r="RJZ308" s="148"/>
      <c r="RKA308" s="149" t="s">
        <v>2363</v>
      </c>
      <c r="RKB308" s="148"/>
      <c r="RKC308" s="150"/>
      <c r="RKD308" s="150"/>
      <c r="RKE308" s="150"/>
      <c r="RKF308" s="151"/>
      <c r="RKG308" s="147">
        <v>27</v>
      </c>
      <c r="RKH308" s="148"/>
      <c r="RKI308" s="149" t="s">
        <v>2363</v>
      </c>
      <c r="RKJ308" s="148"/>
      <c r="RKK308" s="150"/>
      <c r="RKL308" s="150"/>
      <c r="RKM308" s="150"/>
      <c r="RKN308" s="151"/>
      <c r="RKO308" s="147">
        <v>27</v>
      </c>
      <c r="RKP308" s="148"/>
      <c r="RKQ308" s="149" t="s">
        <v>2363</v>
      </c>
      <c r="RKR308" s="148"/>
      <c r="RKS308" s="150"/>
      <c r="RKT308" s="150"/>
      <c r="RKU308" s="150"/>
      <c r="RKV308" s="151"/>
      <c r="RKW308" s="147">
        <v>27</v>
      </c>
      <c r="RKX308" s="148"/>
      <c r="RKY308" s="149" t="s">
        <v>2363</v>
      </c>
      <c r="RKZ308" s="148"/>
      <c r="RLA308" s="150"/>
      <c r="RLB308" s="150"/>
      <c r="RLC308" s="150"/>
      <c r="RLD308" s="151"/>
      <c r="RLE308" s="147">
        <v>27</v>
      </c>
      <c r="RLF308" s="148"/>
      <c r="RLG308" s="149" t="s">
        <v>2363</v>
      </c>
      <c r="RLH308" s="148"/>
      <c r="RLI308" s="150"/>
      <c r="RLJ308" s="150"/>
      <c r="RLK308" s="150"/>
      <c r="RLL308" s="151"/>
      <c r="RLM308" s="147">
        <v>27</v>
      </c>
      <c r="RLN308" s="148"/>
      <c r="RLO308" s="149" t="s">
        <v>2363</v>
      </c>
      <c r="RLP308" s="148"/>
      <c r="RLQ308" s="150"/>
      <c r="RLR308" s="150"/>
      <c r="RLS308" s="150"/>
      <c r="RLT308" s="151"/>
      <c r="RLU308" s="147">
        <v>27</v>
      </c>
      <c r="RLV308" s="148"/>
      <c r="RLW308" s="149" t="s">
        <v>2363</v>
      </c>
      <c r="RLX308" s="148"/>
      <c r="RLY308" s="150"/>
      <c r="RLZ308" s="150"/>
      <c r="RMA308" s="150"/>
      <c r="RMB308" s="151"/>
      <c r="RMC308" s="147">
        <v>27</v>
      </c>
      <c r="RMD308" s="148"/>
      <c r="RME308" s="149" t="s">
        <v>2363</v>
      </c>
      <c r="RMF308" s="148"/>
      <c r="RMG308" s="150"/>
      <c r="RMH308" s="150"/>
      <c r="RMI308" s="150"/>
      <c r="RMJ308" s="151"/>
      <c r="RMK308" s="147">
        <v>27</v>
      </c>
      <c r="RML308" s="148"/>
      <c r="RMM308" s="149" t="s">
        <v>2363</v>
      </c>
      <c r="RMN308" s="148"/>
      <c r="RMO308" s="150"/>
      <c r="RMP308" s="150"/>
      <c r="RMQ308" s="150"/>
      <c r="RMR308" s="151"/>
      <c r="RMS308" s="147">
        <v>27</v>
      </c>
      <c r="RMT308" s="148"/>
      <c r="RMU308" s="149" t="s">
        <v>2363</v>
      </c>
      <c r="RMV308" s="148"/>
      <c r="RMW308" s="150"/>
      <c r="RMX308" s="150"/>
      <c r="RMY308" s="150"/>
      <c r="RMZ308" s="151"/>
      <c r="RNA308" s="147">
        <v>27</v>
      </c>
      <c r="RNB308" s="148"/>
      <c r="RNC308" s="149" t="s">
        <v>2363</v>
      </c>
      <c r="RND308" s="148"/>
      <c r="RNE308" s="150"/>
      <c r="RNF308" s="150"/>
      <c r="RNG308" s="150"/>
      <c r="RNH308" s="151"/>
      <c r="RNI308" s="147">
        <v>27</v>
      </c>
      <c r="RNJ308" s="148"/>
      <c r="RNK308" s="149" t="s">
        <v>2363</v>
      </c>
      <c r="RNL308" s="148"/>
      <c r="RNM308" s="150"/>
      <c r="RNN308" s="150"/>
      <c r="RNO308" s="150"/>
      <c r="RNP308" s="151"/>
      <c r="RNQ308" s="147">
        <v>27</v>
      </c>
      <c r="RNR308" s="148"/>
      <c r="RNS308" s="149" t="s">
        <v>2363</v>
      </c>
      <c r="RNT308" s="148"/>
      <c r="RNU308" s="150"/>
      <c r="RNV308" s="150"/>
      <c r="RNW308" s="150"/>
      <c r="RNX308" s="151"/>
      <c r="RNY308" s="147">
        <v>27</v>
      </c>
      <c r="RNZ308" s="148"/>
      <c r="ROA308" s="149" t="s">
        <v>2363</v>
      </c>
      <c r="ROB308" s="148"/>
      <c r="ROC308" s="150"/>
      <c r="ROD308" s="150"/>
      <c r="ROE308" s="150"/>
      <c r="ROF308" s="151"/>
      <c r="ROG308" s="147">
        <v>27</v>
      </c>
      <c r="ROH308" s="148"/>
      <c r="ROI308" s="149" t="s">
        <v>2363</v>
      </c>
      <c r="ROJ308" s="148"/>
      <c r="ROK308" s="150"/>
      <c r="ROL308" s="150"/>
      <c r="ROM308" s="150"/>
      <c r="RON308" s="151"/>
      <c r="ROO308" s="147">
        <v>27</v>
      </c>
      <c r="ROP308" s="148"/>
      <c r="ROQ308" s="149" t="s">
        <v>2363</v>
      </c>
      <c r="ROR308" s="148"/>
      <c r="ROS308" s="150"/>
      <c r="ROT308" s="150"/>
      <c r="ROU308" s="150"/>
      <c r="ROV308" s="151"/>
      <c r="ROW308" s="147">
        <v>27</v>
      </c>
      <c r="ROX308" s="148"/>
      <c r="ROY308" s="149" t="s">
        <v>2363</v>
      </c>
      <c r="ROZ308" s="148"/>
      <c r="RPA308" s="150"/>
      <c r="RPB308" s="150"/>
      <c r="RPC308" s="150"/>
      <c r="RPD308" s="151"/>
      <c r="RPE308" s="147">
        <v>27</v>
      </c>
      <c r="RPF308" s="148"/>
      <c r="RPG308" s="149" t="s">
        <v>2363</v>
      </c>
      <c r="RPH308" s="148"/>
      <c r="RPI308" s="150"/>
      <c r="RPJ308" s="150"/>
      <c r="RPK308" s="150"/>
      <c r="RPL308" s="151"/>
      <c r="RPM308" s="147">
        <v>27</v>
      </c>
      <c r="RPN308" s="148"/>
      <c r="RPO308" s="149" t="s">
        <v>2363</v>
      </c>
      <c r="RPP308" s="148"/>
      <c r="RPQ308" s="150"/>
      <c r="RPR308" s="150"/>
      <c r="RPS308" s="150"/>
      <c r="RPT308" s="151"/>
      <c r="RPU308" s="147">
        <v>27</v>
      </c>
      <c r="RPV308" s="148"/>
      <c r="RPW308" s="149" t="s">
        <v>2363</v>
      </c>
      <c r="RPX308" s="148"/>
      <c r="RPY308" s="150"/>
      <c r="RPZ308" s="150"/>
      <c r="RQA308" s="150"/>
      <c r="RQB308" s="151"/>
      <c r="RQC308" s="147">
        <v>27</v>
      </c>
      <c r="RQD308" s="148"/>
      <c r="RQE308" s="149" t="s">
        <v>2363</v>
      </c>
      <c r="RQF308" s="148"/>
      <c r="RQG308" s="150"/>
      <c r="RQH308" s="150"/>
      <c r="RQI308" s="150"/>
      <c r="RQJ308" s="151"/>
      <c r="RQK308" s="147">
        <v>27</v>
      </c>
      <c r="RQL308" s="148"/>
      <c r="RQM308" s="149" t="s">
        <v>2363</v>
      </c>
      <c r="RQN308" s="148"/>
      <c r="RQO308" s="150"/>
      <c r="RQP308" s="150"/>
      <c r="RQQ308" s="150"/>
      <c r="RQR308" s="151"/>
      <c r="RQS308" s="147">
        <v>27</v>
      </c>
      <c r="RQT308" s="148"/>
      <c r="RQU308" s="149" t="s">
        <v>2363</v>
      </c>
      <c r="RQV308" s="148"/>
      <c r="RQW308" s="150"/>
      <c r="RQX308" s="150"/>
      <c r="RQY308" s="150"/>
      <c r="RQZ308" s="151"/>
      <c r="RRA308" s="147">
        <v>27</v>
      </c>
      <c r="RRB308" s="148"/>
      <c r="RRC308" s="149" t="s">
        <v>2363</v>
      </c>
      <c r="RRD308" s="148"/>
      <c r="RRE308" s="150"/>
      <c r="RRF308" s="150"/>
      <c r="RRG308" s="150"/>
      <c r="RRH308" s="151"/>
      <c r="RRI308" s="147">
        <v>27</v>
      </c>
      <c r="RRJ308" s="148"/>
      <c r="RRK308" s="149" t="s">
        <v>2363</v>
      </c>
      <c r="RRL308" s="148"/>
      <c r="RRM308" s="150"/>
      <c r="RRN308" s="150"/>
      <c r="RRO308" s="150"/>
      <c r="RRP308" s="151"/>
      <c r="RRQ308" s="147">
        <v>27</v>
      </c>
      <c r="RRR308" s="148"/>
      <c r="RRS308" s="149" t="s">
        <v>2363</v>
      </c>
      <c r="RRT308" s="148"/>
      <c r="RRU308" s="150"/>
      <c r="RRV308" s="150"/>
      <c r="RRW308" s="150"/>
      <c r="RRX308" s="151"/>
      <c r="RRY308" s="147">
        <v>27</v>
      </c>
      <c r="RRZ308" s="148"/>
      <c r="RSA308" s="149" t="s">
        <v>2363</v>
      </c>
      <c r="RSB308" s="148"/>
      <c r="RSC308" s="150"/>
      <c r="RSD308" s="150"/>
      <c r="RSE308" s="150"/>
      <c r="RSF308" s="151"/>
      <c r="RSG308" s="147">
        <v>27</v>
      </c>
      <c r="RSH308" s="148"/>
      <c r="RSI308" s="149" t="s">
        <v>2363</v>
      </c>
      <c r="RSJ308" s="148"/>
      <c r="RSK308" s="150"/>
      <c r="RSL308" s="150"/>
      <c r="RSM308" s="150"/>
      <c r="RSN308" s="151"/>
      <c r="RSO308" s="147">
        <v>27</v>
      </c>
      <c r="RSP308" s="148"/>
      <c r="RSQ308" s="149" t="s">
        <v>2363</v>
      </c>
      <c r="RSR308" s="148"/>
      <c r="RSS308" s="150"/>
      <c r="RST308" s="150"/>
      <c r="RSU308" s="150"/>
      <c r="RSV308" s="151"/>
      <c r="RSW308" s="147">
        <v>27</v>
      </c>
      <c r="RSX308" s="148"/>
      <c r="RSY308" s="149" t="s">
        <v>2363</v>
      </c>
      <c r="RSZ308" s="148"/>
      <c r="RTA308" s="150"/>
      <c r="RTB308" s="150"/>
      <c r="RTC308" s="150"/>
      <c r="RTD308" s="151"/>
      <c r="RTE308" s="147">
        <v>27</v>
      </c>
      <c r="RTF308" s="148"/>
      <c r="RTG308" s="149" t="s">
        <v>2363</v>
      </c>
      <c r="RTH308" s="148"/>
      <c r="RTI308" s="150"/>
      <c r="RTJ308" s="150"/>
      <c r="RTK308" s="150"/>
      <c r="RTL308" s="151"/>
      <c r="RTM308" s="147">
        <v>27</v>
      </c>
      <c r="RTN308" s="148"/>
      <c r="RTO308" s="149" t="s">
        <v>2363</v>
      </c>
      <c r="RTP308" s="148"/>
      <c r="RTQ308" s="150"/>
      <c r="RTR308" s="150"/>
      <c r="RTS308" s="150"/>
      <c r="RTT308" s="151"/>
      <c r="RTU308" s="147">
        <v>27</v>
      </c>
      <c r="RTV308" s="148"/>
      <c r="RTW308" s="149" t="s">
        <v>2363</v>
      </c>
      <c r="RTX308" s="148"/>
      <c r="RTY308" s="150"/>
      <c r="RTZ308" s="150"/>
      <c r="RUA308" s="150"/>
      <c r="RUB308" s="151"/>
      <c r="RUC308" s="147">
        <v>27</v>
      </c>
      <c r="RUD308" s="148"/>
      <c r="RUE308" s="149" t="s">
        <v>2363</v>
      </c>
      <c r="RUF308" s="148"/>
      <c r="RUG308" s="150"/>
      <c r="RUH308" s="150"/>
      <c r="RUI308" s="150"/>
      <c r="RUJ308" s="151"/>
      <c r="RUK308" s="147">
        <v>27</v>
      </c>
      <c r="RUL308" s="148"/>
      <c r="RUM308" s="149" t="s">
        <v>2363</v>
      </c>
      <c r="RUN308" s="148"/>
      <c r="RUO308" s="150"/>
      <c r="RUP308" s="150"/>
      <c r="RUQ308" s="150"/>
      <c r="RUR308" s="151"/>
      <c r="RUS308" s="147">
        <v>27</v>
      </c>
      <c r="RUT308" s="148"/>
      <c r="RUU308" s="149" t="s">
        <v>2363</v>
      </c>
      <c r="RUV308" s="148"/>
      <c r="RUW308" s="150"/>
      <c r="RUX308" s="150"/>
      <c r="RUY308" s="150"/>
      <c r="RUZ308" s="151"/>
      <c r="RVA308" s="147">
        <v>27</v>
      </c>
      <c r="RVB308" s="148"/>
      <c r="RVC308" s="149" t="s">
        <v>2363</v>
      </c>
      <c r="RVD308" s="148"/>
      <c r="RVE308" s="150"/>
      <c r="RVF308" s="150"/>
      <c r="RVG308" s="150"/>
      <c r="RVH308" s="151"/>
      <c r="RVI308" s="147">
        <v>27</v>
      </c>
      <c r="RVJ308" s="148"/>
      <c r="RVK308" s="149" t="s">
        <v>2363</v>
      </c>
      <c r="RVL308" s="148"/>
      <c r="RVM308" s="150"/>
      <c r="RVN308" s="150"/>
      <c r="RVO308" s="150"/>
      <c r="RVP308" s="151"/>
      <c r="RVQ308" s="147">
        <v>27</v>
      </c>
      <c r="RVR308" s="148"/>
      <c r="RVS308" s="149" t="s">
        <v>2363</v>
      </c>
      <c r="RVT308" s="148"/>
      <c r="RVU308" s="150"/>
      <c r="RVV308" s="150"/>
      <c r="RVW308" s="150"/>
      <c r="RVX308" s="151"/>
      <c r="RVY308" s="147">
        <v>27</v>
      </c>
      <c r="RVZ308" s="148"/>
      <c r="RWA308" s="149" t="s">
        <v>2363</v>
      </c>
      <c r="RWB308" s="148"/>
      <c r="RWC308" s="150"/>
      <c r="RWD308" s="150"/>
      <c r="RWE308" s="150"/>
      <c r="RWF308" s="151"/>
      <c r="RWG308" s="147">
        <v>27</v>
      </c>
      <c r="RWH308" s="148"/>
      <c r="RWI308" s="149" t="s">
        <v>2363</v>
      </c>
      <c r="RWJ308" s="148"/>
      <c r="RWK308" s="150"/>
      <c r="RWL308" s="150"/>
      <c r="RWM308" s="150"/>
      <c r="RWN308" s="151"/>
      <c r="RWO308" s="147">
        <v>27</v>
      </c>
      <c r="RWP308" s="148"/>
      <c r="RWQ308" s="149" t="s">
        <v>2363</v>
      </c>
      <c r="RWR308" s="148"/>
      <c r="RWS308" s="150"/>
      <c r="RWT308" s="150"/>
      <c r="RWU308" s="150"/>
      <c r="RWV308" s="151"/>
      <c r="RWW308" s="147">
        <v>27</v>
      </c>
      <c r="RWX308" s="148"/>
      <c r="RWY308" s="149" t="s">
        <v>2363</v>
      </c>
      <c r="RWZ308" s="148"/>
      <c r="RXA308" s="150"/>
      <c r="RXB308" s="150"/>
      <c r="RXC308" s="150"/>
      <c r="RXD308" s="151"/>
      <c r="RXE308" s="147">
        <v>27</v>
      </c>
      <c r="RXF308" s="148"/>
      <c r="RXG308" s="149" t="s">
        <v>2363</v>
      </c>
      <c r="RXH308" s="148"/>
      <c r="RXI308" s="150"/>
      <c r="RXJ308" s="150"/>
      <c r="RXK308" s="150"/>
      <c r="RXL308" s="151"/>
      <c r="RXM308" s="147">
        <v>27</v>
      </c>
      <c r="RXN308" s="148"/>
      <c r="RXO308" s="149" t="s">
        <v>2363</v>
      </c>
      <c r="RXP308" s="148"/>
      <c r="RXQ308" s="150"/>
      <c r="RXR308" s="150"/>
      <c r="RXS308" s="150"/>
      <c r="RXT308" s="151"/>
      <c r="RXU308" s="147">
        <v>27</v>
      </c>
      <c r="RXV308" s="148"/>
      <c r="RXW308" s="149" t="s">
        <v>2363</v>
      </c>
      <c r="RXX308" s="148"/>
      <c r="RXY308" s="150"/>
      <c r="RXZ308" s="150"/>
      <c r="RYA308" s="150"/>
      <c r="RYB308" s="151"/>
      <c r="RYC308" s="147">
        <v>27</v>
      </c>
      <c r="RYD308" s="148"/>
      <c r="RYE308" s="149" t="s">
        <v>2363</v>
      </c>
      <c r="RYF308" s="148"/>
      <c r="RYG308" s="150"/>
      <c r="RYH308" s="150"/>
      <c r="RYI308" s="150"/>
      <c r="RYJ308" s="151"/>
      <c r="RYK308" s="147">
        <v>27</v>
      </c>
      <c r="RYL308" s="148"/>
      <c r="RYM308" s="149" t="s">
        <v>2363</v>
      </c>
      <c r="RYN308" s="148"/>
      <c r="RYO308" s="150"/>
      <c r="RYP308" s="150"/>
      <c r="RYQ308" s="150"/>
      <c r="RYR308" s="151"/>
      <c r="RYS308" s="147">
        <v>27</v>
      </c>
      <c r="RYT308" s="148"/>
      <c r="RYU308" s="149" t="s">
        <v>2363</v>
      </c>
      <c r="RYV308" s="148"/>
      <c r="RYW308" s="150"/>
      <c r="RYX308" s="150"/>
      <c r="RYY308" s="150"/>
      <c r="RYZ308" s="151"/>
      <c r="RZA308" s="147">
        <v>27</v>
      </c>
      <c r="RZB308" s="148"/>
      <c r="RZC308" s="149" t="s">
        <v>2363</v>
      </c>
      <c r="RZD308" s="148"/>
      <c r="RZE308" s="150"/>
      <c r="RZF308" s="150"/>
      <c r="RZG308" s="150"/>
      <c r="RZH308" s="151"/>
      <c r="RZI308" s="147">
        <v>27</v>
      </c>
      <c r="RZJ308" s="148"/>
      <c r="RZK308" s="149" t="s">
        <v>2363</v>
      </c>
      <c r="RZL308" s="148"/>
      <c r="RZM308" s="150"/>
      <c r="RZN308" s="150"/>
      <c r="RZO308" s="150"/>
      <c r="RZP308" s="151"/>
      <c r="RZQ308" s="147">
        <v>27</v>
      </c>
      <c r="RZR308" s="148"/>
      <c r="RZS308" s="149" t="s">
        <v>2363</v>
      </c>
      <c r="RZT308" s="148"/>
      <c r="RZU308" s="150"/>
      <c r="RZV308" s="150"/>
      <c r="RZW308" s="150"/>
      <c r="RZX308" s="151"/>
      <c r="RZY308" s="147">
        <v>27</v>
      </c>
      <c r="RZZ308" s="148"/>
      <c r="SAA308" s="149" t="s">
        <v>2363</v>
      </c>
      <c r="SAB308" s="148"/>
      <c r="SAC308" s="150"/>
      <c r="SAD308" s="150"/>
      <c r="SAE308" s="150"/>
      <c r="SAF308" s="151"/>
      <c r="SAG308" s="147">
        <v>27</v>
      </c>
      <c r="SAH308" s="148"/>
      <c r="SAI308" s="149" t="s">
        <v>2363</v>
      </c>
      <c r="SAJ308" s="148"/>
      <c r="SAK308" s="150"/>
      <c r="SAL308" s="150"/>
      <c r="SAM308" s="150"/>
      <c r="SAN308" s="151"/>
      <c r="SAO308" s="147">
        <v>27</v>
      </c>
      <c r="SAP308" s="148"/>
      <c r="SAQ308" s="149" t="s">
        <v>2363</v>
      </c>
      <c r="SAR308" s="148"/>
      <c r="SAS308" s="150"/>
      <c r="SAT308" s="150"/>
      <c r="SAU308" s="150"/>
      <c r="SAV308" s="151"/>
      <c r="SAW308" s="147">
        <v>27</v>
      </c>
      <c r="SAX308" s="148"/>
      <c r="SAY308" s="149" t="s">
        <v>2363</v>
      </c>
      <c r="SAZ308" s="148"/>
      <c r="SBA308" s="150"/>
      <c r="SBB308" s="150"/>
      <c r="SBC308" s="150"/>
      <c r="SBD308" s="151"/>
      <c r="SBE308" s="147">
        <v>27</v>
      </c>
      <c r="SBF308" s="148"/>
      <c r="SBG308" s="149" t="s">
        <v>2363</v>
      </c>
      <c r="SBH308" s="148"/>
      <c r="SBI308" s="150"/>
      <c r="SBJ308" s="150"/>
      <c r="SBK308" s="150"/>
      <c r="SBL308" s="151"/>
      <c r="SBM308" s="147">
        <v>27</v>
      </c>
      <c r="SBN308" s="148"/>
      <c r="SBO308" s="149" t="s">
        <v>2363</v>
      </c>
      <c r="SBP308" s="148"/>
      <c r="SBQ308" s="150"/>
      <c r="SBR308" s="150"/>
      <c r="SBS308" s="150"/>
      <c r="SBT308" s="151"/>
      <c r="SBU308" s="147">
        <v>27</v>
      </c>
      <c r="SBV308" s="148"/>
      <c r="SBW308" s="149" t="s">
        <v>2363</v>
      </c>
      <c r="SBX308" s="148"/>
      <c r="SBY308" s="150"/>
      <c r="SBZ308" s="150"/>
      <c r="SCA308" s="150"/>
      <c r="SCB308" s="151"/>
      <c r="SCC308" s="147">
        <v>27</v>
      </c>
      <c r="SCD308" s="148"/>
      <c r="SCE308" s="149" t="s">
        <v>2363</v>
      </c>
      <c r="SCF308" s="148"/>
      <c r="SCG308" s="150"/>
      <c r="SCH308" s="150"/>
      <c r="SCI308" s="150"/>
      <c r="SCJ308" s="151"/>
      <c r="SCK308" s="147">
        <v>27</v>
      </c>
      <c r="SCL308" s="148"/>
      <c r="SCM308" s="149" t="s">
        <v>2363</v>
      </c>
      <c r="SCN308" s="148"/>
      <c r="SCO308" s="150"/>
      <c r="SCP308" s="150"/>
      <c r="SCQ308" s="150"/>
      <c r="SCR308" s="151"/>
      <c r="SCS308" s="147">
        <v>27</v>
      </c>
      <c r="SCT308" s="148"/>
      <c r="SCU308" s="149" t="s">
        <v>2363</v>
      </c>
      <c r="SCV308" s="148"/>
      <c r="SCW308" s="150"/>
      <c r="SCX308" s="150"/>
      <c r="SCY308" s="150"/>
      <c r="SCZ308" s="151"/>
      <c r="SDA308" s="147">
        <v>27</v>
      </c>
      <c r="SDB308" s="148"/>
      <c r="SDC308" s="149" t="s">
        <v>2363</v>
      </c>
      <c r="SDD308" s="148"/>
      <c r="SDE308" s="150"/>
      <c r="SDF308" s="150"/>
      <c r="SDG308" s="150"/>
      <c r="SDH308" s="151"/>
      <c r="SDI308" s="147">
        <v>27</v>
      </c>
      <c r="SDJ308" s="148"/>
      <c r="SDK308" s="149" t="s">
        <v>2363</v>
      </c>
      <c r="SDL308" s="148"/>
      <c r="SDM308" s="150"/>
      <c r="SDN308" s="150"/>
      <c r="SDO308" s="150"/>
      <c r="SDP308" s="151"/>
      <c r="SDQ308" s="147">
        <v>27</v>
      </c>
      <c r="SDR308" s="148"/>
      <c r="SDS308" s="149" t="s">
        <v>2363</v>
      </c>
      <c r="SDT308" s="148"/>
      <c r="SDU308" s="150"/>
      <c r="SDV308" s="150"/>
      <c r="SDW308" s="150"/>
      <c r="SDX308" s="151"/>
      <c r="SDY308" s="147">
        <v>27</v>
      </c>
      <c r="SDZ308" s="148"/>
      <c r="SEA308" s="149" t="s">
        <v>2363</v>
      </c>
      <c r="SEB308" s="148"/>
      <c r="SEC308" s="150"/>
      <c r="SED308" s="150"/>
      <c r="SEE308" s="150"/>
      <c r="SEF308" s="151"/>
      <c r="SEG308" s="147">
        <v>27</v>
      </c>
      <c r="SEH308" s="148"/>
      <c r="SEI308" s="149" t="s">
        <v>2363</v>
      </c>
      <c r="SEJ308" s="148"/>
      <c r="SEK308" s="150"/>
      <c r="SEL308" s="150"/>
      <c r="SEM308" s="150"/>
      <c r="SEN308" s="151"/>
      <c r="SEO308" s="147">
        <v>27</v>
      </c>
      <c r="SEP308" s="148"/>
      <c r="SEQ308" s="149" t="s">
        <v>2363</v>
      </c>
      <c r="SER308" s="148"/>
      <c r="SES308" s="150"/>
      <c r="SET308" s="150"/>
      <c r="SEU308" s="150"/>
      <c r="SEV308" s="151"/>
      <c r="SEW308" s="147">
        <v>27</v>
      </c>
      <c r="SEX308" s="148"/>
      <c r="SEY308" s="149" t="s">
        <v>2363</v>
      </c>
      <c r="SEZ308" s="148"/>
      <c r="SFA308" s="150"/>
      <c r="SFB308" s="150"/>
      <c r="SFC308" s="150"/>
      <c r="SFD308" s="151"/>
      <c r="SFE308" s="147">
        <v>27</v>
      </c>
      <c r="SFF308" s="148"/>
      <c r="SFG308" s="149" t="s">
        <v>2363</v>
      </c>
      <c r="SFH308" s="148"/>
      <c r="SFI308" s="150"/>
      <c r="SFJ308" s="150"/>
      <c r="SFK308" s="150"/>
      <c r="SFL308" s="151"/>
      <c r="SFM308" s="147">
        <v>27</v>
      </c>
      <c r="SFN308" s="148"/>
      <c r="SFO308" s="149" t="s">
        <v>2363</v>
      </c>
      <c r="SFP308" s="148"/>
      <c r="SFQ308" s="150"/>
      <c r="SFR308" s="150"/>
      <c r="SFS308" s="150"/>
      <c r="SFT308" s="151"/>
      <c r="SFU308" s="147">
        <v>27</v>
      </c>
      <c r="SFV308" s="148"/>
      <c r="SFW308" s="149" t="s">
        <v>2363</v>
      </c>
      <c r="SFX308" s="148"/>
      <c r="SFY308" s="150"/>
      <c r="SFZ308" s="150"/>
      <c r="SGA308" s="150"/>
      <c r="SGB308" s="151"/>
      <c r="SGC308" s="147">
        <v>27</v>
      </c>
      <c r="SGD308" s="148"/>
      <c r="SGE308" s="149" t="s">
        <v>2363</v>
      </c>
      <c r="SGF308" s="148"/>
      <c r="SGG308" s="150"/>
      <c r="SGH308" s="150"/>
      <c r="SGI308" s="150"/>
      <c r="SGJ308" s="151"/>
      <c r="SGK308" s="147">
        <v>27</v>
      </c>
      <c r="SGL308" s="148"/>
      <c r="SGM308" s="149" t="s">
        <v>2363</v>
      </c>
      <c r="SGN308" s="148"/>
      <c r="SGO308" s="150"/>
      <c r="SGP308" s="150"/>
      <c r="SGQ308" s="150"/>
      <c r="SGR308" s="151"/>
      <c r="SGS308" s="147">
        <v>27</v>
      </c>
      <c r="SGT308" s="148"/>
      <c r="SGU308" s="149" t="s">
        <v>2363</v>
      </c>
      <c r="SGV308" s="148"/>
      <c r="SGW308" s="150"/>
      <c r="SGX308" s="150"/>
      <c r="SGY308" s="150"/>
      <c r="SGZ308" s="151"/>
      <c r="SHA308" s="147">
        <v>27</v>
      </c>
      <c r="SHB308" s="148"/>
      <c r="SHC308" s="149" t="s">
        <v>2363</v>
      </c>
      <c r="SHD308" s="148"/>
      <c r="SHE308" s="150"/>
      <c r="SHF308" s="150"/>
      <c r="SHG308" s="150"/>
      <c r="SHH308" s="151"/>
      <c r="SHI308" s="147">
        <v>27</v>
      </c>
      <c r="SHJ308" s="148"/>
      <c r="SHK308" s="149" t="s">
        <v>2363</v>
      </c>
      <c r="SHL308" s="148"/>
      <c r="SHM308" s="150"/>
      <c r="SHN308" s="150"/>
      <c r="SHO308" s="150"/>
      <c r="SHP308" s="151"/>
      <c r="SHQ308" s="147">
        <v>27</v>
      </c>
      <c r="SHR308" s="148"/>
      <c r="SHS308" s="149" t="s">
        <v>2363</v>
      </c>
      <c r="SHT308" s="148"/>
      <c r="SHU308" s="150"/>
      <c r="SHV308" s="150"/>
      <c r="SHW308" s="150"/>
      <c r="SHX308" s="151"/>
      <c r="SHY308" s="147">
        <v>27</v>
      </c>
      <c r="SHZ308" s="148"/>
      <c r="SIA308" s="149" t="s">
        <v>2363</v>
      </c>
      <c r="SIB308" s="148"/>
      <c r="SIC308" s="150"/>
      <c r="SID308" s="150"/>
      <c r="SIE308" s="150"/>
      <c r="SIF308" s="151"/>
      <c r="SIG308" s="147">
        <v>27</v>
      </c>
      <c r="SIH308" s="148"/>
      <c r="SII308" s="149" t="s">
        <v>2363</v>
      </c>
      <c r="SIJ308" s="148"/>
      <c r="SIK308" s="150"/>
      <c r="SIL308" s="150"/>
      <c r="SIM308" s="150"/>
      <c r="SIN308" s="151"/>
      <c r="SIO308" s="147">
        <v>27</v>
      </c>
      <c r="SIP308" s="148"/>
      <c r="SIQ308" s="149" t="s">
        <v>2363</v>
      </c>
      <c r="SIR308" s="148"/>
      <c r="SIS308" s="150"/>
      <c r="SIT308" s="150"/>
      <c r="SIU308" s="150"/>
      <c r="SIV308" s="151"/>
      <c r="SIW308" s="147">
        <v>27</v>
      </c>
      <c r="SIX308" s="148"/>
      <c r="SIY308" s="149" t="s">
        <v>2363</v>
      </c>
      <c r="SIZ308" s="148"/>
      <c r="SJA308" s="150"/>
      <c r="SJB308" s="150"/>
      <c r="SJC308" s="150"/>
      <c r="SJD308" s="151"/>
      <c r="SJE308" s="147">
        <v>27</v>
      </c>
      <c r="SJF308" s="148"/>
      <c r="SJG308" s="149" t="s">
        <v>2363</v>
      </c>
      <c r="SJH308" s="148"/>
      <c r="SJI308" s="150"/>
      <c r="SJJ308" s="150"/>
      <c r="SJK308" s="150"/>
      <c r="SJL308" s="151"/>
      <c r="SJM308" s="147">
        <v>27</v>
      </c>
      <c r="SJN308" s="148"/>
      <c r="SJO308" s="149" t="s">
        <v>2363</v>
      </c>
      <c r="SJP308" s="148"/>
      <c r="SJQ308" s="150"/>
      <c r="SJR308" s="150"/>
      <c r="SJS308" s="150"/>
      <c r="SJT308" s="151"/>
      <c r="SJU308" s="147">
        <v>27</v>
      </c>
      <c r="SJV308" s="148"/>
      <c r="SJW308" s="149" t="s">
        <v>2363</v>
      </c>
      <c r="SJX308" s="148"/>
      <c r="SJY308" s="150"/>
      <c r="SJZ308" s="150"/>
      <c r="SKA308" s="150"/>
      <c r="SKB308" s="151"/>
      <c r="SKC308" s="147">
        <v>27</v>
      </c>
      <c r="SKD308" s="148"/>
      <c r="SKE308" s="149" t="s">
        <v>2363</v>
      </c>
      <c r="SKF308" s="148"/>
      <c r="SKG308" s="150"/>
      <c r="SKH308" s="150"/>
      <c r="SKI308" s="150"/>
      <c r="SKJ308" s="151"/>
      <c r="SKK308" s="147">
        <v>27</v>
      </c>
      <c r="SKL308" s="148"/>
      <c r="SKM308" s="149" t="s">
        <v>2363</v>
      </c>
      <c r="SKN308" s="148"/>
      <c r="SKO308" s="150"/>
      <c r="SKP308" s="150"/>
      <c r="SKQ308" s="150"/>
      <c r="SKR308" s="151"/>
      <c r="SKS308" s="147">
        <v>27</v>
      </c>
      <c r="SKT308" s="148"/>
      <c r="SKU308" s="149" t="s">
        <v>2363</v>
      </c>
      <c r="SKV308" s="148"/>
      <c r="SKW308" s="150"/>
      <c r="SKX308" s="150"/>
      <c r="SKY308" s="150"/>
      <c r="SKZ308" s="151"/>
      <c r="SLA308" s="147">
        <v>27</v>
      </c>
      <c r="SLB308" s="148"/>
      <c r="SLC308" s="149" t="s">
        <v>2363</v>
      </c>
      <c r="SLD308" s="148"/>
      <c r="SLE308" s="150"/>
      <c r="SLF308" s="150"/>
      <c r="SLG308" s="150"/>
      <c r="SLH308" s="151"/>
      <c r="SLI308" s="147">
        <v>27</v>
      </c>
      <c r="SLJ308" s="148"/>
      <c r="SLK308" s="149" t="s">
        <v>2363</v>
      </c>
      <c r="SLL308" s="148"/>
      <c r="SLM308" s="150"/>
      <c r="SLN308" s="150"/>
      <c r="SLO308" s="150"/>
      <c r="SLP308" s="151"/>
      <c r="SLQ308" s="147">
        <v>27</v>
      </c>
      <c r="SLR308" s="148"/>
      <c r="SLS308" s="149" t="s">
        <v>2363</v>
      </c>
      <c r="SLT308" s="148"/>
      <c r="SLU308" s="150"/>
      <c r="SLV308" s="150"/>
      <c r="SLW308" s="150"/>
      <c r="SLX308" s="151"/>
      <c r="SLY308" s="147">
        <v>27</v>
      </c>
      <c r="SLZ308" s="148"/>
      <c r="SMA308" s="149" t="s">
        <v>2363</v>
      </c>
      <c r="SMB308" s="148"/>
      <c r="SMC308" s="150"/>
      <c r="SMD308" s="150"/>
      <c r="SME308" s="150"/>
      <c r="SMF308" s="151"/>
      <c r="SMG308" s="147">
        <v>27</v>
      </c>
      <c r="SMH308" s="148"/>
      <c r="SMI308" s="149" t="s">
        <v>2363</v>
      </c>
      <c r="SMJ308" s="148"/>
      <c r="SMK308" s="150"/>
      <c r="SML308" s="150"/>
      <c r="SMM308" s="150"/>
      <c r="SMN308" s="151"/>
      <c r="SMO308" s="147">
        <v>27</v>
      </c>
      <c r="SMP308" s="148"/>
      <c r="SMQ308" s="149" t="s">
        <v>2363</v>
      </c>
      <c r="SMR308" s="148"/>
      <c r="SMS308" s="150"/>
      <c r="SMT308" s="150"/>
      <c r="SMU308" s="150"/>
      <c r="SMV308" s="151"/>
      <c r="SMW308" s="147">
        <v>27</v>
      </c>
      <c r="SMX308" s="148"/>
      <c r="SMY308" s="149" t="s">
        <v>2363</v>
      </c>
      <c r="SMZ308" s="148"/>
      <c r="SNA308" s="150"/>
      <c r="SNB308" s="150"/>
      <c r="SNC308" s="150"/>
      <c r="SND308" s="151"/>
      <c r="SNE308" s="147">
        <v>27</v>
      </c>
      <c r="SNF308" s="148"/>
      <c r="SNG308" s="149" t="s">
        <v>2363</v>
      </c>
      <c r="SNH308" s="148"/>
      <c r="SNI308" s="150"/>
      <c r="SNJ308" s="150"/>
      <c r="SNK308" s="150"/>
      <c r="SNL308" s="151"/>
      <c r="SNM308" s="147">
        <v>27</v>
      </c>
      <c r="SNN308" s="148"/>
      <c r="SNO308" s="149" t="s">
        <v>2363</v>
      </c>
      <c r="SNP308" s="148"/>
      <c r="SNQ308" s="150"/>
      <c r="SNR308" s="150"/>
      <c r="SNS308" s="150"/>
      <c r="SNT308" s="151"/>
      <c r="SNU308" s="147">
        <v>27</v>
      </c>
      <c r="SNV308" s="148"/>
      <c r="SNW308" s="149" t="s">
        <v>2363</v>
      </c>
      <c r="SNX308" s="148"/>
      <c r="SNY308" s="150"/>
      <c r="SNZ308" s="150"/>
      <c r="SOA308" s="150"/>
      <c r="SOB308" s="151"/>
      <c r="SOC308" s="147">
        <v>27</v>
      </c>
      <c r="SOD308" s="148"/>
      <c r="SOE308" s="149" t="s">
        <v>2363</v>
      </c>
      <c r="SOF308" s="148"/>
      <c r="SOG308" s="150"/>
      <c r="SOH308" s="150"/>
      <c r="SOI308" s="150"/>
      <c r="SOJ308" s="151"/>
      <c r="SOK308" s="147">
        <v>27</v>
      </c>
      <c r="SOL308" s="148"/>
      <c r="SOM308" s="149" t="s">
        <v>2363</v>
      </c>
      <c r="SON308" s="148"/>
      <c r="SOO308" s="150"/>
      <c r="SOP308" s="150"/>
      <c r="SOQ308" s="150"/>
      <c r="SOR308" s="151"/>
      <c r="SOS308" s="147">
        <v>27</v>
      </c>
      <c r="SOT308" s="148"/>
      <c r="SOU308" s="149" t="s">
        <v>2363</v>
      </c>
      <c r="SOV308" s="148"/>
      <c r="SOW308" s="150"/>
      <c r="SOX308" s="150"/>
      <c r="SOY308" s="150"/>
      <c r="SOZ308" s="151"/>
      <c r="SPA308" s="147">
        <v>27</v>
      </c>
      <c r="SPB308" s="148"/>
      <c r="SPC308" s="149" t="s">
        <v>2363</v>
      </c>
      <c r="SPD308" s="148"/>
      <c r="SPE308" s="150"/>
      <c r="SPF308" s="150"/>
      <c r="SPG308" s="150"/>
      <c r="SPH308" s="151"/>
      <c r="SPI308" s="147">
        <v>27</v>
      </c>
      <c r="SPJ308" s="148"/>
      <c r="SPK308" s="149" t="s">
        <v>2363</v>
      </c>
      <c r="SPL308" s="148"/>
      <c r="SPM308" s="150"/>
      <c r="SPN308" s="150"/>
      <c r="SPO308" s="150"/>
      <c r="SPP308" s="151"/>
      <c r="SPQ308" s="147">
        <v>27</v>
      </c>
      <c r="SPR308" s="148"/>
      <c r="SPS308" s="149" t="s">
        <v>2363</v>
      </c>
      <c r="SPT308" s="148"/>
      <c r="SPU308" s="150"/>
      <c r="SPV308" s="150"/>
      <c r="SPW308" s="150"/>
      <c r="SPX308" s="151"/>
      <c r="SPY308" s="147">
        <v>27</v>
      </c>
      <c r="SPZ308" s="148"/>
      <c r="SQA308" s="149" t="s">
        <v>2363</v>
      </c>
      <c r="SQB308" s="148"/>
      <c r="SQC308" s="150"/>
      <c r="SQD308" s="150"/>
      <c r="SQE308" s="150"/>
      <c r="SQF308" s="151"/>
      <c r="SQG308" s="147">
        <v>27</v>
      </c>
      <c r="SQH308" s="148"/>
      <c r="SQI308" s="149" t="s">
        <v>2363</v>
      </c>
      <c r="SQJ308" s="148"/>
      <c r="SQK308" s="150"/>
      <c r="SQL308" s="150"/>
      <c r="SQM308" s="150"/>
      <c r="SQN308" s="151"/>
      <c r="SQO308" s="147">
        <v>27</v>
      </c>
      <c r="SQP308" s="148"/>
      <c r="SQQ308" s="149" t="s">
        <v>2363</v>
      </c>
      <c r="SQR308" s="148"/>
      <c r="SQS308" s="150"/>
      <c r="SQT308" s="150"/>
      <c r="SQU308" s="150"/>
      <c r="SQV308" s="151"/>
      <c r="SQW308" s="147">
        <v>27</v>
      </c>
      <c r="SQX308" s="148"/>
      <c r="SQY308" s="149" t="s">
        <v>2363</v>
      </c>
      <c r="SQZ308" s="148"/>
      <c r="SRA308" s="150"/>
      <c r="SRB308" s="150"/>
      <c r="SRC308" s="150"/>
      <c r="SRD308" s="151"/>
      <c r="SRE308" s="147">
        <v>27</v>
      </c>
      <c r="SRF308" s="148"/>
      <c r="SRG308" s="149" t="s">
        <v>2363</v>
      </c>
      <c r="SRH308" s="148"/>
      <c r="SRI308" s="150"/>
      <c r="SRJ308" s="150"/>
      <c r="SRK308" s="150"/>
      <c r="SRL308" s="151"/>
      <c r="SRM308" s="147">
        <v>27</v>
      </c>
      <c r="SRN308" s="148"/>
      <c r="SRO308" s="149" t="s">
        <v>2363</v>
      </c>
      <c r="SRP308" s="148"/>
      <c r="SRQ308" s="150"/>
      <c r="SRR308" s="150"/>
      <c r="SRS308" s="150"/>
      <c r="SRT308" s="151"/>
      <c r="SRU308" s="147">
        <v>27</v>
      </c>
      <c r="SRV308" s="148"/>
      <c r="SRW308" s="149" t="s">
        <v>2363</v>
      </c>
      <c r="SRX308" s="148"/>
      <c r="SRY308" s="150"/>
      <c r="SRZ308" s="150"/>
      <c r="SSA308" s="150"/>
      <c r="SSB308" s="151"/>
      <c r="SSC308" s="147">
        <v>27</v>
      </c>
      <c r="SSD308" s="148"/>
      <c r="SSE308" s="149" t="s">
        <v>2363</v>
      </c>
      <c r="SSF308" s="148"/>
      <c r="SSG308" s="150"/>
      <c r="SSH308" s="150"/>
      <c r="SSI308" s="150"/>
      <c r="SSJ308" s="151"/>
      <c r="SSK308" s="147">
        <v>27</v>
      </c>
      <c r="SSL308" s="148"/>
      <c r="SSM308" s="149" t="s">
        <v>2363</v>
      </c>
      <c r="SSN308" s="148"/>
      <c r="SSO308" s="150"/>
      <c r="SSP308" s="150"/>
      <c r="SSQ308" s="150"/>
      <c r="SSR308" s="151"/>
      <c r="SSS308" s="147">
        <v>27</v>
      </c>
      <c r="SST308" s="148"/>
      <c r="SSU308" s="149" t="s">
        <v>2363</v>
      </c>
      <c r="SSV308" s="148"/>
      <c r="SSW308" s="150"/>
      <c r="SSX308" s="150"/>
      <c r="SSY308" s="150"/>
      <c r="SSZ308" s="151"/>
      <c r="STA308" s="147">
        <v>27</v>
      </c>
      <c r="STB308" s="148"/>
      <c r="STC308" s="149" t="s">
        <v>2363</v>
      </c>
      <c r="STD308" s="148"/>
      <c r="STE308" s="150"/>
      <c r="STF308" s="150"/>
      <c r="STG308" s="150"/>
      <c r="STH308" s="151"/>
      <c r="STI308" s="147">
        <v>27</v>
      </c>
      <c r="STJ308" s="148"/>
      <c r="STK308" s="149" t="s">
        <v>2363</v>
      </c>
      <c r="STL308" s="148"/>
      <c r="STM308" s="150"/>
      <c r="STN308" s="150"/>
      <c r="STO308" s="150"/>
      <c r="STP308" s="151"/>
      <c r="STQ308" s="147">
        <v>27</v>
      </c>
      <c r="STR308" s="148"/>
      <c r="STS308" s="149" t="s">
        <v>2363</v>
      </c>
      <c r="STT308" s="148"/>
      <c r="STU308" s="150"/>
      <c r="STV308" s="150"/>
      <c r="STW308" s="150"/>
      <c r="STX308" s="151"/>
      <c r="STY308" s="147">
        <v>27</v>
      </c>
      <c r="STZ308" s="148"/>
      <c r="SUA308" s="149" t="s">
        <v>2363</v>
      </c>
      <c r="SUB308" s="148"/>
      <c r="SUC308" s="150"/>
      <c r="SUD308" s="150"/>
      <c r="SUE308" s="150"/>
      <c r="SUF308" s="151"/>
      <c r="SUG308" s="147">
        <v>27</v>
      </c>
      <c r="SUH308" s="148"/>
      <c r="SUI308" s="149" t="s">
        <v>2363</v>
      </c>
      <c r="SUJ308" s="148"/>
      <c r="SUK308" s="150"/>
      <c r="SUL308" s="150"/>
      <c r="SUM308" s="150"/>
      <c r="SUN308" s="151"/>
      <c r="SUO308" s="147">
        <v>27</v>
      </c>
      <c r="SUP308" s="148"/>
      <c r="SUQ308" s="149" t="s">
        <v>2363</v>
      </c>
      <c r="SUR308" s="148"/>
      <c r="SUS308" s="150"/>
      <c r="SUT308" s="150"/>
      <c r="SUU308" s="150"/>
      <c r="SUV308" s="151"/>
      <c r="SUW308" s="147">
        <v>27</v>
      </c>
      <c r="SUX308" s="148"/>
      <c r="SUY308" s="149" t="s">
        <v>2363</v>
      </c>
      <c r="SUZ308" s="148"/>
      <c r="SVA308" s="150"/>
      <c r="SVB308" s="150"/>
      <c r="SVC308" s="150"/>
      <c r="SVD308" s="151"/>
      <c r="SVE308" s="147">
        <v>27</v>
      </c>
      <c r="SVF308" s="148"/>
      <c r="SVG308" s="149" t="s">
        <v>2363</v>
      </c>
      <c r="SVH308" s="148"/>
      <c r="SVI308" s="150"/>
      <c r="SVJ308" s="150"/>
      <c r="SVK308" s="150"/>
      <c r="SVL308" s="151"/>
      <c r="SVM308" s="147">
        <v>27</v>
      </c>
      <c r="SVN308" s="148"/>
      <c r="SVO308" s="149" t="s">
        <v>2363</v>
      </c>
      <c r="SVP308" s="148"/>
      <c r="SVQ308" s="150"/>
      <c r="SVR308" s="150"/>
      <c r="SVS308" s="150"/>
      <c r="SVT308" s="151"/>
      <c r="SVU308" s="147">
        <v>27</v>
      </c>
      <c r="SVV308" s="148"/>
      <c r="SVW308" s="149" t="s">
        <v>2363</v>
      </c>
      <c r="SVX308" s="148"/>
      <c r="SVY308" s="150"/>
      <c r="SVZ308" s="150"/>
      <c r="SWA308" s="150"/>
      <c r="SWB308" s="151"/>
      <c r="SWC308" s="147">
        <v>27</v>
      </c>
      <c r="SWD308" s="148"/>
      <c r="SWE308" s="149" t="s">
        <v>2363</v>
      </c>
      <c r="SWF308" s="148"/>
      <c r="SWG308" s="150"/>
      <c r="SWH308" s="150"/>
      <c r="SWI308" s="150"/>
      <c r="SWJ308" s="151"/>
      <c r="SWK308" s="147">
        <v>27</v>
      </c>
      <c r="SWL308" s="148"/>
      <c r="SWM308" s="149" t="s">
        <v>2363</v>
      </c>
      <c r="SWN308" s="148"/>
      <c r="SWO308" s="150"/>
      <c r="SWP308" s="150"/>
      <c r="SWQ308" s="150"/>
      <c r="SWR308" s="151"/>
      <c r="SWS308" s="147">
        <v>27</v>
      </c>
      <c r="SWT308" s="148"/>
      <c r="SWU308" s="149" t="s">
        <v>2363</v>
      </c>
      <c r="SWV308" s="148"/>
      <c r="SWW308" s="150"/>
      <c r="SWX308" s="150"/>
      <c r="SWY308" s="150"/>
      <c r="SWZ308" s="151"/>
      <c r="SXA308" s="147">
        <v>27</v>
      </c>
      <c r="SXB308" s="148"/>
      <c r="SXC308" s="149" t="s">
        <v>2363</v>
      </c>
      <c r="SXD308" s="148"/>
      <c r="SXE308" s="150"/>
      <c r="SXF308" s="150"/>
      <c r="SXG308" s="150"/>
      <c r="SXH308" s="151"/>
      <c r="SXI308" s="147">
        <v>27</v>
      </c>
      <c r="SXJ308" s="148"/>
      <c r="SXK308" s="149" t="s">
        <v>2363</v>
      </c>
      <c r="SXL308" s="148"/>
      <c r="SXM308" s="150"/>
      <c r="SXN308" s="150"/>
      <c r="SXO308" s="150"/>
      <c r="SXP308" s="151"/>
      <c r="SXQ308" s="147">
        <v>27</v>
      </c>
      <c r="SXR308" s="148"/>
      <c r="SXS308" s="149" t="s">
        <v>2363</v>
      </c>
      <c r="SXT308" s="148"/>
      <c r="SXU308" s="150"/>
      <c r="SXV308" s="150"/>
      <c r="SXW308" s="150"/>
      <c r="SXX308" s="151"/>
      <c r="SXY308" s="147">
        <v>27</v>
      </c>
      <c r="SXZ308" s="148"/>
      <c r="SYA308" s="149" t="s">
        <v>2363</v>
      </c>
      <c r="SYB308" s="148"/>
      <c r="SYC308" s="150"/>
      <c r="SYD308" s="150"/>
      <c r="SYE308" s="150"/>
      <c r="SYF308" s="151"/>
      <c r="SYG308" s="147">
        <v>27</v>
      </c>
      <c r="SYH308" s="148"/>
      <c r="SYI308" s="149" t="s">
        <v>2363</v>
      </c>
      <c r="SYJ308" s="148"/>
      <c r="SYK308" s="150"/>
      <c r="SYL308" s="150"/>
      <c r="SYM308" s="150"/>
      <c r="SYN308" s="151"/>
      <c r="SYO308" s="147">
        <v>27</v>
      </c>
      <c r="SYP308" s="148"/>
      <c r="SYQ308" s="149" t="s">
        <v>2363</v>
      </c>
      <c r="SYR308" s="148"/>
      <c r="SYS308" s="150"/>
      <c r="SYT308" s="150"/>
      <c r="SYU308" s="150"/>
      <c r="SYV308" s="151"/>
      <c r="SYW308" s="147">
        <v>27</v>
      </c>
      <c r="SYX308" s="148"/>
      <c r="SYY308" s="149" t="s">
        <v>2363</v>
      </c>
      <c r="SYZ308" s="148"/>
      <c r="SZA308" s="150"/>
      <c r="SZB308" s="150"/>
      <c r="SZC308" s="150"/>
      <c r="SZD308" s="151"/>
      <c r="SZE308" s="147">
        <v>27</v>
      </c>
      <c r="SZF308" s="148"/>
      <c r="SZG308" s="149" t="s">
        <v>2363</v>
      </c>
      <c r="SZH308" s="148"/>
      <c r="SZI308" s="150"/>
      <c r="SZJ308" s="150"/>
      <c r="SZK308" s="150"/>
      <c r="SZL308" s="151"/>
      <c r="SZM308" s="147">
        <v>27</v>
      </c>
      <c r="SZN308" s="148"/>
      <c r="SZO308" s="149" t="s">
        <v>2363</v>
      </c>
      <c r="SZP308" s="148"/>
      <c r="SZQ308" s="150"/>
      <c r="SZR308" s="150"/>
      <c r="SZS308" s="150"/>
      <c r="SZT308" s="151"/>
      <c r="SZU308" s="147">
        <v>27</v>
      </c>
      <c r="SZV308" s="148"/>
      <c r="SZW308" s="149" t="s">
        <v>2363</v>
      </c>
      <c r="SZX308" s="148"/>
      <c r="SZY308" s="150"/>
      <c r="SZZ308" s="150"/>
      <c r="TAA308" s="150"/>
      <c r="TAB308" s="151"/>
      <c r="TAC308" s="147">
        <v>27</v>
      </c>
      <c r="TAD308" s="148"/>
      <c r="TAE308" s="149" t="s">
        <v>2363</v>
      </c>
      <c r="TAF308" s="148"/>
      <c r="TAG308" s="150"/>
      <c r="TAH308" s="150"/>
      <c r="TAI308" s="150"/>
      <c r="TAJ308" s="151"/>
      <c r="TAK308" s="147">
        <v>27</v>
      </c>
      <c r="TAL308" s="148"/>
      <c r="TAM308" s="149" t="s">
        <v>2363</v>
      </c>
      <c r="TAN308" s="148"/>
      <c r="TAO308" s="150"/>
      <c r="TAP308" s="150"/>
      <c r="TAQ308" s="150"/>
      <c r="TAR308" s="151"/>
      <c r="TAS308" s="147">
        <v>27</v>
      </c>
      <c r="TAT308" s="148"/>
      <c r="TAU308" s="149" t="s">
        <v>2363</v>
      </c>
      <c r="TAV308" s="148"/>
      <c r="TAW308" s="150"/>
      <c r="TAX308" s="150"/>
      <c r="TAY308" s="150"/>
      <c r="TAZ308" s="151"/>
      <c r="TBA308" s="147">
        <v>27</v>
      </c>
      <c r="TBB308" s="148"/>
      <c r="TBC308" s="149" t="s">
        <v>2363</v>
      </c>
      <c r="TBD308" s="148"/>
      <c r="TBE308" s="150"/>
      <c r="TBF308" s="150"/>
      <c r="TBG308" s="150"/>
      <c r="TBH308" s="151"/>
      <c r="TBI308" s="147">
        <v>27</v>
      </c>
      <c r="TBJ308" s="148"/>
      <c r="TBK308" s="149" t="s">
        <v>2363</v>
      </c>
      <c r="TBL308" s="148"/>
      <c r="TBM308" s="150"/>
      <c r="TBN308" s="150"/>
      <c r="TBO308" s="150"/>
      <c r="TBP308" s="151"/>
      <c r="TBQ308" s="147">
        <v>27</v>
      </c>
      <c r="TBR308" s="148"/>
      <c r="TBS308" s="149" t="s">
        <v>2363</v>
      </c>
      <c r="TBT308" s="148"/>
      <c r="TBU308" s="150"/>
      <c r="TBV308" s="150"/>
      <c r="TBW308" s="150"/>
      <c r="TBX308" s="151"/>
      <c r="TBY308" s="147">
        <v>27</v>
      </c>
      <c r="TBZ308" s="148"/>
      <c r="TCA308" s="149" t="s">
        <v>2363</v>
      </c>
      <c r="TCB308" s="148"/>
      <c r="TCC308" s="150"/>
      <c r="TCD308" s="150"/>
      <c r="TCE308" s="150"/>
      <c r="TCF308" s="151"/>
      <c r="TCG308" s="147">
        <v>27</v>
      </c>
      <c r="TCH308" s="148"/>
      <c r="TCI308" s="149" t="s">
        <v>2363</v>
      </c>
      <c r="TCJ308" s="148"/>
      <c r="TCK308" s="150"/>
      <c r="TCL308" s="150"/>
      <c r="TCM308" s="150"/>
      <c r="TCN308" s="151"/>
      <c r="TCO308" s="147">
        <v>27</v>
      </c>
      <c r="TCP308" s="148"/>
      <c r="TCQ308" s="149" t="s">
        <v>2363</v>
      </c>
      <c r="TCR308" s="148"/>
      <c r="TCS308" s="150"/>
      <c r="TCT308" s="150"/>
      <c r="TCU308" s="150"/>
      <c r="TCV308" s="151"/>
      <c r="TCW308" s="147">
        <v>27</v>
      </c>
      <c r="TCX308" s="148"/>
      <c r="TCY308" s="149" t="s">
        <v>2363</v>
      </c>
      <c r="TCZ308" s="148"/>
      <c r="TDA308" s="150"/>
      <c r="TDB308" s="150"/>
      <c r="TDC308" s="150"/>
      <c r="TDD308" s="151"/>
      <c r="TDE308" s="147">
        <v>27</v>
      </c>
      <c r="TDF308" s="148"/>
      <c r="TDG308" s="149" t="s">
        <v>2363</v>
      </c>
      <c r="TDH308" s="148"/>
      <c r="TDI308" s="150"/>
      <c r="TDJ308" s="150"/>
      <c r="TDK308" s="150"/>
      <c r="TDL308" s="151"/>
      <c r="TDM308" s="147">
        <v>27</v>
      </c>
      <c r="TDN308" s="148"/>
      <c r="TDO308" s="149" t="s">
        <v>2363</v>
      </c>
      <c r="TDP308" s="148"/>
      <c r="TDQ308" s="150"/>
      <c r="TDR308" s="150"/>
      <c r="TDS308" s="150"/>
      <c r="TDT308" s="151"/>
      <c r="TDU308" s="147">
        <v>27</v>
      </c>
      <c r="TDV308" s="148"/>
      <c r="TDW308" s="149" t="s">
        <v>2363</v>
      </c>
      <c r="TDX308" s="148"/>
      <c r="TDY308" s="150"/>
      <c r="TDZ308" s="150"/>
      <c r="TEA308" s="150"/>
      <c r="TEB308" s="151"/>
      <c r="TEC308" s="147">
        <v>27</v>
      </c>
      <c r="TED308" s="148"/>
      <c r="TEE308" s="149" t="s">
        <v>2363</v>
      </c>
      <c r="TEF308" s="148"/>
      <c r="TEG308" s="150"/>
      <c r="TEH308" s="150"/>
      <c r="TEI308" s="150"/>
      <c r="TEJ308" s="151"/>
      <c r="TEK308" s="147">
        <v>27</v>
      </c>
      <c r="TEL308" s="148"/>
      <c r="TEM308" s="149" t="s">
        <v>2363</v>
      </c>
      <c r="TEN308" s="148"/>
      <c r="TEO308" s="150"/>
      <c r="TEP308" s="150"/>
      <c r="TEQ308" s="150"/>
      <c r="TER308" s="151"/>
      <c r="TES308" s="147">
        <v>27</v>
      </c>
      <c r="TET308" s="148"/>
      <c r="TEU308" s="149" t="s">
        <v>2363</v>
      </c>
      <c r="TEV308" s="148"/>
      <c r="TEW308" s="150"/>
      <c r="TEX308" s="150"/>
      <c r="TEY308" s="150"/>
      <c r="TEZ308" s="151"/>
      <c r="TFA308" s="147">
        <v>27</v>
      </c>
      <c r="TFB308" s="148"/>
      <c r="TFC308" s="149" t="s">
        <v>2363</v>
      </c>
      <c r="TFD308" s="148"/>
      <c r="TFE308" s="150"/>
      <c r="TFF308" s="150"/>
      <c r="TFG308" s="150"/>
      <c r="TFH308" s="151"/>
      <c r="TFI308" s="147">
        <v>27</v>
      </c>
      <c r="TFJ308" s="148"/>
      <c r="TFK308" s="149" t="s">
        <v>2363</v>
      </c>
      <c r="TFL308" s="148"/>
      <c r="TFM308" s="150"/>
      <c r="TFN308" s="150"/>
      <c r="TFO308" s="150"/>
      <c r="TFP308" s="151"/>
      <c r="TFQ308" s="147">
        <v>27</v>
      </c>
      <c r="TFR308" s="148"/>
      <c r="TFS308" s="149" t="s">
        <v>2363</v>
      </c>
      <c r="TFT308" s="148"/>
      <c r="TFU308" s="150"/>
      <c r="TFV308" s="150"/>
      <c r="TFW308" s="150"/>
      <c r="TFX308" s="151"/>
      <c r="TFY308" s="147">
        <v>27</v>
      </c>
      <c r="TFZ308" s="148"/>
      <c r="TGA308" s="149" t="s">
        <v>2363</v>
      </c>
      <c r="TGB308" s="148"/>
      <c r="TGC308" s="150"/>
      <c r="TGD308" s="150"/>
      <c r="TGE308" s="150"/>
      <c r="TGF308" s="151"/>
      <c r="TGG308" s="147">
        <v>27</v>
      </c>
      <c r="TGH308" s="148"/>
      <c r="TGI308" s="149" t="s">
        <v>2363</v>
      </c>
      <c r="TGJ308" s="148"/>
      <c r="TGK308" s="150"/>
      <c r="TGL308" s="150"/>
      <c r="TGM308" s="150"/>
      <c r="TGN308" s="151"/>
      <c r="TGO308" s="147">
        <v>27</v>
      </c>
      <c r="TGP308" s="148"/>
      <c r="TGQ308" s="149" t="s">
        <v>2363</v>
      </c>
      <c r="TGR308" s="148"/>
      <c r="TGS308" s="150"/>
      <c r="TGT308" s="150"/>
      <c r="TGU308" s="150"/>
      <c r="TGV308" s="151"/>
      <c r="TGW308" s="147">
        <v>27</v>
      </c>
      <c r="TGX308" s="148"/>
      <c r="TGY308" s="149" t="s">
        <v>2363</v>
      </c>
      <c r="TGZ308" s="148"/>
      <c r="THA308" s="150"/>
      <c r="THB308" s="150"/>
      <c r="THC308" s="150"/>
      <c r="THD308" s="151"/>
      <c r="THE308" s="147">
        <v>27</v>
      </c>
      <c r="THF308" s="148"/>
      <c r="THG308" s="149" t="s">
        <v>2363</v>
      </c>
      <c r="THH308" s="148"/>
      <c r="THI308" s="150"/>
      <c r="THJ308" s="150"/>
      <c r="THK308" s="150"/>
      <c r="THL308" s="151"/>
      <c r="THM308" s="147">
        <v>27</v>
      </c>
      <c r="THN308" s="148"/>
      <c r="THO308" s="149" t="s">
        <v>2363</v>
      </c>
      <c r="THP308" s="148"/>
      <c r="THQ308" s="150"/>
      <c r="THR308" s="150"/>
      <c r="THS308" s="150"/>
      <c r="THT308" s="151"/>
      <c r="THU308" s="147">
        <v>27</v>
      </c>
      <c r="THV308" s="148"/>
      <c r="THW308" s="149" t="s">
        <v>2363</v>
      </c>
      <c r="THX308" s="148"/>
      <c r="THY308" s="150"/>
      <c r="THZ308" s="150"/>
      <c r="TIA308" s="150"/>
      <c r="TIB308" s="151"/>
      <c r="TIC308" s="147">
        <v>27</v>
      </c>
      <c r="TID308" s="148"/>
      <c r="TIE308" s="149" t="s">
        <v>2363</v>
      </c>
      <c r="TIF308" s="148"/>
      <c r="TIG308" s="150"/>
      <c r="TIH308" s="150"/>
      <c r="TII308" s="150"/>
      <c r="TIJ308" s="151"/>
      <c r="TIK308" s="147">
        <v>27</v>
      </c>
      <c r="TIL308" s="148"/>
      <c r="TIM308" s="149" t="s">
        <v>2363</v>
      </c>
      <c r="TIN308" s="148"/>
      <c r="TIO308" s="150"/>
      <c r="TIP308" s="150"/>
      <c r="TIQ308" s="150"/>
      <c r="TIR308" s="151"/>
      <c r="TIS308" s="147">
        <v>27</v>
      </c>
      <c r="TIT308" s="148"/>
      <c r="TIU308" s="149" t="s">
        <v>2363</v>
      </c>
      <c r="TIV308" s="148"/>
      <c r="TIW308" s="150"/>
      <c r="TIX308" s="150"/>
      <c r="TIY308" s="150"/>
      <c r="TIZ308" s="151"/>
      <c r="TJA308" s="147">
        <v>27</v>
      </c>
      <c r="TJB308" s="148"/>
      <c r="TJC308" s="149" t="s">
        <v>2363</v>
      </c>
      <c r="TJD308" s="148"/>
      <c r="TJE308" s="150"/>
      <c r="TJF308" s="150"/>
      <c r="TJG308" s="150"/>
      <c r="TJH308" s="151"/>
      <c r="TJI308" s="147">
        <v>27</v>
      </c>
      <c r="TJJ308" s="148"/>
      <c r="TJK308" s="149" t="s">
        <v>2363</v>
      </c>
      <c r="TJL308" s="148"/>
      <c r="TJM308" s="150"/>
      <c r="TJN308" s="150"/>
      <c r="TJO308" s="150"/>
      <c r="TJP308" s="151"/>
      <c r="TJQ308" s="147">
        <v>27</v>
      </c>
      <c r="TJR308" s="148"/>
      <c r="TJS308" s="149" t="s">
        <v>2363</v>
      </c>
      <c r="TJT308" s="148"/>
      <c r="TJU308" s="150"/>
      <c r="TJV308" s="150"/>
      <c r="TJW308" s="150"/>
      <c r="TJX308" s="151"/>
      <c r="TJY308" s="147">
        <v>27</v>
      </c>
      <c r="TJZ308" s="148"/>
      <c r="TKA308" s="149" t="s">
        <v>2363</v>
      </c>
      <c r="TKB308" s="148"/>
      <c r="TKC308" s="150"/>
      <c r="TKD308" s="150"/>
      <c r="TKE308" s="150"/>
      <c r="TKF308" s="151"/>
      <c r="TKG308" s="147">
        <v>27</v>
      </c>
      <c r="TKH308" s="148"/>
      <c r="TKI308" s="149" t="s">
        <v>2363</v>
      </c>
      <c r="TKJ308" s="148"/>
      <c r="TKK308" s="150"/>
      <c r="TKL308" s="150"/>
      <c r="TKM308" s="150"/>
      <c r="TKN308" s="151"/>
      <c r="TKO308" s="147">
        <v>27</v>
      </c>
      <c r="TKP308" s="148"/>
      <c r="TKQ308" s="149" t="s">
        <v>2363</v>
      </c>
      <c r="TKR308" s="148"/>
      <c r="TKS308" s="150"/>
      <c r="TKT308" s="150"/>
      <c r="TKU308" s="150"/>
      <c r="TKV308" s="151"/>
      <c r="TKW308" s="147">
        <v>27</v>
      </c>
      <c r="TKX308" s="148"/>
      <c r="TKY308" s="149" t="s">
        <v>2363</v>
      </c>
      <c r="TKZ308" s="148"/>
      <c r="TLA308" s="150"/>
      <c r="TLB308" s="150"/>
      <c r="TLC308" s="150"/>
      <c r="TLD308" s="151"/>
      <c r="TLE308" s="147">
        <v>27</v>
      </c>
      <c r="TLF308" s="148"/>
      <c r="TLG308" s="149" t="s">
        <v>2363</v>
      </c>
      <c r="TLH308" s="148"/>
      <c r="TLI308" s="150"/>
      <c r="TLJ308" s="150"/>
      <c r="TLK308" s="150"/>
      <c r="TLL308" s="151"/>
      <c r="TLM308" s="147">
        <v>27</v>
      </c>
      <c r="TLN308" s="148"/>
      <c r="TLO308" s="149" t="s">
        <v>2363</v>
      </c>
      <c r="TLP308" s="148"/>
      <c r="TLQ308" s="150"/>
      <c r="TLR308" s="150"/>
      <c r="TLS308" s="150"/>
      <c r="TLT308" s="151"/>
      <c r="TLU308" s="147">
        <v>27</v>
      </c>
      <c r="TLV308" s="148"/>
      <c r="TLW308" s="149" t="s">
        <v>2363</v>
      </c>
      <c r="TLX308" s="148"/>
      <c r="TLY308" s="150"/>
      <c r="TLZ308" s="150"/>
      <c r="TMA308" s="150"/>
      <c r="TMB308" s="151"/>
      <c r="TMC308" s="147">
        <v>27</v>
      </c>
      <c r="TMD308" s="148"/>
      <c r="TME308" s="149" t="s">
        <v>2363</v>
      </c>
      <c r="TMF308" s="148"/>
      <c r="TMG308" s="150"/>
      <c r="TMH308" s="150"/>
      <c r="TMI308" s="150"/>
      <c r="TMJ308" s="151"/>
      <c r="TMK308" s="147">
        <v>27</v>
      </c>
      <c r="TML308" s="148"/>
      <c r="TMM308" s="149" t="s">
        <v>2363</v>
      </c>
      <c r="TMN308" s="148"/>
      <c r="TMO308" s="150"/>
      <c r="TMP308" s="150"/>
      <c r="TMQ308" s="150"/>
      <c r="TMR308" s="151"/>
      <c r="TMS308" s="147">
        <v>27</v>
      </c>
      <c r="TMT308" s="148"/>
      <c r="TMU308" s="149" t="s">
        <v>2363</v>
      </c>
      <c r="TMV308" s="148"/>
      <c r="TMW308" s="150"/>
      <c r="TMX308" s="150"/>
      <c r="TMY308" s="150"/>
      <c r="TMZ308" s="151"/>
      <c r="TNA308" s="147">
        <v>27</v>
      </c>
      <c r="TNB308" s="148"/>
      <c r="TNC308" s="149" t="s">
        <v>2363</v>
      </c>
      <c r="TND308" s="148"/>
      <c r="TNE308" s="150"/>
      <c r="TNF308" s="150"/>
      <c r="TNG308" s="150"/>
      <c r="TNH308" s="151"/>
      <c r="TNI308" s="147">
        <v>27</v>
      </c>
      <c r="TNJ308" s="148"/>
      <c r="TNK308" s="149" t="s">
        <v>2363</v>
      </c>
      <c r="TNL308" s="148"/>
      <c r="TNM308" s="150"/>
      <c r="TNN308" s="150"/>
      <c r="TNO308" s="150"/>
      <c r="TNP308" s="151"/>
      <c r="TNQ308" s="147">
        <v>27</v>
      </c>
      <c r="TNR308" s="148"/>
      <c r="TNS308" s="149" t="s">
        <v>2363</v>
      </c>
      <c r="TNT308" s="148"/>
      <c r="TNU308" s="150"/>
      <c r="TNV308" s="150"/>
      <c r="TNW308" s="150"/>
      <c r="TNX308" s="151"/>
      <c r="TNY308" s="147">
        <v>27</v>
      </c>
      <c r="TNZ308" s="148"/>
      <c r="TOA308" s="149" t="s">
        <v>2363</v>
      </c>
      <c r="TOB308" s="148"/>
      <c r="TOC308" s="150"/>
      <c r="TOD308" s="150"/>
      <c r="TOE308" s="150"/>
      <c r="TOF308" s="151"/>
      <c r="TOG308" s="147">
        <v>27</v>
      </c>
      <c r="TOH308" s="148"/>
      <c r="TOI308" s="149" t="s">
        <v>2363</v>
      </c>
      <c r="TOJ308" s="148"/>
      <c r="TOK308" s="150"/>
      <c r="TOL308" s="150"/>
      <c r="TOM308" s="150"/>
      <c r="TON308" s="151"/>
      <c r="TOO308" s="147">
        <v>27</v>
      </c>
      <c r="TOP308" s="148"/>
      <c r="TOQ308" s="149" t="s">
        <v>2363</v>
      </c>
      <c r="TOR308" s="148"/>
      <c r="TOS308" s="150"/>
      <c r="TOT308" s="150"/>
      <c r="TOU308" s="150"/>
      <c r="TOV308" s="151"/>
      <c r="TOW308" s="147">
        <v>27</v>
      </c>
      <c r="TOX308" s="148"/>
      <c r="TOY308" s="149" t="s">
        <v>2363</v>
      </c>
      <c r="TOZ308" s="148"/>
      <c r="TPA308" s="150"/>
      <c r="TPB308" s="150"/>
      <c r="TPC308" s="150"/>
      <c r="TPD308" s="151"/>
      <c r="TPE308" s="147">
        <v>27</v>
      </c>
      <c r="TPF308" s="148"/>
      <c r="TPG308" s="149" t="s">
        <v>2363</v>
      </c>
      <c r="TPH308" s="148"/>
      <c r="TPI308" s="150"/>
      <c r="TPJ308" s="150"/>
      <c r="TPK308" s="150"/>
      <c r="TPL308" s="151"/>
      <c r="TPM308" s="147">
        <v>27</v>
      </c>
      <c r="TPN308" s="148"/>
      <c r="TPO308" s="149" t="s">
        <v>2363</v>
      </c>
      <c r="TPP308" s="148"/>
      <c r="TPQ308" s="150"/>
      <c r="TPR308" s="150"/>
      <c r="TPS308" s="150"/>
      <c r="TPT308" s="151"/>
      <c r="TPU308" s="147">
        <v>27</v>
      </c>
      <c r="TPV308" s="148"/>
      <c r="TPW308" s="149" t="s">
        <v>2363</v>
      </c>
      <c r="TPX308" s="148"/>
      <c r="TPY308" s="150"/>
      <c r="TPZ308" s="150"/>
      <c r="TQA308" s="150"/>
      <c r="TQB308" s="151"/>
      <c r="TQC308" s="147">
        <v>27</v>
      </c>
      <c r="TQD308" s="148"/>
      <c r="TQE308" s="149" t="s">
        <v>2363</v>
      </c>
      <c r="TQF308" s="148"/>
      <c r="TQG308" s="150"/>
      <c r="TQH308" s="150"/>
      <c r="TQI308" s="150"/>
      <c r="TQJ308" s="151"/>
      <c r="TQK308" s="147">
        <v>27</v>
      </c>
      <c r="TQL308" s="148"/>
      <c r="TQM308" s="149" t="s">
        <v>2363</v>
      </c>
      <c r="TQN308" s="148"/>
      <c r="TQO308" s="150"/>
      <c r="TQP308" s="150"/>
      <c r="TQQ308" s="150"/>
      <c r="TQR308" s="151"/>
      <c r="TQS308" s="147">
        <v>27</v>
      </c>
      <c r="TQT308" s="148"/>
      <c r="TQU308" s="149" t="s">
        <v>2363</v>
      </c>
      <c r="TQV308" s="148"/>
      <c r="TQW308" s="150"/>
      <c r="TQX308" s="150"/>
      <c r="TQY308" s="150"/>
      <c r="TQZ308" s="151"/>
      <c r="TRA308" s="147">
        <v>27</v>
      </c>
      <c r="TRB308" s="148"/>
      <c r="TRC308" s="149" t="s">
        <v>2363</v>
      </c>
      <c r="TRD308" s="148"/>
      <c r="TRE308" s="150"/>
      <c r="TRF308" s="150"/>
      <c r="TRG308" s="150"/>
      <c r="TRH308" s="151"/>
      <c r="TRI308" s="147">
        <v>27</v>
      </c>
      <c r="TRJ308" s="148"/>
      <c r="TRK308" s="149" t="s">
        <v>2363</v>
      </c>
      <c r="TRL308" s="148"/>
      <c r="TRM308" s="150"/>
      <c r="TRN308" s="150"/>
      <c r="TRO308" s="150"/>
      <c r="TRP308" s="151"/>
      <c r="TRQ308" s="147">
        <v>27</v>
      </c>
      <c r="TRR308" s="148"/>
      <c r="TRS308" s="149" t="s">
        <v>2363</v>
      </c>
      <c r="TRT308" s="148"/>
      <c r="TRU308" s="150"/>
      <c r="TRV308" s="150"/>
      <c r="TRW308" s="150"/>
      <c r="TRX308" s="151"/>
      <c r="TRY308" s="147">
        <v>27</v>
      </c>
      <c r="TRZ308" s="148"/>
      <c r="TSA308" s="149" t="s">
        <v>2363</v>
      </c>
      <c r="TSB308" s="148"/>
      <c r="TSC308" s="150"/>
      <c r="TSD308" s="150"/>
      <c r="TSE308" s="150"/>
      <c r="TSF308" s="151"/>
      <c r="TSG308" s="147">
        <v>27</v>
      </c>
      <c r="TSH308" s="148"/>
      <c r="TSI308" s="149" t="s">
        <v>2363</v>
      </c>
      <c r="TSJ308" s="148"/>
      <c r="TSK308" s="150"/>
      <c r="TSL308" s="150"/>
      <c r="TSM308" s="150"/>
      <c r="TSN308" s="151"/>
      <c r="TSO308" s="147">
        <v>27</v>
      </c>
      <c r="TSP308" s="148"/>
      <c r="TSQ308" s="149" t="s">
        <v>2363</v>
      </c>
      <c r="TSR308" s="148"/>
      <c r="TSS308" s="150"/>
      <c r="TST308" s="150"/>
      <c r="TSU308" s="150"/>
      <c r="TSV308" s="151"/>
      <c r="TSW308" s="147">
        <v>27</v>
      </c>
      <c r="TSX308" s="148"/>
      <c r="TSY308" s="149" t="s">
        <v>2363</v>
      </c>
      <c r="TSZ308" s="148"/>
      <c r="TTA308" s="150"/>
      <c r="TTB308" s="150"/>
      <c r="TTC308" s="150"/>
      <c r="TTD308" s="151"/>
      <c r="TTE308" s="147">
        <v>27</v>
      </c>
      <c r="TTF308" s="148"/>
      <c r="TTG308" s="149" t="s">
        <v>2363</v>
      </c>
      <c r="TTH308" s="148"/>
      <c r="TTI308" s="150"/>
      <c r="TTJ308" s="150"/>
      <c r="TTK308" s="150"/>
      <c r="TTL308" s="151"/>
      <c r="TTM308" s="147">
        <v>27</v>
      </c>
      <c r="TTN308" s="148"/>
      <c r="TTO308" s="149" t="s">
        <v>2363</v>
      </c>
      <c r="TTP308" s="148"/>
      <c r="TTQ308" s="150"/>
      <c r="TTR308" s="150"/>
      <c r="TTS308" s="150"/>
      <c r="TTT308" s="151"/>
      <c r="TTU308" s="147">
        <v>27</v>
      </c>
      <c r="TTV308" s="148"/>
      <c r="TTW308" s="149" t="s">
        <v>2363</v>
      </c>
      <c r="TTX308" s="148"/>
      <c r="TTY308" s="150"/>
      <c r="TTZ308" s="150"/>
      <c r="TUA308" s="150"/>
      <c r="TUB308" s="151"/>
      <c r="TUC308" s="147">
        <v>27</v>
      </c>
      <c r="TUD308" s="148"/>
      <c r="TUE308" s="149" t="s">
        <v>2363</v>
      </c>
      <c r="TUF308" s="148"/>
      <c r="TUG308" s="150"/>
      <c r="TUH308" s="150"/>
      <c r="TUI308" s="150"/>
      <c r="TUJ308" s="151"/>
      <c r="TUK308" s="147">
        <v>27</v>
      </c>
      <c r="TUL308" s="148"/>
      <c r="TUM308" s="149" t="s">
        <v>2363</v>
      </c>
      <c r="TUN308" s="148"/>
      <c r="TUO308" s="150"/>
      <c r="TUP308" s="150"/>
      <c r="TUQ308" s="150"/>
      <c r="TUR308" s="151"/>
      <c r="TUS308" s="147">
        <v>27</v>
      </c>
      <c r="TUT308" s="148"/>
      <c r="TUU308" s="149" t="s">
        <v>2363</v>
      </c>
      <c r="TUV308" s="148"/>
      <c r="TUW308" s="150"/>
      <c r="TUX308" s="150"/>
      <c r="TUY308" s="150"/>
      <c r="TUZ308" s="151"/>
      <c r="TVA308" s="147">
        <v>27</v>
      </c>
      <c r="TVB308" s="148"/>
      <c r="TVC308" s="149" t="s">
        <v>2363</v>
      </c>
      <c r="TVD308" s="148"/>
      <c r="TVE308" s="150"/>
      <c r="TVF308" s="150"/>
      <c r="TVG308" s="150"/>
      <c r="TVH308" s="151"/>
      <c r="TVI308" s="147">
        <v>27</v>
      </c>
      <c r="TVJ308" s="148"/>
      <c r="TVK308" s="149" t="s">
        <v>2363</v>
      </c>
      <c r="TVL308" s="148"/>
      <c r="TVM308" s="150"/>
      <c r="TVN308" s="150"/>
      <c r="TVO308" s="150"/>
      <c r="TVP308" s="151"/>
      <c r="TVQ308" s="147">
        <v>27</v>
      </c>
      <c r="TVR308" s="148"/>
      <c r="TVS308" s="149" t="s">
        <v>2363</v>
      </c>
      <c r="TVT308" s="148"/>
      <c r="TVU308" s="150"/>
      <c r="TVV308" s="150"/>
      <c r="TVW308" s="150"/>
      <c r="TVX308" s="151"/>
      <c r="TVY308" s="147">
        <v>27</v>
      </c>
      <c r="TVZ308" s="148"/>
      <c r="TWA308" s="149" t="s">
        <v>2363</v>
      </c>
      <c r="TWB308" s="148"/>
      <c r="TWC308" s="150"/>
      <c r="TWD308" s="150"/>
      <c r="TWE308" s="150"/>
      <c r="TWF308" s="151"/>
      <c r="TWG308" s="147">
        <v>27</v>
      </c>
      <c r="TWH308" s="148"/>
      <c r="TWI308" s="149" t="s">
        <v>2363</v>
      </c>
      <c r="TWJ308" s="148"/>
      <c r="TWK308" s="150"/>
      <c r="TWL308" s="150"/>
      <c r="TWM308" s="150"/>
      <c r="TWN308" s="151"/>
      <c r="TWO308" s="147">
        <v>27</v>
      </c>
      <c r="TWP308" s="148"/>
      <c r="TWQ308" s="149" t="s">
        <v>2363</v>
      </c>
      <c r="TWR308" s="148"/>
      <c r="TWS308" s="150"/>
      <c r="TWT308" s="150"/>
      <c r="TWU308" s="150"/>
      <c r="TWV308" s="151"/>
      <c r="TWW308" s="147">
        <v>27</v>
      </c>
      <c r="TWX308" s="148"/>
      <c r="TWY308" s="149" t="s">
        <v>2363</v>
      </c>
      <c r="TWZ308" s="148"/>
      <c r="TXA308" s="150"/>
      <c r="TXB308" s="150"/>
      <c r="TXC308" s="150"/>
      <c r="TXD308" s="151"/>
      <c r="TXE308" s="147">
        <v>27</v>
      </c>
      <c r="TXF308" s="148"/>
      <c r="TXG308" s="149" t="s">
        <v>2363</v>
      </c>
      <c r="TXH308" s="148"/>
      <c r="TXI308" s="150"/>
      <c r="TXJ308" s="150"/>
      <c r="TXK308" s="150"/>
      <c r="TXL308" s="151"/>
      <c r="TXM308" s="147">
        <v>27</v>
      </c>
      <c r="TXN308" s="148"/>
      <c r="TXO308" s="149" t="s">
        <v>2363</v>
      </c>
      <c r="TXP308" s="148"/>
      <c r="TXQ308" s="150"/>
      <c r="TXR308" s="150"/>
      <c r="TXS308" s="150"/>
      <c r="TXT308" s="151"/>
      <c r="TXU308" s="147">
        <v>27</v>
      </c>
      <c r="TXV308" s="148"/>
      <c r="TXW308" s="149" t="s">
        <v>2363</v>
      </c>
      <c r="TXX308" s="148"/>
      <c r="TXY308" s="150"/>
      <c r="TXZ308" s="150"/>
      <c r="TYA308" s="150"/>
      <c r="TYB308" s="151"/>
      <c r="TYC308" s="147">
        <v>27</v>
      </c>
      <c r="TYD308" s="148"/>
      <c r="TYE308" s="149" t="s">
        <v>2363</v>
      </c>
      <c r="TYF308" s="148"/>
      <c r="TYG308" s="150"/>
      <c r="TYH308" s="150"/>
      <c r="TYI308" s="150"/>
      <c r="TYJ308" s="151"/>
      <c r="TYK308" s="147">
        <v>27</v>
      </c>
      <c r="TYL308" s="148"/>
      <c r="TYM308" s="149" t="s">
        <v>2363</v>
      </c>
      <c r="TYN308" s="148"/>
      <c r="TYO308" s="150"/>
      <c r="TYP308" s="150"/>
      <c r="TYQ308" s="150"/>
      <c r="TYR308" s="151"/>
      <c r="TYS308" s="147">
        <v>27</v>
      </c>
      <c r="TYT308" s="148"/>
      <c r="TYU308" s="149" t="s">
        <v>2363</v>
      </c>
      <c r="TYV308" s="148"/>
      <c r="TYW308" s="150"/>
      <c r="TYX308" s="150"/>
      <c r="TYY308" s="150"/>
      <c r="TYZ308" s="151"/>
      <c r="TZA308" s="147">
        <v>27</v>
      </c>
      <c r="TZB308" s="148"/>
      <c r="TZC308" s="149" t="s">
        <v>2363</v>
      </c>
      <c r="TZD308" s="148"/>
      <c r="TZE308" s="150"/>
      <c r="TZF308" s="150"/>
      <c r="TZG308" s="150"/>
      <c r="TZH308" s="151"/>
      <c r="TZI308" s="147">
        <v>27</v>
      </c>
      <c r="TZJ308" s="148"/>
      <c r="TZK308" s="149" t="s">
        <v>2363</v>
      </c>
      <c r="TZL308" s="148"/>
      <c r="TZM308" s="150"/>
      <c r="TZN308" s="150"/>
      <c r="TZO308" s="150"/>
      <c r="TZP308" s="151"/>
      <c r="TZQ308" s="147">
        <v>27</v>
      </c>
      <c r="TZR308" s="148"/>
      <c r="TZS308" s="149" t="s">
        <v>2363</v>
      </c>
      <c r="TZT308" s="148"/>
      <c r="TZU308" s="150"/>
      <c r="TZV308" s="150"/>
      <c r="TZW308" s="150"/>
      <c r="TZX308" s="151"/>
      <c r="TZY308" s="147">
        <v>27</v>
      </c>
      <c r="TZZ308" s="148"/>
      <c r="UAA308" s="149" t="s">
        <v>2363</v>
      </c>
      <c r="UAB308" s="148"/>
      <c r="UAC308" s="150"/>
      <c r="UAD308" s="150"/>
      <c r="UAE308" s="150"/>
      <c r="UAF308" s="151"/>
      <c r="UAG308" s="147">
        <v>27</v>
      </c>
      <c r="UAH308" s="148"/>
      <c r="UAI308" s="149" t="s">
        <v>2363</v>
      </c>
      <c r="UAJ308" s="148"/>
      <c r="UAK308" s="150"/>
      <c r="UAL308" s="150"/>
      <c r="UAM308" s="150"/>
      <c r="UAN308" s="151"/>
      <c r="UAO308" s="147">
        <v>27</v>
      </c>
      <c r="UAP308" s="148"/>
      <c r="UAQ308" s="149" t="s">
        <v>2363</v>
      </c>
      <c r="UAR308" s="148"/>
      <c r="UAS308" s="150"/>
      <c r="UAT308" s="150"/>
      <c r="UAU308" s="150"/>
      <c r="UAV308" s="151"/>
      <c r="UAW308" s="147">
        <v>27</v>
      </c>
      <c r="UAX308" s="148"/>
      <c r="UAY308" s="149" t="s">
        <v>2363</v>
      </c>
      <c r="UAZ308" s="148"/>
      <c r="UBA308" s="150"/>
      <c r="UBB308" s="150"/>
      <c r="UBC308" s="150"/>
      <c r="UBD308" s="151"/>
      <c r="UBE308" s="147">
        <v>27</v>
      </c>
      <c r="UBF308" s="148"/>
      <c r="UBG308" s="149" t="s">
        <v>2363</v>
      </c>
      <c r="UBH308" s="148"/>
      <c r="UBI308" s="150"/>
      <c r="UBJ308" s="150"/>
      <c r="UBK308" s="150"/>
      <c r="UBL308" s="151"/>
      <c r="UBM308" s="147">
        <v>27</v>
      </c>
      <c r="UBN308" s="148"/>
      <c r="UBO308" s="149" t="s">
        <v>2363</v>
      </c>
      <c r="UBP308" s="148"/>
      <c r="UBQ308" s="150"/>
      <c r="UBR308" s="150"/>
      <c r="UBS308" s="150"/>
      <c r="UBT308" s="151"/>
      <c r="UBU308" s="147">
        <v>27</v>
      </c>
      <c r="UBV308" s="148"/>
      <c r="UBW308" s="149" t="s">
        <v>2363</v>
      </c>
      <c r="UBX308" s="148"/>
      <c r="UBY308" s="150"/>
      <c r="UBZ308" s="150"/>
      <c r="UCA308" s="150"/>
      <c r="UCB308" s="151"/>
      <c r="UCC308" s="147">
        <v>27</v>
      </c>
      <c r="UCD308" s="148"/>
      <c r="UCE308" s="149" t="s">
        <v>2363</v>
      </c>
      <c r="UCF308" s="148"/>
      <c r="UCG308" s="150"/>
      <c r="UCH308" s="150"/>
      <c r="UCI308" s="150"/>
      <c r="UCJ308" s="151"/>
      <c r="UCK308" s="147">
        <v>27</v>
      </c>
      <c r="UCL308" s="148"/>
      <c r="UCM308" s="149" t="s">
        <v>2363</v>
      </c>
      <c r="UCN308" s="148"/>
      <c r="UCO308" s="150"/>
      <c r="UCP308" s="150"/>
      <c r="UCQ308" s="150"/>
      <c r="UCR308" s="151"/>
      <c r="UCS308" s="147">
        <v>27</v>
      </c>
      <c r="UCT308" s="148"/>
      <c r="UCU308" s="149" t="s">
        <v>2363</v>
      </c>
      <c r="UCV308" s="148"/>
      <c r="UCW308" s="150"/>
      <c r="UCX308" s="150"/>
      <c r="UCY308" s="150"/>
      <c r="UCZ308" s="151"/>
      <c r="UDA308" s="147">
        <v>27</v>
      </c>
      <c r="UDB308" s="148"/>
      <c r="UDC308" s="149" t="s">
        <v>2363</v>
      </c>
      <c r="UDD308" s="148"/>
      <c r="UDE308" s="150"/>
      <c r="UDF308" s="150"/>
      <c r="UDG308" s="150"/>
      <c r="UDH308" s="151"/>
      <c r="UDI308" s="147">
        <v>27</v>
      </c>
      <c r="UDJ308" s="148"/>
      <c r="UDK308" s="149" t="s">
        <v>2363</v>
      </c>
      <c r="UDL308" s="148"/>
      <c r="UDM308" s="150"/>
      <c r="UDN308" s="150"/>
      <c r="UDO308" s="150"/>
      <c r="UDP308" s="151"/>
      <c r="UDQ308" s="147">
        <v>27</v>
      </c>
      <c r="UDR308" s="148"/>
      <c r="UDS308" s="149" t="s">
        <v>2363</v>
      </c>
      <c r="UDT308" s="148"/>
      <c r="UDU308" s="150"/>
      <c r="UDV308" s="150"/>
      <c r="UDW308" s="150"/>
      <c r="UDX308" s="151"/>
      <c r="UDY308" s="147">
        <v>27</v>
      </c>
      <c r="UDZ308" s="148"/>
      <c r="UEA308" s="149" t="s">
        <v>2363</v>
      </c>
      <c r="UEB308" s="148"/>
      <c r="UEC308" s="150"/>
      <c r="UED308" s="150"/>
      <c r="UEE308" s="150"/>
      <c r="UEF308" s="151"/>
      <c r="UEG308" s="147">
        <v>27</v>
      </c>
      <c r="UEH308" s="148"/>
      <c r="UEI308" s="149" t="s">
        <v>2363</v>
      </c>
      <c r="UEJ308" s="148"/>
      <c r="UEK308" s="150"/>
      <c r="UEL308" s="150"/>
      <c r="UEM308" s="150"/>
      <c r="UEN308" s="151"/>
      <c r="UEO308" s="147">
        <v>27</v>
      </c>
      <c r="UEP308" s="148"/>
      <c r="UEQ308" s="149" t="s">
        <v>2363</v>
      </c>
      <c r="UER308" s="148"/>
      <c r="UES308" s="150"/>
      <c r="UET308" s="150"/>
      <c r="UEU308" s="150"/>
      <c r="UEV308" s="151"/>
      <c r="UEW308" s="147">
        <v>27</v>
      </c>
      <c r="UEX308" s="148"/>
      <c r="UEY308" s="149" t="s">
        <v>2363</v>
      </c>
      <c r="UEZ308" s="148"/>
      <c r="UFA308" s="150"/>
      <c r="UFB308" s="150"/>
      <c r="UFC308" s="150"/>
      <c r="UFD308" s="151"/>
      <c r="UFE308" s="147">
        <v>27</v>
      </c>
      <c r="UFF308" s="148"/>
      <c r="UFG308" s="149" t="s">
        <v>2363</v>
      </c>
      <c r="UFH308" s="148"/>
      <c r="UFI308" s="150"/>
      <c r="UFJ308" s="150"/>
      <c r="UFK308" s="150"/>
      <c r="UFL308" s="151"/>
      <c r="UFM308" s="147">
        <v>27</v>
      </c>
      <c r="UFN308" s="148"/>
      <c r="UFO308" s="149" t="s">
        <v>2363</v>
      </c>
      <c r="UFP308" s="148"/>
      <c r="UFQ308" s="150"/>
      <c r="UFR308" s="150"/>
      <c r="UFS308" s="150"/>
      <c r="UFT308" s="151"/>
      <c r="UFU308" s="147">
        <v>27</v>
      </c>
      <c r="UFV308" s="148"/>
      <c r="UFW308" s="149" t="s">
        <v>2363</v>
      </c>
      <c r="UFX308" s="148"/>
      <c r="UFY308" s="150"/>
      <c r="UFZ308" s="150"/>
      <c r="UGA308" s="150"/>
      <c r="UGB308" s="151"/>
      <c r="UGC308" s="147">
        <v>27</v>
      </c>
      <c r="UGD308" s="148"/>
      <c r="UGE308" s="149" t="s">
        <v>2363</v>
      </c>
      <c r="UGF308" s="148"/>
      <c r="UGG308" s="150"/>
      <c r="UGH308" s="150"/>
      <c r="UGI308" s="150"/>
      <c r="UGJ308" s="151"/>
      <c r="UGK308" s="147">
        <v>27</v>
      </c>
      <c r="UGL308" s="148"/>
      <c r="UGM308" s="149" t="s">
        <v>2363</v>
      </c>
      <c r="UGN308" s="148"/>
      <c r="UGO308" s="150"/>
      <c r="UGP308" s="150"/>
      <c r="UGQ308" s="150"/>
      <c r="UGR308" s="151"/>
      <c r="UGS308" s="147">
        <v>27</v>
      </c>
      <c r="UGT308" s="148"/>
      <c r="UGU308" s="149" t="s">
        <v>2363</v>
      </c>
      <c r="UGV308" s="148"/>
      <c r="UGW308" s="150"/>
      <c r="UGX308" s="150"/>
      <c r="UGY308" s="150"/>
      <c r="UGZ308" s="151"/>
      <c r="UHA308" s="147">
        <v>27</v>
      </c>
      <c r="UHB308" s="148"/>
      <c r="UHC308" s="149" t="s">
        <v>2363</v>
      </c>
      <c r="UHD308" s="148"/>
      <c r="UHE308" s="150"/>
      <c r="UHF308" s="150"/>
      <c r="UHG308" s="150"/>
      <c r="UHH308" s="151"/>
      <c r="UHI308" s="147">
        <v>27</v>
      </c>
      <c r="UHJ308" s="148"/>
      <c r="UHK308" s="149" t="s">
        <v>2363</v>
      </c>
      <c r="UHL308" s="148"/>
      <c r="UHM308" s="150"/>
      <c r="UHN308" s="150"/>
      <c r="UHO308" s="150"/>
      <c r="UHP308" s="151"/>
      <c r="UHQ308" s="147">
        <v>27</v>
      </c>
      <c r="UHR308" s="148"/>
      <c r="UHS308" s="149" t="s">
        <v>2363</v>
      </c>
      <c r="UHT308" s="148"/>
      <c r="UHU308" s="150"/>
      <c r="UHV308" s="150"/>
      <c r="UHW308" s="150"/>
      <c r="UHX308" s="151"/>
      <c r="UHY308" s="147">
        <v>27</v>
      </c>
      <c r="UHZ308" s="148"/>
      <c r="UIA308" s="149" t="s">
        <v>2363</v>
      </c>
      <c r="UIB308" s="148"/>
      <c r="UIC308" s="150"/>
      <c r="UID308" s="150"/>
      <c r="UIE308" s="150"/>
      <c r="UIF308" s="151"/>
      <c r="UIG308" s="147">
        <v>27</v>
      </c>
      <c r="UIH308" s="148"/>
      <c r="UII308" s="149" t="s">
        <v>2363</v>
      </c>
      <c r="UIJ308" s="148"/>
      <c r="UIK308" s="150"/>
      <c r="UIL308" s="150"/>
      <c r="UIM308" s="150"/>
      <c r="UIN308" s="151"/>
      <c r="UIO308" s="147">
        <v>27</v>
      </c>
      <c r="UIP308" s="148"/>
      <c r="UIQ308" s="149" t="s">
        <v>2363</v>
      </c>
      <c r="UIR308" s="148"/>
      <c r="UIS308" s="150"/>
      <c r="UIT308" s="150"/>
      <c r="UIU308" s="150"/>
      <c r="UIV308" s="151"/>
      <c r="UIW308" s="147">
        <v>27</v>
      </c>
      <c r="UIX308" s="148"/>
      <c r="UIY308" s="149" t="s">
        <v>2363</v>
      </c>
      <c r="UIZ308" s="148"/>
      <c r="UJA308" s="150"/>
      <c r="UJB308" s="150"/>
      <c r="UJC308" s="150"/>
      <c r="UJD308" s="151"/>
      <c r="UJE308" s="147">
        <v>27</v>
      </c>
      <c r="UJF308" s="148"/>
      <c r="UJG308" s="149" t="s">
        <v>2363</v>
      </c>
      <c r="UJH308" s="148"/>
      <c r="UJI308" s="150"/>
      <c r="UJJ308" s="150"/>
      <c r="UJK308" s="150"/>
      <c r="UJL308" s="151"/>
      <c r="UJM308" s="147">
        <v>27</v>
      </c>
      <c r="UJN308" s="148"/>
      <c r="UJO308" s="149" t="s">
        <v>2363</v>
      </c>
      <c r="UJP308" s="148"/>
      <c r="UJQ308" s="150"/>
      <c r="UJR308" s="150"/>
      <c r="UJS308" s="150"/>
      <c r="UJT308" s="151"/>
      <c r="UJU308" s="147">
        <v>27</v>
      </c>
      <c r="UJV308" s="148"/>
      <c r="UJW308" s="149" t="s">
        <v>2363</v>
      </c>
      <c r="UJX308" s="148"/>
      <c r="UJY308" s="150"/>
      <c r="UJZ308" s="150"/>
      <c r="UKA308" s="150"/>
      <c r="UKB308" s="151"/>
      <c r="UKC308" s="147">
        <v>27</v>
      </c>
      <c r="UKD308" s="148"/>
      <c r="UKE308" s="149" t="s">
        <v>2363</v>
      </c>
      <c r="UKF308" s="148"/>
      <c r="UKG308" s="150"/>
      <c r="UKH308" s="150"/>
      <c r="UKI308" s="150"/>
      <c r="UKJ308" s="151"/>
      <c r="UKK308" s="147">
        <v>27</v>
      </c>
      <c r="UKL308" s="148"/>
      <c r="UKM308" s="149" t="s">
        <v>2363</v>
      </c>
      <c r="UKN308" s="148"/>
      <c r="UKO308" s="150"/>
      <c r="UKP308" s="150"/>
      <c r="UKQ308" s="150"/>
      <c r="UKR308" s="151"/>
      <c r="UKS308" s="147">
        <v>27</v>
      </c>
      <c r="UKT308" s="148"/>
      <c r="UKU308" s="149" t="s">
        <v>2363</v>
      </c>
      <c r="UKV308" s="148"/>
      <c r="UKW308" s="150"/>
      <c r="UKX308" s="150"/>
      <c r="UKY308" s="150"/>
      <c r="UKZ308" s="151"/>
      <c r="ULA308" s="147">
        <v>27</v>
      </c>
      <c r="ULB308" s="148"/>
      <c r="ULC308" s="149" t="s">
        <v>2363</v>
      </c>
      <c r="ULD308" s="148"/>
      <c r="ULE308" s="150"/>
      <c r="ULF308" s="150"/>
      <c r="ULG308" s="150"/>
      <c r="ULH308" s="151"/>
      <c r="ULI308" s="147">
        <v>27</v>
      </c>
      <c r="ULJ308" s="148"/>
      <c r="ULK308" s="149" t="s">
        <v>2363</v>
      </c>
      <c r="ULL308" s="148"/>
      <c r="ULM308" s="150"/>
      <c r="ULN308" s="150"/>
      <c r="ULO308" s="150"/>
      <c r="ULP308" s="151"/>
      <c r="ULQ308" s="147">
        <v>27</v>
      </c>
      <c r="ULR308" s="148"/>
      <c r="ULS308" s="149" t="s">
        <v>2363</v>
      </c>
      <c r="ULT308" s="148"/>
      <c r="ULU308" s="150"/>
      <c r="ULV308" s="150"/>
      <c r="ULW308" s="150"/>
      <c r="ULX308" s="151"/>
      <c r="ULY308" s="147">
        <v>27</v>
      </c>
      <c r="ULZ308" s="148"/>
      <c r="UMA308" s="149" t="s">
        <v>2363</v>
      </c>
      <c r="UMB308" s="148"/>
      <c r="UMC308" s="150"/>
      <c r="UMD308" s="150"/>
      <c r="UME308" s="150"/>
      <c r="UMF308" s="151"/>
      <c r="UMG308" s="147">
        <v>27</v>
      </c>
      <c r="UMH308" s="148"/>
      <c r="UMI308" s="149" t="s">
        <v>2363</v>
      </c>
      <c r="UMJ308" s="148"/>
      <c r="UMK308" s="150"/>
      <c r="UML308" s="150"/>
      <c r="UMM308" s="150"/>
      <c r="UMN308" s="151"/>
      <c r="UMO308" s="147">
        <v>27</v>
      </c>
      <c r="UMP308" s="148"/>
      <c r="UMQ308" s="149" t="s">
        <v>2363</v>
      </c>
      <c r="UMR308" s="148"/>
      <c r="UMS308" s="150"/>
      <c r="UMT308" s="150"/>
      <c r="UMU308" s="150"/>
      <c r="UMV308" s="151"/>
      <c r="UMW308" s="147">
        <v>27</v>
      </c>
      <c r="UMX308" s="148"/>
      <c r="UMY308" s="149" t="s">
        <v>2363</v>
      </c>
      <c r="UMZ308" s="148"/>
      <c r="UNA308" s="150"/>
      <c r="UNB308" s="150"/>
      <c r="UNC308" s="150"/>
      <c r="UND308" s="151"/>
      <c r="UNE308" s="147">
        <v>27</v>
      </c>
      <c r="UNF308" s="148"/>
      <c r="UNG308" s="149" t="s">
        <v>2363</v>
      </c>
      <c r="UNH308" s="148"/>
      <c r="UNI308" s="150"/>
      <c r="UNJ308" s="150"/>
      <c r="UNK308" s="150"/>
      <c r="UNL308" s="151"/>
      <c r="UNM308" s="147">
        <v>27</v>
      </c>
      <c r="UNN308" s="148"/>
      <c r="UNO308" s="149" t="s">
        <v>2363</v>
      </c>
      <c r="UNP308" s="148"/>
      <c r="UNQ308" s="150"/>
      <c r="UNR308" s="150"/>
      <c r="UNS308" s="150"/>
      <c r="UNT308" s="151"/>
      <c r="UNU308" s="147">
        <v>27</v>
      </c>
      <c r="UNV308" s="148"/>
      <c r="UNW308" s="149" t="s">
        <v>2363</v>
      </c>
      <c r="UNX308" s="148"/>
      <c r="UNY308" s="150"/>
      <c r="UNZ308" s="150"/>
      <c r="UOA308" s="150"/>
      <c r="UOB308" s="151"/>
      <c r="UOC308" s="147">
        <v>27</v>
      </c>
      <c r="UOD308" s="148"/>
      <c r="UOE308" s="149" t="s">
        <v>2363</v>
      </c>
      <c r="UOF308" s="148"/>
      <c r="UOG308" s="150"/>
      <c r="UOH308" s="150"/>
      <c r="UOI308" s="150"/>
      <c r="UOJ308" s="151"/>
      <c r="UOK308" s="147">
        <v>27</v>
      </c>
      <c r="UOL308" s="148"/>
      <c r="UOM308" s="149" t="s">
        <v>2363</v>
      </c>
      <c r="UON308" s="148"/>
      <c r="UOO308" s="150"/>
      <c r="UOP308" s="150"/>
      <c r="UOQ308" s="150"/>
      <c r="UOR308" s="151"/>
      <c r="UOS308" s="147">
        <v>27</v>
      </c>
      <c r="UOT308" s="148"/>
      <c r="UOU308" s="149" t="s">
        <v>2363</v>
      </c>
      <c r="UOV308" s="148"/>
      <c r="UOW308" s="150"/>
      <c r="UOX308" s="150"/>
      <c r="UOY308" s="150"/>
      <c r="UOZ308" s="151"/>
      <c r="UPA308" s="147">
        <v>27</v>
      </c>
      <c r="UPB308" s="148"/>
      <c r="UPC308" s="149" t="s">
        <v>2363</v>
      </c>
      <c r="UPD308" s="148"/>
      <c r="UPE308" s="150"/>
      <c r="UPF308" s="150"/>
      <c r="UPG308" s="150"/>
      <c r="UPH308" s="151"/>
      <c r="UPI308" s="147">
        <v>27</v>
      </c>
      <c r="UPJ308" s="148"/>
      <c r="UPK308" s="149" t="s">
        <v>2363</v>
      </c>
      <c r="UPL308" s="148"/>
      <c r="UPM308" s="150"/>
      <c r="UPN308" s="150"/>
      <c r="UPO308" s="150"/>
      <c r="UPP308" s="151"/>
      <c r="UPQ308" s="147">
        <v>27</v>
      </c>
      <c r="UPR308" s="148"/>
      <c r="UPS308" s="149" t="s">
        <v>2363</v>
      </c>
      <c r="UPT308" s="148"/>
      <c r="UPU308" s="150"/>
      <c r="UPV308" s="150"/>
      <c r="UPW308" s="150"/>
      <c r="UPX308" s="151"/>
      <c r="UPY308" s="147">
        <v>27</v>
      </c>
      <c r="UPZ308" s="148"/>
      <c r="UQA308" s="149" t="s">
        <v>2363</v>
      </c>
      <c r="UQB308" s="148"/>
      <c r="UQC308" s="150"/>
      <c r="UQD308" s="150"/>
      <c r="UQE308" s="150"/>
      <c r="UQF308" s="151"/>
      <c r="UQG308" s="147">
        <v>27</v>
      </c>
      <c r="UQH308" s="148"/>
      <c r="UQI308" s="149" t="s">
        <v>2363</v>
      </c>
      <c r="UQJ308" s="148"/>
      <c r="UQK308" s="150"/>
      <c r="UQL308" s="150"/>
      <c r="UQM308" s="150"/>
      <c r="UQN308" s="151"/>
      <c r="UQO308" s="147">
        <v>27</v>
      </c>
      <c r="UQP308" s="148"/>
      <c r="UQQ308" s="149" t="s">
        <v>2363</v>
      </c>
      <c r="UQR308" s="148"/>
      <c r="UQS308" s="150"/>
      <c r="UQT308" s="150"/>
      <c r="UQU308" s="150"/>
      <c r="UQV308" s="151"/>
      <c r="UQW308" s="147">
        <v>27</v>
      </c>
      <c r="UQX308" s="148"/>
      <c r="UQY308" s="149" t="s">
        <v>2363</v>
      </c>
      <c r="UQZ308" s="148"/>
      <c r="URA308" s="150"/>
      <c r="URB308" s="150"/>
      <c r="URC308" s="150"/>
      <c r="URD308" s="151"/>
      <c r="URE308" s="147">
        <v>27</v>
      </c>
      <c r="URF308" s="148"/>
      <c r="URG308" s="149" t="s">
        <v>2363</v>
      </c>
      <c r="URH308" s="148"/>
      <c r="URI308" s="150"/>
      <c r="URJ308" s="150"/>
      <c r="URK308" s="150"/>
      <c r="URL308" s="151"/>
      <c r="URM308" s="147">
        <v>27</v>
      </c>
      <c r="URN308" s="148"/>
      <c r="URO308" s="149" t="s">
        <v>2363</v>
      </c>
      <c r="URP308" s="148"/>
      <c r="URQ308" s="150"/>
      <c r="URR308" s="150"/>
      <c r="URS308" s="150"/>
      <c r="URT308" s="151"/>
      <c r="URU308" s="147">
        <v>27</v>
      </c>
      <c r="URV308" s="148"/>
      <c r="URW308" s="149" t="s">
        <v>2363</v>
      </c>
      <c r="URX308" s="148"/>
      <c r="URY308" s="150"/>
      <c r="URZ308" s="150"/>
      <c r="USA308" s="150"/>
      <c r="USB308" s="151"/>
      <c r="USC308" s="147">
        <v>27</v>
      </c>
      <c r="USD308" s="148"/>
      <c r="USE308" s="149" t="s">
        <v>2363</v>
      </c>
      <c r="USF308" s="148"/>
      <c r="USG308" s="150"/>
      <c r="USH308" s="150"/>
      <c r="USI308" s="150"/>
      <c r="USJ308" s="151"/>
      <c r="USK308" s="147">
        <v>27</v>
      </c>
      <c r="USL308" s="148"/>
      <c r="USM308" s="149" t="s">
        <v>2363</v>
      </c>
      <c r="USN308" s="148"/>
      <c r="USO308" s="150"/>
      <c r="USP308" s="150"/>
      <c r="USQ308" s="150"/>
      <c r="USR308" s="151"/>
      <c r="USS308" s="147">
        <v>27</v>
      </c>
      <c r="UST308" s="148"/>
      <c r="USU308" s="149" t="s">
        <v>2363</v>
      </c>
      <c r="USV308" s="148"/>
      <c r="USW308" s="150"/>
      <c r="USX308" s="150"/>
      <c r="USY308" s="150"/>
      <c r="USZ308" s="151"/>
      <c r="UTA308" s="147">
        <v>27</v>
      </c>
      <c r="UTB308" s="148"/>
      <c r="UTC308" s="149" t="s">
        <v>2363</v>
      </c>
      <c r="UTD308" s="148"/>
      <c r="UTE308" s="150"/>
      <c r="UTF308" s="150"/>
      <c r="UTG308" s="150"/>
      <c r="UTH308" s="151"/>
      <c r="UTI308" s="147">
        <v>27</v>
      </c>
      <c r="UTJ308" s="148"/>
      <c r="UTK308" s="149" t="s">
        <v>2363</v>
      </c>
      <c r="UTL308" s="148"/>
      <c r="UTM308" s="150"/>
      <c r="UTN308" s="150"/>
      <c r="UTO308" s="150"/>
      <c r="UTP308" s="151"/>
      <c r="UTQ308" s="147">
        <v>27</v>
      </c>
      <c r="UTR308" s="148"/>
      <c r="UTS308" s="149" t="s">
        <v>2363</v>
      </c>
      <c r="UTT308" s="148"/>
      <c r="UTU308" s="150"/>
      <c r="UTV308" s="150"/>
      <c r="UTW308" s="150"/>
      <c r="UTX308" s="151"/>
      <c r="UTY308" s="147">
        <v>27</v>
      </c>
      <c r="UTZ308" s="148"/>
      <c r="UUA308" s="149" t="s">
        <v>2363</v>
      </c>
      <c r="UUB308" s="148"/>
      <c r="UUC308" s="150"/>
      <c r="UUD308" s="150"/>
      <c r="UUE308" s="150"/>
      <c r="UUF308" s="151"/>
      <c r="UUG308" s="147">
        <v>27</v>
      </c>
      <c r="UUH308" s="148"/>
      <c r="UUI308" s="149" t="s">
        <v>2363</v>
      </c>
      <c r="UUJ308" s="148"/>
      <c r="UUK308" s="150"/>
      <c r="UUL308" s="150"/>
      <c r="UUM308" s="150"/>
      <c r="UUN308" s="151"/>
      <c r="UUO308" s="147">
        <v>27</v>
      </c>
      <c r="UUP308" s="148"/>
      <c r="UUQ308" s="149" t="s">
        <v>2363</v>
      </c>
      <c r="UUR308" s="148"/>
      <c r="UUS308" s="150"/>
      <c r="UUT308" s="150"/>
      <c r="UUU308" s="150"/>
      <c r="UUV308" s="151"/>
      <c r="UUW308" s="147">
        <v>27</v>
      </c>
      <c r="UUX308" s="148"/>
      <c r="UUY308" s="149" t="s">
        <v>2363</v>
      </c>
      <c r="UUZ308" s="148"/>
      <c r="UVA308" s="150"/>
      <c r="UVB308" s="150"/>
      <c r="UVC308" s="150"/>
      <c r="UVD308" s="151"/>
      <c r="UVE308" s="147">
        <v>27</v>
      </c>
      <c r="UVF308" s="148"/>
      <c r="UVG308" s="149" t="s">
        <v>2363</v>
      </c>
      <c r="UVH308" s="148"/>
      <c r="UVI308" s="150"/>
      <c r="UVJ308" s="150"/>
      <c r="UVK308" s="150"/>
      <c r="UVL308" s="151"/>
      <c r="UVM308" s="147">
        <v>27</v>
      </c>
      <c r="UVN308" s="148"/>
      <c r="UVO308" s="149" t="s">
        <v>2363</v>
      </c>
      <c r="UVP308" s="148"/>
      <c r="UVQ308" s="150"/>
      <c r="UVR308" s="150"/>
      <c r="UVS308" s="150"/>
      <c r="UVT308" s="151"/>
      <c r="UVU308" s="147">
        <v>27</v>
      </c>
      <c r="UVV308" s="148"/>
      <c r="UVW308" s="149" t="s">
        <v>2363</v>
      </c>
      <c r="UVX308" s="148"/>
      <c r="UVY308" s="150"/>
      <c r="UVZ308" s="150"/>
      <c r="UWA308" s="150"/>
      <c r="UWB308" s="151"/>
      <c r="UWC308" s="147">
        <v>27</v>
      </c>
      <c r="UWD308" s="148"/>
      <c r="UWE308" s="149" t="s">
        <v>2363</v>
      </c>
      <c r="UWF308" s="148"/>
      <c r="UWG308" s="150"/>
      <c r="UWH308" s="150"/>
      <c r="UWI308" s="150"/>
      <c r="UWJ308" s="151"/>
      <c r="UWK308" s="147">
        <v>27</v>
      </c>
      <c r="UWL308" s="148"/>
      <c r="UWM308" s="149" t="s">
        <v>2363</v>
      </c>
      <c r="UWN308" s="148"/>
      <c r="UWO308" s="150"/>
      <c r="UWP308" s="150"/>
      <c r="UWQ308" s="150"/>
      <c r="UWR308" s="151"/>
      <c r="UWS308" s="147">
        <v>27</v>
      </c>
      <c r="UWT308" s="148"/>
      <c r="UWU308" s="149" t="s">
        <v>2363</v>
      </c>
      <c r="UWV308" s="148"/>
      <c r="UWW308" s="150"/>
      <c r="UWX308" s="150"/>
      <c r="UWY308" s="150"/>
      <c r="UWZ308" s="151"/>
      <c r="UXA308" s="147">
        <v>27</v>
      </c>
      <c r="UXB308" s="148"/>
      <c r="UXC308" s="149" t="s">
        <v>2363</v>
      </c>
      <c r="UXD308" s="148"/>
      <c r="UXE308" s="150"/>
      <c r="UXF308" s="150"/>
      <c r="UXG308" s="150"/>
      <c r="UXH308" s="151"/>
      <c r="UXI308" s="147">
        <v>27</v>
      </c>
      <c r="UXJ308" s="148"/>
      <c r="UXK308" s="149" t="s">
        <v>2363</v>
      </c>
      <c r="UXL308" s="148"/>
      <c r="UXM308" s="150"/>
      <c r="UXN308" s="150"/>
      <c r="UXO308" s="150"/>
      <c r="UXP308" s="151"/>
      <c r="UXQ308" s="147">
        <v>27</v>
      </c>
      <c r="UXR308" s="148"/>
      <c r="UXS308" s="149" t="s">
        <v>2363</v>
      </c>
      <c r="UXT308" s="148"/>
      <c r="UXU308" s="150"/>
      <c r="UXV308" s="150"/>
      <c r="UXW308" s="150"/>
      <c r="UXX308" s="151"/>
      <c r="UXY308" s="147">
        <v>27</v>
      </c>
      <c r="UXZ308" s="148"/>
      <c r="UYA308" s="149" t="s">
        <v>2363</v>
      </c>
      <c r="UYB308" s="148"/>
      <c r="UYC308" s="150"/>
      <c r="UYD308" s="150"/>
      <c r="UYE308" s="150"/>
      <c r="UYF308" s="151"/>
      <c r="UYG308" s="147">
        <v>27</v>
      </c>
      <c r="UYH308" s="148"/>
      <c r="UYI308" s="149" t="s">
        <v>2363</v>
      </c>
      <c r="UYJ308" s="148"/>
      <c r="UYK308" s="150"/>
      <c r="UYL308" s="150"/>
      <c r="UYM308" s="150"/>
      <c r="UYN308" s="151"/>
      <c r="UYO308" s="147">
        <v>27</v>
      </c>
      <c r="UYP308" s="148"/>
      <c r="UYQ308" s="149" t="s">
        <v>2363</v>
      </c>
      <c r="UYR308" s="148"/>
      <c r="UYS308" s="150"/>
      <c r="UYT308" s="150"/>
      <c r="UYU308" s="150"/>
      <c r="UYV308" s="151"/>
      <c r="UYW308" s="147">
        <v>27</v>
      </c>
      <c r="UYX308" s="148"/>
      <c r="UYY308" s="149" t="s">
        <v>2363</v>
      </c>
      <c r="UYZ308" s="148"/>
      <c r="UZA308" s="150"/>
      <c r="UZB308" s="150"/>
      <c r="UZC308" s="150"/>
      <c r="UZD308" s="151"/>
      <c r="UZE308" s="147">
        <v>27</v>
      </c>
      <c r="UZF308" s="148"/>
      <c r="UZG308" s="149" t="s">
        <v>2363</v>
      </c>
      <c r="UZH308" s="148"/>
      <c r="UZI308" s="150"/>
      <c r="UZJ308" s="150"/>
      <c r="UZK308" s="150"/>
      <c r="UZL308" s="151"/>
      <c r="UZM308" s="147">
        <v>27</v>
      </c>
      <c r="UZN308" s="148"/>
      <c r="UZO308" s="149" t="s">
        <v>2363</v>
      </c>
      <c r="UZP308" s="148"/>
      <c r="UZQ308" s="150"/>
      <c r="UZR308" s="150"/>
      <c r="UZS308" s="150"/>
      <c r="UZT308" s="151"/>
      <c r="UZU308" s="147">
        <v>27</v>
      </c>
      <c r="UZV308" s="148"/>
      <c r="UZW308" s="149" t="s">
        <v>2363</v>
      </c>
      <c r="UZX308" s="148"/>
      <c r="UZY308" s="150"/>
      <c r="UZZ308" s="150"/>
      <c r="VAA308" s="150"/>
      <c r="VAB308" s="151"/>
      <c r="VAC308" s="147">
        <v>27</v>
      </c>
      <c r="VAD308" s="148"/>
      <c r="VAE308" s="149" t="s">
        <v>2363</v>
      </c>
      <c r="VAF308" s="148"/>
      <c r="VAG308" s="150"/>
      <c r="VAH308" s="150"/>
      <c r="VAI308" s="150"/>
      <c r="VAJ308" s="151"/>
      <c r="VAK308" s="147">
        <v>27</v>
      </c>
      <c r="VAL308" s="148"/>
      <c r="VAM308" s="149" t="s">
        <v>2363</v>
      </c>
      <c r="VAN308" s="148"/>
      <c r="VAO308" s="150"/>
      <c r="VAP308" s="150"/>
      <c r="VAQ308" s="150"/>
      <c r="VAR308" s="151"/>
      <c r="VAS308" s="147">
        <v>27</v>
      </c>
      <c r="VAT308" s="148"/>
      <c r="VAU308" s="149" t="s">
        <v>2363</v>
      </c>
      <c r="VAV308" s="148"/>
      <c r="VAW308" s="150"/>
      <c r="VAX308" s="150"/>
      <c r="VAY308" s="150"/>
      <c r="VAZ308" s="151"/>
      <c r="VBA308" s="147">
        <v>27</v>
      </c>
      <c r="VBB308" s="148"/>
      <c r="VBC308" s="149" t="s">
        <v>2363</v>
      </c>
      <c r="VBD308" s="148"/>
      <c r="VBE308" s="150"/>
      <c r="VBF308" s="150"/>
      <c r="VBG308" s="150"/>
      <c r="VBH308" s="151"/>
      <c r="VBI308" s="147">
        <v>27</v>
      </c>
      <c r="VBJ308" s="148"/>
      <c r="VBK308" s="149" t="s">
        <v>2363</v>
      </c>
      <c r="VBL308" s="148"/>
      <c r="VBM308" s="150"/>
      <c r="VBN308" s="150"/>
      <c r="VBO308" s="150"/>
      <c r="VBP308" s="151"/>
      <c r="VBQ308" s="147">
        <v>27</v>
      </c>
      <c r="VBR308" s="148"/>
      <c r="VBS308" s="149" t="s">
        <v>2363</v>
      </c>
      <c r="VBT308" s="148"/>
      <c r="VBU308" s="150"/>
      <c r="VBV308" s="150"/>
      <c r="VBW308" s="150"/>
      <c r="VBX308" s="151"/>
      <c r="VBY308" s="147">
        <v>27</v>
      </c>
      <c r="VBZ308" s="148"/>
      <c r="VCA308" s="149" t="s">
        <v>2363</v>
      </c>
      <c r="VCB308" s="148"/>
      <c r="VCC308" s="150"/>
      <c r="VCD308" s="150"/>
      <c r="VCE308" s="150"/>
      <c r="VCF308" s="151"/>
      <c r="VCG308" s="147">
        <v>27</v>
      </c>
      <c r="VCH308" s="148"/>
      <c r="VCI308" s="149" t="s">
        <v>2363</v>
      </c>
      <c r="VCJ308" s="148"/>
      <c r="VCK308" s="150"/>
      <c r="VCL308" s="150"/>
      <c r="VCM308" s="150"/>
      <c r="VCN308" s="151"/>
      <c r="VCO308" s="147">
        <v>27</v>
      </c>
      <c r="VCP308" s="148"/>
      <c r="VCQ308" s="149" t="s">
        <v>2363</v>
      </c>
      <c r="VCR308" s="148"/>
      <c r="VCS308" s="150"/>
      <c r="VCT308" s="150"/>
      <c r="VCU308" s="150"/>
      <c r="VCV308" s="151"/>
      <c r="VCW308" s="147">
        <v>27</v>
      </c>
      <c r="VCX308" s="148"/>
      <c r="VCY308" s="149" t="s">
        <v>2363</v>
      </c>
      <c r="VCZ308" s="148"/>
      <c r="VDA308" s="150"/>
      <c r="VDB308" s="150"/>
      <c r="VDC308" s="150"/>
      <c r="VDD308" s="151"/>
      <c r="VDE308" s="147">
        <v>27</v>
      </c>
      <c r="VDF308" s="148"/>
      <c r="VDG308" s="149" t="s">
        <v>2363</v>
      </c>
      <c r="VDH308" s="148"/>
      <c r="VDI308" s="150"/>
      <c r="VDJ308" s="150"/>
      <c r="VDK308" s="150"/>
      <c r="VDL308" s="151"/>
      <c r="VDM308" s="147">
        <v>27</v>
      </c>
      <c r="VDN308" s="148"/>
      <c r="VDO308" s="149" t="s">
        <v>2363</v>
      </c>
      <c r="VDP308" s="148"/>
      <c r="VDQ308" s="150"/>
      <c r="VDR308" s="150"/>
      <c r="VDS308" s="150"/>
      <c r="VDT308" s="151"/>
      <c r="VDU308" s="147">
        <v>27</v>
      </c>
      <c r="VDV308" s="148"/>
      <c r="VDW308" s="149" t="s">
        <v>2363</v>
      </c>
      <c r="VDX308" s="148"/>
      <c r="VDY308" s="150"/>
      <c r="VDZ308" s="150"/>
      <c r="VEA308" s="150"/>
      <c r="VEB308" s="151"/>
      <c r="VEC308" s="147">
        <v>27</v>
      </c>
      <c r="VED308" s="148"/>
      <c r="VEE308" s="149" t="s">
        <v>2363</v>
      </c>
      <c r="VEF308" s="148"/>
      <c r="VEG308" s="150"/>
      <c r="VEH308" s="150"/>
      <c r="VEI308" s="150"/>
      <c r="VEJ308" s="151"/>
      <c r="VEK308" s="147">
        <v>27</v>
      </c>
      <c r="VEL308" s="148"/>
      <c r="VEM308" s="149" t="s">
        <v>2363</v>
      </c>
      <c r="VEN308" s="148"/>
      <c r="VEO308" s="150"/>
      <c r="VEP308" s="150"/>
      <c r="VEQ308" s="150"/>
      <c r="VER308" s="151"/>
      <c r="VES308" s="147">
        <v>27</v>
      </c>
      <c r="VET308" s="148"/>
      <c r="VEU308" s="149" t="s">
        <v>2363</v>
      </c>
      <c r="VEV308" s="148"/>
      <c r="VEW308" s="150"/>
      <c r="VEX308" s="150"/>
      <c r="VEY308" s="150"/>
      <c r="VEZ308" s="151"/>
      <c r="VFA308" s="147">
        <v>27</v>
      </c>
      <c r="VFB308" s="148"/>
      <c r="VFC308" s="149" t="s">
        <v>2363</v>
      </c>
      <c r="VFD308" s="148"/>
      <c r="VFE308" s="150"/>
      <c r="VFF308" s="150"/>
      <c r="VFG308" s="150"/>
      <c r="VFH308" s="151"/>
      <c r="VFI308" s="147">
        <v>27</v>
      </c>
      <c r="VFJ308" s="148"/>
      <c r="VFK308" s="149" t="s">
        <v>2363</v>
      </c>
      <c r="VFL308" s="148"/>
      <c r="VFM308" s="150"/>
      <c r="VFN308" s="150"/>
      <c r="VFO308" s="150"/>
      <c r="VFP308" s="151"/>
      <c r="VFQ308" s="147">
        <v>27</v>
      </c>
      <c r="VFR308" s="148"/>
      <c r="VFS308" s="149" t="s">
        <v>2363</v>
      </c>
      <c r="VFT308" s="148"/>
      <c r="VFU308" s="150"/>
      <c r="VFV308" s="150"/>
      <c r="VFW308" s="150"/>
      <c r="VFX308" s="151"/>
      <c r="VFY308" s="147">
        <v>27</v>
      </c>
      <c r="VFZ308" s="148"/>
      <c r="VGA308" s="149" t="s">
        <v>2363</v>
      </c>
      <c r="VGB308" s="148"/>
      <c r="VGC308" s="150"/>
      <c r="VGD308" s="150"/>
      <c r="VGE308" s="150"/>
      <c r="VGF308" s="151"/>
      <c r="VGG308" s="147">
        <v>27</v>
      </c>
      <c r="VGH308" s="148"/>
      <c r="VGI308" s="149" t="s">
        <v>2363</v>
      </c>
      <c r="VGJ308" s="148"/>
      <c r="VGK308" s="150"/>
      <c r="VGL308" s="150"/>
      <c r="VGM308" s="150"/>
      <c r="VGN308" s="151"/>
      <c r="VGO308" s="147">
        <v>27</v>
      </c>
      <c r="VGP308" s="148"/>
      <c r="VGQ308" s="149" t="s">
        <v>2363</v>
      </c>
      <c r="VGR308" s="148"/>
      <c r="VGS308" s="150"/>
      <c r="VGT308" s="150"/>
      <c r="VGU308" s="150"/>
      <c r="VGV308" s="151"/>
      <c r="VGW308" s="147">
        <v>27</v>
      </c>
      <c r="VGX308" s="148"/>
      <c r="VGY308" s="149" t="s">
        <v>2363</v>
      </c>
      <c r="VGZ308" s="148"/>
      <c r="VHA308" s="150"/>
      <c r="VHB308" s="150"/>
      <c r="VHC308" s="150"/>
      <c r="VHD308" s="151"/>
      <c r="VHE308" s="147">
        <v>27</v>
      </c>
      <c r="VHF308" s="148"/>
      <c r="VHG308" s="149" t="s">
        <v>2363</v>
      </c>
      <c r="VHH308" s="148"/>
      <c r="VHI308" s="150"/>
      <c r="VHJ308" s="150"/>
      <c r="VHK308" s="150"/>
      <c r="VHL308" s="151"/>
      <c r="VHM308" s="147">
        <v>27</v>
      </c>
      <c r="VHN308" s="148"/>
      <c r="VHO308" s="149" t="s">
        <v>2363</v>
      </c>
      <c r="VHP308" s="148"/>
      <c r="VHQ308" s="150"/>
      <c r="VHR308" s="150"/>
      <c r="VHS308" s="150"/>
      <c r="VHT308" s="151"/>
      <c r="VHU308" s="147">
        <v>27</v>
      </c>
      <c r="VHV308" s="148"/>
      <c r="VHW308" s="149" t="s">
        <v>2363</v>
      </c>
      <c r="VHX308" s="148"/>
      <c r="VHY308" s="150"/>
      <c r="VHZ308" s="150"/>
      <c r="VIA308" s="150"/>
      <c r="VIB308" s="151"/>
      <c r="VIC308" s="147">
        <v>27</v>
      </c>
      <c r="VID308" s="148"/>
      <c r="VIE308" s="149" t="s">
        <v>2363</v>
      </c>
      <c r="VIF308" s="148"/>
      <c r="VIG308" s="150"/>
      <c r="VIH308" s="150"/>
      <c r="VII308" s="150"/>
      <c r="VIJ308" s="151"/>
      <c r="VIK308" s="147">
        <v>27</v>
      </c>
      <c r="VIL308" s="148"/>
      <c r="VIM308" s="149" t="s">
        <v>2363</v>
      </c>
      <c r="VIN308" s="148"/>
      <c r="VIO308" s="150"/>
      <c r="VIP308" s="150"/>
      <c r="VIQ308" s="150"/>
      <c r="VIR308" s="151"/>
      <c r="VIS308" s="147">
        <v>27</v>
      </c>
      <c r="VIT308" s="148"/>
      <c r="VIU308" s="149" t="s">
        <v>2363</v>
      </c>
      <c r="VIV308" s="148"/>
      <c r="VIW308" s="150"/>
      <c r="VIX308" s="150"/>
      <c r="VIY308" s="150"/>
      <c r="VIZ308" s="151"/>
      <c r="VJA308" s="147">
        <v>27</v>
      </c>
      <c r="VJB308" s="148"/>
      <c r="VJC308" s="149" t="s">
        <v>2363</v>
      </c>
      <c r="VJD308" s="148"/>
      <c r="VJE308" s="150"/>
      <c r="VJF308" s="150"/>
      <c r="VJG308" s="150"/>
      <c r="VJH308" s="151"/>
      <c r="VJI308" s="147">
        <v>27</v>
      </c>
      <c r="VJJ308" s="148"/>
      <c r="VJK308" s="149" t="s">
        <v>2363</v>
      </c>
      <c r="VJL308" s="148"/>
      <c r="VJM308" s="150"/>
      <c r="VJN308" s="150"/>
      <c r="VJO308" s="150"/>
      <c r="VJP308" s="151"/>
      <c r="VJQ308" s="147">
        <v>27</v>
      </c>
      <c r="VJR308" s="148"/>
      <c r="VJS308" s="149" t="s">
        <v>2363</v>
      </c>
      <c r="VJT308" s="148"/>
      <c r="VJU308" s="150"/>
      <c r="VJV308" s="150"/>
      <c r="VJW308" s="150"/>
      <c r="VJX308" s="151"/>
      <c r="VJY308" s="147">
        <v>27</v>
      </c>
      <c r="VJZ308" s="148"/>
      <c r="VKA308" s="149" t="s">
        <v>2363</v>
      </c>
      <c r="VKB308" s="148"/>
      <c r="VKC308" s="150"/>
      <c r="VKD308" s="150"/>
      <c r="VKE308" s="150"/>
      <c r="VKF308" s="151"/>
      <c r="VKG308" s="147">
        <v>27</v>
      </c>
      <c r="VKH308" s="148"/>
      <c r="VKI308" s="149" t="s">
        <v>2363</v>
      </c>
      <c r="VKJ308" s="148"/>
      <c r="VKK308" s="150"/>
      <c r="VKL308" s="150"/>
      <c r="VKM308" s="150"/>
      <c r="VKN308" s="151"/>
      <c r="VKO308" s="147">
        <v>27</v>
      </c>
      <c r="VKP308" s="148"/>
      <c r="VKQ308" s="149" t="s">
        <v>2363</v>
      </c>
      <c r="VKR308" s="148"/>
      <c r="VKS308" s="150"/>
      <c r="VKT308" s="150"/>
      <c r="VKU308" s="150"/>
      <c r="VKV308" s="151"/>
      <c r="VKW308" s="147">
        <v>27</v>
      </c>
      <c r="VKX308" s="148"/>
      <c r="VKY308" s="149" t="s">
        <v>2363</v>
      </c>
      <c r="VKZ308" s="148"/>
      <c r="VLA308" s="150"/>
      <c r="VLB308" s="150"/>
      <c r="VLC308" s="150"/>
      <c r="VLD308" s="151"/>
      <c r="VLE308" s="147">
        <v>27</v>
      </c>
      <c r="VLF308" s="148"/>
      <c r="VLG308" s="149" t="s">
        <v>2363</v>
      </c>
      <c r="VLH308" s="148"/>
      <c r="VLI308" s="150"/>
      <c r="VLJ308" s="150"/>
      <c r="VLK308" s="150"/>
      <c r="VLL308" s="151"/>
      <c r="VLM308" s="147">
        <v>27</v>
      </c>
      <c r="VLN308" s="148"/>
      <c r="VLO308" s="149" t="s">
        <v>2363</v>
      </c>
      <c r="VLP308" s="148"/>
      <c r="VLQ308" s="150"/>
      <c r="VLR308" s="150"/>
      <c r="VLS308" s="150"/>
      <c r="VLT308" s="151"/>
      <c r="VLU308" s="147">
        <v>27</v>
      </c>
      <c r="VLV308" s="148"/>
      <c r="VLW308" s="149" t="s">
        <v>2363</v>
      </c>
      <c r="VLX308" s="148"/>
      <c r="VLY308" s="150"/>
      <c r="VLZ308" s="150"/>
      <c r="VMA308" s="150"/>
      <c r="VMB308" s="151"/>
      <c r="VMC308" s="147">
        <v>27</v>
      </c>
      <c r="VMD308" s="148"/>
      <c r="VME308" s="149" t="s">
        <v>2363</v>
      </c>
      <c r="VMF308" s="148"/>
      <c r="VMG308" s="150"/>
      <c r="VMH308" s="150"/>
      <c r="VMI308" s="150"/>
      <c r="VMJ308" s="151"/>
      <c r="VMK308" s="147">
        <v>27</v>
      </c>
      <c r="VML308" s="148"/>
      <c r="VMM308" s="149" t="s">
        <v>2363</v>
      </c>
      <c r="VMN308" s="148"/>
      <c r="VMO308" s="150"/>
      <c r="VMP308" s="150"/>
      <c r="VMQ308" s="150"/>
      <c r="VMR308" s="151"/>
      <c r="VMS308" s="147">
        <v>27</v>
      </c>
      <c r="VMT308" s="148"/>
      <c r="VMU308" s="149" t="s">
        <v>2363</v>
      </c>
      <c r="VMV308" s="148"/>
      <c r="VMW308" s="150"/>
      <c r="VMX308" s="150"/>
      <c r="VMY308" s="150"/>
      <c r="VMZ308" s="151"/>
      <c r="VNA308" s="147">
        <v>27</v>
      </c>
      <c r="VNB308" s="148"/>
      <c r="VNC308" s="149" t="s">
        <v>2363</v>
      </c>
      <c r="VND308" s="148"/>
      <c r="VNE308" s="150"/>
      <c r="VNF308" s="150"/>
      <c r="VNG308" s="150"/>
      <c r="VNH308" s="151"/>
      <c r="VNI308" s="147">
        <v>27</v>
      </c>
      <c r="VNJ308" s="148"/>
      <c r="VNK308" s="149" t="s">
        <v>2363</v>
      </c>
      <c r="VNL308" s="148"/>
      <c r="VNM308" s="150"/>
      <c r="VNN308" s="150"/>
      <c r="VNO308" s="150"/>
      <c r="VNP308" s="151"/>
      <c r="VNQ308" s="147">
        <v>27</v>
      </c>
      <c r="VNR308" s="148"/>
      <c r="VNS308" s="149" t="s">
        <v>2363</v>
      </c>
      <c r="VNT308" s="148"/>
      <c r="VNU308" s="150"/>
      <c r="VNV308" s="150"/>
      <c r="VNW308" s="150"/>
      <c r="VNX308" s="151"/>
      <c r="VNY308" s="147">
        <v>27</v>
      </c>
      <c r="VNZ308" s="148"/>
      <c r="VOA308" s="149" t="s">
        <v>2363</v>
      </c>
      <c r="VOB308" s="148"/>
      <c r="VOC308" s="150"/>
      <c r="VOD308" s="150"/>
      <c r="VOE308" s="150"/>
      <c r="VOF308" s="151"/>
      <c r="VOG308" s="147">
        <v>27</v>
      </c>
      <c r="VOH308" s="148"/>
      <c r="VOI308" s="149" t="s">
        <v>2363</v>
      </c>
      <c r="VOJ308" s="148"/>
      <c r="VOK308" s="150"/>
      <c r="VOL308" s="150"/>
      <c r="VOM308" s="150"/>
      <c r="VON308" s="151"/>
      <c r="VOO308" s="147">
        <v>27</v>
      </c>
      <c r="VOP308" s="148"/>
      <c r="VOQ308" s="149" t="s">
        <v>2363</v>
      </c>
      <c r="VOR308" s="148"/>
      <c r="VOS308" s="150"/>
      <c r="VOT308" s="150"/>
      <c r="VOU308" s="150"/>
      <c r="VOV308" s="151"/>
      <c r="VOW308" s="147">
        <v>27</v>
      </c>
      <c r="VOX308" s="148"/>
      <c r="VOY308" s="149" t="s">
        <v>2363</v>
      </c>
      <c r="VOZ308" s="148"/>
      <c r="VPA308" s="150"/>
      <c r="VPB308" s="150"/>
      <c r="VPC308" s="150"/>
      <c r="VPD308" s="151"/>
      <c r="VPE308" s="147">
        <v>27</v>
      </c>
      <c r="VPF308" s="148"/>
      <c r="VPG308" s="149" t="s">
        <v>2363</v>
      </c>
      <c r="VPH308" s="148"/>
      <c r="VPI308" s="150"/>
      <c r="VPJ308" s="150"/>
      <c r="VPK308" s="150"/>
      <c r="VPL308" s="151"/>
      <c r="VPM308" s="147">
        <v>27</v>
      </c>
      <c r="VPN308" s="148"/>
      <c r="VPO308" s="149" t="s">
        <v>2363</v>
      </c>
      <c r="VPP308" s="148"/>
      <c r="VPQ308" s="150"/>
      <c r="VPR308" s="150"/>
      <c r="VPS308" s="150"/>
      <c r="VPT308" s="151"/>
      <c r="VPU308" s="147">
        <v>27</v>
      </c>
      <c r="VPV308" s="148"/>
      <c r="VPW308" s="149" t="s">
        <v>2363</v>
      </c>
      <c r="VPX308" s="148"/>
      <c r="VPY308" s="150"/>
      <c r="VPZ308" s="150"/>
      <c r="VQA308" s="150"/>
      <c r="VQB308" s="151"/>
      <c r="VQC308" s="147">
        <v>27</v>
      </c>
      <c r="VQD308" s="148"/>
      <c r="VQE308" s="149" t="s">
        <v>2363</v>
      </c>
      <c r="VQF308" s="148"/>
      <c r="VQG308" s="150"/>
      <c r="VQH308" s="150"/>
      <c r="VQI308" s="150"/>
      <c r="VQJ308" s="151"/>
      <c r="VQK308" s="147">
        <v>27</v>
      </c>
      <c r="VQL308" s="148"/>
      <c r="VQM308" s="149" t="s">
        <v>2363</v>
      </c>
      <c r="VQN308" s="148"/>
      <c r="VQO308" s="150"/>
      <c r="VQP308" s="150"/>
      <c r="VQQ308" s="150"/>
      <c r="VQR308" s="151"/>
      <c r="VQS308" s="147">
        <v>27</v>
      </c>
      <c r="VQT308" s="148"/>
      <c r="VQU308" s="149" t="s">
        <v>2363</v>
      </c>
      <c r="VQV308" s="148"/>
      <c r="VQW308" s="150"/>
      <c r="VQX308" s="150"/>
      <c r="VQY308" s="150"/>
      <c r="VQZ308" s="151"/>
      <c r="VRA308" s="147">
        <v>27</v>
      </c>
      <c r="VRB308" s="148"/>
      <c r="VRC308" s="149" t="s">
        <v>2363</v>
      </c>
      <c r="VRD308" s="148"/>
      <c r="VRE308" s="150"/>
      <c r="VRF308" s="150"/>
      <c r="VRG308" s="150"/>
      <c r="VRH308" s="151"/>
      <c r="VRI308" s="147">
        <v>27</v>
      </c>
      <c r="VRJ308" s="148"/>
      <c r="VRK308" s="149" t="s">
        <v>2363</v>
      </c>
      <c r="VRL308" s="148"/>
      <c r="VRM308" s="150"/>
      <c r="VRN308" s="150"/>
      <c r="VRO308" s="150"/>
      <c r="VRP308" s="151"/>
      <c r="VRQ308" s="147">
        <v>27</v>
      </c>
      <c r="VRR308" s="148"/>
      <c r="VRS308" s="149" t="s">
        <v>2363</v>
      </c>
      <c r="VRT308" s="148"/>
      <c r="VRU308" s="150"/>
      <c r="VRV308" s="150"/>
      <c r="VRW308" s="150"/>
      <c r="VRX308" s="151"/>
      <c r="VRY308" s="147">
        <v>27</v>
      </c>
      <c r="VRZ308" s="148"/>
      <c r="VSA308" s="149" t="s">
        <v>2363</v>
      </c>
      <c r="VSB308" s="148"/>
      <c r="VSC308" s="150"/>
      <c r="VSD308" s="150"/>
      <c r="VSE308" s="150"/>
      <c r="VSF308" s="151"/>
      <c r="VSG308" s="147">
        <v>27</v>
      </c>
      <c r="VSH308" s="148"/>
      <c r="VSI308" s="149" t="s">
        <v>2363</v>
      </c>
      <c r="VSJ308" s="148"/>
      <c r="VSK308" s="150"/>
      <c r="VSL308" s="150"/>
      <c r="VSM308" s="150"/>
      <c r="VSN308" s="151"/>
      <c r="VSO308" s="147">
        <v>27</v>
      </c>
      <c r="VSP308" s="148"/>
      <c r="VSQ308" s="149" t="s">
        <v>2363</v>
      </c>
      <c r="VSR308" s="148"/>
      <c r="VSS308" s="150"/>
      <c r="VST308" s="150"/>
      <c r="VSU308" s="150"/>
      <c r="VSV308" s="151"/>
      <c r="VSW308" s="147">
        <v>27</v>
      </c>
      <c r="VSX308" s="148"/>
      <c r="VSY308" s="149" t="s">
        <v>2363</v>
      </c>
      <c r="VSZ308" s="148"/>
      <c r="VTA308" s="150"/>
      <c r="VTB308" s="150"/>
      <c r="VTC308" s="150"/>
      <c r="VTD308" s="151"/>
      <c r="VTE308" s="147">
        <v>27</v>
      </c>
      <c r="VTF308" s="148"/>
      <c r="VTG308" s="149" t="s">
        <v>2363</v>
      </c>
      <c r="VTH308" s="148"/>
      <c r="VTI308" s="150"/>
      <c r="VTJ308" s="150"/>
      <c r="VTK308" s="150"/>
      <c r="VTL308" s="151"/>
      <c r="VTM308" s="147">
        <v>27</v>
      </c>
      <c r="VTN308" s="148"/>
      <c r="VTO308" s="149" t="s">
        <v>2363</v>
      </c>
      <c r="VTP308" s="148"/>
      <c r="VTQ308" s="150"/>
      <c r="VTR308" s="150"/>
      <c r="VTS308" s="150"/>
      <c r="VTT308" s="151"/>
      <c r="VTU308" s="147">
        <v>27</v>
      </c>
      <c r="VTV308" s="148"/>
      <c r="VTW308" s="149" t="s">
        <v>2363</v>
      </c>
      <c r="VTX308" s="148"/>
      <c r="VTY308" s="150"/>
      <c r="VTZ308" s="150"/>
      <c r="VUA308" s="150"/>
      <c r="VUB308" s="151"/>
      <c r="VUC308" s="147">
        <v>27</v>
      </c>
      <c r="VUD308" s="148"/>
      <c r="VUE308" s="149" t="s">
        <v>2363</v>
      </c>
      <c r="VUF308" s="148"/>
      <c r="VUG308" s="150"/>
      <c r="VUH308" s="150"/>
      <c r="VUI308" s="150"/>
      <c r="VUJ308" s="151"/>
      <c r="VUK308" s="147">
        <v>27</v>
      </c>
      <c r="VUL308" s="148"/>
      <c r="VUM308" s="149" t="s">
        <v>2363</v>
      </c>
      <c r="VUN308" s="148"/>
      <c r="VUO308" s="150"/>
      <c r="VUP308" s="150"/>
      <c r="VUQ308" s="150"/>
      <c r="VUR308" s="151"/>
      <c r="VUS308" s="147">
        <v>27</v>
      </c>
      <c r="VUT308" s="148"/>
      <c r="VUU308" s="149" t="s">
        <v>2363</v>
      </c>
      <c r="VUV308" s="148"/>
      <c r="VUW308" s="150"/>
      <c r="VUX308" s="150"/>
      <c r="VUY308" s="150"/>
      <c r="VUZ308" s="151"/>
      <c r="VVA308" s="147">
        <v>27</v>
      </c>
      <c r="VVB308" s="148"/>
      <c r="VVC308" s="149" t="s">
        <v>2363</v>
      </c>
      <c r="VVD308" s="148"/>
      <c r="VVE308" s="150"/>
      <c r="VVF308" s="150"/>
      <c r="VVG308" s="150"/>
      <c r="VVH308" s="151"/>
      <c r="VVI308" s="147">
        <v>27</v>
      </c>
      <c r="VVJ308" s="148"/>
      <c r="VVK308" s="149" t="s">
        <v>2363</v>
      </c>
      <c r="VVL308" s="148"/>
      <c r="VVM308" s="150"/>
      <c r="VVN308" s="150"/>
      <c r="VVO308" s="150"/>
      <c r="VVP308" s="151"/>
      <c r="VVQ308" s="147">
        <v>27</v>
      </c>
      <c r="VVR308" s="148"/>
      <c r="VVS308" s="149" t="s">
        <v>2363</v>
      </c>
      <c r="VVT308" s="148"/>
      <c r="VVU308" s="150"/>
      <c r="VVV308" s="150"/>
      <c r="VVW308" s="150"/>
      <c r="VVX308" s="151"/>
      <c r="VVY308" s="147">
        <v>27</v>
      </c>
      <c r="VVZ308" s="148"/>
      <c r="VWA308" s="149" t="s">
        <v>2363</v>
      </c>
      <c r="VWB308" s="148"/>
      <c r="VWC308" s="150"/>
      <c r="VWD308" s="150"/>
      <c r="VWE308" s="150"/>
      <c r="VWF308" s="151"/>
      <c r="VWG308" s="147">
        <v>27</v>
      </c>
      <c r="VWH308" s="148"/>
      <c r="VWI308" s="149" t="s">
        <v>2363</v>
      </c>
      <c r="VWJ308" s="148"/>
      <c r="VWK308" s="150"/>
      <c r="VWL308" s="150"/>
      <c r="VWM308" s="150"/>
      <c r="VWN308" s="151"/>
      <c r="VWO308" s="147">
        <v>27</v>
      </c>
      <c r="VWP308" s="148"/>
      <c r="VWQ308" s="149" t="s">
        <v>2363</v>
      </c>
      <c r="VWR308" s="148"/>
      <c r="VWS308" s="150"/>
      <c r="VWT308" s="150"/>
      <c r="VWU308" s="150"/>
      <c r="VWV308" s="151"/>
      <c r="VWW308" s="147">
        <v>27</v>
      </c>
      <c r="VWX308" s="148"/>
      <c r="VWY308" s="149" t="s">
        <v>2363</v>
      </c>
      <c r="VWZ308" s="148"/>
      <c r="VXA308" s="150"/>
      <c r="VXB308" s="150"/>
      <c r="VXC308" s="150"/>
      <c r="VXD308" s="151"/>
      <c r="VXE308" s="147">
        <v>27</v>
      </c>
      <c r="VXF308" s="148"/>
      <c r="VXG308" s="149" t="s">
        <v>2363</v>
      </c>
      <c r="VXH308" s="148"/>
      <c r="VXI308" s="150"/>
      <c r="VXJ308" s="150"/>
      <c r="VXK308" s="150"/>
      <c r="VXL308" s="151"/>
      <c r="VXM308" s="147">
        <v>27</v>
      </c>
      <c r="VXN308" s="148"/>
      <c r="VXO308" s="149" t="s">
        <v>2363</v>
      </c>
      <c r="VXP308" s="148"/>
      <c r="VXQ308" s="150"/>
      <c r="VXR308" s="150"/>
      <c r="VXS308" s="150"/>
      <c r="VXT308" s="151"/>
      <c r="VXU308" s="147">
        <v>27</v>
      </c>
      <c r="VXV308" s="148"/>
      <c r="VXW308" s="149" t="s">
        <v>2363</v>
      </c>
      <c r="VXX308" s="148"/>
      <c r="VXY308" s="150"/>
      <c r="VXZ308" s="150"/>
      <c r="VYA308" s="150"/>
      <c r="VYB308" s="151"/>
      <c r="VYC308" s="147">
        <v>27</v>
      </c>
      <c r="VYD308" s="148"/>
      <c r="VYE308" s="149" t="s">
        <v>2363</v>
      </c>
      <c r="VYF308" s="148"/>
      <c r="VYG308" s="150"/>
      <c r="VYH308" s="150"/>
      <c r="VYI308" s="150"/>
      <c r="VYJ308" s="151"/>
      <c r="VYK308" s="147">
        <v>27</v>
      </c>
      <c r="VYL308" s="148"/>
      <c r="VYM308" s="149" t="s">
        <v>2363</v>
      </c>
      <c r="VYN308" s="148"/>
      <c r="VYO308" s="150"/>
      <c r="VYP308" s="150"/>
      <c r="VYQ308" s="150"/>
      <c r="VYR308" s="151"/>
      <c r="VYS308" s="147">
        <v>27</v>
      </c>
      <c r="VYT308" s="148"/>
      <c r="VYU308" s="149" t="s">
        <v>2363</v>
      </c>
      <c r="VYV308" s="148"/>
      <c r="VYW308" s="150"/>
      <c r="VYX308" s="150"/>
      <c r="VYY308" s="150"/>
      <c r="VYZ308" s="151"/>
      <c r="VZA308" s="147">
        <v>27</v>
      </c>
      <c r="VZB308" s="148"/>
      <c r="VZC308" s="149" t="s">
        <v>2363</v>
      </c>
      <c r="VZD308" s="148"/>
      <c r="VZE308" s="150"/>
      <c r="VZF308" s="150"/>
      <c r="VZG308" s="150"/>
      <c r="VZH308" s="151"/>
      <c r="VZI308" s="147">
        <v>27</v>
      </c>
      <c r="VZJ308" s="148"/>
      <c r="VZK308" s="149" t="s">
        <v>2363</v>
      </c>
      <c r="VZL308" s="148"/>
      <c r="VZM308" s="150"/>
      <c r="VZN308" s="150"/>
      <c r="VZO308" s="150"/>
      <c r="VZP308" s="151"/>
      <c r="VZQ308" s="147">
        <v>27</v>
      </c>
      <c r="VZR308" s="148"/>
      <c r="VZS308" s="149" t="s">
        <v>2363</v>
      </c>
      <c r="VZT308" s="148"/>
      <c r="VZU308" s="150"/>
      <c r="VZV308" s="150"/>
      <c r="VZW308" s="150"/>
      <c r="VZX308" s="151"/>
      <c r="VZY308" s="147">
        <v>27</v>
      </c>
      <c r="VZZ308" s="148"/>
      <c r="WAA308" s="149" t="s">
        <v>2363</v>
      </c>
      <c r="WAB308" s="148"/>
      <c r="WAC308" s="150"/>
      <c r="WAD308" s="150"/>
      <c r="WAE308" s="150"/>
      <c r="WAF308" s="151"/>
      <c r="WAG308" s="147">
        <v>27</v>
      </c>
      <c r="WAH308" s="148"/>
      <c r="WAI308" s="149" t="s">
        <v>2363</v>
      </c>
      <c r="WAJ308" s="148"/>
      <c r="WAK308" s="150"/>
      <c r="WAL308" s="150"/>
      <c r="WAM308" s="150"/>
      <c r="WAN308" s="151"/>
      <c r="WAO308" s="147">
        <v>27</v>
      </c>
      <c r="WAP308" s="148"/>
      <c r="WAQ308" s="149" t="s">
        <v>2363</v>
      </c>
      <c r="WAR308" s="148"/>
      <c r="WAS308" s="150"/>
      <c r="WAT308" s="150"/>
      <c r="WAU308" s="150"/>
      <c r="WAV308" s="151"/>
      <c r="WAW308" s="147">
        <v>27</v>
      </c>
      <c r="WAX308" s="148"/>
      <c r="WAY308" s="149" t="s">
        <v>2363</v>
      </c>
      <c r="WAZ308" s="148"/>
      <c r="WBA308" s="150"/>
      <c r="WBB308" s="150"/>
      <c r="WBC308" s="150"/>
      <c r="WBD308" s="151"/>
      <c r="WBE308" s="147">
        <v>27</v>
      </c>
      <c r="WBF308" s="148"/>
      <c r="WBG308" s="149" t="s">
        <v>2363</v>
      </c>
      <c r="WBH308" s="148"/>
      <c r="WBI308" s="150"/>
      <c r="WBJ308" s="150"/>
      <c r="WBK308" s="150"/>
      <c r="WBL308" s="151"/>
      <c r="WBM308" s="147">
        <v>27</v>
      </c>
      <c r="WBN308" s="148"/>
      <c r="WBO308" s="149" t="s">
        <v>2363</v>
      </c>
      <c r="WBP308" s="148"/>
      <c r="WBQ308" s="150"/>
      <c r="WBR308" s="150"/>
      <c r="WBS308" s="150"/>
      <c r="WBT308" s="151"/>
      <c r="WBU308" s="147">
        <v>27</v>
      </c>
      <c r="WBV308" s="148"/>
      <c r="WBW308" s="149" t="s">
        <v>2363</v>
      </c>
      <c r="WBX308" s="148"/>
      <c r="WBY308" s="150"/>
      <c r="WBZ308" s="150"/>
      <c r="WCA308" s="150"/>
      <c r="WCB308" s="151"/>
      <c r="WCC308" s="147">
        <v>27</v>
      </c>
      <c r="WCD308" s="148"/>
      <c r="WCE308" s="149" t="s">
        <v>2363</v>
      </c>
      <c r="WCF308" s="148"/>
      <c r="WCG308" s="150"/>
      <c r="WCH308" s="150"/>
      <c r="WCI308" s="150"/>
      <c r="WCJ308" s="151"/>
      <c r="WCK308" s="147">
        <v>27</v>
      </c>
      <c r="WCL308" s="148"/>
      <c r="WCM308" s="149" t="s">
        <v>2363</v>
      </c>
      <c r="WCN308" s="148"/>
      <c r="WCO308" s="150"/>
      <c r="WCP308" s="150"/>
      <c r="WCQ308" s="150"/>
      <c r="WCR308" s="151"/>
      <c r="WCS308" s="147">
        <v>27</v>
      </c>
      <c r="WCT308" s="148"/>
      <c r="WCU308" s="149" t="s">
        <v>2363</v>
      </c>
      <c r="WCV308" s="148"/>
      <c r="WCW308" s="150"/>
      <c r="WCX308" s="150"/>
      <c r="WCY308" s="150"/>
      <c r="WCZ308" s="151"/>
      <c r="WDA308" s="147">
        <v>27</v>
      </c>
      <c r="WDB308" s="148"/>
      <c r="WDC308" s="149" t="s">
        <v>2363</v>
      </c>
      <c r="WDD308" s="148"/>
      <c r="WDE308" s="150"/>
      <c r="WDF308" s="150"/>
      <c r="WDG308" s="150"/>
      <c r="WDH308" s="151"/>
      <c r="WDI308" s="147">
        <v>27</v>
      </c>
      <c r="WDJ308" s="148"/>
      <c r="WDK308" s="149" t="s">
        <v>2363</v>
      </c>
      <c r="WDL308" s="148"/>
      <c r="WDM308" s="150"/>
      <c r="WDN308" s="150"/>
      <c r="WDO308" s="150"/>
      <c r="WDP308" s="151"/>
      <c r="WDQ308" s="147">
        <v>27</v>
      </c>
      <c r="WDR308" s="148"/>
      <c r="WDS308" s="149" t="s">
        <v>2363</v>
      </c>
      <c r="WDT308" s="148"/>
      <c r="WDU308" s="150"/>
      <c r="WDV308" s="150"/>
      <c r="WDW308" s="150"/>
      <c r="WDX308" s="151"/>
      <c r="WDY308" s="147">
        <v>27</v>
      </c>
      <c r="WDZ308" s="148"/>
      <c r="WEA308" s="149" t="s">
        <v>2363</v>
      </c>
      <c r="WEB308" s="148"/>
      <c r="WEC308" s="150"/>
      <c r="WED308" s="150"/>
      <c r="WEE308" s="150"/>
      <c r="WEF308" s="151"/>
      <c r="WEG308" s="147">
        <v>27</v>
      </c>
      <c r="WEH308" s="148"/>
      <c r="WEI308" s="149" t="s">
        <v>2363</v>
      </c>
      <c r="WEJ308" s="148"/>
      <c r="WEK308" s="150"/>
      <c r="WEL308" s="150"/>
      <c r="WEM308" s="150"/>
      <c r="WEN308" s="151"/>
      <c r="WEO308" s="147">
        <v>27</v>
      </c>
      <c r="WEP308" s="148"/>
      <c r="WEQ308" s="149" t="s">
        <v>2363</v>
      </c>
      <c r="WER308" s="148"/>
      <c r="WES308" s="150"/>
      <c r="WET308" s="150"/>
      <c r="WEU308" s="150"/>
      <c r="WEV308" s="151"/>
      <c r="WEW308" s="147">
        <v>27</v>
      </c>
      <c r="WEX308" s="148"/>
      <c r="WEY308" s="149" t="s">
        <v>2363</v>
      </c>
      <c r="WEZ308" s="148"/>
      <c r="WFA308" s="150"/>
      <c r="WFB308" s="150"/>
      <c r="WFC308" s="150"/>
      <c r="WFD308" s="151"/>
      <c r="WFE308" s="147">
        <v>27</v>
      </c>
      <c r="WFF308" s="148"/>
      <c r="WFG308" s="149" t="s">
        <v>2363</v>
      </c>
      <c r="WFH308" s="148"/>
      <c r="WFI308" s="150"/>
      <c r="WFJ308" s="150"/>
      <c r="WFK308" s="150"/>
      <c r="WFL308" s="151"/>
      <c r="WFM308" s="147">
        <v>27</v>
      </c>
      <c r="WFN308" s="148"/>
      <c r="WFO308" s="149" t="s">
        <v>2363</v>
      </c>
      <c r="WFP308" s="148"/>
      <c r="WFQ308" s="150"/>
      <c r="WFR308" s="150"/>
      <c r="WFS308" s="150"/>
      <c r="WFT308" s="151"/>
      <c r="WFU308" s="147">
        <v>27</v>
      </c>
      <c r="WFV308" s="148"/>
      <c r="WFW308" s="149" t="s">
        <v>2363</v>
      </c>
      <c r="WFX308" s="148"/>
      <c r="WFY308" s="150"/>
      <c r="WFZ308" s="150"/>
      <c r="WGA308" s="150"/>
      <c r="WGB308" s="151"/>
      <c r="WGC308" s="147">
        <v>27</v>
      </c>
      <c r="WGD308" s="148"/>
      <c r="WGE308" s="149" t="s">
        <v>2363</v>
      </c>
      <c r="WGF308" s="148"/>
      <c r="WGG308" s="150"/>
      <c r="WGH308" s="150"/>
      <c r="WGI308" s="150"/>
      <c r="WGJ308" s="151"/>
      <c r="WGK308" s="147">
        <v>27</v>
      </c>
      <c r="WGL308" s="148"/>
      <c r="WGM308" s="149" t="s">
        <v>2363</v>
      </c>
      <c r="WGN308" s="148"/>
      <c r="WGO308" s="150"/>
      <c r="WGP308" s="150"/>
      <c r="WGQ308" s="150"/>
      <c r="WGR308" s="151"/>
      <c r="WGS308" s="147">
        <v>27</v>
      </c>
      <c r="WGT308" s="148"/>
      <c r="WGU308" s="149" t="s">
        <v>2363</v>
      </c>
      <c r="WGV308" s="148"/>
      <c r="WGW308" s="150"/>
      <c r="WGX308" s="150"/>
      <c r="WGY308" s="150"/>
      <c r="WGZ308" s="151"/>
      <c r="WHA308" s="147">
        <v>27</v>
      </c>
      <c r="WHB308" s="148"/>
      <c r="WHC308" s="149" t="s">
        <v>2363</v>
      </c>
      <c r="WHD308" s="148"/>
      <c r="WHE308" s="150"/>
      <c r="WHF308" s="150"/>
      <c r="WHG308" s="150"/>
      <c r="WHH308" s="151"/>
      <c r="WHI308" s="147">
        <v>27</v>
      </c>
      <c r="WHJ308" s="148"/>
      <c r="WHK308" s="149" t="s">
        <v>2363</v>
      </c>
      <c r="WHL308" s="148"/>
      <c r="WHM308" s="150"/>
      <c r="WHN308" s="150"/>
      <c r="WHO308" s="150"/>
      <c r="WHP308" s="151"/>
      <c r="WHQ308" s="147">
        <v>27</v>
      </c>
      <c r="WHR308" s="148"/>
      <c r="WHS308" s="149" t="s">
        <v>2363</v>
      </c>
      <c r="WHT308" s="148"/>
      <c r="WHU308" s="150"/>
      <c r="WHV308" s="150"/>
      <c r="WHW308" s="150"/>
      <c r="WHX308" s="151"/>
      <c r="WHY308" s="147">
        <v>27</v>
      </c>
      <c r="WHZ308" s="148"/>
      <c r="WIA308" s="149" t="s">
        <v>2363</v>
      </c>
      <c r="WIB308" s="148"/>
      <c r="WIC308" s="150"/>
      <c r="WID308" s="150"/>
      <c r="WIE308" s="150"/>
      <c r="WIF308" s="151"/>
      <c r="WIG308" s="147">
        <v>27</v>
      </c>
      <c r="WIH308" s="148"/>
      <c r="WII308" s="149" t="s">
        <v>2363</v>
      </c>
      <c r="WIJ308" s="148"/>
      <c r="WIK308" s="150"/>
      <c r="WIL308" s="150"/>
      <c r="WIM308" s="150"/>
      <c r="WIN308" s="151"/>
      <c r="WIO308" s="147">
        <v>27</v>
      </c>
      <c r="WIP308" s="148"/>
      <c r="WIQ308" s="149" t="s">
        <v>2363</v>
      </c>
      <c r="WIR308" s="148"/>
      <c r="WIS308" s="150"/>
      <c r="WIT308" s="150"/>
      <c r="WIU308" s="150"/>
      <c r="WIV308" s="151"/>
      <c r="WIW308" s="147">
        <v>27</v>
      </c>
      <c r="WIX308" s="148"/>
      <c r="WIY308" s="149" t="s">
        <v>2363</v>
      </c>
      <c r="WIZ308" s="148"/>
      <c r="WJA308" s="150"/>
      <c r="WJB308" s="150"/>
      <c r="WJC308" s="150"/>
      <c r="WJD308" s="151"/>
      <c r="WJE308" s="147">
        <v>27</v>
      </c>
      <c r="WJF308" s="148"/>
      <c r="WJG308" s="149" t="s">
        <v>2363</v>
      </c>
      <c r="WJH308" s="148"/>
      <c r="WJI308" s="150"/>
      <c r="WJJ308" s="150"/>
      <c r="WJK308" s="150"/>
      <c r="WJL308" s="151"/>
      <c r="WJM308" s="147">
        <v>27</v>
      </c>
      <c r="WJN308" s="148"/>
      <c r="WJO308" s="149" t="s">
        <v>2363</v>
      </c>
      <c r="WJP308" s="148"/>
      <c r="WJQ308" s="150"/>
      <c r="WJR308" s="150"/>
      <c r="WJS308" s="150"/>
      <c r="WJT308" s="151"/>
      <c r="WJU308" s="147">
        <v>27</v>
      </c>
      <c r="WJV308" s="148"/>
      <c r="WJW308" s="149" t="s">
        <v>2363</v>
      </c>
      <c r="WJX308" s="148"/>
      <c r="WJY308" s="150"/>
      <c r="WJZ308" s="150"/>
      <c r="WKA308" s="150"/>
      <c r="WKB308" s="151"/>
      <c r="WKC308" s="147">
        <v>27</v>
      </c>
      <c r="WKD308" s="148"/>
      <c r="WKE308" s="149" t="s">
        <v>2363</v>
      </c>
      <c r="WKF308" s="148"/>
      <c r="WKG308" s="150"/>
      <c r="WKH308" s="150"/>
      <c r="WKI308" s="150"/>
      <c r="WKJ308" s="151"/>
      <c r="WKK308" s="147">
        <v>27</v>
      </c>
      <c r="WKL308" s="148"/>
      <c r="WKM308" s="149" t="s">
        <v>2363</v>
      </c>
      <c r="WKN308" s="148"/>
      <c r="WKO308" s="150"/>
      <c r="WKP308" s="150"/>
      <c r="WKQ308" s="150"/>
      <c r="WKR308" s="151"/>
      <c r="WKS308" s="147">
        <v>27</v>
      </c>
      <c r="WKT308" s="148"/>
      <c r="WKU308" s="149" t="s">
        <v>2363</v>
      </c>
      <c r="WKV308" s="148"/>
      <c r="WKW308" s="150"/>
      <c r="WKX308" s="150"/>
      <c r="WKY308" s="150"/>
      <c r="WKZ308" s="151"/>
      <c r="WLA308" s="147">
        <v>27</v>
      </c>
      <c r="WLB308" s="148"/>
      <c r="WLC308" s="149" t="s">
        <v>2363</v>
      </c>
      <c r="WLD308" s="148"/>
      <c r="WLE308" s="150"/>
      <c r="WLF308" s="150"/>
      <c r="WLG308" s="150"/>
      <c r="WLH308" s="151"/>
      <c r="WLI308" s="147">
        <v>27</v>
      </c>
      <c r="WLJ308" s="148"/>
      <c r="WLK308" s="149" t="s">
        <v>2363</v>
      </c>
      <c r="WLL308" s="148"/>
      <c r="WLM308" s="150"/>
      <c r="WLN308" s="150"/>
      <c r="WLO308" s="150"/>
      <c r="WLP308" s="151"/>
      <c r="WLQ308" s="147">
        <v>27</v>
      </c>
      <c r="WLR308" s="148"/>
      <c r="WLS308" s="149" t="s">
        <v>2363</v>
      </c>
      <c r="WLT308" s="148"/>
      <c r="WLU308" s="150"/>
      <c r="WLV308" s="150"/>
      <c r="WLW308" s="150"/>
      <c r="WLX308" s="151"/>
      <c r="WLY308" s="147">
        <v>27</v>
      </c>
      <c r="WLZ308" s="148"/>
      <c r="WMA308" s="149" t="s">
        <v>2363</v>
      </c>
      <c r="WMB308" s="148"/>
      <c r="WMC308" s="150"/>
      <c r="WMD308" s="150"/>
      <c r="WME308" s="150"/>
      <c r="WMF308" s="151"/>
      <c r="WMG308" s="147">
        <v>27</v>
      </c>
      <c r="WMH308" s="148"/>
      <c r="WMI308" s="149" t="s">
        <v>2363</v>
      </c>
      <c r="WMJ308" s="148"/>
      <c r="WMK308" s="150"/>
      <c r="WML308" s="150"/>
      <c r="WMM308" s="150"/>
      <c r="WMN308" s="151"/>
      <c r="WMO308" s="147">
        <v>27</v>
      </c>
      <c r="WMP308" s="148"/>
      <c r="WMQ308" s="149" t="s">
        <v>2363</v>
      </c>
      <c r="WMR308" s="148"/>
      <c r="WMS308" s="150"/>
      <c r="WMT308" s="150"/>
      <c r="WMU308" s="150"/>
      <c r="WMV308" s="151"/>
      <c r="WMW308" s="147">
        <v>27</v>
      </c>
      <c r="WMX308" s="148"/>
      <c r="WMY308" s="149" t="s">
        <v>2363</v>
      </c>
      <c r="WMZ308" s="148"/>
      <c r="WNA308" s="150"/>
      <c r="WNB308" s="150"/>
      <c r="WNC308" s="150"/>
      <c r="WND308" s="151"/>
      <c r="WNE308" s="147">
        <v>27</v>
      </c>
      <c r="WNF308" s="148"/>
      <c r="WNG308" s="149" t="s">
        <v>2363</v>
      </c>
      <c r="WNH308" s="148"/>
      <c r="WNI308" s="150"/>
      <c r="WNJ308" s="150"/>
      <c r="WNK308" s="150"/>
      <c r="WNL308" s="151"/>
      <c r="WNM308" s="147">
        <v>27</v>
      </c>
      <c r="WNN308" s="148"/>
      <c r="WNO308" s="149" t="s">
        <v>2363</v>
      </c>
      <c r="WNP308" s="148"/>
      <c r="WNQ308" s="150"/>
      <c r="WNR308" s="150"/>
      <c r="WNS308" s="150"/>
      <c r="WNT308" s="151"/>
      <c r="WNU308" s="147">
        <v>27</v>
      </c>
      <c r="WNV308" s="148"/>
      <c r="WNW308" s="149" t="s">
        <v>2363</v>
      </c>
      <c r="WNX308" s="148"/>
      <c r="WNY308" s="150"/>
      <c r="WNZ308" s="150"/>
      <c r="WOA308" s="150"/>
      <c r="WOB308" s="151"/>
      <c r="WOC308" s="147">
        <v>27</v>
      </c>
      <c r="WOD308" s="148"/>
      <c r="WOE308" s="149" t="s">
        <v>2363</v>
      </c>
      <c r="WOF308" s="148"/>
      <c r="WOG308" s="150"/>
      <c r="WOH308" s="150"/>
      <c r="WOI308" s="150"/>
      <c r="WOJ308" s="151"/>
      <c r="WOK308" s="147">
        <v>27</v>
      </c>
      <c r="WOL308" s="148"/>
      <c r="WOM308" s="149" t="s">
        <v>2363</v>
      </c>
      <c r="WON308" s="148"/>
      <c r="WOO308" s="150"/>
      <c r="WOP308" s="150"/>
      <c r="WOQ308" s="150"/>
      <c r="WOR308" s="151"/>
      <c r="WOS308" s="147">
        <v>27</v>
      </c>
      <c r="WOT308" s="148"/>
      <c r="WOU308" s="149" t="s">
        <v>2363</v>
      </c>
      <c r="WOV308" s="148"/>
      <c r="WOW308" s="150"/>
      <c r="WOX308" s="150"/>
      <c r="WOY308" s="150"/>
      <c r="WOZ308" s="151"/>
      <c r="WPA308" s="147">
        <v>27</v>
      </c>
      <c r="WPB308" s="148"/>
      <c r="WPC308" s="149" t="s">
        <v>2363</v>
      </c>
      <c r="WPD308" s="148"/>
      <c r="WPE308" s="150"/>
      <c r="WPF308" s="150"/>
      <c r="WPG308" s="150"/>
      <c r="WPH308" s="151"/>
      <c r="WPI308" s="147">
        <v>27</v>
      </c>
      <c r="WPJ308" s="148"/>
      <c r="WPK308" s="149" t="s">
        <v>2363</v>
      </c>
      <c r="WPL308" s="148"/>
      <c r="WPM308" s="150"/>
      <c r="WPN308" s="150"/>
      <c r="WPO308" s="150"/>
      <c r="WPP308" s="151"/>
      <c r="WPQ308" s="147">
        <v>27</v>
      </c>
      <c r="WPR308" s="148"/>
      <c r="WPS308" s="149" t="s">
        <v>2363</v>
      </c>
      <c r="WPT308" s="148"/>
      <c r="WPU308" s="150"/>
      <c r="WPV308" s="150"/>
      <c r="WPW308" s="150"/>
      <c r="WPX308" s="151"/>
      <c r="WPY308" s="147">
        <v>27</v>
      </c>
      <c r="WPZ308" s="148"/>
      <c r="WQA308" s="149" t="s">
        <v>2363</v>
      </c>
      <c r="WQB308" s="148"/>
      <c r="WQC308" s="150"/>
      <c r="WQD308" s="150"/>
      <c r="WQE308" s="150"/>
      <c r="WQF308" s="151"/>
      <c r="WQG308" s="147">
        <v>27</v>
      </c>
      <c r="WQH308" s="148"/>
      <c r="WQI308" s="149" t="s">
        <v>2363</v>
      </c>
      <c r="WQJ308" s="148"/>
      <c r="WQK308" s="150"/>
      <c r="WQL308" s="150"/>
      <c r="WQM308" s="150"/>
      <c r="WQN308" s="151"/>
      <c r="WQO308" s="147">
        <v>27</v>
      </c>
      <c r="WQP308" s="148"/>
      <c r="WQQ308" s="149" t="s">
        <v>2363</v>
      </c>
      <c r="WQR308" s="148"/>
      <c r="WQS308" s="150"/>
      <c r="WQT308" s="150"/>
      <c r="WQU308" s="150"/>
      <c r="WQV308" s="151"/>
      <c r="WQW308" s="147">
        <v>27</v>
      </c>
      <c r="WQX308" s="148"/>
      <c r="WQY308" s="149" t="s">
        <v>2363</v>
      </c>
      <c r="WQZ308" s="148"/>
      <c r="WRA308" s="150"/>
      <c r="WRB308" s="150"/>
      <c r="WRC308" s="150"/>
      <c r="WRD308" s="151"/>
      <c r="WRE308" s="147">
        <v>27</v>
      </c>
      <c r="WRF308" s="148"/>
      <c r="WRG308" s="149" t="s">
        <v>2363</v>
      </c>
      <c r="WRH308" s="148"/>
      <c r="WRI308" s="150"/>
      <c r="WRJ308" s="150"/>
      <c r="WRK308" s="150"/>
      <c r="WRL308" s="151"/>
      <c r="WRM308" s="147">
        <v>27</v>
      </c>
      <c r="WRN308" s="148"/>
      <c r="WRO308" s="149" t="s">
        <v>2363</v>
      </c>
      <c r="WRP308" s="148"/>
      <c r="WRQ308" s="150"/>
      <c r="WRR308" s="150"/>
      <c r="WRS308" s="150"/>
      <c r="WRT308" s="151"/>
      <c r="WRU308" s="147">
        <v>27</v>
      </c>
      <c r="WRV308" s="148"/>
      <c r="WRW308" s="149" t="s">
        <v>2363</v>
      </c>
      <c r="WRX308" s="148"/>
      <c r="WRY308" s="150"/>
      <c r="WRZ308" s="150"/>
      <c r="WSA308" s="150"/>
      <c r="WSB308" s="151"/>
      <c r="WSC308" s="147">
        <v>27</v>
      </c>
      <c r="WSD308" s="148"/>
      <c r="WSE308" s="149" t="s">
        <v>2363</v>
      </c>
      <c r="WSF308" s="148"/>
      <c r="WSG308" s="150"/>
      <c r="WSH308" s="150"/>
      <c r="WSI308" s="150"/>
      <c r="WSJ308" s="151"/>
      <c r="WSK308" s="147">
        <v>27</v>
      </c>
      <c r="WSL308" s="148"/>
      <c r="WSM308" s="149" t="s">
        <v>2363</v>
      </c>
      <c r="WSN308" s="148"/>
      <c r="WSO308" s="150"/>
      <c r="WSP308" s="150"/>
      <c r="WSQ308" s="150"/>
      <c r="WSR308" s="151"/>
      <c r="WSS308" s="147">
        <v>27</v>
      </c>
      <c r="WST308" s="148"/>
      <c r="WSU308" s="149" t="s">
        <v>2363</v>
      </c>
      <c r="WSV308" s="148"/>
      <c r="WSW308" s="150"/>
      <c r="WSX308" s="150"/>
      <c r="WSY308" s="150"/>
      <c r="WSZ308" s="151"/>
      <c r="WTA308" s="147">
        <v>27</v>
      </c>
      <c r="WTB308" s="148"/>
      <c r="WTC308" s="149" t="s">
        <v>2363</v>
      </c>
      <c r="WTD308" s="148"/>
      <c r="WTE308" s="150"/>
      <c r="WTF308" s="150"/>
      <c r="WTG308" s="150"/>
      <c r="WTH308" s="151"/>
      <c r="WTI308" s="147">
        <v>27</v>
      </c>
      <c r="WTJ308" s="148"/>
      <c r="WTK308" s="149" t="s">
        <v>2363</v>
      </c>
      <c r="WTL308" s="148"/>
      <c r="WTM308" s="150"/>
      <c r="WTN308" s="150"/>
      <c r="WTO308" s="150"/>
      <c r="WTP308" s="151"/>
      <c r="WTQ308" s="147">
        <v>27</v>
      </c>
      <c r="WTR308" s="148"/>
      <c r="WTS308" s="149" t="s">
        <v>2363</v>
      </c>
      <c r="WTT308" s="148"/>
      <c r="WTU308" s="150"/>
      <c r="WTV308" s="150"/>
      <c r="WTW308" s="150"/>
      <c r="WTX308" s="151"/>
      <c r="WTY308" s="147">
        <v>27</v>
      </c>
      <c r="WTZ308" s="148"/>
      <c r="WUA308" s="149" t="s">
        <v>2363</v>
      </c>
      <c r="WUB308" s="148"/>
      <c r="WUC308" s="150"/>
      <c r="WUD308" s="150"/>
      <c r="WUE308" s="150"/>
      <c r="WUF308" s="151"/>
      <c r="WUG308" s="147">
        <v>27</v>
      </c>
      <c r="WUH308" s="148"/>
      <c r="WUI308" s="149" t="s">
        <v>2363</v>
      </c>
      <c r="WUJ308" s="148"/>
      <c r="WUK308" s="150"/>
      <c r="WUL308" s="150"/>
      <c r="WUM308" s="150"/>
      <c r="WUN308" s="151"/>
      <c r="WUO308" s="147">
        <v>27</v>
      </c>
      <c r="WUP308" s="148"/>
      <c r="WUQ308" s="149" t="s">
        <v>2363</v>
      </c>
      <c r="WUR308" s="148"/>
      <c r="WUS308" s="150"/>
      <c r="WUT308" s="150"/>
      <c r="WUU308" s="150"/>
      <c r="WUV308" s="151"/>
      <c r="WUW308" s="147">
        <v>27</v>
      </c>
      <c r="WUX308" s="148"/>
      <c r="WUY308" s="149" t="s">
        <v>2363</v>
      </c>
      <c r="WUZ308" s="148"/>
      <c r="WVA308" s="150"/>
      <c r="WVB308" s="150"/>
      <c r="WVC308" s="150"/>
      <c r="WVD308" s="151"/>
      <c r="WVE308" s="147">
        <v>27</v>
      </c>
      <c r="WVF308" s="148"/>
      <c r="WVG308" s="149" t="s">
        <v>2363</v>
      </c>
      <c r="WVH308" s="148"/>
      <c r="WVI308" s="150"/>
      <c r="WVJ308" s="150"/>
      <c r="WVK308" s="150"/>
      <c r="WVL308" s="151"/>
      <c r="WVM308" s="147">
        <v>27</v>
      </c>
      <c r="WVN308" s="148"/>
      <c r="WVO308" s="149" t="s">
        <v>2363</v>
      </c>
      <c r="WVP308" s="148"/>
      <c r="WVQ308" s="150"/>
      <c r="WVR308" s="150"/>
      <c r="WVS308" s="150"/>
      <c r="WVT308" s="151"/>
      <c r="WVU308" s="147">
        <v>27</v>
      </c>
      <c r="WVV308" s="148"/>
      <c r="WVW308" s="149" t="s">
        <v>2363</v>
      </c>
      <c r="WVX308" s="148"/>
      <c r="WVY308" s="150"/>
      <c r="WVZ308" s="150"/>
      <c r="WWA308" s="150"/>
      <c r="WWB308" s="151"/>
      <c r="WWC308" s="147">
        <v>27</v>
      </c>
      <c r="WWD308" s="148"/>
      <c r="WWE308" s="149" t="s">
        <v>2363</v>
      </c>
      <c r="WWF308" s="148"/>
      <c r="WWG308" s="150"/>
      <c r="WWH308" s="150"/>
      <c r="WWI308" s="150"/>
      <c r="WWJ308" s="151"/>
      <c r="WWK308" s="147">
        <v>27</v>
      </c>
      <c r="WWL308" s="148"/>
      <c r="WWM308" s="149" t="s">
        <v>2363</v>
      </c>
      <c r="WWN308" s="148"/>
      <c r="WWO308" s="150"/>
      <c r="WWP308" s="150"/>
      <c r="WWQ308" s="150"/>
      <c r="WWR308" s="151"/>
      <c r="WWS308" s="147">
        <v>27</v>
      </c>
      <c r="WWT308" s="148"/>
      <c r="WWU308" s="149" t="s">
        <v>2363</v>
      </c>
      <c r="WWV308" s="148"/>
      <c r="WWW308" s="150"/>
      <c r="WWX308" s="150"/>
      <c r="WWY308" s="150"/>
      <c r="WWZ308" s="151"/>
      <c r="WXA308" s="147">
        <v>27</v>
      </c>
      <c r="WXB308" s="148"/>
      <c r="WXC308" s="149" t="s">
        <v>2363</v>
      </c>
      <c r="WXD308" s="148"/>
      <c r="WXE308" s="150"/>
      <c r="WXF308" s="150"/>
      <c r="WXG308" s="150"/>
      <c r="WXH308" s="151"/>
      <c r="WXI308" s="147">
        <v>27</v>
      </c>
      <c r="WXJ308" s="148"/>
      <c r="WXK308" s="149" t="s">
        <v>2363</v>
      </c>
      <c r="WXL308" s="148"/>
      <c r="WXM308" s="150"/>
      <c r="WXN308" s="150"/>
      <c r="WXO308" s="150"/>
      <c r="WXP308" s="151"/>
      <c r="WXQ308" s="147">
        <v>27</v>
      </c>
      <c r="WXR308" s="148"/>
      <c r="WXS308" s="149" t="s">
        <v>2363</v>
      </c>
      <c r="WXT308" s="148"/>
      <c r="WXU308" s="150"/>
      <c r="WXV308" s="150"/>
      <c r="WXW308" s="150"/>
      <c r="WXX308" s="151"/>
      <c r="WXY308" s="147">
        <v>27</v>
      </c>
      <c r="WXZ308" s="148"/>
      <c r="WYA308" s="149" t="s">
        <v>2363</v>
      </c>
      <c r="WYB308" s="148"/>
      <c r="WYC308" s="150"/>
      <c r="WYD308" s="150"/>
      <c r="WYE308" s="150"/>
      <c r="WYF308" s="151"/>
      <c r="WYG308" s="147">
        <v>27</v>
      </c>
      <c r="WYH308" s="148"/>
      <c r="WYI308" s="149" t="s">
        <v>2363</v>
      </c>
      <c r="WYJ308" s="148"/>
      <c r="WYK308" s="150"/>
      <c r="WYL308" s="150"/>
      <c r="WYM308" s="150"/>
      <c r="WYN308" s="151"/>
      <c r="WYO308" s="147">
        <v>27</v>
      </c>
      <c r="WYP308" s="148"/>
      <c r="WYQ308" s="149" t="s">
        <v>2363</v>
      </c>
      <c r="WYR308" s="148"/>
      <c r="WYS308" s="150"/>
      <c r="WYT308" s="150"/>
      <c r="WYU308" s="150"/>
      <c r="WYV308" s="151"/>
      <c r="WYW308" s="147">
        <v>27</v>
      </c>
      <c r="WYX308" s="148"/>
      <c r="WYY308" s="149" t="s">
        <v>2363</v>
      </c>
      <c r="WYZ308" s="148"/>
      <c r="WZA308" s="150"/>
      <c r="WZB308" s="150"/>
      <c r="WZC308" s="150"/>
      <c r="WZD308" s="151"/>
      <c r="WZE308" s="147">
        <v>27</v>
      </c>
      <c r="WZF308" s="148"/>
      <c r="WZG308" s="149" t="s">
        <v>2363</v>
      </c>
      <c r="WZH308" s="148"/>
      <c r="WZI308" s="150"/>
      <c r="WZJ308" s="150"/>
      <c r="WZK308" s="150"/>
      <c r="WZL308" s="151"/>
      <c r="WZM308" s="147">
        <v>27</v>
      </c>
      <c r="WZN308" s="148"/>
      <c r="WZO308" s="149" t="s">
        <v>2363</v>
      </c>
      <c r="WZP308" s="148"/>
      <c r="WZQ308" s="150"/>
      <c r="WZR308" s="150"/>
      <c r="WZS308" s="150"/>
      <c r="WZT308" s="151"/>
      <c r="WZU308" s="147">
        <v>27</v>
      </c>
      <c r="WZV308" s="148"/>
      <c r="WZW308" s="149" t="s">
        <v>2363</v>
      </c>
      <c r="WZX308" s="148"/>
      <c r="WZY308" s="150"/>
      <c r="WZZ308" s="150"/>
      <c r="XAA308" s="150"/>
      <c r="XAB308" s="151"/>
      <c r="XAC308" s="147">
        <v>27</v>
      </c>
      <c r="XAD308" s="148"/>
      <c r="XAE308" s="149" t="s">
        <v>2363</v>
      </c>
      <c r="XAF308" s="148"/>
      <c r="XAG308" s="150"/>
      <c r="XAH308" s="150"/>
      <c r="XAI308" s="150"/>
      <c r="XAJ308" s="151"/>
      <c r="XAK308" s="147">
        <v>27</v>
      </c>
      <c r="XAL308" s="148"/>
      <c r="XAM308" s="149" t="s">
        <v>2363</v>
      </c>
      <c r="XAN308" s="148"/>
      <c r="XAO308" s="150"/>
      <c r="XAP308" s="150"/>
      <c r="XAQ308" s="150"/>
      <c r="XAR308" s="151"/>
      <c r="XAS308" s="147">
        <v>27</v>
      </c>
      <c r="XAT308" s="148"/>
      <c r="XAU308" s="149" t="s">
        <v>2363</v>
      </c>
      <c r="XAV308" s="148"/>
      <c r="XAW308" s="150"/>
      <c r="XAX308" s="150"/>
      <c r="XAY308" s="150"/>
      <c r="XAZ308" s="151"/>
      <c r="XBA308" s="147">
        <v>27</v>
      </c>
      <c r="XBB308" s="148"/>
      <c r="XBC308" s="149" t="s">
        <v>2363</v>
      </c>
      <c r="XBD308" s="148"/>
      <c r="XBE308" s="150"/>
      <c r="XBF308" s="150"/>
      <c r="XBG308" s="150"/>
      <c r="XBH308" s="151"/>
      <c r="XBI308" s="147">
        <v>27</v>
      </c>
      <c r="XBJ308" s="148"/>
      <c r="XBK308" s="149" t="s">
        <v>2363</v>
      </c>
      <c r="XBL308" s="148"/>
      <c r="XBM308" s="150"/>
      <c r="XBN308" s="150"/>
      <c r="XBO308" s="150"/>
      <c r="XBP308" s="151"/>
      <c r="XBQ308" s="147">
        <v>27</v>
      </c>
      <c r="XBR308" s="148"/>
      <c r="XBS308" s="149" t="s">
        <v>2363</v>
      </c>
      <c r="XBT308" s="148"/>
      <c r="XBU308" s="150"/>
      <c r="XBV308" s="150"/>
      <c r="XBW308" s="150"/>
      <c r="XBX308" s="151"/>
      <c r="XBY308" s="147">
        <v>27</v>
      </c>
      <c r="XBZ308" s="148"/>
      <c r="XCA308" s="149" t="s">
        <v>2363</v>
      </c>
      <c r="XCB308" s="148"/>
      <c r="XCC308" s="150"/>
      <c r="XCD308" s="150"/>
      <c r="XCE308" s="150"/>
      <c r="XCF308" s="151"/>
      <c r="XCG308" s="147">
        <v>27</v>
      </c>
      <c r="XCH308" s="148"/>
      <c r="XCI308" s="149" t="s">
        <v>2363</v>
      </c>
      <c r="XCJ308" s="148"/>
      <c r="XCK308" s="150"/>
      <c r="XCL308" s="150"/>
      <c r="XCM308" s="150"/>
      <c r="XCN308" s="151"/>
      <c r="XCO308" s="147">
        <v>27</v>
      </c>
      <c r="XCP308" s="148"/>
      <c r="XCQ308" s="149" t="s">
        <v>2363</v>
      </c>
      <c r="XCR308" s="148"/>
      <c r="XCS308" s="150"/>
      <c r="XCT308" s="150"/>
      <c r="XCU308" s="150"/>
      <c r="XCV308" s="151"/>
      <c r="XCW308" s="147">
        <v>27</v>
      </c>
      <c r="XCX308" s="148"/>
      <c r="XCY308" s="149" t="s">
        <v>2363</v>
      </c>
      <c r="XCZ308" s="148"/>
      <c r="XDA308" s="150"/>
      <c r="XDB308" s="150"/>
      <c r="XDC308" s="150"/>
      <c r="XDD308" s="151"/>
      <c r="XDE308" s="147">
        <v>27</v>
      </c>
      <c r="XDF308" s="148"/>
      <c r="XDG308" s="149" t="s">
        <v>2363</v>
      </c>
      <c r="XDH308" s="148"/>
      <c r="XDI308" s="150"/>
      <c r="XDJ308" s="150"/>
      <c r="XDK308" s="150"/>
      <c r="XDL308" s="151"/>
      <c r="XDM308" s="147">
        <v>27</v>
      </c>
      <c r="XDN308" s="148"/>
      <c r="XDO308" s="149" t="s">
        <v>2363</v>
      </c>
      <c r="XDP308" s="148"/>
      <c r="XDQ308" s="150"/>
      <c r="XDR308" s="150"/>
      <c r="XDS308" s="150"/>
      <c r="XDT308" s="151"/>
      <c r="XDU308" s="147">
        <v>27</v>
      </c>
      <c r="XDV308" s="148"/>
      <c r="XDW308" s="149" t="s">
        <v>2363</v>
      </c>
      <c r="XDX308" s="148"/>
      <c r="XDY308" s="150"/>
      <c r="XDZ308" s="150"/>
      <c r="XEA308" s="150"/>
      <c r="XEB308" s="151"/>
      <c r="XEC308" s="147">
        <v>27</v>
      </c>
      <c r="XED308" s="148"/>
      <c r="XEE308" s="149" t="s">
        <v>2363</v>
      </c>
      <c r="XEF308" s="148"/>
      <c r="XEG308" s="150"/>
      <c r="XEH308" s="150"/>
      <c r="XEI308" s="150"/>
    </row>
    <row r="309" spans="2:16363" ht="15" outlineLevel="1" x14ac:dyDescent="0.15">
      <c r="B309" s="332" t="s">
        <v>1659</v>
      </c>
      <c r="C309" s="320">
        <v>30</v>
      </c>
      <c r="D309" s="320">
        <v>1</v>
      </c>
      <c r="E309" s="334" t="s">
        <v>1660</v>
      </c>
      <c r="F309" s="320" t="s">
        <v>287</v>
      </c>
      <c r="G309" s="323">
        <v>1</v>
      </c>
      <c r="H309" s="324">
        <v>1251730</v>
      </c>
      <c r="I309" s="324">
        <f>+ROUND(H309*G309,0)</f>
        <v>1251730</v>
      </c>
      <c r="J309" s="354"/>
      <c r="K309" s="11"/>
      <c r="L309" s="12"/>
      <c r="M309" s="13"/>
      <c r="N309" s="13"/>
      <c r="O309" s="14"/>
      <c r="P309" s="13"/>
      <c r="Q309" s="11"/>
      <c r="R309" s="11"/>
      <c r="S309" s="11"/>
      <c r="T309" s="12"/>
      <c r="U309" s="13"/>
      <c r="V309" s="13"/>
      <c r="W309" s="14"/>
      <c r="X309" s="13"/>
      <c r="Y309" s="11"/>
      <c r="Z309" s="11"/>
      <c r="AA309" s="11"/>
      <c r="AB309" s="12"/>
      <c r="AC309" s="13"/>
      <c r="AD309" s="13"/>
      <c r="AE309" s="14"/>
      <c r="AF309" s="13"/>
      <c r="AG309" s="11"/>
      <c r="AH309" s="11"/>
      <c r="AI309" s="11"/>
      <c r="AJ309" s="12"/>
      <c r="AK309" s="13"/>
      <c r="AL309" s="13"/>
      <c r="AM309" s="14"/>
      <c r="AN309" s="13"/>
      <c r="AO309" s="11"/>
      <c r="AP309" s="11"/>
      <c r="AQ309" s="11"/>
      <c r="AR309" s="12"/>
      <c r="AS309" s="13"/>
      <c r="AT309" s="13"/>
      <c r="AU309" s="14"/>
      <c r="AV309" s="13"/>
      <c r="AW309" s="11"/>
      <c r="AX309" s="11"/>
      <c r="AY309" s="11"/>
      <c r="AZ309" s="12"/>
      <c r="BA309" s="13"/>
      <c r="BB309" s="13"/>
      <c r="BC309" s="14"/>
      <c r="BD309" s="13"/>
      <c r="BE309" s="11"/>
      <c r="BF309" s="11"/>
      <c r="BG309" s="11"/>
      <c r="BH309" s="12"/>
      <c r="BI309" s="13"/>
      <c r="BJ309" s="13"/>
      <c r="BK309" s="14"/>
      <c r="BL309" s="13"/>
      <c r="BM309" s="11"/>
      <c r="BN309" s="11"/>
      <c r="BO309" s="11"/>
      <c r="BP309" s="12"/>
      <c r="BQ309" s="13"/>
      <c r="BR309" s="13"/>
      <c r="BS309" s="14"/>
      <c r="BT309" s="13"/>
      <c r="BU309" s="11"/>
      <c r="BV309" s="11"/>
      <c r="BW309" s="11"/>
      <c r="BX309" s="12"/>
      <c r="BY309" s="13"/>
      <c r="BZ309" s="13"/>
      <c r="CA309" s="14"/>
      <c r="CB309" s="13"/>
      <c r="CC309" s="11"/>
      <c r="CD309" s="11"/>
      <c r="CE309" s="11"/>
      <c r="CF309" s="12"/>
      <c r="CG309" s="13"/>
      <c r="CH309" s="13"/>
      <c r="CI309" s="14"/>
      <c r="CJ309" s="13"/>
      <c r="CK309" s="11"/>
      <c r="CL309" s="11"/>
      <c r="CM309" s="11"/>
      <c r="CN309" s="12"/>
      <c r="CO309" s="13"/>
      <c r="CP309" s="13"/>
      <c r="CQ309" s="14"/>
      <c r="CR309" s="13"/>
      <c r="CS309" s="11"/>
      <c r="CT309" s="11"/>
      <c r="CU309" s="11"/>
      <c r="CV309" s="12"/>
      <c r="CW309" s="13"/>
      <c r="CX309" s="13"/>
      <c r="CY309" s="14"/>
      <c r="CZ309" s="13"/>
      <c r="DA309" s="11"/>
      <c r="DB309" s="11"/>
      <c r="DC309" s="11"/>
      <c r="DD309" s="12"/>
      <c r="DE309" s="13"/>
      <c r="DF309" s="13"/>
      <c r="DG309" s="14"/>
      <c r="DH309" s="13"/>
      <c r="DI309" s="11"/>
      <c r="DJ309" s="11"/>
      <c r="DK309" s="11"/>
      <c r="DL309" s="12"/>
      <c r="DM309" s="13"/>
      <c r="DN309" s="13"/>
      <c r="DO309" s="14"/>
      <c r="DP309" s="13"/>
      <c r="DQ309" s="11"/>
      <c r="DR309" s="11"/>
      <c r="DS309" s="11"/>
      <c r="DT309" s="12"/>
      <c r="DU309" s="13"/>
      <c r="DV309" s="13"/>
      <c r="DW309" s="14"/>
      <c r="DX309" s="13"/>
      <c r="DY309" s="11"/>
      <c r="DZ309" s="11"/>
      <c r="EA309" s="11"/>
      <c r="EB309" s="12"/>
      <c r="EC309" s="13"/>
      <c r="ED309" s="13"/>
      <c r="EE309" s="14"/>
      <c r="EF309" s="13"/>
      <c r="EG309" s="11"/>
      <c r="EH309" s="11"/>
      <c r="EI309" s="11"/>
      <c r="EJ309" s="12"/>
      <c r="EK309" s="13"/>
      <c r="EL309" s="13"/>
      <c r="EM309" s="14"/>
      <c r="EN309" s="13"/>
      <c r="EO309" s="11"/>
      <c r="EP309" s="11"/>
      <c r="EQ309" s="11"/>
      <c r="ER309" s="12"/>
      <c r="ES309" s="13"/>
      <c r="ET309" s="13"/>
      <c r="EU309" s="14"/>
      <c r="EV309" s="13"/>
      <c r="EW309" s="11"/>
      <c r="EX309" s="11"/>
      <c r="EY309" s="11"/>
      <c r="EZ309" s="12"/>
      <c r="FA309" s="13"/>
      <c r="FB309" s="13"/>
      <c r="FC309" s="14"/>
      <c r="FD309" s="13"/>
      <c r="FE309" s="11"/>
      <c r="FF309" s="11"/>
      <c r="FG309" s="11"/>
      <c r="FH309" s="12"/>
      <c r="FI309" s="13"/>
      <c r="FJ309" s="13"/>
      <c r="FK309" s="14"/>
      <c r="FL309" s="13"/>
      <c r="FM309" s="11"/>
      <c r="FN309" s="11"/>
      <c r="FO309" s="11"/>
      <c r="FP309" s="12"/>
      <c r="FQ309" s="13"/>
      <c r="FR309" s="13"/>
      <c r="FS309" s="14"/>
      <c r="FT309" s="13"/>
      <c r="FU309" s="11"/>
      <c r="FV309" s="11"/>
      <c r="FW309" s="11"/>
      <c r="FX309" s="12"/>
      <c r="FY309" s="13"/>
      <c r="FZ309" s="13"/>
      <c r="GA309" s="14"/>
      <c r="GB309" s="13"/>
      <c r="GC309" s="11"/>
      <c r="GD309" s="11"/>
      <c r="GE309" s="11"/>
      <c r="GF309" s="12"/>
      <c r="GG309" s="13"/>
      <c r="GH309" s="13"/>
      <c r="GI309" s="14"/>
      <c r="GJ309" s="13"/>
      <c r="GK309" s="11"/>
      <c r="GL309" s="11"/>
      <c r="GM309" s="11"/>
      <c r="GN309" s="12"/>
      <c r="GO309" s="13"/>
      <c r="GP309" s="13"/>
      <c r="GQ309" s="14"/>
      <c r="GR309" s="13"/>
      <c r="GS309" s="11"/>
      <c r="GT309" s="11"/>
      <c r="GU309" s="11"/>
      <c r="GV309" s="12"/>
      <c r="GW309" s="13"/>
      <c r="GX309" s="13"/>
      <c r="GY309" s="14"/>
      <c r="GZ309" s="13"/>
      <c r="HA309" s="11"/>
      <c r="HB309" s="11"/>
      <c r="HC309" s="11"/>
      <c r="HD309" s="12"/>
      <c r="HE309" s="13"/>
      <c r="HF309" s="13"/>
      <c r="HG309" s="14"/>
      <c r="HH309" s="13"/>
      <c r="HI309" s="11"/>
      <c r="HJ309" s="11"/>
      <c r="HK309" s="11"/>
      <c r="HL309" s="12"/>
      <c r="HM309" s="13"/>
      <c r="HN309" s="13"/>
      <c r="HO309" s="14"/>
      <c r="HP309" s="13"/>
      <c r="HQ309" s="11"/>
      <c r="HR309" s="11"/>
      <c r="HS309" s="11"/>
      <c r="HT309" s="12"/>
      <c r="HU309" s="13"/>
      <c r="HV309" s="13"/>
      <c r="HW309" s="14"/>
      <c r="HX309" s="13"/>
      <c r="HY309" s="11"/>
      <c r="HZ309" s="11"/>
      <c r="IA309" s="11"/>
      <c r="IB309" s="12"/>
      <c r="IC309" s="13"/>
      <c r="ID309" s="13"/>
      <c r="IE309" s="14"/>
      <c r="IF309" s="13"/>
      <c r="IG309" s="11"/>
      <c r="IH309" s="11"/>
      <c r="II309" s="11"/>
      <c r="IJ309" s="12"/>
      <c r="IK309" s="13"/>
      <c r="IL309" s="13"/>
      <c r="IM309" s="14"/>
      <c r="IN309" s="13"/>
      <c r="IO309" s="11"/>
      <c r="IP309" s="11"/>
      <c r="IQ309" s="11"/>
      <c r="IR309" s="12"/>
      <c r="IS309" s="13"/>
      <c r="IT309" s="13"/>
      <c r="IU309" s="14"/>
      <c r="IV309" s="13"/>
      <c r="IW309" s="11"/>
      <c r="IX309" s="11"/>
      <c r="IY309" s="11"/>
      <c r="IZ309" s="12"/>
      <c r="JA309" s="13"/>
      <c r="JB309" s="13"/>
      <c r="JC309" s="14"/>
      <c r="JD309" s="13"/>
      <c r="JE309" s="11"/>
      <c r="JF309" s="11"/>
      <c r="JG309" s="11"/>
      <c r="JH309" s="12"/>
      <c r="JI309" s="13"/>
      <c r="JJ309" s="13"/>
      <c r="JK309" s="14"/>
      <c r="JL309" s="13"/>
      <c r="JM309" s="11"/>
      <c r="JN309" s="11"/>
      <c r="JO309" s="11"/>
      <c r="JP309" s="12"/>
      <c r="JQ309" s="13"/>
      <c r="JR309" s="13"/>
      <c r="JS309" s="14"/>
      <c r="JT309" s="13"/>
      <c r="JU309" s="11"/>
      <c r="JV309" s="11"/>
      <c r="JW309" s="11"/>
      <c r="JX309" s="12"/>
      <c r="JY309" s="13"/>
      <c r="JZ309" s="13"/>
      <c r="KA309" s="14"/>
      <c r="KB309" s="13"/>
      <c r="KC309" s="11"/>
      <c r="KD309" s="11"/>
      <c r="KE309" s="11"/>
      <c r="KF309" s="12"/>
      <c r="KG309" s="13"/>
      <c r="KH309" s="13"/>
      <c r="KI309" s="14"/>
      <c r="KJ309" s="13"/>
      <c r="KK309" s="11"/>
      <c r="KL309" s="11"/>
      <c r="KM309" s="11"/>
      <c r="KN309" s="12"/>
      <c r="KO309" s="13"/>
      <c r="KP309" s="13"/>
      <c r="KQ309" s="14"/>
      <c r="KR309" s="13"/>
      <c r="KS309" s="11"/>
      <c r="KT309" s="11"/>
      <c r="KU309" s="11"/>
      <c r="KV309" s="12"/>
      <c r="KW309" s="13"/>
      <c r="KX309" s="13"/>
      <c r="KY309" s="14"/>
      <c r="KZ309" s="13"/>
      <c r="LA309" s="11"/>
      <c r="LB309" s="11"/>
      <c r="LC309" s="11"/>
      <c r="LD309" s="12"/>
      <c r="LE309" s="13"/>
      <c r="LF309" s="13"/>
      <c r="LG309" s="14"/>
      <c r="LH309" s="13"/>
      <c r="LI309" s="11"/>
      <c r="LJ309" s="11"/>
      <c r="LK309" s="11"/>
      <c r="LL309" s="12"/>
      <c r="LM309" s="13"/>
      <c r="LN309" s="13"/>
      <c r="LO309" s="14"/>
      <c r="LP309" s="13"/>
      <c r="LQ309" s="11"/>
      <c r="LR309" s="11"/>
      <c r="LS309" s="11"/>
      <c r="LT309" s="12"/>
      <c r="LU309" s="13"/>
      <c r="LV309" s="13"/>
      <c r="LW309" s="14"/>
      <c r="LX309" s="13"/>
      <c r="LY309" s="11"/>
      <c r="LZ309" s="11"/>
      <c r="MA309" s="11"/>
      <c r="MB309" s="12"/>
      <c r="MC309" s="13"/>
      <c r="MD309" s="13"/>
      <c r="ME309" s="14"/>
      <c r="MF309" s="13"/>
      <c r="MG309" s="11"/>
      <c r="MH309" s="11"/>
      <c r="MI309" s="11"/>
      <c r="MJ309" s="12"/>
      <c r="MK309" s="13"/>
      <c r="ML309" s="13"/>
      <c r="MM309" s="14"/>
      <c r="MN309" s="13"/>
      <c r="MO309" s="11"/>
      <c r="MP309" s="11"/>
      <c r="MQ309" s="11"/>
      <c r="MR309" s="12"/>
      <c r="MS309" s="13"/>
      <c r="MT309" s="13"/>
      <c r="MU309" s="14"/>
      <c r="MV309" s="13"/>
      <c r="MW309" s="11"/>
      <c r="MX309" s="11"/>
      <c r="MY309" s="11"/>
      <c r="MZ309" s="12"/>
      <c r="NA309" s="13"/>
      <c r="NB309" s="13"/>
      <c r="NC309" s="14"/>
      <c r="ND309" s="13"/>
      <c r="NE309" s="11"/>
      <c r="NF309" s="11"/>
      <c r="NG309" s="11"/>
      <c r="NH309" s="12"/>
      <c r="NI309" s="13"/>
      <c r="NJ309" s="13"/>
      <c r="NK309" s="14"/>
      <c r="NL309" s="13"/>
      <c r="NM309" s="11"/>
      <c r="NN309" s="11"/>
      <c r="NO309" s="11"/>
      <c r="NP309" s="12"/>
      <c r="NQ309" s="13"/>
      <c r="NR309" s="13"/>
      <c r="NS309" s="14"/>
      <c r="NT309" s="13"/>
      <c r="NU309" s="11"/>
      <c r="NV309" s="11"/>
      <c r="NW309" s="11"/>
      <c r="NX309" s="12"/>
      <c r="NY309" s="13"/>
      <c r="NZ309" s="13"/>
      <c r="OA309" s="14"/>
      <c r="OB309" s="13"/>
      <c r="OC309" s="11"/>
      <c r="OD309" s="11"/>
      <c r="OE309" s="11"/>
      <c r="OF309" s="12"/>
      <c r="OG309" s="13"/>
      <c r="OH309" s="13"/>
      <c r="OI309" s="14"/>
      <c r="OJ309" s="13"/>
      <c r="OK309" s="11"/>
      <c r="OL309" s="11"/>
      <c r="OM309" s="11"/>
      <c r="ON309" s="12"/>
      <c r="OO309" s="13"/>
      <c r="OP309" s="13"/>
      <c r="OQ309" s="14"/>
      <c r="OR309" s="13"/>
      <c r="OS309" s="11"/>
      <c r="OT309" s="11"/>
      <c r="OU309" s="11"/>
      <c r="OV309" s="12"/>
      <c r="OW309" s="13"/>
      <c r="OX309" s="13"/>
      <c r="OY309" s="14"/>
      <c r="OZ309" s="13"/>
      <c r="PA309" s="11"/>
      <c r="PB309" s="11"/>
      <c r="PC309" s="11"/>
      <c r="PD309" s="12"/>
      <c r="PE309" s="13"/>
      <c r="PF309" s="13"/>
      <c r="PG309" s="14"/>
      <c r="PH309" s="13"/>
      <c r="PI309" s="11"/>
      <c r="PJ309" s="11"/>
      <c r="PK309" s="11"/>
      <c r="PL309" s="12"/>
      <c r="PM309" s="13"/>
      <c r="PN309" s="13"/>
      <c r="PO309" s="14"/>
      <c r="PP309" s="13"/>
      <c r="PQ309" s="11"/>
      <c r="PR309" s="11"/>
      <c r="PS309" s="11"/>
      <c r="PT309" s="12"/>
      <c r="PU309" s="13"/>
      <c r="PV309" s="13"/>
      <c r="PW309" s="14"/>
      <c r="PX309" s="13"/>
      <c r="PY309" s="11"/>
      <c r="PZ309" s="11"/>
      <c r="QA309" s="11"/>
      <c r="QB309" s="12"/>
      <c r="QC309" s="13"/>
      <c r="QD309" s="13"/>
      <c r="QE309" s="14"/>
      <c r="QF309" s="13"/>
      <c r="QG309" s="11"/>
      <c r="QH309" s="11"/>
      <c r="QI309" s="11"/>
      <c r="QJ309" s="12"/>
      <c r="QK309" s="13"/>
      <c r="QL309" s="13"/>
      <c r="QM309" s="14"/>
      <c r="QN309" s="13"/>
      <c r="QO309" s="11"/>
      <c r="QP309" s="11"/>
      <c r="QQ309" s="11"/>
      <c r="QR309" s="12"/>
      <c r="QS309" s="13"/>
      <c r="QT309" s="13"/>
      <c r="QU309" s="14"/>
      <c r="QV309" s="13"/>
      <c r="QW309" s="11"/>
      <c r="QX309" s="11"/>
      <c r="QY309" s="11"/>
      <c r="QZ309" s="12"/>
      <c r="RA309" s="13"/>
      <c r="RB309" s="13"/>
      <c r="RC309" s="14"/>
      <c r="RD309" s="13"/>
      <c r="RE309" s="11"/>
      <c r="RF309" s="11"/>
      <c r="RG309" s="11"/>
      <c r="RH309" s="12"/>
      <c r="RI309" s="13"/>
      <c r="RJ309" s="13"/>
      <c r="RK309" s="14"/>
      <c r="RL309" s="13"/>
      <c r="RM309" s="11"/>
      <c r="RN309" s="11"/>
      <c r="RO309" s="11"/>
      <c r="RP309" s="12"/>
      <c r="RQ309" s="13"/>
      <c r="RR309" s="13"/>
      <c r="RS309" s="14"/>
      <c r="RT309" s="13"/>
      <c r="RU309" s="11"/>
      <c r="RV309" s="11"/>
      <c r="RW309" s="11"/>
      <c r="RX309" s="12"/>
      <c r="RY309" s="13"/>
      <c r="RZ309" s="13"/>
      <c r="SA309" s="14"/>
      <c r="SB309" s="13"/>
      <c r="SC309" s="11"/>
      <c r="SD309" s="11"/>
      <c r="SE309" s="11"/>
      <c r="SF309" s="12"/>
      <c r="SG309" s="13"/>
      <c r="SH309" s="13"/>
      <c r="SI309" s="14"/>
      <c r="SJ309" s="13"/>
      <c r="SK309" s="11"/>
      <c r="SL309" s="11"/>
      <c r="SM309" s="11"/>
      <c r="SN309" s="12"/>
      <c r="SO309" s="13"/>
      <c r="SP309" s="13"/>
      <c r="SQ309" s="14"/>
      <c r="SR309" s="13"/>
      <c r="SS309" s="11"/>
      <c r="ST309" s="11"/>
      <c r="SU309" s="11"/>
      <c r="SV309" s="12"/>
      <c r="SW309" s="13"/>
      <c r="SX309" s="13"/>
      <c r="SY309" s="14"/>
      <c r="SZ309" s="13"/>
      <c r="TA309" s="11"/>
      <c r="TB309" s="11"/>
      <c r="TC309" s="11"/>
      <c r="TD309" s="12"/>
      <c r="TE309" s="13"/>
      <c r="TF309" s="13"/>
      <c r="TG309" s="14"/>
      <c r="TH309" s="13"/>
      <c r="TI309" s="11"/>
      <c r="TJ309" s="11"/>
      <c r="TK309" s="11"/>
      <c r="TL309" s="12"/>
      <c r="TM309" s="13"/>
      <c r="TN309" s="13"/>
      <c r="TO309" s="14"/>
      <c r="TP309" s="13"/>
      <c r="TQ309" s="11"/>
      <c r="TR309" s="11"/>
      <c r="TS309" s="11"/>
      <c r="TT309" s="12"/>
      <c r="TU309" s="13"/>
      <c r="TV309" s="13"/>
      <c r="TW309" s="14"/>
      <c r="TX309" s="13"/>
      <c r="TY309" s="11"/>
      <c r="TZ309" s="11"/>
      <c r="UA309" s="11"/>
      <c r="UB309" s="12"/>
      <c r="UC309" s="13"/>
      <c r="UD309" s="13"/>
      <c r="UE309" s="14"/>
      <c r="UF309" s="13"/>
      <c r="UG309" s="11"/>
      <c r="UH309" s="11"/>
      <c r="UI309" s="11"/>
      <c r="UJ309" s="12"/>
      <c r="UK309" s="13"/>
      <c r="UL309" s="13"/>
      <c r="UM309" s="14"/>
      <c r="UN309" s="13"/>
      <c r="UO309" s="11"/>
      <c r="UP309" s="11"/>
      <c r="UQ309" s="11"/>
      <c r="UR309" s="12"/>
      <c r="US309" s="13"/>
      <c r="UT309" s="13"/>
      <c r="UU309" s="14"/>
      <c r="UV309" s="13"/>
      <c r="UW309" s="11"/>
      <c r="UX309" s="11"/>
      <c r="UY309" s="11"/>
      <c r="UZ309" s="12"/>
      <c r="VA309" s="13"/>
      <c r="VB309" s="13"/>
      <c r="VC309" s="14"/>
      <c r="VD309" s="13"/>
      <c r="VE309" s="11"/>
      <c r="VF309" s="11"/>
      <c r="VG309" s="11"/>
      <c r="VH309" s="12"/>
      <c r="VI309" s="13"/>
      <c r="VJ309" s="13"/>
      <c r="VK309" s="14"/>
      <c r="VL309" s="13"/>
      <c r="VM309" s="11"/>
      <c r="VN309" s="11"/>
      <c r="VO309" s="11"/>
      <c r="VP309" s="12"/>
      <c r="VQ309" s="13"/>
      <c r="VR309" s="13"/>
      <c r="VS309" s="14"/>
      <c r="VT309" s="13"/>
      <c r="VU309" s="11"/>
      <c r="VV309" s="11"/>
      <c r="VW309" s="11"/>
      <c r="VX309" s="12"/>
      <c r="VY309" s="13"/>
      <c r="VZ309" s="13"/>
      <c r="WA309" s="14"/>
      <c r="WB309" s="13"/>
      <c r="WC309" s="11"/>
      <c r="WD309" s="11"/>
      <c r="WE309" s="11"/>
      <c r="WF309" s="12"/>
      <c r="WG309" s="13"/>
      <c r="WH309" s="13"/>
      <c r="WI309" s="14"/>
      <c r="WJ309" s="13"/>
      <c r="WK309" s="11"/>
      <c r="WL309" s="11"/>
      <c r="WM309" s="11"/>
      <c r="WN309" s="12"/>
      <c r="WO309" s="13"/>
      <c r="WP309" s="13"/>
      <c r="WQ309" s="14"/>
      <c r="WR309" s="13"/>
      <c r="WS309" s="11"/>
      <c r="WT309" s="11"/>
      <c r="WU309" s="11"/>
      <c r="WV309" s="12"/>
      <c r="WW309" s="13"/>
      <c r="WX309" s="13"/>
      <c r="WY309" s="14"/>
      <c r="WZ309" s="13"/>
      <c r="XA309" s="11"/>
      <c r="XB309" s="11"/>
      <c r="XC309" s="11"/>
      <c r="XD309" s="12"/>
      <c r="XE309" s="13"/>
      <c r="XF309" s="13"/>
      <c r="XG309" s="14"/>
      <c r="XH309" s="13"/>
      <c r="XI309" s="11"/>
      <c r="XJ309" s="11"/>
      <c r="XK309" s="11"/>
      <c r="XL309" s="12"/>
      <c r="XM309" s="13"/>
      <c r="XN309" s="13"/>
      <c r="XO309" s="14"/>
      <c r="XP309" s="13"/>
      <c r="XQ309" s="11"/>
      <c r="XR309" s="11"/>
      <c r="XS309" s="11"/>
      <c r="XT309" s="12"/>
      <c r="XU309" s="13"/>
      <c r="XV309" s="13"/>
      <c r="XW309" s="14"/>
      <c r="XX309" s="13"/>
      <c r="XY309" s="11"/>
      <c r="XZ309" s="11"/>
      <c r="YA309" s="11"/>
      <c r="YB309" s="12"/>
      <c r="YC309" s="13"/>
      <c r="YD309" s="13"/>
      <c r="YE309" s="14"/>
      <c r="YF309" s="13"/>
      <c r="YG309" s="11"/>
      <c r="YH309" s="11"/>
      <c r="YI309" s="11"/>
      <c r="YJ309" s="12"/>
      <c r="YK309" s="13"/>
      <c r="YL309" s="13"/>
      <c r="YM309" s="14"/>
      <c r="YN309" s="13"/>
      <c r="YO309" s="11"/>
      <c r="YP309" s="11"/>
      <c r="YQ309" s="11"/>
      <c r="YR309" s="12"/>
      <c r="YS309" s="13"/>
      <c r="YT309" s="13"/>
      <c r="YU309" s="14"/>
      <c r="YV309" s="13"/>
      <c r="YW309" s="11"/>
      <c r="YX309" s="11"/>
      <c r="YY309" s="11"/>
      <c r="YZ309" s="12"/>
      <c r="ZA309" s="13"/>
      <c r="ZB309" s="13"/>
      <c r="ZC309" s="14"/>
      <c r="ZD309" s="13"/>
      <c r="ZE309" s="11"/>
      <c r="ZF309" s="11"/>
      <c r="ZG309" s="11"/>
      <c r="ZH309" s="15"/>
      <c r="ZI309" s="16"/>
      <c r="ZJ309" s="17"/>
      <c r="ZK309" s="18"/>
      <c r="ZL309" s="17"/>
      <c r="ZM309" s="19"/>
      <c r="ZN309" s="19"/>
      <c r="ZO309" s="19"/>
      <c r="ZP309" s="15"/>
      <c r="ZQ309" s="16"/>
      <c r="ZR309" s="17"/>
      <c r="ZS309" s="18"/>
      <c r="ZT309" s="17"/>
      <c r="ZU309" s="19"/>
      <c r="ZV309" s="19"/>
      <c r="ZW309" s="19"/>
      <c r="ZX309" s="15"/>
      <c r="ZY309" s="16"/>
      <c r="ZZ309" s="17"/>
      <c r="AAA309" s="18"/>
      <c r="AAB309" s="17"/>
      <c r="AAC309" s="19"/>
      <c r="AAD309" s="19"/>
      <c r="AAE309" s="19"/>
      <c r="AAF309" s="15"/>
      <c r="AAG309" s="16"/>
      <c r="AAH309" s="17"/>
      <c r="AAI309" s="18"/>
      <c r="AAJ309" s="17"/>
      <c r="AAK309" s="19"/>
      <c r="AAL309" s="19"/>
      <c r="AAM309" s="19"/>
      <c r="AAN309" s="15"/>
      <c r="AAO309" s="16"/>
      <c r="AAP309" s="17"/>
      <c r="AAQ309" s="18"/>
      <c r="AAR309" s="17"/>
      <c r="AAS309" s="19"/>
      <c r="AAT309" s="19"/>
      <c r="AAU309" s="19"/>
      <c r="AAV309" s="15"/>
      <c r="AAW309" s="16"/>
      <c r="AAX309" s="17"/>
      <c r="AAY309" s="18"/>
      <c r="AAZ309" s="17"/>
      <c r="ABA309" s="19"/>
      <c r="ABB309" s="19"/>
      <c r="ABC309" s="19"/>
      <c r="ABD309" s="15"/>
      <c r="ABE309" s="16"/>
      <c r="ABF309" s="17"/>
      <c r="ABG309" s="18"/>
      <c r="ABH309" s="17"/>
      <c r="ABI309" s="19"/>
      <c r="ABJ309" s="19"/>
      <c r="ABK309" s="19"/>
      <c r="ABL309" s="15"/>
      <c r="ABM309" s="16"/>
      <c r="ABN309" s="17"/>
      <c r="ABO309" s="18"/>
      <c r="ABP309" s="17"/>
      <c r="ABQ309" s="19"/>
      <c r="ABR309" s="19"/>
      <c r="ABS309" s="19"/>
      <c r="ABT309" s="15"/>
      <c r="ABU309" s="16"/>
      <c r="ABV309" s="17"/>
      <c r="ABW309" s="18"/>
      <c r="ABX309" s="17"/>
      <c r="ABY309" s="19"/>
      <c r="ABZ309" s="19"/>
      <c r="ACA309" s="19"/>
      <c r="ACB309" s="15"/>
      <c r="ACC309" s="16"/>
      <c r="ACD309" s="17"/>
      <c r="ACE309" s="18"/>
      <c r="ACF309" s="17"/>
      <c r="ACG309" s="19"/>
      <c r="ACH309" s="19"/>
      <c r="ACI309" s="19"/>
      <c r="ACJ309" s="15"/>
      <c r="ACK309" s="16"/>
      <c r="ACL309" s="17"/>
      <c r="ACM309" s="18"/>
      <c r="ACN309" s="17"/>
      <c r="ACO309" s="19"/>
      <c r="ACP309" s="19"/>
      <c r="ACQ309" s="19"/>
      <c r="ACR309" s="15"/>
      <c r="ACS309" s="16"/>
      <c r="ACT309" s="17"/>
      <c r="ACU309" s="18"/>
      <c r="ACV309" s="17"/>
      <c r="ACW309" s="19"/>
      <c r="ACX309" s="19"/>
      <c r="ACY309" s="19"/>
      <c r="ACZ309" s="15"/>
      <c r="ADA309" s="16"/>
      <c r="ADB309" s="17"/>
      <c r="ADC309" s="18"/>
      <c r="ADD309" s="17"/>
      <c r="ADE309" s="19"/>
      <c r="ADF309" s="19"/>
      <c r="ADG309" s="19"/>
      <c r="ADH309" s="15"/>
      <c r="ADI309" s="16"/>
      <c r="ADJ309" s="17"/>
      <c r="ADK309" s="18"/>
      <c r="ADL309" s="17"/>
      <c r="ADM309" s="19"/>
      <c r="ADN309" s="19"/>
      <c r="ADO309" s="19"/>
      <c r="ADP309" s="15"/>
      <c r="ADQ309" s="16"/>
      <c r="ADR309" s="17"/>
      <c r="ADS309" s="18"/>
      <c r="ADT309" s="17"/>
      <c r="ADU309" s="19"/>
      <c r="ADV309" s="19"/>
      <c r="ADW309" s="19"/>
      <c r="ADX309" s="15"/>
      <c r="ADY309" s="16"/>
      <c r="ADZ309" s="17"/>
      <c r="AEA309" s="18"/>
      <c r="AEB309" s="17"/>
      <c r="AEC309" s="19"/>
      <c r="AED309" s="19"/>
      <c r="AEE309" s="19"/>
      <c r="AEF309" s="15"/>
      <c r="AEG309" s="16"/>
      <c r="AEH309" s="17"/>
      <c r="AEI309" s="18"/>
      <c r="AEJ309" s="17"/>
      <c r="AEK309" s="19"/>
      <c r="AEL309" s="19"/>
      <c r="AEM309" s="19"/>
      <c r="AEN309" s="15"/>
      <c r="AEO309" s="16"/>
      <c r="AEP309" s="17"/>
      <c r="AEQ309" s="18"/>
      <c r="AER309" s="17"/>
      <c r="AES309" s="19"/>
      <c r="AET309" s="19"/>
      <c r="AEU309" s="19"/>
      <c r="AEV309" s="15"/>
      <c r="AEW309" s="16"/>
      <c r="AEX309" s="17"/>
      <c r="AEY309" s="18"/>
      <c r="AEZ309" s="17"/>
      <c r="AFA309" s="19"/>
      <c r="AFB309" s="19"/>
      <c r="AFC309" s="19"/>
      <c r="AFD309" s="15"/>
      <c r="AFE309" s="16"/>
      <c r="AFF309" s="17"/>
      <c r="AFG309" s="18"/>
      <c r="AFH309" s="17"/>
      <c r="AFI309" s="19"/>
      <c r="AFJ309" s="19"/>
      <c r="AFK309" s="19"/>
      <c r="AFL309" s="15"/>
      <c r="AFM309" s="16"/>
      <c r="AFN309" s="17"/>
      <c r="AFO309" s="18"/>
      <c r="AFP309" s="17"/>
      <c r="AFQ309" s="19"/>
      <c r="AFR309" s="19"/>
      <c r="AFS309" s="19"/>
      <c r="AFT309" s="15"/>
      <c r="AFU309" s="16"/>
      <c r="AFV309" s="17"/>
      <c r="AFW309" s="18"/>
      <c r="AFX309" s="17"/>
      <c r="AFY309" s="19"/>
      <c r="AFZ309" s="19"/>
      <c r="AGA309" s="19"/>
      <c r="AGB309" s="15"/>
      <c r="AGC309" s="16"/>
      <c r="AGD309" s="17"/>
      <c r="AGE309" s="18"/>
      <c r="AGF309" s="17"/>
      <c r="AGG309" s="19"/>
      <c r="AGH309" s="19"/>
      <c r="AGI309" s="19"/>
      <c r="AGJ309" s="15"/>
      <c r="AGK309" s="16"/>
      <c r="AGL309" s="17"/>
      <c r="AGM309" s="18"/>
      <c r="AGN309" s="17"/>
      <c r="AGO309" s="19"/>
      <c r="AGP309" s="19"/>
      <c r="AGQ309" s="19"/>
      <c r="AGR309" s="15"/>
      <c r="AGS309" s="16"/>
      <c r="AGT309" s="17"/>
      <c r="AGU309" s="18"/>
      <c r="AGV309" s="17"/>
      <c r="AGW309" s="19"/>
      <c r="AGX309" s="19"/>
      <c r="AGY309" s="19"/>
      <c r="AGZ309" s="15"/>
      <c r="AHA309" s="16"/>
      <c r="AHB309" s="17"/>
      <c r="AHC309" s="18"/>
      <c r="AHD309" s="17"/>
      <c r="AHE309" s="19"/>
      <c r="AHF309" s="19"/>
      <c r="AHG309" s="19"/>
      <c r="AHH309" s="15"/>
      <c r="AHI309" s="16"/>
      <c r="AHJ309" s="17"/>
      <c r="AHK309" s="18"/>
      <c r="AHL309" s="17"/>
      <c r="AHM309" s="19"/>
      <c r="AHN309" s="19"/>
      <c r="AHO309" s="19"/>
      <c r="AHP309" s="15"/>
      <c r="AHQ309" s="16"/>
      <c r="AHR309" s="17"/>
      <c r="AHS309" s="18"/>
      <c r="AHT309" s="17"/>
      <c r="AHU309" s="19"/>
      <c r="AHV309" s="19"/>
      <c r="AHW309" s="19"/>
      <c r="AHX309" s="15"/>
      <c r="AHY309" s="16"/>
      <c r="AHZ309" s="17"/>
      <c r="AIA309" s="18"/>
      <c r="AIB309" s="17"/>
      <c r="AIC309" s="19"/>
      <c r="AID309" s="19"/>
      <c r="AIE309" s="19"/>
      <c r="AIF309" s="15"/>
      <c r="AIG309" s="16"/>
      <c r="AIH309" s="17"/>
      <c r="AII309" s="18"/>
      <c r="AIJ309" s="17"/>
      <c r="AIK309" s="19"/>
      <c r="AIL309" s="19"/>
      <c r="AIM309" s="19"/>
      <c r="AIN309" s="15"/>
      <c r="AIO309" s="16"/>
      <c r="AIP309" s="17"/>
      <c r="AIQ309" s="18"/>
      <c r="AIR309" s="17"/>
      <c r="AIS309" s="19"/>
      <c r="AIT309" s="19"/>
      <c r="AIU309" s="19"/>
      <c r="AIV309" s="15"/>
      <c r="AIW309" s="16"/>
      <c r="AIX309" s="17"/>
      <c r="AIY309" s="18"/>
      <c r="AIZ309" s="17"/>
      <c r="AJA309" s="19"/>
      <c r="AJB309" s="19"/>
      <c r="AJC309" s="19"/>
      <c r="AJD309" s="15"/>
      <c r="AJE309" s="16"/>
      <c r="AJF309" s="17"/>
      <c r="AJG309" s="18"/>
      <c r="AJH309" s="17"/>
      <c r="AJI309" s="19"/>
      <c r="AJJ309" s="19"/>
      <c r="AJK309" s="19"/>
      <c r="AJL309" s="15"/>
      <c r="AJM309" s="16"/>
      <c r="AJN309" s="17"/>
      <c r="AJO309" s="18"/>
      <c r="AJP309" s="17"/>
      <c r="AJQ309" s="19"/>
      <c r="AJR309" s="19"/>
      <c r="AJS309" s="19"/>
      <c r="AJT309" s="15"/>
      <c r="AJU309" s="16"/>
      <c r="AJV309" s="17"/>
      <c r="AJW309" s="18"/>
      <c r="AJX309" s="17"/>
      <c r="AJY309" s="19"/>
      <c r="AJZ309" s="19"/>
      <c r="AKA309" s="19"/>
      <c r="AKB309" s="15"/>
      <c r="AKC309" s="16"/>
      <c r="AKD309" s="17"/>
      <c r="AKE309" s="18"/>
      <c r="AKF309" s="17"/>
      <c r="AKG309" s="19"/>
      <c r="AKH309" s="19"/>
      <c r="AKI309" s="19"/>
      <c r="AKJ309" s="15"/>
      <c r="AKK309" s="16"/>
      <c r="AKL309" s="17"/>
      <c r="AKM309" s="18"/>
      <c r="AKN309" s="17"/>
      <c r="AKO309" s="19"/>
      <c r="AKP309" s="19"/>
      <c r="AKQ309" s="19"/>
      <c r="AKR309" s="15"/>
      <c r="AKS309" s="16"/>
      <c r="AKT309" s="17"/>
      <c r="AKU309" s="18"/>
      <c r="AKV309" s="17"/>
      <c r="AKW309" s="19"/>
      <c r="AKX309" s="19"/>
      <c r="AKY309" s="19"/>
      <c r="AKZ309" s="15"/>
      <c r="ALA309" s="16"/>
      <c r="ALB309" s="17"/>
      <c r="ALC309" s="18"/>
      <c r="ALD309" s="17"/>
      <c r="ALE309" s="19"/>
      <c r="ALF309" s="19"/>
      <c r="ALG309" s="19"/>
      <c r="ALH309" s="15"/>
      <c r="ALI309" s="16"/>
      <c r="ALJ309" s="17"/>
      <c r="ALK309" s="18"/>
      <c r="ALL309" s="17"/>
      <c r="ALM309" s="19"/>
      <c r="ALN309" s="19"/>
      <c r="ALO309" s="19"/>
      <c r="ALP309" s="15"/>
      <c r="ALQ309" s="16"/>
      <c r="ALR309" s="17"/>
      <c r="ALS309" s="18"/>
      <c r="ALT309" s="17"/>
      <c r="ALU309" s="19"/>
      <c r="ALV309" s="19"/>
      <c r="ALW309" s="19"/>
      <c r="ALX309" s="15"/>
      <c r="ALY309" s="16"/>
      <c r="ALZ309" s="17"/>
      <c r="AMA309" s="18"/>
      <c r="AMB309" s="17"/>
      <c r="AMC309" s="19"/>
      <c r="AMD309" s="19"/>
      <c r="AME309" s="19"/>
      <c r="AMF309" s="15"/>
      <c r="AMG309" s="16"/>
      <c r="AMH309" s="17"/>
      <c r="AMI309" s="18"/>
      <c r="AMJ309" s="17"/>
      <c r="AMK309" s="19"/>
      <c r="AML309" s="19"/>
      <c r="AMM309" s="19"/>
      <c r="AMN309" s="15"/>
      <c r="AMO309" s="16"/>
      <c r="AMP309" s="17"/>
      <c r="AMQ309" s="18"/>
      <c r="AMR309" s="17"/>
      <c r="AMS309" s="19"/>
      <c r="AMT309" s="19"/>
      <c r="AMU309" s="19"/>
      <c r="AMV309" s="15"/>
      <c r="AMW309" s="16"/>
      <c r="AMX309" s="17"/>
      <c r="AMY309" s="18"/>
      <c r="AMZ309" s="17"/>
      <c r="ANA309" s="19"/>
      <c r="ANB309" s="19"/>
      <c r="ANC309" s="19"/>
      <c r="AND309" s="15"/>
      <c r="ANE309" s="16"/>
      <c r="ANF309" s="17"/>
      <c r="ANG309" s="18"/>
      <c r="ANH309" s="17"/>
      <c r="ANI309" s="19"/>
      <c r="ANJ309" s="19"/>
      <c r="ANK309" s="19"/>
      <c r="ANL309" s="15"/>
      <c r="ANM309" s="16"/>
      <c r="ANN309" s="17"/>
      <c r="ANO309" s="18"/>
      <c r="ANP309" s="17"/>
      <c r="ANQ309" s="19"/>
      <c r="ANR309" s="19"/>
      <c r="ANS309" s="19"/>
      <c r="ANT309" s="15"/>
      <c r="ANU309" s="16"/>
      <c r="ANV309" s="17"/>
      <c r="ANW309" s="18"/>
      <c r="ANX309" s="17"/>
      <c r="ANY309" s="19"/>
      <c r="ANZ309" s="19"/>
      <c r="AOA309" s="19"/>
      <c r="AOB309" s="15"/>
      <c r="AOC309" s="16"/>
      <c r="AOD309" s="17"/>
      <c r="AOE309" s="18"/>
      <c r="AOF309" s="17"/>
      <c r="AOG309" s="19"/>
      <c r="AOH309" s="19"/>
      <c r="AOI309" s="19"/>
      <c r="AOJ309" s="15"/>
      <c r="AOK309" s="16"/>
      <c r="AOL309" s="17"/>
      <c r="AOM309" s="18"/>
      <c r="AON309" s="17"/>
      <c r="AOO309" s="19"/>
      <c r="AOP309" s="19"/>
      <c r="AOQ309" s="19"/>
      <c r="AOR309" s="15"/>
      <c r="AOS309" s="16"/>
      <c r="AOT309" s="17"/>
      <c r="AOU309" s="18"/>
      <c r="AOV309" s="17"/>
      <c r="AOW309" s="19"/>
      <c r="AOX309" s="19"/>
      <c r="AOY309" s="19"/>
      <c r="AOZ309" s="15"/>
      <c r="APA309" s="16"/>
      <c r="APB309" s="17"/>
      <c r="APC309" s="18"/>
      <c r="APD309" s="17"/>
      <c r="APE309" s="19"/>
      <c r="APF309" s="19"/>
      <c r="APG309" s="19"/>
      <c r="APH309" s="15"/>
      <c r="API309" s="16"/>
      <c r="APJ309" s="17"/>
      <c r="APK309" s="18"/>
      <c r="APL309" s="17"/>
      <c r="APM309" s="19"/>
      <c r="APN309" s="19"/>
      <c r="APO309" s="19"/>
      <c r="APP309" s="15"/>
      <c r="APQ309" s="16"/>
      <c r="APR309" s="17"/>
      <c r="APS309" s="18"/>
      <c r="APT309" s="17"/>
      <c r="APU309" s="19"/>
      <c r="APV309" s="19"/>
      <c r="APW309" s="19"/>
      <c r="APX309" s="15"/>
      <c r="APY309" s="16"/>
      <c r="APZ309" s="17"/>
      <c r="AQA309" s="18"/>
      <c r="AQB309" s="17"/>
      <c r="AQC309" s="19"/>
      <c r="AQD309" s="19"/>
      <c r="AQE309" s="19"/>
      <c r="AQF309" s="15"/>
      <c r="AQG309" s="16"/>
      <c r="AQH309" s="17"/>
      <c r="AQI309" s="18"/>
      <c r="AQJ309" s="17"/>
      <c r="AQK309" s="19"/>
      <c r="AQL309" s="19"/>
      <c r="AQM309" s="19"/>
      <c r="AQN309" s="15"/>
      <c r="AQO309" s="16"/>
      <c r="AQP309" s="17"/>
      <c r="AQQ309" s="18"/>
      <c r="AQR309" s="17"/>
      <c r="AQS309" s="19"/>
      <c r="AQT309" s="19"/>
      <c r="AQU309" s="19"/>
      <c r="AQV309" s="15"/>
      <c r="AQW309" s="16"/>
      <c r="AQX309" s="17"/>
      <c r="AQY309" s="18"/>
      <c r="AQZ309" s="17"/>
      <c r="ARA309" s="19"/>
      <c r="ARB309" s="19"/>
      <c r="ARC309" s="19"/>
      <c r="ARD309" s="15"/>
      <c r="ARE309" s="16"/>
      <c r="ARF309" s="17"/>
      <c r="ARG309" s="18"/>
      <c r="ARH309" s="17"/>
      <c r="ARI309" s="19"/>
      <c r="ARJ309" s="19"/>
      <c r="ARK309" s="19"/>
      <c r="ARL309" s="15"/>
      <c r="ARM309" s="16"/>
      <c r="ARN309" s="17"/>
      <c r="ARO309" s="18"/>
      <c r="ARP309" s="17"/>
      <c r="ARQ309" s="19"/>
      <c r="ARR309" s="19"/>
      <c r="ARS309" s="19"/>
      <c r="ART309" s="15"/>
      <c r="ARU309" s="16"/>
      <c r="ARV309" s="17"/>
      <c r="ARW309" s="18"/>
      <c r="ARX309" s="17"/>
      <c r="ARY309" s="19"/>
      <c r="ARZ309" s="19"/>
      <c r="ASA309" s="19"/>
      <c r="ASB309" s="15"/>
      <c r="ASC309" s="16"/>
      <c r="ASD309" s="17"/>
      <c r="ASE309" s="18"/>
      <c r="ASF309" s="17"/>
      <c r="ASG309" s="19"/>
      <c r="ASH309" s="19"/>
      <c r="ASI309" s="19"/>
      <c r="ASJ309" s="15"/>
      <c r="ASK309" s="16"/>
      <c r="ASL309" s="17"/>
      <c r="ASM309" s="18"/>
      <c r="ASN309" s="17"/>
      <c r="ASO309" s="19"/>
      <c r="ASP309" s="19"/>
      <c r="ASQ309" s="19"/>
      <c r="ASR309" s="15"/>
      <c r="ASS309" s="16"/>
      <c r="AST309" s="17"/>
      <c r="ASU309" s="18"/>
      <c r="ASV309" s="17"/>
      <c r="ASW309" s="19"/>
      <c r="ASX309" s="19"/>
      <c r="ASY309" s="19"/>
      <c r="ASZ309" s="15"/>
      <c r="ATA309" s="16"/>
      <c r="ATB309" s="17"/>
      <c r="ATC309" s="18"/>
      <c r="ATD309" s="17"/>
      <c r="ATE309" s="19"/>
      <c r="ATF309" s="19"/>
      <c r="ATG309" s="19"/>
      <c r="ATH309" s="15"/>
      <c r="ATI309" s="16"/>
      <c r="ATJ309" s="17"/>
      <c r="ATK309" s="18"/>
      <c r="ATL309" s="17"/>
      <c r="ATM309" s="19"/>
      <c r="ATN309" s="19"/>
      <c r="ATO309" s="19"/>
      <c r="ATP309" s="15"/>
      <c r="ATQ309" s="16"/>
      <c r="ATR309" s="17"/>
      <c r="ATS309" s="18"/>
      <c r="ATT309" s="17"/>
      <c r="ATU309" s="19"/>
      <c r="ATV309" s="19"/>
      <c r="ATW309" s="19"/>
      <c r="ATX309" s="15"/>
      <c r="ATY309" s="16"/>
      <c r="ATZ309" s="17"/>
      <c r="AUA309" s="18"/>
      <c r="AUB309" s="17"/>
      <c r="AUC309" s="19"/>
      <c r="AUD309" s="19"/>
      <c r="AUE309" s="19"/>
      <c r="AUF309" s="15"/>
      <c r="AUG309" s="16"/>
      <c r="AUH309" s="17"/>
      <c r="AUI309" s="18"/>
      <c r="AUJ309" s="17"/>
      <c r="AUK309" s="19"/>
      <c r="AUL309" s="19"/>
      <c r="AUM309" s="19"/>
      <c r="AUN309" s="15"/>
      <c r="AUO309" s="16"/>
      <c r="AUP309" s="17"/>
      <c r="AUQ309" s="18"/>
      <c r="AUR309" s="17"/>
      <c r="AUS309" s="19"/>
      <c r="AUT309" s="19"/>
      <c r="AUU309" s="19"/>
      <c r="AUV309" s="15"/>
      <c r="AUW309" s="16"/>
      <c r="AUX309" s="17"/>
      <c r="AUY309" s="18"/>
      <c r="AUZ309" s="17"/>
      <c r="AVA309" s="19"/>
      <c r="AVB309" s="19"/>
      <c r="AVC309" s="19"/>
      <c r="AVD309" s="15"/>
      <c r="AVE309" s="16"/>
      <c r="AVF309" s="17"/>
      <c r="AVG309" s="18"/>
      <c r="AVH309" s="17"/>
      <c r="AVI309" s="19"/>
      <c r="AVJ309" s="19"/>
      <c r="AVK309" s="19"/>
      <c r="AVL309" s="15"/>
      <c r="AVM309" s="16"/>
      <c r="AVN309" s="17"/>
      <c r="AVO309" s="18"/>
      <c r="AVP309" s="17"/>
      <c r="AVQ309" s="19"/>
      <c r="AVR309" s="19"/>
      <c r="AVS309" s="19"/>
      <c r="AVT309" s="15"/>
      <c r="AVU309" s="16"/>
      <c r="AVV309" s="17"/>
      <c r="AVW309" s="18"/>
      <c r="AVX309" s="17"/>
      <c r="AVY309" s="19"/>
      <c r="AVZ309" s="19"/>
      <c r="AWA309" s="19"/>
      <c r="AWB309" s="15"/>
      <c r="AWC309" s="16"/>
      <c r="AWD309" s="17"/>
      <c r="AWE309" s="18"/>
      <c r="AWF309" s="17"/>
      <c r="AWG309" s="19"/>
      <c r="AWH309" s="19"/>
      <c r="AWI309" s="19"/>
      <c r="AWJ309" s="15"/>
      <c r="AWK309" s="16"/>
      <c r="AWL309" s="17"/>
      <c r="AWM309" s="18"/>
      <c r="AWN309" s="17"/>
      <c r="AWO309" s="19"/>
      <c r="AWP309" s="19"/>
      <c r="AWQ309" s="19"/>
      <c r="AWR309" s="15"/>
      <c r="AWS309" s="16"/>
      <c r="AWT309" s="17"/>
      <c r="AWU309" s="18"/>
      <c r="AWV309" s="17"/>
      <c r="AWW309" s="19"/>
      <c r="AWX309" s="19"/>
      <c r="AWY309" s="19"/>
      <c r="AWZ309" s="15"/>
      <c r="AXA309" s="16"/>
      <c r="AXB309" s="17"/>
      <c r="AXC309" s="18"/>
      <c r="AXD309" s="17"/>
      <c r="AXE309" s="19"/>
      <c r="AXF309" s="19"/>
      <c r="AXG309" s="19"/>
      <c r="AXH309" s="15"/>
      <c r="AXI309" s="16"/>
      <c r="AXJ309" s="17"/>
      <c r="AXK309" s="18"/>
      <c r="AXL309" s="17"/>
      <c r="AXM309" s="19"/>
      <c r="AXN309" s="19"/>
      <c r="AXO309" s="19"/>
      <c r="AXP309" s="15"/>
      <c r="AXQ309" s="16"/>
      <c r="AXR309" s="17"/>
      <c r="AXS309" s="18"/>
      <c r="AXT309" s="17"/>
      <c r="AXU309" s="19"/>
      <c r="AXV309" s="19"/>
      <c r="AXW309" s="19"/>
      <c r="AXX309" s="15"/>
      <c r="AXY309" s="16"/>
      <c r="AXZ309" s="17"/>
      <c r="AYA309" s="18"/>
      <c r="AYB309" s="17"/>
      <c r="AYC309" s="19"/>
      <c r="AYD309" s="19"/>
      <c r="AYE309" s="19"/>
      <c r="AYF309" s="15"/>
      <c r="AYG309" s="16"/>
      <c r="AYH309" s="17"/>
      <c r="AYI309" s="18"/>
      <c r="AYJ309" s="17"/>
      <c r="AYK309" s="19"/>
      <c r="AYL309" s="19"/>
      <c r="AYM309" s="19"/>
      <c r="AYN309" s="15"/>
      <c r="AYO309" s="16"/>
      <c r="AYP309" s="17"/>
      <c r="AYQ309" s="18"/>
      <c r="AYR309" s="17"/>
      <c r="AYS309" s="19"/>
      <c r="AYT309" s="19"/>
      <c r="AYU309" s="19"/>
      <c r="AYV309" s="15"/>
      <c r="AYW309" s="16"/>
      <c r="AYX309" s="17"/>
      <c r="AYY309" s="18"/>
      <c r="AYZ309" s="17"/>
      <c r="AZA309" s="19"/>
      <c r="AZB309" s="19"/>
      <c r="AZC309" s="19"/>
      <c r="AZD309" s="15"/>
      <c r="AZE309" s="16"/>
      <c r="AZF309" s="17"/>
      <c r="AZG309" s="18"/>
      <c r="AZH309" s="17"/>
      <c r="AZI309" s="19"/>
      <c r="AZJ309" s="19"/>
      <c r="AZK309" s="19"/>
      <c r="AZL309" s="15"/>
      <c r="AZM309" s="16"/>
      <c r="AZN309" s="17"/>
      <c r="AZO309" s="18"/>
      <c r="AZP309" s="17"/>
      <c r="AZQ309" s="19"/>
      <c r="AZR309" s="19"/>
      <c r="AZS309" s="19"/>
      <c r="AZT309" s="15"/>
      <c r="AZU309" s="16"/>
      <c r="AZV309" s="17"/>
      <c r="AZW309" s="18"/>
      <c r="AZX309" s="17"/>
      <c r="AZY309" s="19"/>
      <c r="AZZ309" s="19"/>
      <c r="BAA309" s="19"/>
      <c r="BAB309" s="15"/>
      <c r="BAC309" s="16"/>
      <c r="BAD309" s="17"/>
      <c r="BAE309" s="18"/>
      <c r="BAF309" s="17"/>
      <c r="BAG309" s="19"/>
      <c r="BAH309" s="19"/>
      <c r="BAI309" s="19"/>
      <c r="BAJ309" s="15"/>
      <c r="BAK309" s="16"/>
      <c r="BAL309" s="17"/>
      <c r="BAM309" s="18"/>
      <c r="BAN309" s="17"/>
      <c r="BAO309" s="19"/>
      <c r="BAP309" s="19"/>
      <c r="BAQ309" s="19"/>
      <c r="BAR309" s="15"/>
      <c r="BAS309" s="16"/>
      <c r="BAT309" s="17"/>
      <c r="BAU309" s="18"/>
      <c r="BAV309" s="17"/>
      <c r="BAW309" s="19"/>
      <c r="BAX309" s="19"/>
      <c r="BAY309" s="19"/>
      <c r="BAZ309" s="15"/>
      <c r="BBA309" s="16"/>
      <c r="BBB309" s="17"/>
      <c r="BBC309" s="18"/>
      <c r="BBD309" s="17"/>
      <c r="BBE309" s="19"/>
      <c r="BBF309" s="19"/>
      <c r="BBG309" s="19"/>
      <c r="BBH309" s="15"/>
      <c r="BBI309" s="16"/>
      <c r="BBJ309" s="17"/>
      <c r="BBK309" s="18"/>
      <c r="BBL309" s="17"/>
      <c r="BBM309" s="19"/>
      <c r="BBN309" s="19"/>
      <c r="BBO309" s="19"/>
      <c r="BBP309" s="15"/>
      <c r="BBQ309" s="16"/>
      <c r="BBR309" s="17"/>
      <c r="BBS309" s="18"/>
      <c r="BBT309" s="17"/>
      <c r="BBU309" s="19"/>
      <c r="BBV309" s="19"/>
      <c r="BBW309" s="19"/>
      <c r="BBX309" s="15"/>
      <c r="BBY309" s="16"/>
      <c r="BBZ309" s="17"/>
      <c r="BCA309" s="18"/>
      <c r="BCB309" s="17"/>
      <c r="BCC309" s="19"/>
      <c r="BCD309" s="19"/>
      <c r="BCE309" s="19"/>
      <c r="BCF309" s="15"/>
      <c r="BCG309" s="16"/>
      <c r="BCH309" s="17"/>
      <c r="BCI309" s="18"/>
      <c r="BCJ309" s="17"/>
      <c r="BCK309" s="19"/>
      <c r="BCL309" s="19"/>
      <c r="BCM309" s="19"/>
      <c r="BCN309" s="15"/>
      <c r="BCO309" s="16"/>
      <c r="BCP309" s="17"/>
      <c r="BCQ309" s="18"/>
      <c r="BCR309" s="17"/>
      <c r="BCS309" s="19"/>
      <c r="BCT309" s="19"/>
      <c r="BCU309" s="19"/>
      <c r="BCV309" s="15"/>
      <c r="BCW309" s="16"/>
      <c r="BCX309" s="17"/>
      <c r="BCY309" s="18"/>
      <c r="BCZ309" s="17"/>
      <c r="BDA309" s="19"/>
      <c r="BDB309" s="19"/>
      <c r="BDC309" s="19"/>
      <c r="BDD309" s="15"/>
      <c r="BDE309" s="16"/>
      <c r="BDF309" s="17"/>
      <c r="BDG309" s="18"/>
      <c r="BDH309" s="17"/>
      <c r="BDI309" s="19"/>
      <c r="BDJ309" s="19"/>
      <c r="BDK309" s="19"/>
      <c r="BDL309" s="15"/>
      <c r="BDM309" s="16"/>
      <c r="BDN309" s="17"/>
      <c r="BDO309" s="18"/>
      <c r="BDP309" s="17"/>
      <c r="BDQ309" s="19"/>
      <c r="BDR309" s="19"/>
      <c r="BDS309" s="19"/>
      <c r="BDT309" s="15"/>
      <c r="BDU309" s="16"/>
      <c r="BDV309" s="17"/>
      <c r="BDW309" s="18"/>
      <c r="BDX309" s="17"/>
      <c r="BDY309" s="19"/>
      <c r="BDZ309" s="19"/>
      <c r="BEA309" s="19"/>
      <c r="BEB309" s="15"/>
      <c r="BEC309" s="16"/>
      <c r="BED309" s="17"/>
      <c r="BEE309" s="18"/>
      <c r="BEF309" s="17"/>
      <c r="BEG309" s="19"/>
      <c r="BEH309" s="19"/>
      <c r="BEI309" s="19"/>
      <c r="BEJ309" s="15"/>
      <c r="BEK309" s="16"/>
      <c r="BEL309" s="17"/>
      <c r="BEM309" s="18"/>
      <c r="BEN309" s="17"/>
      <c r="BEO309" s="19"/>
      <c r="BEP309" s="19"/>
      <c r="BEQ309" s="19"/>
      <c r="BER309" s="15"/>
      <c r="BES309" s="16"/>
      <c r="BET309" s="17"/>
      <c r="BEU309" s="18"/>
      <c r="BEV309" s="17"/>
      <c r="BEW309" s="19"/>
      <c r="BEX309" s="19"/>
      <c r="BEY309" s="19"/>
      <c r="BEZ309" s="15"/>
      <c r="BFA309" s="16"/>
      <c r="BFB309" s="17"/>
      <c r="BFC309" s="18"/>
      <c r="BFD309" s="17"/>
      <c r="BFE309" s="19"/>
      <c r="BFF309" s="19"/>
      <c r="BFG309" s="19"/>
      <c r="BFH309" s="15"/>
      <c r="BFI309" s="16"/>
      <c r="BFJ309" s="17"/>
      <c r="BFK309" s="18"/>
      <c r="BFL309" s="17"/>
      <c r="BFM309" s="19"/>
      <c r="BFN309" s="19"/>
      <c r="BFO309" s="19"/>
      <c r="BFP309" s="15"/>
      <c r="BFQ309" s="16"/>
      <c r="BFR309" s="17"/>
      <c r="BFS309" s="18"/>
      <c r="BFT309" s="17"/>
      <c r="BFU309" s="19"/>
      <c r="BFV309" s="19"/>
      <c r="BFW309" s="19"/>
      <c r="BFX309" s="15"/>
      <c r="BFY309" s="16"/>
      <c r="BFZ309" s="17"/>
      <c r="BGA309" s="18"/>
      <c r="BGB309" s="17"/>
      <c r="BGC309" s="19"/>
      <c r="BGD309" s="19"/>
      <c r="BGE309" s="19"/>
      <c r="BGF309" s="15"/>
      <c r="BGG309" s="16"/>
      <c r="BGH309" s="17"/>
      <c r="BGI309" s="18"/>
      <c r="BGJ309" s="17"/>
      <c r="BGK309" s="19"/>
      <c r="BGL309" s="19"/>
      <c r="BGM309" s="19"/>
      <c r="BGN309" s="15"/>
      <c r="BGO309" s="16"/>
      <c r="BGP309" s="17"/>
      <c r="BGQ309" s="18"/>
      <c r="BGR309" s="17"/>
      <c r="BGS309" s="19"/>
      <c r="BGT309" s="19"/>
      <c r="BGU309" s="19"/>
      <c r="BGV309" s="15"/>
      <c r="BGW309" s="16"/>
      <c r="BGX309" s="17"/>
      <c r="BGY309" s="18"/>
      <c r="BGZ309" s="17"/>
      <c r="BHA309" s="19"/>
      <c r="BHB309" s="19"/>
      <c r="BHC309" s="19"/>
      <c r="BHD309" s="15"/>
      <c r="BHE309" s="16"/>
      <c r="BHF309" s="17"/>
      <c r="BHG309" s="18"/>
      <c r="BHH309" s="17"/>
      <c r="BHI309" s="19"/>
      <c r="BHJ309" s="19"/>
      <c r="BHK309" s="19"/>
      <c r="BHL309" s="15"/>
      <c r="BHM309" s="16"/>
      <c r="BHN309" s="17"/>
      <c r="BHO309" s="18"/>
      <c r="BHP309" s="17"/>
      <c r="BHQ309" s="19"/>
      <c r="BHR309" s="19"/>
      <c r="BHS309" s="19"/>
      <c r="BHT309" s="15"/>
      <c r="BHU309" s="16"/>
      <c r="BHV309" s="17"/>
      <c r="BHW309" s="18"/>
      <c r="BHX309" s="17"/>
      <c r="BHY309" s="19"/>
      <c r="BHZ309" s="19"/>
      <c r="BIA309" s="19"/>
      <c r="BIB309" s="15"/>
      <c r="BIC309" s="16"/>
      <c r="BID309" s="17"/>
      <c r="BIE309" s="18"/>
      <c r="BIF309" s="17"/>
      <c r="BIG309" s="19"/>
      <c r="BIH309" s="19"/>
      <c r="BII309" s="19"/>
      <c r="BIJ309" s="15"/>
      <c r="BIK309" s="16"/>
      <c r="BIL309" s="17"/>
      <c r="BIM309" s="18"/>
      <c r="BIN309" s="17"/>
      <c r="BIO309" s="19"/>
      <c r="BIP309" s="19"/>
      <c r="BIQ309" s="19"/>
      <c r="BIR309" s="15"/>
      <c r="BIS309" s="16"/>
      <c r="BIT309" s="17"/>
      <c r="BIU309" s="18"/>
      <c r="BIV309" s="17"/>
      <c r="BIW309" s="19"/>
      <c r="BIX309" s="19"/>
      <c r="BIY309" s="19"/>
      <c r="BIZ309" s="15"/>
      <c r="BJA309" s="16"/>
      <c r="BJB309" s="17"/>
      <c r="BJC309" s="18"/>
      <c r="BJD309" s="17"/>
      <c r="BJE309" s="19"/>
      <c r="BJF309" s="19"/>
      <c r="BJG309" s="19"/>
      <c r="BJH309" s="15"/>
      <c r="BJI309" s="16"/>
      <c r="BJJ309" s="17"/>
      <c r="BJK309" s="18"/>
      <c r="BJL309" s="17"/>
      <c r="BJM309" s="19"/>
      <c r="BJN309" s="19"/>
      <c r="BJO309" s="19"/>
      <c r="BJP309" s="15"/>
      <c r="BJQ309" s="16"/>
      <c r="BJR309" s="17"/>
      <c r="BJS309" s="18"/>
      <c r="BJT309" s="17"/>
      <c r="BJU309" s="19"/>
      <c r="BJV309" s="19"/>
      <c r="BJW309" s="19"/>
      <c r="BJX309" s="15"/>
      <c r="BJY309" s="16"/>
      <c r="BJZ309" s="17"/>
      <c r="BKA309" s="18"/>
      <c r="BKB309" s="17"/>
      <c r="BKC309" s="19"/>
      <c r="BKD309" s="19"/>
      <c r="BKE309" s="19"/>
      <c r="BKF309" s="15"/>
      <c r="BKG309" s="16"/>
      <c r="BKH309" s="17"/>
      <c r="BKI309" s="18"/>
      <c r="BKJ309" s="17"/>
      <c r="BKK309" s="19"/>
      <c r="BKL309" s="19"/>
      <c r="BKM309" s="19"/>
      <c r="BKN309" s="15"/>
      <c r="BKO309" s="16"/>
      <c r="BKP309" s="17"/>
      <c r="BKQ309" s="18"/>
      <c r="BKR309" s="17"/>
      <c r="BKS309" s="19"/>
      <c r="BKT309" s="19"/>
      <c r="BKU309" s="19"/>
      <c r="BKV309" s="15"/>
      <c r="BKW309" s="16"/>
      <c r="BKX309" s="17"/>
      <c r="BKY309" s="18"/>
      <c r="BKZ309" s="17"/>
      <c r="BLA309" s="19"/>
      <c r="BLB309" s="19"/>
      <c r="BLC309" s="19"/>
      <c r="BLD309" s="15"/>
      <c r="BLE309" s="16"/>
      <c r="BLF309" s="17"/>
      <c r="BLG309" s="18"/>
      <c r="BLH309" s="17"/>
      <c r="BLI309" s="19"/>
      <c r="BLJ309" s="19"/>
      <c r="BLK309" s="19"/>
      <c r="BLL309" s="15"/>
      <c r="BLM309" s="16"/>
      <c r="BLN309" s="17"/>
      <c r="BLO309" s="18"/>
      <c r="BLP309" s="17"/>
      <c r="BLQ309" s="19"/>
      <c r="BLR309" s="19"/>
      <c r="BLS309" s="19"/>
      <c r="BLT309" s="15"/>
      <c r="BLU309" s="16"/>
      <c r="BLV309" s="17"/>
      <c r="BLW309" s="18"/>
      <c r="BLX309" s="17"/>
      <c r="BLY309" s="19"/>
      <c r="BLZ309" s="19"/>
      <c r="BMA309" s="19"/>
      <c r="BMB309" s="15"/>
      <c r="BMC309" s="16"/>
      <c r="BMD309" s="17"/>
      <c r="BME309" s="18"/>
      <c r="BMF309" s="17"/>
      <c r="BMG309" s="19"/>
      <c r="BMH309" s="19"/>
      <c r="BMI309" s="19"/>
      <c r="BMJ309" s="15"/>
      <c r="BMK309" s="16"/>
      <c r="BML309" s="17"/>
      <c r="BMM309" s="18"/>
      <c r="BMN309" s="17"/>
      <c r="BMO309" s="19"/>
      <c r="BMP309" s="19"/>
      <c r="BMQ309" s="19"/>
      <c r="BMR309" s="15"/>
      <c r="BMS309" s="16"/>
      <c r="BMT309" s="17"/>
      <c r="BMU309" s="18"/>
      <c r="BMV309" s="17"/>
      <c r="BMW309" s="19"/>
      <c r="BMX309" s="19"/>
      <c r="BMY309" s="19"/>
      <c r="BMZ309" s="15"/>
      <c r="BNA309" s="16"/>
      <c r="BNB309" s="17"/>
      <c r="BNC309" s="18"/>
      <c r="BND309" s="17"/>
      <c r="BNE309" s="19"/>
      <c r="BNF309" s="19"/>
      <c r="BNG309" s="19"/>
      <c r="BNH309" s="15"/>
      <c r="BNI309" s="16"/>
      <c r="BNJ309" s="17"/>
      <c r="BNK309" s="18"/>
      <c r="BNL309" s="17"/>
      <c r="BNM309" s="19"/>
      <c r="BNN309" s="19"/>
      <c r="BNO309" s="19"/>
      <c r="BNP309" s="15"/>
      <c r="BNQ309" s="16"/>
      <c r="BNR309" s="17"/>
      <c r="BNS309" s="18"/>
      <c r="BNT309" s="17"/>
      <c r="BNU309" s="19"/>
      <c r="BNV309" s="19"/>
      <c r="BNW309" s="19"/>
      <c r="BNX309" s="15"/>
      <c r="BNY309" s="16"/>
      <c r="BNZ309" s="17"/>
      <c r="BOA309" s="18"/>
      <c r="BOB309" s="17"/>
      <c r="BOC309" s="19"/>
      <c r="BOD309" s="19"/>
      <c r="BOE309" s="19"/>
      <c r="BOF309" s="15"/>
      <c r="BOG309" s="16"/>
      <c r="BOH309" s="17"/>
      <c r="BOI309" s="18"/>
      <c r="BOJ309" s="17"/>
      <c r="BOK309" s="19"/>
      <c r="BOL309" s="19"/>
      <c r="BOM309" s="19"/>
      <c r="BON309" s="15"/>
      <c r="BOO309" s="16"/>
      <c r="BOP309" s="17"/>
      <c r="BOQ309" s="18"/>
      <c r="BOR309" s="17"/>
      <c r="BOS309" s="19"/>
      <c r="BOT309" s="19"/>
      <c r="BOU309" s="19"/>
      <c r="BOV309" s="15"/>
      <c r="BOW309" s="16"/>
      <c r="BOX309" s="17"/>
      <c r="BOY309" s="18"/>
      <c r="BOZ309" s="17"/>
      <c r="BPA309" s="19"/>
      <c r="BPB309" s="19"/>
      <c r="BPC309" s="19"/>
      <c r="BPD309" s="15"/>
      <c r="BPE309" s="16"/>
      <c r="BPF309" s="17"/>
      <c r="BPG309" s="18"/>
      <c r="BPH309" s="17"/>
      <c r="BPI309" s="19"/>
      <c r="BPJ309" s="19"/>
      <c r="BPK309" s="19"/>
      <c r="BPL309" s="15"/>
      <c r="BPM309" s="16"/>
      <c r="BPN309" s="17"/>
      <c r="BPO309" s="18"/>
      <c r="BPP309" s="17"/>
      <c r="BPQ309" s="19"/>
      <c r="BPR309" s="19"/>
      <c r="BPS309" s="19"/>
      <c r="BPT309" s="15"/>
      <c r="BPU309" s="16"/>
      <c r="BPV309" s="17"/>
      <c r="BPW309" s="18"/>
      <c r="BPX309" s="17"/>
      <c r="BPY309" s="19"/>
      <c r="BPZ309" s="19"/>
      <c r="BQA309" s="19"/>
      <c r="BQB309" s="15"/>
      <c r="BQC309" s="16"/>
      <c r="BQD309" s="17"/>
      <c r="BQE309" s="18"/>
      <c r="BQF309" s="17"/>
      <c r="BQG309" s="19"/>
      <c r="BQH309" s="19"/>
      <c r="BQI309" s="19"/>
      <c r="BQJ309" s="15"/>
      <c r="BQK309" s="16"/>
      <c r="BQL309" s="17"/>
      <c r="BQM309" s="18"/>
      <c r="BQN309" s="17"/>
      <c r="BQO309" s="19"/>
      <c r="BQP309" s="19"/>
      <c r="BQQ309" s="19"/>
      <c r="BQR309" s="15"/>
      <c r="BQS309" s="16"/>
      <c r="BQT309" s="17"/>
      <c r="BQU309" s="18"/>
      <c r="BQV309" s="17"/>
      <c r="BQW309" s="19"/>
      <c r="BQX309" s="19"/>
      <c r="BQY309" s="19"/>
      <c r="BQZ309" s="15"/>
      <c r="BRA309" s="16"/>
      <c r="BRB309" s="17"/>
      <c r="BRC309" s="18"/>
      <c r="BRD309" s="17"/>
      <c r="BRE309" s="19"/>
      <c r="BRF309" s="19"/>
      <c r="BRG309" s="19"/>
      <c r="BRH309" s="15"/>
      <c r="BRI309" s="16"/>
      <c r="BRJ309" s="17"/>
      <c r="BRK309" s="18"/>
      <c r="BRL309" s="17"/>
      <c r="BRM309" s="19"/>
      <c r="BRN309" s="19"/>
      <c r="BRO309" s="19"/>
      <c r="BRP309" s="15"/>
      <c r="BRQ309" s="16"/>
      <c r="BRR309" s="17"/>
      <c r="BRS309" s="18"/>
      <c r="BRT309" s="17"/>
      <c r="BRU309" s="19"/>
      <c r="BRV309" s="19"/>
      <c r="BRW309" s="19"/>
      <c r="BRX309" s="15"/>
      <c r="BRY309" s="16"/>
      <c r="BRZ309" s="17"/>
      <c r="BSA309" s="18"/>
      <c r="BSB309" s="17"/>
      <c r="BSC309" s="19"/>
      <c r="BSD309" s="19"/>
      <c r="BSE309" s="19"/>
      <c r="BSF309" s="15"/>
      <c r="BSG309" s="16"/>
      <c r="BSH309" s="17"/>
      <c r="BSI309" s="18"/>
      <c r="BSJ309" s="17"/>
      <c r="BSK309" s="19"/>
      <c r="BSL309" s="19"/>
      <c r="BSM309" s="19"/>
      <c r="BSN309" s="15"/>
      <c r="BSO309" s="16"/>
      <c r="BSP309" s="17"/>
      <c r="BSQ309" s="18"/>
      <c r="BSR309" s="17"/>
      <c r="BSS309" s="19"/>
      <c r="BST309" s="19"/>
      <c r="BSU309" s="19"/>
      <c r="BSV309" s="15"/>
      <c r="BSW309" s="16"/>
      <c r="BSX309" s="17"/>
      <c r="BSY309" s="18"/>
      <c r="BSZ309" s="17"/>
      <c r="BTA309" s="19"/>
      <c r="BTB309" s="19"/>
      <c r="BTC309" s="19"/>
      <c r="BTD309" s="15"/>
      <c r="BTE309" s="16"/>
      <c r="BTF309" s="17"/>
      <c r="BTG309" s="18"/>
      <c r="BTH309" s="17"/>
      <c r="BTI309" s="19"/>
      <c r="BTJ309" s="19"/>
      <c r="BTK309" s="19"/>
      <c r="BTL309" s="15"/>
      <c r="BTM309" s="16"/>
      <c r="BTN309" s="17"/>
      <c r="BTO309" s="18"/>
      <c r="BTP309" s="17"/>
      <c r="BTQ309" s="19"/>
      <c r="BTR309" s="19"/>
      <c r="BTS309" s="19"/>
      <c r="BTT309" s="15"/>
      <c r="BTU309" s="16"/>
      <c r="BTV309" s="17"/>
      <c r="BTW309" s="18"/>
      <c r="BTX309" s="17"/>
      <c r="BTY309" s="19"/>
      <c r="BTZ309" s="19"/>
      <c r="BUA309" s="19"/>
      <c r="BUB309" s="15"/>
      <c r="BUC309" s="16"/>
      <c r="BUD309" s="17"/>
      <c r="BUE309" s="18"/>
      <c r="BUF309" s="17"/>
      <c r="BUG309" s="19"/>
      <c r="BUH309" s="19"/>
      <c r="BUI309" s="19"/>
      <c r="BUJ309" s="15"/>
      <c r="BUK309" s="16"/>
      <c r="BUL309" s="17"/>
      <c r="BUM309" s="18"/>
      <c r="BUN309" s="17"/>
      <c r="BUO309" s="19"/>
      <c r="BUP309" s="19"/>
      <c r="BUQ309" s="19"/>
      <c r="BUR309" s="15"/>
      <c r="BUS309" s="16"/>
      <c r="BUT309" s="17"/>
      <c r="BUU309" s="18"/>
      <c r="BUV309" s="17"/>
      <c r="BUW309" s="19"/>
      <c r="BUX309" s="19"/>
      <c r="BUY309" s="19"/>
      <c r="BUZ309" s="15"/>
      <c r="BVA309" s="16"/>
      <c r="BVB309" s="17"/>
      <c r="BVC309" s="18"/>
      <c r="BVD309" s="17"/>
      <c r="BVE309" s="19"/>
      <c r="BVF309" s="19"/>
      <c r="BVG309" s="19"/>
      <c r="BVH309" s="15"/>
      <c r="BVI309" s="16"/>
      <c r="BVJ309" s="17"/>
      <c r="BVK309" s="18"/>
      <c r="BVL309" s="17"/>
      <c r="BVM309" s="19"/>
      <c r="BVN309" s="19"/>
      <c r="BVO309" s="19"/>
      <c r="BVP309" s="15"/>
      <c r="BVQ309" s="16"/>
      <c r="BVR309" s="17"/>
      <c r="BVS309" s="18"/>
      <c r="BVT309" s="17"/>
      <c r="BVU309" s="19"/>
      <c r="BVV309" s="19"/>
      <c r="BVW309" s="19"/>
      <c r="BVX309" s="15"/>
      <c r="BVY309" s="16"/>
      <c r="BVZ309" s="17"/>
      <c r="BWA309" s="18"/>
      <c r="BWB309" s="17"/>
      <c r="BWC309" s="19"/>
      <c r="BWD309" s="19"/>
      <c r="BWE309" s="19"/>
      <c r="BWF309" s="15"/>
      <c r="BWG309" s="16"/>
      <c r="BWH309" s="17"/>
      <c r="BWI309" s="18"/>
      <c r="BWJ309" s="17"/>
      <c r="BWK309" s="19"/>
      <c r="BWL309" s="19"/>
      <c r="BWM309" s="19"/>
      <c r="BWN309" s="15"/>
      <c r="BWO309" s="16"/>
      <c r="BWP309" s="17"/>
      <c r="BWQ309" s="18"/>
      <c r="BWR309" s="17"/>
      <c r="BWS309" s="19"/>
      <c r="BWT309" s="19"/>
      <c r="BWU309" s="19"/>
      <c r="BWV309" s="15"/>
      <c r="BWW309" s="16"/>
      <c r="BWX309" s="17"/>
      <c r="BWY309" s="18"/>
      <c r="BWZ309" s="17"/>
      <c r="BXA309" s="19"/>
      <c r="BXB309" s="19"/>
      <c r="BXC309" s="19"/>
      <c r="BXD309" s="15"/>
      <c r="BXE309" s="16"/>
      <c r="BXF309" s="17"/>
      <c r="BXG309" s="18"/>
      <c r="BXH309" s="17"/>
      <c r="BXI309" s="19"/>
      <c r="BXJ309" s="19"/>
      <c r="BXK309" s="19"/>
      <c r="BXL309" s="15"/>
      <c r="BXM309" s="16"/>
      <c r="BXN309" s="17"/>
      <c r="BXO309" s="18"/>
      <c r="BXP309" s="17"/>
      <c r="BXQ309" s="19"/>
      <c r="BXR309" s="19"/>
      <c r="BXS309" s="19"/>
      <c r="BXT309" s="15"/>
      <c r="BXU309" s="16"/>
      <c r="BXV309" s="17"/>
      <c r="BXW309" s="18"/>
      <c r="BXX309" s="17"/>
      <c r="BXY309" s="19"/>
      <c r="BXZ309" s="19"/>
      <c r="BYA309" s="19"/>
      <c r="BYB309" s="15"/>
      <c r="BYC309" s="16"/>
      <c r="BYD309" s="17"/>
      <c r="BYE309" s="18"/>
      <c r="BYF309" s="17"/>
      <c r="BYG309" s="19"/>
      <c r="BYH309" s="19"/>
      <c r="BYI309" s="19"/>
      <c r="BYJ309" s="15"/>
      <c r="BYK309" s="16"/>
      <c r="BYL309" s="17"/>
      <c r="BYM309" s="18"/>
      <c r="BYN309" s="17"/>
      <c r="BYO309" s="19"/>
      <c r="BYP309" s="19"/>
      <c r="BYQ309" s="19"/>
      <c r="BYR309" s="15"/>
      <c r="BYS309" s="16"/>
      <c r="BYT309" s="17"/>
      <c r="BYU309" s="18"/>
      <c r="BYV309" s="17"/>
      <c r="BYW309" s="19"/>
      <c r="BYX309" s="19"/>
      <c r="BYY309" s="19"/>
      <c r="BYZ309" s="15"/>
      <c r="BZA309" s="16"/>
      <c r="BZB309" s="17"/>
      <c r="BZC309" s="18"/>
      <c r="BZD309" s="17"/>
      <c r="BZE309" s="19"/>
      <c r="BZF309" s="19"/>
      <c r="BZG309" s="19"/>
      <c r="BZH309" s="15"/>
      <c r="BZI309" s="16"/>
      <c r="BZJ309" s="17"/>
      <c r="BZK309" s="18"/>
      <c r="BZL309" s="17"/>
      <c r="BZM309" s="19"/>
      <c r="BZN309" s="19"/>
      <c r="BZO309" s="19"/>
      <c r="BZP309" s="15"/>
      <c r="BZQ309" s="16"/>
      <c r="BZR309" s="17"/>
      <c r="BZS309" s="18"/>
      <c r="BZT309" s="17"/>
      <c r="BZU309" s="19"/>
      <c r="BZV309" s="19"/>
      <c r="BZW309" s="19"/>
      <c r="BZX309" s="15"/>
      <c r="BZY309" s="16"/>
      <c r="BZZ309" s="17"/>
      <c r="CAA309" s="18"/>
      <c r="CAB309" s="17"/>
      <c r="CAC309" s="19"/>
      <c r="CAD309" s="19"/>
      <c r="CAE309" s="19"/>
      <c r="CAF309" s="15"/>
      <c r="CAG309" s="16"/>
      <c r="CAH309" s="17"/>
      <c r="CAI309" s="18"/>
      <c r="CAJ309" s="17"/>
      <c r="CAK309" s="19"/>
      <c r="CAL309" s="19"/>
      <c r="CAM309" s="19"/>
      <c r="CAN309" s="15"/>
      <c r="CAO309" s="16"/>
      <c r="CAP309" s="17"/>
      <c r="CAQ309" s="18"/>
      <c r="CAR309" s="17"/>
      <c r="CAS309" s="19"/>
      <c r="CAT309" s="19"/>
      <c r="CAU309" s="19"/>
      <c r="CAV309" s="15"/>
      <c r="CAW309" s="16"/>
      <c r="CAX309" s="17"/>
      <c r="CAY309" s="18"/>
      <c r="CAZ309" s="17"/>
      <c r="CBA309" s="19"/>
      <c r="CBB309" s="19"/>
      <c r="CBC309" s="19"/>
      <c r="CBD309" s="15"/>
      <c r="CBE309" s="16"/>
      <c r="CBF309" s="17"/>
      <c r="CBG309" s="18"/>
      <c r="CBH309" s="17"/>
      <c r="CBI309" s="19"/>
      <c r="CBJ309" s="19"/>
      <c r="CBK309" s="19"/>
      <c r="CBL309" s="15"/>
      <c r="CBM309" s="16"/>
      <c r="CBN309" s="17"/>
      <c r="CBO309" s="18"/>
      <c r="CBP309" s="17"/>
      <c r="CBQ309" s="19"/>
      <c r="CBR309" s="19"/>
      <c r="CBS309" s="19"/>
      <c r="CBT309" s="15"/>
      <c r="CBU309" s="16"/>
      <c r="CBV309" s="17"/>
      <c r="CBW309" s="18"/>
      <c r="CBX309" s="17"/>
      <c r="CBY309" s="19"/>
      <c r="CBZ309" s="19"/>
      <c r="CCA309" s="19"/>
      <c r="CCB309" s="15"/>
      <c r="CCC309" s="16"/>
      <c r="CCD309" s="17"/>
      <c r="CCE309" s="18"/>
      <c r="CCF309" s="17"/>
      <c r="CCG309" s="19"/>
      <c r="CCH309" s="19"/>
      <c r="CCI309" s="19"/>
      <c r="CCJ309" s="15"/>
      <c r="CCK309" s="16"/>
      <c r="CCL309" s="17"/>
      <c r="CCM309" s="18"/>
      <c r="CCN309" s="17"/>
      <c r="CCO309" s="19"/>
      <c r="CCP309" s="19"/>
      <c r="CCQ309" s="19"/>
      <c r="CCR309" s="15"/>
      <c r="CCS309" s="16"/>
      <c r="CCT309" s="17"/>
      <c r="CCU309" s="18"/>
      <c r="CCV309" s="17"/>
      <c r="CCW309" s="19"/>
      <c r="CCX309" s="19"/>
      <c r="CCY309" s="19"/>
      <c r="CCZ309" s="15"/>
      <c r="CDA309" s="16"/>
      <c r="CDB309" s="17"/>
      <c r="CDC309" s="18"/>
      <c r="CDD309" s="17"/>
      <c r="CDE309" s="19"/>
      <c r="CDF309" s="19"/>
      <c r="CDG309" s="19"/>
      <c r="CDH309" s="15"/>
      <c r="CDI309" s="16"/>
      <c r="CDJ309" s="17"/>
      <c r="CDK309" s="18"/>
      <c r="CDL309" s="17"/>
      <c r="CDM309" s="19"/>
      <c r="CDN309" s="19"/>
      <c r="CDO309" s="19"/>
      <c r="CDP309" s="15"/>
      <c r="CDQ309" s="16"/>
      <c r="CDR309" s="17"/>
      <c r="CDS309" s="18"/>
      <c r="CDT309" s="17"/>
      <c r="CDU309" s="19"/>
      <c r="CDV309" s="19"/>
      <c r="CDW309" s="19"/>
      <c r="CDX309" s="15"/>
      <c r="CDY309" s="16"/>
      <c r="CDZ309" s="17"/>
      <c r="CEA309" s="18"/>
      <c r="CEB309" s="17"/>
      <c r="CEC309" s="19"/>
      <c r="CED309" s="19"/>
      <c r="CEE309" s="19"/>
      <c r="CEF309" s="15"/>
      <c r="CEG309" s="16"/>
      <c r="CEH309" s="17"/>
      <c r="CEI309" s="18"/>
      <c r="CEJ309" s="17"/>
      <c r="CEK309" s="19"/>
      <c r="CEL309" s="19"/>
      <c r="CEM309" s="19"/>
      <c r="CEN309" s="15"/>
      <c r="CEO309" s="16"/>
      <c r="CEP309" s="17"/>
      <c r="CEQ309" s="18"/>
      <c r="CER309" s="17"/>
      <c r="CES309" s="19"/>
      <c r="CET309" s="19"/>
      <c r="CEU309" s="19"/>
      <c r="CEV309" s="15"/>
      <c r="CEW309" s="16"/>
      <c r="CEX309" s="17"/>
      <c r="CEY309" s="18"/>
      <c r="CEZ309" s="17"/>
      <c r="CFA309" s="19"/>
      <c r="CFB309" s="19"/>
      <c r="CFC309" s="19"/>
      <c r="CFD309" s="15"/>
      <c r="CFE309" s="16"/>
      <c r="CFF309" s="17"/>
      <c r="CFG309" s="18"/>
      <c r="CFH309" s="17"/>
      <c r="CFI309" s="19"/>
      <c r="CFJ309" s="19"/>
      <c r="CFK309" s="19"/>
      <c r="CFL309" s="15"/>
      <c r="CFM309" s="16"/>
      <c r="CFN309" s="17"/>
      <c r="CFO309" s="18"/>
      <c r="CFP309" s="17"/>
      <c r="CFQ309" s="19"/>
      <c r="CFR309" s="19"/>
      <c r="CFS309" s="19"/>
      <c r="CFT309" s="15"/>
      <c r="CFU309" s="16"/>
      <c r="CFV309" s="17"/>
      <c r="CFW309" s="18"/>
      <c r="CFX309" s="17"/>
      <c r="CFY309" s="19"/>
      <c r="CFZ309" s="19"/>
      <c r="CGA309" s="19"/>
      <c r="CGB309" s="15"/>
      <c r="CGC309" s="16"/>
      <c r="CGD309" s="17"/>
      <c r="CGE309" s="18"/>
      <c r="CGF309" s="17"/>
      <c r="CGG309" s="19"/>
      <c r="CGH309" s="19"/>
      <c r="CGI309" s="19"/>
      <c r="CGJ309" s="15"/>
      <c r="CGK309" s="16"/>
      <c r="CGL309" s="17"/>
      <c r="CGM309" s="18"/>
      <c r="CGN309" s="17"/>
      <c r="CGO309" s="19"/>
      <c r="CGP309" s="19"/>
      <c r="CGQ309" s="19"/>
      <c r="CGR309" s="15"/>
      <c r="CGS309" s="16"/>
      <c r="CGT309" s="17"/>
      <c r="CGU309" s="18"/>
      <c r="CGV309" s="17"/>
      <c r="CGW309" s="19"/>
      <c r="CGX309" s="19"/>
      <c r="CGY309" s="19"/>
      <c r="CGZ309" s="15"/>
      <c r="CHA309" s="16"/>
      <c r="CHB309" s="17"/>
      <c r="CHC309" s="18"/>
      <c r="CHD309" s="17"/>
      <c r="CHE309" s="19"/>
      <c r="CHF309" s="19"/>
      <c r="CHG309" s="19"/>
      <c r="CHH309" s="15"/>
      <c r="CHI309" s="16"/>
      <c r="CHJ309" s="17"/>
      <c r="CHK309" s="18"/>
      <c r="CHL309" s="17"/>
      <c r="CHM309" s="19"/>
      <c r="CHN309" s="19"/>
      <c r="CHO309" s="19"/>
      <c r="CHP309" s="15"/>
      <c r="CHQ309" s="16"/>
      <c r="CHR309" s="17"/>
      <c r="CHS309" s="18"/>
      <c r="CHT309" s="17"/>
      <c r="CHU309" s="19"/>
      <c r="CHV309" s="19"/>
      <c r="CHW309" s="19"/>
      <c r="CHX309" s="15"/>
      <c r="CHY309" s="16"/>
      <c r="CHZ309" s="17"/>
      <c r="CIA309" s="18"/>
      <c r="CIB309" s="17"/>
      <c r="CIC309" s="19"/>
      <c r="CID309" s="19"/>
      <c r="CIE309" s="19"/>
      <c r="CIF309" s="15"/>
      <c r="CIG309" s="16"/>
      <c r="CIH309" s="17"/>
      <c r="CII309" s="18"/>
      <c r="CIJ309" s="17"/>
      <c r="CIK309" s="19"/>
      <c r="CIL309" s="19"/>
      <c r="CIM309" s="19"/>
      <c r="CIN309" s="15"/>
      <c r="CIO309" s="16"/>
      <c r="CIP309" s="17"/>
      <c r="CIQ309" s="18"/>
      <c r="CIR309" s="17"/>
      <c r="CIS309" s="19"/>
      <c r="CIT309" s="19"/>
      <c r="CIU309" s="19"/>
      <c r="CIV309" s="15"/>
      <c r="CIW309" s="16"/>
      <c r="CIX309" s="17"/>
      <c r="CIY309" s="18"/>
      <c r="CIZ309" s="17"/>
      <c r="CJA309" s="19"/>
      <c r="CJB309" s="19"/>
      <c r="CJC309" s="19"/>
      <c r="CJD309" s="15"/>
      <c r="CJE309" s="16"/>
      <c r="CJF309" s="17"/>
      <c r="CJG309" s="18"/>
      <c r="CJH309" s="17"/>
      <c r="CJI309" s="19"/>
      <c r="CJJ309" s="19"/>
      <c r="CJK309" s="19"/>
      <c r="CJL309" s="15"/>
      <c r="CJM309" s="16"/>
      <c r="CJN309" s="17"/>
      <c r="CJO309" s="18"/>
      <c r="CJP309" s="17"/>
      <c r="CJQ309" s="19"/>
      <c r="CJR309" s="19"/>
      <c r="CJS309" s="19"/>
      <c r="CJT309" s="15"/>
      <c r="CJU309" s="16"/>
      <c r="CJV309" s="17"/>
      <c r="CJW309" s="18"/>
      <c r="CJX309" s="17"/>
      <c r="CJY309" s="19"/>
      <c r="CJZ309" s="19"/>
      <c r="CKA309" s="19"/>
      <c r="CKB309" s="15"/>
      <c r="CKC309" s="16"/>
      <c r="CKD309" s="17"/>
      <c r="CKE309" s="18"/>
      <c r="CKF309" s="17"/>
      <c r="CKG309" s="19"/>
      <c r="CKH309" s="19"/>
      <c r="CKI309" s="19"/>
      <c r="CKJ309" s="15"/>
      <c r="CKK309" s="16"/>
      <c r="CKL309" s="17"/>
      <c r="CKM309" s="18"/>
      <c r="CKN309" s="17"/>
      <c r="CKO309" s="19"/>
      <c r="CKP309" s="19"/>
      <c r="CKQ309" s="19"/>
      <c r="CKR309" s="15"/>
      <c r="CKS309" s="16"/>
      <c r="CKT309" s="17"/>
      <c r="CKU309" s="18"/>
      <c r="CKV309" s="17"/>
      <c r="CKW309" s="19"/>
      <c r="CKX309" s="19"/>
      <c r="CKY309" s="19"/>
      <c r="CKZ309" s="15"/>
      <c r="CLA309" s="16"/>
      <c r="CLB309" s="17"/>
      <c r="CLC309" s="18"/>
      <c r="CLD309" s="17"/>
      <c r="CLE309" s="19"/>
      <c r="CLF309" s="19"/>
      <c r="CLG309" s="19"/>
      <c r="CLH309" s="15"/>
      <c r="CLI309" s="16"/>
      <c r="CLJ309" s="17"/>
      <c r="CLK309" s="18"/>
      <c r="CLL309" s="17"/>
      <c r="CLM309" s="19"/>
      <c r="CLN309" s="19"/>
      <c r="CLO309" s="19"/>
      <c r="CLP309" s="15"/>
      <c r="CLQ309" s="16"/>
      <c r="CLR309" s="17"/>
      <c r="CLS309" s="18"/>
      <c r="CLT309" s="17"/>
      <c r="CLU309" s="19"/>
      <c r="CLV309" s="19"/>
      <c r="CLW309" s="19"/>
      <c r="CLX309" s="15"/>
      <c r="CLY309" s="16"/>
      <c r="CLZ309" s="17"/>
      <c r="CMA309" s="18"/>
      <c r="CMB309" s="17"/>
      <c r="CMC309" s="19"/>
      <c r="CMD309" s="19"/>
      <c r="CME309" s="19"/>
      <c r="CMF309" s="15"/>
      <c r="CMG309" s="16"/>
      <c r="CMH309" s="17"/>
      <c r="CMI309" s="18"/>
      <c r="CMJ309" s="17"/>
      <c r="CMK309" s="19"/>
      <c r="CML309" s="19"/>
      <c r="CMM309" s="19"/>
      <c r="CMN309" s="15"/>
      <c r="CMO309" s="16"/>
      <c r="CMP309" s="17"/>
      <c r="CMQ309" s="18"/>
      <c r="CMR309" s="17"/>
      <c r="CMS309" s="19"/>
      <c r="CMT309" s="19"/>
      <c r="CMU309" s="19"/>
      <c r="CMV309" s="15"/>
      <c r="CMW309" s="16"/>
      <c r="CMX309" s="17"/>
      <c r="CMY309" s="18"/>
      <c r="CMZ309" s="17"/>
      <c r="CNA309" s="19"/>
      <c r="CNB309" s="19"/>
      <c r="CNC309" s="19"/>
      <c r="CND309" s="15"/>
      <c r="CNE309" s="16"/>
      <c r="CNF309" s="17"/>
      <c r="CNG309" s="18"/>
      <c r="CNH309" s="17"/>
      <c r="CNI309" s="19"/>
      <c r="CNJ309" s="19"/>
      <c r="CNK309" s="19"/>
      <c r="CNL309" s="15"/>
      <c r="CNM309" s="16"/>
      <c r="CNN309" s="17"/>
      <c r="CNO309" s="18"/>
      <c r="CNP309" s="17"/>
      <c r="CNQ309" s="19"/>
      <c r="CNR309" s="19"/>
      <c r="CNS309" s="19"/>
      <c r="CNT309" s="15"/>
      <c r="CNU309" s="16"/>
      <c r="CNV309" s="17"/>
      <c r="CNW309" s="18"/>
      <c r="CNX309" s="17"/>
      <c r="CNY309" s="19"/>
      <c r="CNZ309" s="19"/>
      <c r="COA309" s="19"/>
      <c r="COB309" s="15"/>
      <c r="COC309" s="16"/>
      <c r="COD309" s="17"/>
      <c r="COE309" s="18"/>
      <c r="COF309" s="17"/>
      <c r="COG309" s="19"/>
      <c r="COH309" s="19"/>
      <c r="COI309" s="19"/>
      <c r="COJ309" s="15"/>
      <c r="COK309" s="16"/>
      <c r="COL309" s="17"/>
      <c r="COM309" s="18"/>
      <c r="CON309" s="17"/>
      <c r="COO309" s="19"/>
      <c r="COP309" s="19"/>
      <c r="COQ309" s="19"/>
      <c r="COR309" s="15"/>
      <c r="COS309" s="16"/>
      <c r="COT309" s="17"/>
      <c r="COU309" s="18"/>
      <c r="COV309" s="17"/>
      <c r="COW309" s="19"/>
      <c r="COX309" s="19"/>
      <c r="COY309" s="19"/>
      <c r="COZ309" s="15"/>
      <c r="CPA309" s="16"/>
      <c r="CPB309" s="17"/>
      <c r="CPC309" s="18"/>
      <c r="CPD309" s="17"/>
      <c r="CPE309" s="19"/>
      <c r="CPF309" s="19"/>
      <c r="CPG309" s="19"/>
      <c r="CPH309" s="15"/>
      <c r="CPI309" s="16"/>
      <c r="CPJ309" s="17"/>
      <c r="CPK309" s="18"/>
      <c r="CPL309" s="17"/>
      <c r="CPM309" s="19"/>
      <c r="CPN309" s="19"/>
      <c r="CPO309" s="19"/>
      <c r="CPP309" s="15"/>
      <c r="CPQ309" s="16"/>
      <c r="CPR309" s="17"/>
      <c r="CPS309" s="18"/>
      <c r="CPT309" s="17"/>
      <c r="CPU309" s="19"/>
      <c r="CPV309" s="19"/>
      <c r="CPW309" s="19"/>
      <c r="CPX309" s="15"/>
      <c r="CPY309" s="16"/>
      <c r="CPZ309" s="17"/>
      <c r="CQA309" s="18"/>
      <c r="CQB309" s="17"/>
      <c r="CQC309" s="19"/>
      <c r="CQD309" s="19"/>
      <c r="CQE309" s="19"/>
      <c r="CQF309" s="15"/>
      <c r="CQG309" s="16"/>
      <c r="CQH309" s="17"/>
      <c r="CQI309" s="18"/>
      <c r="CQJ309" s="17"/>
      <c r="CQK309" s="19"/>
      <c r="CQL309" s="19"/>
      <c r="CQM309" s="19"/>
      <c r="CQN309" s="15"/>
      <c r="CQO309" s="16"/>
      <c r="CQP309" s="17"/>
      <c r="CQQ309" s="18"/>
      <c r="CQR309" s="17"/>
      <c r="CQS309" s="19"/>
      <c r="CQT309" s="19"/>
      <c r="CQU309" s="19"/>
      <c r="CQV309" s="15"/>
      <c r="CQW309" s="16"/>
      <c r="CQX309" s="17"/>
      <c r="CQY309" s="18"/>
      <c r="CQZ309" s="17"/>
      <c r="CRA309" s="19"/>
      <c r="CRB309" s="19"/>
      <c r="CRC309" s="19"/>
      <c r="CRD309" s="15"/>
      <c r="CRE309" s="16"/>
      <c r="CRF309" s="17"/>
      <c r="CRG309" s="18"/>
      <c r="CRH309" s="17"/>
      <c r="CRI309" s="19"/>
      <c r="CRJ309" s="19"/>
      <c r="CRK309" s="19"/>
      <c r="CRL309" s="15"/>
      <c r="CRM309" s="16"/>
      <c r="CRN309" s="17"/>
      <c r="CRO309" s="18"/>
      <c r="CRP309" s="17"/>
      <c r="CRQ309" s="19"/>
      <c r="CRR309" s="19"/>
      <c r="CRS309" s="19"/>
      <c r="CRT309" s="15"/>
      <c r="CRU309" s="16"/>
      <c r="CRV309" s="17"/>
      <c r="CRW309" s="18"/>
      <c r="CRX309" s="17"/>
      <c r="CRY309" s="19"/>
      <c r="CRZ309" s="19"/>
      <c r="CSA309" s="19"/>
      <c r="CSB309" s="15"/>
      <c r="CSC309" s="16"/>
      <c r="CSD309" s="17"/>
      <c r="CSE309" s="18"/>
      <c r="CSF309" s="17"/>
      <c r="CSG309" s="19"/>
      <c r="CSH309" s="19"/>
      <c r="CSI309" s="19"/>
      <c r="CSJ309" s="15"/>
      <c r="CSK309" s="16"/>
      <c r="CSL309" s="17"/>
      <c r="CSM309" s="18"/>
      <c r="CSN309" s="17"/>
      <c r="CSO309" s="19"/>
      <c r="CSP309" s="19"/>
      <c r="CSQ309" s="19"/>
      <c r="CSR309" s="15"/>
      <c r="CSS309" s="16"/>
      <c r="CST309" s="17"/>
      <c r="CSU309" s="18"/>
      <c r="CSV309" s="17"/>
      <c r="CSW309" s="19"/>
      <c r="CSX309" s="19"/>
      <c r="CSY309" s="19"/>
      <c r="CSZ309" s="15"/>
      <c r="CTA309" s="16"/>
      <c r="CTB309" s="17"/>
      <c r="CTC309" s="18"/>
      <c r="CTD309" s="17"/>
      <c r="CTE309" s="19"/>
      <c r="CTF309" s="19"/>
      <c r="CTG309" s="19"/>
      <c r="CTH309" s="15"/>
      <c r="CTI309" s="16"/>
      <c r="CTJ309" s="17"/>
      <c r="CTK309" s="18"/>
      <c r="CTL309" s="17"/>
      <c r="CTM309" s="19"/>
      <c r="CTN309" s="19"/>
      <c r="CTO309" s="19"/>
      <c r="CTP309" s="15"/>
      <c r="CTQ309" s="16"/>
      <c r="CTR309" s="17"/>
      <c r="CTS309" s="18"/>
      <c r="CTT309" s="17"/>
      <c r="CTU309" s="19"/>
      <c r="CTV309" s="19"/>
      <c r="CTW309" s="19"/>
      <c r="CTX309" s="15"/>
      <c r="CTY309" s="16"/>
      <c r="CTZ309" s="17"/>
      <c r="CUA309" s="18"/>
      <c r="CUB309" s="17"/>
      <c r="CUC309" s="19"/>
      <c r="CUD309" s="19"/>
      <c r="CUE309" s="19"/>
      <c r="CUF309" s="15"/>
      <c r="CUG309" s="16"/>
      <c r="CUH309" s="17"/>
      <c r="CUI309" s="18"/>
      <c r="CUJ309" s="17"/>
      <c r="CUK309" s="19"/>
      <c r="CUL309" s="19"/>
      <c r="CUM309" s="19"/>
      <c r="CUN309" s="15"/>
      <c r="CUO309" s="16"/>
      <c r="CUP309" s="17"/>
      <c r="CUQ309" s="18"/>
      <c r="CUR309" s="17"/>
      <c r="CUS309" s="19"/>
      <c r="CUT309" s="19"/>
      <c r="CUU309" s="19"/>
      <c r="CUV309" s="15"/>
      <c r="CUW309" s="16"/>
      <c r="CUX309" s="17"/>
      <c r="CUY309" s="18"/>
      <c r="CUZ309" s="17"/>
      <c r="CVA309" s="19"/>
      <c r="CVB309" s="19"/>
      <c r="CVC309" s="19"/>
      <c r="CVD309" s="15"/>
      <c r="CVE309" s="16"/>
      <c r="CVF309" s="17"/>
      <c r="CVG309" s="18"/>
      <c r="CVH309" s="17"/>
      <c r="CVI309" s="19"/>
      <c r="CVJ309" s="19"/>
      <c r="CVK309" s="19"/>
      <c r="CVL309" s="15"/>
      <c r="CVM309" s="16"/>
      <c r="CVN309" s="17"/>
      <c r="CVO309" s="18"/>
      <c r="CVP309" s="17"/>
      <c r="CVQ309" s="19"/>
      <c r="CVR309" s="19"/>
      <c r="CVS309" s="19"/>
      <c r="CVT309" s="15"/>
      <c r="CVU309" s="16"/>
      <c r="CVV309" s="17"/>
      <c r="CVW309" s="18"/>
      <c r="CVX309" s="17"/>
      <c r="CVY309" s="19"/>
      <c r="CVZ309" s="19"/>
      <c r="CWA309" s="19"/>
      <c r="CWB309" s="15"/>
      <c r="CWC309" s="16"/>
      <c r="CWD309" s="17"/>
      <c r="CWE309" s="18"/>
      <c r="CWF309" s="17"/>
      <c r="CWG309" s="19"/>
      <c r="CWH309" s="19"/>
      <c r="CWI309" s="19"/>
      <c r="CWJ309" s="15"/>
      <c r="CWK309" s="16"/>
      <c r="CWL309" s="17"/>
      <c r="CWM309" s="18"/>
      <c r="CWN309" s="17"/>
      <c r="CWO309" s="19"/>
      <c r="CWP309" s="19"/>
      <c r="CWQ309" s="19"/>
      <c r="CWR309" s="15"/>
      <c r="CWS309" s="16"/>
      <c r="CWT309" s="17"/>
      <c r="CWU309" s="18"/>
      <c r="CWV309" s="17"/>
      <c r="CWW309" s="19"/>
      <c r="CWX309" s="19"/>
      <c r="CWY309" s="19"/>
      <c r="CWZ309" s="15"/>
      <c r="CXA309" s="16"/>
      <c r="CXB309" s="17"/>
      <c r="CXC309" s="18"/>
      <c r="CXD309" s="17"/>
      <c r="CXE309" s="19"/>
      <c r="CXF309" s="19"/>
      <c r="CXG309" s="19"/>
      <c r="CXH309" s="15"/>
      <c r="CXI309" s="16"/>
      <c r="CXJ309" s="17"/>
      <c r="CXK309" s="18"/>
      <c r="CXL309" s="17"/>
      <c r="CXM309" s="19"/>
      <c r="CXN309" s="19"/>
      <c r="CXO309" s="19"/>
      <c r="CXP309" s="15"/>
      <c r="CXQ309" s="16"/>
      <c r="CXR309" s="17"/>
      <c r="CXS309" s="18"/>
      <c r="CXT309" s="17"/>
      <c r="CXU309" s="19"/>
      <c r="CXV309" s="19"/>
      <c r="CXW309" s="19"/>
      <c r="CXX309" s="15"/>
      <c r="CXY309" s="16"/>
      <c r="CXZ309" s="17"/>
      <c r="CYA309" s="18"/>
      <c r="CYB309" s="17"/>
      <c r="CYC309" s="19"/>
      <c r="CYD309" s="19"/>
      <c r="CYE309" s="19"/>
      <c r="CYF309" s="15"/>
      <c r="CYG309" s="16"/>
      <c r="CYH309" s="17"/>
      <c r="CYI309" s="18"/>
      <c r="CYJ309" s="17"/>
      <c r="CYK309" s="19"/>
      <c r="CYL309" s="19"/>
      <c r="CYM309" s="19"/>
      <c r="CYN309" s="15"/>
      <c r="CYO309" s="16"/>
      <c r="CYP309" s="17"/>
      <c r="CYQ309" s="18"/>
      <c r="CYR309" s="17"/>
      <c r="CYS309" s="19"/>
      <c r="CYT309" s="19"/>
      <c r="CYU309" s="19"/>
      <c r="CYV309" s="15"/>
      <c r="CYW309" s="16"/>
      <c r="CYX309" s="17"/>
      <c r="CYY309" s="18"/>
      <c r="CYZ309" s="17"/>
      <c r="CZA309" s="19"/>
      <c r="CZB309" s="19"/>
      <c r="CZC309" s="19"/>
      <c r="CZD309" s="15"/>
      <c r="CZE309" s="16"/>
      <c r="CZF309" s="17"/>
      <c r="CZG309" s="18"/>
      <c r="CZH309" s="17"/>
      <c r="CZI309" s="19"/>
      <c r="CZJ309" s="19"/>
      <c r="CZK309" s="19"/>
      <c r="CZL309" s="15"/>
      <c r="CZM309" s="16"/>
      <c r="CZN309" s="17"/>
      <c r="CZO309" s="18"/>
      <c r="CZP309" s="17"/>
      <c r="CZQ309" s="19"/>
      <c r="CZR309" s="19"/>
      <c r="CZS309" s="19"/>
      <c r="CZT309" s="15"/>
      <c r="CZU309" s="16"/>
      <c r="CZV309" s="17"/>
      <c r="CZW309" s="18"/>
      <c r="CZX309" s="17"/>
      <c r="CZY309" s="19"/>
      <c r="CZZ309" s="19"/>
      <c r="DAA309" s="19"/>
      <c r="DAB309" s="15"/>
      <c r="DAC309" s="16"/>
      <c r="DAD309" s="17"/>
      <c r="DAE309" s="18"/>
      <c r="DAF309" s="17"/>
      <c r="DAG309" s="19"/>
      <c r="DAH309" s="19"/>
      <c r="DAI309" s="19"/>
      <c r="DAJ309" s="15"/>
      <c r="DAK309" s="16"/>
      <c r="DAL309" s="17"/>
      <c r="DAM309" s="18"/>
      <c r="DAN309" s="17"/>
      <c r="DAO309" s="19"/>
      <c r="DAP309" s="19"/>
      <c r="DAQ309" s="19"/>
      <c r="DAR309" s="15"/>
      <c r="DAS309" s="16"/>
      <c r="DAT309" s="17"/>
      <c r="DAU309" s="18"/>
      <c r="DAV309" s="17"/>
      <c r="DAW309" s="19"/>
      <c r="DAX309" s="19"/>
      <c r="DAY309" s="19"/>
      <c r="DAZ309" s="15"/>
      <c r="DBA309" s="16"/>
      <c r="DBB309" s="17"/>
      <c r="DBC309" s="18"/>
      <c r="DBD309" s="17"/>
      <c r="DBE309" s="19"/>
      <c r="DBF309" s="19"/>
      <c r="DBG309" s="19"/>
      <c r="DBH309" s="15"/>
      <c r="DBI309" s="16"/>
      <c r="DBJ309" s="17"/>
      <c r="DBK309" s="18"/>
      <c r="DBL309" s="17"/>
      <c r="DBM309" s="19"/>
      <c r="DBN309" s="19"/>
      <c r="DBO309" s="19"/>
      <c r="DBP309" s="15"/>
      <c r="DBQ309" s="16"/>
      <c r="DBR309" s="17"/>
      <c r="DBS309" s="18"/>
      <c r="DBT309" s="17"/>
      <c r="DBU309" s="19"/>
      <c r="DBV309" s="19"/>
      <c r="DBW309" s="19"/>
      <c r="DBX309" s="15"/>
      <c r="DBY309" s="16"/>
      <c r="DBZ309" s="17"/>
      <c r="DCA309" s="18"/>
      <c r="DCB309" s="17"/>
      <c r="DCC309" s="19"/>
      <c r="DCD309" s="19"/>
      <c r="DCE309" s="19"/>
      <c r="DCF309" s="15"/>
      <c r="DCG309" s="16"/>
      <c r="DCH309" s="17"/>
      <c r="DCI309" s="18"/>
      <c r="DCJ309" s="17"/>
      <c r="DCK309" s="19"/>
      <c r="DCL309" s="19"/>
      <c r="DCM309" s="19"/>
      <c r="DCN309" s="15"/>
      <c r="DCO309" s="16"/>
      <c r="DCP309" s="17"/>
      <c r="DCQ309" s="18"/>
      <c r="DCR309" s="17"/>
      <c r="DCS309" s="19"/>
      <c r="DCT309" s="19"/>
      <c r="DCU309" s="19"/>
      <c r="DCV309" s="15"/>
      <c r="DCW309" s="16"/>
      <c r="DCX309" s="17"/>
      <c r="DCY309" s="18"/>
      <c r="DCZ309" s="17"/>
      <c r="DDA309" s="19"/>
      <c r="DDB309" s="19"/>
      <c r="DDC309" s="19"/>
      <c r="DDD309" s="15"/>
      <c r="DDE309" s="16"/>
      <c r="DDF309" s="17"/>
      <c r="DDG309" s="18"/>
      <c r="DDH309" s="17"/>
      <c r="DDI309" s="19"/>
      <c r="DDJ309" s="19"/>
      <c r="DDK309" s="19"/>
      <c r="DDL309" s="15"/>
      <c r="DDM309" s="16"/>
      <c r="DDN309" s="17"/>
      <c r="DDO309" s="18"/>
      <c r="DDP309" s="17"/>
      <c r="DDQ309" s="19"/>
      <c r="DDR309" s="19"/>
      <c r="DDS309" s="19"/>
      <c r="DDT309" s="15"/>
      <c r="DDU309" s="16"/>
      <c r="DDV309" s="17"/>
      <c r="DDW309" s="18"/>
      <c r="DDX309" s="17"/>
      <c r="DDY309" s="19"/>
      <c r="DDZ309" s="19"/>
      <c r="DEA309" s="19"/>
      <c r="DEB309" s="15"/>
      <c r="DEC309" s="16"/>
      <c r="DED309" s="17"/>
      <c r="DEE309" s="18"/>
      <c r="DEF309" s="17"/>
      <c r="DEG309" s="19"/>
      <c r="DEH309" s="19"/>
      <c r="DEI309" s="19"/>
      <c r="DEJ309" s="15"/>
      <c r="DEK309" s="16"/>
      <c r="DEL309" s="17"/>
      <c r="DEM309" s="18"/>
      <c r="DEN309" s="17"/>
      <c r="DEO309" s="19"/>
      <c r="DEP309" s="19"/>
      <c r="DEQ309" s="19"/>
      <c r="DER309" s="15"/>
      <c r="DES309" s="16"/>
      <c r="DET309" s="17"/>
      <c r="DEU309" s="18"/>
      <c r="DEV309" s="17"/>
      <c r="DEW309" s="19"/>
      <c r="DEX309" s="19"/>
      <c r="DEY309" s="19"/>
      <c r="DEZ309" s="15"/>
      <c r="DFA309" s="16"/>
      <c r="DFB309" s="17"/>
      <c r="DFC309" s="18"/>
      <c r="DFD309" s="17"/>
      <c r="DFE309" s="19"/>
      <c r="DFF309" s="19"/>
      <c r="DFG309" s="19"/>
      <c r="DFH309" s="15"/>
      <c r="DFI309" s="16"/>
      <c r="DFJ309" s="17"/>
      <c r="DFK309" s="18"/>
      <c r="DFL309" s="17"/>
      <c r="DFM309" s="19"/>
      <c r="DFN309" s="19"/>
      <c r="DFO309" s="19"/>
      <c r="DFP309" s="15"/>
      <c r="DFQ309" s="16"/>
      <c r="DFR309" s="17"/>
      <c r="DFS309" s="18"/>
      <c r="DFT309" s="17"/>
      <c r="DFU309" s="19"/>
      <c r="DFV309" s="19"/>
      <c r="DFW309" s="19"/>
      <c r="DFX309" s="15"/>
      <c r="DFY309" s="16"/>
      <c r="DFZ309" s="17"/>
      <c r="DGA309" s="18"/>
      <c r="DGB309" s="17"/>
      <c r="DGC309" s="19"/>
      <c r="DGD309" s="19"/>
      <c r="DGE309" s="19"/>
      <c r="DGF309" s="15"/>
      <c r="DGG309" s="16"/>
      <c r="DGH309" s="17"/>
      <c r="DGI309" s="18"/>
      <c r="DGJ309" s="17"/>
      <c r="DGK309" s="19"/>
      <c r="DGL309" s="19"/>
      <c r="DGM309" s="19"/>
      <c r="DGN309" s="15"/>
      <c r="DGO309" s="16"/>
      <c r="DGP309" s="17"/>
      <c r="DGQ309" s="18"/>
      <c r="DGR309" s="17"/>
      <c r="DGS309" s="19"/>
      <c r="DGT309" s="19"/>
      <c r="DGU309" s="19"/>
      <c r="DGV309" s="15"/>
      <c r="DGW309" s="16"/>
      <c r="DGX309" s="17"/>
      <c r="DGY309" s="18"/>
      <c r="DGZ309" s="17"/>
      <c r="DHA309" s="19"/>
      <c r="DHB309" s="19"/>
      <c r="DHC309" s="19"/>
      <c r="DHD309" s="15"/>
      <c r="DHE309" s="16"/>
      <c r="DHF309" s="17"/>
      <c r="DHG309" s="18"/>
      <c r="DHH309" s="17"/>
      <c r="DHI309" s="19"/>
      <c r="DHJ309" s="19"/>
      <c r="DHK309" s="19"/>
      <c r="DHL309" s="15"/>
      <c r="DHM309" s="16"/>
      <c r="DHN309" s="17"/>
      <c r="DHO309" s="18"/>
      <c r="DHP309" s="17"/>
      <c r="DHQ309" s="19"/>
      <c r="DHR309" s="19"/>
      <c r="DHS309" s="19"/>
      <c r="DHT309" s="15"/>
      <c r="DHU309" s="16"/>
      <c r="DHV309" s="17"/>
      <c r="DHW309" s="18"/>
      <c r="DHX309" s="17"/>
      <c r="DHY309" s="19"/>
      <c r="DHZ309" s="19"/>
      <c r="DIA309" s="19"/>
      <c r="DIB309" s="15"/>
      <c r="DIC309" s="16"/>
      <c r="DID309" s="17"/>
      <c r="DIE309" s="18"/>
      <c r="DIF309" s="17"/>
      <c r="DIG309" s="19"/>
      <c r="DIH309" s="19"/>
      <c r="DII309" s="19"/>
      <c r="DIJ309" s="15"/>
      <c r="DIK309" s="16"/>
      <c r="DIL309" s="17"/>
      <c r="DIM309" s="18"/>
      <c r="DIN309" s="17"/>
      <c r="DIO309" s="19"/>
      <c r="DIP309" s="19"/>
      <c r="DIQ309" s="19"/>
      <c r="DIR309" s="15"/>
      <c r="DIS309" s="16"/>
      <c r="DIT309" s="17"/>
      <c r="DIU309" s="18"/>
      <c r="DIV309" s="17"/>
      <c r="DIW309" s="19"/>
      <c r="DIX309" s="19"/>
      <c r="DIY309" s="19"/>
      <c r="DIZ309" s="15"/>
      <c r="DJA309" s="16"/>
      <c r="DJB309" s="17"/>
      <c r="DJC309" s="18"/>
      <c r="DJD309" s="17"/>
      <c r="DJE309" s="19"/>
      <c r="DJF309" s="19"/>
      <c r="DJG309" s="19"/>
      <c r="DJH309" s="15"/>
      <c r="DJI309" s="16"/>
      <c r="DJJ309" s="17"/>
      <c r="DJK309" s="18"/>
      <c r="DJL309" s="17"/>
      <c r="DJM309" s="19"/>
      <c r="DJN309" s="19"/>
      <c r="DJO309" s="19"/>
      <c r="DJP309" s="15"/>
      <c r="DJQ309" s="16"/>
      <c r="DJR309" s="17"/>
      <c r="DJS309" s="18"/>
      <c r="DJT309" s="17"/>
      <c r="DJU309" s="19"/>
      <c r="DJV309" s="19"/>
      <c r="DJW309" s="19"/>
      <c r="DJX309" s="15"/>
      <c r="DJY309" s="16"/>
      <c r="DJZ309" s="17"/>
      <c r="DKA309" s="18"/>
      <c r="DKB309" s="17"/>
      <c r="DKC309" s="19"/>
      <c r="DKD309" s="19"/>
      <c r="DKE309" s="19"/>
      <c r="DKF309" s="15"/>
      <c r="DKG309" s="16"/>
      <c r="DKH309" s="17"/>
      <c r="DKI309" s="18"/>
      <c r="DKJ309" s="17"/>
      <c r="DKK309" s="19"/>
      <c r="DKL309" s="19"/>
      <c r="DKM309" s="19"/>
      <c r="DKN309" s="15"/>
      <c r="DKO309" s="16"/>
      <c r="DKP309" s="17"/>
      <c r="DKQ309" s="18"/>
      <c r="DKR309" s="17"/>
      <c r="DKS309" s="19"/>
      <c r="DKT309" s="19"/>
      <c r="DKU309" s="19"/>
      <c r="DKV309" s="15"/>
      <c r="DKW309" s="16"/>
      <c r="DKX309" s="17"/>
      <c r="DKY309" s="18"/>
      <c r="DKZ309" s="17"/>
      <c r="DLA309" s="19"/>
      <c r="DLB309" s="19"/>
      <c r="DLC309" s="19"/>
      <c r="DLD309" s="15"/>
      <c r="DLE309" s="16"/>
      <c r="DLF309" s="17"/>
      <c r="DLG309" s="18"/>
      <c r="DLH309" s="17"/>
      <c r="DLI309" s="19"/>
      <c r="DLJ309" s="19"/>
      <c r="DLK309" s="19"/>
      <c r="DLL309" s="15"/>
      <c r="DLM309" s="16"/>
      <c r="DLN309" s="17"/>
      <c r="DLO309" s="18"/>
      <c r="DLP309" s="17"/>
      <c r="DLQ309" s="19"/>
      <c r="DLR309" s="19"/>
      <c r="DLS309" s="19"/>
      <c r="DLT309" s="15"/>
      <c r="DLU309" s="16"/>
      <c r="DLV309" s="17"/>
      <c r="DLW309" s="18"/>
      <c r="DLX309" s="17"/>
      <c r="DLY309" s="19"/>
      <c r="DLZ309" s="19"/>
      <c r="DMA309" s="19"/>
      <c r="DMB309" s="15"/>
      <c r="DMC309" s="16"/>
      <c r="DMD309" s="17"/>
      <c r="DME309" s="18"/>
      <c r="DMF309" s="17"/>
      <c r="DMG309" s="19"/>
      <c r="DMH309" s="19"/>
      <c r="DMI309" s="19"/>
      <c r="DMJ309" s="15"/>
      <c r="DMK309" s="16"/>
      <c r="DML309" s="17"/>
      <c r="DMM309" s="18"/>
      <c r="DMN309" s="17"/>
      <c r="DMO309" s="19"/>
      <c r="DMP309" s="19"/>
      <c r="DMQ309" s="19"/>
      <c r="DMR309" s="15"/>
      <c r="DMS309" s="16"/>
      <c r="DMT309" s="17"/>
      <c r="DMU309" s="18"/>
      <c r="DMV309" s="17"/>
      <c r="DMW309" s="19"/>
      <c r="DMX309" s="19"/>
      <c r="DMY309" s="19"/>
      <c r="DMZ309" s="15"/>
      <c r="DNA309" s="16"/>
      <c r="DNB309" s="17"/>
      <c r="DNC309" s="18"/>
      <c r="DND309" s="17"/>
      <c r="DNE309" s="19"/>
      <c r="DNF309" s="19"/>
      <c r="DNG309" s="19"/>
      <c r="DNH309" s="15"/>
      <c r="DNI309" s="16"/>
      <c r="DNJ309" s="17"/>
      <c r="DNK309" s="18"/>
      <c r="DNL309" s="17"/>
      <c r="DNM309" s="19"/>
      <c r="DNN309" s="19"/>
      <c r="DNO309" s="19"/>
      <c r="DNP309" s="15"/>
      <c r="DNQ309" s="16"/>
      <c r="DNR309" s="17"/>
      <c r="DNS309" s="18"/>
      <c r="DNT309" s="17"/>
      <c r="DNU309" s="19"/>
      <c r="DNV309" s="19"/>
      <c r="DNW309" s="19"/>
      <c r="DNX309" s="15"/>
      <c r="DNY309" s="16"/>
      <c r="DNZ309" s="17"/>
      <c r="DOA309" s="18"/>
      <c r="DOB309" s="17"/>
      <c r="DOC309" s="19"/>
      <c r="DOD309" s="19"/>
      <c r="DOE309" s="19"/>
      <c r="DOF309" s="15"/>
      <c r="DOG309" s="16"/>
      <c r="DOH309" s="17"/>
      <c r="DOI309" s="18"/>
      <c r="DOJ309" s="17"/>
      <c r="DOK309" s="19"/>
      <c r="DOL309" s="19"/>
      <c r="DOM309" s="19"/>
      <c r="DON309" s="15"/>
      <c r="DOO309" s="16"/>
      <c r="DOP309" s="17"/>
      <c r="DOQ309" s="18"/>
      <c r="DOR309" s="17"/>
      <c r="DOS309" s="19"/>
      <c r="DOT309" s="19"/>
      <c r="DOU309" s="19"/>
      <c r="DOV309" s="15"/>
      <c r="DOW309" s="16"/>
      <c r="DOX309" s="17"/>
      <c r="DOY309" s="18"/>
      <c r="DOZ309" s="17"/>
      <c r="DPA309" s="19"/>
      <c r="DPB309" s="19"/>
      <c r="DPC309" s="19"/>
      <c r="DPD309" s="15"/>
      <c r="DPE309" s="16"/>
      <c r="DPF309" s="17"/>
      <c r="DPG309" s="18"/>
      <c r="DPH309" s="17"/>
      <c r="DPI309" s="19"/>
      <c r="DPJ309" s="19"/>
      <c r="DPK309" s="19"/>
      <c r="DPL309" s="15"/>
      <c r="DPM309" s="16"/>
      <c r="DPN309" s="17"/>
      <c r="DPO309" s="18"/>
      <c r="DPP309" s="17"/>
      <c r="DPQ309" s="19"/>
      <c r="DPR309" s="19"/>
      <c r="DPS309" s="19"/>
      <c r="DPT309" s="15"/>
      <c r="DPU309" s="16"/>
      <c r="DPV309" s="17"/>
      <c r="DPW309" s="18"/>
      <c r="DPX309" s="17"/>
      <c r="DPY309" s="19"/>
      <c r="DPZ309" s="19"/>
      <c r="DQA309" s="19"/>
      <c r="DQB309" s="15"/>
      <c r="DQC309" s="16"/>
      <c r="DQD309" s="17"/>
      <c r="DQE309" s="18"/>
      <c r="DQF309" s="17"/>
      <c r="DQG309" s="19"/>
      <c r="DQH309" s="19"/>
      <c r="DQI309" s="19"/>
      <c r="DQJ309" s="15"/>
      <c r="DQK309" s="16"/>
      <c r="DQL309" s="17"/>
      <c r="DQM309" s="18"/>
      <c r="DQN309" s="17"/>
      <c r="DQO309" s="19"/>
      <c r="DQP309" s="19"/>
      <c r="DQQ309" s="19"/>
      <c r="DQR309" s="15"/>
      <c r="DQS309" s="16"/>
      <c r="DQT309" s="17"/>
      <c r="DQU309" s="18"/>
      <c r="DQV309" s="17"/>
      <c r="DQW309" s="19"/>
      <c r="DQX309" s="19"/>
      <c r="DQY309" s="19"/>
      <c r="DQZ309" s="15"/>
      <c r="DRA309" s="16"/>
      <c r="DRB309" s="17"/>
      <c r="DRC309" s="18"/>
      <c r="DRD309" s="17"/>
      <c r="DRE309" s="19"/>
      <c r="DRF309" s="19"/>
      <c r="DRG309" s="19"/>
      <c r="DRH309" s="15"/>
      <c r="DRI309" s="16"/>
      <c r="DRJ309" s="17"/>
      <c r="DRK309" s="18"/>
      <c r="DRL309" s="17"/>
      <c r="DRM309" s="19"/>
      <c r="DRN309" s="19"/>
      <c r="DRO309" s="19"/>
      <c r="DRP309" s="15"/>
      <c r="DRQ309" s="16"/>
      <c r="DRR309" s="17"/>
      <c r="DRS309" s="18"/>
      <c r="DRT309" s="17"/>
      <c r="DRU309" s="19"/>
      <c r="DRV309" s="19"/>
      <c r="DRW309" s="19"/>
      <c r="DRX309" s="15"/>
      <c r="DRY309" s="16"/>
      <c r="DRZ309" s="17"/>
      <c r="DSA309" s="18"/>
      <c r="DSB309" s="17"/>
      <c r="DSC309" s="19"/>
      <c r="DSD309" s="19"/>
      <c r="DSE309" s="19"/>
      <c r="DSF309" s="15"/>
      <c r="DSG309" s="16"/>
      <c r="DSH309" s="17"/>
      <c r="DSI309" s="18"/>
      <c r="DSJ309" s="17"/>
      <c r="DSK309" s="19"/>
      <c r="DSL309" s="19"/>
      <c r="DSM309" s="19"/>
      <c r="DSN309" s="15"/>
      <c r="DSO309" s="16"/>
      <c r="DSP309" s="17"/>
      <c r="DSQ309" s="18"/>
      <c r="DSR309" s="17"/>
      <c r="DSS309" s="19"/>
      <c r="DST309" s="19"/>
      <c r="DSU309" s="19"/>
      <c r="DSV309" s="15"/>
      <c r="DSW309" s="16"/>
      <c r="DSX309" s="17"/>
      <c r="DSY309" s="18"/>
      <c r="DSZ309" s="17"/>
      <c r="DTA309" s="19"/>
      <c r="DTB309" s="19"/>
      <c r="DTC309" s="19"/>
      <c r="DTD309" s="15"/>
      <c r="DTE309" s="16"/>
      <c r="DTF309" s="17"/>
      <c r="DTG309" s="18"/>
      <c r="DTH309" s="17"/>
      <c r="DTI309" s="19"/>
      <c r="DTJ309" s="19"/>
      <c r="DTK309" s="19"/>
      <c r="DTL309" s="15"/>
      <c r="DTM309" s="16"/>
      <c r="DTN309" s="17"/>
      <c r="DTO309" s="18"/>
      <c r="DTP309" s="17"/>
      <c r="DTQ309" s="19"/>
      <c r="DTR309" s="19"/>
      <c r="DTS309" s="19"/>
      <c r="DTT309" s="15"/>
      <c r="DTU309" s="16"/>
      <c r="DTV309" s="17"/>
      <c r="DTW309" s="18"/>
      <c r="DTX309" s="17"/>
      <c r="DTY309" s="19"/>
      <c r="DTZ309" s="19"/>
      <c r="DUA309" s="19"/>
      <c r="DUB309" s="15"/>
      <c r="DUC309" s="16"/>
      <c r="DUD309" s="17"/>
      <c r="DUE309" s="18"/>
      <c r="DUF309" s="17"/>
      <c r="DUG309" s="19"/>
      <c r="DUH309" s="19"/>
      <c r="DUI309" s="19"/>
      <c r="DUJ309" s="15"/>
      <c r="DUK309" s="16"/>
      <c r="DUL309" s="17"/>
      <c r="DUM309" s="18"/>
      <c r="DUN309" s="17"/>
      <c r="DUO309" s="19"/>
      <c r="DUP309" s="19"/>
      <c r="DUQ309" s="19"/>
      <c r="DUR309" s="15"/>
      <c r="DUS309" s="16"/>
      <c r="DUT309" s="17"/>
      <c r="DUU309" s="18"/>
      <c r="DUV309" s="17"/>
      <c r="DUW309" s="19"/>
      <c r="DUX309" s="19"/>
      <c r="DUY309" s="19"/>
      <c r="DUZ309" s="15"/>
      <c r="DVA309" s="16"/>
      <c r="DVB309" s="17"/>
      <c r="DVC309" s="18"/>
      <c r="DVD309" s="17"/>
      <c r="DVE309" s="19"/>
      <c r="DVF309" s="19"/>
      <c r="DVG309" s="19"/>
      <c r="DVH309" s="15"/>
      <c r="DVI309" s="16"/>
      <c r="DVJ309" s="17"/>
      <c r="DVK309" s="18"/>
      <c r="DVL309" s="17"/>
      <c r="DVM309" s="19"/>
      <c r="DVN309" s="19"/>
      <c r="DVO309" s="19"/>
      <c r="DVP309" s="15"/>
      <c r="DVQ309" s="16"/>
      <c r="DVR309" s="17"/>
      <c r="DVS309" s="18"/>
      <c r="DVT309" s="17"/>
      <c r="DVU309" s="19"/>
      <c r="DVV309" s="19"/>
      <c r="DVW309" s="19"/>
      <c r="DVX309" s="15"/>
      <c r="DVY309" s="16"/>
      <c r="DVZ309" s="17"/>
      <c r="DWA309" s="18"/>
      <c r="DWB309" s="17"/>
      <c r="DWC309" s="19"/>
      <c r="DWD309" s="19"/>
      <c r="DWE309" s="19"/>
      <c r="DWF309" s="15"/>
      <c r="DWG309" s="16"/>
      <c r="DWH309" s="17"/>
      <c r="DWI309" s="18"/>
      <c r="DWJ309" s="17"/>
      <c r="DWK309" s="19"/>
      <c r="DWL309" s="19"/>
      <c r="DWM309" s="19"/>
      <c r="DWN309" s="15"/>
      <c r="DWO309" s="16"/>
      <c r="DWP309" s="17"/>
      <c r="DWQ309" s="18"/>
      <c r="DWR309" s="17"/>
      <c r="DWS309" s="19"/>
      <c r="DWT309" s="19"/>
      <c r="DWU309" s="19"/>
      <c r="DWV309" s="15"/>
      <c r="DWW309" s="16"/>
      <c r="DWX309" s="17"/>
      <c r="DWY309" s="18"/>
      <c r="DWZ309" s="17"/>
      <c r="DXA309" s="19"/>
      <c r="DXB309" s="19"/>
      <c r="DXC309" s="19"/>
      <c r="DXD309" s="15"/>
      <c r="DXE309" s="16"/>
      <c r="DXF309" s="17"/>
      <c r="DXG309" s="18"/>
      <c r="DXH309" s="17"/>
      <c r="DXI309" s="19"/>
      <c r="DXJ309" s="19"/>
      <c r="DXK309" s="19"/>
      <c r="DXL309" s="15"/>
      <c r="DXM309" s="16"/>
      <c r="DXN309" s="17"/>
      <c r="DXO309" s="18"/>
      <c r="DXP309" s="17"/>
      <c r="DXQ309" s="19"/>
      <c r="DXR309" s="19"/>
      <c r="DXS309" s="19"/>
      <c r="DXT309" s="15"/>
      <c r="DXU309" s="16"/>
      <c r="DXV309" s="17"/>
      <c r="DXW309" s="18"/>
      <c r="DXX309" s="17"/>
      <c r="DXY309" s="19"/>
      <c r="DXZ309" s="19"/>
      <c r="DYA309" s="19"/>
      <c r="DYB309" s="15"/>
      <c r="DYC309" s="16"/>
      <c r="DYD309" s="17"/>
      <c r="DYE309" s="18"/>
      <c r="DYF309" s="17"/>
      <c r="DYG309" s="19"/>
      <c r="DYH309" s="19"/>
      <c r="DYI309" s="19"/>
      <c r="DYJ309" s="15"/>
      <c r="DYK309" s="16"/>
      <c r="DYL309" s="17"/>
      <c r="DYM309" s="18"/>
      <c r="DYN309" s="17"/>
      <c r="DYO309" s="19"/>
      <c r="DYP309" s="19"/>
      <c r="DYQ309" s="19"/>
      <c r="DYR309" s="15"/>
      <c r="DYS309" s="16"/>
      <c r="DYT309" s="17"/>
      <c r="DYU309" s="18"/>
      <c r="DYV309" s="17"/>
      <c r="DYW309" s="19"/>
      <c r="DYX309" s="19"/>
      <c r="DYY309" s="19"/>
      <c r="DYZ309" s="15"/>
      <c r="DZA309" s="16"/>
      <c r="DZB309" s="17"/>
      <c r="DZC309" s="18"/>
      <c r="DZD309" s="17"/>
      <c r="DZE309" s="19"/>
      <c r="DZF309" s="19"/>
      <c r="DZG309" s="19"/>
      <c r="DZH309" s="15"/>
      <c r="DZI309" s="16"/>
      <c r="DZJ309" s="17"/>
      <c r="DZK309" s="18"/>
      <c r="DZL309" s="17"/>
      <c r="DZM309" s="19"/>
      <c r="DZN309" s="19"/>
      <c r="DZO309" s="19"/>
      <c r="DZP309" s="15"/>
      <c r="DZQ309" s="16"/>
      <c r="DZR309" s="17"/>
      <c r="DZS309" s="18"/>
      <c r="DZT309" s="17"/>
      <c r="DZU309" s="19"/>
      <c r="DZV309" s="19"/>
      <c r="DZW309" s="19"/>
      <c r="DZX309" s="15"/>
      <c r="DZY309" s="16"/>
      <c r="DZZ309" s="17"/>
      <c r="EAA309" s="18"/>
      <c r="EAB309" s="17"/>
      <c r="EAC309" s="19"/>
      <c r="EAD309" s="19"/>
      <c r="EAE309" s="19"/>
      <c r="EAF309" s="15"/>
      <c r="EAG309" s="16"/>
      <c r="EAH309" s="17"/>
      <c r="EAI309" s="18"/>
      <c r="EAJ309" s="17"/>
      <c r="EAK309" s="19"/>
      <c r="EAL309" s="19"/>
      <c r="EAM309" s="19"/>
      <c r="EAN309" s="15"/>
      <c r="EAO309" s="16"/>
      <c r="EAP309" s="17"/>
      <c r="EAQ309" s="18"/>
      <c r="EAR309" s="17"/>
      <c r="EAS309" s="19"/>
      <c r="EAT309" s="19"/>
      <c r="EAU309" s="19"/>
      <c r="EAV309" s="15"/>
      <c r="EAW309" s="16"/>
      <c r="EAX309" s="17"/>
      <c r="EAY309" s="18"/>
      <c r="EAZ309" s="17"/>
      <c r="EBA309" s="19"/>
      <c r="EBB309" s="19"/>
      <c r="EBC309" s="19"/>
      <c r="EBD309" s="15"/>
      <c r="EBE309" s="16"/>
      <c r="EBF309" s="17"/>
      <c r="EBG309" s="18"/>
      <c r="EBH309" s="17"/>
      <c r="EBI309" s="19"/>
      <c r="EBJ309" s="19"/>
      <c r="EBK309" s="19"/>
      <c r="EBL309" s="15"/>
      <c r="EBM309" s="16"/>
      <c r="EBN309" s="17"/>
      <c r="EBO309" s="18"/>
      <c r="EBP309" s="17"/>
      <c r="EBQ309" s="19"/>
      <c r="EBR309" s="19"/>
      <c r="EBS309" s="19"/>
      <c r="EBT309" s="15"/>
      <c r="EBU309" s="16"/>
      <c r="EBV309" s="17"/>
      <c r="EBW309" s="18"/>
      <c r="EBX309" s="17"/>
      <c r="EBY309" s="19"/>
      <c r="EBZ309" s="19"/>
      <c r="ECA309" s="19"/>
      <c r="ECB309" s="15"/>
      <c r="ECC309" s="16"/>
      <c r="ECD309" s="17"/>
      <c r="ECE309" s="18"/>
      <c r="ECF309" s="17"/>
      <c r="ECG309" s="19"/>
      <c r="ECH309" s="19"/>
      <c r="ECI309" s="19"/>
      <c r="ECJ309" s="15"/>
      <c r="ECK309" s="16"/>
      <c r="ECL309" s="17"/>
      <c r="ECM309" s="18"/>
      <c r="ECN309" s="17"/>
      <c r="ECO309" s="19"/>
      <c r="ECP309" s="19"/>
      <c r="ECQ309" s="19"/>
      <c r="ECR309" s="15"/>
      <c r="ECS309" s="16"/>
      <c r="ECT309" s="17"/>
      <c r="ECU309" s="18"/>
      <c r="ECV309" s="17"/>
      <c r="ECW309" s="19"/>
      <c r="ECX309" s="19"/>
      <c r="ECY309" s="19"/>
      <c r="ECZ309" s="15"/>
      <c r="EDA309" s="16"/>
      <c r="EDB309" s="17"/>
      <c r="EDC309" s="18"/>
      <c r="EDD309" s="17"/>
      <c r="EDE309" s="19"/>
      <c r="EDF309" s="19"/>
      <c r="EDG309" s="19"/>
      <c r="EDH309" s="15"/>
      <c r="EDI309" s="16"/>
      <c r="EDJ309" s="17"/>
      <c r="EDK309" s="18"/>
      <c r="EDL309" s="17"/>
      <c r="EDM309" s="19"/>
      <c r="EDN309" s="19"/>
      <c r="EDO309" s="19"/>
      <c r="EDP309" s="15"/>
      <c r="EDQ309" s="16"/>
      <c r="EDR309" s="17"/>
      <c r="EDS309" s="18"/>
      <c r="EDT309" s="17"/>
      <c r="EDU309" s="19"/>
      <c r="EDV309" s="19"/>
      <c r="EDW309" s="19"/>
      <c r="EDX309" s="15"/>
      <c r="EDY309" s="16"/>
      <c r="EDZ309" s="17"/>
      <c r="EEA309" s="18"/>
      <c r="EEB309" s="17"/>
      <c r="EEC309" s="19"/>
      <c r="EED309" s="19"/>
      <c r="EEE309" s="19"/>
      <c r="EEF309" s="15"/>
      <c r="EEG309" s="16"/>
      <c r="EEH309" s="17"/>
      <c r="EEI309" s="18"/>
      <c r="EEJ309" s="17"/>
      <c r="EEK309" s="19"/>
      <c r="EEL309" s="19"/>
      <c r="EEM309" s="19"/>
      <c r="EEN309" s="15"/>
      <c r="EEO309" s="16"/>
      <c r="EEP309" s="17"/>
      <c r="EEQ309" s="18"/>
      <c r="EER309" s="17"/>
      <c r="EES309" s="19"/>
      <c r="EET309" s="19"/>
      <c r="EEU309" s="19"/>
      <c r="EEV309" s="15"/>
      <c r="EEW309" s="16"/>
      <c r="EEX309" s="17"/>
      <c r="EEY309" s="18"/>
      <c r="EEZ309" s="17"/>
      <c r="EFA309" s="19"/>
      <c r="EFB309" s="19"/>
      <c r="EFC309" s="19"/>
      <c r="EFD309" s="15"/>
      <c r="EFE309" s="16"/>
      <c r="EFF309" s="17"/>
      <c r="EFG309" s="18"/>
      <c r="EFH309" s="17"/>
      <c r="EFI309" s="19"/>
      <c r="EFJ309" s="19"/>
      <c r="EFK309" s="19"/>
      <c r="EFL309" s="15"/>
      <c r="EFM309" s="16"/>
      <c r="EFN309" s="17"/>
      <c r="EFO309" s="18"/>
      <c r="EFP309" s="17"/>
      <c r="EFQ309" s="19"/>
      <c r="EFR309" s="19"/>
      <c r="EFS309" s="19"/>
      <c r="EFT309" s="15"/>
      <c r="EFU309" s="16"/>
      <c r="EFV309" s="17"/>
      <c r="EFW309" s="18"/>
      <c r="EFX309" s="17"/>
      <c r="EFY309" s="19"/>
      <c r="EFZ309" s="19"/>
      <c r="EGA309" s="19"/>
      <c r="EGB309" s="15"/>
      <c r="EGC309" s="16"/>
      <c r="EGD309" s="17"/>
      <c r="EGE309" s="18"/>
      <c r="EGF309" s="17"/>
      <c r="EGG309" s="19"/>
      <c r="EGH309" s="19"/>
      <c r="EGI309" s="19"/>
      <c r="EGJ309" s="15"/>
      <c r="EGK309" s="16"/>
      <c r="EGL309" s="17"/>
      <c r="EGM309" s="18"/>
      <c r="EGN309" s="17"/>
      <c r="EGO309" s="19"/>
      <c r="EGP309" s="19"/>
      <c r="EGQ309" s="19"/>
      <c r="EGR309" s="15"/>
      <c r="EGS309" s="16"/>
      <c r="EGT309" s="17"/>
      <c r="EGU309" s="18"/>
      <c r="EGV309" s="17"/>
      <c r="EGW309" s="19"/>
      <c r="EGX309" s="19"/>
      <c r="EGY309" s="19"/>
      <c r="EGZ309" s="15"/>
      <c r="EHA309" s="16"/>
      <c r="EHB309" s="17"/>
      <c r="EHC309" s="18"/>
      <c r="EHD309" s="17"/>
      <c r="EHE309" s="19"/>
      <c r="EHF309" s="19"/>
      <c r="EHG309" s="19"/>
      <c r="EHH309" s="15"/>
      <c r="EHI309" s="16"/>
      <c r="EHJ309" s="17"/>
      <c r="EHK309" s="18"/>
      <c r="EHL309" s="17"/>
      <c r="EHM309" s="19"/>
      <c r="EHN309" s="19"/>
      <c r="EHO309" s="19"/>
      <c r="EHP309" s="15"/>
      <c r="EHQ309" s="16"/>
      <c r="EHR309" s="17"/>
      <c r="EHS309" s="18"/>
      <c r="EHT309" s="17"/>
      <c r="EHU309" s="19"/>
      <c r="EHV309" s="19"/>
      <c r="EHW309" s="19"/>
      <c r="EHX309" s="15"/>
      <c r="EHY309" s="16"/>
      <c r="EHZ309" s="17"/>
      <c r="EIA309" s="18"/>
      <c r="EIB309" s="17"/>
      <c r="EIC309" s="19"/>
      <c r="EID309" s="19"/>
      <c r="EIE309" s="19"/>
      <c r="EIF309" s="15"/>
      <c r="EIG309" s="16"/>
      <c r="EIH309" s="17"/>
      <c r="EII309" s="18"/>
      <c r="EIJ309" s="17"/>
      <c r="EIK309" s="19"/>
      <c r="EIL309" s="19"/>
      <c r="EIM309" s="19"/>
      <c r="EIN309" s="15"/>
      <c r="EIO309" s="16"/>
      <c r="EIP309" s="17"/>
      <c r="EIQ309" s="18"/>
      <c r="EIR309" s="17"/>
      <c r="EIS309" s="19"/>
      <c r="EIT309" s="19"/>
      <c r="EIU309" s="19"/>
      <c r="EIV309" s="15"/>
      <c r="EIW309" s="16"/>
      <c r="EIX309" s="17"/>
      <c r="EIY309" s="18"/>
      <c r="EIZ309" s="17"/>
      <c r="EJA309" s="19"/>
      <c r="EJB309" s="19"/>
      <c r="EJC309" s="19"/>
      <c r="EJD309" s="15"/>
      <c r="EJE309" s="16"/>
      <c r="EJF309" s="17"/>
      <c r="EJG309" s="18"/>
      <c r="EJH309" s="17"/>
      <c r="EJI309" s="19"/>
      <c r="EJJ309" s="19"/>
      <c r="EJK309" s="19"/>
      <c r="EJL309" s="15"/>
      <c r="EJM309" s="16"/>
      <c r="EJN309" s="17"/>
      <c r="EJO309" s="18"/>
      <c r="EJP309" s="17"/>
      <c r="EJQ309" s="19"/>
      <c r="EJR309" s="19"/>
      <c r="EJS309" s="19"/>
      <c r="EJT309" s="15"/>
      <c r="EJU309" s="16"/>
      <c r="EJV309" s="17"/>
      <c r="EJW309" s="18"/>
      <c r="EJX309" s="17"/>
      <c r="EJY309" s="19"/>
      <c r="EJZ309" s="19"/>
      <c r="EKA309" s="19"/>
      <c r="EKB309" s="15"/>
      <c r="EKC309" s="16"/>
      <c r="EKD309" s="17"/>
      <c r="EKE309" s="18"/>
      <c r="EKF309" s="17"/>
      <c r="EKG309" s="19"/>
      <c r="EKH309" s="19"/>
      <c r="EKI309" s="19"/>
      <c r="EKJ309" s="15"/>
      <c r="EKK309" s="16"/>
      <c r="EKL309" s="17"/>
      <c r="EKM309" s="18"/>
      <c r="EKN309" s="17"/>
      <c r="EKO309" s="19"/>
      <c r="EKP309" s="19"/>
      <c r="EKQ309" s="19"/>
      <c r="EKR309" s="15"/>
      <c r="EKS309" s="16"/>
      <c r="EKT309" s="17"/>
      <c r="EKU309" s="18"/>
      <c r="EKV309" s="17"/>
      <c r="EKW309" s="19"/>
      <c r="EKX309" s="19"/>
      <c r="EKY309" s="19"/>
      <c r="EKZ309" s="15"/>
      <c r="ELA309" s="16"/>
      <c r="ELB309" s="17"/>
      <c r="ELC309" s="18"/>
      <c r="ELD309" s="17"/>
      <c r="ELE309" s="19"/>
      <c r="ELF309" s="19"/>
      <c r="ELG309" s="19"/>
      <c r="ELH309" s="15"/>
      <c r="ELI309" s="16"/>
      <c r="ELJ309" s="17"/>
      <c r="ELK309" s="18"/>
      <c r="ELL309" s="17"/>
      <c r="ELM309" s="19"/>
      <c r="ELN309" s="19"/>
      <c r="ELO309" s="19"/>
      <c r="ELP309" s="15"/>
      <c r="ELQ309" s="16"/>
      <c r="ELR309" s="17"/>
      <c r="ELS309" s="18"/>
      <c r="ELT309" s="17"/>
      <c r="ELU309" s="19"/>
      <c r="ELV309" s="19"/>
      <c r="ELW309" s="19"/>
      <c r="ELX309" s="15"/>
      <c r="ELY309" s="16"/>
      <c r="ELZ309" s="17"/>
      <c r="EMA309" s="18"/>
      <c r="EMB309" s="17"/>
      <c r="EMC309" s="19"/>
      <c r="EMD309" s="19"/>
      <c r="EME309" s="19"/>
      <c r="EMF309" s="15"/>
      <c r="EMG309" s="16"/>
      <c r="EMH309" s="17"/>
      <c r="EMI309" s="18"/>
      <c r="EMJ309" s="17"/>
      <c r="EMK309" s="19"/>
      <c r="EML309" s="19"/>
      <c r="EMM309" s="19"/>
      <c r="EMN309" s="15"/>
      <c r="EMO309" s="16"/>
      <c r="EMP309" s="17"/>
      <c r="EMQ309" s="18"/>
      <c r="EMR309" s="17"/>
      <c r="EMS309" s="19"/>
      <c r="EMT309" s="19"/>
      <c r="EMU309" s="19"/>
      <c r="EMV309" s="15"/>
      <c r="EMW309" s="16"/>
      <c r="EMX309" s="17"/>
      <c r="EMY309" s="18"/>
      <c r="EMZ309" s="17"/>
      <c r="ENA309" s="19"/>
      <c r="ENB309" s="19"/>
      <c r="ENC309" s="19"/>
      <c r="END309" s="15"/>
      <c r="ENE309" s="16"/>
      <c r="ENF309" s="17"/>
      <c r="ENG309" s="18"/>
      <c r="ENH309" s="17"/>
      <c r="ENI309" s="19"/>
      <c r="ENJ309" s="19"/>
      <c r="ENK309" s="19"/>
      <c r="ENL309" s="15"/>
      <c r="ENM309" s="16"/>
      <c r="ENN309" s="17"/>
      <c r="ENO309" s="18"/>
      <c r="ENP309" s="17"/>
      <c r="ENQ309" s="19"/>
      <c r="ENR309" s="19"/>
      <c r="ENS309" s="19"/>
      <c r="ENT309" s="15"/>
      <c r="ENU309" s="16"/>
      <c r="ENV309" s="17"/>
      <c r="ENW309" s="18"/>
      <c r="ENX309" s="17"/>
      <c r="ENY309" s="19"/>
      <c r="ENZ309" s="19"/>
      <c r="EOA309" s="19"/>
      <c r="EOB309" s="15"/>
      <c r="EOC309" s="16"/>
      <c r="EOD309" s="17"/>
      <c r="EOE309" s="18"/>
      <c r="EOF309" s="17"/>
      <c r="EOG309" s="19"/>
      <c r="EOH309" s="19"/>
      <c r="EOI309" s="19"/>
      <c r="EOJ309" s="15"/>
      <c r="EOK309" s="16"/>
      <c r="EOL309" s="17"/>
      <c r="EOM309" s="18"/>
      <c r="EON309" s="17"/>
      <c r="EOO309" s="19"/>
      <c r="EOP309" s="19"/>
      <c r="EOQ309" s="19"/>
      <c r="EOR309" s="15"/>
      <c r="EOS309" s="16"/>
      <c r="EOT309" s="17"/>
      <c r="EOU309" s="18"/>
      <c r="EOV309" s="17"/>
      <c r="EOW309" s="19"/>
      <c r="EOX309" s="19"/>
      <c r="EOY309" s="19"/>
      <c r="EOZ309" s="15"/>
      <c r="EPA309" s="16"/>
      <c r="EPB309" s="17"/>
      <c r="EPC309" s="18"/>
      <c r="EPD309" s="17"/>
      <c r="EPE309" s="19"/>
      <c r="EPF309" s="19"/>
      <c r="EPG309" s="19"/>
      <c r="EPH309" s="15"/>
      <c r="EPI309" s="16"/>
      <c r="EPJ309" s="17"/>
      <c r="EPK309" s="18"/>
      <c r="EPL309" s="17"/>
      <c r="EPM309" s="19"/>
      <c r="EPN309" s="19"/>
      <c r="EPO309" s="19"/>
      <c r="EPP309" s="15"/>
      <c r="EPQ309" s="16"/>
      <c r="EPR309" s="17"/>
      <c r="EPS309" s="18"/>
      <c r="EPT309" s="17"/>
      <c r="EPU309" s="19"/>
      <c r="EPV309" s="19"/>
      <c r="EPW309" s="19"/>
      <c r="EPX309" s="15"/>
      <c r="EPY309" s="16"/>
      <c r="EPZ309" s="17"/>
      <c r="EQA309" s="18"/>
      <c r="EQB309" s="17"/>
      <c r="EQC309" s="19"/>
      <c r="EQD309" s="19"/>
      <c r="EQE309" s="19"/>
      <c r="EQF309" s="15"/>
      <c r="EQG309" s="16"/>
      <c r="EQH309" s="17"/>
      <c r="EQI309" s="18"/>
      <c r="EQJ309" s="17"/>
      <c r="EQK309" s="19"/>
      <c r="EQL309" s="19"/>
      <c r="EQM309" s="19"/>
      <c r="EQN309" s="15"/>
      <c r="EQO309" s="16"/>
      <c r="EQP309" s="17"/>
      <c r="EQQ309" s="18"/>
      <c r="EQR309" s="17"/>
      <c r="EQS309" s="19"/>
      <c r="EQT309" s="19"/>
      <c r="EQU309" s="19"/>
      <c r="EQV309" s="15"/>
      <c r="EQW309" s="16"/>
      <c r="EQX309" s="17"/>
      <c r="EQY309" s="18"/>
      <c r="EQZ309" s="17"/>
      <c r="ERA309" s="19"/>
      <c r="ERB309" s="19"/>
      <c r="ERC309" s="19"/>
      <c r="ERD309" s="15"/>
      <c r="ERE309" s="16"/>
      <c r="ERF309" s="17"/>
      <c r="ERG309" s="18"/>
      <c r="ERH309" s="17"/>
      <c r="ERI309" s="19"/>
      <c r="ERJ309" s="19"/>
      <c r="ERK309" s="19"/>
      <c r="ERL309" s="15"/>
      <c r="ERM309" s="16"/>
      <c r="ERN309" s="17"/>
      <c r="ERO309" s="18"/>
      <c r="ERP309" s="17"/>
      <c r="ERQ309" s="19"/>
      <c r="ERR309" s="19"/>
      <c r="ERS309" s="19"/>
      <c r="ERT309" s="15"/>
      <c r="ERU309" s="16"/>
      <c r="ERV309" s="17"/>
      <c r="ERW309" s="18"/>
      <c r="ERX309" s="17"/>
      <c r="ERY309" s="19"/>
      <c r="ERZ309" s="19"/>
      <c r="ESA309" s="19"/>
      <c r="ESB309" s="15"/>
      <c r="ESC309" s="16"/>
      <c r="ESD309" s="17"/>
      <c r="ESE309" s="18"/>
      <c r="ESF309" s="17"/>
      <c r="ESG309" s="19"/>
      <c r="ESH309" s="19"/>
      <c r="ESI309" s="19"/>
      <c r="ESJ309" s="15"/>
      <c r="ESK309" s="16"/>
      <c r="ESL309" s="17"/>
      <c r="ESM309" s="18"/>
      <c r="ESN309" s="17"/>
      <c r="ESO309" s="19"/>
      <c r="ESP309" s="19"/>
      <c r="ESQ309" s="19"/>
      <c r="ESR309" s="15"/>
      <c r="ESS309" s="16"/>
      <c r="EST309" s="17"/>
      <c r="ESU309" s="18"/>
      <c r="ESV309" s="17"/>
      <c r="ESW309" s="19"/>
      <c r="ESX309" s="19"/>
      <c r="ESY309" s="19"/>
      <c r="ESZ309" s="15"/>
      <c r="ETA309" s="16"/>
      <c r="ETB309" s="17"/>
      <c r="ETC309" s="18"/>
      <c r="ETD309" s="17"/>
      <c r="ETE309" s="19"/>
      <c r="ETF309" s="19"/>
      <c r="ETG309" s="19"/>
      <c r="ETH309" s="15"/>
      <c r="ETI309" s="16"/>
      <c r="ETJ309" s="17"/>
      <c r="ETK309" s="18"/>
      <c r="ETL309" s="17"/>
      <c r="ETM309" s="19"/>
      <c r="ETN309" s="19"/>
      <c r="ETO309" s="19"/>
      <c r="ETP309" s="15"/>
      <c r="ETQ309" s="16"/>
      <c r="ETR309" s="17"/>
      <c r="ETS309" s="18"/>
      <c r="ETT309" s="17"/>
      <c r="ETU309" s="19"/>
      <c r="ETV309" s="19"/>
      <c r="ETW309" s="19"/>
      <c r="ETX309" s="15"/>
      <c r="ETY309" s="16"/>
      <c r="ETZ309" s="17"/>
      <c r="EUA309" s="18"/>
      <c r="EUB309" s="17"/>
      <c r="EUC309" s="19"/>
      <c r="EUD309" s="19"/>
      <c r="EUE309" s="19"/>
      <c r="EUF309" s="15"/>
      <c r="EUG309" s="16"/>
      <c r="EUH309" s="17"/>
      <c r="EUI309" s="18"/>
      <c r="EUJ309" s="17"/>
      <c r="EUK309" s="19"/>
      <c r="EUL309" s="19"/>
      <c r="EUM309" s="19"/>
      <c r="EUN309" s="15"/>
      <c r="EUO309" s="16"/>
      <c r="EUP309" s="17"/>
      <c r="EUQ309" s="18"/>
      <c r="EUR309" s="17"/>
      <c r="EUS309" s="19"/>
      <c r="EUT309" s="19"/>
      <c r="EUU309" s="19"/>
      <c r="EUV309" s="15"/>
      <c r="EUW309" s="16"/>
      <c r="EUX309" s="17"/>
      <c r="EUY309" s="18"/>
      <c r="EUZ309" s="17"/>
      <c r="EVA309" s="19"/>
      <c r="EVB309" s="19"/>
      <c r="EVC309" s="19"/>
      <c r="EVD309" s="15"/>
      <c r="EVE309" s="16"/>
      <c r="EVF309" s="17"/>
      <c r="EVG309" s="18"/>
      <c r="EVH309" s="17"/>
      <c r="EVI309" s="19"/>
      <c r="EVJ309" s="19"/>
      <c r="EVK309" s="19"/>
      <c r="EVL309" s="15"/>
      <c r="EVM309" s="16"/>
      <c r="EVN309" s="17"/>
      <c r="EVO309" s="18"/>
      <c r="EVP309" s="17"/>
      <c r="EVQ309" s="19"/>
      <c r="EVR309" s="19"/>
      <c r="EVS309" s="19"/>
      <c r="EVT309" s="15"/>
      <c r="EVU309" s="16"/>
      <c r="EVV309" s="17"/>
      <c r="EVW309" s="18"/>
      <c r="EVX309" s="17"/>
      <c r="EVY309" s="19"/>
      <c r="EVZ309" s="19"/>
      <c r="EWA309" s="19"/>
      <c r="EWB309" s="15"/>
      <c r="EWC309" s="16"/>
      <c r="EWD309" s="17"/>
      <c r="EWE309" s="18"/>
      <c r="EWF309" s="17"/>
      <c r="EWG309" s="19"/>
      <c r="EWH309" s="19"/>
      <c r="EWI309" s="19"/>
      <c r="EWJ309" s="15"/>
      <c r="EWK309" s="16"/>
      <c r="EWL309" s="17"/>
      <c r="EWM309" s="18"/>
      <c r="EWN309" s="17"/>
      <c r="EWO309" s="19"/>
      <c r="EWP309" s="19"/>
      <c r="EWQ309" s="19"/>
      <c r="EWR309" s="15"/>
      <c r="EWS309" s="16"/>
      <c r="EWT309" s="17"/>
      <c r="EWU309" s="18"/>
      <c r="EWV309" s="17"/>
      <c r="EWW309" s="19"/>
      <c r="EWX309" s="19"/>
      <c r="EWY309" s="19"/>
      <c r="EWZ309" s="15"/>
      <c r="EXA309" s="16"/>
      <c r="EXB309" s="17"/>
      <c r="EXC309" s="18"/>
      <c r="EXD309" s="17"/>
      <c r="EXE309" s="19"/>
      <c r="EXF309" s="19"/>
      <c r="EXG309" s="19"/>
      <c r="EXH309" s="15"/>
      <c r="EXI309" s="16"/>
      <c r="EXJ309" s="17"/>
      <c r="EXK309" s="18"/>
      <c r="EXL309" s="17"/>
      <c r="EXM309" s="19"/>
      <c r="EXN309" s="19"/>
      <c r="EXO309" s="19"/>
      <c r="EXP309" s="15"/>
      <c r="EXQ309" s="16"/>
      <c r="EXR309" s="17"/>
      <c r="EXS309" s="18"/>
      <c r="EXT309" s="17"/>
      <c r="EXU309" s="19"/>
      <c r="EXV309" s="19"/>
      <c r="EXW309" s="19"/>
      <c r="EXX309" s="15"/>
      <c r="EXY309" s="16"/>
      <c r="EXZ309" s="17"/>
      <c r="EYA309" s="18"/>
      <c r="EYB309" s="17"/>
      <c r="EYC309" s="19"/>
      <c r="EYD309" s="19"/>
      <c r="EYE309" s="19"/>
      <c r="EYF309" s="15"/>
      <c r="EYG309" s="16"/>
      <c r="EYH309" s="17"/>
      <c r="EYI309" s="18"/>
      <c r="EYJ309" s="17"/>
      <c r="EYK309" s="19"/>
      <c r="EYL309" s="19"/>
      <c r="EYM309" s="19"/>
      <c r="EYN309" s="15"/>
      <c r="EYO309" s="16"/>
      <c r="EYP309" s="17"/>
      <c r="EYQ309" s="18"/>
      <c r="EYR309" s="17"/>
      <c r="EYS309" s="19"/>
      <c r="EYT309" s="19"/>
      <c r="EYU309" s="19"/>
      <c r="EYV309" s="15"/>
      <c r="EYW309" s="16"/>
      <c r="EYX309" s="17"/>
      <c r="EYY309" s="18"/>
      <c r="EYZ309" s="17"/>
      <c r="EZA309" s="19"/>
      <c r="EZB309" s="19"/>
      <c r="EZC309" s="19"/>
      <c r="EZD309" s="15"/>
      <c r="EZE309" s="16"/>
      <c r="EZF309" s="17"/>
      <c r="EZG309" s="18"/>
      <c r="EZH309" s="17"/>
      <c r="EZI309" s="19"/>
      <c r="EZJ309" s="19"/>
      <c r="EZK309" s="19"/>
      <c r="EZL309" s="15"/>
      <c r="EZM309" s="16"/>
      <c r="EZN309" s="17"/>
      <c r="EZO309" s="18"/>
      <c r="EZP309" s="17"/>
      <c r="EZQ309" s="19"/>
      <c r="EZR309" s="19"/>
      <c r="EZS309" s="19"/>
      <c r="EZT309" s="15"/>
      <c r="EZU309" s="16"/>
      <c r="EZV309" s="17"/>
      <c r="EZW309" s="18"/>
      <c r="EZX309" s="17"/>
      <c r="EZY309" s="19"/>
      <c r="EZZ309" s="19"/>
      <c r="FAA309" s="19"/>
      <c r="FAB309" s="15"/>
      <c r="FAC309" s="16"/>
      <c r="FAD309" s="17"/>
      <c r="FAE309" s="18"/>
      <c r="FAF309" s="17"/>
      <c r="FAG309" s="19"/>
      <c r="FAH309" s="19"/>
      <c r="FAI309" s="19"/>
      <c r="FAJ309" s="15"/>
      <c r="FAK309" s="16"/>
      <c r="FAL309" s="17"/>
      <c r="FAM309" s="18"/>
      <c r="FAN309" s="17"/>
      <c r="FAO309" s="19"/>
      <c r="FAP309" s="19"/>
      <c r="FAQ309" s="19"/>
      <c r="FAR309" s="15"/>
      <c r="FAS309" s="16"/>
      <c r="FAT309" s="17"/>
      <c r="FAU309" s="18"/>
      <c r="FAV309" s="17"/>
      <c r="FAW309" s="19"/>
      <c r="FAX309" s="19"/>
      <c r="FAY309" s="19"/>
      <c r="FAZ309" s="15"/>
      <c r="FBA309" s="16"/>
      <c r="FBB309" s="17"/>
      <c r="FBC309" s="18"/>
      <c r="FBD309" s="17"/>
      <c r="FBE309" s="19"/>
      <c r="FBF309" s="19"/>
      <c r="FBG309" s="19"/>
      <c r="FBH309" s="15"/>
      <c r="FBI309" s="16"/>
      <c r="FBJ309" s="17"/>
      <c r="FBK309" s="18"/>
      <c r="FBL309" s="17"/>
      <c r="FBM309" s="19"/>
      <c r="FBN309" s="19"/>
      <c r="FBO309" s="19"/>
      <c r="FBP309" s="15"/>
      <c r="FBQ309" s="16"/>
      <c r="FBR309" s="17"/>
      <c r="FBS309" s="18"/>
      <c r="FBT309" s="17"/>
      <c r="FBU309" s="19"/>
      <c r="FBV309" s="19"/>
      <c r="FBW309" s="19"/>
      <c r="FBX309" s="15"/>
      <c r="FBY309" s="16"/>
      <c r="FBZ309" s="17"/>
      <c r="FCA309" s="18"/>
      <c r="FCB309" s="17"/>
      <c r="FCC309" s="19"/>
      <c r="FCD309" s="19"/>
      <c r="FCE309" s="19"/>
      <c r="FCF309" s="15"/>
      <c r="FCG309" s="16"/>
      <c r="FCH309" s="17"/>
      <c r="FCI309" s="18"/>
      <c r="FCJ309" s="17"/>
      <c r="FCK309" s="19"/>
      <c r="FCL309" s="19"/>
      <c r="FCM309" s="19"/>
      <c r="FCN309" s="15"/>
      <c r="FCO309" s="16"/>
      <c r="FCP309" s="17"/>
      <c r="FCQ309" s="18"/>
      <c r="FCR309" s="17"/>
      <c r="FCS309" s="19"/>
      <c r="FCT309" s="19"/>
      <c r="FCU309" s="19"/>
      <c r="FCV309" s="15"/>
      <c r="FCW309" s="16"/>
      <c r="FCX309" s="17"/>
      <c r="FCY309" s="18"/>
      <c r="FCZ309" s="17"/>
      <c r="FDA309" s="19"/>
      <c r="FDB309" s="19"/>
      <c r="FDC309" s="19"/>
      <c r="FDD309" s="15"/>
      <c r="FDE309" s="16"/>
      <c r="FDF309" s="17"/>
      <c r="FDG309" s="18"/>
      <c r="FDH309" s="17"/>
      <c r="FDI309" s="19"/>
      <c r="FDJ309" s="19"/>
      <c r="FDK309" s="19"/>
      <c r="FDL309" s="15"/>
      <c r="FDM309" s="16"/>
      <c r="FDN309" s="17"/>
      <c r="FDO309" s="18"/>
      <c r="FDP309" s="17"/>
      <c r="FDQ309" s="19"/>
      <c r="FDR309" s="19"/>
      <c r="FDS309" s="19"/>
      <c r="FDT309" s="15"/>
      <c r="FDU309" s="16"/>
      <c r="FDV309" s="17"/>
      <c r="FDW309" s="18"/>
      <c r="FDX309" s="17"/>
      <c r="FDY309" s="19"/>
      <c r="FDZ309" s="19"/>
      <c r="FEA309" s="19"/>
      <c r="FEB309" s="15"/>
      <c r="FEC309" s="16"/>
      <c r="FED309" s="17"/>
      <c r="FEE309" s="18"/>
      <c r="FEF309" s="17"/>
      <c r="FEG309" s="19"/>
      <c r="FEH309" s="19"/>
      <c r="FEI309" s="19"/>
      <c r="FEJ309" s="15"/>
      <c r="FEK309" s="16"/>
      <c r="FEL309" s="17"/>
      <c r="FEM309" s="18"/>
      <c r="FEN309" s="17"/>
      <c r="FEO309" s="19"/>
      <c r="FEP309" s="19"/>
      <c r="FEQ309" s="19"/>
      <c r="FER309" s="15"/>
      <c r="FES309" s="16"/>
      <c r="FET309" s="17"/>
      <c r="FEU309" s="18"/>
      <c r="FEV309" s="17"/>
      <c r="FEW309" s="19"/>
      <c r="FEX309" s="19"/>
      <c r="FEY309" s="19"/>
      <c r="FEZ309" s="15"/>
      <c r="FFA309" s="16"/>
      <c r="FFB309" s="17"/>
      <c r="FFC309" s="18"/>
      <c r="FFD309" s="17"/>
      <c r="FFE309" s="19"/>
      <c r="FFF309" s="19"/>
      <c r="FFG309" s="19"/>
      <c r="FFH309" s="15"/>
      <c r="FFI309" s="16"/>
      <c r="FFJ309" s="17"/>
      <c r="FFK309" s="18"/>
      <c r="FFL309" s="17"/>
      <c r="FFM309" s="19"/>
      <c r="FFN309" s="19"/>
      <c r="FFO309" s="19"/>
      <c r="FFP309" s="15"/>
      <c r="FFQ309" s="16"/>
      <c r="FFR309" s="17"/>
      <c r="FFS309" s="18"/>
      <c r="FFT309" s="17"/>
      <c r="FFU309" s="19"/>
      <c r="FFV309" s="19"/>
      <c r="FFW309" s="19"/>
      <c r="FFX309" s="15"/>
      <c r="FFY309" s="16"/>
      <c r="FFZ309" s="17"/>
      <c r="FGA309" s="18"/>
      <c r="FGB309" s="17"/>
      <c r="FGC309" s="19"/>
      <c r="FGD309" s="19"/>
      <c r="FGE309" s="19"/>
      <c r="FGF309" s="15"/>
      <c r="FGG309" s="16"/>
      <c r="FGH309" s="17"/>
      <c r="FGI309" s="18"/>
      <c r="FGJ309" s="17"/>
      <c r="FGK309" s="19"/>
      <c r="FGL309" s="19"/>
      <c r="FGM309" s="19"/>
      <c r="FGN309" s="15"/>
      <c r="FGO309" s="16"/>
      <c r="FGP309" s="17"/>
      <c r="FGQ309" s="18"/>
      <c r="FGR309" s="17"/>
      <c r="FGS309" s="19"/>
      <c r="FGT309" s="19"/>
      <c r="FGU309" s="19"/>
      <c r="FGV309" s="15"/>
      <c r="FGW309" s="16"/>
      <c r="FGX309" s="17"/>
      <c r="FGY309" s="18"/>
      <c r="FGZ309" s="17"/>
      <c r="FHA309" s="19"/>
      <c r="FHB309" s="19"/>
      <c r="FHC309" s="19"/>
      <c r="FHD309" s="15"/>
      <c r="FHE309" s="16"/>
      <c r="FHF309" s="17"/>
      <c r="FHG309" s="18"/>
      <c r="FHH309" s="17"/>
      <c r="FHI309" s="19"/>
      <c r="FHJ309" s="19"/>
      <c r="FHK309" s="19"/>
      <c r="FHL309" s="15"/>
      <c r="FHM309" s="16"/>
      <c r="FHN309" s="17"/>
      <c r="FHO309" s="18"/>
      <c r="FHP309" s="17"/>
      <c r="FHQ309" s="19"/>
      <c r="FHR309" s="19"/>
      <c r="FHS309" s="19"/>
      <c r="FHT309" s="15"/>
      <c r="FHU309" s="16"/>
      <c r="FHV309" s="17"/>
      <c r="FHW309" s="18"/>
      <c r="FHX309" s="17"/>
      <c r="FHY309" s="19"/>
      <c r="FHZ309" s="19"/>
      <c r="FIA309" s="19"/>
      <c r="FIB309" s="15"/>
      <c r="FIC309" s="16"/>
      <c r="FID309" s="17"/>
      <c r="FIE309" s="18"/>
      <c r="FIF309" s="17"/>
      <c r="FIG309" s="19"/>
      <c r="FIH309" s="19"/>
      <c r="FII309" s="19"/>
      <c r="FIJ309" s="15"/>
      <c r="FIK309" s="16"/>
      <c r="FIL309" s="17"/>
      <c r="FIM309" s="18"/>
      <c r="FIN309" s="17"/>
      <c r="FIO309" s="19"/>
      <c r="FIP309" s="19"/>
      <c r="FIQ309" s="19"/>
      <c r="FIR309" s="15"/>
      <c r="FIS309" s="16"/>
      <c r="FIT309" s="17"/>
      <c r="FIU309" s="18"/>
      <c r="FIV309" s="17"/>
      <c r="FIW309" s="19"/>
      <c r="FIX309" s="19"/>
      <c r="FIY309" s="19"/>
      <c r="FIZ309" s="15"/>
      <c r="FJA309" s="16"/>
      <c r="FJB309" s="17"/>
      <c r="FJC309" s="18"/>
      <c r="FJD309" s="17"/>
      <c r="FJE309" s="19"/>
      <c r="FJF309" s="19"/>
      <c r="FJG309" s="19"/>
      <c r="FJH309" s="15"/>
      <c r="FJI309" s="16"/>
      <c r="FJJ309" s="17"/>
      <c r="FJK309" s="18"/>
      <c r="FJL309" s="17"/>
      <c r="FJM309" s="19"/>
      <c r="FJN309" s="19"/>
      <c r="FJO309" s="19"/>
      <c r="FJP309" s="15"/>
      <c r="FJQ309" s="16"/>
      <c r="FJR309" s="17"/>
      <c r="FJS309" s="18"/>
      <c r="FJT309" s="17"/>
      <c r="FJU309" s="19"/>
      <c r="FJV309" s="19"/>
      <c r="FJW309" s="19"/>
      <c r="FJX309" s="15"/>
      <c r="FJY309" s="16"/>
      <c r="FJZ309" s="17"/>
      <c r="FKA309" s="18"/>
      <c r="FKB309" s="17"/>
      <c r="FKC309" s="19"/>
      <c r="FKD309" s="19"/>
      <c r="FKE309" s="19"/>
      <c r="FKF309" s="15"/>
      <c r="FKG309" s="16"/>
      <c r="FKH309" s="17"/>
      <c r="FKI309" s="18"/>
      <c r="FKJ309" s="17"/>
      <c r="FKK309" s="19"/>
      <c r="FKL309" s="19"/>
      <c r="FKM309" s="19"/>
      <c r="FKN309" s="15"/>
      <c r="FKO309" s="16"/>
      <c r="FKP309" s="17"/>
      <c r="FKQ309" s="18"/>
      <c r="FKR309" s="17"/>
      <c r="FKS309" s="19"/>
      <c r="FKT309" s="19"/>
      <c r="FKU309" s="19"/>
      <c r="FKV309" s="15"/>
      <c r="FKW309" s="16"/>
      <c r="FKX309" s="17"/>
      <c r="FKY309" s="18"/>
      <c r="FKZ309" s="17"/>
      <c r="FLA309" s="19"/>
      <c r="FLB309" s="19"/>
      <c r="FLC309" s="19"/>
      <c r="FLD309" s="15"/>
      <c r="FLE309" s="16"/>
      <c r="FLF309" s="17"/>
      <c r="FLG309" s="18"/>
      <c r="FLH309" s="17"/>
      <c r="FLI309" s="19"/>
      <c r="FLJ309" s="19"/>
      <c r="FLK309" s="19"/>
      <c r="FLL309" s="15"/>
      <c r="FLM309" s="16"/>
      <c r="FLN309" s="17"/>
      <c r="FLO309" s="18"/>
      <c r="FLP309" s="17"/>
      <c r="FLQ309" s="19"/>
      <c r="FLR309" s="19"/>
      <c r="FLS309" s="19"/>
      <c r="FLT309" s="15"/>
      <c r="FLU309" s="16"/>
      <c r="FLV309" s="17"/>
      <c r="FLW309" s="18"/>
      <c r="FLX309" s="17"/>
      <c r="FLY309" s="19"/>
      <c r="FLZ309" s="19"/>
      <c r="FMA309" s="19"/>
      <c r="FMB309" s="15"/>
      <c r="FMC309" s="16"/>
      <c r="FMD309" s="17"/>
      <c r="FME309" s="18"/>
      <c r="FMF309" s="17"/>
      <c r="FMG309" s="19"/>
      <c r="FMH309" s="19"/>
      <c r="FMI309" s="19"/>
      <c r="FMJ309" s="15"/>
      <c r="FMK309" s="16"/>
      <c r="FML309" s="17"/>
      <c r="FMM309" s="18"/>
      <c r="FMN309" s="17"/>
      <c r="FMO309" s="19"/>
      <c r="FMP309" s="19"/>
      <c r="FMQ309" s="19"/>
      <c r="FMR309" s="15"/>
      <c r="FMS309" s="16"/>
      <c r="FMT309" s="17"/>
      <c r="FMU309" s="18"/>
      <c r="FMV309" s="17"/>
      <c r="FMW309" s="19"/>
      <c r="FMX309" s="19"/>
      <c r="FMY309" s="19"/>
      <c r="FMZ309" s="15"/>
      <c r="FNA309" s="16"/>
      <c r="FNB309" s="17"/>
      <c r="FNC309" s="18"/>
      <c r="FND309" s="17"/>
      <c r="FNE309" s="19"/>
      <c r="FNF309" s="19"/>
      <c r="FNG309" s="19"/>
      <c r="FNH309" s="15"/>
      <c r="FNI309" s="16"/>
      <c r="FNJ309" s="17"/>
      <c r="FNK309" s="18"/>
      <c r="FNL309" s="17"/>
      <c r="FNM309" s="19"/>
      <c r="FNN309" s="19"/>
      <c r="FNO309" s="19"/>
      <c r="FNP309" s="15"/>
      <c r="FNQ309" s="16"/>
      <c r="FNR309" s="17"/>
      <c r="FNS309" s="18"/>
      <c r="FNT309" s="17"/>
      <c r="FNU309" s="19"/>
      <c r="FNV309" s="19"/>
      <c r="FNW309" s="19"/>
      <c r="FNX309" s="15"/>
      <c r="FNY309" s="16"/>
      <c r="FNZ309" s="17"/>
      <c r="FOA309" s="18"/>
      <c r="FOB309" s="17"/>
      <c r="FOC309" s="19"/>
      <c r="FOD309" s="19"/>
      <c r="FOE309" s="19"/>
      <c r="FOF309" s="15"/>
      <c r="FOG309" s="16"/>
      <c r="FOH309" s="17"/>
      <c r="FOI309" s="18"/>
      <c r="FOJ309" s="17"/>
      <c r="FOK309" s="19"/>
      <c r="FOL309" s="19"/>
      <c r="FOM309" s="19"/>
      <c r="FON309" s="15"/>
      <c r="FOO309" s="16"/>
      <c r="FOP309" s="17"/>
      <c r="FOQ309" s="18"/>
      <c r="FOR309" s="17"/>
      <c r="FOS309" s="19"/>
      <c r="FOT309" s="19"/>
      <c r="FOU309" s="19"/>
      <c r="FOV309" s="15"/>
      <c r="FOW309" s="16"/>
      <c r="FOX309" s="17"/>
      <c r="FOY309" s="18"/>
      <c r="FOZ309" s="17"/>
      <c r="FPA309" s="19"/>
      <c r="FPB309" s="19"/>
      <c r="FPC309" s="19"/>
      <c r="FPD309" s="15"/>
      <c r="FPE309" s="16"/>
      <c r="FPF309" s="17"/>
      <c r="FPG309" s="18"/>
      <c r="FPH309" s="17"/>
      <c r="FPI309" s="19"/>
      <c r="FPJ309" s="19"/>
      <c r="FPK309" s="19"/>
      <c r="FPL309" s="15"/>
      <c r="FPM309" s="16"/>
      <c r="FPN309" s="17"/>
      <c r="FPO309" s="18"/>
      <c r="FPP309" s="17"/>
      <c r="FPQ309" s="19"/>
      <c r="FPR309" s="19"/>
      <c r="FPS309" s="19"/>
      <c r="FPT309" s="15"/>
      <c r="FPU309" s="16"/>
      <c r="FPV309" s="17"/>
      <c r="FPW309" s="18"/>
      <c r="FPX309" s="17"/>
      <c r="FPY309" s="19"/>
      <c r="FPZ309" s="19"/>
      <c r="FQA309" s="19"/>
      <c r="FQB309" s="15"/>
      <c r="FQC309" s="16"/>
      <c r="FQD309" s="17"/>
      <c r="FQE309" s="18"/>
      <c r="FQF309" s="17"/>
      <c r="FQG309" s="19"/>
      <c r="FQH309" s="19"/>
      <c r="FQI309" s="19"/>
      <c r="FQJ309" s="15"/>
      <c r="FQK309" s="16"/>
      <c r="FQL309" s="17"/>
      <c r="FQM309" s="18"/>
      <c r="FQN309" s="17"/>
      <c r="FQO309" s="19"/>
      <c r="FQP309" s="19"/>
      <c r="FQQ309" s="19"/>
      <c r="FQR309" s="15"/>
      <c r="FQS309" s="16"/>
      <c r="FQT309" s="17"/>
      <c r="FQU309" s="18"/>
      <c r="FQV309" s="17"/>
      <c r="FQW309" s="19"/>
      <c r="FQX309" s="19"/>
      <c r="FQY309" s="19"/>
      <c r="FQZ309" s="15"/>
      <c r="FRA309" s="16"/>
      <c r="FRB309" s="17"/>
      <c r="FRC309" s="18"/>
      <c r="FRD309" s="17"/>
      <c r="FRE309" s="19"/>
      <c r="FRF309" s="19"/>
      <c r="FRG309" s="19"/>
      <c r="FRH309" s="15"/>
      <c r="FRI309" s="16"/>
      <c r="FRJ309" s="17"/>
      <c r="FRK309" s="18"/>
      <c r="FRL309" s="17"/>
      <c r="FRM309" s="19"/>
      <c r="FRN309" s="19"/>
      <c r="FRO309" s="19"/>
      <c r="FRP309" s="15"/>
      <c r="FRQ309" s="16"/>
      <c r="FRR309" s="17"/>
      <c r="FRS309" s="18"/>
      <c r="FRT309" s="17"/>
      <c r="FRU309" s="19"/>
      <c r="FRV309" s="19"/>
      <c r="FRW309" s="19"/>
      <c r="FRX309" s="15"/>
      <c r="FRY309" s="16"/>
      <c r="FRZ309" s="17"/>
      <c r="FSA309" s="18"/>
      <c r="FSB309" s="17"/>
      <c r="FSC309" s="19"/>
      <c r="FSD309" s="19"/>
      <c r="FSE309" s="19"/>
      <c r="FSF309" s="15"/>
      <c r="FSG309" s="16"/>
      <c r="FSH309" s="17"/>
      <c r="FSI309" s="18"/>
      <c r="FSJ309" s="17"/>
      <c r="FSK309" s="19"/>
      <c r="FSL309" s="19"/>
      <c r="FSM309" s="19"/>
      <c r="FSN309" s="15"/>
      <c r="FSO309" s="16"/>
      <c r="FSP309" s="17"/>
      <c r="FSQ309" s="18"/>
      <c r="FSR309" s="17"/>
      <c r="FSS309" s="19"/>
      <c r="FST309" s="19"/>
      <c r="FSU309" s="19"/>
      <c r="FSV309" s="15"/>
      <c r="FSW309" s="16"/>
      <c r="FSX309" s="17"/>
      <c r="FSY309" s="18"/>
      <c r="FSZ309" s="17"/>
      <c r="FTA309" s="19"/>
      <c r="FTB309" s="19"/>
      <c r="FTC309" s="19"/>
      <c r="FTD309" s="15"/>
      <c r="FTE309" s="16"/>
      <c r="FTF309" s="17"/>
      <c r="FTG309" s="18"/>
      <c r="FTH309" s="17"/>
      <c r="FTI309" s="19"/>
      <c r="FTJ309" s="19"/>
      <c r="FTK309" s="19"/>
      <c r="FTL309" s="15"/>
      <c r="FTM309" s="16"/>
      <c r="FTN309" s="17"/>
      <c r="FTO309" s="18"/>
      <c r="FTP309" s="17"/>
      <c r="FTQ309" s="19"/>
      <c r="FTR309" s="19"/>
      <c r="FTS309" s="19"/>
      <c r="FTT309" s="15"/>
      <c r="FTU309" s="16"/>
      <c r="FTV309" s="17"/>
      <c r="FTW309" s="18"/>
      <c r="FTX309" s="17"/>
      <c r="FTY309" s="19"/>
      <c r="FTZ309" s="19"/>
      <c r="FUA309" s="19"/>
      <c r="FUB309" s="15"/>
      <c r="FUC309" s="16"/>
      <c r="FUD309" s="17"/>
      <c r="FUE309" s="18"/>
      <c r="FUF309" s="17"/>
      <c r="FUG309" s="19"/>
      <c r="FUH309" s="19"/>
      <c r="FUI309" s="19"/>
      <c r="FUJ309" s="15"/>
      <c r="FUK309" s="16"/>
      <c r="FUL309" s="17"/>
      <c r="FUM309" s="18"/>
      <c r="FUN309" s="17"/>
      <c r="FUO309" s="19"/>
      <c r="FUP309" s="19"/>
      <c r="FUQ309" s="19"/>
      <c r="FUR309" s="15"/>
      <c r="FUS309" s="16"/>
      <c r="FUT309" s="17"/>
      <c r="FUU309" s="18"/>
      <c r="FUV309" s="17"/>
      <c r="FUW309" s="19"/>
      <c r="FUX309" s="19"/>
      <c r="FUY309" s="19"/>
      <c r="FUZ309" s="15"/>
      <c r="FVA309" s="16"/>
      <c r="FVB309" s="17"/>
      <c r="FVC309" s="18"/>
      <c r="FVD309" s="17"/>
      <c r="FVE309" s="19"/>
      <c r="FVF309" s="19"/>
      <c r="FVG309" s="19"/>
      <c r="FVH309" s="15"/>
      <c r="FVI309" s="16"/>
      <c r="FVJ309" s="17"/>
      <c r="FVK309" s="18"/>
      <c r="FVL309" s="17"/>
      <c r="FVM309" s="19"/>
      <c r="FVN309" s="19"/>
      <c r="FVO309" s="19"/>
      <c r="FVP309" s="15"/>
      <c r="FVQ309" s="16"/>
      <c r="FVR309" s="17"/>
      <c r="FVS309" s="18"/>
      <c r="FVT309" s="17"/>
      <c r="FVU309" s="19"/>
      <c r="FVV309" s="19"/>
      <c r="FVW309" s="19"/>
      <c r="FVX309" s="15"/>
      <c r="FVY309" s="16"/>
      <c r="FVZ309" s="17"/>
      <c r="FWA309" s="18"/>
      <c r="FWB309" s="17"/>
      <c r="FWC309" s="19"/>
      <c r="FWD309" s="19"/>
      <c r="FWE309" s="19"/>
      <c r="FWF309" s="15"/>
      <c r="FWG309" s="16"/>
      <c r="FWH309" s="17"/>
      <c r="FWI309" s="18"/>
      <c r="FWJ309" s="17"/>
      <c r="FWK309" s="19"/>
      <c r="FWL309" s="19"/>
      <c r="FWM309" s="19"/>
      <c r="FWN309" s="15"/>
      <c r="FWO309" s="16"/>
      <c r="FWP309" s="17"/>
      <c r="FWQ309" s="18"/>
      <c r="FWR309" s="17"/>
      <c r="FWS309" s="19"/>
      <c r="FWT309" s="19"/>
      <c r="FWU309" s="19"/>
      <c r="FWV309" s="15"/>
      <c r="FWW309" s="16"/>
      <c r="FWX309" s="17"/>
      <c r="FWY309" s="18"/>
      <c r="FWZ309" s="17"/>
      <c r="FXA309" s="19"/>
      <c r="FXB309" s="19"/>
      <c r="FXC309" s="19"/>
      <c r="FXD309" s="15"/>
      <c r="FXE309" s="16"/>
      <c r="FXF309" s="17"/>
      <c r="FXG309" s="18"/>
      <c r="FXH309" s="17"/>
      <c r="FXI309" s="19"/>
      <c r="FXJ309" s="19"/>
      <c r="FXK309" s="19"/>
      <c r="FXL309" s="15"/>
      <c r="FXM309" s="16"/>
      <c r="FXN309" s="17"/>
      <c r="FXO309" s="18"/>
      <c r="FXP309" s="17"/>
      <c r="FXQ309" s="19"/>
      <c r="FXR309" s="19"/>
      <c r="FXS309" s="19"/>
      <c r="FXT309" s="15"/>
      <c r="FXU309" s="16"/>
      <c r="FXV309" s="17"/>
      <c r="FXW309" s="18"/>
      <c r="FXX309" s="17"/>
      <c r="FXY309" s="19"/>
      <c r="FXZ309" s="19"/>
      <c r="FYA309" s="19"/>
      <c r="FYB309" s="15"/>
      <c r="FYC309" s="16"/>
      <c r="FYD309" s="17"/>
      <c r="FYE309" s="18"/>
      <c r="FYF309" s="17"/>
      <c r="FYG309" s="19"/>
      <c r="FYH309" s="19"/>
      <c r="FYI309" s="19"/>
      <c r="FYJ309" s="15"/>
      <c r="FYK309" s="16"/>
      <c r="FYL309" s="17"/>
      <c r="FYM309" s="18"/>
      <c r="FYN309" s="17"/>
      <c r="FYO309" s="19"/>
      <c r="FYP309" s="19"/>
      <c r="FYQ309" s="19"/>
      <c r="FYR309" s="15"/>
      <c r="FYS309" s="16"/>
      <c r="FYT309" s="17"/>
      <c r="FYU309" s="18"/>
      <c r="FYV309" s="17"/>
      <c r="FYW309" s="19"/>
      <c r="FYX309" s="19"/>
      <c r="FYY309" s="19"/>
      <c r="FYZ309" s="15"/>
      <c r="FZA309" s="16"/>
      <c r="FZB309" s="17"/>
      <c r="FZC309" s="18"/>
      <c r="FZD309" s="17"/>
      <c r="FZE309" s="19"/>
      <c r="FZF309" s="19"/>
      <c r="FZG309" s="19"/>
      <c r="FZH309" s="15"/>
      <c r="FZI309" s="16"/>
      <c r="FZJ309" s="17"/>
      <c r="FZK309" s="18"/>
      <c r="FZL309" s="17"/>
      <c r="FZM309" s="19"/>
      <c r="FZN309" s="19"/>
      <c r="FZO309" s="19"/>
      <c r="FZP309" s="15"/>
      <c r="FZQ309" s="16"/>
      <c r="FZR309" s="17"/>
      <c r="FZS309" s="18"/>
      <c r="FZT309" s="17"/>
      <c r="FZU309" s="19"/>
      <c r="FZV309" s="19"/>
      <c r="FZW309" s="19"/>
      <c r="FZX309" s="15"/>
      <c r="FZY309" s="16"/>
      <c r="FZZ309" s="17"/>
      <c r="GAA309" s="18"/>
      <c r="GAB309" s="17"/>
      <c r="GAC309" s="19"/>
      <c r="GAD309" s="19"/>
      <c r="GAE309" s="19"/>
      <c r="GAF309" s="15"/>
      <c r="GAG309" s="16"/>
      <c r="GAH309" s="17"/>
      <c r="GAI309" s="18"/>
      <c r="GAJ309" s="17"/>
      <c r="GAK309" s="19"/>
      <c r="GAL309" s="19"/>
      <c r="GAM309" s="19"/>
      <c r="GAN309" s="15"/>
      <c r="GAO309" s="16"/>
      <c r="GAP309" s="17"/>
      <c r="GAQ309" s="18"/>
      <c r="GAR309" s="17"/>
      <c r="GAS309" s="19"/>
      <c r="GAT309" s="19"/>
      <c r="GAU309" s="19"/>
      <c r="GAV309" s="15"/>
      <c r="GAW309" s="16"/>
      <c r="GAX309" s="17"/>
      <c r="GAY309" s="18"/>
      <c r="GAZ309" s="17"/>
      <c r="GBA309" s="19"/>
      <c r="GBB309" s="19"/>
      <c r="GBC309" s="19"/>
      <c r="GBD309" s="15"/>
      <c r="GBE309" s="16"/>
      <c r="GBF309" s="17"/>
      <c r="GBG309" s="18"/>
      <c r="GBH309" s="17"/>
      <c r="GBI309" s="19"/>
      <c r="GBJ309" s="19"/>
      <c r="GBK309" s="19"/>
      <c r="GBL309" s="15"/>
      <c r="GBM309" s="16"/>
      <c r="GBN309" s="17"/>
      <c r="GBO309" s="18"/>
      <c r="GBP309" s="17"/>
      <c r="GBQ309" s="19"/>
      <c r="GBR309" s="19"/>
      <c r="GBS309" s="19"/>
      <c r="GBT309" s="15"/>
      <c r="GBU309" s="16"/>
      <c r="GBV309" s="17"/>
      <c r="GBW309" s="18"/>
      <c r="GBX309" s="17"/>
      <c r="GBY309" s="19"/>
      <c r="GBZ309" s="19"/>
      <c r="GCA309" s="19"/>
      <c r="GCB309" s="15"/>
      <c r="GCC309" s="16"/>
      <c r="GCD309" s="17"/>
      <c r="GCE309" s="18"/>
      <c r="GCF309" s="17"/>
      <c r="GCG309" s="19"/>
      <c r="GCH309" s="19"/>
      <c r="GCI309" s="19"/>
      <c r="GCJ309" s="15"/>
      <c r="GCK309" s="16"/>
      <c r="GCL309" s="17"/>
      <c r="GCM309" s="18"/>
      <c r="GCN309" s="17"/>
      <c r="GCO309" s="19"/>
      <c r="GCP309" s="19"/>
      <c r="GCQ309" s="19"/>
      <c r="GCR309" s="15"/>
      <c r="GCS309" s="16"/>
      <c r="GCT309" s="17"/>
      <c r="GCU309" s="18"/>
      <c r="GCV309" s="17"/>
      <c r="GCW309" s="19"/>
      <c r="GCX309" s="19"/>
      <c r="GCY309" s="19"/>
      <c r="GCZ309" s="15"/>
      <c r="GDA309" s="16"/>
      <c r="GDB309" s="17"/>
      <c r="GDC309" s="18"/>
      <c r="GDD309" s="17"/>
      <c r="GDE309" s="19"/>
      <c r="GDF309" s="19"/>
      <c r="GDG309" s="19"/>
      <c r="GDH309" s="15"/>
      <c r="GDI309" s="16"/>
      <c r="GDJ309" s="17"/>
      <c r="GDK309" s="18"/>
      <c r="GDL309" s="17"/>
      <c r="GDM309" s="19"/>
      <c r="GDN309" s="19"/>
      <c r="GDO309" s="19"/>
      <c r="GDP309" s="15"/>
      <c r="GDQ309" s="16"/>
      <c r="GDR309" s="17"/>
      <c r="GDS309" s="18"/>
      <c r="GDT309" s="17"/>
      <c r="GDU309" s="19"/>
      <c r="GDV309" s="19"/>
      <c r="GDW309" s="19"/>
      <c r="GDX309" s="15"/>
      <c r="GDY309" s="16"/>
      <c r="GDZ309" s="17"/>
      <c r="GEA309" s="18"/>
      <c r="GEB309" s="17"/>
      <c r="GEC309" s="19"/>
      <c r="GED309" s="19"/>
      <c r="GEE309" s="19"/>
      <c r="GEF309" s="15"/>
      <c r="GEG309" s="16"/>
      <c r="GEH309" s="17"/>
      <c r="GEI309" s="18"/>
      <c r="GEJ309" s="17"/>
      <c r="GEK309" s="19"/>
      <c r="GEL309" s="19"/>
      <c r="GEM309" s="19"/>
      <c r="GEN309" s="15"/>
      <c r="GEO309" s="16"/>
      <c r="GEP309" s="17"/>
      <c r="GEQ309" s="18"/>
      <c r="GER309" s="17"/>
      <c r="GES309" s="19"/>
      <c r="GET309" s="19"/>
      <c r="GEU309" s="19"/>
      <c r="GEV309" s="15"/>
      <c r="GEW309" s="16"/>
      <c r="GEX309" s="17"/>
      <c r="GEY309" s="18"/>
      <c r="GEZ309" s="17"/>
      <c r="GFA309" s="19"/>
      <c r="GFB309" s="19"/>
      <c r="GFC309" s="19"/>
      <c r="GFD309" s="15"/>
      <c r="GFE309" s="16"/>
      <c r="GFF309" s="17"/>
      <c r="GFG309" s="18"/>
      <c r="GFH309" s="17"/>
      <c r="GFI309" s="19"/>
      <c r="GFJ309" s="19"/>
      <c r="GFK309" s="19"/>
      <c r="GFL309" s="15"/>
      <c r="GFM309" s="16"/>
      <c r="GFN309" s="17"/>
      <c r="GFO309" s="18"/>
      <c r="GFP309" s="17"/>
      <c r="GFQ309" s="19"/>
      <c r="GFR309" s="19"/>
      <c r="GFS309" s="19"/>
      <c r="GFT309" s="15"/>
      <c r="GFU309" s="16"/>
      <c r="GFV309" s="17"/>
      <c r="GFW309" s="18"/>
      <c r="GFX309" s="17"/>
      <c r="GFY309" s="19"/>
      <c r="GFZ309" s="19"/>
      <c r="GGA309" s="19"/>
      <c r="GGB309" s="15"/>
      <c r="GGC309" s="16"/>
      <c r="GGD309" s="17"/>
      <c r="GGE309" s="18"/>
      <c r="GGF309" s="17"/>
      <c r="GGG309" s="19"/>
      <c r="GGH309" s="19"/>
      <c r="GGI309" s="19"/>
      <c r="GGJ309" s="15"/>
      <c r="GGK309" s="16"/>
      <c r="GGL309" s="17"/>
      <c r="GGM309" s="18"/>
      <c r="GGN309" s="17"/>
      <c r="GGO309" s="19"/>
      <c r="GGP309" s="19"/>
      <c r="GGQ309" s="19"/>
      <c r="GGR309" s="15"/>
      <c r="GGS309" s="16"/>
      <c r="GGT309" s="17"/>
      <c r="GGU309" s="18"/>
      <c r="GGV309" s="17"/>
      <c r="GGW309" s="19"/>
      <c r="GGX309" s="19"/>
      <c r="GGY309" s="19"/>
      <c r="GGZ309" s="15"/>
      <c r="GHA309" s="16"/>
      <c r="GHB309" s="17"/>
      <c r="GHC309" s="18"/>
      <c r="GHD309" s="17"/>
      <c r="GHE309" s="19"/>
      <c r="GHF309" s="19"/>
      <c r="GHG309" s="19"/>
      <c r="GHH309" s="15"/>
      <c r="GHI309" s="16"/>
      <c r="GHJ309" s="17"/>
      <c r="GHK309" s="18"/>
      <c r="GHL309" s="17"/>
      <c r="GHM309" s="19"/>
      <c r="GHN309" s="19"/>
      <c r="GHO309" s="19"/>
      <c r="GHP309" s="15"/>
      <c r="GHQ309" s="16"/>
      <c r="GHR309" s="17"/>
      <c r="GHS309" s="18"/>
      <c r="GHT309" s="17"/>
      <c r="GHU309" s="19"/>
      <c r="GHV309" s="19"/>
      <c r="GHW309" s="19"/>
      <c r="GHX309" s="15"/>
      <c r="GHY309" s="16"/>
      <c r="GHZ309" s="17"/>
      <c r="GIA309" s="18"/>
      <c r="GIB309" s="17"/>
      <c r="GIC309" s="19"/>
      <c r="GID309" s="19"/>
      <c r="GIE309" s="19"/>
      <c r="GIF309" s="15"/>
      <c r="GIG309" s="16"/>
      <c r="GIH309" s="17"/>
      <c r="GII309" s="18"/>
      <c r="GIJ309" s="17"/>
      <c r="GIK309" s="19"/>
      <c r="GIL309" s="19"/>
      <c r="GIM309" s="19"/>
      <c r="GIN309" s="15"/>
      <c r="GIO309" s="16"/>
      <c r="GIP309" s="17"/>
      <c r="GIQ309" s="18"/>
      <c r="GIR309" s="17"/>
      <c r="GIS309" s="19"/>
      <c r="GIT309" s="19"/>
      <c r="GIU309" s="19"/>
      <c r="GIV309" s="15"/>
      <c r="GIW309" s="16"/>
      <c r="GIX309" s="17"/>
      <c r="GIY309" s="18"/>
      <c r="GIZ309" s="17"/>
      <c r="GJA309" s="19"/>
      <c r="GJB309" s="19"/>
      <c r="GJC309" s="19"/>
      <c r="GJD309" s="15"/>
      <c r="GJE309" s="16"/>
      <c r="GJF309" s="17"/>
      <c r="GJG309" s="18"/>
      <c r="GJH309" s="17"/>
      <c r="GJI309" s="19"/>
      <c r="GJJ309" s="19"/>
      <c r="GJK309" s="19"/>
      <c r="GJL309" s="15"/>
      <c r="GJM309" s="16"/>
      <c r="GJN309" s="17"/>
      <c r="GJO309" s="18"/>
      <c r="GJP309" s="17"/>
      <c r="GJQ309" s="19"/>
      <c r="GJR309" s="19"/>
      <c r="GJS309" s="19"/>
      <c r="GJT309" s="15"/>
      <c r="GJU309" s="16"/>
      <c r="GJV309" s="17"/>
      <c r="GJW309" s="18"/>
      <c r="GJX309" s="17"/>
      <c r="GJY309" s="19"/>
      <c r="GJZ309" s="19"/>
      <c r="GKA309" s="19"/>
      <c r="GKB309" s="15"/>
      <c r="GKC309" s="16"/>
      <c r="GKD309" s="17"/>
      <c r="GKE309" s="18"/>
      <c r="GKF309" s="17"/>
      <c r="GKG309" s="19"/>
      <c r="GKH309" s="19"/>
      <c r="GKI309" s="19"/>
      <c r="GKJ309" s="15"/>
      <c r="GKK309" s="16"/>
      <c r="GKL309" s="17"/>
      <c r="GKM309" s="18"/>
      <c r="GKN309" s="17"/>
      <c r="GKO309" s="19"/>
      <c r="GKP309" s="19"/>
      <c r="GKQ309" s="19"/>
      <c r="GKR309" s="15"/>
      <c r="GKS309" s="16"/>
      <c r="GKT309" s="17"/>
      <c r="GKU309" s="18"/>
      <c r="GKV309" s="17"/>
      <c r="GKW309" s="19"/>
      <c r="GKX309" s="19"/>
      <c r="GKY309" s="19"/>
      <c r="GKZ309" s="15"/>
      <c r="GLA309" s="16"/>
      <c r="GLB309" s="17"/>
      <c r="GLC309" s="18"/>
      <c r="GLD309" s="17"/>
      <c r="GLE309" s="19"/>
      <c r="GLF309" s="19"/>
      <c r="GLG309" s="19"/>
      <c r="GLH309" s="15"/>
      <c r="GLI309" s="16"/>
      <c r="GLJ309" s="17"/>
      <c r="GLK309" s="18"/>
      <c r="GLL309" s="17"/>
      <c r="GLM309" s="19"/>
      <c r="GLN309" s="19"/>
      <c r="GLO309" s="19"/>
      <c r="GLP309" s="15"/>
      <c r="GLQ309" s="16"/>
      <c r="GLR309" s="17"/>
      <c r="GLS309" s="18"/>
      <c r="GLT309" s="17"/>
      <c r="GLU309" s="19"/>
      <c r="GLV309" s="19"/>
      <c r="GLW309" s="19"/>
      <c r="GLX309" s="15"/>
      <c r="GLY309" s="16"/>
      <c r="GLZ309" s="17"/>
      <c r="GMA309" s="18"/>
      <c r="GMB309" s="17"/>
      <c r="GMC309" s="19"/>
      <c r="GMD309" s="19"/>
      <c r="GME309" s="19"/>
      <c r="GMF309" s="15"/>
      <c r="GMG309" s="16"/>
      <c r="GMH309" s="17"/>
      <c r="GMI309" s="18"/>
      <c r="GMJ309" s="17"/>
      <c r="GMK309" s="19"/>
      <c r="GML309" s="19"/>
      <c r="GMM309" s="19"/>
      <c r="GMN309" s="15"/>
      <c r="GMO309" s="16"/>
      <c r="GMP309" s="17"/>
      <c r="GMQ309" s="18"/>
      <c r="GMR309" s="17"/>
      <c r="GMS309" s="19"/>
      <c r="GMT309" s="19"/>
      <c r="GMU309" s="19"/>
      <c r="GMV309" s="15"/>
      <c r="GMW309" s="16"/>
      <c r="GMX309" s="17"/>
      <c r="GMY309" s="18"/>
      <c r="GMZ309" s="17"/>
      <c r="GNA309" s="19"/>
      <c r="GNB309" s="19"/>
      <c r="GNC309" s="19"/>
      <c r="GND309" s="15"/>
      <c r="GNE309" s="16"/>
      <c r="GNF309" s="17"/>
      <c r="GNG309" s="18"/>
      <c r="GNH309" s="17"/>
      <c r="GNI309" s="19"/>
      <c r="GNJ309" s="19"/>
      <c r="GNK309" s="19"/>
      <c r="GNL309" s="15"/>
      <c r="GNM309" s="16"/>
      <c r="GNN309" s="17"/>
      <c r="GNO309" s="18"/>
      <c r="GNP309" s="17"/>
      <c r="GNQ309" s="19"/>
      <c r="GNR309" s="19"/>
      <c r="GNS309" s="19"/>
      <c r="GNT309" s="15"/>
      <c r="GNU309" s="16"/>
      <c r="GNV309" s="17"/>
      <c r="GNW309" s="18"/>
      <c r="GNX309" s="17"/>
      <c r="GNY309" s="19"/>
      <c r="GNZ309" s="19"/>
      <c r="GOA309" s="19"/>
      <c r="GOB309" s="15"/>
      <c r="GOC309" s="16"/>
      <c r="GOD309" s="17"/>
      <c r="GOE309" s="18"/>
      <c r="GOF309" s="17"/>
      <c r="GOG309" s="19"/>
      <c r="GOH309" s="19"/>
      <c r="GOI309" s="19"/>
      <c r="GOJ309" s="15"/>
      <c r="GOK309" s="16"/>
      <c r="GOL309" s="17"/>
      <c r="GOM309" s="18"/>
      <c r="GON309" s="17"/>
      <c r="GOO309" s="19"/>
      <c r="GOP309" s="19"/>
      <c r="GOQ309" s="19"/>
      <c r="GOR309" s="15"/>
      <c r="GOS309" s="16"/>
      <c r="GOT309" s="17"/>
      <c r="GOU309" s="18"/>
      <c r="GOV309" s="17"/>
      <c r="GOW309" s="19"/>
      <c r="GOX309" s="19"/>
      <c r="GOY309" s="19"/>
      <c r="GOZ309" s="15"/>
      <c r="GPA309" s="16"/>
      <c r="GPB309" s="17"/>
      <c r="GPC309" s="18"/>
      <c r="GPD309" s="17"/>
      <c r="GPE309" s="19"/>
      <c r="GPF309" s="19"/>
      <c r="GPG309" s="19"/>
      <c r="GPH309" s="15"/>
      <c r="GPI309" s="16"/>
      <c r="GPJ309" s="17"/>
      <c r="GPK309" s="18"/>
      <c r="GPL309" s="17"/>
      <c r="GPM309" s="19"/>
      <c r="GPN309" s="19"/>
      <c r="GPO309" s="19"/>
      <c r="GPP309" s="15"/>
      <c r="GPQ309" s="16"/>
      <c r="GPR309" s="17"/>
      <c r="GPS309" s="18"/>
      <c r="GPT309" s="17"/>
      <c r="GPU309" s="19"/>
      <c r="GPV309" s="19"/>
      <c r="GPW309" s="19"/>
      <c r="GPX309" s="15"/>
      <c r="GPY309" s="16"/>
      <c r="GPZ309" s="17"/>
      <c r="GQA309" s="18"/>
      <c r="GQB309" s="17"/>
      <c r="GQC309" s="19"/>
      <c r="GQD309" s="19"/>
      <c r="GQE309" s="19"/>
      <c r="GQF309" s="15"/>
      <c r="GQG309" s="16"/>
      <c r="GQH309" s="17"/>
      <c r="GQI309" s="18"/>
      <c r="GQJ309" s="17"/>
      <c r="GQK309" s="19"/>
      <c r="GQL309" s="19"/>
      <c r="GQM309" s="19"/>
      <c r="GQN309" s="15"/>
      <c r="GQO309" s="16"/>
      <c r="GQP309" s="17"/>
      <c r="GQQ309" s="18"/>
      <c r="GQR309" s="17"/>
      <c r="GQS309" s="19"/>
      <c r="GQT309" s="19"/>
      <c r="GQU309" s="19"/>
      <c r="GQV309" s="15"/>
      <c r="GQW309" s="16"/>
      <c r="GQX309" s="17"/>
      <c r="GQY309" s="18"/>
      <c r="GQZ309" s="17"/>
      <c r="GRA309" s="19"/>
      <c r="GRB309" s="19"/>
      <c r="GRC309" s="19"/>
      <c r="GRD309" s="15"/>
      <c r="GRE309" s="16"/>
      <c r="GRF309" s="17"/>
      <c r="GRG309" s="18"/>
      <c r="GRH309" s="17"/>
      <c r="GRI309" s="19"/>
      <c r="GRJ309" s="19"/>
      <c r="GRK309" s="19"/>
      <c r="GRL309" s="15"/>
      <c r="GRM309" s="16"/>
      <c r="GRN309" s="17"/>
      <c r="GRO309" s="18"/>
      <c r="GRP309" s="17"/>
      <c r="GRQ309" s="19"/>
      <c r="GRR309" s="19"/>
      <c r="GRS309" s="19"/>
      <c r="GRT309" s="15"/>
      <c r="GRU309" s="16"/>
      <c r="GRV309" s="17"/>
      <c r="GRW309" s="18"/>
      <c r="GRX309" s="17"/>
      <c r="GRY309" s="19"/>
      <c r="GRZ309" s="19"/>
      <c r="GSA309" s="19"/>
      <c r="GSB309" s="15"/>
      <c r="GSC309" s="16"/>
      <c r="GSD309" s="17"/>
      <c r="GSE309" s="18"/>
      <c r="GSF309" s="17"/>
      <c r="GSG309" s="19"/>
      <c r="GSH309" s="19"/>
      <c r="GSI309" s="19"/>
      <c r="GSJ309" s="15"/>
      <c r="GSK309" s="16"/>
      <c r="GSL309" s="17"/>
      <c r="GSM309" s="18"/>
      <c r="GSN309" s="17"/>
      <c r="GSO309" s="19"/>
      <c r="GSP309" s="19"/>
      <c r="GSQ309" s="19"/>
      <c r="GSR309" s="15"/>
      <c r="GSS309" s="16"/>
      <c r="GST309" s="17"/>
      <c r="GSU309" s="18"/>
      <c r="GSV309" s="17"/>
      <c r="GSW309" s="19"/>
      <c r="GSX309" s="19"/>
      <c r="GSY309" s="19"/>
      <c r="GSZ309" s="15"/>
      <c r="GTA309" s="16"/>
      <c r="GTB309" s="17"/>
      <c r="GTC309" s="18"/>
      <c r="GTD309" s="17"/>
      <c r="GTE309" s="19"/>
      <c r="GTF309" s="19"/>
      <c r="GTG309" s="19"/>
      <c r="GTH309" s="15"/>
      <c r="GTI309" s="16"/>
      <c r="GTJ309" s="17"/>
      <c r="GTK309" s="18"/>
      <c r="GTL309" s="17"/>
      <c r="GTM309" s="19"/>
      <c r="GTN309" s="19"/>
      <c r="GTO309" s="19"/>
      <c r="GTP309" s="15"/>
      <c r="GTQ309" s="16"/>
      <c r="GTR309" s="17"/>
      <c r="GTS309" s="18"/>
      <c r="GTT309" s="17"/>
      <c r="GTU309" s="19"/>
      <c r="GTV309" s="19"/>
      <c r="GTW309" s="19"/>
      <c r="GTX309" s="15"/>
      <c r="GTY309" s="16"/>
      <c r="GTZ309" s="17"/>
      <c r="GUA309" s="18"/>
      <c r="GUB309" s="17"/>
      <c r="GUC309" s="19"/>
      <c r="GUD309" s="19"/>
      <c r="GUE309" s="19"/>
      <c r="GUF309" s="15"/>
      <c r="GUG309" s="16"/>
      <c r="GUH309" s="17"/>
      <c r="GUI309" s="18"/>
      <c r="GUJ309" s="17"/>
      <c r="GUK309" s="19"/>
      <c r="GUL309" s="19"/>
      <c r="GUM309" s="19"/>
      <c r="GUN309" s="15"/>
      <c r="GUO309" s="16"/>
      <c r="GUP309" s="17"/>
      <c r="GUQ309" s="18"/>
      <c r="GUR309" s="17"/>
      <c r="GUS309" s="19"/>
      <c r="GUT309" s="19"/>
      <c r="GUU309" s="19"/>
      <c r="GUV309" s="15"/>
      <c r="GUW309" s="16"/>
      <c r="GUX309" s="17"/>
      <c r="GUY309" s="18"/>
      <c r="GUZ309" s="17"/>
      <c r="GVA309" s="19"/>
      <c r="GVB309" s="19"/>
      <c r="GVC309" s="19"/>
      <c r="GVD309" s="15"/>
      <c r="GVE309" s="16"/>
      <c r="GVF309" s="17"/>
      <c r="GVG309" s="18"/>
      <c r="GVH309" s="17"/>
      <c r="GVI309" s="19"/>
      <c r="GVJ309" s="19"/>
      <c r="GVK309" s="19"/>
      <c r="GVL309" s="15"/>
      <c r="GVM309" s="16"/>
      <c r="GVN309" s="17"/>
      <c r="GVO309" s="18"/>
      <c r="GVP309" s="17"/>
      <c r="GVQ309" s="19"/>
      <c r="GVR309" s="19"/>
      <c r="GVS309" s="19"/>
      <c r="GVT309" s="15"/>
      <c r="GVU309" s="16"/>
      <c r="GVV309" s="17"/>
      <c r="GVW309" s="18"/>
      <c r="GVX309" s="17"/>
      <c r="GVY309" s="19"/>
      <c r="GVZ309" s="19"/>
      <c r="GWA309" s="19"/>
      <c r="GWB309" s="15"/>
      <c r="GWC309" s="16"/>
      <c r="GWD309" s="17"/>
      <c r="GWE309" s="18"/>
      <c r="GWF309" s="17"/>
      <c r="GWG309" s="19"/>
      <c r="GWH309" s="19"/>
      <c r="GWI309" s="19"/>
      <c r="GWJ309" s="15"/>
      <c r="GWK309" s="16"/>
      <c r="GWL309" s="17"/>
      <c r="GWM309" s="18"/>
      <c r="GWN309" s="17"/>
      <c r="GWO309" s="19"/>
      <c r="GWP309" s="19"/>
      <c r="GWQ309" s="19"/>
      <c r="GWR309" s="15"/>
      <c r="GWS309" s="16"/>
      <c r="GWT309" s="17"/>
      <c r="GWU309" s="18"/>
      <c r="GWV309" s="17"/>
      <c r="GWW309" s="19"/>
      <c r="GWX309" s="19"/>
      <c r="GWY309" s="19"/>
      <c r="GWZ309" s="15"/>
      <c r="GXA309" s="16"/>
      <c r="GXB309" s="17"/>
      <c r="GXC309" s="18"/>
      <c r="GXD309" s="17"/>
      <c r="GXE309" s="19"/>
      <c r="GXF309" s="19"/>
      <c r="GXG309" s="19"/>
      <c r="GXH309" s="15"/>
      <c r="GXI309" s="16"/>
      <c r="GXJ309" s="17"/>
      <c r="GXK309" s="18"/>
      <c r="GXL309" s="17"/>
      <c r="GXM309" s="19"/>
      <c r="GXN309" s="19"/>
      <c r="GXO309" s="19"/>
      <c r="GXP309" s="15"/>
      <c r="GXQ309" s="16"/>
      <c r="GXR309" s="17"/>
      <c r="GXS309" s="18"/>
      <c r="GXT309" s="17"/>
      <c r="GXU309" s="19"/>
      <c r="GXV309" s="19"/>
      <c r="GXW309" s="19"/>
      <c r="GXX309" s="15"/>
      <c r="GXY309" s="16"/>
      <c r="GXZ309" s="17"/>
      <c r="GYA309" s="18"/>
      <c r="GYB309" s="17"/>
      <c r="GYC309" s="19"/>
      <c r="GYD309" s="19"/>
      <c r="GYE309" s="19"/>
      <c r="GYF309" s="15"/>
      <c r="GYG309" s="16"/>
      <c r="GYH309" s="17"/>
      <c r="GYI309" s="18"/>
      <c r="GYJ309" s="17"/>
      <c r="GYK309" s="19"/>
      <c r="GYL309" s="19"/>
      <c r="GYM309" s="19"/>
      <c r="GYN309" s="15"/>
      <c r="GYO309" s="16"/>
      <c r="GYP309" s="17"/>
      <c r="GYQ309" s="18"/>
      <c r="GYR309" s="17"/>
      <c r="GYS309" s="19"/>
      <c r="GYT309" s="19"/>
      <c r="GYU309" s="19"/>
      <c r="GYV309" s="15"/>
      <c r="GYW309" s="16"/>
      <c r="GYX309" s="17"/>
      <c r="GYY309" s="18"/>
      <c r="GYZ309" s="17"/>
      <c r="GZA309" s="19"/>
      <c r="GZB309" s="19"/>
      <c r="GZC309" s="19"/>
      <c r="GZD309" s="15"/>
      <c r="GZE309" s="16"/>
      <c r="GZF309" s="17"/>
      <c r="GZG309" s="18"/>
      <c r="GZH309" s="17"/>
      <c r="GZI309" s="19"/>
      <c r="GZJ309" s="19"/>
      <c r="GZK309" s="19"/>
      <c r="GZL309" s="15"/>
      <c r="GZM309" s="16"/>
      <c r="GZN309" s="17"/>
      <c r="GZO309" s="18"/>
      <c r="GZP309" s="17"/>
      <c r="GZQ309" s="19"/>
      <c r="GZR309" s="19"/>
      <c r="GZS309" s="19"/>
      <c r="GZT309" s="15"/>
      <c r="GZU309" s="16"/>
      <c r="GZV309" s="17"/>
      <c r="GZW309" s="18"/>
      <c r="GZX309" s="17"/>
      <c r="GZY309" s="19"/>
      <c r="GZZ309" s="19"/>
      <c r="HAA309" s="19"/>
      <c r="HAB309" s="15"/>
      <c r="HAC309" s="16"/>
      <c r="HAD309" s="17"/>
      <c r="HAE309" s="18"/>
      <c r="HAF309" s="17"/>
      <c r="HAG309" s="19"/>
      <c r="HAH309" s="19"/>
      <c r="HAI309" s="19"/>
      <c r="HAJ309" s="15"/>
      <c r="HAK309" s="16"/>
      <c r="HAL309" s="17"/>
      <c r="HAM309" s="18"/>
      <c r="HAN309" s="17"/>
      <c r="HAO309" s="19"/>
      <c r="HAP309" s="19"/>
      <c r="HAQ309" s="19"/>
      <c r="HAR309" s="15"/>
      <c r="HAS309" s="16"/>
      <c r="HAT309" s="17"/>
      <c r="HAU309" s="18"/>
      <c r="HAV309" s="17"/>
      <c r="HAW309" s="19"/>
      <c r="HAX309" s="19"/>
      <c r="HAY309" s="19"/>
      <c r="HAZ309" s="15"/>
      <c r="HBA309" s="16"/>
      <c r="HBB309" s="17"/>
      <c r="HBC309" s="18"/>
      <c r="HBD309" s="17"/>
      <c r="HBE309" s="19"/>
      <c r="HBF309" s="19"/>
      <c r="HBG309" s="19"/>
      <c r="HBH309" s="15"/>
      <c r="HBI309" s="16"/>
      <c r="HBJ309" s="17"/>
      <c r="HBK309" s="18"/>
      <c r="HBL309" s="17"/>
      <c r="HBM309" s="19"/>
      <c r="HBN309" s="19"/>
      <c r="HBO309" s="19"/>
      <c r="HBP309" s="15"/>
      <c r="HBQ309" s="16"/>
      <c r="HBR309" s="17"/>
      <c r="HBS309" s="18"/>
      <c r="HBT309" s="17"/>
      <c r="HBU309" s="19"/>
      <c r="HBV309" s="19"/>
      <c r="HBW309" s="19"/>
      <c r="HBX309" s="15"/>
      <c r="HBY309" s="16"/>
      <c r="HBZ309" s="17"/>
      <c r="HCA309" s="18"/>
      <c r="HCB309" s="17"/>
      <c r="HCC309" s="19"/>
      <c r="HCD309" s="19"/>
      <c r="HCE309" s="19"/>
      <c r="HCF309" s="15"/>
      <c r="HCG309" s="16"/>
      <c r="HCH309" s="17"/>
      <c r="HCI309" s="18"/>
      <c r="HCJ309" s="17"/>
      <c r="HCK309" s="19"/>
      <c r="HCL309" s="19"/>
      <c r="HCM309" s="19"/>
      <c r="HCN309" s="15"/>
      <c r="HCO309" s="16"/>
      <c r="HCP309" s="17"/>
      <c r="HCQ309" s="18"/>
      <c r="HCR309" s="17"/>
      <c r="HCS309" s="19"/>
      <c r="HCT309" s="19"/>
      <c r="HCU309" s="19"/>
      <c r="HCV309" s="15"/>
      <c r="HCW309" s="16"/>
      <c r="HCX309" s="17"/>
      <c r="HCY309" s="18"/>
      <c r="HCZ309" s="17"/>
      <c r="HDA309" s="19"/>
      <c r="HDB309" s="19"/>
      <c r="HDC309" s="19"/>
      <c r="HDD309" s="15"/>
      <c r="HDE309" s="16"/>
      <c r="HDF309" s="17"/>
      <c r="HDG309" s="18"/>
      <c r="HDH309" s="17"/>
      <c r="HDI309" s="19"/>
      <c r="HDJ309" s="19"/>
      <c r="HDK309" s="19"/>
      <c r="HDL309" s="15"/>
      <c r="HDM309" s="16"/>
      <c r="HDN309" s="17"/>
      <c r="HDO309" s="18"/>
      <c r="HDP309" s="17"/>
      <c r="HDQ309" s="19"/>
      <c r="HDR309" s="19"/>
      <c r="HDS309" s="19"/>
      <c r="HDT309" s="15"/>
      <c r="HDU309" s="16"/>
      <c r="HDV309" s="17"/>
      <c r="HDW309" s="18"/>
      <c r="HDX309" s="17"/>
      <c r="HDY309" s="19"/>
      <c r="HDZ309" s="19"/>
      <c r="HEA309" s="19"/>
      <c r="HEB309" s="15"/>
      <c r="HEC309" s="16"/>
      <c r="HED309" s="17"/>
      <c r="HEE309" s="18"/>
      <c r="HEF309" s="17"/>
      <c r="HEG309" s="19"/>
      <c r="HEH309" s="19"/>
      <c r="HEI309" s="19"/>
      <c r="HEJ309" s="15"/>
      <c r="HEK309" s="16"/>
      <c r="HEL309" s="17"/>
      <c r="HEM309" s="18"/>
      <c r="HEN309" s="17"/>
      <c r="HEO309" s="19"/>
      <c r="HEP309" s="19"/>
      <c r="HEQ309" s="19"/>
      <c r="HER309" s="15"/>
      <c r="HES309" s="16"/>
      <c r="HET309" s="17"/>
      <c r="HEU309" s="18"/>
      <c r="HEV309" s="17"/>
      <c r="HEW309" s="19"/>
      <c r="HEX309" s="19"/>
      <c r="HEY309" s="19"/>
      <c r="HEZ309" s="15"/>
      <c r="HFA309" s="16"/>
      <c r="HFB309" s="17"/>
      <c r="HFC309" s="18"/>
      <c r="HFD309" s="17"/>
      <c r="HFE309" s="19"/>
      <c r="HFF309" s="19"/>
      <c r="HFG309" s="19"/>
      <c r="HFH309" s="15"/>
      <c r="HFI309" s="16"/>
      <c r="HFJ309" s="17"/>
      <c r="HFK309" s="18"/>
      <c r="HFL309" s="17"/>
      <c r="HFM309" s="19"/>
      <c r="HFN309" s="19"/>
      <c r="HFO309" s="19"/>
      <c r="HFP309" s="15"/>
      <c r="HFQ309" s="16"/>
      <c r="HFR309" s="17"/>
      <c r="HFS309" s="18"/>
      <c r="HFT309" s="17"/>
      <c r="HFU309" s="19"/>
      <c r="HFV309" s="19"/>
      <c r="HFW309" s="19"/>
      <c r="HFX309" s="15"/>
      <c r="HFY309" s="16"/>
      <c r="HFZ309" s="17"/>
      <c r="HGA309" s="18"/>
      <c r="HGB309" s="17"/>
      <c r="HGC309" s="19"/>
      <c r="HGD309" s="19"/>
      <c r="HGE309" s="19"/>
      <c r="HGF309" s="15"/>
      <c r="HGG309" s="16"/>
      <c r="HGH309" s="17"/>
      <c r="HGI309" s="18"/>
      <c r="HGJ309" s="17"/>
      <c r="HGK309" s="19"/>
      <c r="HGL309" s="19"/>
      <c r="HGM309" s="19"/>
      <c r="HGN309" s="15"/>
      <c r="HGO309" s="16"/>
      <c r="HGP309" s="17"/>
      <c r="HGQ309" s="18"/>
      <c r="HGR309" s="17"/>
      <c r="HGS309" s="19"/>
      <c r="HGT309" s="19"/>
      <c r="HGU309" s="19"/>
      <c r="HGV309" s="15"/>
      <c r="HGW309" s="16"/>
      <c r="HGX309" s="17"/>
      <c r="HGY309" s="18"/>
      <c r="HGZ309" s="17"/>
      <c r="HHA309" s="19"/>
      <c r="HHB309" s="19"/>
      <c r="HHC309" s="19"/>
      <c r="HHD309" s="15"/>
      <c r="HHE309" s="16"/>
      <c r="HHF309" s="17"/>
      <c r="HHG309" s="18"/>
      <c r="HHH309" s="17"/>
      <c r="HHI309" s="19"/>
      <c r="HHJ309" s="19"/>
      <c r="HHK309" s="19"/>
      <c r="HHL309" s="15"/>
      <c r="HHM309" s="16"/>
      <c r="HHN309" s="17"/>
      <c r="HHO309" s="18"/>
      <c r="HHP309" s="17"/>
      <c r="HHQ309" s="19"/>
      <c r="HHR309" s="19"/>
      <c r="HHS309" s="19"/>
      <c r="HHT309" s="15"/>
      <c r="HHU309" s="16"/>
      <c r="HHV309" s="17"/>
      <c r="HHW309" s="18"/>
      <c r="HHX309" s="17"/>
      <c r="HHY309" s="19"/>
      <c r="HHZ309" s="19"/>
      <c r="HIA309" s="19"/>
      <c r="HIB309" s="15"/>
      <c r="HIC309" s="16"/>
      <c r="HID309" s="17"/>
      <c r="HIE309" s="18"/>
      <c r="HIF309" s="17"/>
      <c r="HIG309" s="19"/>
      <c r="HIH309" s="19"/>
      <c r="HII309" s="19"/>
      <c r="HIJ309" s="15"/>
      <c r="HIK309" s="16"/>
      <c r="HIL309" s="17"/>
      <c r="HIM309" s="18"/>
      <c r="HIN309" s="17"/>
      <c r="HIO309" s="19"/>
      <c r="HIP309" s="19"/>
      <c r="HIQ309" s="19"/>
      <c r="HIR309" s="15"/>
      <c r="HIS309" s="16"/>
      <c r="HIT309" s="17"/>
      <c r="HIU309" s="18"/>
      <c r="HIV309" s="17"/>
      <c r="HIW309" s="19"/>
      <c r="HIX309" s="19"/>
      <c r="HIY309" s="19"/>
      <c r="HIZ309" s="15"/>
      <c r="HJA309" s="16"/>
      <c r="HJB309" s="17"/>
      <c r="HJC309" s="18"/>
      <c r="HJD309" s="17"/>
      <c r="HJE309" s="19"/>
      <c r="HJF309" s="19"/>
      <c r="HJG309" s="19"/>
      <c r="HJH309" s="15"/>
      <c r="HJI309" s="16"/>
      <c r="HJJ309" s="17"/>
      <c r="HJK309" s="18"/>
      <c r="HJL309" s="17"/>
      <c r="HJM309" s="19"/>
      <c r="HJN309" s="19"/>
      <c r="HJO309" s="19"/>
      <c r="HJP309" s="15"/>
      <c r="HJQ309" s="16"/>
      <c r="HJR309" s="17"/>
      <c r="HJS309" s="18"/>
      <c r="HJT309" s="17"/>
      <c r="HJU309" s="19"/>
      <c r="HJV309" s="19"/>
      <c r="HJW309" s="19"/>
      <c r="HJX309" s="15"/>
      <c r="HJY309" s="16"/>
      <c r="HJZ309" s="17"/>
      <c r="HKA309" s="18"/>
      <c r="HKB309" s="17"/>
      <c r="HKC309" s="19"/>
      <c r="HKD309" s="19"/>
      <c r="HKE309" s="19"/>
      <c r="HKF309" s="15"/>
      <c r="HKG309" s="16"/>
      <c r="HKH309" s="17"/>
      <c r="HKI309" s="18"/>
      <c r="HKJ309" s="17"/>
      <c r="HKK309" s="19"/>
      <c r="HKL309" s="19"/>
      <c r="HKM309" s="19"/>
      <c r="HKN309" s="15"/>
      <c r="HKO309" s="16"/>
      <c r="HKP309" s="17"/>
      <c r="HKQ309" s="18"/>
      <c r="HKR309" s="17"/>
      <c r="HKS309" s="19"/>
      <c r="HKT309" s="19"/>
      <c r="HKU309" s="19"/>
      <c r="HKV309" s="15"/>
      <c r="HKW309" s="16"/>
      <c r="HKX309" s="17"/>
      <c r="HKY309" s="18"/>
      <c r="HKZ309" s="17"/>
      <c r="HLA309" s="19"/>
      <c r="HLB309" s="19"/>
      <c r="HLC309" s="19"/>
      <c r="HLD309" s="15"/>
      <c r="HLE309" s="16"/>
      <c r="HLF309" s="17"/>
      <c r="HLG309" s="18"/>
      <c r="HLH309" s="17"/>
      <c r="HLI309" s="19"/>
      <c r="HLJ309" s="19"/>
      <c r="HLK309" s="19"/>
      <c r="HLL309" s="15"/>
      <c r="HLM309" s="16"/>
      <c r="HLN309" s="17"/>
      <c r="HLO309" s="18"/>
      <c r="HLP309" s="17"/>
      <c r="HLQ309" s="19"/>
      <c r="HLR309" s="19"/>
      <c r="HLS309" s="19"/>
      <c r="HLT309" s="15"/>
      <c r="HLU309" s="16"/>
      <c r="HLV309" s="17"/>
      <c r="HLW309" s="18"/>
      <c r="HLX309" s="17"/>
      <c r="HLY309" s="19"/>
      <c r="HLZ309" s="19"/>
      <c r="HMA309" s="19"/>
      <c r="HMB309" s="15"/>
      <c r="HMC309" s="16"/>
      <c r="HMD309" s="17"/>
      <c r="HME309" s="18"/>
      <c r="HMF309" s="17"/>
      <c r="HMG309" s="19"/>
      <c r="HMH309" s="19"/>
      <c r="HMI309" s="19"/>
      <c r="HMJ309" s="15"/>
      <c r="HMK309" s="16"/>
      <c r="HML309" s="17"/>
      <c r="HMM309" s="18"/>
      <c r="HMN309" s="17"/>
      <c r="HMO309" s="19"/>
      <c r="HMP309" s="19"/>
      <c r="HMQ309" s="19"/>
      <c r="HMR309" s="15"/>
      <c r="HMS309" s="16"/>
      <c r="HMT309" s="17"/>
      <c r="HMU309" s="18"/>
      <c r="HMV309" s="17"/>
      <c r="HMW309" s="19"/>
      <c r="HMX309" s="19"/>
      <c r="HMY309" s="19"/>
      <c r="HMZ309" s="15"/>
      <c r="HNA309" s="16"/>
      <c r="HNB309" s="17"/>
      <c r="HNC309" s="18"/>
      <c r="HND309" s="17"/>
      <c r="HNE309" s="19"/>
      <c r="HNF309" s="19"/>
      <c r="HNG309" s="19"/>
      <c r="HNH309" s="15"/>
      <c r="HNI309" s="16"/>
      <c r="HNJ309" s="17"/>
      <c r="HNK309" s="18"/>
      <c r="HNL309" s="17"/>
      <c r="HNM309" s="19"/>
      <c r="HNN309" s="19"/>
      <c r="HNO309" s="19"/>
      <c r="HNP309" s="15"/>
      <c r="HNQ309" s="16"/>
      <c r="HNR309" s="17"/>
      <c r="HNS309" s="18"/>
      <c r="HNT309" s="17"/>
      <c r="HNU309" s="19"/>
      <c r="HNV309" s="19"/>
      <c r="HNW309" s="19"/>
      <c r="HNX309" s="15"/>
      <c r="HNY309" s="16"/>
      <c r="HNZ309" s="17"/>
      <c r="HOA309" s="18"/>
      <c r="HOB309" s="17"/>
      <c r="HOC309" s="19"/>
      <c r="HOD309" s="19"/>
      <c r="HOE309" s="19"/>
      <c r="HOF309" s="15"/>
      <c r="HOG309" s="16"/>
      <c r="HOH309" s="17"/>
      <c r="HOI309" s="18"/>
      <c r="HOJ309" s="17"/>
      <c r="HOK309" s="19"/>
      <c r="HOL309" s="19"/>
      <c r="HOM309" s="19"/>
      <c r="HON309" s="15"/>
      <c r="HOO309" s="16"/>
      <c r="HOP309" s="17"/>
      <c r="HOQ309" s="18"/>
      <c r="HOR309" s="17"/>
      <c r="HOS309" s="19"/>
      <c r="HOT309" s="19"/>
      <c r="HOU309" s="19"/>
      <c r="HOV309" s="15"/>
      <c r="HOW309" s="16"/>
      <c r="HOX309" s="17"/>
      <c r="HOY309" s="18"/>
      <c r="HOZ309" s="17"/>
      <c r="HPA309" s="19"/>
      <c r="HPB309" s="19"/>
      <c r="HPC309" s="19"/>
      <c r="HPD309" s="15"/>
      <c r="HPE309" s="16"/>
      <c r="HPF309" s="17"/>
      <c r="HPG309" s="18"/>
      <c r="HPH309" s="17"/>
      <c r="HPI309" s="19"/>
      <c r="HPJ309" s="19"/>
      <c r="HPK309" s="19"/>
      <c r="HPL309" s="15"/>
      <c r="HPM309" s="16"/>
      <c r="HPN309" s="17"/>
      <c r="HPO309" s="18"/>
      <c r="HPP309" s="17"/>
      <c r="HPQ309" s="19"/>
      <c r="HPR309" s="19"/>
      <c r="HPS309" s="19"/>
      <c r="HPT309" s="15"/>
      <c r="HPU309" s="16"/>
      <c r="HPV309" s="17"/>
      <c r="HPW309" s="18"/>
      <c r="HPX309" s="17"/>
      <c r="HPY309" s="19"/>
      <c r="HPZ309" s="19"/>
      <c r="HQA309" s="19"/>
      <c r="HQB309" s="15"/>
      <c r="HQC309" s="16"/>
      <c r="HQD309" s="17"/>
      <c r="HQE309" s="18"/>
      <c r="HQF309" s="17"/>
      <c r="HQG309" s="19"/>
      <c r="HQH309" s="19"/>
      <c r="HQI309" s="19"/>
      <c r="HQJ309" s="15"/>
      <c r="HQK309" s="16"/>
      <c r="HQL309" s="17"/>
      <c r="HQM309" s="18"/>
      <c r="HQN309" s="17"/>
      <c r="HQO309" s="19"/>
      <c r="HQP309" s="19"/>
      <c r="HQQ309" s="19"/>
      <c r="HQR309" s="15"/>
      <c r="HQS309" s="16"/>
      <c r="HQT309" s="17"/>
      <c r="HQU309" s="18"/>
      <c r="HQV309" s="17"/>
      <c r="HQW309" s="19"/>
      <c r="HQX309" s="19"/>
      <c r="HQY309" s="19"/>
      <c r="HQZ309" s="15"/>
      <c r="HRA309" s="16"/>
      <c r="HRB309" s="17"/>
      <c r="HRC309" s="18"/>
      <c r="HRD309" s="17"/>
      <c r="HRE309" s="19"/>
      <c r="HRF309" s="19"/>
      <c r="HRG309" s="19"/>
      <c r="HRH309" s="15"/>
      <c r="HRI309" s="16"/>
      <c r="HRJ309" s="17"/>
      <c r="HRK309" s="18"/>
      <c r="HRL309" s="17"/>
      <c r="HRM309" s="19"/>
      <c r="HRN309" s="19"/>
      <c r="HRO309" s="19"/>
      <c r="HRP309" s="15"/>
      <c r="HRQ309" s="16"/>
      <c r="HRR309" s="17"/>
      <c r="HRS309" s="18"/>
      <c r="HRT309" s="17"/>
      <c r="HRU309" s="19"/>
      <c r="HRV309" s="19"/>
      <c r="HRW309" s="19"/>
      <c r="HRX309" s="15"/>
      <c r="HRY309" s="16"/>
      <c r="HRZ309" s="17"/>
      <c r="HSA309" s="18"/>
      <c r="HSB309" s="17"/>
      <c r="HSC309" s="19"/>
      <c r="HSD309" s="19"/>
      <c r="HSE309" s="19"/>
      <c r="HSF309" s="15"/>
      <c r="HSG309" s="16"/>
      <c r="HSH309" s="17"/>
      <c r="HSI309" s="18"/>
      <c r="HSJ309" s="17"/>
      <c r="HSK309" s="19"/>
      <c r="HSL309" s="19"/>
      <c r="HSM309" s="19"/>
      <c r="HSN309" s="15"/>
      <c r="HSO309" s="16"/>
      <c r="HSP309" s="17"/>
      <c r="HSQ309" s="18"/>
      <c r="HSR309" s="17"/>
      <c r="HSS309" s="19"/>
      <c r="HST309" s="19"/>
      <c r="HSU309" s="19"/>
      <c r="HSV309" s="15"/>
      <c r="HSW309" s="16"/>
      <c r="HSX309" s="17"/>
      <c r="HSY309" s="18"/>
      <c r="HSZ309" s="17"/>
      <c r="HTA309" s="19"/>
      <c r="HTB309" s="19"/>
      <c r="HTC309" s="19"/>
      <c r="HTD309" s="15"/>
      <c r="HTE309" s="16"/>
      <c r="HTF309" s="17"/>
      <c r="HTG309" s="18"/>
      <c r="HTH309" s="17"/>
      <c r="HTI309" s="19"/>
      <c r="HTJ309" s="19"/>
      <c r="HTK309" s="19"/>
      <c r="HTL309" s="15"/>
      <c r="HTM309" s="16"/>
      <c r="HTN309" s="17"/>
      <c r="HTO309" s="18"/>
      <c r="HTP309" s="17"/>
      <c r="HTQ309" s="19"/>
      <c r="HTR309" s="19"/>
      <c r="HTS309" s="19"/>
      <c r="HTT309" s="15"/>
      <c r="HTU309" s="16"/>
      <c r="HTV309" s="17"/>
      <c r="HTW309" s="18"/>
      <c r="HTX309" s="17"/>
      <c r="HTY309" s="19"/>
      <c r="HTZ309" s="19"/>
      <c r="HUA309" s="19"/>
      <c r="HUB309" s="15"/>
      <c r="HUC309" s="16"/>
      <c r="HUD309" s="17"/>
      <c r="HUE309" s="18"/>
      <c r="HUF309" s="17"/>
      <c r="HUG309" s="19"/>
      <c r="HUH309" s="19"/>
      <c r="HUI309" s="19"/>
      <c r="HUJ309" s="15"/>
      <c r="HUK309" s="16"/>
      <c r="HUL309" s="17"/>
      <c r="HUM309" s="18"/>
      <c r="HUN309" s="17"/>
      <c r="HUO309" s="19"/>
      <c r="HUP309" s="19"/>
      <c r="HUQ309" s="19"/>
      <c r="HUR309" s="15"/>
      <c r="HUS309" s="16"/>
      <c r="HUT309" s="17"/>
      <c r="HUU309" s="18"/>
      <c r="HUV309" s="17"/>
      <c r="HUW309" s="19"/>
      <c r="HUX309" s="19"/>
      <c r="HUY309" s="19"/>
      <c r="HUZ309" s="15"/>
      <c r="HVA309" s="16"/>
      <c r="HVB309" s="17"/>
      <c r="HVC309" s="18"/>
      <c r="HVD309" s="17"/>
      <c r="HVE309" s="19"/>
      <c r="HVF309" s="19"/>
      <c r="HVG309" s="19"/>
      <c r="HVH309" s="15"/>
      <c r="HVI309" s="16"/>
      <c r="HVJ309" s="17"/>
      <c r="HVK309" s="18"/>
      <c r="HVL309" s="17"/>
      <c r="HVM309" s="19"/>
      <c r="HVN309" s="19"/>
      <c r="HVO309" s="19"/>
      <c r="HVP309" s="15"/>
      <c r="HVQ309" s="16"/>
      <c r="HVR309" s="17"/>
      <c r="HVS309" s="18"/>
      <c r="HVT309" s="17"/>
      <c r="HVU309" s="19"/>
      <c r="HVV309" s="19"/>
      <c r="HVW309" s="19"/>
      <c r="HVX309" s="15"/>
      <c r="HVY309" s="16"/>
      <c r="HVZ309" s="17"/>
      <c r="HWA309" s="18"/>
      <c r="HWB309" s="17"/>
      <c r="HWC309" s="19"/>
      <c r="HWD309" s="19"/>
      <c r="HWE309" s="19"/>
      <c r="HWF309" s="15"/>
      <c r="HWG309" s="16"/>
      <c r="HWH309" s="17"/>
      <c r="HWI309" s="18"/>
      <c r="HWJ309" s="17"/>
      <c r="HWK309" s="19"/>
      <c r="HWL309" s="19"/>
      <c r="HWM309" s="19"/>
      <c r="HWN309" s="15"/>
      <c r="HWO309" s="16"/>
      <c r="HWP309" s="17"/>
      <c r="HWQ309" s="18"/>
      <c r="HWR309" s="17"/>
      <c r="HWS309" s="19"/>
      <c r="HWT309" s="19"/>
      <c r="HWU309" s="19"/>
      <c r="HWV309" s="15"/>
      <c r="HWW309" s="16"/>
      <c r="HWX309" s="17"/>
      <c r="HWY309" s="18"/>
      <c r="HWZ309" s="17"/>
      <c r="HXA309" s="19"/>
      <c r="HXB309" s="19"/>
      <c r="HXC309" s="19"/>
      <c r="HXD309" s="15"/>
      <c r="HXE309" s="16"/>
      <c r="HXF309" s="17"/>
      <c r="HXG309" s="18"/>
      <c r="HXH309" s="17"/>
      <c r="HXI309" s="19"/>
      <c r="HXJ309" s="19"/>
      <c r="HXK309" s="19"/>
      <c r="HXL309" s="15"/>
      <c r="HXM309" s="16"/>
      <c r="HXN309" s="17"/>
      <c r="HXO309" s="18"/>
      <c r="HXP309" s="17"/>
      <c r="HXQ309" s="19"/>
      <c r="HXR309" s="19"/>
      <c r="HXS309" s="19"/>
      <c r="HXT309" s="15"/>
      <c r="HXU309" s="16"/>
      <c r="HXV309" s="17"/>
      <c r="HXW309" s="18"/>
      <c r="HXX309" s="17"/>
      <c r="HXY309" s="19"/>
      <c r="HXZ309" s="19"/>
      <c r="HYA309" s="19"/>
      <c r="HYB309" s="15"/>
      <c r="HYC309" s="16"/>
      <c r="HYD309" s="17"/>
      <c r="HYE309" s="18"/>
      <c r="HYF309" s="17"/>
      <c r="HYG309" s="19"/>
      <c r="HYH309" s="19"/>
      <c r="HYI309" s="19"/>
      <c r="HYJ309" s="15"/>
      <c r="HYK309" s="16"/>
      <c r="HYL309" s="17"/>
      <c r="HYM309" s="18"/>
      <c r="HYN309" s="17"/>
      <c r="HYO309" s="19"/>
      <c r="HYP309" s="19"/>
      <c r="HYQ309" s="19"/>
      <c r="HYR309" s="15"/>
      <c r="HYS309" s="16"/>
      <c r="HYT309" s="17"/>
      <c r="HYU309" s="18"/>
      <c r="HYV309" s="17"/>
      <c r="HYW309" s="19"/>
      <c r="HYX309" s="19"/>
      <c r="HYY309" s="19"/>
      <c r="HYZ309" s="15"/>
      <c r="HZA309" s="16"/>
      <c r="HZB309" s="17"/>
      <c r="HZC309" s="18"/>
      <c r="HZD309" s="17"/>
      <c r="HZE309" s="19"/>
      <c r="HZF309" s="19"/>
      <c r="HZG309" s="19"/>
      <c r="HZH309" s="15"/>
      <c r="HZI309" s="16"/>
      <c r="HZJ309" s="17"/>
      <c r="HZK309" s="18"/>
      <c r="HZL309" s="17"/>
      <c r="HZM309" s="19"/>
      <c r="HZN309" s="19"/>
      <c r="HZO309" s="19"/>
      <c r="HZP309" s="15"/>
      <c r="HZQ309" s="16"/>
      <c r="HZR309" s="17"/>
      <c r="HZS309" s="18"/>
      <c r="HZT309" s="17"/>
      <c r="HZU309" s="19"/>
      <c r="HZV309" s="19"/>
      <c r="HZW309" s="19"/>
      <c r="HZX309" s="15"/>
      <c r="HZY309" s="16"/>
      <c r="HZZ309" s="17"/>
      <c r="IAA309" s="18"/>
      <c r="IAB309" s="17"/>
      <c r="IAC309" s="19"/>
      <c r="IAD309" s="19"/>
      <c r="IAE309" s="19"/>
      <c r="IAF309" s="15"/>
      <c r="IAG309" s="16"/>
      <c r="IAH309" s="17"/>
      <c r="IAI309" s="18"/>
      <c r="IAJ309" s="17"/>
      <c r="IAK309" s="19"/>
      <c r="IAL309" s="19"/>
      <c r="IAM309" s="19"/>
      <c r="IAN309" s="15"/>
      <c r="IAO309" s="16"/>
      <c r="IAP309" s="17"/>
      <c r="IAQ309" s="18"/>
      <c r="IAR309" s="17"/>
      <c r="IAS309" s="19"/>
      <c r="IAT309" s="19"/>
      <c r="IAU309" s="19"/>
      <c r="IAV309" s="15"/>
      <c r="IAW309" s="16"/>
      <c r="IAX309" s="17"/>
      <c r="IAY309" s="18"/>
      <c r="IAZ309" s="17"/>
      <c r="IBA309" s="19"/>
      <c r="IBB309" s="19"/>
      <c r="IBC309" s="19"/>
      <c r="IBD309" s="15"/>
      <c r="IBE309" s="16"/>
      <c r="IBF309" s="17"/>
      <c r="IBG309" s="18"/>
      <c r="IBH309" s="17"/>
      <c r="IBI309" s="19"/>
      <c r="IBJ309" s="19"/>
      <c r="IBK309" s="19"/>
      <c r="IBL309" s="15"/>
      <c r="IBM309" s="16"/>
      <c r="IBN309" s="17"/>
      <c r="IBO309" s="18"/>
      <c r="IBP309" s="17"/>
      <c r="IBQ309" s="19"/>
      <c r="IBR309" s="19"/>
      <c r="IBS309" s="19"/>
      <c r="IBT309" s="15"/>
      <c r="IBU309" s="16"/>
      <c r="IBV309" s="17"/>
      <c r="IBW309" s="18"/>
      <c r="IBX309" s="17"/>
      <c r="IBY309" s="19"/>
      <c r="IBZ309" s="19"/>
      <c r="ICA309" s="19"/>
      <c r="ICB309" s="15"/>
      <c r="ICC309" s="16"/>
      <c r="ICD309" s="17"/>
      <c r="ICE309" s="18"/>
      <c r="ICF309" s="17"/>
      <c r="ICG309" s="19"/>
      <c r="ICH309" s="19"/>
      <c r="ICI309" s="19"/>
      <c r="ICJ309" s="15"/>
      <c r="ICK309" s="16"/>
      <c r="ICL309" s="17"/>
      <c r="ICM309" s="18"/>
      <c r="ICN309" s="17"/>
      <c r="ICO309" s="19"/>
      <c r="ICP309" s="19"/>
      <c r="ICQ309" s="19"/>
      <c r="ICR309" s="15"/>
      <c r="ICS309" s="16"/>
      <c r="ICT309" s="17"/>
      <c r="ICU309" s="18"/>
      <c r="ICV309" s="17"/>
      <c r="ICW309" s="19"/>
      <c r="ICX309" s="19"/>
      <c r="ICY309" s="19"/>
      <c r="ICZ309" s="15"/>
      <c r="IDA309" s="16"/>
      <c r="IDB309" s="17"/>
      <c r="IDC309" s="18"/>
      <c r="IDD309" s="17"/>
      <c r="IDE309" s="19"/>
      <c r="IDF309" s="19"/>
      <c r="IDG309" s="19"/>
      <c r="IDH309" s="15"/>
      <c r="IDI309" s="16"/>
      <c r="IDJ309" s="17"/>
      <c r="IDK309" s="18"/>
      <c r="IDL309" s="17"/>
      <c r="IDM309" s="19"/>
      <c r="IDN309" s="19"/>
      <c r="IDO309" s="19"/>
      <c r="IDP309" s="15"/>
      <c r="IDQ309" s="16"/>
      <c r="IDR309" s="17"/>
      <c r="IDS309" s="18"/>
      <c r="IDT309" s="17"/>
      <c r="IDU309" s="19"/>
      <c r="IDV309" s="19"/>
      <c r="IDW309" s="19"/>
      <c r="IDX309" s="15"/>
      <c r="IDY309" s="16"/>
      <c r="IDZ309" s="17"/>
      <c r="IEA309" s="18"/>
      <c r="IEB309" s="17"/>
      <c r="IEC309" s="19"/>
      <c r="IED309" s="19"/>
      <c r="IEE309" s="19"/>
      <c r="IEF309" s="15"/>
      <c r="IEG309" s="16"/>
      <c r="IEH309" s="17"/>
      <c r="IEI309" s="18"/>
      <c r="IEJ309" s="17"/>
      <c r="IEK309" s="19"/>
      <c r="IEL309" s="19"/>
      <c r="IEM309" s="19"/>
      <c r="IEN309" s="15"/>
      <c r="IEO309" s="16"/>
      <c r="IEP309" s="17"/>
      <c r="IEQ309" s="18"/>
      <c r="IER309" s="17"/>
      <c r="IES309" s="19"/>
      <c r="IET309" s="19"/>
      <c r="IEU309" s="19"/>
      <c r="IEV309" s="15"/>
      <c r="IEW309" s="16"/>
      <c r="IEX309" s="17"/>
      <c r="IEY309" s="18"/>
      <c r="IEZ309" s="17"/>
      <c r="IFA309" s="19"/>
      <c r="IFB309" s="19"/>
      <c r="IFC309" s="19"/>
      <c r="IFD309" s="15"/>
      <c r="IFE309" s="16"/>
      <c r="IFF309" s="17"/>
      <c r="IFG309" s="18"/>
      <c r="IFH309" s="17"/>
      <c r="IFI309" s="19"/>
      <c r="IFJ309" s="19"/>
      <c r="IFK309" s="19"/>
      <c r="IFL309" s="15"/>
      <c r="IFM309" s="16"/>
      <c r="IFN309" s="17"/>
      <c r="IFO309" s="18"/>
      <c r="IFP309" s="17"/>
      <c r="IFQ309" s="19"/>
      <c r="IFR309" s="19"/>
      <c r="IFS309" s="19"/>
      <c r="IFT309" s="15"/>
      <c r="IFU309" s="16"/>
      <c r="IFV309" s="17"/>
      <c r="IFW309" s="18"/>
      <c r="IFX309" s="17"/>
      <c r="IFY309" s="19"/>
      <c r="IFZ309" s="19"/>
      <c r="IGA309" s="19"/>
      <c r="IGB309" s="15"/>
      <c r="IGC309" s="16"/>
      <c r="IGD309" s="17"/>
      <c r="IGE309" s="18"/>
      <c r="IGF309" s="17"/>
      <c r="IGG309" s="19"/>
      <c r="IGH309" s="19"/>
      <c r="IGI309" s="19"/>
      <c r="IGJ309" s="15"/>
      <c r="IGK309" s="16"/>
      <c r="IGL309" s="17"/>
      <c r="IGM309" s="18"/>
      <c r="IGN309" s="17"/>
      <c r="IGO309" s="19"/>
      <c r="IGP309" s="19"/>
      <c r="IGQ309" s="19"/>
      <c r="IGR309" s="15"/>
      <c r="IGS309" s="16"/>
      <c r="IGT309" s="17"/>
      <c r="IGU309" s="18"/>
      <c r="IGV309" s="17"/>
      <c r="IGW309" s="19"/>
      <c r="IGX309" s="19"/>
      <c r="IGY309" s="19"/>
      <c r="IGZ309" s="15"/>
      <c r="IHA309" s="16"/>
      <c r="IHB309" s="17"/>
      <c r="IHC309" s="18"/>
      <c r="IHD309" s="17"/>
      <c r="IHE309" s="19"/>
      <c r="IHF309" s="19"/>
      <c r="IHG309" s="19"/>
      <c r="IHH309" s="15"/>
      <c r="IHI309" s="16"/>
      <c r="IHJ309" s="17"/>
      <c r="IHK309" s="18"/>
      <c r="IHL309" s="17"/>
      <c r="IHM309" s="19"/>
      <c r="IHN309" s="19"/>
      <c r="IHO309" s="19"/>
      <c r="IHP309" s="15"/>
      <c r="IHQ309" s="16"/>
      <c r="IHR309" s="17"/>
      <c r="IHS309" s="18"/>
      <c r="IHT309" s="17"/>
      <c r="IHU309" s="19"/>
      <c r="IHV309" s="19"/>
      <c r="IHW309" s="19"/>
      <c r="IHX309" s="15"/>
      <c r="IHY309" s="16"/>
      <c r="IHZ309" s="17"/>
      <c r="IIA309" s="18"/>
      <c r="IIB309" s="17"/>
      <c r="IIC309" s="19"/>
      <c r="IID309" s="19"/>
      <c r="IIE309" s="19"/>
      <c r="IIF309" s="15"/>
      <c r="IIG309" s="16"/>
      <c r="IIH309" s="17"/>
      <c r="III309" s="18"/>
      <c r="IIJ309" s="17"/>
      <c r="IIK309" s="19"/>
      <c r="IIL309" s="19"/>
      <c r="IIM309" s="19"/>
      <c r="IIN309" s="15"/>
      <c r="IIO309" s="16"/>
      <c r="IIP309" s="17"/>
      <c r="IIQ309" s="18"/>
      <c r="IIR309" s="17"/>
      <c r="IIS309" s="19"/>
      <c r="IIT309" s="19"/>
      <c r="IIU309" s="19"/>
      <c r="IIV309" s="15"/>
      <c r="IIW309" s="16"/>
      <c r="IIX309" s="17"/>
      <c r="IIY309" s="18"/>
      <c r="IIZ309" s="17"/>
      <c r="IJA309" s="19"/>
      <c r="IJB309" s="19"/>
      <c r="IJC309" s="19"/>
      <c r="IJD309" s="15"/>
      <c r="IJE309" s="16"/>
      <c r="IJF309" s="17"/>
      <c r="IJG309" s="18"/>
      <c r="IJH309" s="17"/>
      <c r="IJI309" s="19"/>
      <c r="IJJ309" s="19"/>
      <c r="IJK309" s="19"/>
      <c r="IJL309" s="15"/>
      <c r="IJM309" s="16"/>
      <c r="IJN309" s="17"/>
      <c r="IJO309" s="18"/>
      <c r="IJP309" s="17"/>
      <c r="IJQ309" s="19"/>
      <c r="IJR309" s="19"/>
      <c r="IJS309" s="19"/>
      <c r="IJT309" s="15"/>
      <c r="IJU309" s="16"/>
      <c r="IJV309" s="17"/>
      <c r="IJW309" s="18"/>
      <c r="IJX309" s="17"/>
      <c r="IJY309" s="19"/>
      <c r="IJZ309" s="19"/>
      <c r="IKA309" s="19"/>
      <c r="IKB309" s="15"/>
      <c r="IKC309" s="16"/>
      <c r="IKD309" s="17"/>
      <c r="IKE309" s="18"/>
      <c r="IKF309" s="17"/>
      <c r="IKG309" s="19"/>
      <c r="IKH309" s="19"/>
      <c r="IKI309" s="19"/>
      <c r="IKJ309" s="15"/>
      <c r="IKK309" s="16"/>
      <c r="IKL309" s="17"/>
      <c r="IKM309" s="18"/>
      <c r="IKN309" s="17"/>
      <c r="IKO309" s="19"/>
      <c r="IKP309" s="19"/>
      <c r="IKQ309" s="19"/>
      <c r="IKR309" s="15"/>
      <c r="IKS309" s="16"/>
      <c r="IKT309" s="17"/>
      <c r="IKU309" s="18"/>
      <c r="IKV309" s="17"/>
      <c r="IKW309" s="19"/>
      <c r="IKX309" s="19"/>
      <c r="IKY309" s="19"/>
      <c r="IKZ309" s="15"/>
      <c r="ILA309" s="16"/>
      <c r="ILB309" s="17"/>
      <c r="ILC309" s="18"/>
      <c r="ILD309" s="17"/>
      <c r="ILE309" s="19"/>
      <c r="ILF309" s="19"/>
      <c r="ILG309" s="19"/>
      <c r="ILH309" s="15"/>
      <c r="ILI309" s="16"/>
      <c r="ILJ309" s="17"/>
      <c r="ILK309" s="18"/>
      <c r="ILL309" s="17"/>
      <c r="ILM309" s="19"/>
      <c r="ILN309" s="19"/>
      <c r="ILO309" s="19"/>
      <c r="ILP309" s="15"/>
      <c r="ILQ309" s="16"/>
      <c r="ILR309" s="17"/>
      <c r="ILS309" s="18"/>
      <c r="ILT309" s="17"/>
      <c r="ILU309" s="19"/>
      <c r="ILV309" s="19"/>
      <c r="ILW309" s="19"/>
      <c r="ILX309" s="15"/>
      <c r="ILY309" s="16"/>
      <c r="ILZ309" s="17"/>
      <c r="IMA309" s="18"/>
      <c r="IMB309" s="17"/>
      <c r="IMC309" s="19"/>
      <c r="IMD309" s="19"/>
      <c r="IME309" s="19"/>
      <c r="IMF309" s="15"/>
      <c r="IMG309" s="16"/>
      <c r="IMH309" s="17"/>
      <c r="IMI309" s="18"/>
      <c r="IMJ309" s="17"/>
      <c r="IMK309" s="19"/>
      <c r="IML309" s="19"/>
      <c r="IMM309" s="19"/>
      <c r="IMN309" s="15"/>
      <c r="IMO309" s="16"/>
      <c r="IMP309" s="17"/>
      <c r="IMQ309" s="18"/>
      <c r="IMR309" s="17"/>
      <c r="IMS309" s="19"/>
      <c r="IMT309" s="19"/>
      <c r="IMU309" s="19"/>
      <c r="IMV309" s="15"/>
      <c r="IMW309" s="16"/>
      <c r="IMX309" s="17"/>
      <c r="IMY309" s="18"/>
      <c r="IMZ309" s="17"/>
      <c r="INA309" s="19"/>
      <c r="INB309" s="19"/>
      <c r="INC309" s="19"/>
      <c r="IND309" s="15"/>
      <c r="INE309" s="16"/>
      <c r="INF309" s="17"/>
      <c r="ING309" s="18"/>
      <c r="INH309" s="17"/>
      <c r="INI309" s="19"/>
      <c r="INJ309" s="19"/>
      <c r="INK309" s="19"/>
      <c r="INL309" s="15"/>
      <c r="INM309" s="16"/>
      <c r="INN309" s="17"/>
      <c r="INO309" s="18"/>
      <c r="INP309" s="17"/>
      <c r="INQ309" s="19"/>
      <c r="INR309" s="19"/>
      <c r="INS309" s="19"/>
      <c r="INT309" s="15"/>
      <c r="INU309" s="16"/>
      <c r="INV309" s="17"/>
      <c r="INW309" s="18"/>
      <c r="INX309" s="17"/>
      <c r="INY309" s="19"/>
      <c r="INZ309" s="19"/>
      <c r="IOA309" s="19"/>
      <c r="IOB309" s="15"/>
      <c r="IOC309" s="16"/>
      <c r="IOD309" s="17"/>
      <c r="IOE309" s="18"/>
      <c r="IOF309" s="17"/>
      <c r="IOG309" s="19"/>
      <c r="IOH309" s="19"/>
      <c r="IOI309" s="19"/>
      <c r="IOJ309" s="15"/>
      <c r="IOK309" s="16"/>
      <c r="IOL309" s="17"/>
      <c r="IOM309" s="18"/>
      <c r="ION309" s="17"/>
      <c r="IOO309" s="19"/>
      <c r="IOP309" s="19"/>
      <c r="IOQ309" s="19"/>
      <c r="IOR309" s="15"/>
      <c r="IOS309" s="16"/>
      <c r="IOT309" s="17"/>
      <c r="IOU309" s="18"/>
      <c r="IOV309" s="17"/>
      <c r="IOW309" s="19"/>
      <c r="IOX309" s="19"/>
      <c r="IOY309" s="19"/>
      <c r="IOZ309" s="15"/>
      <c r="IPA309" s="16"/>
      <c r="IPB309" s="17"/>
      <c r="IPC309" s="18"/>
      <c r="IPD309" s="17"/>
      <c r="IPE309" s="19"/>
      <c r="IPF309" s="19"/>
      <c r="IPG309" s="19"/>
      <c r="IPH309" s="15"/>
      <c r="IPI309" s="16"/>
      <c r="IPJ309" s="17"/>
      <c r="IPK309" s="18"/>
      <c r="IPL309" s="17"/>
      <c r="IPM309" s="19"/>
      <c r="IPN309" s="19"/>
      <c r="IPO309" s="19"/>
      <c r="IPP309" s="15"/>
      <c r="IPQ309" s="16"/>
      <c r="IPR309" s="17"/>
      <c r="IPS309" s="18"/>
      <c r="IPT309" s="17"/>
      <c r="IPU309" s="19"/>
      <c r="IPV309" s="19"/>
      <c r="IPW309" s="19"/>
      <c r="IPX309" s="15"/>
      <c r="IPY309" s="16"/>
      <c r="IPZ309" s="17"/>
      <c r="IQA309" s="18"/>
      <c r="IQB309" s="17"/>
      <c r="IQC309" s="19"/>
      <c r="IQD309" s="19"/>
      <c r="IQE309" s="19"/>
      <c r="IQF309" s="15"/>
      <c r="IQG309" s="16"/>
      <c r="IQH309" s="17"/>
      <c r="IQI309" s="18"/>
      <c r="IQJ309" s="17"/>
      <c r="IQK309" s="19"/>
      <c r="IQL309" s="19"/>
      <c r="IQM309" s="19"/>
      <c r="IQN309" s="15"/>
      <c r="IQO309" s="16"/>
      <c r="IQP309" s="17"/>
      <c r="IQQ309" s="18"/>
      <c r="IQR309" s="17"/>
      <c r="IQS309" s="19"/>
      <c r="IQT309" s="19"/>
      <c r="IQU309" s="19"/>
      <c r="IQV309" s="15"/>
      <c r="IQW309" s="16"/>
      <c r="IQX309" s="17"/>
      <c r="IQY309" s="18"/>
      <c r="IQZ309" s="17"/>
      <c r="IRA309" s="19"/>
      <c r="IRB309" s="19"/>
      <c r="IRC309" s="19"/>
      <c r="IRD309" s="15"/>
      <c r="IRE309" s="16"/>
      <c r="IRF309" s="17"/>
      <c r="IRG309" s="18"/>
      <c r="IRH309" s="17"/>
      <c r="IRI309" s="19"/>
      <c r="IRJ309" s="19"/>
      <c r="IRK309" s="19"/>
      <c r="IRL309" s="15"/>
      <c r="IRM309" s="16"/>
      <c r="IRN309" s="17"/>
      <c r="IRO309" s="18"/>
      <c r="IRP309" s="17"/>
      <c r="IRQ309" s="19"/>
      <c r="IRR309" s="19"/>
      <c r="IRS309" s="19"/>
      <c r="IRT309" s="15"/>
      <c r="IRU309" s="16"/>
      <c r="IRV309" s="17"/>
      <c r="IRW309" s="18"/>
      <c r="IRX309" s="17"/>
      <c r="IRY309" s="19"/>
      <c r="IRZ309" s="19"/>
      <c r="ISA309" s="19"/>
      <c r="ISB309" s="15"/>
      <c r="ISC309" s="16"/>
      <c r="ISD309" s="17"/>
      <c r="ISE309" s="18"/>
      <c r="ISF309" s="17"/>
      <c r="ISG309" s="19"/>
      <c r="ISH309" s="19"/>
      <c r="ISI309" s="19"/>
      <c r="ISJ309" s="15"/>
      <c r="ISK309" s="16"/>
      <c r="ISL309" s="17"/>
      <c r="ISM309" s="18"/>
      <c r="ISN309" s="17"/>
      <c r="ISO309" s="19"/>
      <c r="ISP309" s="19"/>
      <c r="ISQ309" s="19"/>
      <c r="ISR309" s="15"/>
      <c r="ISS309" s="16"/>
      <c r="IST309" s="17"/>
      <c r="ISU309" s="18"/>
      <c r="ISV309" s="17"/>
      <c r="ISW309" s="19"/>
      <c r="ISX309" s="19"/>
      <c r="ISY309" s="19"/>
      <c r="ISZ309" s="15"/>
      <c r="ITA309" s="16"/>
      <c r="ITB309" s="17"/>
      <c r="ITC309" s="18"/>
      <c r="ITD309" s="17"/>
      <c r="ITE309" s="19"/>
      <c r="ITF309" s="19"/>
      <c r="ITG309" s="19"/>
      <c r="ITH309" s="15"/>
      <c r="ITI309" s="16"/>
      <c r="ITJ309" s="17"/>
      <c r="ITK309" s="18"/>
      <c r="ITL309" s="17"/>
      <c r="ITM309" s="19"/>
      <c r="ITN309" s="19"/>
      <c r="ITO309" s="19"/>
      <c r="ITP309" s="15"/>
      <c r="ITQ309" s="16"/>
      <c r="ITR309" s="17"/>
      <c r="ITS309" s="18"/>
      <c r="ITT309" s="17"/>
      <c r="ITU309" s="19"/>
      <c r="ITV309" s="19"/>
      <c r="ITW309" s="19"/>
      <c r="ITX309" s="15"/>
      <c r="ITY309" s="16"/>
      <c r="ITZ309" s="17"/>
      <c r="IUA309" s="18"/>
      <c r="IUB309" s="17"/>
      <c r="IUC309" s="19"/>
      <c r="IUD309" s="19"/>
      <c r="IUE309" s="19"/>
      <c r="IUF309" s="15"/>
      <c r="IUG309" s="16"/>
      <c r="IUH309" s="17"/>
      <c r="IUI309" s="18"/>
      <c r="IUJ309" s="17"/>
      <c r="IUK309" s="19"/>
      <c r="IUL309" s="19"/>
      <c r="IUM309" s="19"/>
      <c r="IUN309" s="15"/>
      <c r="IUO309" s="16"/>
      <c r="IUP309" s="17"/>
      <c r="IUQ309" s="18"/>
      <c r="IUR309" s="17"/>
      <c r="IUS309" s="19"/>
      <c r="IUT309" s="19"/>
      <c r="IUU309" s="19"/>
      <c r="IUV309" s="15"/>
      <c r="IUW309" s="16"/>
      <c r="IUX309" s="17"/>
      <c r="IUY309" s="18"/>
      <c r="IUZ309" s="17"/>
      <c r="IVA309" s="19"/>
      <c r="IVB309" s="19"/>
      <c r="IVC309" s="19"/>
      <c r="IVD309" s="15"/>
      <c r="IVE309" s="16"/>
      <c r="IVF309" s="17"/>
      <c r="IVG309" s="18"/>
      <c r="IVH309" s="17"/>
      <c r="IVI309" s="19"/>
      <c r="IVJ309" s="19"/>
      <c r="IVK309" s="19"/>
      <c r="IVL309" s="15"/>
      <c r="IVM309" s="16"/>
      <c r="IVN309" s="17"/>
      <c r="IVO309" s="18"/>
      <c r="IVP309" s="17"/>
      <c r="IVQ309" s="19"/>
      <c r="IVR309" s="19"/>
      <c r="IVS309" s="19"/>
      <c r="IVT309" s="15"/>
      <c r="IVU309" s="16"/>
      <c r="IVV309" s="17"/>
      <c r="IVW309" s="18"/>
      <c r="IVX309" s="17"/>
      <c r="IVY309" s="19"/>
      <c r="IVZ309" s="19"/>
      <c r="IWA309" s="19"/>
      <c r="IWB309" s="15"/>
      <c r="IWC309" s="16"/>
      <c r="IWD309" s="17"/>
      <c r="IWE309" s="18"/>
      <c r="IWF309" s="17"/>
      <c r="IWG309" s="19"/>
      <c r="IWH309" s="19"/>
      <c r="IWI309" s="19"/>
      <c r="IWJ309" s="15"/>
      <c r="IWK309" s="16"/>
      <c r="IWL309" s="17"/>
      <c r="IWM309" s="18"/>
      <c r="IWN309" s="17"/>
      <c r="IWO309" s="19"/>
      <c r="IWP309" s="19"/>
      <c r="IWQ309" s="19"/>
      <c r="IWR309" s="15"/>
      <c r="IWS309" s="16"/>
      <c r="IWT309" s="17"/>
      <c r="IWU309" s="18"/>
      <c r="IWV309" s="17"/>
      <c r="IWW309" s="19"/>
      <c r="IWX309" s="19"/>
      <c r="IWY309" s="19"/>
      <c r="IWZ309" s="15"/>
      <c r="IXA309" s="16"/>
      <c r="IXB309" s="17"/>
      <c r="IXC309" s="18"/>
      <c r="IXD309" s="17"/>
      <c r="IXE309" s="19"/>
      <c r="IXF309" s="19"/>
      <c r="IXG309" s="19"/>
      <c r="IXH309" s="15"/>
      <c r="IXI309" s="16"/>
      <c r="IXJ309" s="17"/>
      <c r="IXK309" s="18"/>
      <c r="IXL309" s="17"/>
      <c r="IXM309" s="19"/>
      <c r="IXN309" s="19"/>
      <c r="IXO309" s="19"/>
      <c r="IXP309" s="15"/>
      <c r="IXQ309" s="16"/>
      <c r="IXR309" s="17"/>
      <c r="IXS309" s="18"/>
      <c r="IXT309" s="17"/>
      <c r="IXU309" s="19"/>
      <c r="IXV309" s="19"/>
      <c r="IXW309" s="19"/>
      <c r="IXX309" s="15"/>
      <c r="IXY309" s="16"/>
      <c r="IXZ309" s="17"/>
      <c r="IYA309" s="18"/>
      <c r="IYB309" s="17"/>
      <c r="IYC309" s="19"/>
      <c r="IYD309" s="19"/>
      <c r="IYE309" s="19"/>
      <c r="IYF309" s="15"/>
      <c r="IYG309" s="16"/>
      <c r="IYH309" s="17"/>
      <c r="IYI309" s="18"/>
      <c r="IYJ309" s="17"/>
      <c r="IYK309" s="19"/>
      <c r="IYL309" s="19"/>
      <c r="IYM309" s="19"/>
      <c r="IYN309" s="15"/>
      <c r="IYO309" s="16"/>
      <c r="IYP309" s="17"/>
      <c r="IYQ309" s="18"/>
      <c r="IYR309" s="17"/>
      <c r="IYS309" s="19"/>
      <c r="IYT309" s="19"/>
      <c r="IYU309" s="19"/>
      <c r="IYV309" s="15"/>
      <c r="IYW309" s="16"/>
      <c r="IYX309" s="17"/>
      <c r="IYY309" s="18"/>
      <c r="IYZ309" s="17"/>
      <c r="IZA309" s="19"/>
      <c r="IZB309" s="19"/>
      <c r="IZC309" s="19"/>
      <c r="IZD309" s="15"/>
      <c r="IZE309" s="16"/>
      <c r="IZF309" s="17"/>
      <c r="IZG309" s="18"/>
      <c r="IZH309" s="17"/>
      <c r="IZI309" s="19"/>
      <c r="IZJ309" s="19"/>
      <c r="IZK309" s="19"/>
      <c r="IZL309" s="15"/>
      <c r="IZM309" s="16"/>
      <c r="IZN309" s="17"/>
      <c r="IZO309" s="18"/>
      <c r="IZP309" s="17"/>
      <c r="IZQ309" s="19"/>
      <c r="IZR309" s="19"/>
      <c r="IZS309" s="19"/>
      <c r="IZT309" s="15"/>
      <c r="IZU309" s="16"/>
      <c r="IZV309" s="17"/>
      <c r="IZW309" s="18"/>
      <c r="IZX309" s="17"/>
      <c r="IZY309" s="19"/>
      <c r="IZZ309" s="19"/>
      <c r="JAA309" s="19"/>
      <c r="JAB309" s="15"/>
      <c r="JAC309" s="16"/>
      <c r="JAD309" s="17"/>
      <c r="JAE309" s="18"/>
      <c r="JAF309" s="17"/>
      <c r="JAG309" s="19"/>
      <c r="JAH309" s="19"/>
      <c r="JAI309" s="19"/>
      <c r="JAJ309" s="15"/>
      <c r="JAK309" s="16"/>
      <c r="JAL309" s="17"/>
      <c r="JAM309" s="18"/>
      <c r="JAN309" s="17"/>
      <c r="JAO309" s="19"/>
      <c r="JAP309" s="19"/>
      <c r="JAQ309" s="19"/>
      <c r="JAR309" s="15"/>
      <c r="JAS309" s="16"/>
      <c r="JAT309" s="17"/>
      <c r="JAU309" s="18"/>
      <c r="JAV309" s="17"/>
      <c r="JAW309" s="19"/>
      <c r="JAX309" s="19"/>
      <c r="JAY309" s="19"/>
      <c r="JAZ309" s="15"/>
      <c r="JBA309" s="16"/>
      <c r="JBB309" s="17"/>
      <c r="JBC309" s="18"/>
      <c r="JBD309" s="17"/>
      <c r="JBE309" s="19"/>
      <c r="JBF309" s="19"/>
      <c r="JBG309" s="19"/>
      <c r="JBH309" s="15"/>
      <c r="JBI309" s="16"/>
      <c r="JBJ309" s="17"/>
      <c r="JBK309" s="18"/>
      <c r="JBL309" s="17"/>
      <c r="JBM309" s="19"/>
      <c r="JBN309" s="19"/>
      <c r="JBO309" s="19"/>
      <c r="JBP309" s="15"/>
      <c r="JBQ309" s="16"/>
      <c r="JBR309" s="17"/>
      <c r="JBS309" s="18"/>
      <c r="JBT309" s="17"/>
      <c r="JBU309" s="19"/>
      <c r="JBV309" s="19"/>
      <c r="JBW309" s="19"/>
      <c r="JBX309" s="15"/>
      <c r="JBY309" s="16"/>
      <c r="JBZ309" s="17"/>
      <c r="JCA309" s="18"/>
      <c r="JCB309" s="17"/>
      <c r="JCC309" s="19"/>
      <c r="JCD309" s="19"/>
      <c r="JCE309" s="19"/>
      <c r="JCF309" s="15"/>
      <c r="JCG309" s="16"/>
      <c r="JCH309" s="17"/>
      <c r="JCI309" s="18"/>
      <c r="JCJ309" s="17"/>
      <c r="JCK309" s="19"/>
      <c r="JCL309" s="19"/>
      <c r="JCM309" s="19"/>
      <c r="JCN309" s="15"/>
      <c r="JCO309" s="16"/>
      <c r="JCP309" s="17"/>
      <c r="JCQ309" s="18"/>
      <c r="JCR309" s="17"/>
      <c r="JCS309" s="19"/>
      <c r="JCT309" s="19"/>
      <c r="JCU309" s="19"/>
      <c r="JCV309" s="15"/>
      <c r="JCW309" s="16"/>
      <c r="JCX309" s="17"/>
      <c r="JCY309" s="18"/>
      <c r="JCZ309" s="17"/>
      <c r="JDA309" s="19"/>
      <c r="JDB309" s="19"/>
      <c r="JDC309" s="19"/>
      <c r="JDD309" s="15"/>
      <c r="JDE309" s="16"/>
      <c r="JDF309" s="17"/>
      <c r="JDG309" s="18"/>
      <c r="JDH309" s="17"/>
      <c r="JDI309" s="19"/>
      <c r="JDJ309" s="19"/>
      <c r="JDK309" s="19"/>
      <c r="JDL309" s="15"/>
      <c r="JDM309" s="16"/>
      <c r="JDN309" s="17"/>
      <c r="JDO309" s="18"/>
      <c r="JDP309" s="17"/>
      <c r="JDQ309" s="19"/>
      <c r="JDR309" s="19"/>
      <c r="JDS309" s="19"/>
      <c r="JDT309" s="15"/>
      <c r="JDU309" s="16"/>
      <c r="JDV309" s="17"/>
      <c r="JDW309" s="18"/>
      <c r="JDX309" s="17"/>
      <c r="JDY309" s="19"/>
      <c r="JDZ309" s="19"/>
      <c r="JEA309" s="19"/>
      <c r="JEB309" s="15"/>
      <c r="JEC309" s="16"/>
      <c r="JED309" s="17"/>
      <c r="JEE309" s="18"/>
      <c r="JEF309" s="17"/>
      <c r="JEG309" s="19"/>
      <c r="JEH309" s="19"/>
      <c r="JEI309" s="19"/>
      <c r="JEJ309" s="15"/>
      <c r="JEK309" s="16"/>
      <c r="JEL309" s="17"/>
      <c r="JEM309" s="18"/>
      <c r="JEN309" s="17"/>
      <c r="JEO309" s="19"/>
      <c r="JEP309" s="19"/>
      <c r="JEQ309" s="19"/>
      <c r="JER309" s="15"/>
      <c r="JES309" s="16"/>
      <c r="JET309" s="17"/>
      <c r="JEU309" s="18"/>
      <c r="JEV309" s="17"/>
      <c r="JEW309" s="19"/>
      <c r="JEX309" s="19"/>
      <c r="JEY309" s="19"/>
      <c r="JEZ309" s="15"/>
      <c r="JFA309" s="16"/>
      <c r="JFB309" s="17"/>
      <c r="JFC309" s="18"/>
      <c r="JFD309" s="17"/>
      <c r="JFE309" s="19"/>
      <c r="JFF309" s="19"/>
      <c r="JFG309" s="19"/>
      <c r="JFH309" s="15"/>
      <c r="JFI309" s="16"/>
      <c r="JFJ309" s="17"/>
      <c r="JFK309" s="18"/>
      <c r="JFL309" s="17"/>
      <c r="JFM309" s="19"/>
      <c r="JFN309" s="19"/>
      <c r="JFO309" s="19"/>
      <c r="JFP309" s="15"/>
      <c r="JFQ309" s="16"/>
      <c r="JFR309" s="17"/>
      <c r="JFS309" s="18"/>
      <c r="JFT309" s="17"/>
      <c r="JFU309" s="19"/>
      <c r="JFV309" s="19"/>
      <c r="JFW309" s="19"/>
      <c r="JFX309" s="15"/>
      <c r="JFY309" s="16"/>
      <c r="JFZ309" s="17"/>
      <c r="JGA309" s="18"/>
      <c r="JGB309" s="17"/>
      <c r="JGC309" s="19"/>
      <c r="JGD309" s="19"/>
      <c r="JGE309" s="19"/>
      <c r="JGF309" s="15"/>
      <c r="JGG309" s="16"/>
      <c r="JGH309" s="17"/>
      <c r="JGI309" s="18"/>
      <c r="JGJ309" s="17"/>
      <c r="JGK309" s="19"/>
      <c r="JGL309" s="19"/>
      <c r="JGM309" s="19"/>
      <c r="JGN309" s="15"/>
      <c r="JGO309" s="16"/>
      <c r="JGP309" s="17"/>
      <c r="JGQ309" s="18"/>
      <c r="JGR309" s="17"/>
      <c r="JGS309" s="19"/>
      <c r="JGT309" s="19"/>
      <c r="JGU309" s="19"/>
      <c r="JGV309" s="15"/>
      <c r="JGW309" s="16"/>
      <c r="JGX309" s="17"/>
      <c r="JGY309" s="18"/>
      <c r="JGZ309" s="17"/>
      <c r="JHA309" s="19"/>
      <c r="JHB309" s="19"/>
      <c r="JHC309" s="19"/>
      <c r="JHD309" s="15"/>
      <c r="JHE309" s="16"/>
      <c r="JHF309" s="17"/>
      <c r="JHG309" s="18"/>
      <c r="JHH309" s="17"/>
      <c r="JHI309" s="19"/>
      <c r="JHJ309" s="19"/>
      <c r="JHK309" s="19"/>
      <c r="JHL309" s="15"/>
      <c r="JHM309" s="16"/>
      <c r="JHN309" s="17"/>
      <c r="JHO309" s="18"/>
      <c r="JHP309" s="17"/>
      <c r="JHQ309" s="19"/>
      <c r="JHR309" s="19"/>
      <c r="JHS309" s="19"/>
      <c r="JHT309" s="15"/>
      <c r="JHU309" s="16"/>
      <c r="JHV309" s="17"/>
      <c r="JHW309" s="18"/>
      <c r="JHX309" s="17"/>
      <c r="JHY309" s="19"/>
      <c r="JHZ309" s="19"/>
      <c r="JIA309" s="19"/>
      <c r="JIB309" s="15"/>
      <c r="JIC309" s="16"/>
      <c r="JID309" s="17"/>
      <c r="JIE309" s="18"/>
      <c r="JIF309" s="17"/>
      <c r="JIG309" s="19"/>
      <c r="JIH309" s="19"/>
      <c r="JII309" s="19"/>
      <c r="JIJ309" s="15"/>
      <c r="JIK309" s="16"/>
      <c r="JIL309" s="17"/>
      <c r="JIM309" s="18"/>
      <c r="JIN309" s="17"/>
      <c r="JIO309" s="19"/>
      <c r="JIP309" s="19"/>
      <c r="JIQ309" s="19"/>
      <c r="JIR309" s="15"/>
      <c r="JIS309" s="16"/>
      <c r="JIT309" s="17"/>
      <c r="JIU309" s="18"/>
      <c r="JIV309" s="17"/>
      <c r="JIW309" s="19"/>
      <c r="JIX309" s="19"/>
      <c r="JIY309" s="19"/>
      <c r="JIZ309" s="15"/>
      <c r="JJA309" s="16"/>
      <c r="JJB309" s="17"/>
      <c r="JJC309" s="18"/>
      <c r="JJD309" s="17"/>
      <c r="JJE309" s="19"/>
      <c r="JJF309" s="19"/>
      <c r="JJG309" s="19"/>
      <c r="JJH309" s="15"/>
      <c r="JJI309" s="16"/>
      <c r="JJJ309" s="17"/>
      <c r="JJK309" s="18"/>
      <c r="JJL309" s="17"/>
      <c r="JJM309" s="19"/>
      <c r="JJN309" s="19"/>
      <c r="JJO309" s="19"/>
      <c r="JJP309" s="15"/>
      <c r="JJQ309" s="16"/>
      <c r="JJR309" s="17"/>
      <c r="JJS309" s="18"/>
      <c r="JJT309" s="17"/>
      <c r="JJU309" s="19"/>
      <c r="JJV309" s="19"/>
      <c r="JJW309" s="19"/>
      <c r="JJX309" s="15"/>
      <c r="JJY309" s="16"/>
      <c r="JJZ309" s="17"/>
      <c r="JKA309" s="18"/>
      <c r="JKB309" s="17"/>
      <c r="JKC309" s="19"/>
      <c r="JKD309" s="19"/>
      <c r="JKE309" s="19"/>
      <c r="JKF309" s="15"/>
      <c r="JKG309" s="16"/>
      <c r="JKH309" s="17"/>
      <c r="JKI309" s="18"/>
      <c r="JKJ309" s="17"/>
      <c r="JKK309" s="19"/>
      <c r="JKL309" s="19"/>
      <c r="JKM309" s="19"/>
      <c r="JKN309" s="15"/>
      <c r="JKO309" s="16"/>
      <c r="JKP309" s="17"/>
      <c r="JKQ309" s="18"/>
      <c r="JKR309" s="17"/>
      <c r="JKS309" s="19"/>
      <c r="JKT309" s="19"/>
      <c r="JKU309" s="19"/>
      <c r="JKV309" s="15"/>
      <c r="JKW309" s="16"/>
      <c r="JKX309" s="17"/>
      <c r="JKY309" s="18"/>
      <c r="JKZ309" s="17"/>
      <c r="JLA309" s="19"/>
      <c r="JLB309" s="19"/>
      <c r="JLC309" s="19"/>
      <c r="JLD309" s="15"/>
      <c r="JLE309" s="16"/>
      <c r="JLF309" s="17"/>
      <c r="JLG309" s="18"/>
      <c r="JLH309" s="17"/>
      <c r="JLI309" s="19"/>
      <c r="JLJ309" s="19"/>
      <c r="JLK309" s="19"/>
      <c r="JLL309" s="15"/>
      <c r="JLM309" s="16"/>
      <c r="JLN309" s="17"/>
      <c r="JLO309" s="18"/>
      <c r="JLP309" s="17"/>
      <c r="JLQ309" s="19"/>
      <c r="JLR309" s="19"/>
      <c r="JLS309" s="19"/>
      <c r="JLT309" s="15"/>
      <c r="JLU309" s="16"/>
      <c r="JLV309" s="17"/>
      <c r="JLW309" s="18"/>
      <c r="JLX309" s="17"/>
      <c r="JLY309" s="19"/>
      <c r="JLZ309" s="19"/>
      <c r="JMA309" s="19"/>
      <c r="JMB309" s="15"/>
      <c r="JMC309" s="16"/>
      <c r="JMD309" s="17"/>
      <c r="JME309" s="18"/>
      <c r="JMF309" s="17"/>
      <c r="JMG309" s="19"/>
      <c r="JMH309" s="19"/>
      <c r="JMI309" s="19"/>
      <c r="JMJ309" s="15"/>
      <c r="JMK309" s="16"/>
      <c r="JML309" s="17"/>
      <c r="JMM309" s="18"/>
      <c r="JMN309" s="17"/>
      <c r="JMO309" s="19"/>
      <c r="JMP309" s="19"/>
      <c r="JMQ309" s="19"/>
      <c r="JMR309" s="15"/>
      <c r="JMS309" s="16"/>
      <c r="JMT309" s="17"/>
      <c r="JMU309" s="18"/>
      <c r="JMV309" s="17"/>
      <c r="JMW309" s="19"/>
      <c r="JMX309" s="19"/>
      <c r="JMY309" s="19"/>
      <c r="JMZ309" s="15"/>
      <c r="JNA309" s="16"/>
      <c r="JNB309" s="17"/>
      <c r="JNC309" s="18"/>
      <c r="JND309" s="17"/>
      <c r="JNE309" s="19"/>
      <c r="JNF309" s="19"/>
      <c r="JNG309" s="19"/>
      <c r="JNH309" s="15"/>
      <c r="JNI309" s="16"/>
      <c r="JNJ309" s="17"/>
      <c r="JNK309" s="18"/>
      <c r="JNL309" s="17"/>
      <c r="JNM309" s="19"/>
      <c r="JNN309" s="19"/>
      <c r="JNO309" s="19"/>
      <c r="JNP309" s="15"/>
      <c r="JNQ309" s="16"/>
      <c r="JNR309" s="17"/>
      <c r="JNS309" s="18"/>
      <c r="JNT309" s="17"/>
      <c r="JNU309" s="19"/>
      <c r="JNV309" s="19"/>
      <c r="JNW309" s="19"/>
      <c r="JNX309" s="15"/>
      <c r="JNY309" s="16"/>
      <c r="JNZ309" s="17"/>
      <c r="JOA309" s="18"/>
      <c r="JOB309" s="17"/>
      <c r="JOC309" s="19"/>
      <c r="JOD309" s="19"/>
      <c r="JOE309" s="19"/>
      <c r="JOF309" s="15"/>
      <c r="JOG309" s="16"/>
      <c r="JOH309" s="17"/>
      <c r="JOI309" s="18"/>
      <c r="JOJ309" s="17"/>
      <c r="JOK309" s="19"/>
      <c r="JOL309" s="19"/>
      <c r="JOM309" s="19"/>
      <c r="JON309" s="15"/>
      <c r="JOO309" s="16"/>
      <c r="JOP309" s="17"/>
      <c r="JOQ309" s="18"/>
      <c r="JOR309" s="17"/>
      <c r="JOS309" s="19"/>
      <c r="JOT309" s="19"/>
      <c r="JOU309" s="19"/>
      <c r="JOV309" s="15"/>
      <c r="JOW309" s="16"/>
      <c r="JOX309" s="17"/>
      <c r="JOY309" s="18"/>
      <c r="JOZ309" s="17"/>
      <c r="JPA309" s="19"/>
      <c r="JPB309" s="19"/>
      <c r="JPC309" s="19"/>
      <c r="JPD309" s="15"/>
      <c r="JPE309" s="16"/>
      <c r="JPF309" s="17"/>
      <c r="JPG309" s="18"/>
      <c r="JPH309" s="17"/>
      <c r="JPI309" s="19"/>
      <c r="JPJ309" s="19"/>
      <c r="JPK309" s="19"/>
      <c r="JPL309" s="15"/>
      <c r="JPM309" s="16"/>
      <c r="JPN309" s="17"/>
      <c r="JPO309" s="18"/>
      <c r="JPP309" s="17"/>
      <c r="JPQ309" s="19"/>
      <c r="JPR309" s="19"/>
      <c r="JPS309" s="19"/>
      <c r="JPT309" s="15"/>
      <c r="JPU309" s="16"/>
      <c r="JPV309" s="17"/>
      <c r="JPW309" s="18"/>
      <c r="JPX309" s="17"/>
      <c r="JPY309" s="19"/>
      <c r="JPZ309" s="19"/>
      <c r="JQA309" s="19"/>
      <c r="JQB309" s="15"/>
      <c r="JQC309" s="16"/>
      <c r="JQD309" s="17"/>
      <c r="JQE309" s="18"/>
      <c r="JQF309" s="17"/>
      <c r="JQG309" s="19"/>
      <c r="JQH309" s="19"/>
      <c r="JQI309" s="19"/>
      <c r="JQJ309" s="15"/>
      <c r="JQK309" s="16"/>
      <c r="JQL309" s="17"/>
      <c r="JQM309" s="18"/>
      <c r="JQN309" s="17"/>
      <c r="JQO309" s="19"/>
      <c r="JQP309" s="19"/>
      <c r="JQQ309" s="19"/>
      <c r="JQR309" s="15"/>
      <c r="JQS309" s="16"/>
      <c r="JQT309" s="17"/>
      <c r="JQU309" s="18"/>
      <c r="JQV309" s="17"/>
      <c r="JQW309" s="19"/>
      <c r="JQX309" s="19"/>
      <c r="JQY309" s="19"/>
      <c r="JQZ309" s="15"/>
      <c r="JRA309" s="16"/>
      <c r="JRB309" s="17"/>
      <c r="JRC309" s="18"/>
      <c r="JRD309" s="17"/>
      <c r="JRE309" s="19"/>
      <c r="JRF309" s="19"/>
      <c r="JRG309" s="19"/>
      <c r="JRH309" s="15"/>
      <c r="JRI309" s="16"/>
      <c r="JRJ309" s="17"/>
      <c r="JRK309" s="18"/>
      <c r="JRL309" s="17"/>
      <c r="JRM309" s="19"/>
      <c r="JRN309" s="19"/>
      <c r="JRO309" s="19"/>
      <c r="JRP309" s="15"/>
      <c r="JRQ309" s="16"/>
      <c r="JRR309" s="17"/>
      <c r="JRS309" s="18"/>
      <c r="JRT309" s="17"/>
      <c r="JRU309" s="19"/>
      <c r="JRV309" s="19"/>
      <c r="JRW309" s="19"/>
      <c r="JRX309" s="15"/>
      <c r="JRY309" s="16"/>
      <c r="JRZ309" s="17"/>
      <c r="JSA309" s="18"/>
      <c r="JSB309" s="17"/>
      <c r="JSC309" s="19"/>
      <c r="JSD309" s="19"/>
      <c r="JSE309" s="19"/>
      <c r="JSF309" s="15"/>
      <c r="JSG309" s="16"/>
      <c r="JSH309" s="17"/>
      <c r="JSI309" s="18"/>
      <c r="JSJ309" s="17"/>
      <c r="JSK309" s="19"/>
      <c r="JSL309" s="19"/>
      <c r="JSM309" s="19"/>
      <c r="JSN309" s="15"/>
      <c r="JSO309" s="16"/>
      <c r="JSP309" s="17"/>
      <c r="JSQ309" s="18"/>
      <c r="JSR309" s="17"/>
      <c r="JSS309" s="19"/>
      <c r="JST309" s="19"/>
      <c r="JSU309" s="19"/>
      <c r="JSV309" s="15"/>
      <c r="JSW309" s="16"/>
      <c r="JSX309" s="17"/>
      <c r="JSY309" s="18"/>
      <c r="JSZ309" s="17"/>
      <c r="JTA309" s="19"/>
      <c r="JTB309" s="19"/>
      <c r="JTC309" s="19"/>
      <c r="JTD309" s="15"/>
      <c r="JTE309" s="16"/>
      <c r="JTF309" s="17"/>
      <c r="JTG309" s="18"/>
      <c r="JTH309" s="17"/>
      <c r="JTI309" s="19"/>
      <c r="JTJ309" s="19"/>
      <c r="JTK309" s="19"/>
      <c r="JTL309" s="15"/>
      <c r="JTM309" s="16"/>
      <c r="JTN309" s="17"/>
      <c r="JTO309" s="18"/>
      <c r="JTP309" s="17"/>
      <c r="JTQ309" s="19"/>
      <c r="JTR309" s="19"/>
      <c r="JTS309" s="19"/>
      <c r="JTT309" s="15"/>
      <c r="JTU309" s="16"/>
      <c r="JTV309" s="17"/>
      <c r="JTW309" s="18"/>
      <c r="JTX309" s="17"/>
      <c r="JTY309" s="19"/>
      <c r="JTZ309" s="19"/>
      <c r="JUA309" s="19"/>
      <c r="JUB309" s="15"/>
      <c r="JUC309" s="16"/>
      <c r="JUD309" s="17"/>
      <c r="JUE309" s="18"/>
      <c r="JUF309" s="17"/>
      <c r="JUG309" s="19"/>
      <c r="JUH309" s="19"/>
      <c r="JUI309" s="19"/>
      <c r="JUJ309" s="15"/>
      <c r="JUK309" s="16"/>
      <c r="JUL309" s="17"/>
      <c r="JUM309" s="18"/>
      <c r="JUN309" s="17"/>
      <c r="JUO309" s="19"/>
      <c r="JUP309" s="19"/>
      <c r="JUQ309" s="19"/>
      <c r="JUR309" s="15"/>
      <c r="JUS309" s="16"/>
      <c r="JUT309" s="17"/>
      <c r="JUU309" s="18"/>
      <c r="JUV309" s="17"/>
      <c r="JUW309" s="19"/>
      <c r="JUX309" s="19"/>
      <c r="JUY309" s="19"/>
      <c r="JUZ309" s="15"/>
      <c r="JVA309" s="16"/>
      <c r="JVB309" s="17"/>
      <c r="JVC309" s="18"/>
      <c r="JVD309" s="17"/>
      <c r="JVE309" s="19"/>
      <c r="JVF309" s="19"/>
      <c r="JVG309" s="19"/>
      <c r="JVH309" s="15"/>
      <c r="JVI309" s="16"/>
      <c r="JVJ309" s="17"/>
      <c r="JVK309" s="18"/>
      <c r="JVL309" s="17"/>
      <c r="JVM309" s="19"/>
      <c r="JVN309" s="19"/>
      <c r="JVO309" s="19"/>
      <c r="JVP309" s="15"/>
      <c r="JVQ309" s="16"/>
      <c r="JVR309" s="17"/>
      <c r="JVS309" s="18"/>
      <c r="JVT309" s="17"/>
      <c r="JVU309" s="19"/>
      <c r="JVV309" s="19"/>
      <c r="JVW309" s="19"/>
      <c r="JVX309" s="15"/>
      <c r="JVY309" s="16"/>
      <c r="JVZ309" s="17"/>
      <c r="JWA309" s="18"/>
      <c r="JWB309" s="17"/>
      <c r="JWC309" s="19"/>
      <c r="JWD309" s="19"/>
      <c r="JWE309" s="19"/>
      <c r="JWF309" s="15"/>
      <c r="JWG309" s="16"/>
      <c r="JWH309" s="17"/>
      <c r="JWI309" s="18"/>
      <c r="JWJ309" s="17"/>
      <c r="JWK309" s="19"/>
      <c r="JWL309" s="19"/>
      <c r="JWM309" s="19"/>
      <c r="JWN309" s="15"/>
      <c r="JWO309" s="16"/>
      <c r="JWP309" s="17"/>
      <c r="JWQ309" s="18"/>
      <c r="JWR309" s="17"/>
      <c r="JWS309" s="19"/>
      <c r="JWT309" s="19"/>
      <c r="JWU309" s="19"/>
      <c r="JWV309" s="15"/>
      <c r="JWW309" s="16"/>
      <c r="JWX309" s="17"/>
      <c r="JWY309" s="18"/>
      <c r="JWZ309" s="17"/>
      <c r="JXA309" s="19"/>
      <c r="JXB309" s="19"/>
      <c r="JXC309" s="19"/>
      <c r="JXD309" s="15"/>
      <c r="JXE309" s="16"/>
      <c r="JXF309" s="17"/>
      <c r="JXG309" s="18"/>
      <c r="JXH309" s="17"/>
      <c r="JXI309" s="19"/>
      <c r="JXJ309" s="19"/>
      <c r="JXK309" s="19"/>
      <c r="JXL309" s="15"/>
      <c r="JXM309" s="16"/>
      <c r="JXN309" s="17"/>
      <c r="JXO309" s="18"/>
      <c r="JXP309" s="17"/>
      <c r="JXQ309" s="19"/>
      <c r="JXR309" s="19"/>
      <c r="JXS309" s="19"/>
      <c r="JXT309" s="15"/>
      <c r="JXU309" s="16"/>
      <c r="JXV309" s="17"/>
      <c r="JXW309" s="18"/>
      <c r="JXX309" s="17"/>
      <c r="JXY309" s="19"/>
      <c r="JXZ309" s="19"/>
      <c r="JYA309" s="19"/>
      <c r="JYB309" s="15"/>
      <c r="JYC309" s="16"/>
      <c r="JYD309" s="17"/>
      <c r="JYE309" s="18"/>
      <c r="JYF309" s="17"/>
      <c r="JYG309" s="19"/>
      <c r="JYH309" s="19"/>
      <c r="JYI309" s="19"/>
      <c r="JYJ309" s="15"/>
      <c r="JYK309" s="16"/>
      <c r="JYL309" s="17"/>
      <c r="JYM309" s="18"/>
      <c r="JYN309" s="17"/>
      <c r="JYO309" s="19"/>
      <c r="JYP309" s="19"/>
      <c r="JYQ309" s="19"/>
      <c r="JYR309" s="15"/>
      <c r="JYS309" s="16"/>
      <c r="JYT309" s="17"/>
      <c r="JYU309" s="18"/>
      <c r="JYV309" s="17"/>
      <c r="JYW309" s="19"/>
      <c r="JYX309" s="19"/>
      <c r="JYY309" s="19"/>
      <c r="JYZ309" s="15"/>
      <c r="JZA309" s="16"/>
      <c r="JZB309" s="17"/>
      <c r="JZC309" s="18"/>
      <c r="JZD309" s="17"/>
      <c r="JZE309" s="19"/>
      <c r="JZF309" s="19"/>
      <c r="JZG309" s="19"/>
      <c r="JZH309" s="15"/>
      <c r="JZI309" s="16"/>
      <c r="JZJ309" s="17"/>
      <c r="JZK309" s="18"/>
      <c r="JZL309" s="17"/>
      <c r="JZM309" s="19"/>
      <c r="JZN309" s="19"/>
      <c r="JZO309" s="19"/>
      <c r="JZP309" s="15"/>
      <c r="JZQ309" s="16"/>
      <c r="JZR309" s="17"/>
      <c r="JZS309" s="18"/>
      <c r="JZT309" s="17"/>
      <c r="JZU309" s="19"/>
      <c r="JZV309" s="19"/>
      <c r="JZW309" s="19"/>
      <c r="JZX309" s="15"/>
      <c r="JZY309" s="16"/>
      <c r="JZZ309" s="17"/>
      <c r="KAA309" s="18"/>
      <c r="KAB309" s="17"/>
      <c r="KAC309" s="19"/>
      <c r="KAD309" s="19"/>
      <c r="KAE309" s="19"/>
      <c r="KAF309" s="15"/>
      <c r="KAG309" s="16"/>
      <c r="KAH309" s="17"/>
      <c r="KAI309" s="18"/>
      <c r="KAJ309" s="17"/>
      <c r="KAK309" s="19"/>
      <c r="KAL309" s="19"/>
      <c r="KAM309" s="19"/>
      <c r="KAN309" s="15"/>
      <c r="KAO309" s="16"/>
      <c r="KAP309" s="17"/>
      <c r="KAQ309" s="18"/>
      <c r="KAR309" s="17"/>
      <c r="KAS309" s="19"/>
      <c r="KAT309" s="19"/>
      <c r="KAU309" s="19"/>
      <c r="KAV309" s="15"/>
      <c r="KAW309" s="16"/>
      <c r="KAX309" s="17"/>
      <c r="KAY309" s="18"/>
      <c r="KAZ309" s="17"/>
      <c r="KBA309" s="19"/>
      <c r="KBB309" s="19"/>
      <c r="KBC309" s="19"/>
      <c r="KBD309" s="15"/>
      <c r="KBE309" s="16"/>
      <c r="KBF309" s="17"/>
      <c r="KBG309" s="18"/>
      <c r="KBH309" s="17"/>
      <c r="KBI309" s="19"/>
      <c r="KBJ309" s="19"/>
      <c r="KBK309" s="19"/>
      <c r="KBL309" s="15"/>
      <c r="KBM309" s="16"/>
      <c r="KBN309" s="17"/>
      <c r="KBO309" s="18"/>
      <c r="KBP309" s="17"/>
      <c r="KBQ309" s="19"/>
      <c r="KBR309" s="19"/>
      <c r="KBS309" s="19"/>
      <c r="KBT309" s="15"/>
      <c r="KBU309" s="16"/>
      <c r="KBV309" s="17"/>
      <c r="KBW309" s="18"/>
      <c r="KBX309" s="17"/>
      <c r="KBY309" s="19"/>
      <c r="KBZ309" s="19"/>
      <c r="KCA309" s="19"/>
      <c r="KCB309" s="15"/>
      <c r="KCC309" s="16"/>
      <c r="KCD309" s="17"/>
      <c r="KCE309" s="18"/>
      <c r="KCF309" s="17"/>
      <c r="KCG309" s="19"/>
      <c r="KCH309" s="19"/>
      <c r="KCI309" s="19"/>
      <c r="KCJ309" s="15"/>
      <c r="KCK309" s="16"/>
      <c r="KCL309" s="17"/>
      <c r="KCM309" s="18"/>
      <c r="KCN309" s="17"/>
      <c r="KCO309" s="19"/>
      <c r="KCP309" s="19"/>
      <c r="KCQ309" s="19"/>
      <c r="KCR309" s="15"/>
      <c r="KCS309" s="16"/>
      <c r="KCT309" s="17"/>
      <c r="KCU309" s="18"/>
      <c r="KCV309" s="17"/>
      <c r="KCW309" s="19"/>
      <c r="KCX309" s="19"/>
      <c r="KCY309" s="19"/>
      <c r="KCZ309" s="15"/>
      <c r="KDA309" s="16"/>
      <c r="KDB309" s="17"/>
      <c r="KDC309" s="18"/>
      <c r="KDD309" s="17"/>
      <c r="KDE309" s="19"/>
      <c r="KDF309" s="19"/>
      <c r="KDG309" s="19"/>
      <c r="KDH309" s="15"/>
      <c r="KDI309" s="16"/>
      <c r="KDJ309" s="17"/>
      <c r="KDK309" s="18"/>
      <c r="KDL309" s="17"/>
      <c r="KDM309" s="19"/>
      <c r="KDN309" s="19"/>
      <c r="KDO309" s="19"/>
      <c r="KDP309" s="15"/>
      <c r="KDQ309" s="16"/>
      <c r="KDR309" s="17"/>
      <c r="KDS309" s="18"/>
      <c r="KDT309" s="17"/>
      <c r="KDU309" s="19"/>
      <c r="KDV309" s="19"/>
      <c r="KDW309" s="19"/>
      <c r="KDX309" s="15"/>
      <c r="KDY309" s="16"/>
      <c r="KDZ309" s="17"/>
      <c r="KEA309" s="18"/>
      <c r="KEB309" s="17"/>
      <c r="KEC309" s="19"/>
      <c r="KED309" s="19"/>
      <c r="KEE309" s="19"/>
      <c r="KEF309" s="15"/>
      <c r="KEG309" s="16"/>
      <c r="KEH309" s="17"/>
      <c r="KEI309" s="18"/>
      <c r="KEJ309" s="17"/>
      <c r="KEK309" s="19"/>
      <c r="KEL309" s="19"/>
      <c r="KEM309" s="19"/>
      <c r="KEN309" s="15"/>
      <c r="KEO309" s="16"/>
      <c r="KEP309" s="17"/>
      <c r="KEQ309" s="18"/>
      <c r="KER309" s="17"/>
      <c r="KES309" s="19"/>
      <c r="KET309" s="19"/>
      <c r="KEU309" s="19"/>
      <c r="KEV309" s="15"/>
      <c r="KEW309" s="16"/>
      <c r="KEX309" s="17"/>
      <c r="KEY309" s="18"/>
      <c r="KEZ309" s="17"/>
      <c r="KFA309" s="19"/>
      <c r="KFB309" s="19"/>
      <c r="KFC309" s="19"/>
      <c r="KFD309" s="15"/>
      <c r="KFE309" s="16"/>
      <c r="KFF309" s="17"/>
      <c r="KFG309" s="18"/>
      <c r="KFH309" s="17"/>
      <c r="KFI309" s="19"/>
      <c r="KFJ309" s="19"/>
      <c r="KFK309" s="19"/>
      <c r="KFL309" s="15"/>
      <c r="KFM309" s="16"/>
      <c r="KFN309" s="17"/>
      <c r="KFO309" s="18"/>
      <c r="KFP309" s="17"/>
      <c r="KFQ309" s="19"/>
      <c r="KFR309" s="19"/>
      <c r="KFS309" s="19"/>
      <c r="KFT309" s="15"/>
      <c r="KFU309" s="16"/>
      <c r="KFV309" s="17"/>
      <c r="KFW309" s="18"/>
      <c r="KFX309" s="17"/>
      <c r="KFY309" s="19"/>
      <c r="KFZ309" s="19"/>
      <c r="KGA309" s="19"/>
      <c r="KGB309" s="15"/>
      <c r="KGC309" s="16"/>
      <c r="KGD309" s="17"/>
      <c r="KGE309" s="18"/>
      <c r="KGF309" s="17"/>
      <c r="KGG309" s="19"/>
      <c r="KGH309" s="19"/>
      <c r="KGI309" s="19"/>
      <c r="KGJ309" s="15"/>
      <c r="KGK309" s="16"/>
      <c r="KGL309" s="17"/>
      <c r="KGM309" s="18"/>
      <c r="KGN309" s="17"/>
      <c r="KGO309" s="19"/>
      <c r="KGP309" s="19"/>
      <c r="KGQ309" s="19"/>
      <c r="KGR309" s="15"/>
      <c r="KGS309" s="16"/>
      <c r="KGT309" s="17"/>
      <c r="KGU309" s="18"/>
      <c r="KGV309" s="17"/>
      <c r="KGW309" s="19"/>
      <c r="KGX309" s="19"/>
      <c r="KGY309" s="19"/>
      <c r="KGZ309" s="15"/>
      <c r="KHA309" s="16"/>
      <c r="KHB309" s="17"/>
      <c r="KHC309" s="18"/>
      <c r="KHD309" s="17"/>
      <c r="KHE309" s="19"/>
      <c r="KHF309" s="19"/>
      <c r="KHG309" s="19"/>
      <c r="KHH309" s="15"/>
      <c r="KHI309" s="16"/>
      <c r="KHJ309" s="17"/>
      <c r="KHK309" s="18"/>
      <c r="KHL309" s="17"/>
      <c r="KHM309" s="19"/>
      <c r="KHN309" s="19"/>
      <c r="KHO309" s="19"/>
      <c r="KHP309" s="15"/>
      <c r="KHQ309" s="16"/>
      <c r="KHR309" s="17"/>
      <c r="KHS309" s="18"/>
      <c r="KHT309" s="17"/>
      <c r="KHU309" s="19"/>
      <c r="KHV309" s="19"/>
      <c r="KHW309" s="19"/>
      <c r="KHX309" s="15"/>
      <c r="KHY309" s="16"/>
      <c r="KHZ309" s="17"/>
      <c r="KIA309" s="18"/>
      <c r="KIB309" s="17"/>
      <c r="KIC309" s="19"/>
      <c r="KID309" s="19"/>
      <c r="KIE309" s="19"/>
      <c r="KIF309" s="15"/>
      <c r="KIG309" s="16"/>
      <c r="KIH309" s="17"/>
      <c r="KII309" s="18"/>
      <c r="KIJ309" s="17"/>
      <c r="KIK309" s="19"/>
      <c r="KIL309" s="19"/>
      <c r="KIM309" s="19"/>
      <c r="KIN309" s="15"/>
      <c r="KIO309" s="16"/>
      <c r="KIP309" s="17"/>
      <c r="KIQ309" s="18"/>
      <c r="KIR309" s="17"/>
      <c r="KIS309" s="19"/>
      <c r="KIT309" s="19"/>
      <c r="KIU309" s="19"/>
      <c r="KIV309" s="15"/>
      <c r="KIW309" s="16"/>
      <c r="KIX309" s="17"/>
      <c r="KIY309" s="18"/>
      <c r="KIZ309" s="17"/>
      <c r="KJA309" s="19"/>
      <c r="KJB309" s="19"/>
      <c r="KJC309" s="19"/>
      <c r="KJD309" s="15"/>
      <c r="KJE309" s="16"/>
      <c r="KJF309" s="17"/>
      <c r="KJG309" s="18"/>
      <c r="KJH309" s="17"/>
      <c r="KJI309" s="19"/>
      <c r="KJJ309" s="19"/>
      <c r="KJK309" s="19"/>
      <c r="KJL309" s="15"/>
      <c r="KJM309" s="16"/>
      <c r="KJN309" s="17"/>
      <c r="KJO309" s="18"/>
      <c r="KJP309" s="17"/>
      <c r="KJQ309" s="19"/>
      <c r="KJR309" s="19"/>
      <c r="KJS309" s="19"/>
      <c r="KJT309" s="15"/>
      <c r="KJU309" s="16"/>
      <c r="KJV309" s="17"/>
      <c r="KJW309" s="18"/>
      <c r="KJX309" s="17"/>
      <c r="KJY309" s="19"/>
      <c r="KJZ309" s="19"/>
      <c r="KKA309" s="19"/>
      <c r="KKB309" s="15"/>
      <c r="KKC309" s="16"/>
      <c r="KKD309" s="17"/>
      <c r="KKE309" s="18"/>
      <c r="KKF309" s="17"/>
      <c r="KKG309" s="19"/>
      <c r="KKH309" s="19"/>
      <c r="KKI309" s="19"/>
      <c r="KKJ309" s="15"/>
      <c r="KKK309" s="16"/>
      <c r="KKL309" s="17"/>
      <c r="KKM309" s="18"/>
      <c r="KKN309" s="17"/>
      <c r="KKO309" s="19"/>
      <c r="KKP309" s="19"/>
      <c r="KKQ309" s="19"/>
      <c r="KKR309" s="15"/>
      <c r="KKS309" s="16"/>
      <c r="KKT309" s="17"/>
      <c r="KKU309" s="18"/>
      <c r="KKV309" s="17"/>
      <c r="KKW309" s="19"/>
      <c r="KKX309" s="19"/>
      <c r="KKY309" s="19"/>
      <c r="KKZ309" s="15"/>
      <c r="KLA309" s="16"/>
      <c r="KLB309" s="17"/>
      <c r="KLC309" s="18"/>
      <c r="KLD309" s="17"/>
      <c r="KLE309" s="19"/>
      <c r="KLF309" s="19"/>
      <c r="KLG309" s="19"/>
      <c r="KLH309" s="15"/>
      <c r="KLI309" s="16"/>
      <c r="KLJ309" s="17"/>
      <c r="KLK309" s="18"/>
      <c r="KLL309" s="17"/>
      <c r="KLM309" s="19"/>
      <c r="KLN309" s="19"/>
      <c r="KLO309" s="19"/>
      <c r="KLP309" s="15"/>
      <c r="KLQ309" s="16"/>
      <c r="KLR309" s="17"/>
      <c r="KLS309" s="18"/>
      <c r="KLT309" s="17"/>
      <c r="KLU309" s="19"/>
      <c r="KLV309" s="19"/>
      <c r="KLW309" s="19"/>
      <c r="KLX309" s="15"/>
      <c r="KLY309" s="16"/>
      <c r="KLZ309" s="17"/>
      <c r="KMA309" s="18"/>
      <c r="KMB309" s="17"/>
      <c r="KMC309" s="19"/>
      <c r="KMD309" s="19"/>
      <c r="KME309" s="19"/>
      <c r="KMF309" s="15"/>
      <c r="KMG309" s="16"/>
      <c r="KMH309" s="17"/>
      <c r="KMI309" s="18"/>
      <c r="KMJ309" s="17"/>
      <c r="KMK309" s="19"/>
      <c r="KML309" s="19"/>
      <c r="KMM309" s="19"/>
      <c r="KMN309" s="15"/>
      <c r="KMO309" s="16"/>
      <c r="KMP309" s="17"/>
      <c r="KMQ309" s="18"/>
      <c r="KMR309" s="17"/>
      <c r="KMS309" s="19"/>
      <c r="KMT309" s="19"/>
      <c r="KMU309" s="19"/>
      <c r="KMV309" s="15"/>
      <c r="KMW309" s="16"/>
      <c r="KMX309" s="17"/>
      <c r="KMY309" s="18"/>
      <c r="KMZ309" s="17"/>
      <c r="KNA309" s="19"/>
      <c r="KNB309" s="19"/>
      <c r="KNC309" s="19"/>
      <c r="KND309" s="15"/>
      <c r="KNE309" s="16"/>
      <c r="KNF309" s="17"/>
      <c r="KNG309" s="18"/>
      <c r="KNH309" s="17"/>
      <c r="KNI309" s="19"/>
      <c r="KNJ309" s="19"/>
      <c r="KNK309" s="19"/>
      <c r="KNL309" s="15"/>
      <c r="KNM309" s="16"/>
      <c r="KNN309" s="17"/>
      <c r="KNO309" s="18"/>
      <c r="KNP309" s="17"/>
      <c r="KNQ309" s="19"/>
      <c r="KNR309" s="19"/>
      <c r="KNS309" s="19"/>
      <c r="KNT309" s="15"/>
      <c r="KNU309" s="16"/>
      <c r="KNV309" s="17"/>
      <c r="KNW309" s="18"/>
      <c r="KNX309" s="17"/>
      <c r="KNY309" s="19"/>
      <c r="KNZ309" s="19"/>
      <c r="KOA309" s="19"/>
      <c r="KOB309" s="15"/>
      <c r="KOC309" s="16"/>
      <c r="KOD309" s="17"/>
      <c r="KOE309" s="18"/>
      <c r="KOF309" s="17"/>
      <c r="KOG309" s="19"/>
      <c r="KOH309" s="19"/>
      <c r="KOI309" s="19"/>
      <c r="KOJ309" s="15"/>
      <c r="KOK309" s="16"/>
      <c r="KOL309" s="17"/>
      <c r="KOM309" s="18"/>
      <c r="KON309" s="17"/>
      <c r="KOO309" s="19"/>
      <c r="KOP309" s="19"/>
      <c r="KOQ309" s="19"/>
      <c r="KOR309" s="15"/>
      <c r="KOS309" s="16"/>
      <c r="KOT309" s="17"/>
      <c r="KOU309" s="18"/>
      <c r="KOV309" s="17"/>
      <c r="KOW309" s="19"/>
      <c r="KOX309" s="19"/>
      <c r="KOY309" s="19"/>
      <c r="KOZ309" s="15"/>
      <c r="KPA309" s="16"/>
      <c r="KPB309" s="17"/>
      <c r="KPC309" s="18"/>
      <c r="KPD309" s="17"/>
      <c r="KPE309" s="19"/>
      <c r="KPF309" s="19"/>
      <c r="KPG309" s="19"/>
      <c r="KPH309" s="15"/>
      <c r="KPI309" s="16"/>
      <c r="KPJ309" s="17"/>
      <c r="KPK309" s="18"/>
      <c r="KPL309" s="17"/>
      <c r="KPM309" s="19"/>
      <c r="KPN309" s="19"/>
      <c r="KPO309" s="19"/>
      <c r="KPP309" s="15"/>
      <c r="KPQ309" s="16"/>
      <c r="KPR309" s="17"/>
      <c r="KPS309" s="18"/>
      <c r="KPT309" s="17"/>
      <c r="KPU309" s="19"/>
      <c r="KPV309" s="19"/>
      <c r="KPW309" s="19"/>
      <c r="KPX309" s="15"/>
      <c r="KPY309" s="16"/>
      <c r="KPZ309" s="17"/>
      <c r="KQA309" s="18"/>
      <c r="KQB309" s="17"/>
      <c r="KQC309" s="19"/>
      <c r="KQD309" s="19"/>
      <c r="KQE309" s="19"/>
      <c r="KQF309" s="15"/>
      <c r="KQG309" s="16"/>
      <c r="KQH309" s="17"/>
      <c r="KQI309" s="18"/>
      <c r="KQJ309" s="17"/>
      <c r="KQK309" s="19"/>
      <c r="KQL309" s="19"/>
      <c r="KQM309" s="19"/>
      <c r="KQN309" s="15"/>
      <c r="KQO309" s="16"/>
      <c r="KQP309" s="17"/>
      <c r="KQQ309" s="18"/>
      <c r="KQR309" s="17"/>
      <c r="KQS309" s="19"/>
      <c r="KQT309" s="19"/>
      <c r="KQU309" s="19"/>
      <c r="KQV309" s="15"/>
      <c r="KQW309" s="16"/>
      <c r="KQX309" s="17"/>
      <c r="KQY309" s="18"/>
      <c r="KQZ309" s="17"/>
      <c r="KRA309" s="19"/>
      <c r="KRB309" s="19"/>
      <c r="KRC309" s="19"/>
      <c r="KRD309" s="15"/>
      <c r="KRE309" s="16"/>
      <c r="KRF309" s="17"/>
      <c r="KRG309" s="18"/>
      <c r="KRH309" s="17"/>
      <c r="KRI309" s="19"/>
      <c r="KRJ309" s="19"/>
      <c r="KRK309" s="19"/>
      <c r="KRL309" s="15"/>
      <c r="KRM309" s="16"/>
      <c r="KRN309" s="17"/>
      <c r="KRO309" s="18"/>
      <c r="KRP309" s="17"/>
      <c r="KRQ309" s="19"/>
      <c r="KRR309" s="19"/>
      <c r="KRS309" s="19"/>
      <c r="KRT309" s="15"/>
      <c r="KRU309" s="16"/>
      <c r="KRV309" s="17"/>
      <c r="KRW309" s="18"/>
      <c r="KRX309" s="17"/>
      <c r="KRY309" s="19"/>
      <c r="KRZ309" s="19"/>
      <c r="KSA309" s="19"/>
      <c r="KSB309" s="15"/>
      <c r="KSC309" s="16"/>
      <c r="KSD309" s="17"/>
      <c r="KSE309" s="18"/>
      <c r="KSF309" s="17"/>
      <c r="KSG309" s="19"/>
      <c r="KSH309" s="19"/>
      <c r="KSI309" s="19"/>
      <c r="KSJ309" s="15"/>
      <c r="KSK309" s="16"/>
      <c r="KSL309" s="17"/>
      <c r="KSM309" s="18"/>
      <c r="KSN309" s="17"/>
      <c r="KSO309" s="19"/>
      <c r="KSP309" s="19"/>
      <c r="KSQ309" s="19"/>
      <c r="KSR309" s="15"/>
      <c r="KSS309" s="16"/>
      <c r="KST309" s="17"/>
      <c r="KSU309" s="18"/>
      <c r="KSV309" s="17"/>
      <c r="KSW309" s="19"/>
      <c r="KSX309" s="19"/>
      <c r="KSY309" s="19"/>
      <c r="KSZ309" s="15"/>
      <c r="KTA309" s="16"/>
      <c r="KTB309" s="17"/>
      <c r="KTC309" s="18"/>
      <c r="KTD309" s="17"/>
      <c r="KTE309" s="19"/>
      <c r="KTF309" s="19"/>
      <c r="KTG309" s="19"/>
      <c r="KTH309" s="15"/>
      <c r="KTI309" s="16"/>
      <c r="KTJ309" s="17"/>
      <c r="KTK309" s="18"/>
      <c r="KTL309" s="17"/>
      <c r="KTM309" s="19"/>
      <c r="KTN309" s="19"/>
      <c r="KTO309" s="19"/>
      <c r="KTP309" s="15"/>
      <c r="KTQ309" s="16"/>
      <c r="KTR309" s="17"/>
      <c r="KTS309" s="18"/>
      <c r="KTT309" s="17"/>
      <c r="KTU309" s="19"/>
      <c r="KTV309" s="19"/>
      <c r="KTW309" s="19"/>
      <c r="KTX309" s="15"/>
      <c r="KTY309" s="16"/>
      <c r="KTZ309" s="17"/>
      <c r="KUA309" s="18"/>
      <c r="KUB309" s="17"/>
      <c r="KUC309" s="19"/>
      <c r="KUD309" s="19"/>
      <c r="KUE309" s="19"/>
      <c r="KUF309" s="15"/>
      <c r="KUG309" s="16"/>
      <c r="KUH309" s="17"/>
      <c r="KUI309" s="18"/>
      <c r="KUJ309" s="17"/>
      <c r="KUK309" s="19"/>
      <c r="KUL309" s="19"/>
      <c r="KUM309" s="19"/>
      <c r="KUN309" s="15"/>
      <c r="KUO309" s="16"/>
      <c r="KUP309" s="17"/>
      <c r="KUQ309" s="18"/>
      <c r="KUR309" s="17"/>
      <c r="KUS309" s="19"/>
      <c r="KUT309" s="19"/>
      <c r="KUU309" s="19"/>
      <c r="KUV309" s="15"/>
      <c r="KUW309" s="16"/>
      <c r="KUX309" s="17"/>
      <c r="KUY309" s="18"/>
      <c r="KUZ309" s="17"/>
      <c r="KVA309" s="19"/>
      <c r="KVB309" s="19"/>
      <c r="KVC309" s="19"/>
      <c r="KVD309" s="15"/>
      <c r="KVE309" s="16"/>
      <c r="KVF309" s="17"/>
      <c r="KVG309" s="18"/>
      <c r="KVH309" s="17"/>
      <c r="KVI309" s="19"/>
      <c r="KVJ309" s="19"/>
      <c r="KVK309" s="19"/>
      <c r="KVL309" s="15"/>
      <c r="KVM309" s="16"/>
      <c r="KVN309" s="17"/>
      <c r="KVO309" s="18"/>
      <c r="KVP309" s="17"/>
      <c r="KVQ309" s="19"/>
      <c r="KVR309" s="19"/>
      <c r="KVS309" s="19"/>
      <c r="KVT309" s="15"/>
      <c r="KVU309" s="16"/>
      <c r="KVV309" s="17"/>
      <c r="KVW309" s="18"/>
      <c r="KVX309" s="17"/>
      <c r="KVY309" s="19"/>
      <c r="KVZ309" s="19"/>
      <c r="KWA309" s="19"/>
      <c r="KWB309" s="15"/>
      <c r="KWC309" s="16"/>
      <c r="KWD309" s="17"/>
      <c r="KWE309" s="18"/>
      <c r="KWF309" s="17"/>
      <c r="KWG309" s="19"/>
      <c r="KWH309" s="19"/>
      <c r="KWI309" s="19"/>
      <c r="KWJ309" s="15"/>
      <c r="KWK309" s="16"/>
      <c r="KWL309" s="17"/>
      <c r="KWM309" s="18"/>
      <c r="KWN309" s="17"/>
      <c r="KWO309" s="19"/>
      <c r="KWP309" s="19"/>
      <c r="KWQ309" s="19"/>
      <c r="KWR309" s="15"/>
      <c r="KWS309" s="16"/>
      <c r="KWT309" s="17"/>
      <c r="KWU309" s="18"/>
      <c r="KWV309" s="17"/>
      <c r="KWW309" s="19"/>
      <c r="KWX309" s="19"/>
      <c r="KWY309" s="19"/>
      <c r="KWZ309" s="15"/>
      <c r="KXA309" s="16"/>
      <c r="KXB309" s="17"/>
      <c r="KXC309" s="18"/>
      <c r="KXD309" s="17"/>
      <c r="KXE309" s="19"/>
      <c r="KXF309" s="19"/>
      <c r="KXG309" s="19"/>
      <c r="KXH309" s="15"/>
      <c r="KXI309" s="16"/>
      <c r="KXJ309" s="17"/>
      <c r="KXK309" s="18"/>
      <c r="KXL309" s="17"/>
      <c r="KXM309" s="19"/>
      <c r="KXN309" s="19"/>
      <c r="KXO309" s="19"/>
      <c r="KXP309" s="15"/>
      <c r="KXQ309" s="16"/>
      <c r="KXR309" s="17"/>
      <c r="KXS309" s="18"/>
      <c r="KXT309" s="17"/>
      <c r="KXU309" s="19"/>
      <c r="KXV309" s="19"/>
      <c r="KXW309" s="19"/>
      <c r="KXX309" s="15"/>
      <c r="KXY309" s="16"/>
      <c r="KXZ309" s="17"/>
      <c r="KYA309" s="18"/>
      <c r="KYB309" s="17"/>
      <c r="KYC309" s="19"/>
      <c r="KYD309" s="19"/>
      <c r="KYE309" s="19"/>
      <c r="KYF309" s="15"/>
      <c r="KYG309" s="16"/>
      <c r="KYH309" s="17"/>
      <c r="KYI309" s="18"/>
      <c r="KYJ309" s="17"/>
      <c r="KYK309" s="19"/>
      <c r="KYL309" s="19"/>
      <c r="KYM309" s="19"/>
      <c r="KYN309" s="15"/>
      <c r="KYO309" s="16"/>
      <c r="KYP309" s="17"/>
      <c r="KYQ309" s="18"/>
      <c r="KYR309" s="17"/>
      <c r="KYS309" s="19"/>
      <c r="KYT309" s="19"/>
      <c r="KYU309" s="19"/>
      <c r="KYV309" s="15"/>
      <c r="KYW309" s="16"/>
      <c r="KYX309" s="17"/>
      <c r="KYY309" s="18"/>
      <c r="KYZ309" s="17"/>
      <c r="KZA309" s="19"/>
      <c r="KZB309" s="19"/>
      <c r="KZC309" s="19"/>
      <c r="KZD309" s="15"/>
      <c r="KZE309" s="16"/>
      <c r="KZF309" s="17"/>
      <c r="KZG309" s="18"/>
      <c r="KZH309" s="17"/>
      <c r="KZI309" s="19"/>
      <c r="KZJ309" s="19"/>
      <c r="KZK309" s="19"/>
      <c r="KZL309" s="15"/>
      <c r="KZM309" s="16"/>
      <c r="KZN309" s="17"/>
      <c r="KZO309" s="18"/>
      <c r="KZP309" s="17"/>
      <c r="KZQ309" s="19"/>
      <c r="KZR309" s="19"/>
      <c r="KZS309" s="19"/>
      <c r="KZT309" s="15"/>
      <c r="KZU309" s="16"/>
      <c r="KZV309" s="17"/>
      <c r="KZW309" s="18"/>
      <c r="KZX309" s="17"/>
      <c r="KZY309" s="19"/>
      <c r="KZZ309" s="19"/>
      <c r="LAA309" s="19"/>
      <c r="LAB309" s="15"/>
      <c r="LAC309" s="16"/>
      <c r="LAD309" s="17"/>
      <c r="LAE309" s="18"/>
      <c r="LAF309" s="17"/>
      <c r="LAG309" s="19"/>
      <c r="LAH309" s="19"/>
      <c r="LAI309" s="19"/>
      <c r="LAJ309" s="15"/>
      <c r="LAK309" s="16"/>
      <c r="LAL309" s="17"/>
      <c r="LAM309" s="18"/>
      <c r="LAN309" s="17"/>
      <c r="LAO309" s="19"/>
      <c r="LAP309" s="19"/>
      <c r="LAQ309" s="19"/>
      <c r="LAR309" s="15"/>
      <c r="LAS309" s="16"/>
      <c r="LAT309" s="17"/>
      <c r="LAU309" s="18"/>
      <c r="LAV309" s="17"/>
      <c r="LAW309" s="19"/>
      <c r="LAX309" s="19"/>
      <c r="LAY309" s="19"/>
      <c r="LAZ309" s="15"/>
      <c r="LBA309" s="16"/>
      <c r="LBB309" s="17"/>
      <c r="LBC309" s="18"/>
      <c r="LBD309" s="17"/>
      <c r="LBE309" s="19"/>
      <c r="LBF309" s="19"/>
      <c r="LBG309" s="19"/>
      <c r="LBH309" s="15"/>
      <c r="LBI309" s="16"/>
      <c r="LBJ309" s="17"/>
      <c r="LBK309" s="18"/>
      <c r="LBL309" s="17"/>
      <c r="LBM309" s="19"/>
      <c r="LBN309" s="19"/>
      <c r="LBO309" s="19"/>
      <c r="LBP309" s="15"/>
      <c r="LBQ309" s="16"/>
      <c r="LBR309" s="17"/>
      <c r="LBS309" s="18"/>
      <c r="LBT309" s="17"/>
      <c r="LBU309" s="19"/>
      <c r="LBV309" s="19"/>
      <c r="LBW309" s="19"/>
      <c r="LBX309" s="15"/>
      <c r="LBY309" s="16"/>
      <c r="LBZ309" s="17"/>
      <c r="LCA309" s="18"/>
      <c r="LCB309" s="17"/>
      <c r="LCC309" s="19"/>
      <c r="LCD309" s="19"/>
      <c r="LCE309" s="19"/>
      <c r="LCF309" s="15"/>
      <c r="LCG309" s="16"/>
      <c r="LCH309" s="17"/>
      <c r="LCI309" s="18"/>
      <c r="LCJ309" s="17"/>
      <c r="LCK309" s="19"/>
      <c r="LCL309" s="19"/>
      <c r="LCM309" s="19"/>
      <c r="LCN309" s="15"/>
      <c r="LCO309" s="16"/>
      <c r="LCP309" s="17"/>
      <c r="LCQ309" s="18"/>
      <c r="LCR309" s="17"/>
      <c r="LCS309" s="19"/>
      <c r="LCT309" s="19"/>
      <c r="LCU309" s="19"/>
      <c r="LCV309" s="15"/>
      <c r="LCW309" s="16"/>
      <c r="LCX309" s="17"/>
      <c r="LCY309" s="18"/>
      <c r="LCZ309" s="17"/>
      <c r="LDA309" s="19"/>
      <c r="LDB309" s="19"/>
      <c r="LDC309" s="19"/>
      <c r="LDD309" s="15"/>
      <c r="LDE309" s="16"/>
      <c r="LDF309" s="17"/>
      <c r="LDG309" s="18"/>
      <c r="LDH309" s="17"/>
      <c r="LDI309" s="19"/>
      <c r="LDJ309" s="19"/>
      <c r="LDK309" s="19"/>
      <c r="LDL309" s="15"/>
      <c r="LDM309" s="16"/>
      <c r="LDN309" s="17"/>
      <c r="LDO309" s="18"/>
      <c r="LDP309" s="17"/>
      <c r="LDQ309" s="19"/>
      <c r="LDR309" s="19"/>
      <c r="LDS309" s="19"/>
      <c r="LDT309" s="15"/>
      <c r="LDU309" s="16"/>
      <c r="LDV309" s="17"/>
      <c r="LDW309" s="18"/>
      <c r="LDX309" s="17"/>
      <c r="LDY309" s="19"/>
      <c r="LDZ309" s="19"/>
      <c r="LEA309" s="19"/>
      <c r="LEB309" s="15"/>
      <c r="LEC309" s="16"/>
      <c r="LED309" s="17"/>
      <c r="LEE309" s="18"/>
      <c r="LEF309" s="17"/>
      <c r="LEG309" s="19"/>
      <c r="LEH309" s="19"/>
      <c r="LEI309" s="19"/>
      <c r="LEJ309" s="15"/>
      <c r="LEK309" s="16"/>
      <c r="LEL309" s="17"/>
      <c r="LEM309" s="18"/>
      <c r="LEN309" s="17"/>
      <c r="LEO309" s="19"/>
      <c r="LEP309" s="19"/>
      <c r="LEQ309" s="19"/>
      <c r="LER309" s="15"/>
      <c r="LES309" s="16"/>
      <c r="LET309" s="17"/>
      <c r="LEU309" s="18"/>
      <c r="LEV309" s="17"/>
      <c r="LEW309" s="19"/>
      <c r="LEX309" s="19"/>
      <c r="LEY309" s="19"/>
      <c r="LEZ309" s="15"/>
      <c r="LFA309" s="16"/>
      <c r="LFB309" s="17"/>
      <c r="LFC309" s="18"/>
      <c r="LFD309" s="17"/>
      <c r="LFE309" s="19"/>
      <c r="LFF309" s="19"/>
      <c r="LFG309" s="19"/>
      <c r="LFH309" s="15"/>
      <c r="LFI309" s="16"/>
      <c r="LFJ309" s="17"/>
      <c r="LFK309" s="18"/>
      <c r="LFL309" s="17"/>
      <c r="LFM309" s="19"/>
      <c r="LFN309" s="19"/>
      <c r="LFO309" s="19"/>
      <c r="LFP309" s="15"/>
      <c r="LFQ309" s="16"/>
      <c r="LFR309" s="17"/>
      <c r="LFS309" s="18"/>
      <c r="LFT309" s="17"/>
      <c r="LFU309" s="19"/>
      <c r="LFV309" s="19"/>
      <c r="LFW309" s="19"/>
      <c r="LFX309" s="15"/>
      <c r="LFY309" s="16"/>
      <c r="LFZ309" s="17"/>
      <c r="LGA309" s="18"/>
      <c r="LGB309" s="17"/>
      <c r="LGC309" s="19"/>
      <c r="LGD309" s="19"/>
      <c r="LGE309" s="19"/>
      <c r="LGF309" s="15"/>
      <c r="LGG309" s="16"/>
      <c r="LGH309" s="17"/>
      <c r="LGI309" s="18"/>
      <c r="LGJ309" s="17"/>
      <c r="LGK309" s="19"/>
      <c r="LGL309" s="19"/>
      <c r="LGM309" s="19"/>
      <c r="LGN309" s="15"/>
      <c r="LGO309" s="16"/>
      <c r="LGP309" s="17"/>
      <c r="LGQ309" s="18"/>
      <c r="LGR309" s="17"/>
      <c r="LGS309" s="19"/>
      <c r="LGT309" s="19"/>
      <c r="LGU309" s="19"/>
      <c r="LGV309" s="15"/>
      <c r="LGW309" s="16"/>
      <c r="LGX309" s="17"/>
      <c r="LGY309" s="18"/>
      <c r="LGZ309" s="17"/>
      <c r="LHA309" s="19"/>
      <c r="LHB309" s="19"/>
      <c r="LHC309" s="19"/>
      <c r="LHD309" s="15"/>
      <c r="LHE309" s="16"/>
      <c r="LHF309" s="17"/>
      <c r="LHG309" s="18"/>
      <c r="LHH309" s="17"/>
      <c r="LHI309" s="19"/>
      <c r="LHJ309" s="19"/>
      <c r="LHK309" s="19"/>
      <c r="LHL309" s="15"/>
      <c r="LHM309" s="16"/>
      <c r="LHN309" s="17"/>
      <c r="LHO309" s="18"/>
      <c r="LHP309" s="17"/>
      <c r="LHQ309" s="19"/>
      <c r="LHR309" s="19"/>
      <c r="LHS309" s="19"/>
      <c r="LHT309" s="15"/>
      <c r="LHU309" s="16"/>
      <c r="LHV309" s="17"/>
      <c r="LHW309" s="18"/>
      <c r="LHX309" s="17"/>
      <c r="LHY309" s="19"/>
      <c r="LHZ309" s="19"/>
      <c r="LIA309" s="19"/>
      <c r="LIB309" s="15"/>
      <c r="LIC309" s="16"/>
      <c r="LID309" s="17"/>
      <c r="LIE309" s="18"/>
      <c r="LIF309" s="17"/>
      <c r="LIG309" s="19"/>
      <c r="LIH309" s="19"/>
      <c r="LII309" s="19"/>
      <c r="LIJ309" s="15"/>
      <c r="LIK309" s="16"/>
      <c r="LIL309" s="17"/>
      <c r="LIM309" s="18"/>
      <c r="LIN309" s="17"/>
      <c r="LIO309" s="19"/>
      <c r="LIP309" s="19"/>
      <c r="LIQ309" s="19"/>
      <c r="LIR309" s="15"/>
      <c r="LIS309" s="16"/>
      <c r="LIT309" s="17"/>
      <c r="LIU309" s="18"/>
      <c r="LIV309" s="17"/>
      <c r="LIW309" s="19"/>
      <c r="LIX309" s="19"/>
      <c r="LIY309" s="19"/>
      <c r="LIZ309" s="15"/>
      <c r="LJA309" s="16"/>
      <c r="LJB309" s="17"/>
      <c r="LJC309" s="18"/>
      <c r="LJD309" s="17"/>
      <c r="LJE309" s="19"/>
      <c r="LJF309" s="19"/>
      <c r="LJG309" s="19"/>
      <c r="LJH309" s="15"/>
      <c r="LJI309" s="16"/>
      <c r="LJJ309" s="17"/>
      <c r="LJK309" s="18"/>
      <c r="LJL309" s="17"/>
      <c r="LJM309" s="19"/>
      <c r="LJN309" s="19"/>
      <c r="LJO309" s="19"/>
      <c r="LJP309" s="15"/>
      <c r="LJQ309" s="16"/>
      <c r="LJR309" s="17"/>
      <c r="LJS309" s="18"/>
      <c r="LJT309" s="17"/>
      <c r="LJU309" s="19"/>
      <c r="LJV309" s="19"/>
      <c r="LJW309" s="19"/>
      <c r="LJX309" s="15"/>
      <c r="LJY309" s="16"/>
      <c r="LJZ309" s="17"/>
      <c r="LKA309" s="18"/>
      <c r="LKB309" s="17"/>
      <c r="LKC309" s="19"/>
      <c r="LKD309" s="19"/>
      <c r="LKE309" s="19"/>
      <c r="LKF309" s="15"/>
      <c r="LKG309" s="16"/>
      <c r="LKH309" s="17"/>
      <c r="LKI309" s="18"/>
      <c r="LKJ309" s="17"/>
      <c r="LKK309" s="19"/>
      <c r="LKL309" s="19"/>
      <c r="LKM309" s="19"/>
      <c r="LKN309" s="15"/>
      <c r="LKO309" s="16"/>
      <c r="LKP309" s="17"/>
      <c r="LKQ309" s="18"/>
      <c r="LKR309" s="17"/>
      <c r="LKS309" s="19"/>
      <c r="LKT309" s="19"/>
      <c r="LKU309" s="19"/>
      <c r="LKV309" s="15"/>
      <c r="LKW309" s="16"/>
      <c r="LKX309" s="17"/>
      <c r="LKY309" s="18"/>
      <c r="LKZ309" s="17"/>
      <c r="LLA309" s="19"/>
      <c r="LLB309" s="19"/>
      <c r="LLC309" s="19"/>
      <c r="LLD309" s="15"/>
      <c r="LLE309" s="16"/>
      <c r="LLF309" s="17"/>
      <c r="LLG309" s="18"/>
      <c r="LLH309" s="17"/>
      <c r="LLI309" s="19"/>
      <c r="LLJ309" s="19"/>
      <c r="LLK309" s="19"/>
      <c r="LLL309" s="15"/>
      <c r="LLM309" s="16"/>
      <c r="LLN309" s="17"/>
      <c r="LLO309" s="18"/>
      <c r="LLP309" s="17"/>
      <c r="LLQ309" s="19"/>
      <c r="LLR309" s="19"/>
      <c r="LLS309" s="19"/>
      <c r="LLT309" s="15"/>
      <c r="LLU309" s="16"/>
      <c r="LLV309" s="17"/>
      <c r="LLW309" s="18"/>
      <c r="LLX309" s="17"/>
      <c r="LLY309" s="19"/>
      <c r="LLZ309" s="19"/>
      <c r="LMA309" s="19"/>
      <c r="LMB309" s="15"/>
      <c r="LMC309" s="16"/>
      <c r="LMD309" s="17"/>
      <c r="LME309" s="18"/>
      <c r="LMF309" s="17"/>
      <c r="LMG309" s="19"/>
      <c r="LMH309" s="19"/>
      <c r="LMI309" s="19"/>
      <c r="LMJ309" s="15"/>
      <c r="LMK309" s="16"/>
      <c r="LML309" s="17"/>
      <c r="LMM309" s="18"/>
      <c r="LMN309" s="17"/>
      <c r="LMO309" s="19"/>
      <c r="LMP309" s="19"/>
      <c r="LMQ309" s="19"/>
      <c r="LMR309" s="15"/>
      <c r="LMS309" s="16"/>
      <c r="LMT309" s="17"/>
      <c r="LMU309" s="18"/>
      <c r="LMV309" s="17"/>
      <c r="LMW309" s="19"/>
      <c r="LMX309" s="19"/>
      <c r="LMY309" s="19"/>
      <c r="LMZ309" s="15"/>
      <c r="LNA309" s="16"/>
      <c r="LNB309" s="17"/>
      <c r="LNC309" s="18"/>
      <c r="LND309" s="17"/>
      <c r="LNE309" s="19"/>
      <c r="LNF309" s="19"/>
      <c r="LNG309" s="19"/>
      <c r="LNH309" s="15"/>
      <c r="LNI309" s="16"/>
      <c r="LNJ309" s="17"/>
      <c r="LNK309" s="18"/>
      <c r="LNL309" s="17"/>
      <c r="LNM309" s="19"/>
      <c r="LNN309" s="19"/>
      <c r="LNO309" s="19"/>
      <c r="LNP309" s="15"/>
      <c r="LNQ309" s="16"/>
      <c r="LNR309" s="17"/>
      <c r="LNS309" s="18"/>
      <c r="LNT309" s="17"/>
      <c r="LNU309" s="19"/>
      <c r="LNV309" s="19"/>
      <c r="LNW309" s="19"/>
      <c r="LNX309" s="15"/>
      <c r="LNY309" s="16"/>
      <c r="LNZ309" s="17"/>
      <c r="LOA309" s="18"/>
      <c r="LOB309" s="17"/>
      <c r="LOC309" s="19"/>
      <c r="LOD309" s="19"/>
      <c r="LOE309" s="19"/>
      <c r="LOF309" s="15"/>
      <c r="LOG309" s="16"/>
      <c r="LOH309" s="17"/>
      <c r="LOI309" s="18"/>
      <c r="LOJ309" s="17"/>
      <c r="LOK309" s="19"/>
      <c r="LOL309" s="19"/>
      <c r="LOM309" s="19"/>
      <c r="LON309" s="15"/>
      <c r="LOO309" s="16"/>
      <c r="LOP309" s="17"/>
      <c r="LOQ309" s="18"/>
      <c r="LOR309" s="17"/>
      <c r="LOS309" s="19"/>
      <c r="LOT309" s="19"/>
      <c r="LOU309" s="19"/>
      <c r="LOV309" s="15"/>
      <c r="LOW309" s="16"/>
      <c r="LOX309" s="17"/>
      <c r="LOY309" s="18"/>
      <c r="LOZ309" s="17"/>
      <c r="LPA309" s="19"/>
      <c r="LPB309" s="19"/>
      <c r="LPC309" s="19"/>
      <c r="LPD309" s="15"/>
      <c r="LPE309" s="16"/>
      <c r="LPF309" s="17"/>
      <c r="LPG309" s="18"/>
      <c r="LPH309" s="17"/>
      <c r="LPI309" s="19"/>
      <c r="LPJ309" s="19"/>
      <c r="LPK309" s="19"/>
      <c r="LPL309" s="15"/>
      <c r="LPM309" s="16"/>
      <c r="LPN309" s="17"/>
      <c r="LPO309" s="18"/>
      <c r="LPP309" s="17"/>
      <c r="LPQ309" s="19"/>
      <c r="LPR309" s="19"/>
      <c r="LPS309" s="19"/>
      <c r="LPT309" s="15"/>
      <c r="LPU309" s="16"/>
      <c r="LPV309" s="17"/>
      <c r="LPW309" s="18"/>
      <c r="LPX309" s="17"/>
      <c r="LPY309" s="19"/>
      <c r="LPZ309" s="19"/>
      <c r="LQA309" s="19"/>
      <c r="LQB309" s="15"/>
      <c r="LQC309" s="16"/>
      <c r="LQD309" s="17"/>
      <c r="LQE309" s="18"/>
      <c r="LQF309" s="17"/>
      <c r="LQG309" s="19"/>
      <c r="LQH309" s="19"/>
      <c r="LQI309" s="19"/>
      <c r="LQJ309" s="15"/>
      <c r="LQK309" s="16"/>
      <c r="LQL309" s="17"/>
      <c r="LQM309" s="18"/>
      <c r="LQN309" s="17"/>
      <c r="LQO309" s="19"/>
      <c r="LQP309" s="19"/>
      <c r="LQQ309" s="19"/>
      <c r="LQR309" s="15"/>
      <c r="LQS309" s="16"/>
      <c r="LQT309" s="17"/>
      <c r="LQU309" s="18"/>
      <c r="LQV309" s="17"/>
      <c r="LQW309" s="19"/>
      <c r="LQX309" s="19"/>
      <c r="LQY309" s="19"/>
      <c r="LQZ309" s="15"/>
      <c r="LRA309" s="16"/>
      <c r="LRB309" s="17"/>
      <c r="LRC309" s="18"/>
      <c r="LRD309" s="17"/>
      <c r="LRE309" s="19"/>
      <c r="LRF309" s="19"/>
      <c r="LRG309" s="19"/>
      <c r="LRH309" s="15"/>
      <c r="LRI309" s="16"/>
      <c r="LRJ309" s="17"/>
      <c r="LRK309" s="18"/>
      <c r="LRL309" s="17"/>
      <c r="LRM309" s="19"/>
      <c r="LRN309" s="19"/>
      <c r="LRO309" s="19"/>
      <c r="LRP309" s="15"/>
      <c r="LRQ309" s="16"/>
      <c r="LRR309" s="17"/>
      <c r="LRS309" s="18"/>
      <c r="LRT309" s="17"/>
      <c r="LRU309" s="19"/>
      <c r="LRV309" s="19"/>
      <c r="LRW309" s="19"/>
      <c r="LRX309" s="15"/>
      <c r="LRY309" s="16"/>
      <c r="LRZ309" s="17"/>
      <c r="LSA309" s="18"/>
      <c r="LSB309" s="17"/>
      <c r="LSC309" s="19"/>
      <c r="LSD309" s="19"/>
      <c r="LSE309" s="19"/>
      <c r="LSF309" s="15"/>
      <c r="LSG309" s="16"/>
      <c r="LSH309" s="17"/>
      <c r="LSI309" s="18"/>
      <c r="LSJ309" s="17"/>
      <c r="LSK309" s="19"/>
      <c r="LSL309" s="19"/>
      <c r="LSM309" s="19"/>
      <c r="LSN309" s="15"/>
      <c r="LSO309" s="16"/>
      <c r="LSP309" s="17"/>
      <c r="LSQ309" s="18"/>
      <c r="LSR309" s="17"/>
      <c r="LSS309" s="19"/>
      <c r="LST309" s="19"/>
      <c r="LSU309" s="19"/>
      <c r="LSV309" s="15"/>
      <c r="LSW309" s="16"/>
      <c r="LSX309" s="17"/>
      <c r="LSY309" s="18"/>
      <c r="LSZ309" s="17"/>
      <c r="LTA309" s="19"/>
      <c r="LTB309" s="19"/>
      <c r="LTC309" s="19"/>
      <c r="LTD309" s="15"/>
      <c r="LTE309" s="16"/>
      <c r="LTF309" s="17"/>
      <c r="LTG309" s="18"/>
      <c r="LTH309" s="17"/>
      <c r="LTI309" s="19"/>
      <c r="LTJ309" s="19"/>
      <c r="LTK309" s="19"/>
      <c r="LTL309" s="15"/>
      <c r="LTM309" s="16"/>
      <c r="LTN309" s="17"/>
      <c r="LTO309" s="18"/>
      <c r="LTP309" s="17"/>
      <c r="LTQ309" s="19"/>
      <c r="LTR309" s="19"/>
      <c r="LTS309" s="19"/>
      <c r="LTT309" s="15"/>
      <c r="LTU309" s="16"/>
      <c r="LTV309" s="17"/>
      <c r="LTW309" s="18"/>
      <c r="LTX309" s="17"/>
      <c r="LTY309" s="19"/>
      <c r="LTZ309" s="19"/>
      <c r="LUA309" s="19"/>
      <c r="LUB309" s="15"/>
      <c r="LUC309" s="16"/>
      <c r="LUD309" s="17"/>
      <c r="LUE309" s="18"/>
      <c r="LUF309" s="17"/>
      <c r="LUG309" s="19"/>
      <c r="LUH309" s="19"/>
      <c r="LUI309" s="19"/>
      <c r="LUJ309" s="15"/>
      <c r="LUK309" s="16"/>
      <c r="LUL309" s="17"/>
      <c r="LUM309" s="18"/>
      <c r="LUN309" s="17"/>
      <c r="LUO309" s="19"/>
      <c r="LUP309" s="19"/>
      <c r="LUQ309" s="19"/>
      <c r="LUR309" s="15"/>
      <c r="LUS309" s="16"/>
      <c r="LUT309" s="17"/>
      <c r="LUU309" s="18"/>
      <c r="LUV309" s="17"/>
      <c r="LUW309" s="19"/>
      <c r="LUX309" s="19"/>
      <c r="LUY309" s="19"/>
      <c r="LUZ309" s="15"/>
      <c r="LVA309" s="16"/>
      <c r="LVB309" s="17"/>
      <c r="LVC309" s="18"/>
      <c r="LVD309" s="17"/>
      <c r="LVE309" s="19"/>
      <c r="LVF309" s="19"/>
      <c r="LVG309" s="19"/>
      <c r="LVH309" s="15"/>
      <c r="LVI309" s="16"/>
      <c r="LVJ309" s="17"/>
      <c r="LVK309" s="18"/>
      <c r="LVL309" s="17"/>
      <c r="LVM309" s="19"/>
      <c r="LVN309" s="19"/>
      <c r="LVO309" s="19"/>
      <c r="LVP309" s="15"/>
      <c r="LVQ309" s="16"/>
      <c r="LVR309" s="17"/>
      <c r="LVS309" s="18"/>
      <c r="LVT309" s="17"/>
      <c r="LVU309" s="19"/>
      <c r="LVV309" s="19"/>
      <c r="LVW309" s="19"/>
      <c r="LVX309" s="15"/>
      <c r="LVY309" s="16"/>
      <c r="LVZ309" s="17"/>
      <c r="LWA309" s="18"/>
      <c r="LWB309" s="17"/>
      <c r="LWC309" s="19"/>
      <c r="LWD309" s="19"/>
      <c r="LWE309" s="19"/>
      <c r="LWF309" s="15"/>
      <c r="LWG309" s="16"/>
      <c r="LWH309" s="17"/>
      <c r="LWI309" s="18"/>
      <c r="LWJ309" s="17"/>
      <c r="LWK309" s="19"/>
      <c r="LWL309" s="19"/>
      <c r="LWM309" s="19"/>
      <c r="LWN309" s="15"/>
      <c r="LWO309" s="16"/>
      <c r="LWP309" s="17"/>
      <c r="LWQ309" s="18"/>
      <c r="LWR309" s="17"/>
      <c r="LWS309" s="19"/>
      <c r="LWT309" s="19"/>
      <c r="LWU309" s="19"/>
      <c r="LWV309" s="15"/>
      <c r="LWW309" s="16"/>
      <c r="LWX309" s="17"/>
      <c r="LWY309" s="18"/>
      <c r="LWZ309" s="17"/>
      <c r="LXA309" s="19"/>
      <c r="LXB309" s="19"/>
      <c r="LXC309" s="19"/>
      <c r="LXD309" s="15"/>
      <c r="LXE309" s="16"/>
      <c r="LXF309" s="17"/>
      <c r="LXG309" s="18"/>
      <c r="LXH309" s="17"/>
      <c r="LXI309" s="19"/>
      <c r="LXJ309" s="19"/>
      <c r="LXK309" s="19"/>
      <c r="LXL309" s="15"/>
      <c r="LXM309" s="16"/>
      <c r="LXN309" s="17"/>
      <c r="LXO309" s="18"/>
      <c r="LXP309" s="17"/>
      <c r="LXQ309" s="19"/>
      <c r="LXR309" s="19"/>
      <c r="LXS309" s="19"/>
      <c r="LXT309" s="15"/>
      <c r="LXU309" s="16"/>
      <c r="LXV309" s="17"/>
      <c r="LXW309" s="18"/>
      <c r="LXX309" s="17"/>
      <c r="LXY309" s="19"/>
      <c r="LXZ309" s="19"/>
      <c r="LYA309" s="19"/>
      <c r="LYB309" s="15"/>
      <c r="LYC309" s="16"/>
      <c r="LYD309" s="17"/>
      <c r="LYE309" s="18"/>
      <c r="LYF309" s="17"/>
      <c r="LYG309" s="19"/>
      <c r="LYH309" s="19"/>
      <c r="LYI309" s="19"/>
      <c r="LYJ309" s="15"/>
      <c r="LYK309" s="16"/>
      <c r="LYL309" s="17"/>
      <c r="LYM309" s="18"/>
      <c r="LYN309" s="17"/>
      <c r="LYO309" s="19"/>
      <c r="LYP309" s="19"/>
      <c r="LYQ309" s="19"/>
      <c r="LYR309" s="15"/>
      <c r="LYS309" s="16"/>
      <c r="LYT309" s="17"/>
      <c r="LYU309" s="18"/>
      <c r="LYV309" s="17"/>
      <c r="LYW309" s="19"/>
      <c r="LYX309" s="19"/>
      <c r="LYY309" s="19"/>
      <c r="LYZ309" s="15"/>
      <c r="LZA309" s="16"/>
      <c r="LZB309" s="17"/>
      <c r="LZC309" s="18"/>
      <c r="LZD309" s="17"/>
      <c r="LZE309" s="19"/>
      <c r="LZF309" s="19"/>
      <c r="LZG309" s="19"/>
      <c r="LZH309" s="15"/>
      <c r="LZI309" s="16"/>
      <c r="LZJ309" s="17"/>
      <c r="LZK309" s="18"/>
      <c r="LZL309" s="17"/>
      <c r="LZM309" s="19"/>
      <c r="LZN309" s="19"/>
      <c r="LZO309" s="19"/>
      <c r="LZP309" s="15"/>
      <c r="LZQ309" s="16"/>
      <c r="LZR309" s="17"/>
      <c r="LZS309" s="18"/>
      <c r="LZT309" s="17"/>
      <c r="LZU309" s="19"/>
      <c r="LZV309" s="19"/>
      <c r="LZW309" s="19"/>
      <c r="LZX309" s="15"/>
      <c r="LZY309" s="16"/>
      <c r="LZZ309" s="17"/>
      <c r="MAA309" s="18"/>
      <c r="MAB309" s="17"/>
      <c r="MAC309" s="19"/>
      <c r="MAD309" s="19"/>
      <c r="MAE309" s="19"/>
      <c r="MAF309" s="15"/>
      <c r="MAG309" s="16"/>
      <c r="MAH309" s="17"/>
      <c r="MAI309" s="18"/>
      <c r="MAJ309" s="17"/>
      <c r="MAK309" s="19"/>
      <c r="MAL309" s="19"/>
      <c r="MAM309" s="19"/>
      <c r="MAN309" s="15"/>
      <c r="MAO309" s="16"/>
      <c r="MAP309" s="17"/>
      <c r="MAQ309" s="18"/>
      <c r="MAR309" s="17"/>
      <c r="MAS309" s="19"/>
      <c r="MAT309" s="19"/>
      <c r="MAU309" s="19"/>
      <c r="MAV309" s="15"/>
      <c r="MAW309" s="16"/>
      <c r="MAX309" s="17"/>
      <c r="MAY309" s="18"/>
      <c r="MAZ309" s="17"/>
      <c r="MBA309" s="19"/>
      <c r="MBB309" s="19"/>
      <c r="MBC309" s="19"/>
      <c r="MBD309" s="15"/>
      <c r="MBE309" s="16"/>
      <c r="MBF309" s="17"/>
      <c r="MBG309" s="18"/>
      <c r="MBH309" s="17"/>
      <c r="MBI309" s="19"/>
      <c r="MBJ309" s="19"/>
      <c r="MBK309" s="19"/>
      <c r="MBL309" s="15"/>
      <c r="MBM309" s="16"/>
      <c r="MBN309" s="17"/>
      <c r="MBO309" s="18"/>
      <c r="MBP309" s="17"/>
      <c r="MBQ309" s="19"/>
      <c r="MBR309" s="19"/>
      <c r="MBS309" s="19"/>
      <c r="MBT309" s="15"/>
      <c r="MBU309" s="16"/>
      <c r="MBV309" s="17"/>
      <c r="MBW309" s="18"/>
      <c r="MBX309" s="17"/>
      <c r="MBY309" s="19"/>
      <c r="MBZ309" s="19"/>
      <c r="MCA309" s="19"/>
      <c r="MCB309" s="15"/>
      <c r="MCC309" s="16"/>
      <c r="MCD309" s="17"/>
      <c r="MCE309" s="18"/>
      <c r="MCF309" s="17"/>
      <c r="MCG309" s="19"/>
      <c r="MCH309" s="19"/>
      <c r="MCI309" s="19"/>
      <c r="MCJ309" s="15"/>
      <c r="MCK309" s="16"/>
      <c r="MCL309" s="17"/>
      <c r="MCM309" s="18"/>
      <c r="MCN309" s="17"/>
      <c r="MCO309" s="19"/>
      <c r="MCP309" s="19"/>
      <c r="MCQ309" s="19"/>
      <c r="MCR309" s="15"/>
      <c r="MCS309" s="16"/>
      <c r="MCT309" s="17"/>
      <c r="MCU309" s="18"/>
      <c r="MCV309" s="17"/>
      <c r="MCW309" s="19"/>
      <c r="MCX309" s="19"/>
      <c r="MCY309" s="19"/>
      <c r="MCZ309" s="15"/>
      <c r="MDA309" s="16"/>
      <c r="MDB309" s="17"/>
      <c r="MDC309" s="18"/>
      <c r="MDD309" s="17"/>
      <c r="MDE309" s="19"/>
      <c r="MDF309" s="19"/>
      <c r="MDG309" s="19"/>
      <c r="MDH309" s="15"/>
      <c r="MDI309" s="16"/>
      <c r="MDJ309" s="17"/>
      <c r="MDK309" s="18"/>
      <c r="MDL309" s="17"/>
      <c r="MDM309" s="19"/>
      <c r="MDN309" s="19"/>
      <c r="MDO309" s="19"/>
      <c r="MDP309" s="15"/>
      <c r="MDQ309" s="16"/>
      <c r="MDR309" s="17"/>
      <c r="MDS309" s="18"/>
      <c r="MDT309" s="17"/>
      <c r="MDU309" s="19"/>
      <c r="MDV309" s="19"/>
      <c r="MDW309" s="19"/>
      <c r="MDX309" s="15"/>
      <c r="MDY309" s="16"/>
      <c r="MDZ309" s="17"/>
      <c r="MEA309" s="18"/>
      <c r="MEB309" s="17"/>
      <c r="MEC309" s="19"/>
      <c r="MED309" s="19"/>
      <c r="MEE309" s="19"/>
      <c r="MEF309" s="15"/>
      <c r="MEG309" s="16"/>
      <c r="MEH309" s="17"/>
      <c r="MEI309" s="18"/>
      <c r="MEJ309" s="17"/>
      <c r="MEK309" s="19"/>
      <c r="MEL309" s="19"/>
      <c r="MEM309" s="19"/>
      <c r="MEN309" s="15"/>
      <c r="MEO309" s="16"/>
      <c r="MEP309" s="17"/>
      <c r="MEQ309" s="18"/>
      <c r="MER309" s="17"/>
      <c r="MES309" s="19"/>
      <c r="MET309" s="19"/>
      <c r="MEU309" s="19"/>
      <c r="MEV309" s="15"/>
      <c r="MEW309" s="16"/>
      <c r="MEX309" s="17"/>
      <c r="MEY309" s="18"/>
      <c r="MEZ309" s="17"/>
      <c r="MFA309" s="19"/>
      <c r="MFB309" s="19"/>
      <c r="MFC309" s="19"/>
      <c r="MFD309" s="15"/>
      <c r="MFE309" s="16"/>
      <c r="MFF309" s="17"/>
      <c r="MFG309" s="18"/>
      <c r="MFH309" s="17"/>
      <c r="MFI309" s="19"/>
      <c r="MFJ309" s="19"/>
      <c r="MFK309" s="19"/>
      <c r="MFL309" s="15"/>
      <c r="MFM309" s="16"/>
      <c r="MFN309" s="17"/>
      <c r="MFO309" s="18"/>
      <c r="MFP309" s="17"/>
      <c r="MFQ309" s="19"/>
      <c r="MFR309" s="19"/>
      <c r="MFS309" s="19"/>
      <c r="MFT309" s="15"/>
      <c r="MFU309" s="16"/>
      <c r="MFV309" s="17"/>
      <c r="MFW309" s="18"/>
      <c r="MFX309" s="17"/>
      <c r="MFY309" s="19"/>
      <c r="MFZ309" s="19"/>
      <c r="MGA309" s="19"/>
      <c r="MGB309" s="15"/>
      <c r="MGC309" s="16"/>
      <c r="MGD309" s="17"/>
      <c r="MGE309" s="18"/>
      <c r="MGF309" s="17"/>
      <c r="MGG309" s="19"/>
      <c r="MGH309" s="19"/>
      <c r="MGI309" s="19"/>
      <c r="MGJ309" s="15"/>
      <c r="MGK309" s="16"/>
      <c r="MGL309" s="17"/>
      <c r="MGM309" s="18"/>
      <c r="MGN309" s="17"/>
      <c r="MGO309" s="19"/>
      <c r="MGP309" s="19"/>
      <c r="MGQ309" s="19"/>
      <c r="MGR309" s="15"/>
      <c r="MGS309" s="16"/>
      <c r="MGT309" s="17"/>
      <c r="MGU309" s="18"/>
      <c r="MGV309" s="17"/>
      <c r="MGW309" s="19"/>
      <c r="MGX309" s="19"/>
      <c r="MGY309" s="19"/>
      <c r="MGZ309" s="15"/>
      <c r="MHA309" s="16"/>
      <c r="MHB309" s="17"/>
      <c r="MHC309" s="18"/>
      <c r="MHD309" s="17"/>
      <c r="MHE309" s="19"/>
      <c r="MHF309" s="19"/>
      <c r="MHG309" s="19"/>
      <c r="MHH309" s="15"/>
      <c r="MHI309" s="16"/>
      <c r="MHJ309" s="17"/>
      <c r="MHK309" s="18"/>
      <c r="MHL309" s="17"/>
      <c r="MHM309" s="19"/>
      <c r="MHN309" s="19"/>
      <c r="MHO309" s="19"/>
      <c r="MHP309" s="15"/>
      <c r="MHQ309" s="16"/>
      <c r="MHR309" s="17"/>
      <c r="MHS309" s="18"/>
      <c r="MHT309" s="17"/>
      <c r="MHU309" s="19"/>
      <c r="MHV309" s="19"/>
      <c r="MHW309" s="19"/>
      <c r="MHX309" s="15"/>
      <c r="MHY309" s="16"/>
      <c r="MHZ309" s="17"/>
      <c r="MIA309" s="18"/>
      <c r="MIB309" s="17"/>
      <c r="MIC309" s="19"/>
      <c r="MID309" s="19"/>
      <c r="MIE309" s="19"/>
      <c r="MIF309" s="15"/>
      <c r="MIG309" s="16"/>
      <c r="MIH309" s="17"/>
      <c r="MII309" s="18"/>
      <c r="MIJ309" s="17"/>
      <c r="MIK309" s="19"/>
      <c r="MIL309" s="19"/>
      <c r="MIM309" s="19"/>
      <c r="MIN309" s="15"/>
      <c r="MIO309" s="16"/>
      <c r="MIP309" s="17"/>
      <c r="MIQ309" s="18"/>
      <c r="MIR309" s="17"/>
      <c r="MIS309" s="19"/>
      <c r="MIT309" s="19"/>
      <c r="MIU309" s="19"/>
      <c r="MIV309" s="15"/>
      <c r="MIW309" s="16"/>
      <c r="MIX309" s="17"/>
      <c r="MIY309" s="18"/>
      <c r="MIZ309" s="17"/>
      <c r="MJA309" s="19"/>
      <c r="MJB309" s="19"/>
      <c r="MJC309" s="19"/>
      <c r="MJD309" s="15"/>
      <c r="MJE309" s="16"/>
      <c r="MJF309" s="17"/>
      <c r="MJG309" s="18"/>
      <c r="MJH309" s="17"/>
      <c r="MJI309" s="19"/>
      <c r="MJJ309" s="19"/>
      <c r="MJK309" s="19"/>
      <c r="MJL309" s="15"/>
      <c r="MJM309" s="16"/>
      <c r="MJN309" s="17"/>
      <c r="MJO309" s="18"/>
      <c r="MJP309" s="17"/>
      <c r="MJQ309" s="19"/>
      <c r="MJR309" s="19"/>
      <c r="MJS309" s="19"/>
      <c r="MJT309" s="15"/>
      <c r="MJU309" s="16"/>
      <c r="MJV309" s="17"/>
      <c r="MJW309" s="18"/>
      <c r="MJX309" s="17"/>
      <c r="MJY309" s="19"/>
      <c r="MJZ309" s="19"/>
      <c r="MKA309" s="19"/>
      <c r="MKB309" s="15"/>
      <c r="MKC309" s="16"/>
      <c r="MKD309" s="17"/>
      <c r="MKE309" s="18"/>
      <c r="MKF309" s="17"/>
      <c r="MKG309" s="19"/>
      <c r="MKH309" s="19"/>
      <c r="MKI309" s="19"/>
      <c r="MKJ309" s="15"/>
      <c r="MKK309" s="16"/>
      <c r="MKL309" s="17"/>
      <c r="MKM309" s="18"/>
      <c r="MKN309" s="17"/>
      <c r="MKO309" s="19"/>
      <c r="MKP309" s="19"/>
      <c r="MKQ309" s="19"/>
      <c r="MKR309" s="15"/>
      <c r="MKS309" s="16"/>
      <c r="MKT309" s="17"/>
      <c r="MKU309" s="18"/>
      <c r="MKV309" s="17"/>
      <c r="MKW309" s="19"/>
      <c r="MKX309" s="19"/>
      <c r="MKY309" s="19"/>
      <c r="MKZ309" s="15"/>
      <c r="MLA309" s="16"/>
      <c r="MLB309" s="17"/>
      <c r="MLC309" s="18"/>
      <c r="MLD309" s="17"/>
      <c r="MLE309" s="19"/>
      <c r="MLF309" s="19"/>
      <c r="MLG309" s="19"/>
      <c r="MLH309" s="15"/>
      <c r="MLI309" s="16"/>
      <c r="MLJ309" s="17"/>
      <c r="MLK309" s="18"/>
      <c r="MLL309" s="17"/>
      <c r="MLM309" s="19"/>
      <c r="MLN309" s="19"/>
      <c r="MLO309" s="19"/>
      <c r="MLP309" s="15"/>
      <c r="MLQ309" s="16"/>
      <c r="MLR309" s="17"/>
      <c r="MLS309" s="18"/>
      <c r="MLT309" s="17"/>
      <c r="MLU309" s="19"/>
      <c r="MLV309" s="19"/>
      <c r="MLW309" s="19"/>
      <c r="MLX309" s="15"/>
      <c r="MLY309" s="16"/>
      <c r="MLZ309" s="17"/>
      <c r="MMA309" s="18"/>
      <c r="MMB309" s="17"/>
      <c r="MMC309" s="19"/>
      <c r="MMD309" s="19"/>
      <c r="MME309" s="19"/>
      <c r="MMF309" s="15"/>
      <c r="MMG309" s="16"/>
      <c r="MMH309" s="17"/>
      <c r="MMI309" s="18"/>
      <c r="MMJ309" s="17"/>
      <c r="MMK309" s="19"/>
      <c r="MML309" s="19"/>
      <c r="MMM309" s="19"/>
      <c r="MMN309" s="15"/>
      <c r="MMO309" s="16"/>
      <c r="MMP309" s="17"/>
      <c r="MMQ309" s="18"/>
      <c r="MMR309" s="17"/>
      <c r="MMS309" s="19"/>
      <c r="MMT309" s="19"/>
      <c r="MMU309" s="19"/>
      <c r="MMV309" s="15"/>
      <c r="MMW309" s="16"/>
      <c r="MMX309" s="17"/>
      <c r="MMY309" s="18"/>
      <c r="MMZ309" s="17"/>
      <c r="MNA309" s="19"/>
      <c r="MNB309" s="19"/>
      <c r="MNC309" s="19"/>
      <c r="MND309" s="15"/>
      <c r="MNE309" s="16"/>
      <c r="MNF309" s="17"/>
      <c r="MNG309" s="18"/>
      <c r="MNH309" s="17"/>
      <c r="MNI309" s="19"/>
      <c r="MNJ309" s="19"/>
      <c r="MNK309" s="19"/>
      <c r="MNL309" s="15"/>
      <c r="MNM309" s="16"/>
      <c r="MNN309" s="17"/>
      <c r="MNO309" s="18"/>
      <c r="MNP309" s="17"/>
      <c r="MNQ309" s="19"/>
      <c r="MNR309" s="19"/>
      <c r="MNS309" s="19"/>
      <c r="MNT309" s="15"/>
      <c r="MNU309" s="16"/>
      <c r="MNV309" s="17"/>
      <c r="MNW309" s="18"/>
      <c r="MNX309" s="17"/>
      <c r="MNY309" s="19"/>
      <c r="MNZ309" s="19"/>
      <c r="MOA309" s="19"/>
      <c r="MOB309" s="15"/>
      <c r="MOC309" s="16"/>
      <c r="MOD309" s="17"/>
      <c r="MOE309" s="18"/>
      <c r="MOF309" s="17"/>
      <c r="MOG309" s="19"/>
      <c r="MOH309" s="19"/>
      <c r="MOI309" s="19"/>
      <c r="MOJ309" s="15"/>
      <c r="MOK309" s="16"/>
      <c r="MOL309" s="17"/>
      <c r="MOM309" s="18"/>
      <c r="MON309" s="17"/>
      <c r="MOO309" s="19"/>
      <c r="MOP309" s="19"/>
      <c r="MOQ309" s="19"/>
      <c r="MOR309" s="15"/>
      <c r="MOS309" s="16"/>
      <c r="MOT309" s="17"/>
      <c r="MOU309" s="18"/>
      <c r="MOV309" s="17"/>
      <c r="MOW309" s="19"/>
      <c r="MOX309" s="19"/>
      <c r="MOY309" s="19"/>
      <c r="MOZ309" s="15"/>
      <c r="MPA309" s="16"/>
      <c r="MPB309" s="17"/>
      <c r="MPC309" s="18"/>
      <c r="MPD309" s="17"/>
      <c r="MPE309" s="19"/>
      <c r="MPF309" s="19"/>
      <c r="MPG309" s="19"/>
      <c r="MPH309" s="15"/>
      <c r="MPI309" s="16"/>
      <c r="MPJ309" s="17"/>
      <c r="MPK309" s="18"/>
      <c r="MPL309" s="17"/>
      <c r="MPM309" s="19"/>
      <c r="MPN309" s="19"/>
      <c r="MPO309" s="19"/>
      <c r="MPP309" s="15"/>
      <c r="MPQ309" s="16"/>
      <c r="MPR309" s="17"/>
      <c r="MPS309" s="18"/>
      <c r="MPT309" s="17"/>
      <c r="MPU309" s="19"/>
      <c r="MPV309" s="19"/>
      <c r="MPW309" s="19"/>
      <c r="MPX309" s="15"/>
      <c r="MPY309" s="16"/>
      <c r="MPZ309" s="17"/>
      <c r="MQA309" s="18"/>
      <c r="MQB309" s="17"/>
      <c r="MQC309" s="19"/>
      <c r="MQD309" s="19"/>
      <c r="MQE309" s="19"/>
      <c r="MQF309" s="15"/>
      <c r="MQG309" s="16"/>
      <c r="MQH309" s="17"/>
      <c r="MQI309" s="18"/>
      <c r="MQJ309" s="17"/>
      <c r="MQK309" s="19"/>
      <c r="MQL309" s="19"/>
      <c r="MQM309" s="19"/>
      <c r="MQN309" s="15"/>
      <c r="MQO309" s="16"/>
      <c r="MQP309" s="17"/>
      <c r="MQQ309" s="18"/>
      <c r="MQR309" s="17"/>
      <c r="MQS309" s="19"/>
      <c r="MQT309" s="19"/>
      <c r="MQU309" s="19"/>
      <c r="MQV309" s="15"/>
      <c r="MQW309" s="16"/>
      <c r="MQX309" s="17"/>
      <c r="MQY309" s="18"/>
      <c r="MQZ309" s="17"/>
      <c r="MRA309" s="19"/>
      <c r="MRB309" s="19"/>
      <c r="MRC309" s="19"/>
      <c r="MRD309" s="15"/>
      <c r="MRE309" s="16"/>
      <c r="MRF309" s="17"/>
      <c r="MRG309" s="18"/>
      <c r="MRH309" s="17"/>
      <c r="MRI309" s="19"/>
      <c r="MRJ309" s="19"/>
      <c r="MRK309" s="19"/>
      <c r="MRL309" s="15"/>
      <c r="MRM309" s="16"/>
      <c r="MRN309" s="17"/>
      <c r="MRO309" s="18"/>
      <c r="MRP309" s="17"/>
      <c r="MRQ309" s="19"/>
      <c r="MRR309" s="19"/>
      <c r="MRS309" s="19"/>
      <c r="MRT309" s="15"/>
      <c r="MRU309" s="16"/>
      <c r="MRV309" s="17"/>
      <c r="MRW309" s="18"/>
      <c r="MRX309" s="17"/>
      <c r="MRY309" s="19"/>
      <c r="MRZ309" s="19"/>
      <c r="MSA309" s="19"/>
      <c r="MSB309" s="15"/>
      <c r="MSC309" s="16"/>
      <c r="MSD309" s="17"/>
      <c r="MSE309" s="18"/>
      <c r="MSF309" s="17"/>
      <c r="MSG309" s="19"/>
      <c r="MSH309" s="19"/>
      <c r="MSI309" s="19"/>
      <c r="MSJ309" s="15"/>
      <c r="MSK309" s="16"/>
      <c r="MSL309" s="17"/>
      <c r="MSM309" s="18"/>
      <c r="MSN309" s="17"/>
      <c r="MSO309" s="19"/>
      <c r="MSP309" s="19"/>
      <c r="MSQ309" s="19"/>
      <c r="MSR309" s="15"/>
      <c r="MSS309" s="16"/>
      <c r="MST309" s="17"/>
      <c r="MSU309" s="18"/>
      <c r="MSV309" s="17"/>
      <c r="MSW309" s="19"/>
      <c r="MSX309" s="19"/>
      <c r="MSY309" s="19"/>
      <c r="MSZ309" s="15"/>
      <c r="MTA309" s="16"/>
      <c r="MTB309" s="17"/>
      <c r="MTC309" s="18"/>
      <c r="MTD309" s="17"/>
      <c r="MTE309" s="19"/>
      <c r="MTF309" s="19"/>
      <c r="MTG309" s="19"/>
      <c r="MTH309" s="15"/>
      <c r="MTI309" s="16"/>
      <c r="MTJ309" s="17"/>
      <c r="MTK309" s="18"/>
      <c r="MTL309" s="17"/>
      <c r="MTM309" s="19"/>
      <c r="MTN309" s="19"/>
      <c r="MTO309" s="19"/>
      <c r="MTP309" s="15"/>
      <c r="MTQ309" s="16"/>
      <c r="MTR309" s="17"/>
      <c r="MTS309" s="18"/>
      <c r="MTT309" s="17"/>
      <c r="MTU309" s="19"/>
      <c r="MTV309" s="19"/>
      <c r="MTW309" s="19"/>
      <c r="MTX309" s="15"/>
      <c r="MTY309" s="16"/>
      <c r="MTZ309" s="17"/>
      <c r="MUA309" s="18"/>
      <c r="MUB309" s="17"/>
      <c r="MUC309" s="19"/>
      <c r="MUD309" s="19"/>
      <c r="MUE309" s="19"/>
      <c r="MUF309" s="15"/>
      <c r="MUG309" s="16"/>
      <c r="MUH309" s="17"/>
      <c r="MUI309" s="18"/>
      <c r="MUJ309" s="17"/>
      <c r="MUK309" s="19"/>
      <c r="MUL309" s="19"/>
      <c r="MUM309" s="19"/>
      <c r="MUN309" s="15"/>
      <c r="MUO309" s="16"/>
      <c r="MUP309" s="17"/>
      <c r="MUQ309" s="18"/>
      <c r="MUR309" s="17"/>
      <c r="MUS309" s="19"/>
      <c r="MUT309" s="19"/>
      <c r="MUU309" s="19"/>
      <c r="MUV309" s="15"/>
      <c r="MUW309" s="16"/>
      <c r="MUX309" s="17"/>
      <c r="MUY309" s="18"/>
      <c r="MUZ309" s="17"/>
      <c r="MVA309" s="19"/>
      <c r="MVB309" s="19"/>
      <c r="MVC309" s="19"/>
      <c r="MVD309" s="15"/>
      <c r="MVE309" s="16"/>
      <c r="MVF309" s="17"/>
      <c r="MVG309" s="18"/>
      <c r="MVH309" s="17"/>
      <c r="MVI309" s="19"/>
      <c r="MVJ309" s="19"/>
      <c r="MVK309" s="19"/>
      <c r="MVL309" s="15"/>
      <c r="MVM309" s="16"/>
      <c r="MVN309" s="17"/>
      <c r="MVO309" s="18"/>
      <c r="MVP309" s="17"/>
      <c r="MVQ309" s="19"/>
      <c r="MVR309" s="19"/>
      <c r="MVS309" s="19"/>
      <c r="MVT309" s="15"/>
      <c r="MVU309" s="16"/>
      <c r="MVV309" s="17"/>
      <c r="MVW309" s="18"/>
      <c r="MVX309" s="17"/>
      <c r="MVY309" s="19"/>
      <c r="MVZ309" s="19"/>
      <c r="MWA309" s="19"/>
      <c r="MWB309" s="15"/>
      <c r="MWC309" s="16"/>
      <c r="MWD309" s="17"/>
      <c r="MWE309" s="18"/>
      <c r="MWF309" s="17"/>
      <c r="MWG309" s="19"/>
      <c r="MWH309" s="19"/>
      <c r="MWI309" s="19"/>
      <c r="MWJ309" s="15"/>
      <c r="MWK309" s="16"/>
      <c r="MWL309" s="17"/>
      <c r="MWM309" s="18"/>
      <c r="MWN309" s="17"/>
      <c r="MWO309" s="19"/>
      <c r="MWP309" s="19"/>
      <c r="MWQ309" s="19"/>
      <c r="MWR309" s="15"/>
      <c r="MWS309" s="16"/>
      <c r="MWT309" s="17"/>
      <c r="MWU309" s="18"/>
      <c r="MWV309" s="17"/>
      <c r="MWW309" s="19"/>
      <c r="MWX309" s="19"/>
      <c r="MWY309" s="19"/>
      <c r="MWZ309" s="15"/>
      <c r="MXA309" s="16"/>
      <c r="MXB309" s="17"/>
      <c r="MXC309" s="18"/>
      <c r="MXD309" s="17"/>
      <c r="MXE309" s="19"/>
      <c r="MXF309" s="19"/>
      <c r="MXG309" s="19"/>
      <c r="MXH309" s="15"/>
      <c r="MXI309" s="16"/>
      <c r="MXJ309" s="17"/>
      <c r="MXK309" s="18"/>
      <c r="MXL309" s="17"/>
      <c r="MXM309" s="19"/>
      <c r="MXN309" s="19"/>
      <c r="MXO309" s="19"/>
      <c r="MXP309" s="15"/>
      <c r="MXQ309" s="16"/>
      <c r="MXR309" s="17"/>
      <c r="MXS309" s="18"/>
      <c r="MXT309" s="17"/>
      <c r="MXU309" s="19"/>
      <c r="MXV309" s="19"/>
      <c r="MXW309" s="19"/>
      <c r="MXX309" s="15"/>
      <c r="MXY309" s="16"/>
      <c r="MXZ309" s="17"/>
      <c r="MYA309" s="18"/>
      <c r="MYB309" s="17"/>
      <c r="MYC309" s="19"/>
      <c r="MYD309" s="19"/>
      <c r="MYE309" s="19"/>
      <c r="MYF309" s="15"/>
      <c r="MYG309" s="16"/>
      <c r="MYH309" s="17"/>
      <c r="MYI309" s="18"/>
      <c r="MYJ309" s="17"/>
      <c r="MYK309" s="19"/>
      <c r="MYL309" s="19"/>
      <c r="MYM309" s="19"/>
      <c r="MYN309" s="15"/>
      <c r="MYO309" s="16"/>
      <c r="MYP309" s="17"/>
      <c r="MYQ309" s="18"/>
      <c r="MYR309" s="17"/>
      <c r="MYS309" s="19"/>
      <c r="MYT309" s="19"/>
      <c r="MYU309" s="19"/>
      <c r="MYV309" s="15"/>
      <c r="MYW309" s="16"/>
      <c r="MYX309" s="17"/>
      <c r="MYY309" s="18"/>
      <c r="MYZ309" s="17"/>
      <c r="MZA309" s="19"/>
      <c r="MZB309" s="19"/>
      <c r="MZC309" s="19"/>
      <c r="MZD309" s="15"/>
      <c r="MZE309" s="16"/>
      <c r="MZF309" s="17"/>
      <c r="MZG309" s="18"/>
      <c r="MZH309" s="17"/>
      <c r="MZI309" s="19"/>
      <c r="MZJ309" s="19"/>
      <c r="MZK309" s="19"/>
      <c r="MZL309" s="15"/>
      <c r="MZM309" s="16"/>
      <c r="MZN309" s="17"/>
      <c r="MZO309" s="18"/>
      <c r="MZP309" s="17"/>
      <c r="MZQ309" s="19"/>
      <c r="MZR309" s="19"/>
      <c r="MZS309" s="19"/>
      <c r="MZT309" s="15"/>
      <c r="MZU309" s="16"/>
      <c r="MZV309" s="17"/>
      <c r="MZW309" s="18"/>
      <c r="MZX309" s="17"/>
      <c r="MZY309" s="19"/>
      <c r="MZZ309" s="19"/>
      <c r="NAA309" s="19"/>
      <c r="NAB309" s="15"/>
      <c r="NAC309" s="16"/>
      <c r="NAD309" s="17"/>
      <c r="NAE309" s="18"/>
      <c r="NAF309" s="17"/>
      <c r="NAG309" s="19"/>
      <c r="NAH309" s="19"/>
      <c r="NAI309" s="19"/>
      <c r="NAJ309" s="15"/>
      <c r="NAK309" s="16"/>
      <c r="NAL309" s="17"/>
      <c r="NAM309" s="18"/>
      <c r="NAN309" s="17"/>
      <c r="NAO309" s="19"/>
      <c r="NAP309" s="19"/>
      <c r="NAQ309" s="19"/>
      <c r="NAR309" s="15"/>
      <c r="NAS309" s="16"/>
      <c r="NAT309" s="17"/>
      <c r="NAU309" s="18"/>
      <c r="NAV309" s="17"/>
      <c r="NAW309" s="19"/>
      <c r="NAX309" s="19"/>
      <c r="NAY309" s="19"/>
      <c r="NAZ309" s="15"/>
      <c r="NBA309" s="16"/>
      <c r="NBB309" s="17"/>
      <c r="NBC309" s="18"/>
      <c r="NBD309" s="17"/>
      <c r="NBE309" s="19"/>
      <c r="NBF309" s="19"/>
      <c r="NBG309" s="19"/>
      <c r="NBH309" s="15"/>
      <c r="NBI309" s="16"/>
      <c r="NBJ309" s="17"/>
      <c r="NBK309" s="18"/>
      <c r="NBL309" s="17"/>
      <c r="NBM309" s="19"/>
      <c r="NBN309" s="19"/>
      <c r="NBO309" s="19"/>
      <c r="NBP309" s="15"/>
      <c r="NBQ309" s="16"/>
      <c r="NBR309" s="17"/>
      <c r="NBS309" s="18"/>
      <c r="NBT309" s="17"/>
      <c r="NBU309" s="19"/>
      <c r="NBV309" s="19"/>
      <c r="NBW309" s="19"/>
      <c r="NBX309" s="15"/>
      <c r="NBY309" s="16"/>
      <c r="NBZ309" s="17"/>
      <c r="NCA309" s="18"/>
      <c r="NCB309" s="17"/>
      <c r="NCC309" s="19"/>
      <c r="NCD309" s="19"/>
      <c r="NCE309" s="19"/>
      <c r="NCF309" s="15"/>
      <c r="NCG309" s="16"/>
      <c r="NCH309" s="17"/>
      <c r="NCI309" s="18"/>
      <c r="NCJ309" s="17"/>
      <c r="NCK309" s="19"/>
      <c r="NCL309" s="19"/>
      <c r="NCM309" s="19"/>
      <c r="NCN309" s="15"/>
      <c r="NCO309" s="16"/>
      <c r="NCP309" s="17"/>
      <c r="NCQ309" s="18"/>
      <c r="NCR309" s="17"/>
      <c r="NCS309" s="19"/>
      <c r="NCT309" s="19"/>
      <c r="NCU309" s="19"/>
      <c r="NCV309" s="15"/>
      <c r="NCW309" s="16"/>
      <c r="NCX309" s="17"/>
      <c r="NCY309" s="18"/>
      <c r="NCZ309" s="17"/>
      <c r="NDA309" s="19"/>
      <c r="NDB309" s="19"/>
      <c r="NDC309" s="19"/>
      <c r="NDD309" s="15"/>
      <c r="NDE309" s="16"/>
      <c r="NDF309" s="17"/>
      <c r="NDG309" s="18"/>
      <c r="NDH309" s="17"/>
      <c r="NDI309" s="19"/>
      <c r="NDJ309" s="19"/>
      <c r="NDK309" s="19"/>
      <c r="NDL309" s="15"/>
      <c r="NDM309" s="16"/>
      <c r="NDN309" s="17"/>
      <c r="NDO309" s="18"/>
      <c r="NDP309" s="17"/>
      <c r="NDQ309" s="19"/>
      <c r="NDR309" s="19"/>
      <c r="NDS309" s="19"/>
      <c r="NDT309" s="15"/>
      <c r="NDU309" s="16"/>
      <c r="NDV309" s="17"/>
      <c r="NDW309" s="18"/>
      <c r="NDX309" s="17"/>
      <c r="NDY309" s="19"/>
      <c r="NDZ309" s="19"/>
      <c r="NEA309" s="19"/>
      <c r="NEB309" s="15"/>
      <c r="NEC309" s="16"/>
      <c r="NED309" s="17"/>
      <c r="NEE309" s="18"/>
      <c r="NEF309" s="17"/>
      <c r="NEG309" s="19"/>
      <c r="NEH309" s="19"/>
      <c r="NEI309" s="19"/>
      <c r="NEJ309" s="15"/>
      <c r="NEK309" s="16"/>
      <c r="NEL309" s="17"/>
      <c r="NEM309" s="18"/>
      <c r="NEN309" s="17"/>
      <c r="NEO309" s="19"/>
      <c r="NEP309" s="19"/>
      <c r="NEQ309" s="19"/>
      <c r="NER309" s="15"/>
      <c r="NES309" s="16"/>
      <c r="NET309" s="17"/>
      <c r="NEU309" s="18"/>
      <c r="NEV309" s="17"/>
      <c r="NEW309" s="19"/>
      <c r="NEX309" s="19"/>
      <c r="NEY309" s="19"/>
      <c r="NEZ309" s="15"/>
      <c r="NFA309" s="16"/>
      <c r="NFB309" s="17"/>
      <c r="NFC309" s="18"/>
      <c r="NFD309" s="17"/>
      <c r="NFE309" s="19"/>
      <c r="NFF309" s="19"/>
      <c r="NFG309" s="19"/>
      <c r="NFH309" s="15"/>
      <c r="NFI309" s="16"/>
      <c r="NFJ309" s="17"/>
      <c r="NFK309" s="18"/>
      <c r="NFL309" s="17"/>
      <c r="NFM309" s="19"/>
      <c r="NFN309" s="19"/>
      <c r="NFO309" s="19"/>
      <c r="NFP309" s="15"/>
      <c r="NFQ309" s="16"/>
      <c r="NFR309" s="17"/>
      <c r="NFS309" s="18"/>
      <c r="NFT309" s="17"/>
      <c r="NFU309" s="19"/>
      <c r="NFV309" s="19"/>
      <c r="NFW309" s="19"/>
      <c r="NFX309" s="15"/>
      <c r="NFY309" s="16"/>
      <c r="NFZ309" s="17"/>
      <c r="NGA309" s="18"/>
      <c r="NGB309" s="17"/>
      <c r="NGC309" s="19"/>
      <c r="NGD309" s="19"/>
      <c r="NGE309" s="19"/>
      <c r="NGF309" s="15"/>
      <c r="NGG309" s="16"/>
      <c r="NGH309" s="17"/>
      <c r="NGI309" s="18"/>
      <c r="NGJ309" s="17"/>
      <c r="NGK309" s="19"/>
      <c r="NGL309" s="19"/>
      <c r="NGM309" s="19"/>
      <c r="NGN309" s="15"/>
      <c r="NGO309" s="16"/>
      <c r="NGP309" s="17"/>
      <c r="NGQ309" s="18"/>
      <c r="NGR309" s="17"/>
      <c r="NGS309" s="19"/>
      <c r="NGT309" s="19"/>
      <c r="NGU309" s="19"/>
      <c r="NGV309" s="15"/>
      <c r="NGW309" s="16"/>
      <c r="NGX309" s="17"/>
      <c r="NGY309" s="18"/>
      <c r="NGZ309" s="17"/>
      <c r="NHA309" s="19"/>
      <c r="NHB309" s="19"/>
      <c r="NHC309" s="19"/>
      <c r="NHD309" s="15"/>
      <c r="NHE309" s="16"/>
      <c r="NHF309" s="17"/>
      <c r="NHG309" s="18"/>
      <c r="NHH309" s="17"/>
      <c r="NHI309" s="19"/>
      <c r="NHJ309" s="19"/>
      <c r="NHK309" s="19"/>
      <c r="NHL309" s="15"/>
      <c r="NHM309" s="16"/>
      <c r="NHN309" s="17"/>
      <c r="NHO309" s="18"/>
      <c r="NHP309" s="17"/>
      <c r="NHQ309" s="19"/>
      <c r="NHR309" s="19"/>
      <c r="NHS309" s="19"/>
      <c r="NHT309" s="15"/>
      <c r="NHU309" s="16"/>
      <c r="NHV309" s="17"/>
      <c r="NHW309" s="18"/>
      <c r="NHX309" s="17"/>
      <c r="NHY309" s="19"/>
      <c r="NHZ309" s="19"/>
      <c r="NIA309" s="19"/>
      <c r="NIB309" s="15"/>
      <c r="NIC309" s="16"/>
      <c r="NID309" s="17"/>
      <c r="NIE309" s="18"/>
      <c r="NIF309" s="17"/>
      <c r="NIG309" s="19"/>
      <c r="NIH309" s="19"/>
      <c r="NII309" s="19"/>
      <c r="NIJ309" s="15"/>
      <c r="NIK309" s="16"/>
      <c r="NIL309" s="17"/>
      <c r="NIM309" s="18"/>
      <c r="NIN309" s="17"/>
      <c r="NIO309" s="19"/>
      <c r="NIP309" s="19"/>
      <c r="NIQ309" s="19"/>
      <c r="NIR309" s="15"/>
      <c r="NIS309" s="16"/>
      <c r="NIT309" s="17"/>
      <c r="NIU309" s="18"/>
      <c r="NIV309" s="17"/>
      <c r="NIW309" s="19"/>
      <c r="NIX309" s="19"/>
      <c r="NIY309" s="19"/>
      <c r="NIZ309" s="15"/>
      <c r="NJA309" s="16"/>
      <c r="NJB309" s="17"/>
      <c r="NJC309" s="18"/>
      <c r="NJD309" s="17"/>
      <c r="NJE309" s="19"/>
      <c r="NJF309" s="19"/>
      <c r="NJG309" s="19"/>
      <c r="NJH309" s="15"/>
      <c r="NJI309" s="16"/>
      <c r="NJJ309" s="17"/>
      <c r="NJK309" s="18"/>
      <c r="NJL309" s="17"/>
      <c r="NJM309" s="19"/>
      <c r="NJN309" s="19"/>
      <c r="NJO309" s="19"/>
      <c r="NJP309" s="15"/>
      <c r="NJQ309" s="16"/>
      <c r="NJR309" s="17"/>
      <c r="NJS309" s="18"/>
      <c r="NJT309" s="17"/>
      <c r="NJU309" s="19"/>
      <c r="NJV309" s="19"/>
      <c r="NJW309" s="19"/>
      <c r="NJX309" s="15"/>
      <c r="NJY309" s="16"/>
      <c r="NJZ309" s="17"/>
      <c r="NKA309" s="18"/>
      <c r="NKB309" s="17"/>
      <c r="NKC309" s="19"/>
      <c r="NKD309" s="19"/>
      <c r="NKE309" s="19"/>
      <c r="NKF309" s="15"/>
      <c r="NKG309" s="16"/>
      <c r="NKH309" s="17"/>
      <c r="NKI309" s="18"/>
      <c r="NKJ309" s="17"/>
      <c r="NKK309" s="19"/>
      <c r="NKL309" s="19"/>
      <c r="NKM309" s="19"/>
      <c r="NKN309" s="15"/>
      <c r="NKO309" s="16"/>
      <c r="NKP309" s="17"/>
      <c r="NKQ309" s="18"/>
      <c r="NKR309" s="17"/>
      <c r="NKS309" s="19"/>
      <c r="NKT309" s="19"/>
      <c r="NKU309" s="19"/>
      <c r="NKV309" s="15"/>
      <c r="NKW309" s="16"/>
      <c r="NKX309" s="17"/>
      <c r="NKY309" s="18"/>
      <c r="NKZ309" s="17"/>
      <c r="NLA309" s="19"/>
      <c r="NLB309" s="19"/>
      <c r="NLC309" s="19"/>
      <c r="NLD309" s="15"/>
      <c r="NLE309" s="16"/>
      <c r="NLF309" s="17"/>
      <c r="NLG309" s="18"/>
      <c r="NLH309" s="17"/>
      <c r="NLI309" s="19"/>
      <c r="NLJ309" s="19"/>
      <c r="NLK309" s="19"/>
      <c r="NLL309" s="15"/>
      <c r="NLM309" s="16"/>
      <c r="NLN309" s="17"/>
      <c r="NLO309" s="18"/>
      <c r="NLP309" s="17"/>
      <c r="NLQ309" s="19"/>
      <c r="NLR309" s="19"/>
      <c r="NLS309" s="19"/>
      <c r="NLT309" s="15"/>
      <c r="NLU309" s="16"/>
      <c r="NLV309" s="17"/>
      <c r="NLW309" s="18"/>
      <c r="NLX309" s="17"/>
      <c r="NLY309" s="19"/>
      <c r="NLZ309" s="19"/>
      <c r="NMA309" s="19"/>
      <c r="NMB309" s="15"/>
      <c r="NMC309" s="16"/>
      <c r="NMD309" s="17"/>
      <c r="NME309" s="18"/>
      <c r="NMF309" s="17"/>
      <c r="NMG309" s="19"/>
      <c r="NMH309" s="19"/>
      <c r="NMI309" s="19"/>
      <c r="NMJ309" s="15"/>
      <c r="NMK309" s="16"/>
      <c r="NML309" s="17"/>
      <c r="NMM309" s="18"/>
      <c r="NMN309" s="17"/>
      <c r="NMO309" s="19"/>
      <c r="NMP309" s="19"/>
      <c r="NMQ309" s="19"/>
      <c r="NMR309" s="15"/>
      <c r="NMS309" s="16"/>
      <c r="NMT309" s="17"/>
      <c r="NMU309" s="18"/>
      <c r="NMV309" s="17"/>
      <c r="NMW309" s="19"/>
      <c r="NMX309" s="19"/>
      <c r="NMY309" s="19"/>
      <c r="NMZ309" s="15"/>
      <c r="NNA309" s="16"/>
      <c r="NNB309" s="17"/>
      <c r="NNC309" s="18"/>
      <c r="NND309" s="17"/>
      <c r="NNE309" s="19"/>
      <c r="NNF309" s="19"/>
      <c r="NNG309" s="19"/>
      <c r="NNH309" s="15"/>
      <c r="NNI309" s="16"/>
      <c r="NNJ309" s="17"/>
      <c r="NNK309" s="18"/>
      <c r="NNL309" s="17"/>
      <c r="NNM309" s="19"/>
      <c r="NNN309" s="19"/>
      <c r="NNO309" s="19"/>
      <c r="NNP309" s="15"/>
      <c r="NNQ309" s="16"/>
      <c r="NNR309" s="17"/>
      <c r="NNS309" s="18"/>
      <c r="NNT309" s="17"/>
      <c r="NNU309" s="19"/>
      <c r="NNV309" s="19"/>
      <c r="NNW309" s="19"/>
      <c r="NNX309" s="15"/>
      <c r="NNY309" s="16"/>
      <c r="NNZ309" s="17"/>
      <c r="NOA309" s="18"/>
      <c r="NOB309" s="17"/>
      <c r="NOC309" s="19"/>
      <c r="NOD309" s="19"/>
      <c r="NOE309" s="19"/>
      <c r="NOF309" s="15"/>
      <c r="NOG309" s="16"/>
      <c r="NOH309" s="17"/>
      <c r="NOI309" s="18"/>
      <c r="NOJ309" s="17"/>
      <c r="NOK309" s="19"/>
      <c r="NOL309" s="19"/>
      <c r="NOM309" s="19"/>
      <c r="NON309" s="15"/>
      <c r="NOO309" s="16"/>
      <c r="NOP309" s="17"/>
      <c r="NOQ309" s="18"/>
      <c r="NOR309" s="17"/>
      <c r="NOS309" s="19"/>
      <c r="NOT309" s="19"/>
      <c r="NOU309" s="19"/>
      <c r="NOV309" s="15"/>
      <c r="NOW309" s="16"/>
      <c r="NOX309" s="17"/>
      <c r="NOY309" s="18"/>
      <c r="NOZ309" s="17"/>
      <c r="NPA309" s="19"/>
      <c r="NPB309" s="19"/>
      <c r="NPC309" s="19"/>
      <c r="NPD309" s="15"/>
      <c r="NPE309" s="16"/>
      <c r="NPF309" s="17"/>
      <c r="NPG309" s="18"/>
      <c r="NPH309" s="17"/>
      <c r="NPI309" s="19"/>
      <c r="NPJ309" s="19"/>
      <c r="NPK309" s="19"/>
      <c r="NPL309" s="15"/>
      <c r="NPM309" s="16"/>
      <c r="NPN309" s="17"/>
      <c r="NPO309" s="18"/>
      <c r="NPP309" s="17"/>
      <c r="NPQ309" s="19"/>
      <c r="NPR309" s="19"/>
      <c r="NPS309" s="19"/>
      <c r="NPT309" s="15"/>
      <c r="NPU309" s="16"/>
      <c r="NPV309" s="17"/>
      <c r="NPW309" s="18"/>
      <c r="NPX309" s="17"/>
      <c r="NPY309" s="19"/>
      <c r="NPZ309" s="19"/>
      <c r="NQA309" s="19"/>
      <c r="NQB309" s="15"/>
      <c r="NQC309" s="16"/>
      <c r="NQD309" s="17"/>
      <c r="NQE309" s="18"/>
      <c r="NQF309" s="17"/>
      <c r="NQG309" s="19"/>
      <c r="NQH309" s="19"/>
      <c r="NQI309" s="19"/>
      <c r="NQJ309" s="15"/>
      <c r="NQK309" s="16"/>
      <c r="NQL309" s="17"/>
      <c r="NQM309" s="18"/>
      <c r="NQN309" s="17"/>
      <c r="NQO309" s="19"/>
      <c r="NQP309" s="19"/>
      <c r="NQQ309" s="19"/>
      <c r="NQR309" s="15"/>
      <c r="NQS309" s="16"/>
      <c r="NQT309" s="17"/>
      <c r="NQU309" s="18"/>
      <c r="NQV309" s="17"/>
      <c r="NQW309" s="19"/>
      <c r="NQX309" s="19"/>
      <c r="NQY309" s="19"/>
      <c r="NQZ309" s="15"/>
      <c r="NRA309" s="16"/>
      <c r="NRB309" s="17"/>
      <c r="NRC309" s="18"/>
      <c r="NRD309" s="17"/>
      <c r="NRE309" s="19"/>
      <c r="NRF309" s="19"/>
      <c r="NRG309" s="19"/>
      <c r="NRH309" s="15"/>
      <c r="NRI309" s="16"/>
      <c r="NRJ309" s="17"/>
      <c r="NRK309" s="18"/>
      <c r="NRL309" s="17"/>
      <c r="NRM309" s="19"/>
      <c r="NRN309" s="19"/>
      <c r="NRO309" s="19"/>
      <c r="NRP309" s="15"/>
      <c r="NRQ309" s="16"/>
      <c r="NRR309" s="17"/>
      <c r="NRS309" s="18"/>
      <c r="NRT309" s="17"/>
      <c r="NRU309" s="19"/>
      <c r="NRV309" s="19"/>
      <c r="NRW309" s="19"/>
      <c r="NRX309" s="15"/>
      <c r="NRY309" s="16"/>
      <c r="NRZ309" s="17"/>
      <c r="NSA309" s="18"/>
      <c r="NSB309" s="17"/>
      <c r="NSC309" s="19"/>
      <c r="NSD309" s="19"/>
      <c r="NSE309" s="19"/>
      <c r="NSF309" s="15"/>
      <c r="NSG309" s="16"/>
      <c r="NSH309" s="17"/>
      <c r="NSI309" s="18"/>
      <c r="NSJ309" s="17"/>
      <c r="NSK309" s="19"/>
      <c r="NSL309" s="19"/>
      <c r="NSM309" s="19"/>
      <c r="NSN309" s="15"/>
      <c r="NSO309" s="16"/>
      <c r="NSP309" s="17"/>
      <c r="NSQ309" s="18"/>
      <c r="NSR309" s="17"/>
      <c r="NSS309" s="19"/>
      <c r="NST309" s="19"/>
      <c r="NSU309" s="19"/>
      <c r="NSV309" s="15"/>
      <c r="NSW309" s="16"/>
      <c r="NSX309" s="17"/>
      <c r="NSY309" s="18"/>
      <c r="NSZ309" s="17"/>
      <c r="NTA309" s="19"/>
      <c r="NTB309" s="19"/>
      <c r="NTC309" s="19"/>
      <c r="NTD309" s="15"/>
      <c r="NTE309" s="16"/>
      <c r="NTF309" s="17"/>
      <c r="NTG309" s="18"/>
      <c r="NTH309" s="17"/>
      <c r="NTI309" s="19"/>
      <c r="NTJ309" s="19"/>
      <c r="NTK309" s="19"/>
      <c r="NTL309" s="15"/>
      <c r="NTM309" s="16"/>
      <c r="NTN309" s="17"/>
      <c r="NTO309" s="18"/>
      <c r="NTP309" s="17"/>
      <c r="NTQ309" s="19"/>
      <c r="NTR309" s="19"/>
      <c r="NTS309" s="19"/>
      <c r="NTT309" s="15"/>
      <c r="NTU309" s="16"/>
      <c r="NTV309" s="17"/>
      <c r="NTW309" s="18"/>
      <c r="NTX309" s="17"/>
      <c r="NTY309" s="19"/>
      <c r="NTZ309" s="19"/>
      <c r="NUA309" s="19"/>
      <c r="NUB309" s="15"/>
      <c r="NUC309" s="16"/>
      <c r="NUD309" s="17"/>
      <c r="NUE309" s="18"/>
      <c r="NUF309" s="17"/>
      <c r="NUG309" s="19"/>
      <c r="NUH309" s="19"/>
      <c r="NUI309" s="19"/>
      <c r="NUJ309" s="15"/>
      <c r="NUK309" s="16"/>
      <c r="NUL309" s="17"/>
      <c r="NUM309" s="18"/>
      <c r="NUN309" s="17"/>
      <c r="NUO309" s="19"/>
      <c r="NUP309" s="19"/>
      <c r="NUQ309" s="19"/>
      <c r="NUR309" s="15"/>
      <c r="NUS309" s="16"/>
      <c r="NUT309" s="17"/>
      <c r="NUU309" s="18"/>
      <c r="NUV309" s="17"/>
      <c r="NUW309" s="19"/>
      <c r="NUX309" s="19"/>
      <c r="NUY309" s="19"/>
      <c r="NUZ309" s="15"/>
      <c r="NVA309" s="16"/>
      <c r="NVB309" s="17"/>
      <c r="NVC309" s="18"/>
      <c r="NVD309" s="17"/>
      <c r="NVE309" s="19"/>
      <c r="NVF309" s="19"/>
      <c r="NVG309" s="19"/>
      <c r="NVH309" s="15"/>
      <c r="NVI309" s="16"/>
      <c r="NVJ309" s="17"/>
      <c r="NVK309" s="18"/>
      <c r="NVL309" s="17"/>
      <c r="NVM309" s="19"/>
      <c r="NVN309" s="19"/>
      <c r="NVO309" s="19"/>
      <c r="NVP309" s="15"/>
      <c r="NVQ309" s="16"/>
      <c r="NVR309" s="17"/>
      <c r="NVS309" s="18"/>
      <c r="NVT309" s="17"/>
      <c r="NVU309" s="19"/>
      <c r="NVV309" s="19"/>
      <c r="NVW309" s="19"/>
      <c r="NVX309" s="15"/>
      <c r="NVY309" s="16"/>
      <c r="NVZ309" s="17"/>
      <c r="NWA309" s="18"/>
      <c r="NWB309" s="17"/>
      <c r="NWC309" s="19"/>
      <c r="NWD309" s="19"/>
      <c r="NWE309" s="19"/>
      <c r="NWF309" s="15"/>
      <c r="NWG309" s="16"/>
      <c r="NWH309" s="17"/>
      <c r="NWI309" s="18"/>
      <c r="NWJ309" s="17"/>
      <c r="NWK309" s="19"/>
      <c r="NWL309" s="19"/>
      <c r="NWM309" s="19"/>
      <c r="NWN309" s="15"/>
      <c r="NWO309" s="16"/>
      <c r="NWP309" s="17"/>
      <c r="NWQ309" s="18"/>
      <c r="NWR309" s="17"/>
      <c r="NWS309" s="19"/>
      <c r="NWT309" s="19"/>
      <c r="NWU309" s="19"/>
      <c r="NWV309" s="15"/>
      <c r="NWW309" s="16"/>
      <c r="NWX309" s="17"/>
      <c r="NWY309" s="18"/>
      <c r="NWZ309" s="17"/>
      <c r="NXA309" s="19"/>
      <c r="NXB309" s="19"/>
      <c r="NXC309" s="19"/>
      <c r="NXD309" s="15"/>
      <c r="NXE309" s="16"/>
      <c r="NXF309" s="17"/>
      <c r="NXG309" s="18"/>
      <c r="NXH309" s="17"/>
      <c r="NXI309" s="19"/>
      <c r="NXJ309" s="19"/>
      <c r="NXK309" s="19"/>
      <c r="NXL309" s="15"/>
      <c r="NXM309" s="16"/>
      <c r="NXN309" s="17"/>
      <c r="NXO309" s="18"/>
      <c r="NXP309" s="17"/>
      <c r="NXQ309" s="19"/>
      <c r="NXR309" s="19"/>
      <c r="NXS309" s="19"/>
      <c r="NXT309" s="15"/>
      <c r="NXU309" s="16"/>
      <c r="NXV309" s="17"/>
      <c r="NXW309" s="18"/>
      <c r="NXX309" s="17"/>
      <c r="NXY309" s="19"/>
      <c r="NXZ309" s="19"/>
      <c r="NYA309" s="19"/>
      <c r="NYB309" s="15"/>
      <c r="NYC309" s="16"/>
      <c r="NYD309" s="17"/>
      <c r="NYE309" s="18"/>
      <c r="NYF309" s="17"/>
      <c r="NYG309" s="19"/>
      <c r="NYH309" s="19"/>
      <c r="NYI309" s="19"/>
      <c r="NYJ309" s="15"/>
      <c r="NYK309" s="16"/>
      <c r="NYL309" s="17"/>
      <c r="NYM309" s="18"/>
      <c r="NYN309" s="17"/>
      <c r="NYO309" s="19"/>
      <c r="NYP309" s="19"/>
      <c r="NYQ309" s="19"/>
      <c r="NYR309" s="15"/>
      <c r="NYS309" s="16"/>
      <c r="NYT309" s="17"/>
      <c r="NYU309" s="18"/>
      <c r="NYV309" s="17"/>
      <c r="NYW309" s="19"/>
      <c r="NYX309" s="19"/>
      <c r="NYY309" s="19"/>
      <c r="NYZ309" s="15"/>
      <c r="NZA309" s="16"/>
      <c r="NZB309" s="17"/>
      <c r="NZC309" s="18"/>
      <c r="NZD309" s="17"/>
      <c r="NZE309" s="19"/>
      <c r="NZF309" s="19"/>
      <c r="NZG309" s="19"/>
      <c r="NZH309" s="15"/>
      <c r="NZI309" s="16"/>
      <c r="NZJ309" s="17"/>
      <c r="NZK309" s="18"/>
      <c r="NZL309" s="17"/>
      <c r="NZM309" s="19"/>
      <c r="NZN309" s="19"/>
      <c r="NZO309" s="19"/>
      <c r="NZP309" s="15"/>
      <c r="NZQ309" s="16"/>
      <c r="NZR309" s="17"/>
      <c r="NZS309" s="18"/>
      <c r="NZT309" s="17"/>
      <c r="NZU309" s="19"/>
      <c r="NZV309" s="19"/>
      <c r="NZW309" s="19"/>
      <c r="NZX309" s="15"/>
      <c r="NZY309" s="16"/>
      <c r="NZZ309" s="17"/>
      <c r="OAA309" s="18"/>
      <c r="OAB309" s="17"/>
      <c r="OAC309" s="19"/>
      <c r="OAD309" s="19"/>
      <c r="OAE309" s="19"/>
      <c r="OAF309" s="15"/>
      <c r="OAG309" s="16"/>
      <c r="OAH309" s="17"/>
      <c r="OAI309" s="18"/>
      <c r="OAJ309" s="17"/>
      <c r="OAK309" s="19"/>
      <c r="OAL309" s="19"/>
      <c r="OAM309" s="19"/>
      <c r="OAN309" s="15"/>
      <c r="OAO309" s="16"/>
      <c r="OAP309" s="17"/>
      <c r="OAQ309" s="18"/>
      <c r="OAR309" s="17"/>
      <c r="OAS309" s="19"/>
      <c r="OAT309" s="19"/>
      <c r="OAU309" s="19"/>
      <c r="OAV309" s="15"/>
      <c r="OAW309" s="16"/>
      <c r="OAX309" s="17"/>
      <c r="OAY309" s="18"/>
      <c r="OAZ309" s="17"/>
      <c r="OBA309" s="19"/>
      <c r="OBB309" s="19"/>
      <c r="OBC309" s="19"/>
      <c r="OBD309" s="15"/>
      <c r="OBE309" s="16"/>
      <c r="OBF309" s="17"/>
      <c r="OBG309" s="18"/>
      <c r="OBH309" s="17"/>
      <c r="OBI309" s="19"/>
      <c r="OBJ309" s="19"/>
      <c r="OBK309" s="19"/>
      <c r="OBL309" s="15"/>
      <c r="OBM309" s="16"/>
      <c r="OBN309" s="17"/>
      <c r="OBO309" s="18"/>
      <c r="OBP309" s="17"/>
      <c r="OBQ309" s="19"/>
      <c r="OBR309" s="19"/>
      <c r="OBS309" s="19"/>
      <c r="OBT309" s="15"/>
      <c r="OBU309" s="16"/>
      <c r="OBV309" s="17"/>
      <c r="OBW309" s="18"/>
      <c r="OBX309" s="17"/>
      <c r="OBY309" s="19"/>
      <c r="OBZ309" s="19"/>
      <c r="OCA309" s="19"/>
      <c r="OCB309" s="15"/>
      <c r="OCC309" s="16"/>
      <c r="OCD309" s="17"/>
      <c r="OCE309" s="18"/>
      <c r="OCF309" s="17"/>
      <c r="OCG309" s="19"/>
      <c r="OCH309" s="19"/>
      <c r="OCI309" s="19"/>
      <c r="OCJ309" s="15"/>
      <c r="OCK309" s="16"/>
      <c r="OCL309" s="17"/>
      <c r="OCM309" s="18"/>
      <c r="OCN309" s="17"/>
      <c r="OCO309" s="19"/>
      <c r="OCP309" s="19"/>
      <c r="OCQ309" s="19"/>
      <c r="OCR309" s="15"/>
      <c r="OCS309" s="16"/>
      <c r="OCT309" s="17"/>
      <c r="OCU309" s="18"/>
      <c r="OCV309" s="17"/>
      <c r="OCW309" s="19"/>
      <c r="OCX309" s="19"/>
      <c r="OCY309" s="19"/>
      <c r="OCZ309" s="15"/>
      <c r="ODA309" s="16"/>
      <c r="ODB309" s="17"/>
      <c r="ODC309" s="18"/>
      <c r="ODD309" s="17"/>
      <c r="ODE309" s="19"/>
      <c r="ODF309" s="19"/>
      <c r="ODG309" s="19"/>
      <c r="ODH309" s="15"/>
      <c r="ODI309" s="16"/>
      <c r="ODJ309" s="17"/>
      <c r="ODK309" s="18"/>
      <c r="ODL309" s="17"/>
      <c r="ODM309" s="19"/>
      <c r="ODN309" s="19"/>
      <c r="ODO309" s="19"/>
      <c r="ODP309" s="15"/>
      <c r="ODQ309" s="16"/>
      <c r="ODR309" s="17"/>
      <c r="ODS309" s="18"/>
      <c r="ODT309" s="17"/>
      <c r="ODU309" s="19"/>
      <c r="ODV309" s="19"/>
      <c r="ODW309" s="19"/>
      <c r="ODX309" s="15"/>
      <c r="ODY309" s="16"/>
      <c r="ODZ309" s="17"/>
      <c r="OEA309" s="18"/>
      <c r="OEB309" s="17"/>
      <c r="OEC309" s="19"/>
      <c r="OED309" s="19"/>
      <c r="OEE309" s="19"/>
      <c r="OEF309" s="15"/>
      <c r="OEG309" s="16"/>
      <c r="OEH309" s="17"/>
      <c r="OEI309" s="18"/>
      <c r="OEJ309" s="17"/>
      <c r="OEK309" s="19"/>
      <c r="OEL309" s="19"/>
      <c r="OEM309" s="19"/>
      <c r="OEN309" s="15"/>
      <c r="OEO309" s="16"/>
      <c r="OEP309" s="17"/>
      <c r="OEQ309" s="18"/>
      <c r="OER309" s="17"/>
      <c r="OES309" s="19"/>
      <c r="OET309" s="19"/>
      <c r="OEU309" s="19"/>
      <c r="OEV309" s="15"/>
      <c r="OEW309" s="16"/>
      <c r="OEX309" s="17"/>
      <c r="OEY309" s="18"/>
      <c r="OEZ309" s="17"/>
      <c r="OFA309" s="19"/>
      <c r="OFB309" s="19"/>
      <c r="OFC309" s="19"/>
      <c r="OFD309" s="15"/>
      <c r="OFE309" s="16"/>
      <c r="OFF309" s="17"/>
      <c r="OFG309" s="18"/>
      <c r="OFH309" s="17"/>
      <c r="OFI309" s="19"/>
      <c r="OFJ309" s="19"/>
      <c r="OFK309" s="19"/>
      <c r="OFL309" s="15"/>
      <c r="OFM309" s="16"/>
      <c r="OFN309" s="17"/>
      <c r="OFO309" s="18"/>
      <c r="OFP309" s="17"/>
      <c r="OFQ309" s="19"/>
      <c r="OFR309" s="19"/>
      <c r="OFS309" s="19"/>
      <c r="OFT309" s="15"/>
      <c r="OFU309" s="16"/>
      <c r="OFV309" s="17"/>
      <c r="OFW309" s="18"/>
      <c r="OFX309" s="17"/>
      <c r="OFY309" s="19"/>
      <c r="OFZ309" s="19"/>
      <c r="OGA309" s="19"/>
      <c r="OGB309" s="15"/>
      <c r="OGC309" s="16"/>
      <c r="OGD309" s="17"/>
      <c r="OGE309" s="18"/>
      <c r="OGF309" s="17"/>
      <c r="OGG309" s="19"/>
      <c r="OGH309" s="19"/>
      <c r="OGI309" s="19"/>
      <c r="OGJ309" s="15"/>
      <c r="OGK309" s="16"/>
      <c r="OGL309" s="17"/>
      <c r="OGM309" s="18"/>
      <c r="OGN309" s="17"/>
      <c r="OGO309" s="19"/>
      <c r="OGP309" s="19"/>
      <c r="OGQ309" s="19"/>
      <c r="OGR309" s="15"/>
      <c r="OGS309" s="16"/>
      <c r="OGT309" s="17"/>
      <c r="OGU309" s="18"/>
      <c r="OGV309" s="17"/>
      <c r="OGW309" s="19"/>
      <c r="OGX309" s="19"/>
      <c r="OGY309" s="19"/>
      <c r="OGZ309" s="15"/>
      <c r="OHA309" s="16"/>
      <c r="OHB309" s="17"/>
      <c r="OHC309" s="18"/>
      <c r="OHD309" s="17"/>
      <c r="OHE309" s="19"/>
      <c r="OHF309" s="19"/>
      <c r="OHG309" s="19"/>
      <c r="OHH309" s="15"/>
      <c r="OHI309" s="16"/>
      <c r="OHJ309" s="17"/>
      <c r="OHK309" s="18"/>
      <c r="OHL309" s="17"/>
      <c r="OHM309" s="19"/>
      <c r="OHN309" s="19"/>
      <c r="OHO309" s="19"/>
      <c r="OHP309" s="15"/>
      <c r="OHQ309" s="16"/>
      <c r="OHR309" s="17"/>
      <c r="OHS309" s="18"/>
      <c r="OHT309" s="17"/>
      <c r="OHU309" s="19"/>
      <c r="OHV309" s="19"/>
      <c r="OHW309" s="19"/>
      <c r="OHX309" s="15"/>
      <c r="OHY309" s="16"/>
      <c r="OHZ309" s="17"/>
      <c r="OIA309" s="18"/>
      <c r="OIB309" s="17"/>
      <c r="OIC309" s="19"/>
      <c r="OID309" s="19"/>
      <c r="OIE309" s="19"/>
      <c r="OIF309" s="15"/>
      <c r="OIG309" s="16"/>
      <c r="OIH309" s="17"/>
      <c r="OII309" s="18"/>
      <c r="OIJ309" s="17"/>
      <c r="OIK309" s="19"/>
      <c r="OIL309" s="19"/>
      <c r="OIM309" s="19"/>
      <c r="OIN309" s="15"/>
      <c r="OIO309" s="16"/>
      <c r="OIP309" s="17"/>
      <c r="OIQ309" s="18"/>
      <c r="OIR309" s="17"/>
      <c r="OIS309" s="19"/>
      <c r="OIT309" s="19"/>
      <c r="OIU309" s="19"/>
      <c r="OIV309" s="15"/>
      <c r="OIW309" s="16"/>
      <c r="OIX309" s="17"/>
      <c r="OIY309" s="18"/>
      <c r="OIZ309" s="17"/>
      <c r="OJA309" s="19"/>
      <c r="OJB309" s="19"/>
      <c r="OJC309" s="19"/>
      <c r="OJD309" s="15"/>
      <c r="OJE309" s="16"/>
      <c r="OJF309" s="17"/>
      <c r="OJG309" s="18"/>
      <c r="OJH309" s="17"/>
      <c r="OJI309" s="19"/>
      <c r="OJJ309" s="19"/>
      <c r="OJK309" s="19"/>
      <c r="OJL309" s="15"/>
      <c r="OJM309" s="16"/>
      <c r="OJN309" s="17"/>
      <c r="OJO309" s="18"/>
      <c r="OJP309" s="17"/>
      <c r="OJQ309" s="19"/>
      <c r="OJR309" s="19"/>
      <c r="OJS309" s="19"/>
      <c r="OJT309" s="15"/>
      <c r="OJU309" s="16"/>
      <c r="OJV309" s="17"/>
      <c r="OJW309" s="18"/>
      <c r="OJX309" s="17"/>
      <c r="OJY309" s="19"/>
      <c r="OJZ309" s="19"/>
      <c r="OKA309" s="19"/>
      <c r="OKB309" s="15"/>
      <c r="OKC309" s="16"/>
      <c r="OKD309" s="17"/>
      <c r="OKE309" s="18"/>
      <c r="OKF309" s="17"/>
      <c r="OKG309" s="19"/>
      <c r="OKH309" s="19"/>
      <c r="OKI309" s="19"/>
      <c r="OKJ309" s="15"/>
      <c r="OKK309" s="16"/>
      <c r="OKL309" s="17"/>
      <c r="OKM309" s="18"/>
      <c r="OKN309" s="17"/>
      <c r="OKO309" s="19"/>
      <c r="OKP309" s="19"/>
      <c r="OKQ309" s="19"/>
      <c r="OKR309" s="15"/>
      <c r="OKS309" s="16"/>
      <c r="OKT309" s="17"/>
      <c r="OKU309" s="18"/>
      <c r="OKV309" s="17"/>
      <c r="OKW309" s="19"/>
      <c r="OKX309" s="19"/>
      <c r="OKY309" s="19"/>
      <c r="OKZ309" s="15"/>
      <c r="OLA309" s="16"/>
      <c r="OLB309" s="17"/>
      <c r="OLC309" s="18"/>
      <c r="OLD309" s="17"/>
      <c r="OLE309" s="19"/>
      <c r="OLF309" s="19"/>
      <c r="OLG309" s="19"/>
      <c r="OLH309" s="15"/>
      <c r="OLI309" s="16"/>
      <c r="OLJ309" s="17"/>
      <c r="OLK309" s="18"/>
      <c r="OLL309" s="17"/>
      <c r="OLM309" s="19"/>
      <c r="OLN309" s="19"/>
      <c r="OLO309" s="19"/>
      <c r="OLP309" s="15"/>
      <c r="OLQ309" s="16"/>
      <c r="OLR309" s="17"/>
      <c r="OLS309" s="18"/>
      <c r="OLT309" s="17"/>
      <c r="OLU309" s="19"/>
      <c r="OLV309" s="19"/>
      <c r="OLW309" s="19"/>
      <c r="OLX309" s="15"/>
      <c r="OLY309" s="16"/>
      <c r="OLZ309" s="17"/>
      <c r="OMA309" s="18"/>
      <c r="OMB309" s="17"/>
      <c r="OMC309" s="19"/>
      <c r="OMD309" s="19"/>
      <c r="OME309" s="19"/>
      <c r="OMF309" s="15"/>
      <c r="OMG309" s="16"/>
      <c r="OMH309" s="17"/>
      <c r="OMI309" s="18"/>
      <c r="OMJ309" s="17"/>
      <c r="OMK309" s="19"/>
      <c r="OML309" s="19"/>
      <c r="OMM309" s="19"/>
      <c r="OMN309" s="15"/>
      <c r="OMO309" s="16"/>
      <c r="OMP309" s="17"/>
      <c r="OMQ309" s="18"/>
      <c r="OMR309" s="17"/>
      <c r="OMS309" s="19"/>
      <c r="OMT309" s="19"/>
      <c r="OMU309" s="19"/>
      <c r="OMV309" s="15"/>
      <c r="OMW309" s="16"/>
      <c r="OMX309" s="17"/>
      <c r="OMY309" s="18"/>
      <c r="OMZ309" s="17"/>
      <c r="ONA309" s="19"/>
      <c r="ONB309" s="19"/>
      <c r="ONC309" s="19"/>
      <c r="OND309" s="15"/>
      <c r="ONE309" s="16"/>
      <c r="ONF309" s="17"/>
      <c r="ONG309" s="18"/>
      <c r="ONH309" s="17"/>
      <c r="ONI309" s="19"/>
      <c r="ONJ309" s="19"/>
      <c r="ONK309" s="19"/>
      <c r="ONL309" s="15"/>
      <c r="ONM309" s="16"/>
      <c r="ONN309" s="17"/>
      <c r="ONO309" s="18"/>
      <c r="ONP309" s="17"/>
      <c r="ONQ309" s="19"/>
      <c r="ONR309" s="19"/>
      <c r="ONS309" s="19"/>
      <c r="ONT309" s="15"/>
      <c r="ONU309" s="16"/>
      <c r="ONV309" s="17"/>
      <c r="ONW309" s="18"/>
      <c r="ONX309" s="17"/>
      <c r="ONY309" s="19"/>
      <c r="ONZ309" s="19"/>
      <c r="OOA309" s="19"/>
      <c r="OOB309" s="15"/>
      <c r="OOC309" s="16"/>
      <c r="OOD309" s="17"/>
      <c r="OOE309" s="18"/>
      <c r="OOF309" s="17"/>
      <c r="OOG309" s="19"/>
      <c r="OOH309" s="19"/>
      <c r="OOI309" s="19"/>
      <c r="OOJ309" s="15"/>
      <c r="OOK309" s="16"/>
      <c r="OOL309" s="17"/>
      <c r="OOM309" s="18"/>
      <c r="OON309" s="17"/>
      <c r="OOO309" s="19"/>
      <c r="OOP309" s="19"/>
      <c r="OOQ309" s="19"/>
      <c r="OOR309" s="15"/>
      <c r="OOS309" s="16"/>
      <c r="OOT309" s="17"/>
      <c r="OOU309" s="18"/>
      <c r="OOV309" s="17"/>
      <c r="OOW309" s="19"/>
      <c r="OOX309" s="19"/>
      <c r="OOY309" s="19"/>
      <c r="OOZ309" s="15"/>
      <c r="OPA309" s="16"/>
      <c r="OPB309" s="17"/>
      <c r="OPC309" s="18"/>
      <c r="OPD309" s="17"/>
      <c r="OPE309" s="19"/>
      <c r="OPF309" s="19"/>
      <c r="OPG309" s="19"/>
      <c r="OPH309" s="15"/>
      <c r="OPI309" s="16"/>
      <c r="OPJ309" s="17"/>
      <c r="OPK309" s="18"/>
      <c r="OPL309" s="17"/>
      <c r="OPM309" s="19"/>
      <c r="OPN309" s="19"/>
      <c r="OPO309" s="19"/>
      <c r="OPP309" s="15"/>
      <c r="OPQ309" s="16"/>
      <c r="OPR309" s="17"/>
      <c r="OPS309" s="18"/>
      <c r="OPT309" s="17"/>
      <c r="OPU309" s="19"/>
      <c r="OPV309" s="19"/>
      <c r="OPW309" s="19"/>
      <c r="OPX309" s="15"/>
      <c r="OPY309" s="16"/>
      <c r="OPZ309" s="17"/>
      <c r="OQA309" s="18"/>
      <c r="OQB309" s="17"/>
      <c r="OQC309" s="19"/>
      <c r="OQD309" s="19"/>
      <c r="OQE309" s="19"/>
      <c r="OQF309" s="15"/>
      <c r="OQG309" s="16"/>
      <c r="OQH309" s="17"/>
      <c r="OQI309" s="18"/>
      <c r="OQJ309" s="17"/>
      <c r="OQK309" s="19"/>
      <c r="OQL309" s="19"/>
      <c r="OQM309" s="19"/>
      <c r="OQN309" s="15"/>
      <c r="OQO309" s="16"/>
      <c r="OQP309" s="17"/>
      <c r="OQQ309" s="18"/>
      <c r="OQR309" s="17"/>
      <c r="OQS309" s="19"/>
      <c r="OQT309" s="19"/>
      <c r="OQU309" s="19"/>
      <c r="OQV309" s="15"/>
      <c r="OQW309" s="16"/>
      <c r="OQX309" s="17"/>
      <c r="OQY309" s="18"/>
      <c r="OQZ309" s="17"/>
      <c r="ORA309" s="19"/>
      <c r="ORB309" s="19"/>
      <c r="ORC309" s="19"/>
      <c r="ORD309" s="15"/>
      <c r="ORE309" s="16"/>
      <c r="ORF309" s="17"/>
      <c r="ORG309" s="18"/>
      <c r="ORH309" s="17"/>
      <c r="ORI309" s="19"/>
      <c r="ORJ309" s="19"/>
      <c r="ORK309" s="19"/>
      <c r="ORL309" s="15"/>
      <c r="ORM309" s="16"/>
      <c r="ORN309" s="17"/>
      <c r="ORO309" s="18"/>
      <c r="ORP309" s="17"/>
      <c r="ORQ309" s="19"/>
      <c r="ORR309" s="19"/>
      <c r="ORS309" s="19"/>
      <c r="ORT309" s="15"/>
      <c r="ORU309" s="16"/>
      <c r="ORV309" s="17"/>
      <c r="ORW309" s="18"/>
      <c r="ORX309" s="17"/>
      <c r="ORY309" s="19"/>
      <c r="ORZ309" s="19"/>
      <c r="OSA309" s="19"/>
      <c r="OSB309" s="15"/>
      <c r="OSC309" s="16"/>
      <c r="OSD309" s="17"/>
      <c r="OSE309" s="18"/>
      <c r="OSF309" s="17"/>
      <c r="OSG309" s="19"/>
      <c r="OSH309" s="19"/>
      <c r="OSI309" s="19"/>
      <c r="OSJ309" s="15"/>
      <c r="OSK309" s="16"/>
      <c r="OSL309" s="17"/>
      <c r="OSM309" s="18"/>
      <c r="OSN309" s="17"/>
      <c r="OSO309" s="19"/>
      <c r="OSP309" s="19"/>
      <c r="OSQ309" s="19"/>
      <c r="OSR309" s="15"/>
      <c r="OSS309" s="16"/>
      <c r="OST309" s="17"/>
      <c r="OSU309" s="18"/>
      <c r="OSV309" s="17"/>
      <c r="OSW309" s="19"/>
      <c r="OSX309" s="19"/>
      <c r="OSY309" s="19"/>
      <c r="OSZ309" s="15"/>
      <c r="OTA309" s="16"/>
      <c r="OTB309" s="17"/>
      <c r="OTC309" s="18"/>
      <c r="OTD309" s="17"/>
      <c r="OTE309" s="19"/>
      <c r="OTF309" s="19"/>
      <c r="OTG309" s="19"/>
      <c r="OTH309" s="15"/>
      <c r="OTI309" s="16"/>
      <c r="OTJ309" s="17"/>
      <c r="OTK309" s="18"/>
      <c r="OTL309" s="17"/>
      <c r="OTM309" s="19"/>
      <c r="OTN309" s="19"/>
      <c r="OTO309" s="19"/>
      <c r="OTP309" s="15"/>
      <c r="OTQ309" s="16"/>
      <c r="OTR309" s="17"/>
      <c r="OTS309" s="18"/>
      <c r="OTT309" s="17"/>
      <c r="OTU309" s="19"/>
      <c r="OTV309" s="19"/>
      <c r="OTW309" s="19"/>
      <c r="OTX309" s="15"/>
      <c r="OTY309" s="16"/>
      <c r="OTZ309" s="17"/>
      <c r="OUA309" s="18"/>
      <c r="OUB309" s="17"/>
      <c r="OUC309" s="19"/>
      <c r="OUD309" s="19"/>
      <c r="OUE309" s="19"/>
      <c r="OUF309" s="15"/>
      <c r="OUG309" s="16"/>
      <c r="OUH309" s="17"/>
      <c r="OUI309" s="18"/>
      <c r="OUJ309" s="17"/>
      <c r="OUK309" s="19"/>
      <c r="OUL309" s="19"/>
      <c r="OUM309" s="19"/>
      <c r="OUN309" s="15"/>
      <c r="OUO309" s="16"/>
      <c r="OUP309" s="17"/>
      <c r="OUQ309" s="18"/>
      <c r="OUR309" s="17"/>
      <c r="OUS309" s="19"/>
      <c r="OUT309" s="19"/>
      <c r="OUU309" s="19"/>
      <c r="OUV309" s="15"/>
      <c r="OUW309" s="16"/>
      <c r="OUX309" s="17"/>
      <c r="OUY309" s="18"/>
      <c r="OUZ309" s="17"/>
      <c r="OVA309" s="19"/>
      <c r="OVB309" s="19"/>
      <c r="OVC309" s="19"/>
      <c r="OVD309" s="15"/>
      <c r="OVE309" s="16"/>
      <c r="OVF309" s="17"/>
      <c r="OVG309" s="18"/>
      <c r="OVH309" s="17"/>
      <c r="OVI309" s="19"/>
      <c r="OVJ309" s="19"/>
      <c r="OVK309" s="19"/>
      <c r="OVL309" s="15"/>
      <c r="OVM309" s="16"/>
      <c r="OVN309" s="17"/>
      <c r="OVO309" s="18"/>
      <c r="OVP309" s="17"/>
      <c r="OVQ309" s="19"/>
      <c r="OVR309" s="19"/>
      <c r="OVS309" s="19"/>
      <c r="OVT309" s="15"/>
      <c r="OVU309" s="16"/>
      <c r="OVV309" s="17"/>
      <c r="OVW309" s="18"/>
      <c r="OVX309" s="17"/>
      <c r="OVY309" s="19"/>
      <c r="OVZ309" s="19"/>
      <c r="OWA309" s="19"/>
      <c r="OWB309" s="15"/>
      <c r="OWC309" s="16"/>
      <c r="OWD309" s="17"/>
      <c r="OWE309" s="18"/>
      <c r="OWF309" s="17"/>
      <c r="OWG309" s="19"/>
      <c r="OWH309" s="19"/>
      <c r="OWI309" s="19"/>
      <c r="OWJ309" s="15"/>
      <c r="OWK309" s="16"/>
      <c r="OWL309" s="17"/>
      <c r="OWM309" s="18"/>
      <c r="OWN309" s="17"/>
      <c r="OWO309" s="19"/>
      <c r="OWP309" s="19"/>
      <c r="OWQ309" s="19"/>
      <c r="OWR309" s="15"/>
      <c r="OWS309" s="16"/>
      <c r="OWT309" s="17"/>
      <c r="OWU309" s="18"/>
      <c r="OWV309" s="17"/>
      <c r="OWW309" s="19"/>
      <c r="OWX309" s="19"/>
      <c r="OWY309" s="19"/>
      <c r="OWZ309" s="15"/>
      <c r="OXA309" s="16"/>
      <c r="OXB309" s="17"/>
      <c r="OXC309" s="18"/>
      <c r="OXD309" s="17"/>
      <c r="OXE309" s="19"/>
      <c r="OXF309" s="19"/>
      <c r="OXG309" s="19"/>
      <c r="OXH309" s="15"/>
      <c r="OXI309" s="16"/>
      <c r="OXJ309" s="17"/>
      <c r="OXK309" s="18"/>
      <c r="OXL309" s="17"/>
      <c r="OXM309" s="19"/>
      <c r="OXN309" s="19"/>
      <c r="OXO309" s="19"/>
      <c r="OXP309" s="15"/>
      <c r="OXQ309" s="16"/>
      <c r="OXR309" s="17"/>
      <c r="OXS309" s="18"/>
      <c r="OXT309" s="17"/>
      <c r="OXU309" s="19"/>
      <c r="OXV309" s="19"/>
      <c r="OXW309" s="19"/>
      <c r="OXX309" s="15"/>
      <c r="OXY309" s="16"/>
      <c r="OXZ309" s="17"/>
      <c r="OYA309" s="18"/>
      <c r="OYB309" s="17"/>
      <c r="OYC309" s="19"/>
      <c r="OYD309" s="19"/>
      <c r="OYE309" s="19"/>
      <c r="OYF309" s="15"/>
      <c r="OYG309" s="16"/>
      <c r="OYH309" s="17"/>
      <c r="OYI309" s="18"/>
      <c r="OYJ309" s="17"/>
      <c r="OYK309" s="19"/>
      <c r="OYL309" s="19"/>
      <c r="OYM309" s="19"/>
      <c r="OYN309" s="15"/>
      <c r="OYO309" s="16"/>
      <c r="OYP309" s="17"/>
      <c r="OYQ309" s="18"/>
      <c r="OYR309" s="17"/>
      <c r="OYS309" s="19"/>
      <c r="OYT309" s="19"/>
      <c r="OYU309" s="19"/>
      <c r="OYV309" s="15"/>
      <c r="OYW309" s="16"/>
      <c r="OYX309" s="17"/>
      <c r="OYY309" s="18"/>
      <c r="OYZ309" s="17"/>
      <c r="OZA309" s="19"/>
      <c r="OZB309" s="19"/>
      <c r="OZC309" s="19"/>
      <c r="OZD309" s="15"/>
      <c r="OZE309" s="16"/>
      <c r="OZF309" s="17"/>
      <c r="OZG309" s="18"/>
      <c r="OZH309" s="17"/>
      <c r="OZI309" s="19"/>
      <c r="OZJ309" s="19"/>
      <c r="OZK309" s="19"/>
      <c r="OZL309" s="15"/>
      <c r="OZM309" s="16"/>
      <c r="OZN309" s="17"/>
      <c r="OZO309" s="18"/>
      <c r="OZP309" s="17"/>
      <c r="OZQ309" s="19"/>
      <c r="OZR309" s="19"/>
      <c r="OZS309" s="19"/>
      <c r="OZT309" s="15"/>
      <c r="OZU309" s="16"/>
      <c r="OZV309" s="17"/>
      <c r="OZW309" s="18"/>
      <c r="OZX309" s="17"/>
      <c r="OZY309" s="19"/>
      <c r="OZZ309" s="19"/>
      <c r="PAA309" s="19"/>
      <c r="PAB309" s="15"/>
      <c r="PAC309" s="16"/>
      <c r="PAD309" s="17"/>
      <c r="PAE309" s="18"/>
      <c r="PAF309" s="17"/>
      <c r="PAG309" s="19"/>
      <c r="PAH309" s="19"/>
      <c r="PAI309" s="19"/>
      <c r="PAJ309" s="15"/>
      <c r="PAK309" s="16"/>
      <c r="PAL309" s="17"/>
      <c r="PAM309" s="18"/>
      <c r="PAN309" s="17"/>
      <c r="PAO309" s="19"/>
      <c r="PAP309" s="19"/>
      <c r="PAQ309" s="19"/>
      <c r="PAR309" s="15"/>
      <c r="PAS309" s="16"/>
      <c r="PAT309" s="17"/>
      <c r="PAU309" s="18"/>
      <c r="PAV309" s="17"/>
      <c r="PAW309" s="19"/>
      <c r="PAX309" s="19"/>
      <c r="PAY309" s="19"/>
      <c r="PAZ309" s="15"/>
      <c r="PBA309" s="16"/>
      <c r="PBB309" s="17"/>
      <c r="PBC309" s="18"/>
      <c r="PBD309" s="17"/>
      <c r="PBE309" s="19"/>
      <c r="PBF309" s="19"/>
      <c r="PBG309" s="19"/>
      <c r="PBH309" s="15"/>
      <c r="PBI309" s="16"/>
      <c r="PBJ309" s="17"/>
      <c r="PBK309" s="18"/>
      <c r="PBL309" s="17"/>
      <c r="PBM309" s="19"/>
      <c r="PBN309" s="19"/>
      <c r="PBO309" s="19"/>
      <c r="PBP309" s="15"/>
      <c r="PBQ309" s="16"/>
      <c r="PBR309" s="17"/>
      <c r="PBS309" s="18"/>
      <c r="PBT309" s="17"/>
      <c r="PBU309" s="19"/>
      <c r="PBV309" s="19"/>
      <c r="PBW309" s="19"/>
      <c r="PBX309" s="15"/>
      <c r="PBY309" s="16"/>
      <c r="PBZ309" s="17"/>
      <c r="PCA309" s="18"/>
      <c r="PCB309" s="17"/>
      <c r="PCC309" s="19"/>
      <c r="PCD309" s="19"/>
      <c r="PCE309" s="19"/>
      <c r="PCF309" s="15"/>
      <c r="PCG309" s="16"/>
      <c r="PCH309" s="17"/>
      <c r="PCI309" s="18"/>
      <c r="PCJ309" s="17"/>
      <c r="PCK309" s="19"/>
      <c r="PCL309" s="19"/>
      <c r="PCM309" s="19"/>
      <c r="PCN309" s="15"/>
      <c r="PCO309" s="16"/>
      <c r="PCP309" s="17"/>
      <c r="PCQ309" s="18"/>
      <c r="PCR309" s="17"/>
      <c r="PCS309" s="19"/>
      <c r="PCT309" s="19"/>
      <c r="PCU309" s="19"/>
      <c r="PCV309" s="15"/>
      <c r="PCW309" s="16"/>
      <c r="PCX309" s="17"/>
      <c r="PCY309" s="18"/>
      <c r="PCZ309" s="17"/>
      <c r="PDA309" s="19"/>
      <c r="PDB309" s="19"/>
      <c r="PDC309" s="19"/>
      <c r="PDD309" s="15"/>
      <c r="PDE309" s="16"/>
      <c r="PDF309" s="17"/>
      <c r="PDG309" s="18"/>
      <c r="PDH309" s="17"/>
      <c r="PDI309" s="19"/>
      <c r="PDJ309" s="19"/>
      <c r="PDK309" s="19"/>
      <c r="PDL309" s="15"/>
      <c r="PDM309" s="16"/>
      <c r="PDN309" s="17"/>
      <c r="PDO309" s="18"/>
      <c r="PDP309" s="17"/>
      <c r="PDQ309" s="19"/>
      <c r="PDR309" s="19"/>
      <c r="PDS309" s="19"/>
      <c r="PDT309" s="15"/>
      <c r="PDU309" s="16"/>
      <c r="PDV309" s="17"/>
      <c r="PDW309" s="18"/>
      <c r="PDX309" s="17"/>
      <c r="PDY309" s="19"/>
      <c r="PDZ309" s="19"/>
      <c r="PEA309" s="19"/>
      <c r="PEB309" s="15"/>
      <c r="PEC309" s="16"/>
      <c r="PED309" s="17"/>
      <c r="PEE309" s="18"/>
      <c r="PEF309" s="17"/>
      <c r="PEG309" s="19"/>
      <c r="PEH309" s="19"/>
      <c r="PEI309" s="19"/>
      <c r="PEJ309" s="15"/>
      <c r="PEK309" s="16"/>
      <c r="PEL309" s="17"/>
      <c r="PEM309" s="18"/>
      <c r="PEN309" s="17"/>
      <c r="PEO309" s="19"/>
      <c r="PEP309" s="19"/>
      <c r="PEQ309" s="19"/>
      <c r="PER309" s="15"/>
      <c r="PES309" s="16"/>
      <c r="PET309" s="17"/>
      <c r="PEU309" s="18"/>
      <c r="PEV309" s="17"/>
      <c r="PEW309" s="19"/>
      <c r="PEX309" s="19"/>
      <c r="PEY309" s="19"/>
      <c r="PEZ309" s="15"/>
      <c r="PFA309" s="16"/>
      <c r="PFB309" s="17"/>
      <c r="PFC309" s="18"/>
      <c r="PFD309" s="17"/>
      <c r="PFE309" s="19"/>
      <c r="PFF309" s="19"/>
      <c r="PFG309" s="19"/>
      <c r="PFH309" s="15"/>
      <c r="PFI309" s="16"/>
      <c r="PFJ309" s="17"/>
      <c r="PFK309" s="18"/>
      <c r="PFL309" s="17"/>
      <c r="PFM309" s="19"/>
      <c r="PFN309" s="19"/>
      <c r="PFO309" s="19"/>
      <c r="PFP309" s="15"/>
      <c r="PFQ309" s="16"/>
      <c r="PFR309" s="17"/>
      <c r="PFS309" s="18"/>
      <c r="PFT309" s="17"/>
      <c r="PFU309" s="19"/>
      <c r="PFV309" s="19"/>
      <c r="PFW309" s="19"/>
      <c r="PFX309" s="15"/>
      <c r="PFY309" s="16"/>
      <c r="PFZ309" s="17"/>
      <c r="PGA309" s="18"/>
      <c r="PGB309" s="17"/>
      <c r="PGC309" s="19"/>
      <c r="PGD309" s="19"/>
      <c r="PGE309" s="19"/>
      <c r="PGF309" s="15"/>
      <c r="PGG309" s="16"/>
      <c r="PGH309" s="17"/>
      <c r="PGI309" s="18"/>
      <c r="PGJ309" s="17"/>
      <c r="PGK309" s="19"/>
      <c r="PGL309" s="19"/>
      <c r="PGM309" s="19"/>
      <c r="PGN309" s="15"/>
      <c r="PGO309" s="16"/>
      <c r="PGP309" s="17"/>
      <c r="PGQ309" s="18"/>
      <c r="PGR309" s="17"/>
      <c r="PGS309" s="19"/>
      <c r="PGT309" s="19"/>
      <c r="PGU309" s="19"/>
      <c r="PGV309" s="15"/>
      <c r="PGW309" s="16"/>
      <c r="PGX309" s="17"/>
      <c r="PGY309" s="18"/>
      <c r="PGZ309" s="17"/>
      <c r="PHA309" s="19"/>
      <c r="PHB309" s="19"/>
      <c r="PHC309" s="19"/>
      <c r="PHD309" s="15"/>
      <c r="PHE309" s="16"/>
      <c r="PHF309" s="17"/>
      <c r="PHG309" s="18"/>
      <c r="PHH309" s="17"/>
      <c r="PHI309" s="19"/>
      <c r="PHJ309" s="19"/>
      <c r="PHK309" s="19"/>
      <c r="PHL309" s="15"/>
      <c r="PHM309" s="16"/>
      <c r="PHN309" s="17"/>
      <c r="PHO309" s="18"/>
      <c r="PHP309" s="17"/>
      <c r="PHQ309" s="19"/>
      <c r="PHR309" s="19"/>
      <c r="PHS309" s="19"/>
      <c r="PHT309" s="15"/>
      <c r="PHU309" s="16"/>
      <c r="PHV309" s="17"/>
      <c r="PHW309" s="18"/>
      <c r="PHX309" s="17"/>
      <c r="PHY309" s="19"/>
      <c r="PHZ309" s="19"/>
      <c r="PIA309" s="19"/>
      <c r="PIB309" s="15"/>
      <c r="PIC309" s="16"/>
      <c r="PID309" s="17"/>
      <c r="PIE309" s="18"/>
      <c r="PIF309" s="17"/>
      <c r="PIG309" s="19"/>
      <c r="PIH309" s="19"/>
      <c r="PII309" s="19"/>
      <c r="PIJ309" s="15"/>
      <c r="PIK309" s="16"/>
      <c r="PIL309" s="17"/>
      <c r="PIM309" s="18"/>
      <c r="PIN309" s="17"/>
      <c r="PIO309" s="19"/>
      <c r="PIP309" s="19"/>
      <c r="PIQ309" s="19"/>
      <c r="PIR309" s="15"/>
      <c r="PIS309" s="16"/>
      <c r="PIT309" s="17"/>
      <c r="PIU309" s="18"/>
      <c r="PIV309" s="17"/>
      <c r="PIW309" s="19"/>
      <c r="PIX309" s="19"/>
      <c r="PIY309" s="19"/>
      <c r="PIZ309" s="15"/>
      <c r="PJA309" s="16"/>
      <c r="PJB309" s="17"/>
      <c r="PJC309" s="18"/>
      <c r="PJD309" s="17"/>
      <c r="PJE309" s="19"/>
      <c r="PJF309" s="19"/>
      <c r="PJG309" s="19"/>
      <c r="PJH309" s="15"/>
      <c r="PJI309" s="16"/>
      <c r="PJJ309" s="17"/>
      <c r="PJK309" s="18"/>
      <c r="PJL309" s="17"/>
      <c r="PJM309" s="19"/>
      <c r="PJN309" s="19"/>
      <c r="PJO309" s="19"/>
      <c r="PJP309" s="15"/>
      <c r="PJQ309" s="16"/>
      <c r="PJR309" s="17"/>
      <c r="PJS309" s="18"/>
      <c r="PJT309" s="17"/>
      <c r="PJU309" s="19"/>
      <c r="PJV309" s="19"/>
      <c r="PJW309" s="19"/>
      <c r="PJX309" s="15"/>
      <c r="PJY309" s="16"/>
      <c r="PJZ309" s="17"/>
      <c r="PKA309" s="18"/>
      <c r="PKB309" s="17"/>
      <c r="PKC309" s="19"/>
      <c r="PKD309" s="19"/>
      <c r="PKE309" s="19"/>
      <c r="PKF309" s="15"/>
      <c r="PKG309" s="16"/>
      <c r="PKH309" s="17"/>
      <c r="PKI309" s="18"/>
      <c r="PKJ309" s="17"/>
      <c r="PKK309" s="19"/>
      <c r="PKL309" s="19"/>
      <c r="PKM309" s="19"/>
      <c r="PKN309" s="15"/>
      <c r="PKO309" s="16"/>
      <c r="PKP309" s="17"/>
      <c r="PKQ309" s="18"/>
      <c r="PKR309" s="17"/>
      <c r="PKS309" s="19"/>
      <c r="PKT309" s="19"/>
      <c r="PKU309" s="19"/>
      <c r="PKV309" s="15"/>
      <c r="PKW309" s="16"/>
      <c r="PKX309" s="17"/>
      <c r="PKY309" s="18"/>
      <c r="PKZ309" s="17"/>
      <c r="PLA309" s="19"/>
      <c r="PLB309" s="19"/>
      <c r="PLC309" s="19"/>
      <c r="PLD309" s="15"/>
      <c r="PLE309" s="16"/>
      <c r="PLF309" s="17"/>
      <c r="PLG309" s="18"/>
      <c r="PLH309" s="17"/>
      <c r="PLI309" s="19"/>
      <c r="PLJ309" s="19"/>
      <c r="PLK309" s="19"/>
      <c r="PLL309" s="15"/>
      <c r="PLM309" s="16"/>
      <c r="PLN309" s="17"/>
      <c r="PLO309" s="18"/>
      <c r="PLP309" s="17"/>
      <c r="PLQ309" s="19"/>
      <c r="PLR309" s="19"/>
      <c r="PLS309" s="19"/>
      <c r="PLT309" s="15"/>
      <c r="PLU309" s="16"/>
      <c r="PLV309" s="17"/>
      <c r="PLW309" s="18"/>
      <c r="PLX309" s="17"/>
      <c r="PLY309" s="19"/>
      <c r="PLZ309" s="19"/>
      <c r="PMA309" s="19"/>
      <c r="PMB309" s="15"/>
      <c r="PMC309" s="16"/>
      <c r="PMD309" s="17"/>
      <c r="PME309" s="18"/>
      <c r="PMF309" s="17"/>
      <c r="PMG309" s="19"/>
      <c r="PMH309" s="19"/>
      <c r="PMI309" s="19"/>
      <c r="PMJ309" s="15"/>
      <c r="PMK309" s="16"/>
      <c r="PML309" s="17"/>
      <c r="PMM309" s="18"/>
      <c r="PMN309" s="17"/>
      <c r="PMO309" s="19"/>
      <c r="PMP309" s="19"/>
      <c r="PMQ309" s="19"/>
      <c r="PMR309" s="15"/>
      <c r="PMS309" s="16"/>
      <c r="PMT309" s="17"/>
      <c r="PMU309" s="18"/>
      <c r="PMV309" s="17"/>
      <c r="PMW309" s="19"/>
      <c r="PMX309" s="19"/>
      <c r="PMY309" s="19"/>
      <c r="PMZ309" s="15"/>
      <c r="PNA309" s="16"/>
      <c r="PNB309" s="17"/>
      <c r="PNC309" s="18"/>
      <c r="PND309" s="17"/>
      <c r="PNE309" s="19"/>
      <c r="PNF309" s="19"/>
      <c r="PNG309" s="19"/>
      <c r="PNH309" s="15"/>
      <c r="PNI309" s="16"/>
      <c r="PNJ309" s="17"/>
      <c r="PNK309" s="18"/>
      <c r="PNL309" s="17"/>
      <c r="PNM309" s="19"/>
      <c r="PNN309" s="19"/>
      <c r="PNO309" s="19"/>
      <c r="PNP309" s="15"/>
      <c r="PNQ309" s="16"/>
      <c r="PNR309" s="17"/>
      <c r="PNS309" s="18"/>
      <c r="PNT309" s="17"/>
      <c r="PNU309" s="19"/>
      <c r="PNV309" s="19"/>
      <c r="PNW309" s="19"/>
      <c r="PNX309" s="15"/>
      <c r="PNY309" s="16"/>
      <c r="PNZ309" s="17"/>
      <c r="POA309" s="18"/>
      <c r="POB309" s="17"/>
      <c r="POC309" s="19"/>
      <c r="POD309" s="19"/>
      <c r="POE309" s="19"/>
      <c r="POF309" s="15"/>
      <c r="POG309" s="16"/>
      <c r="POH309" s="17"/>
      <c r="POI309" s="18"/>
      <c r="POJ309" s="17"/>
      <c r="POK309" s="19"/>
      <c r="POL309" s="19"/>
      <c r="POM309" s="19"/>
      <c r="PON309" s="15"/>
      <c r="POO309" s="16"/>
      <c r="POP309" s="17"/>
      <c r="POQ309" s="18"/>
      <c r="POR309" s="17"/>
      <c r="POS309" s="19"/>
      <c r="POT309" s="19"/>
      <c r="POU309" s="19"/>
      <c r="POV309" s="15"/>
      <c r="POW309" s="16"/>
      <c r="POX309" s="17"/>
      <c r="POY309" s="18"/>
      <c r="POZ309" s="17"/>
      <c r="PPA309" s="19"/>
      <c r="PPB309" s="19"/>
      <c r="PPC309" s="19"/>
      <c r="PPD309" s="15"/>
      <c r="PPE309" s="16"/>
      <c r="PPF309" s="17"/>
      <c r="PPG309" s="18"/>
      <c r="PPH309" s="17"/>
      <c r="PPI309" s="19"/>
      <c r="PPJ309" s="19"/>
      <c r="PPK309" s="19"/>
      <c r="PPL309" s="15"/>
      <c r="PPM309" s="16"/>
      <c r="PPN309" s="17"/>
      <c r="PPO309" s="18"/>
      <c r="PPP309" s="17"/>
      <c r="PPQ309" s="19"/>
      <c r="PPR309" s="19"/>
      <c r="PPS309" s="19"/>
      <c r="PPT309" s="15"/>
      <c r="PPU309" s="16"/>
      <c r="PPV309" s="17"/>
      <c r="PPW309" s="18"/>
      <c r="PPX309" s="17"/>
      <c r="PPY309" s="19"/>
      <c r="PPZ309" s="19"/>
      <c r="PQA309" s="19"/>
      <c r="PQB309" s="15"/>
      <c r="PQC309" s="16"/>
      <c r="PQD309" s="17"/>
      <c r="PQE309" s="18"/>
      <c r="PQF309" s="17"/>
      <c r="PQG309" s="19"/>
      <c r="PQH309" s="19"/>
      <c r="PQI309" s="19"/>
      <c r="PQJ309" s="15"/>
      <c r="PQK309" s="16"/>
      <c r="PQL309" s="17"/>
      <c r="PQM309" s="18"/>
      <c r="PQN309" s="17"/>
      <c r="PQO309" s="19"/>
      <c r="PQP309" s="19"/>
      <c r="PQQ309" s="19"/>
      <c r="PQR309" s="15"/>
      <c r="PQS309" s="16"/>
      <c r="PQT309" s="17"/>
      <c r="PQU309" s="18"/>
      <c r="PQV309" s="17"/>
      <c r="PQW309" s="19"/>
      <c r="PQX309" s="19"/>
      <c r="PQY309" s="19"/>
      <c r="PQZ309" s="15"/>
      <c r="PRA309" s="16"/>
      <c r="PRB309" s="17"/>
      <c r="PRC309" s="18"/>
      <c r="PRD309" s="17"/>
      <c r="PRE309" s="19"/>
      <c r="PRF309" s="19"/>
      <c r="PRG309" s="19"/>
      <c r="PRH309" s="15"/>
      <c r="PRI309" s="16"/>
      <c r="PRJ309" s="17"/>
      <c r="PRK309" s="18"/>
      <c r="PRL309" s="17"/>
      <c r="PRM309" s="19"/>
      <c r="PRN309" s="19"/>
      <c r="PRO309" s="19"/>
      <c r="PRP309" s="15"/>
      <c r="PRQ309" s="16"/>
      <c r="PRR309" s="17"/>
      <c r="PRS309" s="18"/>
      <c r="PRT309" s="17"/>
      <c r="PRU309" s="19"/>
      <c r="PRV309" s="19"/>
      <c r="PRW309" s="19"/>
      <c r="PRX309" s="15"/>
      <c r="PRY309" s="16"/>
      <c r="PRZ309" s="17"/>
      <c r="PSA309" s="18"/>
      <c r="PSB309" s="17"/>
      <c r="PSC309" s="19"/>
      <c r="PSD309" s="19"/>
      <c r="PSE309" s="19"/>
      <c r="PSF309" s="15"/>
      <c r="PSG309" s="16"/>
      <c r="PSH309" s="17"/>
      <c r="PSI309" s="18"/>
      <c r="PSJ309" s="17"/>
      <c r="PSK309" s="19"/>
      <c r="PSL309" s="19"/>
      <c r="PSM309" s="19"/>
      <c r="PSN309" s="15"/>
      <c r="PSO309" s="16"/>
      <c r="PSP309" s="17"/>
      <c r="PSQ309" s="18"/>
      <c r="PSR309" s="17"/>
      <c r="PSS309" s="19"/>
      <c r="PST309" s="19"/>
      <c r="PSU309" s="19"/>
      <c r="PSV309" s="15"/>
      <c r="PSW309" s="16"/>
      <c r="PSX309" s="17"/>
      <c r="PSY309" s="18"/>
      <c r="PSZ309" s="17"/>
      <c r="PTA309" s="19"/>
      <c r="PTB309" s="19"/>
      <c r="PTC309" s="19"/>
      <c r="PTD309" s="15"/>
      <c r="PTE309" s="16"/>
      <c r="PTF309" s="17"/>
      <c r="PTG309" s="18"/>
      <c r="PTH309" s="17"/>
      <c r="PTI309" s="19"/>
      <c r="PTJ309" s="19"/>
      <c r="PTK309" s="19"/>
      <c r="PTL309" s="15"/>
      <c r="PTM309" s="16"/>
      <c r="PTN309" s="17"/>
      <c r="PTO309" s="18"/>
      <c r="PTP309" s="17"/>
      <c r="PTQ309" s="19"/>
      <c r="PTR309" s="19"/>
      <c r="PTS309" s="19"/>
      <c r="PTT309" s="15"/>
      <c r="PTU309" s="16"/>
      <c r="PTV309" s="17"/>
      <c r="PTW309" s="18"/>
      <c r="PTX309" s="17"/>
      <c r="PTY309" s="19"/>
      <c r="PTZ309" s="19"/>
      <c r="PUA309" s="19"/>
      <c r="PUB309" s="15"/>
      <c r="PUC309" s="16"/>
      <c r="PUD309" s="17"/>
      <c r="PUE309" s="18"/>
      <c r="PUF309" s="17"/>
      <c r="PUG309" s="19"/>
      <c r="PUH309" s="19"/>
      <c r="PUI309" s="19"/>
      <c r="PUJ309" s="15"/>
      <c r="PUK309" s="16"/>
      <c r="PUL309" s="17"/>
      <c r="PUM309" s="18"/>
      <c r="PUN309" s="17"/>
      <c r="PUO309" s="19"/>
      <c r="PUP309" s="19"/>
      <c r="PUQ309" s="19"/>
      <c r="PUR309" s="15"/>
      <c r="PUS309" s="16"/>
      <c r="PUT309" s="17"/>
      <c r="PUU309" s="18"/>
      <c r="PUV309" s="17"/>
      <c r="PUW309" s="19"/>
      <c r="PUX309" s="19"/>
      <c r="PUY309" s="19"/>
      <c r="PUZ309" s="15"/>
      <c r="PVA309" s="16"/>
      <c r="PVB309" s="17"/>
      <c r="PVC309" s="18"/>
      <c r="PVD309" s="17"/>
      <c r="PVE309" s="19"/>
      <c r="PVF309" s="19"/>
      <c r="PVG309" s="19"/>
      <c r="PVH309" s="15"/>
      <c r="PVI309" s="16"/>
      <c r="PVJ309" s="17"/>
      <c r="PVK309" s="18"/>
      <c r="PVL309" s="17"/>
      <c r="PVM309" s="19"/>
      <c r="PVN309" s="19"/>
      <c r="PVO309" s="19"/>
      <c r="PVP309" s="15"/>
      <c r="PVQ309" s="16"/>
      <c r="PVR309" s="17"/>
      <c r="PVS309" s="18"/>
      <c r="PVT309" s="17"/>
      <c r="PVU309" s="19"/>
      <c r="PVV309" s="19"/>
      <c r="PVW309" s="19"/>
      <c r="PVX309" s="15"/>
      <c r="PVY309" s="16"/>
      <c r="PVZ309" s="17"/>
      <c r="PWA309" s="18"/>
      <c r="PWB309" s="17"/>
      <c r="PWC309" s="19"/>
      <c r="PWD309" s="19"/>
      <c r="PWE309" s="19"/>
      <c r="PWF309" s="15"/>
      <c r="PWG309" s="16"/>
      <c r="PWH309" s="17"/>
      <c r="PWI309" s="18"/>
      <c r="PWJ309" s="17"/>
      <c r="PWK309" s="19"/>
      <c r="PWL309" s="19"/>
      <c r="PWM309" s="19"/>
      <c r="PWN309" s="15"/>
      <c r="PWO309" s="16"/>
      <c r="PWP309" s="17"/>
      <c r="PWQ309" s="18"/>
      <c r="PWR309" s="17"/>
      <c r="PWS309" s="19"/>
      <c r="PWT309" s="19"/>
      <c r="PWU309" s="19"/>
      <c r="PWV309" s="15"/>
      <c r="PWW309" s="16"/>
      <c r="PWX309" s="17"/>
      <c r="PWY309" s="18"/>
      <c r="PWZ309" s="17"/>
      <c r="PXA309" s="19"/>
      <c r="PXB309" s="19"/>
      <c r="PXC309" s="19"/>
      <c r="PXD309" s="15"/>
      <c r="PXE309" s="16"/>
      <c r="PXF309" s="17"/>
      <c r="PXG309" s="18"/>
      <c r="PXH309" s="17"/>
      <c r="PXI309" s="19"/>
      <c r="PXJ309" s="19"/>
      <c r="PXK309" s="19"/>
      <c r="PXL309" s="15"/>
      <c r="PXM309" s="16"/>
      <c r="PXN309" s="17"/>
      <c r="PXO309" s="18"/>
      <c r="PXP309" s="17"/>
      <c r="PXQ309" s="19"/>
      <c r="PXR309" s="19"/>
      <c r="PXS309" s="19"/>
      <c r="PXT309" s="15"/>
      <c r="PXU309" s="16"/>
      <c r="PXV309" s="17"/>
      <c r="PXW309" s="18"/>
      <c r="PXX309" s="17"/>
      <c r="PXY309" s="19"/>
      <c r="PXZ309" s="19"/>
      <c r="PYA309" s="19"/>
      <c r="PYB309" s="15"/>
      <c r="PYC309" s="16"/>
      <c r="PYD309" s="17"/>
      <c r="PYE309" s="18"/>
      <c r="PYF309" s="17"/>
      <c r="PYG309" s="19"/>
      <c r="PYH309" s="19"/>
      <c r="PYI309" s="19"/>
      <c r="PYJ309" s="15"/>
      <c r="PYK309" s="16"/>
      <c r="PYL309" s="17"/>
      <c r="PYM309" s="18"/>
      <c r="PYN309" s="17"/>
      <c r="PYO309" s="19"/>
      <c r="PYP309" s="19"/>
      <c r="PYQ309" s="19"/>
      <c r="PYR309" s="15"/>
      <c r="PYS309" s="16"/>
      <c r="PYT309" s="17"/>
      <c r="PYU309" s="18"/>
      <c r="PYV309" s="17"/>
      <c r="PYW309" s="19"/>
      <c r="PYX309" s="19"/>
      <c r="PYY309" s="19"/>
      <c r="PYZ309" s="15"/>
      <c r="PZA309" s="16"/>
      <c r="PZB309" s="17"/>
      <c r="PZC309" s="18"/>
      <c r="PZD309" s="17"/>
      <c r="PZE309" s="19"/>
      <c r="PZF309" s="19"/>
      <c r="PZG309" s="19"/>
      <c r="PZH309" s="15"/>
      <c r="PZI309" s="16"/>
      <c r="PZJ309" s="17"/>
      <c r="PZK309" s="18"/>
      <c r="PZL309" s="17"/>
      <c r="PZM309" s="19"/>
      <c r="PZN309" s="19"/>
      <c r="PZO309" s="19"/>
      <c r="PZP309" s="15"/>
      <c r="PZQ309" s="16"/>
      <c r="PZR309" s="17"/>
      <c r="PZS309" s="18"/>
      <c r="PZT309" s="17"/>
      <c r="PZU309" s="19"/>
      <c r="PZV309" s="19"/>
      <c r="PZW309" s="19"/>
      <c r="PZX309" s="15"/>
      <c r="PZY309" s="16"/>
      <c r="PZZ309" s="17"/>
      <c r="QAA309" s="18"/>
      <c r="QAB309" s="17"/>
      <c r="QAC309" s="19"/>
      <c r="QAD309" s="19"/>
      <c r="QAE309" s="19"/>
      <c r="QAF309" s="15"/>
      <c r="QAG309" s="16"/>
      <c r="QAH309" s="17"/>
      <c r="QAI309" s="18"/>
      <c r="QAJ309" s="17"/>
      <c r="QAK309" s="19"/>
      <c r="QAL309" s="19"/>
      <c r="QAM309" s="19"/>
      <c r="QAN309" s="15"/>
      <c r="QAO309" s="16"/>
      <c r="QAP309" s="17"/>
      <c r="QAQ309" s="18"/>
      <c r="QAR309" s="17"/>
      <c r="QAS309" s="19"/>
      <c r="QAT309" s="19"/>
      <c r="QAU309" s="19"/>
      <c r="QAV309" s="15"/>
      <c r="QAW309" s="16"/>
      <c r="QAX309" s="17"/>
      <c r="QAY309" s="18"/>
      <c r="QAZ309" s="17"/>
      <c r="QBA309" s="19"/>
      <c r="QBB309" s="19"/>
      <c r="QBC309" s="19"/>
      <c r="QBD309" s="15"/>
      <c r="QBE309" s="16"/>
      <c r="QBF309" s="17"/>
      <c r="QBG309" s="18"/>
      <c r="QBH309" s="17"/>
      <c r="QBI309" s="19"/>
      <c r="QBJ309" s="19"/>
      <c r="QBK309" s="19"/>
      <c r="QBL309" s="15"/>
      <c r="QBM309" s="16"/>
      <c r="QBN309" s="17"/>
      <c r="QBO309" s="18"/>
      <c r="QBP309" s="17"/>
      <c r="QBQ309" s="19"/>
      <c r="QBR309" s="19"/>
      <c r="QBS309" s="19"/>
      <c r="QBT309" s="15"/>
      <c r="QBU309" s="16"/>
      <c r="QBV309" s="17"/>
      <c r="QBW309" s="18"/>
      <c r="QBX309" s="17"/>
      <c r="QBY309" s="19"/>
      <c r="QBZ309" s="19"/>
      <c r="QCA309" s="19"/>
      <c r="QCB309" s="15"/>
      <c r="QCC309" s="16"/>
      <c r="QCD309" s="17"/>
      <c r="QCE309" s="18"/>
      <c r="QCF309" s="17"/>
      <c r="QCG309" s="19"/>
      <c r="QCH309" s="19"/>
      <c r="QCI309" s="19"/>
      <c r="QCJ309" s="15"/>
      <c r="QCK309" s="16"/>
      <c r="QCL309" s="17"/>
      <c r="QCM309" s="18"/>
      <c r="QCN309" s="17"/>
      <c r="QCO309" s="19"/>
      <c r="QCP309" s="19"/>
      <c r="QCQ309" s="19"/>
      <c r="QCR309" s="15"/>
      <c r="QCS309" s="16"/>
      <c r="QCT309" s="17"/>
      <c r="QCU309" s="18"/>
      <c r="QCV309" s="17"/>
      <c r="QCW309" s="19"/>
      <c r="QCX309" s="19"/>
      <c r="QCY309" s="19"/>
      <c r="QCZ309" s="15"/>
      <c r="QDA309" s="16"/>
      <c r="QDB309" s="17"/>
      <c r="QDC309" s="18"/>
      <c r="QDD309" s="17"/>
      <c r="QDE309" s="19"/>
      <c r="QDF309" s="19"/>
      <c r="QDG309" s="19"/>
      <c r="QDH309" s="15"/>
      <c r="QDI309" s="16"/>
      <c r="QDJ309" s="17"/>
      <c r="QDK309" s="18"/>
      <c r="QDL309" s="17"/>
      <c r="QDM309" s="19"/>
      <c r="QDN309" s="19"/>
      <c r="QDO309" s="19"/>
      <c r="QDP309" s="15"/>
      <c r="QDQ309" s="16"/>
      <c r="QDR309" s="17"/>
      <c r="QDS309" s="18"/>
      <c r="QDT309" s="17"/>
      <c r="QDU309" s="19"/>
      <c r="QDV309" s="19"/>
      <c r="QDW309" s="19"/>
      <c r="QDX309" s="15"/>
      <c r="QDY309" s="16"/>
      <c r="QDZ309" s="17"/>
      <c r="QEA309" s="18"/>
      <c r="QEB309" s="17"/>
      <c r="QEC309" s="19"/>
      <c r="QED309" s="19"/>
      <c r="QEE309" s="19"/>
      <c r="QEF309" s="15"/>
      <c r="QEG309" s="16"/>
      <c r="QEH309" s="17"/>
      <c r="QEI309" s="18"/>
      <c r="QEJ309" s="17"/>
      <c r="QEK309" s="19"/>
      <c r="QEL309" s="19"/>
      <c r="QEM309" s="19"/>
      <c r="QEN309" s="15"/>
      <c r="QEO309" s="16"/>
      <c r="QEP309" s="17"/>
      <c r="QEQ309" s="18"/>
      <c r="QER309" s="17"/>
      <c r="QES309" s="19"/>
      <c r="QET309" s="19"/>
      <c r="QEU309" s="19"/>
      <c r="QEV309" s="15"/>
      <c r="QEW309" s="16"/>
      <c r="QEX309" s="17"/>
      <c r="QEY309" s="18"/>
      <c r="QEZ309" s="17"/>
      <c r="QFA309" s="19"/>
      <c r="QFB309" s="19"/>
      <c r="QFC309" s="19"/>
      <c r="QFD309" s="15"/>
      <c r="QFE309" s="16"/>
      <c r="QFF309" s="17"/>
      <c r="QFG309" s="18"/>
      <c r="QFH309" s="17"/>
      <c r="QFI309" s="19"/>
      <c r="QFJ309" s="19"/>
      <c r="QFK309" s="19"/>
      <c r="QFL309" s="15"/>
      <c r="QFM309" s="16"/>
      <c r="QFN309" s="17"/>
      <c r="QFO309" s="18"/>
      <c r="QFP309" s="17"/>
      <c r="QFQ309" s="19"/>
      <c r="QFR309" s="19"/>
      <c r="QFS309" s="19"/>
      <c r="QFT309" s="15"/>
      <c r="QFU309" s="16"/>
      <c r="QFV309" s="17"/>
      <c r="QFW309" s="18"/>
      <c r="QFX309" s="17"/>
      <c r="QFY309" s="19"/>
      <c r="QFZ309" s="19"/>
      <c r="QGA309" s="19"/>
      <c r="QGB309" s="15"/>
      <c r="QGC309" s="16"/>
      <c r="QGD309" s="17"/>
      <c r="QGE309" s="18"/>
      <c r="QGF309" s="17"/>
      <c r="QGG309" s="19"/>
      <c r="QGH309" s="19"/>
      <c r="QGI309" s="19"/>
      <c r="QGJ309" s="15"/>
      <c r="QGK309" s="16"/>
      <c r="QGL309" s="17"/>
      <c r="QGM309" s="18"/>
      <c r="QGN309" s="17"/>
      <c r="QGO309" s="19"/>
      <c r="QGP309" s="19"/>
      <c r="QGQ309" s="19"/>
      <c r="QGR309" s="15"/>
      <c r="QGS309" s="16"/>
      <c r="QGT309" s="17"/>
      <c r="QGU309" s="18"/>
      <c r="QGV309" s="17"/>
      <c r="QGW309" s="19"/>
      <c r="QGX309" s="19"/>
      <c r="QGY309" s="19"/>
      <c r="QGZ309" s="15"/>
      <c r="QHA309" s="16"/>
      <c r="QHB309" s="17"/>
      <c r="QHC309" s="18"/>
      <c r="QHD309" s="17"/>
      <c r="QHE309" s="19"/>
      <c r="QHF309" s="19"/>
      <c r="QHG309" s="19"/>
      <c r="QHH309" s="15"/>
      <c r="QHI309" s="16"/>
      <c r="QHJ309" s="17"/>
      <c r="QHK309" s="18"/>
      <c r="QHL309" s="17"/>
      <c r="QHM309" s="19"/>
      <c r="QHN309" s="19"/>
      <c r="QHO309" s="19"/>
      <c r="QHP309" s="15"/>
      <c r="QHQ309" s="16"/>
      <c r="QHR309" s="17"/>
      <c r="QHS309" s="18"/>
      <c r="QHT309" s="17"/>
      <c r="QHU309" s="19"/>
      <c r="QHV309" s="19"/>
      <c r="QHW309" s="19"/>
      <c r="QHX309" s="15"/>
      <c r="QHY309" s="16"/>
      <c r="QHZ309" s="17"/>
      <c r="QIA309" s="18"/>
      <c r="QIB309" s="17"/>
      <c r="QIC309" s="19"/>
      <c r="QID309" s="19"/>
      <c r="QIE309" s="19"/>
      <c r="QIF309" s="15"/>
      <c r="QIG309" s="16"/>
      <c r="QIH309" s="17"/>
      <c r="QII309" s="18"/>
      <c r="QIJ309" s="17"/>
      <c r="QIK309" s="19"/>
      <c r="QIL309" s="19"/>
      <c r="QIM309" s="19"/>
      <c r="QIN309" s="15"/>
      <c r="QIO309" s="16"/>
      <c r="QIP309" s="17"/>
      <c r="QIQ309" s="18"/>
      <c r="QIR309" s="17"/>
      <c r="QIS309" s="19"/>
      <c r="QIT309" s="19"/>
      <c r="QIU309" s="19"/>
      <c r="QIV309" s="15"/>
      <c r="QIW309" s="16"/>
      <c r="QIX309" s="17"/>
      <c r="QIY309" s="18"/>
      <c r="QIZ309" s="17"/>
      <c r="QJA309" s="19"/>
      <c r="QJB309" s="19"/>
      <c r="QJC309" s="19"/>
      <c r="QJD309" s="15"/>
      <c r="QJE309" s="16"/>
      <c r="QJF309" s="17"/>
      <c r="QJG309" s="18"/>
      <c r="QJH309" s="17"/>
      <c r="QJI309" s="19"/>
      <c r="QJJ309" s="19"/>
      <c r="QJK309" s="19"/>
      <c r="QJL309" s="15"/>
      <c r="QJM309" s="16"/>
      <c r="QJN309" s="17"/>
      <c r="QJO309" s="18"/>
      <c r="QJP309" s="17"/>
      <c r="QJQ309" s="19"/>
      <c r="QJR309" s="19"/>
      <c r="QJS309" s="19"/>
      <c r="QJT309" s="15"/>
      <c r="QJU309" s="16"/>
      <c r="QJV309" s="17"/>
      <c r="QJW309" s="18"/>
      <c r="QJX309" s="17"/>
      <c r="QJY309" s="19"/>
      <c r="QJZ309" s="19"/>
      <c r="QKA309" s="19"/>
      <c r="QKB309" s="15"/>
      <c r="QKC309" s="16"/>
      <c r="QKD309" s="17"/>
      <c r="QKE309" s="18"/>
      <c r="QKF309" s="17"/>
      <c r="QKG309" s="19"/>
      <c r="QKH309" s="19"/>
      <c r="QKI309" s="19"/>
      <c r="QKJ309" s="15"/>
      <c r="QKK309" s="16"/>
      <c r="QKL309" s="17"/>
      <c r="QKM309" s="18"/>
      <c r="QKN309" s="17"/>
      <c r="QKO309" s="19"/>
      <c r="QKP309" s="19"/>
      <c r="QKQ309" s="19"/>
      <c r="QKR309" s="15"/>
      <c r="QKS309" s="16"/>
      <c r="QKT309" s="17"/>
      <c r="QKU309" s="18"/>
      <c r="QKV309" s="17"/>
      <c r="QKW309" s="19"/>
      <c r="QKX309" s="19"/>
      <c r="QKY309" s="19"/>
      <c r="QKZ309" s="15"/>
      <c r="QLA309" s="16"/>
      <c r="QLB309" s="17"/>
      <c r="QLC309" s="18"/>
      <c r="QLD309" s="17"/>
      <c r="QLE309" s="19"/>
      <c r="QLF309" s="19"/>
      <c r="QLG309" s="19"/>
      <c r="QLH309" s="15"/>
      <c r="QLI309" s="16"/>
      <c r="QLJ309" s="17"/>
      <c r="QLK309" s="18"/>
      <c r="QLL309" s="17"/>
      <c r="QLM309" s="19"/>
      <c r="QLN309" s="19"/>
      <c r="QLO309" s="19"/>
      <c r="QLP309" s="15"/>
      <c r="QLQ309" s="16"/>
      <c r="QLR309" s="17"/>
      <c r="QLS309" s="18"/>
      <c r="QLT309" s="17"/>
      <c r="QLU309" s="19"/>
      <c r="QLV309" s="19"/>
      <c r="QLW309" s="19"/>
      <c r="QLX309" s="15"/>
      <c r="QLY309" s="16"/>
      <c r="QLZ309" s="17"/>
      <c r="QMA309" s="18"/>
      <c r="QMB309" s="17"/>
      <c r="QMC309" s="19"/>
      <c r="QMD309" s="19"/>
      <c r="QME309" s="19"/>
      <c r="QMF309" s="15"/>
      <c r="QMG309" s="16"/>
      <c r="QMH309" s="17"/>
      <c r="QMI309" s="18"/>
      <c r="QMJ309" s="17"/>
      <c r="QMK309" s="19"/>
      <c r="QML309" s="19"/>
      <c r="QMM309" s="19"/>
      <c r="QMN309" s="15"/>
      <c r="QMO309" s="16"/>
      <c r="QMP309" s="17"/>
      <c r="QMQ309" s="18"/>
      <c r="QMR309" s="17"/>
      <c r="QMS309" s="19"/>
      <c r="QMT309" s="19"/>
      <c r="QMU309" s="19"/>
      <c r="QMV309" s="15"/>
      <c r="QMW309" s="16"/>
      <c r="QMX309" s="17"/>
      <c r="QMY309" s="18"/>
      <c r="QMZ309" s="17"/>
      <c r="QNA309" s="19"/>
      <c r="QNB309" s="19"/>
      <c r="QNC309" s="19"/>
      <c r="QND309" s="15"/>
      <c r="QNE309" s="16"/>
      <c r="QNF309" s="17"/>
      <c r="QNG309" s="18"/>
      <c r="QNH309" s="17"/>
      <c r="QNI309" s="19"/>
      <c r="QNJ309" s="19"/>
      <c r="QNK309" s="19"/>
      <c r="QNL309" s="15"/>
      <c r="QNM309" s="16"/>
      <c r="QNN309" s="17"/>
      <c r="QNO309" s="18"/>
      <c r="QNP309" s="17"/>
      <c r="QNQ309" s="19"/>
      <c r="QNR309" s="19"/>
      <c r="QNS309" s="19"/>
      <c r="QNT309" s="15"/>
      <c r="QNU309" s="16"/>
      <c r="QNV309" s="17"/>
      <c r="QNW309" s="18"/>
      <c r="QNX309" s="17"/>
      <c r="QNY309" s="19"/>
      <c r="QNZ309" s="19"/>
      <c r="QOA309" s="19"/>
      <c r="QOB309" s="15"/>
      <c r="QOC309" s="16"/>
      <c r="QOD309" s="17"/>
      <c r="QOE309" s="18"/>
      <c r="QOF309" s="17"/>
      <c r="QOG309" s="19"/>
      <c r="QOH309" s="19"/>
      <c r="QOI309" s="19"/>
      <c r="QOJ309" s="15"/>
      <c r="QOK309" s="16"/>
      <c r="QOL309" s="17"/>
      <c r="QOM309" s="18"/>
      <c r="QON309" s="17"/>
      <c r="QOO309" s="19"/>
      <c r="QOP309" s="19"/>
      <c r="QOQ309" s="19"/>
      <c r="QOR309" s="15"/>
      <c r="QOS309" s="16"/>
      <c r="QOT309" s="17"/>
      <c r="QOU309" s="18"/>
      <c r="QOV309" s="17"/>
      <c r="QOW309" s="19"/>
      <c r="QOX309" s="19"/>
      <c r="QOY309" s="19"/>
      <c r="QOZ309" s="15"/>
      <c r="QPA309" s="16"/>
      <c r="QPB309" s="17"/>
      <c r="QPC309" s="18"/>
      <c r="QPD309" s="17"/>
      <c r="QPE309" s="19"/>
      <c r="QPF309" s="19"/>
      <c r="QPG309" s="19"/>
      <c r="QPH309" s="15"/>
      <c r="QPI309" s="16"/>
      <c r="QPJ309" s="17"/>
      <c r="QPK309" s="18"/>
      <c r="QPL309" s="17"/>
      <c r="QPM309" s="19"/>
      <c r="QPN309" s="19"/>
      <c r="QPO309" s="19"/>
      <c r="QPP309" s="15"/>
      <c r="QPQ309" s="16"/>
      <c r="QPR309" s="17"/>
      <c r="QPS309" s="18"/>
      <c r="QPT309" s="17"/>
      <c r="QPU309" s="19"/>
      <c r="QPV309" s="19"/>
      <c r="QPW309" s="19"/>
      <c r="QPX309" s="15"/>
      <c r="QPY309" s="16"/>
      <c r="QPZ309" s="17"/>
      <c r="QQA309" s="18"/>
      <c r="QQB309" s="17"/>
      <c r="QQC309" s="19"/>
      <c r="QQD309" s="19"/>
      <c r="QQE309" s="19"/>
      <c r="QQF309" s="15"/>
      <c r="QQG309" s="16"/>
      <c r="QQH309" s="17"/>
      <c r="QQI309" s="18"/>
      <c r="QQJ309" s="17"/>
      <c r="QQK309" s="19"/>
      <c r="QQL309" s="19"/>
      <c r="QQM309" s="19"/>
      <c r="QQN309" s="15"/>
      <c r="QQO309" s="16"/>
      <c r="QQP309" s="17"/>
      <c r="QQQ309" s="18"/>
      <c r="QQR309" s="17"/>
      <c r="QQS309" s="19"/>
      <c r="QQT309" s="19"/>
      <c r="QQU309" s="19"/>
      <c r="QQV309" s="15"/>
      <c r="QQW309" s="16"/>
      <c r="QQX309" s="17"/>
      <c r="QQY309" s="18"/>
      <c r="QQZ309" s="17"/>
      <c r="QRA309" s="19"/>
      <c r="QRB309" s="19"/>
      <c r="QRC309" s="19"/>
      <c r="QRD309" s="15"/>
      <c r="QRE309" s="16"/>
      <c r="QRF309" s="17"/>
      <c r="QRG309" s="18"/>
      <c r="QRH309" s="17"/>
      <c r="QRI309" s="19"/>
      <c r="QRJ309" s="19"/>
      <c r="QRK309" s="19"/>
      <c r="QRL309" s="15"/>
      <c r="QRM309" s="16"/>
      <c r="QRN309" s="17"/>
      <c r="QRO309" s="18"/>
      <c r="QRP309" s="17"/>
      <c r="QRQ309" s="19"/>
      <c r="QRR309" s="19"/>
      <c r="QRS309" s="19"/>
      <c r="QRT309" s="15"/>
      <c r="QRU309" s="16"/>
      <c r="QRV309" s="17"/>
      <c r="QRW309" s="18"/>
      <c r="QRX309" s="17"/>
      <c r="QRY309" s="19"/>
      <c r="QRZ309" s="19"/>
      <c r="QSA309" s="19"/>
      <c r="QSB309" s="15"/>
      <c r="QSC309" s="16"/>
      <c r="QSD309" s="17"/>
      <c r="QSE309" s="18"/>
      <c r="QSF309" s="17"/>
      <c r="QSG309" s="19"/>
      <c r="QSH309" s="19"/>
      <c r="QSI309" s="19"/>
      <c r="QSJ309" s="15"/>
      <c r="QSK309" s="16"/>
      <c r="QSL309" s="17"/>
      <c r="QSM309" s="18"/>
      <c r="QSN309" s="17"/>
      <c r="QSO309" s="19"/>
      <c r="QSP309" s="19"/>
      <c r="QSQ309" s="19"/>
      <c r="QSR309" s="15"/>
      <c r="QSS309" s="16"/>
      <c r="QST309" s="17"/>
      <c r="QSU309" s="18"/>
      <c r="QSV309" s="17"/>
      <c r="QSW309" s="19"/>
      <c r="QSX309" s="19"/>
      <c r="QSY309" s="19"/>
      <c r="QSZ309" s="15"/>
      <c r="QTA309" s="16"/>
      <c r="QTB309" s="17"/>
      <c r="QTC309" s="18"/>
      <c r="QTD309" s="17"/>
      <c r="QTE309" s="19"/>
      <c r="QTF309" s="19"/>
      <c r="QTG309" s="19"/>
      <c r="QTH309" s="15"/>
      <c r="QTI309" s="16"/>
      <c r="QTJ309" s="17"/>
      <c r="QTK309" s="18"/>
      <c r="QTL309" s="17"/>
      <c r="QTM309" s="19"/>
      <c r="QTN309" s="19"/>
      <c r="QTO309" s="19"/>
      <c r="QTP309" s="15"/>
      <c r="QTQ309" s="16"/>
      <c r="QTR309" s="17"/>
      <c r="QTS309" s="18"/>
      <c r="QTT309" s="17"/>
      <c r="QTU309" s="19"/>
      <c r="QTV309" s="19"/>
      <c r="QTW309" s="19"/>
      <c r="QTX309" s="15"/>
      <c r="QTY309" s="16"/>
      <c r="QTZ309" s="17"/>
      <c r="QUA309" s="18"/>
      <c r="QUB309" s="17"/>
      <c r="QUC309" s="19"/>
      <c r="QUD309" s="19"/>
      <c r="QUE309" s="19"/>
      <c r="QUF309" s="15"/>
      <c r="QUG309" s="16"/>
      <c r="QUH309" s="17"/>
      <c r="QUI309" s="18"/>
      <c r="QUJ309" s="17"/>
      <c r="QUK309" s="19"/>
      <c r="QUL309" s="19"/>
      <c r="QUM309" s="19"/>
      <c r="QUN309" s="15"/>
      <c r="QUO309" s="16"/>
      <c r="QUP309" s="17"/>
      <c r="QUQ309" s="18"/>
      <c r="QUR309" s="17"/>
      <c r="QUS309" s="19"/>
      <c r="QUT309" s="19"/>
      <c r="QUU309" s="19"/>
      <c r="QUV309" s="15"/>
      <c r="QUW309" s="16"/>
      <c r="QUX309" s="17"/>
      <c r="QUY309" s="18"/>
      <c r="QUZ309" s="17"/>
      <c r="QVA309" s="19"/>
      <c r="QVB309" s="19"/>
      <c r="QVC309" s="19"/>
      <c r="QVD309" s="15"/>
      <c r="QVE309" s="16"/>
      <c r="QVF309" s="17"/>
      <c r="QVG309" s="18"/>
      <c r="QVH309" s="17"/>
      <c r="QVI309" s="19"/>
      <c r="QVJ309" s="19"/>
      <c r="QVK309" s="19"/>
      <c r="QVL309" s="15"/>
      <c r="QVM309" s="16"/>
      <c r="QVN309" s="17"/>
      <c r="QVO309" s="18"/>
      <c r="QVP309" s="17"/>
      <c r="QVQ309" s="19"/>
      <c r="QVR309" s="19"/>
      <c r="QVS309" s="19"/>
      <c r="QVT309" s="15"/>
      <c r="QVU309" s="16"/>
      <c r="QVV309" s="17"/>
      <c r="QVW309" s="18"/>
      <c r="QVX309" s="17"/>
      <c r="QVY309" s="19"/>
      <c r="QVZ309" s="19"/>
      <c r="QWA309" s="19"/>
      <c r="QWB309" s="15"/>
      <c r="QWC309" s="16"/>
      <c r="QWD309" s="17"/>
      <c r="QWE309" s="18"/>
      <c r="QWF309" s="17"/>
      <c r="QWG309" s="19"/>
      <c r="QWH309" s="19"/>
      <c r="QWI309" s="19"/>
      <c r="QWJ309" s="15"/>
      <c r="QWK309" s="16"/>
      <c r="QWL309" s="17"/>
      <c r="QWM309" s="18"/>
      <c r="QWN309" s="17"/>
      <c r="QWO309" s="19"/>
      <c r="QWP309" s="19"/>
      <c r="QWQ309" s="19"/>
      <c r="QWR309" s="15"/>
      <c r="QWS309" s="16"/>
      <c r="QWT309" s="17"/>
      <c r="QWU309" s="18"/>
      <c r="QWV309" s="17"/>
      <c r="QWW309" s="19"/>
      <c r="QWX309" s="19"/>
      <c r="QWY309" s="19"/>
      <c r="QWZ309" s="15"/>
      <c r="QXA309" s="16"/>
      <c r="QXB309" s="17"/>
      <c r="QXC309" s="18"/>
      <c r="QXD309" s="17"/>
      <c r="QXE309" s="19"/>
      <c r="QXF309" s="19"/>
      <c r="QXG309" s="19"/>
      <c r="QXH309" s="15"/>
      <c r="QXI309" s="16"/>
      <c r="QXJ309" s="17"/>
      <c r="QXK309" s="18"/>
      <c r="QXL309" s="17"/>
      <c r="QXM309" s="19"/>
      <c r="QXN309" s="19"/>
      <c r="QXO309" s="19"/>
      <c r="QXP309" s="15"/>
      <c r="QXQ309" s="16"/>
      <c r="QXR309" s="17"/>
      <c r="QXS309" s="18"/>
      <c r="QXT309" s="17"/>
      <c r="QXU309" s="19"/>
      <c r="QXV309" s="19"/>
      <c r="QXW309" s="19"/>
      <c r="QXX309" s="15"/>
      <c r="QXY309" s="16"/>
      <c r="QXZ309" s="17"/>
      <c r="QYA309" s="18"/>
      <c r="QYB309" s="17"/>
      <c r="QYC309" s="19"/>
      <c r="QYD309" s="19"/>
      <c r="QYE309" s="19"/>
      <c r="QYF309" s="15"/>
      <c r="QYG309" s="16"/>
      <c r="QYH309" s="17"/>
      <c r="QYI309" s="18"/>
      <c r="QYJ309" s="17"/>
      <c r="QYK309" s="19"/>
      <c r="QYL309" s="19"/>
      <c r="QYM309" s="19"/>
      <c r="QYN309" s="15"/>
      <c r="QYO309" s="16"/>
      <c r="QYP309" s="17"/>
      <c r="QYQ309" s="18"/>
      <c r="QYR309" s="17"/>
      <c r="QYS309" s="19"/>
      <c r="QYT309" s="19"/>
      <c r="QYU309" s="19"/>
      <c r="QYV309" s="15"/>
      <c r="QYW309" s="16"/>
      <c r="QYX309" s="17"/>
      <c r="QYY309" s="18"/>
      <c r="QYZ309" s="17"/>
      <c r="QZA309" s="19"/>
      <c r="QZB309" s="19"/>
      <c r="QZC309" s="19"/>
      <c r="QZD309" s="15"/>
      <c r="QZE309" s="16"/>
      <c r="QZF309" s="17"/>
      <c r="QZG309" s="18"/>
      <c r="QZH309" s="17"/>
      <c r="QZI309" s="19"/>
      <c r="QZJ309" s="19"/>
      <c r="QZK309" s="19"/>
      <c r="QZL309" s="15"/>
      <c r="QZM309" s="16"/>
      <c r="QZN309" s="17"/>
      <c r="QZO309" s="18"/>
      <c r="QZP309" s="17"/>
      <c r="QZQ309" s="19"/>
      <c r="QZR309" s="19"/>
      <c r="QZS309" s="19"/>
      <c r="QZT309" s="15"/>
      <c r="QZU309" s="16"/>
      <c r="QZV309" s="17"/>
      <c r="QZW309" s="18"/>
      <c r="QZX309" s="17"/>
      <c r="QZY309" s="19"/>
      <c r="QZZ309" s="19"/>
      <c r="RAA309" s="19"/>
      <c r="RAB309" s="15"/>
      <c r="RAC309" s="16"/>
      <c r="RAD309" s="17"/>
      <c r="RAE309" s="18"/>
      <c r="RAF309" s="17"/>
      <c r="RAG309" s="19"/>
      <c r="RAH309" s="19"/>
      <c r="RAI309" s="19"/>
      <c r="RAJ309" s="15"/>
      <c r="RAK309" s="16"/>
      <c r="RAL309" s="17"/>
      <c r="RAM309" s="18"/>
      <c r="RAN309" s="17"/>
      <c r="RAO309" s="19"/>
      <c r="RAP309" s="19"/>
      <c r="RAQ309" s="19"/>
      <c r="RAR309" s="15"/>
      <c r="RAS309" s="16"/>
      <c r="RAT309" s="17"/>
      <c r="RAU309" s="18"/>
      <c r="RAV309" s="17"/>
      <c r="RAW309" s="19"/>
      <c r="RAX309" s="19"/>
      <c r="RAY309" s="19"/>
      <c r="RAZ309" s="15"/>
      <c r="RBA309" s="16"/>
      <c r="RBB309" s="17"/>
      <c r="RBC309" s="18"/>
      <c r="RBD309" s="17"/>
      <c r="RBE309" s="19"/>
      <c r="RBF309" s="19"/>
      <c r="RBG309" s="19"/>
      <c r="RBH309" s="15"/>
      <c r="RBI309" s="16"/>
      <c r="RBJ309" s="17"/>
      <c r="RBK309" s="18"/>
      <c r="RBL309" s="17"/>
      <c r="RBM309" s="19"/>
      <c r="RBN309" s="19"/>
      <c r="RBO309" s="19"/>
      <c r="RBP309" s="15"/>
      <c r="RBQ309" s="16"/>
      <c r="RBR309" s="17"/>
      <c r="RBS309" s="18"/>
      <c r="RBT309" s="17"/>
      <c r="RBU309" s="19"/>
      <c r="RBV309" s="19"/>
      <c r="RBW309" s="19"/>
      <c r="RBX309" s="15"/>
      <c r="RBY309" s="16"/>
      <c r="RBZ309" s="17"/>
      <c r="RCA309" s="18"/>
      <c r="RCB309" s="17"/>
      <c r="RCC309" s="19"/>
      <c r="RCD309" s="19"/>
      <c r="RCE309" s="19"/>
      <c r="RCF309" s="15"/>
      <c r="RCG309" s="16"/>
      <c r="RCH309" s="17"/>
      <c r="RCI309" s="18"/>
      <c r="RCJ309" s="17"/>
      <c r="RCK309" s="19"/>
      <c r="RCL309" s="19"/>
      <c r="RCM309" s="19"/>
      <c r="RCN309" s="15"/>
      <c r="RCO309" s="16"/>
      <c r="RCP309" s="17"/>
      <c r="RCQ309" s="18"/>
      <c r="RCR309" s="17"/>
      <c r="RCS309" s="19"/>
      <c r="RCT309" s="19"/>
      <c r="RCU309" s="19"/>
      <c r="RCV309" s="15"/>
      <c r="RCW309" s="16"/>
      <c r="RCX309" s="17"/>
      <c r="RCY309" s="18"/>
      <c r="RCZ309" s="17"/>
      <c r="RDA309" s="19"/>
      <c r="RDB309" s="19"/>
      <c r="RDC309" s="19"/>
      <c r="RDD309" s="15"/>
      <c r="RDE309" s="16"/>
      <c r="RDF309" s="17"/>
      <c r="RDG309" s="18"/>
      <c r="RDH309" s="17"/>
      <c r="RDI309" s="19"/>
      <c r="RDJ309" s="19"/>
      <c r="RDK309" s="19"/>
      <c r="RDL309" s="15"/>
      <c r="RDM309" s="16"/>
      <c r="RDN309" s="17"/>
      <c r="RDO309" s="18"/>
      <c r="RDP309" s="17"/>
      <c r="RDQ309" s="19"/>
      <c r="RDR309" s="19"/>
      <c r="RDS309" s="19"/>
      <c r="RDT309" s="15"/>
      <c r="RDU309" s="16"/>
      <c r="RDV309" s="17"/>
      <c r="RDW309" s="18"/>
      <c r="RDX309" s="17"/>
      <c r="RDY309" s="19"/>
      <c r="RDZ309" s="19"/>
      <c r="REA309" s="19"/>
      <c r="REB309" s="15"/>
      <c r="REC309" s="16"/>
      <c r="RED309" s="17"/>
      <c r="REE309" s="18"/>
      <c r="REF309" s="17"/>
      <c r="REG309" s="19"/>
      <c r="REH309" s="19"/>
      <c r="REI309" s="19"/>
      <c r="REJ309" s="15"/>
      <c r="REK309" s="16"/>
      <c r="REL309" s="17"/>
      <c r="REM309" s="18"/>
      <c r="REN309" s="17"/>
      <c r="REO309" s="19"/>
      <c r="REP309" s="19"/>
      <c r="REQ309" s="19"/>
      <c r="RER309" s="15"/>
      <c r="RES309" s="16"/>
      <c r="RET309" s="17"/>
      <c r="REU309" s="18"/>
      <c r="REV309" s="17"/>
      <c r="REW309" s="19"/>
      <c r="REX309" s="19"/>
      <c r="REY309" s="19"/>
      <c r="REZ309" s="15"/>
      <c r="RFA309" s="16"/>
      <c r="RFB309" s="17"/>
      <c r="RFC309" s="18"/>
      <c r="RFD309" s="17"/>
      <c r="RFE309" s="19"/>
      <c r="RFF309" s="19"/>
      <c r="RFG309" s="19"/>
      <c r="RFH309" s="15"/>
      <c r="RFI309" s="16"/>
      <c r="RFJ309" s="17"/>
      <c r="RFK309" s="18"/>
      <c r="RFL309" s="17"/>
      <c r="RFM309" s="19"/>
      <c r="RFN309" s="19"/>
      <c r="RFO309" s="19"/>
      <c r="RFP309" s="15"/>
      <c r="RFQ309" s="16"/>
      <c r="RFR309" s="17"/>
      <c r="RFS309" s="18"/>
      <c r="RFT309" s="17"/>
      <c r="RFU309" s="19"/>
      <c r="RFV309" s="19"/>
      <c r="RFW309" s="19"/>
      <c r="RFX309" s="15"/>
      <c r="RFY309" s="16"/>
      <c r="RFZ309" s="17"/>
      <c r="RGA309" s="18"/>
      <c r="RGB309" s="17"/>
      <c r="RGC309" s="19"/>
      <c r="RGD309" s="19"/>
      <c r="RGE309" s="19"/>
      <c r="RGF309" s="15"/>
      <c r="RGG309" s="16"/>
      <c r="RGH309" s="17"/>
      <c r="RGI309" s="18"/>
      <c r="RGJ309" s="17"/>
      <c r="RGK309" s="19"/>
      <c r="RGL309" s="19"/>
      <c r="RGM309" s="19"/>
      <c r="RGN309" s="15"/>
      <c r="RGO309" s="16"/>
      <c r="RGP309" s="17"/>
      <c r="RGQ309" s="18"/>
      <c r="RGR309" s="17"/>
      <c r="RGS309" s="19"/>
      <c r="RGT309" s="19"/>
      <c r="RGU309" s="19"/>
      <c r="RGV309" s="15"/>
      <c r="RGW309" s="16"/>
      <c r="RGX309" s="17"/>
      <c r="RGY309" s="18"/>
      <c r="RGZ309" s="17"/>
      <c r="RHA309" s="19"/>
      <c r="RHB309" s="19"/>
      <c r="RHC309" s="19"/>
      <c r="RHD309" s="15"/>
      <c r="RHE309" s="16"/>
      <c r="RHF309" s="17"/>
      <c r="RHG309" s="18"/>
      <c r="RHH309" s="17"/>
      <c r="RHI309" s="19"/>
      <c r="RHJ309" s="19"/>
      <c r="RHK309" s="19"/>
      <c r="RHL309" s="15"/>
      <c r="RHM309" s="16"/>
      <c r="RHN309" s="17"/>
      <c r="RHO309" s="18"/>
      <c r="RHP309" s="17"/>
      <c r="RHQ309" s="19"/>
      <c r="RHR309" s="19"/>
      <c r="RHS309" s="19"/>
      <c r="RHT309" s="15"/>
      <c r="RHU309" s="16"/>
      <c r="RHV309" s="17"/>
      <c r="RHW309" s="18"/>
      <c r="RHX309" s="17"/>
      <c r="RHY309" s="19"/>
      <c r="RHZ309" s="19"/>
      <c r="RIA309" s="19"/>
      <c r="RIB309" s="15"/>
      <c r="RIC309" s="16"/>
      <c r="RID309" s="17"/>
      <c r="RIE309" s="18"/>
      <c r="RIF309" s="17"/>
      <c r="RIG309" s="19"/>
      <c r="RIH309" s="19"/>
      <c r="RII309" s="19"/>
      <c r="RIJ309" s="15"/>
      <c r="RIK309" s="16"/>
      <c r="RIL309" s="17"/>
      <c r="RIM309" s="18"/>
      <c r="RIN309" s="17"/>
      <c r="RIO309" s="19"/>
      <c r="RIP309" s="19"/>
      <c r="RIQ309" s="19"/>
      <c r="RIR309" s="15"/>
      <c r="RIS309" s="16"/>
      <c r="RIT309" s="17"/>
      <c r="RIU309" s="18"/>
      <c r="RIV309" s="17"/>
      <c r="RIW309" s="19"/>
      <c r="RIX309" s="19"/>
      <c r="RIY309" s="19"/>
      <c r="RIZ309" s="15"/>
      <c r="RJA309" s="16"/>
      <c r="RJB309" s="17"/>
      <c r="RJC309" s="18"/>
      <c r="RJD309" s="17"/>
      <c r="RJE309" s="19"/>
      <c r="RJF309" s="19"/>
      <c r="RJG309" s="19"/>
      <c r="RJH309" s="15"/>
      <c r="RJI309" s="16"/>
      <c r="RJJ309" s="17"/>
      <c r="RJK309" s="18"/>
      <c r="RJL309" s="17"/>
      <c r="RJM309" s="19"/>
      <c r="RJN309" s="19"/>
      <c r="RJO309" s="19"/>
      <c r="RJP309" s="15"/>
      <c r="RJQ309" s="16"/>
      <c r="RJR309" s="17"/>
      <c r="RJS309" s="18"/>
      <c r="RJT309" s="17"/>
      <c r="RJU309" s="19"/>
      <c r="RJV309" s="19"/>
      <c r="RJW309" s="19"/>
      <c r="RJX309" s="15"/>
      <c r="RJY309" s="16"/>
      <c r="RJZ309" s="17"/>
      <c r="RKA309" s="18"/>
      <c r="RKB309" s="17"/>
      <c r="RKC309" s="19"/>
      <c r="RKD309" s="19"/>
      <c r="RKE309" s="19"/>
      <c r="RKF309" s="15"/>
      <c r="RKG309" s="16"/>
      <c r="RKH309" s="17"/>
      <c r="RKI309" s="18"/>
      <c r="RKJ309" s="17"/>
      <c r="RKK309" s="19"/>
      <c r="RKL309" s="19"/>
      <c r="RKM309" s="19"/>
      <c r="RKN309" s="15"/>
      <c r="RKO309" s="16"/>
      <c r="RKP309" s="17"/>
      <c r="RKQ309" s="18"/>
      <c r="RKR309" s="17"/>
      <c r="RKS309" s="19"/>
      <c r="RKT309" s="19"/>
      <c r="RKU309" s="19"/>
      <c r="RKV309" s="15"/>
      <c r="RKW309" s="16"/>
      <c r="RKX309" s="17"/>
      <c r="RKY309" s="18"/>
      <c r="RKZ309" s="17"/>
      <c r="RLA309" s="19"/>
      <c r="RLB309" s="19"/>
      <c r="RLC309" s="19"/>
      <c r="RLD309" s="15"/>
      <c r="RLE309" s="16"/>
      <c r="RLF309" s="17"/>
      <c r="RLG309" s="18"/>
      <c r="RLH309" s="17"/>
      <c r="RLI309" s="19"/>
      <c r="RLJ309" s="19"/>
      <c r="RLK309" s="19"/>
      <c r="RLL309" s="15"/>
      <c r="RLM309" s="16"/>
      <c r="RLN309" s="17"/>
      <c r="RLO309" s="18"/>
      <c r="RLP309" s="17"/>
      <c r="RLQ309" s="19"/>
      <c r="RLR309" s="19"/>
      <c r="RLS309" s="19"/>
      <c r="RLT309" s="15"/>
      <c r="RLU309" s="16"/>
      <c r="RLV309" s="17"/>
      <c r="RLW309" s="18"/>
      <c r="RLX309" s="17"/>
      <c r="RLY309" s="19"/>
      <c r="RLZ309" s="19"/>
      <c r="RMA309" s="19"/>
      <c r="RMB309" s="15"/>
      <c r="RMC309" s="16"/>
      <c r="RMD309" s="17"/>
      <c r="RME309" s="18"/>
      <c r="RMF309" s="17"/>
      <c r="RMG309" s="19"/>
      <c r="RMH309" s="19"/>
      <c r="RMI309" s="19"/>
      <c r="RMJ309" s="15"/>
      <c r="RMK309" s="16"/>
      <c r="RML309" s="17"/>
      <c r="RMM309" s="18"/>
      <c r="RMN309" s="17"/>
      <c r="RMO309" s="19"/>
      <c r="RMP309" s="19"/>
      <c r="RMQ309" s="19"/>
      <c r="RMR309" s="15"/>
      <c r="RMS309" s="16"/>
      <c r="RMT309" s="17"/>
      <c r="RMU309" s="18"/>
      <c r="RMV309" s="17"/>
      <c r="RMW309" s="19"/>
      <c r="RMX309" s="19"/>
      <c r="RMY309" s="19"/>
      <c r="RMZ309" s="15"/>
      <c r="RNA309" s="16"/>
      <c r="RNB309" s="17"/>
      <c r="RNC309" s="18"/>
      <c r="RND309" s="17"/>
      <c r="RNE309" s="19"/>
      <c r="RNF309" s="19"/>
      <c r="RNG309" s="19"/>
      <c r="RNH309" s="15"/>
      <c r="RNI309" s="16"/>
      <c r="RNJ309" s="17"/>
      <c r="RNK309" s="18"/>
      <c r="RNL309" s="17"/>
      <c r="RNM309" s="19"/>
      <c r="RNN309" s="19"/>
      <c r="RNO309" s="19"/>
      <c r="RNP309" s="15"/>
      <c r="RNQ309" s="16"/>
      <c r="RNR309" s="17"/>
      <c r="RNS309" s="18"/>
      <c r="RNT309" s="17"/>
      <c r="RNU309" s="19"/>
      <c r="RNV309" s="19"/>
      <c r="RNW309" s="19"/>
      <c r="RNX309" s="15"/>
      <c r="RNY309" s="16"/>
      <c r="RNZ309" s="17"/>
      <c r="ROA309" s="18"/>
      <c r="ROB309" s="17"/>
      <c r="ROC309" s="19"/>
      <c r="ROD309" s="19"/>
      <c r="ROE309" s="19"/>
      <c r="ROF309" s="15"/>
      <c r="ROG309" s="16"/>
      <c r="ROH309" s="17"/>
      <c r="ROI309" s="18"/>
      <c r="ROJ309" s="17"/>
      <c r="ROK309" s="19"/>
      <c r="ROL309" s="19"/>
      <c r="ROM309" s="19"/>
      <c r="RON309" s="15"/>
      <c r="ROO309" s="16"/>
      <c r="ROP309" s="17"/>
      <c r="ROQ309" s="18"/>
      <c r="ROR309" s="17"/>
      <c r="ROS309" s="19"/>
      <c r="ROT309" s="19"/>
      <c r="ROU309" s="19"/>
      <c r="ROV309" s="15"/>
      <c r="ROW309" s="16"/>
      <c r="ROX309" s="17"/>
      <c r="ROY309" s="18"/>
      <c r="ROZ309" s="17"/>
      <c r="RPA309" s="19"/>
      <c r="RPB309" s="19"/>
      <c r="RPC309" s="19"/>
      <c r="RPD309" s="15"/>
      <c r="RPE309" s="16"/>
      <c r="RPF309" s="17"/>
      <c r="RPG309" s="18"/>
      <c r="RPH309" s="17"/>
      <c r="RPI309" s="19"/>
      <c r="RPJ309" s="19"/>
      <c r="RPK309" s="19"/>
      <c r="RPL309" s="15"/>
      <c r="RPM309" s="16"/>
      <c r="RPN309" s="17"/>
      <c r="RPO309" s="18"/>
      <c r="RPP309" s="17"/>
      <c r="RPQ309" s="19"/>
      <c r="RPR309" s="19"/>
      <c r="RPS309" s="19"/>
      <c r="RPT309" s="15"/>
      <c r="RPU309" s="16"/>
      <c r="RPV309" s="17"/>
      <c r="RPW309" s="18"/>
      <c r="RPX309" s="17"/>
      <c r="RPY309" s="19"/>
      <c r="RPZ309" s="19"/>
      <c r="RQA309" s="19"/>
      <c r="RQB309" s="15"/>
      <c r="RQC309" s="16"/>
      <c r="RQD309" s="17"/>
      <c r="RQE309" s="18"/>
      <c r="RQF309" s="17"/>
      <c r="RQG309" s="19"/>
      <c r="RQH309" s="19"/>
      <c r="RQI309" s="19"/>
      <c r="RQJ309" s="15"/>
      <c r="RQK309" s="16"/>
      <c r="RQL309" s="17"/>
      <c r="RQM309" s="18"/>
      <c r="RQN309" s="17"/>
      <c r="RQO309" s="19"/>
      <c r="RQP309" s="19"/>
      <c r="RQQ309" s="19"/>
      <c r="RQR309" s="15"/>
      <c r="RQS309" s="16"/>
      <c r="RQT309" s="17"/>
      <c r="RQU309" s="18"/>
      <c r="RQV309" s="17"/>
      <c r="RQW309" s="19"/>
      <c r="RQX309" s="19"/>
      <c r="RQY309" s="19"/>
      <c r="RQZ309" s="15"/>
      <c r="RRA309" s="16"/>
      <c r="RRB309" s="17"/>
      <c r="RRC309" s="18"/>
      <c r="RRD309" s="17"/>
      <c r="RRE309" s="19"/>
      <c r="RRF309" s="19"/>
      <c r="RRG309" s="19"/>
      <c r="RRH309" s="15"/>
      <c r="RRI309" s="16"/>
      <c r="RRJ309" s="17"/>
      <c r="RRK309" s="18"/>
      <c r="RRL309" s="17"/>
      <c r="RRM309" s="19"/>
      <c r="RRN309" s="19"/>
      <c r="RRO309" s="19"/>
      <c r="RRP309" s="15"/>
      <c r="RRQ309" s="16"/>
      <c r="RRR309" s="17"/>
      <c r="RRS309" s="18"/>
      <c r="RRT309" s="17"/>
      <c r="RRU309" s="19"/>
      <c r="RRV309" s="19"/>
      <c r="RRW309" s="19"/>
      <c r="RRX309" s="15"/>
      <c r="RRY309" s="16"/>
      <c r="RRZ309" s="17"/>
      <c r="RSA309" s="18"/>
      <c r="RSB309" s="17"/>
      <c r="RSC309" s="19"/>
      <c r="RSD309" s="19"/>
      <c r="RSE309" s="19"/>
      <c r="RSF309" s="15"/>
      <c r="RSG309" s="16"/>
      <c r="RSH309" s="17"/>
      <c r="RSI309" s="18"/>
      <c r="RSJ309" s="17"/>
      <c r="RSK309" s="19"/>
      <c r="RSL309" s="19"/>
      <c r="RSM309" s="19"/>
      <c r="RSN309" s="15"/>
      <c r="RSO309" s="16"/>
      <c r="RSP309" s="17"/>
      <c r="RSQ309" s="18"/>
      <c r="RSR309" s="17"/>
      <c r="RSS309" s="19"/>
      <c r="RST309" s="19"/>
      <c r="RSU309" s="19"/>
      <c r="RSV309" s="15"/>
      <c r="RSW309" s="16"/>
      <c r="RSX309" s="17"/>
      <c r="RSY309" s="18"/>
      <c r="RSZ309" s="17"/>
      <c r="RTA309" s="19"/>
      <c r="RTB309" s="19"/>
      <c r="RTC309" s="19"/>
      <c r="RTD309" s="15"/>
      <c r="RTE309" s="16"/>
      <c r="RTF309" s="17"/>
      <c r="RTG309" s="18"/>
      <c r="RTH309" s="17"/>
      <c r="RTI309" s="19"/>
      <c r="RTJ309" s="19"/>
      <c r="RTK309" s="19"/>
      <c r="RTL309" s="15"/>
      <c r="RTM309" s="16"/>
      <c r="RTN309" s="17"/>
      <c r="RTO309" s="18"/>
      <c r="RTP309" s="17"/>
      <c r="RTQ309" s="19"/>
      <c r="RTR309" s="19"/>
      <c r="RTS309" s="19"/>
      <c r="RTT309" s="15"/>
      <c r="RTU309" s="16"/>
      <c r="RTV309" s="17"/>
      <c r="RTW309" s="18"/>
      <c r="RTX309" s="17"/>
      <c r="RTY309" s="19"/>
      <c r="RTZ309" s="19"/>
      <c r="RUA309" s="19"/>
      <c r="RUB309" s="15"/>
      <c r="RUC309" s="16"/>
      <c r="RUD309" s="17"/>
      <c r="RUE309" s="18"/>
      <c r="RUF309" s="17"/>
      <c r="RUG309" s="19"/>
      <c r="RUH309" s="19"/>
      <c r="RUI309" s="19"/>
      <c r="RUJ309" s="15"/>
      <c r="RUK309" s="16"/>
      <c r="RUL309" s="17"/>
      <c r="RUM309" s="18"/>
      <c r="RUN309" s="17"/>
      <c r="RUO309" s="19"/>
      <c r="RUP309" s="19"/>
      <c r="RUQ309" s="19"/>
      <c r="RUR309" s="15"/>
      <c r="RUS309" s="16"/>
      <c r="RUT309" s="17"/>
      <c r="RUU309" s="18"/>
      <c r="RUV309" s="17"/>
      <c r="RUW309" s="19"/>
      <c r="RUX309" s="19"/>
      <c r="RUY309" s="19"/>
      <c r="RUZ309" s="15"/>
      <c r="RVA309" s="16"/>
      <c r="RVB309" s="17"/>
      <c r="RVC309" s="18"/>
      <c r="RVD309" s="17"/>
      <c r="RVE309" s="19"/>
      <c r="RVF309" s="19"/>
      <c r="RVG309" s="19"/>
      <c r="RVH309" s="15"/>
      <c r="RVI309" s="16"/>
      <c r="RVJ309" s="17"/>
      <c r="RVK309" s="18"/>
      <c r="RVL309" s="17"/>
      <c r="RVM309" s="19"/>
      <c r="RVN309" s="19"/>
      <c r="RVO309" s="19"/>
      <c r="RVP309" s="15"/>
      <c r="RVQ309" s="16"/>
      <c r="RVR309" s="17"/>
      <c r="RVS309" s="18"/>
      <c r="RVT309" s="17"/>
      <c r="RVU309" s="19"/>
      <c r="RVV309" s="19"/>
      <c r="RVW309" s="19"/>
      <c r="RVX309" s="15"/>
      <c r="RVY309" s="16"/>
      <c r="RVZ309" s="17"/>
      <c r="RWA309" s="18"/>
      <c r="RWB309" s="17"/>
      <c r="RWC309" s="19"/>
      <c r="RWD309" s="19"/>
      <c r="RWE309" s="19"/>
      <c r="RWF309" s="15"/>
      <c r="RWG309" s="16"/>
      <c r="RWH309" s="17"/>
      <c r="RWI309" s="18"/>
      <c r="RWJ309" s="17"/>
      <c r="RWK309" s="19"/>
      <c r="RWL309" s="19"/>
      <c r="RWM309" s="19"/>
      <c r="RWN309" s="15"/>
      <c r="RWO309" s="16"/>
      <c r="RWP309" s="17"/>
      <c r="RWQ309" s="18"/>
      <c r="RWR309" s="17"/>
      <c r="RWS309" s="19"/>
      <c r="RWT309" s="19"/>
      <c r="RWU309" s="19"/>
      <c r="RWV309" s="15"/>
      <c r="RWW309" s="16"/>
      <c r="RWX309" s="17"/>
      <c r="RWY309" s="18"/>
      <c r="RWZ309" s="17"/>
      <c r="RXA309" s="19"/>
      <c r="RXB309" s="19"/>
      <c r="RXC309" s="19"/>
      <c r="RXD309" s="15"/>
      <c r="RXE309" s="16"/>
      <c r="RXF309" s="17"/>
      <c r="RXG309" s="18"/>
      <c r="RXH309" s="17"/>
      <c r="RXI309" s="19"/>
      <c r="RXJ309" s="19"/>
      <c r="RXK309" s="19"/>
      <c r="RXL309" s="15"/>
      <c r="RXM309" s="16"/>
      <c r="RXN309" s="17"/>
      <c r="RXO309" s="18"/>
      <c r="RXP309" s="17"/>
      <c r="RXQ309" s="19"/>
      <c r="RXR309" s="19"/>
      <c r="RXS309" s="19"/>
      <c r="RXT309" s="15"/>
      <c r="RXU309" s="16"/>
      <c r="RXV309" s="17"/>
      <c r="RXW309" s="18"/>
      <c r="RXX309" s="17"/>
      <c r="RXY309" s="19"/>
      <c r="RXZ309" s="19"/>
      <c r="RYA309" s="19"/>
      <c r="RYB309" s="15"/>
      <c r="RYC309" s="16"/>
      <c r="RYD309" s="17"/>
      <c r="RYE309" s="18"/>
      <c r="RYF309" s="17"/>
      <c r="RYG309" s="19"/>
      <c r="RYH309" s="19"/>
      <c r="RYI309" s="19"/>
      <c r="RYJ309" s="15"/>
      <c r="RYK309" s="16"/>
      <c r="RYL309" s="17"/>
      <c r="RYM309" s="18"/>
      <c r="RYN309" s="17"/>
      <c r="RYO309" s="19"/>
      <c r="RYP309" s="19"/>
      <c r="RYQ309" s="19"/>
      <c r="RYR309" s="15"/>
      <c r="RYS309" s="16"/>
      <c r="RYT309" s="17"/>
      <c r="RYU309" s="18"/>
      <c r="RYV309" s="17"/>
      <c r="RYW309" s="19"/>
      <c r="RYX309" s="19"/>
      <c r="RYY309" s="19"/>
      <c r="RYZ309" s="15"/>
      <c r="RZA309" s="16"/>
      <c r="RZB309" s="17"/>
      <c r="RZC309" s="18"/>
      <c r="RZD309" s="17"/>
      <c r="RZE309" s="19"/>
      <c r="RZF309" s="19"/>
      <c r="RZG309" s="19"/>
      <c r="RZH309" s="15"/>
      <c r="RZI309" s="16"/>
      <c r="RZJ309" s="17"/>
      <c r="RZK309" s="18"/>
      <c r="RZL309" s="17"/>
      <c r="RZM309" s="19"/>
      <c r="RZN309" s="19"/>
      <c r="RZO309" s="19"/>
      <c r="RZP309" s="15"/>
      <c r="RZQ309" s="16"/>
      <c r="RZR309" s="17"/>
      <c r="RZS309" s="18"/>
      <c r="RZT309" s="17"/>
      <c r="RZU309" s="19"/>
      <c r="RZV309" s="19"/>
      <c r="RZW309" s="19"/>
      <c r="RZX309" s="15"/>
      <c r="RZY309" s="16"/>
      <c r="RZZ309" s="17"/>
      <c r="SAA309" s="18"/>
      <c r="SAB309" s="17"/>
      <c r="SAC309" s="19"/>
      <c r="SAD309" s="19"/>
      <c r="SAE309" s="19"/>
      <c r="SAF309" s="15"/>
      <c r="SAG309" s="16"/>
      <c r="SAH309" s="17"/>
      <c r="SAI309" s="18"/>
      <c r="SAJ309" s="17"/>
      <c r="SAK309" s="19"/>
      <c r="SAL309" s="19"/>
      <c r="SAM309" s="19"/>
      <c r="SAN309" s="15"/>
      <c r="SAO309" s="16"/>
      <c r="SAP309" s="17"/>
      <c r="SAQ309" s="18"/>
      <c r="SAR309" s="17"/>
      <c r="SAS309" s="19"/>
      <c r="SAT309" s="19"/>
      <c r="SAU309" s="19"/>
      <c r="SAV309" s="15"/>
      <c r="SAW309" s="16"/>
      <c r="SAX309" s="17"/>
      <c r="SAY309" s="18"/>
      <c r="SAZ309" s="17"/>
      <c r="SBA309" s="19"/>
      <c r="SBB309" s="19"/>
      <c r="SBC309" s="19"/>
      <c r="SBD309" s="15"/>
      <c r="SBE309" s="16"/>
      <c r="SBF309" s="17"/>
      <c r="SBG309" s="18"/>
      <c r="SBH309" s="17"/>
      <c r="SBI309" s="19"/>
      <c r="SBJ309" s="19"/>
      <c r="SBK309" s="19"/>
      <c r="SBL309" s="15"/>
      <c r="SBM309" s="16"/>
      <c r="SBN309" s="17"/>
      <c r="SBO309" s="18"/>
      <c r="SBP309" s="17"/>
      <c r="SBQ309" s="19"/>
      <c r="SBR309" s="19"/>
      <c r="SBS309" s="19"/>
      <c r="SBT309" s="15"/>
      <c r="SBU309" s="16"/>
      <c r="SBV309" s="17"/>
      <c r="SBW309" s="18"/>
      <c r="SBX309" s="17"/>
      <c r="SBY309" s="19"/>
      <c r="SBZ309" s="19"/>
      <c r="SCA309" s="19"/>
      <c r="SCB309" s="15"/>
      <c r="SCC309" s="16"/>
      <c r="SCD309" s="17"/>
      <c r="SCE309" s="18"/>
      <c r="SCF309" s="17"/>
      <c r="SCG309" s="19"/>
      <c r="SCH309" s="19"/>
      <c r="SCI309" s="19"/>
      <c r="SCJ309" s="15"/>
      <c r="SCK309" s="16"/>
      <c r="SCL309" s="17"/>
      <c r="SCM309" s="18"/>
      <c r="SCN309" s="17"/>
      <c r="SCO309" s="19"/>
      <c r="SCP309" s="19"/>
      <c r="SCQ309" s="19"/>
      <c r="SCR309" s="15"/>
      <c r="SCS309" s="16"/>
      <c r="SCT309" s="17"/>
      <c r="SCU309" s="18"/>
      <c r="SCV309" s="17"/>
      <c r="SCW309" s="19"/>
      <c r="SCX309" s="19"/>
      <c r="SCY309" s="19"/>
      <c r="SCZ309" s="15"/>
      <c r="SDA309" s="16"/>
      <c r="SDB309" s="17"/>
      <c r="SDC309" s="18"/>
      <c r="SDD309" s="17"/>
      <c r="SDE309" s="19"/>
      <c r="SDF309" s="19"/>
      <c r="SDG309" s="19"/>
      <c r="SDH309" s="15"/>
      <c r="SDI309" s="16"/>
      <c r="SDJ309" s="17"/>
      <c r="SDK309" s="18"/>
      <c r="SDL309" s="17"/>
      <c r="SDM309" s="19"/>
      <c r="SDN309" s="19"/>
      <c r="SDO309" s="19"/>
      <c r="SDP309" s="15"/>
      <c r="SDQ309" s="16"/>
      <c r="SDR309" s="17"/>
      <c r="SDS309" s="18"/>
      <c r="SDT309" s="17"/>
      <c r="SDU309" s="19"/>
      <c r="SDV309" s="19"/>
      <c r="SDW309" s="19"/>
      <c r="SDX309" s="15"/>
      <c r="SDY309" s="16"/>
      <c r="SDZ309" s="17"/>
      <c r="SEA309" s="18"/>
      <c r="SEB309" s="17"/>
      <c r="SEC309" s="19"/>
      <c r="SED309" s="19"/>
      <c r="SEE309" s="19"/>
      <c r="SEF309" s="15"/>
      <c r="SEG309" s="16"/>
      <c r="SEH309" s="17"/>
      <c r="SEI309" s="18"/>
      <c r="SEJ309" s="17"/>
      <c r="SEK309" s="19"/>
      <c r="SEL309" s="19"/>
      <c r="SEM309" s="19"/>
      <c r="SEN309" s="15"/>
      <c r="SEO309" s="16"/>
      <c r="SEP309" s="17"/>
      <c r="SEQ309" s="18"/>
      <c r="SER309" s="17"/>
      <c r="SES309" s="19"/>
      <c r="SET309" s="19"/>
      <c r="SEU309" s="19"/>
      <c r="SEV309" s="15"/>
      <c r="SEW309" s="16"/>
      <c r="SEX309" s="17"/>
      <c r="SEY309" s="18"/>
      <c r="SEZ309" s="17"/>
      <c r="SFA309" s="19"/>
      <c r="SFB309" s="19"/>
      <c r="SFC309" s="19"/>
      <c r="SFD309" s="15"/>
      <c r="SFE309" s="16"/>
      <c r="SFF309" s="17"/>
      <c r="SFG309" s="18"/>
      <c r="SFH309" s="17"/>
      <c r="SFI309" s="19"/>
      <c r="SFJ309" s="19"/>
      <c r="SFK309" s="19"/>
      <c r="SFL309" s="15"/>
      <c r="SFM309" s="16"/>
      <c r="SFN309" s="17"/>
      <c r="SFO309" s="18"/>
      <c r="SFP309" s="17"/>
      <c r="SFQ309" s="19"/>
      <c r="SFR309" s="19"/>
      <c r="SFS309" s="19"/>
      <c r="SFT309" s="15"/>
      <c r="SFU309" s="16"/>
      <c r="SFV309" s="17"/>
      <c r="SFW309" s="18"/>
      <c r="SFX309" s="17"/>
      <c r="SFY309" s="19"/>
      <c r="SFZ309" s="19"/>
      <c r="SGA309" s="19"/>
      <c r="SGB309" s="15"/>
      <c r="SGC309" s="16"/>
      <c r="SGD309" s="17"/>
      <c r="SGE309" s="18"/>
      <c r="SGF309" s="17"/>
      <c r="SGG309" s="19"/>
      <c r="SGH309" s="19"/>
      <c r="SGI309" s="19"/>
      <c r="SGJ309" s="15"/>
      <c r="SGK309" s="16"/>
      <c r="SGL309" s="17"/>
      <c r="SGM309" s="18"/>
      <c r="SGN309" s="17"/>
      <c r="SGO309" s="19"/>
      <c r="SGP309" s="19"/>
      <c r="SGQ309" s="19"/>
      <c r="SGR309" s="15"/>
      <c r="SGS309" s="16"/>
      <c r="SGT309" s="17"/>
      <c r="SGU309" s="18"/>
      <c r="SGV309" s="17"/>
      <c r="SGW309" s="19"/>
      <c r="SGX309" s="19"/>
      <c r="SGY309" s="19"/>
      <c r="SGZ309" s="15"/>
      <c r="SHA309" s="16"/>
      <c r="SHB309" s="17"/>
      <c r="SHC309" s="18"/>
      <c r="SHD309" s="17"/>
      <c r="SHE309" s="19"/>
      <c r="SHF309" s="19"/>
      <c r="SHG309" s="19"/>
      <c r="SHH309" s="15"/>
      <c r="SHI309" s="16"/>
      <c r="SHJ309" s="17"/>
      <c r="SHK309" s="18"/>
      <c r="SHL309" s="17"/>
      <c r="SHM309" s="19"/>
      <c r="SHN309" s="19"/>
      <c r="SHO309" s="19"/>
      <c r="SHP309" s="15"/>
      <c r="SHQ309" s="16"/>
      <c r="SHR309" s="17"/>
      <c r="SHS309" s="18"/>
      <c r="SHT309" s="17"/>
      <c r="SHU309" s="19"/>
      <c r="SHV309" s="19"/>
      <c r="SHW309" s="19"/>
      <c r="SHX309" s="15"/>
      <c r="SHY309" s="16"/>
      <c r="SHZ309" s="17"/>
      <c r="SIA309" s="18"/>
      <c r="SIB309" s="17"/>
      <c r="SIC309" s="19"/>
      <c r="SID309" s="19"/>
      <c r="SIE309" s="19"/>
      <c r="SIF309" s="15"/>
      <c r="SIG309" s="16"/>
      <c r="SIH309" s="17"/>
      <c r="SII309" s="18"/>
      <c r="SIJ309" s="17"/>
      <c r="SIK309" s="19"/>
      <c r="SIL309" s="19"/>
      <c r="SIM309" s="19"/>
      <c r="SIN309" s="15"/>
      <c r="SIO309" s="16"/>
      <c r="SIP309" s="17"/>
      <c r="SIQ309" s="18"/>
      <c r="SIR309" s="17"/>
      <c r="SIS309" s="19"/>
      <c r="SIT309" s="19"/>
      <c r="SIU309" s="19"/>
      <c r="SIV309" s="15"/>
      <c r="SIW309" s="16"/>
      <c r="SIX309" s="17"/>
      <c r="SIY309" s="18"/>
      <c r="SIZ309" s="17"/>
      <c r="SJA309" s="19"/>
      <c r="SJB309" s="19"/>
      <c r="SJC309" s="19"/>
      <c r="SJD309" s="15"/>
      <c r="SJE309" s="16"/>
      <c r="SJF309" s="17"/>
      <c r="SJG309" s="18"/>
      <c r="SJH309" s="17"/>
      <c r="SJI309" s="19"/>
      <c r="SJJ309" s="19"/>
      <c r="SJK309" s="19"/>
      <c r="SJL309" s="15"/>
      <c r="SJM309" s="16"/>
      <c r="SJN309" s="17"/>
      <c r="SJO309" s="18"/>
      <c r="SJP309" s="17"/>
      <c r="SJQ309" s="19"/>
      <c r="SJR309" s="19"/>
      <c r="SJS309" s="19"/>
      <c r="SJT309" s="15"/>
      <c r="SJU309" s="16"/>
      <c r="SJV309" s="17"/>
      <c r="SJW309" s="18"/>
      <c r="SJX309" s="17"/>
      <c r="SJY309" s="19"/>
      <c r="SJZ309" s="19"/>
      <c r="SKA309" s="19"/>
      <c r="SKB309" s="15"/>
      <c r="SKC309" s="16"/>
      <c r="SKD309" s="17"/>
      <c r="SKE309" s="18"/>
      <c r="SKF309" s="17"/>
      <c r="SKG309" s="19"/>
      <c r="SKH309" s="19"/>
      <c r="SKI309" s="19"/>
      <c r="SKJ309" s="15"/>
      <c r="SKK309" s="16"/>
      <c r="SKL309" s="17"/>
      <c r="SKM309" s="18"/>
      <c r="SKN309" s="17"/>
      <c r="SKO309" s="19"/>
      <c r="SKP309" s="19"/>
      <c r="SKQ309" s="19"/>
      <c r="SKR309" s="15"/>
      <c r="SKS309" s="16"/>
      <c r="SKT309" s="17"/>
      <c r="SKU309" s="18"/>
      <c r="SKV309" s="17"/>
      <c r="SKW309" s="19"/>
      <c r="SKX309" s="19"/>
      <c r="SKY309" s="19"/>
      <c r="SKZ309" s="15"/>
      <c r="SLA309" s="16"/>
      <c r="SLB309" s="17"/>
      <c r="SLC309" s="18"/>
      <c r="SLD309" s="17"/>
      <c r="SLE309" s="19"/>
      <c r="SLF309" s="19"/>
      <c r="SLG309" s="19"/>
      <c r="SLH309" s="15"/>
      <c r="SLI309" s="16"/>
      <c r="SLJ309" s="17"/>
      <c r="SLK309" s="18"/>
      <c r="SLL309" s="17"/>
      <c r="SLM309" s="19"/>
      <c r="SLN309" s="19"/>
      <c r="SLO309" s="19"/>
      <c r="SLP309" s="15"/>
      <c r="SLQ309" s="16"/>
      <c r="SLR309" s="17"/>
      <c r="SLS309" s="18"/>
      <c r="SLT309" s="17"/>
      <c r="SLU309" s="19"/>
      <c r="SLV309" s="19"/>
      <c r="SLW309" s="19"/>
      <c r="SLX309" s="15"/>
      <c r="SLY309" s="16"/>
      <c r="SLZ309" s="17"/>
      <c r="SMA309" s="18"/>
      <c r="SMB309" s="17"/>
      <c r="SMC309" s="19"/>
      <c r="SMD309" s="19"/>
      <c r="SME309" s="19"/>
      <c r="SMF309" s="15"/>
      <c r="SMG309" s="16"/>
      <c r="SMH309" s="17"/>
      <c r="SMI309" s="18"/>
      <c r="SMJ309" s="17"/>
      <c r="SMK309" s="19"/>
      <c r="SML309" s="19"/>
      <c r="SMM309" s="19"/>
      <c r="SMN309" s="15"/>
      <c r="SMO309" s="16"/>
      <c r="SMP309" s="17"/>
      <c r="SMQ309" s="18"/>
      <c r="SMR309" s="17"/>
      <c r="SMS309" s="19"/>
      <c r="SMT309" s="19"/>
      <c r="SMU309" s="19"/>
      <c r="SMV309" s="15"/>
      <c r="SMW309" s="16"/>
      <c r="SMX309" s="17"/>
      <c r="SMY309" s="18"/>
      <c r="SMZ309" s="17"/>
      <c r="SNA309" s="19"/>
      <c r="SNB309" s="19"/>
      <c r="SNC309" s="19"/>
      <c r="SND309" s="15"/>
      <c r="SNE309" s="16"/>
      <c r="SNF309" s="17"/>
      <c r="SNG309" s="18"/>
      <c r="SNH309" s="17"/>
      <c r="SNI309" s="19"/>
      <c r="SNJ309" s="19"/>
      <c r="SNK309" s="19"/>
      <c r="SNL309" s="15"/>
      <c r="SNM309" s="16"/>
      <c r="SNN309" s="17"/>
      <c r="SNO309" s="18"/>
      <c r="SNP309" s="17"/>
      <c r="SNQ309" s="19"/>
      <c r="SNR309" s="19"/>
      <c r="SNS309" s="19"/>
      <c r="SNT309" s="15"/>
      <c r="SNU309" s="16"/>
      <c r="SNV309" s="17"/>
      <c r="SNW309" s="18"/>
      <c r="SNX309" s="17"/>
      <c r="SNY309" s="19"/>
      <c r="SNZ309" s="19"/>
      <c r="SOA309" s="19"/>
      <c r="SOB309" s="15"/>
      <c r="SOC309" s="16"/>
      <c r="SOD309" s="17"/>
      <c r="SOE309" s="18"/>
      <c r="SOF309" s="17"/>
      <c r="SOG309" s="19"/>
      <c r="SOH309" s="19"/>
      <c r="SOI309" s="19"/>
      <c r="SOJ309" s="15"/>
      <c r="SOK309" s="16"/>
      <c r="SOL309" s="17"/>
      <c r="SOM309" s="18"/>
      <c r="SON309" s="17"/>
      <c r="SOO309" s="19"/>
      <c r="SOP309" s="19"/>
      <c r="SOQ309" s="19"/>
      <c r="SOR309" s="15"/>
      <c r="SOS309" s="16"/>
      <c r="SOT309" s="17"/>
      <c r="SOU309" s="18"/>
      <c r="SOV309" s="17"/>
      <c r="SOW309" s="19"/>
      <c r="SOX309" s="19"/>
      <c r="SOY309" s="19"/>
      <c r="SOZ309" s="15"/>
      <c r="SPA309" s="16"/>
      <c r="SPB309" s="17"/>
      <c r="SPC309" s="18"/>
      <c r="SPD309" s="17"/>
      <c r="SPE309" s="19"/>
      <c r="SPF309" s="19"/>
      <c r="SPG309" s="19"/>
      <c r="SPH309" s="15"/>
      <c r="SPI309" s="16"/>
      <c r="SPJ309" s="17"/>
      <c r="SPK309" s="18"/>
      <c r="SPL309" s="17"/>
      <c r="SPM309" s="19"/>
      <c r="SPN309" s="19"/>
      <c r="SPO309" s="19"/>
      <c r="SPP309" s="15"/>
      <c r="SPQ309" s="16"/>
      <c r="SPR309" s="17"/>
      <c r="SPS309" s="18"/>
      <c r="SPT309" s="17"/>
      <c r="SPU309" s="19"/>
      <c r="SPV309" s="19"/>
      <c r="SPW309" s="19"/>
      <c r="SPX309" s="15"/>
      <c r="SPY309" s="16"/>
      <c r="SPZ309" s="17"/>
      <c r="SQA309" s="18"/>
      <c r="SQB309" s="17"/>
      <c r="SQC309" s="19"/>
      <c r="SQD309" s="19"/>
      <c r="SQE309" s="19"/>
      <c r="SQF309" s="15"/>
      <c r="SQG309" s="16"/>
      <c r="SQH309" s="17"/>
      <c r="SQI309" s="18"/>
      <c r="SQJ309" s="17"/>
      <c r="SQK309" s="19"/>
      <c r="SQL309" s="19"/>
      <c r="SQM309" s="19"/>
      <c r="SQN309" s="15"/>
      <c r="SQO309" s="16"/>
      <c r="SQP309" s="17"/>
      <c r="SQQ309" s="18"/>
      <c r="SQR309" s="17"/>
      <c r="SQS309" s="19"/>
      <c r="SQT309" s="19"/>
      <c r="SQU309" s="19"/>
      <c r="SQV309" s="15"/>
      <c r="SQW309" s="16"/>
      <c r="SQX309" s="17"/>
      <c r="SQY309" s="18"/>
      <c r="SQZ309" s="17"/>
      <c r="SRA309" s="19"/>
      <c r="SRB309" s="19"/>
      <c r="SRC309" s="19"/>
      <c r="SRD309" s="15"/>
      <c r="SRE309" s="16"/>
      <c r="SRF309" s="17"/>
      <c r="SRG309" s="18"/>
      <c r="SRH309" s="17"/>
      <c r="SRI309" s="19"/>
      <c r="SRJ309" s="19"/>
      <c r="SRK309" s="19"/>
      <c r="SRL309" s="15"/>
      <c r="SRM309" s="16"/>
      <c r="SRN309" s="17"/>
      <c r="SRO309" s="18"/>
      <c r="SRP309" s="17"/>
      <c r="SRQ309" s="19"/>
      <c r="SRR309" s="19"/>
      <c r="SRS309" s="19"/>
      <c r="SRT309" s="15"/>
      <c r="SRU309" s="16"/>
      <c r="SRV309" s="17"/>
      <c r="SRW309" s="18"/>
      <c r="SRX309" s="17"/>
      <c r="SRY309" s="19"/>
      <c r="SRZ309" s="19"/>
      <c r="SSA309" s="19"/>
      <c r="SSB309" s="15"/>
      <c r="SSC309" s="16"/>
      <c r="SSD309" s="17"/>
      <c r="SSE309" s="18"/>
      <c r="SSF309" s="17"/>
      <c r="SSG309" s="19"/>
      <c r="SSH309" s="19"/>
      <c r="SSI309" s="19"/>
      <c r="SSJ309" s="15"/>
      <c r="SSK309" s="16"/>
      <c r="SSL309" s="17"/>
      <c r="SSM309" s="18"/>
      <c r="SSN309" s="17"/>
      <c r="SSO309" s="19"/>
      <c r="SSP309" s="19"/>
      <c r="SSQ309" s="19"/>
      <c r="SSR309" s="15"/>
      <c r="SSS309" s="16"/>
      <c r="SST309" s="17"/>
      <c r="SSU309" s="18"/>
      <c r="SSV309" s="17"/>
      <c r="SSW309" s="19"/>
      <c r="SSX309" s="19"/>
      <c r="SSY309" s="19"/>
      <c r="SSZ309" s="15"/>
      <c r="STA309" s="16"/>
      <c r="STB309" s="17"/>
      <c r="STC309" s="18"/>
      <c r="STD309" s="17"/>
      <c r="STE309" s="19"/>
      <c r="STF309" s="19"/>
      <c r="STG309" s="19"/>
      <c r="STH309" s="15"/>
      <c r="STI309" s="16"/>
      <c r="STJ309" s="17"/>
      <c r="STK309" s="18"/>
      <c r="STL309" s="17"/>
      <c r="STM309" s="19"/>
      <c r="STN309" s="19"/>
      <c r="STO309" s="19"/>
      <c r="STP309" s="15"/>
      <c r="STQ309" s="16"/>
      <c r="STR309" s="17"/>
      <c r="STS309" s="18"/>
      <c r="STT309" s="17"/>
      <c r="STU309" s="19"/>
      <c r="STV309" s="19"/>
      <c r="STW309" s="19"/>
      <c r="STX309" s="15"/>
      <c r="STY309" s="16"/>
      <c r="STZ309" s="17"/>
      <c r="SUA309" s="18"/>
      <c r="SUB309" s="17"/>
      <c r="SUC309" s="19"/>
      <c r="SUD309" s="19"/>
      <c r="SUE309" s="19"/>
      <c r="SUF309" s="15"/>
      <c r="SUG309" s="16"/>
      <c r="SUH309" s="17"/>
      <c r="SUI309" s="18"/>
      <c r="SUJ309" s="17"/>
      <c r="SUK309" s="19"/>
      <c r="SUL309" s="19"/>
      <c r="SUM309" s="19"/>
      <c r="SUN309" s="15"/>
      <c r="SUO309" s="16"/>
      <c r="SUP309" s="17"/>
      <c r="SUQ309" s="18"/>
      <c r="SUR309" s="17"/>
      <c r="SUS309" s="19"/>
      <c r="SUT309" s="19"/>
      <c r="SUU309" s="19"/>
      <c r="SUV309" s="15"/>
      <c r="SUW309" s="16"/>
      <c r="SUX309" s="17"/>
      <c r="SUY309" s="18"/>
      <c r="SUZ309" s="17"/>
      <c r="SVA309" s="19"/>
      <c r="SVB309" s="19"/>
      <c r="SVC309" s="19"/>
      <c r="SVD309" s="15"/>
      <c r="SVE309" s="16"/>
      <c r="SVF309" s="17"/>
      <c r="SVG309" s="18"/>
      <c r="SVH309" s="17"/>
      <c r="SVI309" s="19"/>
      <c r="SVJ309" s="19"/>
      <c r="SVK309" s="19"/>
      <c r="SVL309" s="15"/>
      <c r="SVM309" s="16"/>
      <c r="SVN309" s="17"/>
      <c r="SVO309" s="18"/>
      <c r="SVP309" s="17"/>
      <c r="SVQ309" s="19"/>
      <c r="SVR309" s="19"/>
      <c r="SVS309" s="19"/>
      <c r="SVT309" s="15"/>
      <c r="SVU309" s="16"/>
      <c r="SVV309" s="17"/>
      <c r="SVW309" s="18"/>
      <c r="SVX309" s="17"/>
      <c r="SVY309" s="19"/>
      <c r="SVZ309" s="19"/>
      <c r="SWA309" s="19"/>
      <c r="SWB309" s="15"/>
      <c r="SWC309" s="16"/>
      <c r="SWD309" s="17"/>
      <c r="SWE309" s="18"/>
      <c r="SWF309" s="17"/>
      <c r="SWG309" s="19"/>
      <c r="SWH309" s="19"/>
      <c r="SWI309" s="19"/>
      <c r="SWJ309" s="15"/>
      <c r="SWK309" s="16"/>
      <c r="SWL309" s="17"/>
      <c r="SWM309" s="18"/>
      <c r="SWN309" s="17"/>
      <c r="SWO309" s="19"/>
      <c r="SWP309" s="19"/>
      <c r="SWQ309" s="19"/>
      <c r="SWR309" s="15"/>
      <c r="SWS309" s="16"/>
      <c r="SWT309" s="17"/>
      <c r="SWU309" s="18"/>
      <c r="SWV309" s="17"/>
      <c r="SWW309" s="19"/>
      <c r="SWX309" s="19"/>
      <c r="SWY309" s="19"/>
      <c r="SWZ309" s="15"/>
      <c r="SXA309" s="16"/>
      <c r="SXB309" s="17"/>
      <c r="SXC309" s="18"/>
      <c r="SXD309" s="17"/>
      <c r="SXE309" s="19"/>
      <c r="SXF309" s="19"/>
      <c r="SXG309" s="19"/>
      <c r="SXH309" s="15"/>
      <c r="SXI309" s="16"/>
      <c r="SXJ309" s="17"/>
      <c r="SXK309" s="18"/>
      <c r="SXL309" s="17"/>
      <c r="SXM309" s="19"/>
      <c r="SXN309" s="19"/>
      <c r="SXO309" s="19"/>
      <c r="SXP309" s="15"/>
      <c r="SXQ309" s="16"/>
      <c r="SXR309" s="17"/>
      <c r="SXS309" s="18"/>
      <c r="SXT309" s="17"/>
      <c r="SXU309" s="19"/>
      <c r="SXV309" s="19"/>
      <c r="SXW309" s="19"/>
      <c r="SXX309" s="15"/>
      <c r="SXY309" s="16"/>
      <c r="SXZ309" s="17"/>
      <c r="SYA309" s="18"/>
      <c r="SYB309" s="17"/>
      <c r="SYC309" s="19"/>
      <c r="SYD309" s="19"/>
      <c r="SYE309" s="19"/>
      <c r="SYF309" s="15"/>
      <c r="SYG309" s="16"/>
      <c r="SYH309" s="17"/>
      <c r="SYI309" s="18"/>
      <c r="SYJ309" s="17"/>
      <c r="SYK309" s="19"/>
      <c r="SYL309" s="19"/>
      <c r="SYM309" s="19"/>
      <c r="SYN309" s="15"/>
      <c r="SYO309" s="16"/>
      <c r="SYP309" s="17"/>
      <c r="SYQ309" s="18"/>
      <c r="SYR309" s="17"/>
      <c r="SYS309" s="19"/>
      <c r="SYT309" s="19"/>
      <c r="SYU309" s="19"/>
      <c r="SYV309" s="15"/>
      <c r="SYW309" s="16"/>
      <c r="SYX309" s="17"/>
      <c r="SYY309" s="18"/>
      <c r="SYZ309" s="17"/>
      <c r="SZA309" s="19"/>
      <c r="SZB309" s="19"/>
      <c r="SZC309" s="19"/>
      <c r="SZD309" s="15"/>
      <c r="SZE309" s="16"/>
      <c r="SZF309" s="17"/>
      <c r="SZG309" s="18"/>
      <c r="SZH309" s="17"/>
      <c r="SZI309" s="19"/>
      <c r="SZJ309" s="19"/>
      <c r="SZK309" s="19"/>
      <c r="SZL309" s="15"/>
      <c r="SZM309" s="16"/>
      <c r="SZN309" s="17"/>
      <c r="SZO309" s="18"/>
      <c r="SZP309" s="17"/>
      <c r="SZQ309" s="19"/>
      <c r="SZR309" s="19"/>
      <c r="SZS309" s="19"/>
      <c r="SZT309" s="15"/>
      <c r="SZU309" s="16"/>
      <c r="SZV309" s="17"/>
      <c r="SZW309" s="18"/>
      <c r="SZX309" s="17"/>
      <c r="SZY309" s="19"/>
      <c r="SZZ309" s="19"/>
      <c r="TAA309" s="19"/>
      <c r="TAB309" s="15"/>
      <c r="TAC309" s="16"/>
      <c r="TAD309" s="17"/>
      <c r="TAE309" s="18"/>
      <c r="TAF309" s="17"/>
      <c r="TAG309" s="19"/>
      <c r="TAH309" s="19"/>
      <c r="TAI309" s="19"/>
      <c r="TAJ309" s="15"/>
      <c r="TAK309" s="16"/>
      <c r="TAL309" s="17"/>
      <c r="TAM309" s="18"/>
      <c r="TAN309" s="17"/>
      <c r="TAO309" s="19"/>
      <c r="TAP309" s="19"/>
      <c r="TAQ309" s="19"/>
      <c r="TAR309" s="15"/>
      <c r="TAS309" s="16"/>
      <c r="TAT309" s="17"/>
      <c r="TAU309" s="18"/>
      <c r="TAV309" s="17"/>
      <c r="TAW309" s="19"/>
      <c r="TAX309" s="19"/>
      <c r="TAY309" s="19"/>
      <c r="TAZ309" s="15"/>
      <c r="TBA309" s="16"/>
      <c r="TBB309" s="17"/>
      <c r="TBC309" s="18"/>
      <c r="TBD309" s="17"/>
      <c r="TBE309" s="19"/>
      <c r="TBF309" s="19"/>
      <c r="TBG309" s="19"/>
      <c r="TBH309" s="15"/>
      <c r="TBI309" s="16"/>
      <c r="TBJ309" s="17"/>
      <c r="TBK309" s="18"/>
      <c r="TBL309" s="17"/>
      <c r="TBM309" s="19"/>
      <c r="TBN309" s="19"/>
      <c r="TBO309" s="19"/>
      <c r="TBP309" s="15"/>
      <c r="TBQ309" s="16"/>
      <c r="TBR309" s="17"/>
      <c r="TBS309" s="18"/>
      <c r="TBT309" s="17"/>
      <c r="TBU309" s="19"/>
      <c r="TBV309" s="19"/>
      <c r="TBW309" s="19"/>
      <c r="TBX309" s="15"/>
      <c r="TBY309" s="16"/>
      <c r="TBZ309" s="17"/>
      <c r="TCA309" s="18"/>
      <c r="TCB309" s="17"/>
      <c r="TCC309" s="19"/>
      <c r="TCD309" s="19"/>
      <c r="TCE309" s="19"/>
      <c r="TCF309" s="15"/>
      <c r="TCG309" s="16"/>
      <c r="TCH309" s="17"/>
      <c r="TCI309" s="18"/>
      <c r="TCJ309" s="17"/>
      <c r="TCK309" s="19"/>
      <c r="TCL309" s="19"/>
      <c r="TCM309" s="19"/>
      <c r="TCN309" s="15"/>
      <c r="TCO309" s="16"/>
      <c r="TCP309" s="17"/>
      <c r="TCQ309" s="18"/>
      <c r="TCR309" s="17"/>
      <c r="TCS309" s="19"/>
      <c r="TCT309" s="19"/>
      <c r="TCU309" s="19"/>
      <c r="TCV309" s="15"/>
      <c r="TCW309" s="16"/>
      <c r="TCX309" s="17"/>
      <c r="TCY309" s="18"/>
      <c r="TCZ309" s="17"/>
      <c r="TDA309" s="19"/>
      <c r="TDB309" s="19"/>
      <c r="TDC309" s="19"/>
      <c r="TDD309" s="15"/>
      <c r="TDE309" s="16"/>
      <c r="TDF309" s="17"/>
      <c r="TDG309" s="18"/>
      <c r="TDH309" s="17"/>
      <c r="TDI309" s="19"/>
      <c r="TDJ309" s="19"/>
      <c r="TDK309" s="19"/>
      <c r="TDL309" s="15"/>
      <c r="TDM309" s="16"/>
      <c r="TDN309" s="17"/>
      <c r="TDO309" s="18"/>
      <c r="TDP309" s="17"/>
      <c r="TDQ309" s="19"/>
      <c r="TDR309" s="19"/>
      <c r="TDS309" s="19"/>
      <c r="TDT309" s="15"/>
      <c r="TDU309" s="16"/>
      <c r="TDV309" s="17"/>
      <c r="TDW309" s="18"/>
      <c r="TDX309" s="17"/>
      <c r="TDY309" s="19"/>
      <c r="TDZ309" s="19"/>
      <c r="TEA309" s="19"/>
      <c r="TEB309" s="15"/>
      <c r="TEC309" s="16"/>
      <c r="TED309" s="17"/>
      <c r="TEE309" s="18"/>
      <c r="TEF309" s="17"/>
      <c r="TEG309" s="19"/>
      <c r="TEH309" s="19"/>
      <c r="TEI309" s="19"/>
      <c r="TEJ309" s="15"/>
      <c r="TEK309" s="16"/>
      <c r="TEL309" s="17"/>
      <c r="TEM309" s="18"/>
      <c r="TEN309" s="17"/>
      <c r="TEO309" s="19"/>
      <c r="TEP309" s="19"/>
      <c r="TEQ309" s="19"/>
      <c r="TER309" s="15"/>
      <c r="TES309" s="16"/>
      <c r="TET309" s="17"/>
      <c r="TEU309" s="18"/>
      <c r="TEV309" s="17"/>
      <c r="TEW309" s="19"/>
      <c r="TEX309" s="19"/>
      <c r="TEY309" s="19"/>
      <c r="TEZ309" s="15"/>
      <c r="TFA309" s="16"/>
      <c r="TFB309" s="17"/>
      <c r="TFC309" s="18"/>
      <c r="TFD309" s="17"/>
      <c r="TFE309" s="19"/>
      <c r="TFF309" s="19"/>
      <c r="TFG309" s="19"/>
      <c r="TFH309" s="15"/>
      <c r="TFI309" s="16"/>
      <c r="TFJ309" s="17"/>
      <c r="TFK309" s="18"/>
      <c r="TFL309" s="17"/>
      <c r="TFM309" s="19"/>
      <c r="TFN309" s="19"/>
      <c r="TFO309" s="19"/>
      <c r="TFP309" s="15"/>
      <c r="TFQ309" s="16"/>
      <c r="TFR309" s="17"/>
      <c r="TFS309" s="18"/>
      <c r="TFT309" s="17"/>
      <c r="TFU309" s="19"/>
      <c r="TFV309" s="19"/>
      <c r="TFW309" s="19"/>
      <c r="TFX309" s="15"/>
      <c r="TFY309" s="16"/>
      <c r="TFZ309" s="17"/>
      <c r="TGA309" s="18"/>
      <c r="TGB309" s="17"/>
      <c r="TGC309" s="19"/>
      <c r="TGD309" s="19"/>
      <c r="TGE309" s="19"/>
      <c r="TGF309" s="15"/>
      <c r="TGG309" s="16"/>
      <c r="TGH309" s="17"/>
      <c r="TGI309" s="18"/>
      <c r="TGJ309" s="17"/>
      <c r="TGK309" s="19"/>
      <c r="TGL309" s="19"/>
      <c r="TGM309" s="19"/>
      <c r="TGN309" s="15"/>
      <c r="TGO309" s="16"/>
      <c r="TGP309" s="17"/>
      <c r="TGQ309" s="18"/>
      <c r="TGR309" s="17"/>
      <c r="TGS309" s="19"/>
      <c r="TGT309" s="19"/>
      <c r="TGU309" s="19"/>
      <c r="TGV309" s="15"/>
      <c r="TGW309" s="16"/>
      <c r="TGX309" s="17"/>
      <c r="TGY309" s="18"/>
      <c r="TGZ309" s="17"/>
      <c r="THA309" s="19"/>
      <c r="THB309" s="19"/>
      <c r="THC309" s="19"/>
      <c r="THD309" s="15"/>
      <c r="THE309" s="16"/>
      <c r="THF309" s="17"/>
      <c r="THG309" s="18"/>
      <c r="THH309" s="17"/>
      <c r="THI309" s="19"/>
      <c r="THJ309" s="19"/>
      <c r="THK309" s="19"/>
      <c r="THL309" s="15"/>
      <c r="THM309" s="16"/>
      <c r="THN309" s="17"/>
      <c r="THO309" s="18"/>
      <c r="THP309" s="17"/>
      <c r="THQ309" s="19"/>
      <c r="THR309" s="19"/>
      <c r="THS309" s="19"/>
      <c r="THT309" s="15"/>
      <c r="THU309" s="16"/>
      <c r="THV309" s="17"/>
      <c r="THW309" s="18"/>
      <c r="THX309" s="17"/>
      <c r="THY309" s="19"/>
      <c r="THZ309" s="19"/>
      <c r="TIA309" s="19"/>
      <c r="TIB309" s="15"/>
      <c r="TIC309" s="16"/>
      <c r="TID309" s="17"/>
      <c r="TIE309" s="18"/>
      <c r="TIF309" s="17"/>
      <c r="TIG309" s="19"/>
      <c r="TIH309" s="19"/>
      <c r="TII309" s="19"/>
      <c r="TIJ309" s="15"/>
      <c r="TIK309" s="16"/>
      <c r="TIL309" s="17"/>
      <c r="TIM309" s="18"/>
      <c r="TIN309" s="17"/>
      <c r="TIO309" s="19"/>
      <c r="TIP309" s="19"/>
      <c r="TIQ309" s="19"/>
      <c r="TIR309" s="15"/>
      <c r="TIS309" s="16"/>
      <c r="TIT309" s="17"/>
      <c r="TIU309" s="18"/>
      <c r="TIV309" s="17"/>
      <c r="TIW309" s="19"/>
      <c r="TIX309" s="19"/>
      <c r="TIY309" s="19"/>
      <c r="TIZ309" s="15"/>
      <c r="TJA309" s="16"/>
      <c r="TJB309" s="17"/>
      <c r="TJC309" s="18"/>
      <c r="TJD309" s="17"/>
      <c r="TJE309" s="19"/>
      <c r="TJF309" s="19"/>
      <c r="TJG309" s="19"/>
      <c r="TJH309" s="15"/>
      <c r="TJI309" s="16"/>
      <c r="TJJ309" s="17"/>
      <c r="TJK309" s="18"/>
      <c r="TJL309" s="17"/>
      <c r="TJM309" s="19"/>
      <c r="TJN309" s="19"/>
      <c r="TJO309" s="19"/>
      <c r="TJP309" s="15"/>
      <c r="TJQ309" s="16"/>
      <c r="TJR309" s="17"/>
      <c r="TJS309" s="18"/>
      <c r="TJT309" s="17"/>
      <c r="TJU309" s="19"/>
      <c r="TJV309" s="19"/>
      <c r="TJW309" s="19"/>
      <c r="TJX309" s="15"/>
      <c r="TJY309" s="16"/>
      <c r="TJZ309" s="17"/>
      <c r="TKA309" s="18"/>
      <c r="TKB309" s="17"/>
      <c r="TKC309" s="19"/>
      <c r="TKD309" s="19"/>
      <c r="TKE309" s="19"/>
      <c r="TKF309" s="15"/>
      <c r="TKG309" s="16"/>
      <c r="TKH309" s="17"/>
      <c r="TKI309" s="18"/>
      <c r="TKJ309" s="17"/>
      <c r="TKK309" s="19"/>
      <c r="TKL309" s="19"/>
      <c r="TKM309" s="19"/>
      <c r="TKN309" s="15"/>
      <c r="TKO309" s="16"/>
      <c r="TKP309" s="17"/>
      <c r="TKQ309" s="18"/>
      <c r="TKR309" s="17"/>
      <c r="TKS309" s="19"/>
      <c r="TKT309" s="19"/>
      <c r="TKU309" s="19"/>
      <c r="TKV309" s="15"/>
      <c r="TKW309" s="16"/>
      <c r="TKX309" s="17"/>
      <c r="TKY309" s="18"/>
      <c r="TKZ309" s="17"/>
      <c r="TLA309" s="19"/>
      <c r="TLB309" s="19"/>
      <c r="TLC309" s="19"/>
      <c r="TLD309" s="15"/>
      <c r="TLE309" s="16"/>
      <c r="TLF309" s="17"/>
      <c r="TLG309" s="18"/>
      <c r="TLH309" s="17"/>
      <c r="TLI309" s="19"/>
      <c r="TLJ309" s="19"/>
      <c r="TLK309" s="19"/>
      <c r="TLL309" s="15"/>
      <c r="TLM309" s="16"/>
      <c r="TLN309" s="17"/>
      <c r="TLO309" s="18"/>
      <c r="TLP309" s="17"/>
      <c r="TLQ309" s="19"/>
      <c r="TLR309" s="19"/>
      <c r="TLS309" s="19"/>
      <c r="TLT309" s="15"/>
      <c r="TLU309" s="16"/>
      <c r="TLV309" s="17"/>
      <c r="TLW309" s="18"/>
      <c r="TLX309" s="17"/>
      <c r="TLY309" s="19"/>
      <c r="TLZ309" s="19"/>
      <c r="TMA309" s="19"/>
      <c r="TMB309" s="15"/>
      <c r="TMC309" s="16"/>
      <c r="TMD309" s="17"/>
      <c r="TME309" s="18"/>
      <c r="TMF309" s="17"/>
      <c r="TMG309" s="19"/>
      <c r="TMH309" s="19"/>
      <c r="TMI309" s="19"/>
      <c r="TMJ309" s="15"/>
      <c r="TMK309" s="16"/>
      <c r="TML309" s="17"/>
      <c r="TMM309" s="18"/>
      <c r="TMN309" s="17"/>
      <c r="TMO309" s="19"/>
      <c r="TMP309" s="19"/>
      <c r="TMQ309" s="19"/>
      <c r="TMR309" s="15"/>
      <c r="TMS309" s="16"/>
      <c r="TMT309" s="17"/>
      <c r="TMU309" s="18"/>
      <c r="TMV309" s="17"/>
      <c r="TMW309" s="19"/>
      <c r="TMX309" s="19"/>
      <c r="TMY309" s="19"/>
      <c r="TMZ309" s="15"/>
      <c r="TNA309" s="16"/>
      <c r="TNB309" s="17"/>
      <c r="TNC309" s="18"/>
      <c r="TND309" s="17"/>
      <c r="TNE309" s="19"/>
      <c r="TNF309" s="19"/>
      <c r="TNG309" s="19"/>
      <c r="TNH309" s="15"/>
      <c r="TNI309" s="16"/>
      <c r="TNJ309" s="17"/>
      <c r="TNK309" s="18"/>
      <c r="TNL309" s="17"/>
      <c r="TNM309" s="19"/>
      <c r="TNN309" s="19"/>
      <c r="TNO309" s="19"/>
      <c r="TNP309" s="15"/>
      <c r="TNQ309" s="16"/>
      <c r="TNR309" s="17"/>
      <c r="TNS309" s="18"/>
      <c r="TNT309" s="17"/>
      <c r="TNU309" s="19"/>
      <c r="TNV309" s="19"/>
      <c r="TNW309" s="19"/>
      <c r="TNX309" s="15"/>
      <c r="TNY309" s="16"/>
      <c r="TNZ309" s="17"/>
      <c r="TOA309" s="18"/>
      <c r="TOB309" s="17"/>
      <c r="TOC309" s="19"/>
      <c r="TOD309" s="19"/>
      <c r="TOE309" s="19"/>
      <c r="TOF309" s="15"/>
      <c r="TOG309" s="16"/>
      <c r="TOH309" s="17"/>
      <c r="TOI309" s="18"/>
      <c r="TOJ309" s="17"/>
      <c r="TOK309" s="19"/>
      <c r="TOL309" s="19"/>
      <c r="TOM309" s="19"/>
      <c r="TON309" s="15"/>
      <c r="TOO309" s="16"/>
      <c r="TOP309" s="17"/>
      <c r="TOQ309" s="18"/>
      <c r="TOR309" s="17"/>
      <c r="TOS309" s="19"/>
      <c r="TOT309" s="19"/>
      <c r="TOU309" s="19"/>
      <c r="TOV309" s="15"/>
      <c r="TOW309" s="16"/>
      <c r="TOX309" s="17"/>
      <c r="TOY309" s="18"/>
      <c r="TOZ309" s="17"/>
      <c r="TPA309" s="19"/>
      <c r="TPB309" s="19"/>
      <c r="TPC309" s="19"/>
      <c r="TPD309" s="15"/>
      <c r="TPE309" s="16"/>
      <c r="TPF309" s="17"/>
      <c r="TPG309" s="18"/>
      <c r="TPH309" s="17"/>
      <c r="TPI309" s="19"/>
      <c r="TPJ309" s="19"/>
      <c r="TPK309" s="19"/>
      <c r="TPL309" s="15"/>
      <c r="TPM309" s="16"/>
      <c r="TPN309" s="17"/>
      <c r="TPO309" s="18"/>
      <c r="TPP309" s="17"/>
      <c r="TPQ309" s="19"/>
      <c r="TPR309" s="19"/>
      <c r="TPS309" s="19"/>
      <c r="TPT309" s="15"/>
      <c r="TPU309" s="16"/>
      <c r="TPV309" s="17"/>
      <c r="TPW309" s="18"/>
      <c r="TPX309" s="17"/>
      <c r="TPY309" s="19"/>
      <c r="TPZ309" s="19"/>
      <c r="TQA309" s="19"/>
      <c r="TQB309" s="15"/>
      <c r="TQC309" s="16"/>
      <c r="TQD309" s="17"/>
      <c r="TQE309" s="18"/>
      <c r="TQF309" s="17"/>
      <c r="TQG309" s="19"/>
      <c r="TQH309" s="19"/>
      <c r="TQI309" s="19"/>
      <c r="TQJ309" s="15"/>
      <c r="TQK309" s="16"/>
      <c r="TQL309" s="17"/>
      <c r="TQM309" s="18"/>
      <c r="TQN309" s="17"/>
      <c r="TQO309" s="19"/>
      <c r="TQP309" s="19"/>
      <c r="TQQ309" s="19"/>
      <c r="TQR309" s="15"/>
      <c r="TQS309" s="16"/>
      <c r="TQT309" s="17"/>
      <c r="TQU309" s="18"/>
      <c r="TQV309" s="17"/>
      <c r="TQW309" s="19"/>
      <c r="TQX309" s="19"/>
      <c r="TQY309" s="19"/>
      <c r="TQZ309" s="15"/>
      <c r="TRA309" s="16"/>
      <c r="TRB309" s="17"/>
      <c r="TRC309" s="18"/>
      <c r="TRD309" s="17"/>
      <c r="TRE309" s="19"/>
      <c r="TRF309" s="19"/>
      <c r="TRG309" s="19"/>
      <c r="TRH309" s="15"/>
      <c r="TRI309" s="16"/>
      <c r="TRJ309" s="17"/>
      <c r="TRK309" s="18"/>
      <c r="TRL309" s="17"/>
      <c r="TRM309" s="19"/>
      <c r="TRN309" s="19"/>
      <c r="TRO309" s="19"/>
      <c r="TRP309" s="15"/>
      <c r="TRQ309" s="16"/>
      <c r="TRR309" s="17"/>
      <c r="TRS309" s="18"/>
      <c r="TRT309" s="17"/>
      <c r="TRU309" s="19"/>
      <c r="TRV309" s="19"/>
      <c r="TRW309" s="19"/>
      <c r="TRX309" s="15"/>
      <c r="TRY309" s="16"/>
      <c r="TRZ309" s="17"/>
      <c r="TSA309" s="18"/>
      <c r="TSB309" s="17"/>
      <c r="TSC309" s="19"/>
      <c r="TSD309" s="19"/>
      <c r="TSE309" s="19"/>
      <c r="TSF309" s="15"/>
      <c r="TSG309" s="16"/>
      <c r="TSH309" s="17"/>
      <c r="TSI309" s="18"/>
      <c r="TSJ309" s="17"/>
      <c r="TSK309" s="19"/>
      <c r="TSL309" s="19"/>
      <c r="TSM309" s="19"/>
      <c r="TSN309" s="15"/>
      <c r="TSO309" s="16"/>
      <c r="TSP309" s="17"/>
      <c r="TSQ309" s="18"/>
      <c r="TSR309" s="17"/>
      <c r="TSS309" s="19"/>
      <c r="TST309" s="19"/>
      <c r="TSU309" s="19"/>
      <c r="TSV309" s="15"/>
      <c r="TSW309" s="16"/>
      <c r="TSX309" s="17"/>
      <c r="TSY309" s="18"/>
      <c r="TSZ309" s="17"/>
      <c r="TTA309" s="19"/>
      <c r="TTB309" s="19"/>
      <c r="TTC309" s="19"/>
      <c r="TTD309" s="15"/>
      <c r="TTE309" s="16"/>
      <c r="TTF309" s="17"/>
      <c r="TTG309" s="18"/>
      <c r="TTH309" s="17"/>
      <c r="TTI309" s="19"/>
      <c r="TTJ309" s="19"/>
      <c r="TTK309" s="19"/>
      <c r="TTL309" s="15"/>
      <c r="TTM309" s="16"/>
      <c r="TTN309" s="17"/>
      <c r="TTO309" s="18"/>
      <c r="TTP309" s="17"/>
      <c r="TTQ309" s="19"/>
      <c r="TTR309" s="19"/>
      <c r="TTS309" s="19"/>
      <c r="TTT309" s="15"/>
      <c r="TTU309" s="16"/>
      <c r="TTV309" s="17"/>
      <c r="TTW309" s="18"/>
      <c r="TTX309" s="17"/>
      <c r="TTY309" s="19"/>
      <c r="TTZ309" s="19"/>
      <c r="TUA309" s="19"/>
      <c r="TUB309" s="15"/>
      <c r="TUC309" s="16"/>
      <c r="TUD309" s="17"/>
      <c r="TUE309" s="18"/>
      <c r="TUF309" s="17"/>
      <c r="TUG309" s="19"/>
      <c r="TUH309" s="19"/>
      <c r="TUI309" s="19"/>
      <c r="TUJ309" s="15"/>
      <c r="TUK309" s="16"/>
      <c r="TUL309" s="17"/>
      <c r="TUM309" s="18"/>
      <c r="TUN309" s="17"/>
      <c r="TUO309" s="19"/>
      <c r="TUP309" s="19"/>
      <c r="TUQ309" s="19"/>
      <c r="TUR309" s="15"/>
      <c r="TUS309" s="16"/>
      <c r="TUT309" s="17"/>
      <c r="TUU309" s="18"/>
      <c r="TUV309" s="17"/>
      <c r="TUW309" s="19"/>
      <c r="TUX309" s="19"/>
      <c r="TUY309" s="19"/>
      <c r="TUZ309" s="15"/>
      <c r="TVA309" s="16"/>
      <c r="TVB309" s="17"/>
      <c r="TVC309" s="18"/>
      <c r="TVD309" s="17"/>
      <c r="TVE309" s="19"/>
      <c r="TVF309" s="19"/>
      <c r="TVG309" s="19"/>
      <c r="TVH309" s="15"/>
      <c r="TVI309" s="16"/>
      <c r="TVJ309" s="17"/>
      <c r="TVK309" s="18"/>
      <c r="TVL309" s="17"/>
      <c r="TVM309" s="19"/>
      <c r="TVN309" s="19"/>
      <c r="TVO309" s="19"/>
      <c r="TVP309" s="15"/>
      <c r="TVQ309" s="16"/>
      <c r="TVR309" s="17"/>
      <c r="TVS309" s="18"/>
      <c r="TVT309" s="17"/>
      <c r="TVU309" s="19"/>
      <c r="TVV309" s="19"/>
      <c r="TVW309" s="19"/>
      <c r="TVX309" s="15"/>
      <c r="TVY309" s="16"/>
      <c r="TVZ309" s="17"/>
      <c r="TWA309" s="18"/>
      <c r="TWB309" s="17"/>
      <c r="TWC309" s="19"/>
      <c r="TWD309" s="19"/>
      <c r="TWE309" s="19"/>
      <c r="TWF309" s="15"/>
      <c r="TWG309" s="16"/>
      <c r="TWH309" s="17"/>
      <c r="TWI309" s="18"/>
      <c r="TWJ309" s="17"/>
      <c r="TWK309" s="19"/>
      <c r="TWL309" s="19"/>
      <c r="TWM309" s="19"/>
      <c r="TWN309" s="15"/>
      <c r="TWO309" s="16"/>
      <c r="TWP309" s="17"/>
      <c r="TWQ309" s="18"/>
      <c r="TWR309" s="17"/>
      <c r="TWS309" s="19"/>
      <c r="TWT309" s="19"/>
      <c r="TWU309" s="19"/>
      <c r="TWV309" s="15"/>
      <c r="TWW309" s="16"/>
      <c r="TWX309" s="17"/>
      <c r="TWY309" s="18"/>
      <c r="TWZ309" s="17"/>
      <c r="TXA309" s="19"/>
      <c r="TXB309" s="19"/>
      <c r="TXC309" s="19"/>
      <c r="TXD309" s="15"/>
      <c r="TXE309" s="16"/>
      <c r="TXF309" s="17"/>
      <c r="TXG309" s="18"/>
      <c r="TXH309" s="17"/>
      <c r="TXI309" s="19"/>
      <c r="TXJ309" s="19"/>
      <c r="TXK309" s="19"/>
      <c r="TXL309" s="15"/>
      <c r="TXM309" s="16"/>
      <c r="TXN309" s="17"/>
      <c r="TXO309" s="18"/>
      <c r="TXP309" s="17"/>
      <c r="TXQ309" s="19"/>
      <c r="TXR309" s="19"/>
      <c r="TXS309" s="19"/>
      <c r="TXT309" s="15"/>
      <c r="TXU309" s="16"/>
      <c r="TXV309" s="17"/>
      <c r="TXW309" s="18"/>
      <c r="TXX309" s="17"/>
      <c r="TXY309" s="19"/>
      <c r="TXZ309" s="19"/>
      <c r="TYA309" s="19"/>
      <c r="TYB309" s="15"/>
      <c r="TYC309" s="16"/>
      <c r="TYD309" s="17"/>
      <c r="TYE309" s="18"/>
      <c r="TYF309" s="17"/>
      <c r="TYG309" s="19"/>
      <c r="TYH309" s="19"/>
      <c r="TYI309" s="19"/>
      <c r="TYJ309" s="15"/>
      <c r="TYK309" s="16"/>
      <c r="TYL309" s="17"/>
      <c r="TYM309" s="18"/>
      <c r="TYN309" s="17"/>
      <c r="TYO309" s="19"/>
      <c r="TYP309" s="19"/>
      <c r="TYQ309" s="19"/>
      <c r="TYR309" s="15"/>
      <c r="TYS309" s="16"/>
      <c r="TYT309" s="17"/>
      <c r="TYU309" s="18"/>
      <c r="TYV309" s="17"/>
      <c r="TYW309" s="19"/>
      <c r="TYX309" s="19"/>
      <c r="TYY309" s="19"/>
      <c r="TYZ309" s="15"/>
      <c r="TZA309" s="16"/>
      <c r="TZB309" s="17"/>
      <c r="TZC309" s="18"/>
      <c r="TZD309" s="17"/>
      <c r="TZE309" s="19"/>
      <c r="TZF309" s="19"/>
      <c r="TZG309" s="19"/>
      <c r="TZH309" s="15"/>
      <c r="TZI309" s="16"/>
      <c r="TZJ309" s="17"/>
      <c r="TZK309" s="18"/>
      <c r="TZL309" s="17"/>
      <c r="TZM309" s="19"/>
      <c r="TZN309" s="19"/>
      <c r="TZO309" s="19"/>
      <c r="TZP309" s="15"/>
      <c r="TZQ309" s="16"/>
      <c r="TZR309" s="17"/>
      <c r="TZS309" s="18"/>
      <c r="TZT309" s="17"/>
      <c r="TZU309" s="19"/>
      <c r="TZV309" s="19"/>
      <c r="TZW309" s="19"/>
      <c r="TZX309" s="15"/>
      <c r="TZY309" s="16"/>
      <c r="TZZ309" s="17"/>
      <c r="UAA309" s="18"/>
      <c r="UAB309" s="17"/>
      <c r="UAC309" s="19"/>
      <c r="UAD309" s="19"/>
      <c r="UAE309" s="19"/>
      <c r="UAF309" s="15"/>
      <c r="UAG309" s="16"/>
      <c r="UAH309" s="17"/>
      <c r="UAI309" s="18"/>
      <c r="UAJ309" s="17"/>
      <c r="UAK309" s="19"/>
      <c r="UAL309" s="19"/>
      <c r="UAM309" s="19"/>
      <c r="UAN309" s="15"/>
      <c r="UAO309" s="16"/>
      <c r="UAP309" s="17"/>
      <c r="UAQ309" s="18"/>
      <c r="UAR309" s="17"/>
      <c r="UAS309" s="19"/>
      <c r="UAT309" s="19"/>
      <c r="UAU309" s="19"/>
      <c r="UAV309" s="15"/>
      <c r="UAW309" s="16"/>
      <c r="UAX309" s="17"/>
      <c r="UAY309" s="18"/>
      <c r="UAZ309" s="17"/>
      <c r="UBA309" s="19"/>
      <c r="UBB309" s="19"/>
      <c r="UBC309" s="19"/>
      <c r="UBD309" s="15"/>
      <c r="UBE309" s="16"/>
      <c r="UBF309" s="17"/>
      <c r="UBG309" s="18"/>
      <c r="UBH309" s="17"/>
      <c r="UBI309" s="19"/>
      <c r="UBJ309" s="19"/>
      <c r="UBK309" s="19"/>
      <c r="UBL309" s="15"/>
      <c r="UBM309" s="16"/>
      <c r="UBN309" s="17"/>
      <c r="UBO309" s="18"/>
      <c r="UBP309" s="17"/>
      <c r="UBQ309" s="19"/>
      <c r="UBR309" s="19"/>
      <c r="UBS309" s="19"/>
      <c r="UBT309" s="15"/>
      <c r="UBU309" s="16"/>
      <c r="UBV309" s="17"/>
      <c r="UBW309" s="18"/>
      <c r="UBX309" s="17"/>
      <c r="UBY309" s="19"/>
      <c r="UBZ309" s="19"/>
      <c r="UCA309" s="19"/>
      <c r="UCB309" s="15"/>
      <c r="UCC309" s="16"/>
      <c r="UCD309" s="17"/>
      <c r="UCE309" s="18"/>
      <c r="UCF309" s="17"/>
      <c r="UCG309" s="19"/>
      <c r="UCH309" s="19"/>
      <c r="UCI309" s="19"/>
      <c r="UCJ309" s="15"/>
      <c r="UCK309" s="16"/>
      <c r="UCL309" s="17"/>
      <c r="UCM309" s="18"/>
      <c r="UCN309" s="17"/>
      <c r="UCO309" s="19"/>
      <c r="UCP309" s="19"/>
      <c r="UCQ309" s="19"/>
      <c r="UCR309" s="15"/>
      <c r="UCS309" s="16"/>
      <c r="UCT309" s="17"/>
      <c r="UCU309" s="18"/>
      <c r="UCV309" s="17"/>
      <c r="UCW309" s="19"/>
      <c r="UCX309" s="19"/>
      <c r="UCY309" s="19"/>
      <c r="UCZ309" s="15"/>
      <c r="UDA309" s="16"/>
      <c r="UDB309" s="17"/>
      <c r="UDC309" s="18"/>
      <c r="UDD309" s="17"/>
      <c r="UDE309" s="19"/>
      <c r="UDF309" s="19"/>
      <c r="UDG309" s="19"/>
      <c r="UDH309" s="15"/>
      <c r="UDI309" s="16"/>
      <c r="UDJ309" s="17"/>
      <c r="UDK309" s="18"/>
      <c r="UDL309" s="17"/>
      <c r="UDM309" s="19"/>
      <c r="UDN309" s="19"/>
      <c r="UDO309" s="19"/>
      <c r="UDP309" s="15"/>
      <c r="UDQ309" s="16"/>
      <c r="UDR309" s="17"/>
      <c r="UDS309" s="18"/>
      <c r="UDT309" s="17"/>
      <c r="UDU309" s="19"/>
      <c r="UDV309" s="19"/>
      <c r="UDW309" s="19"/>
      <c r="UDX309" s="15"/>
      <c r="UDY309" s="16"/>
      <c r="UDZ309" s="17"/>
      <c r="UEA309" s="18"/>
      <c r="UEB309" s="17"/>
      <c r="UEC309" s="19"/>
      <c r="UED309" s="19"/>
      <c r="UEE309" s="19"/>
      <c r="UEF309" s="15"/>
      <c r="UEG309" s="16"/>
      <c r="UEH309" s="17"/>
      <c r="UEI309" s="18"/>
      <c r="UEJ309" s="17"/>
      <c r="UEK309" s="19"/>
      <c r="UEL309" s="19"/>
      <c r="UEM309" s="19"/>
      <c r="UEN309" s="15"/>
      <c r="UEO309" s="16"/>
      <c r="UEP309" s="17"/>
      <c r="UEQ309" s="18"/>
      <c r="UER309" s="17"/>
      <c r="UES309" s="19"/>
      <c r="UET309" s="19"/>
      <c r="UEU309" s="19"/>
      <c r="UEV309" s="15"/>
      <c r="UEW309" s="16"/>
      <c r="UEX309" s="17"/>
      <c r="UEY309" s="18"/>
      <c r="UEZ309" s="17"/>
      <c r="UFA309" s="19"/>
      <c r="UFB309" s="19"/>
      <c r="UFC309" s="19"/>
      <c r="UFD309" s="15"/>
      <c r="UFE309" s="16"/>
      <c r="UFF309" s="17"/>
      <c r="UFG309" s="18"/>
      <c r="UFH309" s="17"/>
      <c r="UFI309" s="19"/>
      <c r="UFJ309" s="19"/>
      <c r="UFK309" s="19"/>
      <c r="UFL309" s="15"/>
      <c r="UFM309" s="16"/>
      <c r="UFN309" s="17"/>
      <c r="UFO309" s="18"/>
      <c r="UFP309" s="17"/>
      <c r="UFQ309" s="19"/>
      <c r="UFR309" s="19"/>
      <c r="UFS309" s="19"/>
      <c r="UFT309" s="15"/>
      <c r="UFU309" s="16"/>
      <c r="UFV309" s="17"/>
      <c r="UFW309" s="18"/>
      <c r="UFX309" s="17"/>
      <c r="UFY309" s="19"/>
      <c r="UFZ309" s="19"/>
      <c r="UGA309" s="19"/>
      <c r="UGB309" s="15"/>
      <c r="UGC309" s="16"/>
      <c r="UGD309" s="17"/>
      <c r="UGE309" s="18"/>
      <c r="UGF309" s="17"/>
      <c r="UGG309" s="19"/>
      <c r="UGH309" s="19"/>
      <c r="UGI309" s="19"/>
      <c r="UGJ309" s="15"/>
      <c r="UGK309" s="16"/>
      <c r="UGL309" s="17"/>
      <c r="UGM309" s="18"/>
      <c r="UGN309" s="17"/>
      <c r="UGO309" s="19"/>
      <c r="UGP309" s="19"/>
      <c r="UGQ309" s="19"/>
      <c r="UGR309" s="15"/>
      <c r="UGS309" s="16"/>
      <c r="UGT309" s="17"/>
      <c r="UGU309" s="18"/>
      <c r="UGV309" s="17"/>
      <c r="UGW309" s="19"/>
      <c r="UGX309" s="19"/>
      <c r="UGY309" s="19"/>
      <c r="UGZ309" s="15"/>
      <c r="UHA309" s="16"/>
      <c r="UHB309" s="17"/>
      <c r="UHC309" s="18"/>
      <c r="UHD309" s="17"/>
      <c r="UHE309" s="19"/>
      <c r="UHF309" s="19"/>
      <c r="UHG309" s="19"/>
      <c r="UHH309" s="15"/>
      <c r="UHI309" s="16"/>
      <c r="UHJ309" s="17"/>
      <c r="UHK309" s="18"/>
      <c r="UHL309" s="17"/>
      <c r="UHM309" s="19"/>
      <c r="UHN309" s="19"/>
      <c r="UHO309" s="19"/>
      <c r="UHP309" s="15"/>
      <c r="UHQ309" s="16"/>
      <c r="UHR309" s="17"/>
      <c r="UHS309" s="18"/>
      <c r="UHT309" s="17"/>
      <c r="UHU309" s="19"/>
      <c r="UHV309" s="19"/>
      <c r="UHW309" s="19"/>
      <c r="UHX309" s="15"/>
      <c r="UHY309" s="16"/>
      <c r="UHZ309" s="17"/>
      <c r="UIA309" s="18"/>
      <c r="UIB309" s="17"/>
      <c r="UIC309" s="19"/>
      <c r="UID309" s="19"/>
      <c r="UIE309" s="19"/>
      <c r="UIF309" s="15"/>
      <c r="UIG309" s="16"/>
      <c r="UIH309" s="17"/>
      <c r="UII309" s="18"/>
      <c r="UIJ309" s="17"/>
      <c r="UIK309" s="19"/>
      <c r="UIL309" s="19"/>
      <c r="UIM309" s="19"/>
      <c r="UIN309" s="15"/>
      <c r="UIO309" s="16"/>
      <c r="UIP309" s="17"/>
      <c r="UIQ309" s="18"/>
      <c r="UIR309" s="17"/>
      <c r="UIS309" s="19"/>
      <c r="UIT309" s="19"/>
      <c r="UIU309" s="19"/>
      <c r="UIV309" s="15"/>
      <c r="UIW309" s="16"/>
      <c r="UIX309" s="17"/>
      <c r="UIY309" s="18"/>
      <c r="UIZ309" s="17"/>
      <c r="UJA309" s="19"/>
      <c r="UJB309" s="19"/>
      <c r="UJC309" s="19"/>
      <c r="UJD309" s="15"/>
      <c r="UJE309" s="16"/>
      <c r="UJF309" s="17"/>
      <c r="UJG309" s="18"/>
      <c r="UJH309" s="17"/>
      <c r="UJI309" s="19"/>
      <c r="UJJ309" s="19"/>
      <c r="UJK309" s="19"/>
      <c r="UJL309" s="15"/>
      <c r="UJM309" s="16"/>
      <c r="UJN309" s="17"/>
      <c r="UJO309" s="18"/>
      <c r="UJP309" s="17"/>
      <c r="UJQ309" s="19"/>
      <c r="UJR309" s="19"/>
      <c r="UJS309" s="19"/>
      <c r="UJT309" s="15"/>
      <c r="UJU309" s="16"/>
      <c r="UJV309" s="17"/>
      <c r="UJW309" s="18"/>
      <c r="UJX309" s="17"/>
      <c r="UJY309" s="19"/>
      <c r="UJZ309" s="19"/>
      <c r="UKA309" s="19"/>
      <c r="UKB309" s="15"/>
      <c r="UKC309" s="16"/>
      <c r="UKD309" s="17"/>
      <c r="UKE309" s="18"/>
      <c r="UKF309" s="17"/>
      <c r="UKG309" s="19"/>
      <c r="UKH309" s="19"/>
      <c r="UKI309" s="19"/>
      <c r="UKJ309" s="15"/>
      <c r="UKK309" s="16"/>
      <c r="UKL309" s="17"/>
      <c r="UKM309" s="18"/>
      <c r="UKN309" s="17"/>
      <c r="UKO309" s="19"/>
      <c r="UKP309" s="19"/>
      <c r="UKQ309" s="19"/>
      <c r="UKR309" s="15"/>
      <c r="UKS309" s="16"/>
      <c r="UKT309" s="17"/>
      <c r="UKU309" s="18"/>
      <c r="UKV309" s="17"/>
      <c r="UKW309" s="19"/>
      <c r="UKX309" s="19"/>
      <c r="UKY309" s="19"/>
      <c r="UKZ309" s="15"/>
      <c r="ULA309" s="16"/>
      <c r="ULB309" s="17"/>
      <c r="ULC309" s="18"/>
      <c r="ULD309" s="17"/>
      <c r="ULE309" s="19"/>
      <c r="ULF309" s="19"/>
      <c r="ULG309" s="19"/>
      <c r="ULH309" s="15"/>
      <c r="ULI309" s="16"/>
      <c r="ULJ309" s="17"/>
      <c r="ULK309" s="18"/>
      <c r="ULL309" s="17"/>
      <c r="ULM309" s="19"/>
      <c r="ULN309" s="19"/>
      <c r="ULO309" s="19"/>
      <c r="ULP309" s="15"/>
      <c r="ULQ309" s="16"/>
      <c r="ULR309" s="17"/>
      <c r="ULS309" s="18"/>
      <c r="ULT309" s="17"/>
      <c r="ULU309" s="19"/>
      <c r="ULV309" s="19"/>
      <c r="ULW309" s="19"/>
      <c r="ULX309" s="15"/>
      <c r="ULY309" s="16"/>
      <c r="ULZ309" s="17"/>
      <c r="UMA309" s="18"/>
      <c r="UMB309" s="17"/>
      <c r="UMC309" s="19"/>
      <c r="UMD309" s="19"/>
      <c r="UME309" s="19"/>
      <c r="UMF309" s="15"/>
      <c r="UMG309" s="16"/>
      <c r="UMH309" s="17"/>
      <c r="UMI309" s="18"/>
      <c r="UMJ309" s="17"/>
      <c r="UMK309" s="19"/>
      <c r="UML309" s="19"/>
      <c r="UMM309" s="19"/>
      <c r="UMN309" s="15"/>
      <c r="UMO309" s="16"/>
      <c r="UMP309" s="17"/>
      <c r="UMQ309" s="18"/>
      <c r="UMR309" s="17"/>
      <c r="UMS309" s="19"/>
      <c r="UMT309" s="19"/>
      <c r="UMU309" s="19"/>
      <c r="UMV309" s="15"/>
      <c r="UMW309" s="16"/>
      <c r="UMX309" s="17"/>
      <c r="UMY309" s="18"/>
      <c r="UMZ309" s="17"/>
      <c r="UNA309" s="19"/>
      <c r="UNB309" s="19"/>
      <c r="UNC309" s="19"/>
      <c r="UND309" s="15"/>
      <c r="UNE309" s="16"/>
      <c r="UNF309" s="17"/>
      <c r="UNG309" s="18"/>
      <c r="UNH309" s="17"/>
      <c r="UNI309" s="19"/>
      <c r="UNJ309" s="19"/>
      <c r="UNK309" s="19"/>
      <c r="UNL309" s="15"/>
      <c r="UNM309" s="16"/>
      <c r="UNN309" s="17"/>
      <c r="UNO309" s="18"/>
      <c r="UNP309" s="17"/>
      <c r="UNQ309" s="19"/>
      <c r="UNR309" s="19"/>
      <c r="UNS309" s="19"/>
      <c r="UNT309" s="15"/>
      <c r="UNU309" s="16"/>
      <c r="UNV309" s="17"/>
      <c r="UNW309" s="18"/>
      <c r="UNX309" s="17"/>
      <c r="UNY309" s="19"/>
      <c r="UNZ309" s="19"/>
      <c r="UOA309" s="19"/>
      <c r="UOB309" s="15"/>
      <c r="UOC309" s="16"/>
      <c r="UOD309" s="17"/>
      <c r="UOE309" s="18"/>
      <c r="UOF309" s="17"/>
      <c r="UOG309" s="19"/>
      <c r="UOH309" s="19"/>
      <c r="UOI309" s="19"/>
      <c r="UOJ309" s="15"/>
      <c r="UOK309" s="16"/>
      <c r="UOL309" s="17"/>
      <c r="UOM309" s="18"/>
      <c r="UON309" s="17"/>
      <c r="UOO309" s="19"/>
      <c r="UOP309" s="19"/>
      <c r="UOQ309" s="19"/>
      <c r="UOR309" s="15"/>
      <c r="UOS309" s="16"/>
      <c r="UOT309" s="17"/>
      <c r="UOU309" s="18"/>
      <c r="UOV309" s="17"/>
      <c r="UOW309" s="19"/>
      <c r="UOX309" s="19"/>
      <c r="UOY309" s="19"/>
      <c r="UOZ309" s="15"/>
      <c r="UPA309" s="16"/>
      <c r="UPB309" s="17"/>
      <c r="UPC309" s="18"/>
      <c r="UPD309" s="17"/>
      <c r="UPE309" s="19"/>
      <c r="UPF309" s="19"/>
      <c r="UPG309" s="19"/>
      <c r="UPH309" s="15"/>
      <c r="UPI309" s="16"/>
      <c r="UPJ309" s="17"/>
      <c r="UPK309" s="18"/>
      <c r="UPL309" s="17"/>
      <c r="UPM309" s="19"/>
      <c r="UPN309" s="19"/>
      <c r="UPO309" s="19"/>
      <c r="UPP309" s="15"/>
      <c r="UPQ309" s="16"/>
      <c r="UPR309" s="17"/>
      <c r="UPS309" s="18"/>
      <c r="UPT309" s="17"/>
      <c r="UPU309" s="19"/>
      <c r="UPV309" s="19"/>
      <c r="UPW309" s="19"/>
      <c r="UPX309" s="15"/>
      <c r="UPY309" s="16"/>
      <c r="UPZ309" s="17"/>
      <c r="UQA309" s="18"/>
      <c r="UQB309" s="17"/>
      <c r="UQC309" s="19"/>
      <c r="UQD309" s="19"/>
      <c r="UQE309" s="19"/>
      <c r="UQF309" s="15"/>
      <c r="UQG309" s="16"/>
      <c r="UQH309" s="17"/>
      <c r="UQI309" s="18"/>
      <c r="UQJ309" s="17"/>
      <c r="UQK309" s="19"/>
      <c r="UQL309" s="19"/>
      <c r="UQM309" s="19"/>
      <c r="UQN309" s="15"/>
      <c r="UQO309" s="16"/>
      <c r="UQP309" s="17"/>
      <c r="UQQ309" s="18"/>
      <c r="UQR309" s="17"/>
      <c r="UQS309" s="19"/>
      <c r="UQT309" s="19"/>
      <c r="UQU309" s="19"/>
      <c r="UQV309" s="15"/>
      <c r="UQW309" s="16"/>
      <c r="UQX309" s="17"/>
      <c r="UQY309" s="18"/>
      <c r="UQZ309" s="17"/>
      <c r="URA309" s="19"/>
      <c r="URB309" s="19"/>
      <c r="URC309" s="19"/>
      <c r="URD309" s="15"/>
      <c r="URE309" s="16"/>
      <c r="URF309" s="17"/>
      <c r="URG309" s="18"/>
      <c r="URH309" s="17"/>
      <c r="URI309" s="19"/>
      <c r="URJ309" s="19"/>
      <c r="URK309" s="19"/>
      <c r="URL309" s="15"/>
      <c r="URM309" s="16"/>
      <c r="URN309" s="17"/>
      <c r="URO309" s="18"/>
      <c r="URP309" s="17"/>
      <c r="URQ309" s="19"/>
      <c r="URR309" s="19"/>
      <c r="URS309" s="19"/>
      <c r="URT309" s="15"/>
      <c r="URU309" s="16"/>
      <c r="URV309" s="17"/>
      <c r="URW309" s="18"/>
      <c r="URX309" s="17"/>
      <c r="URY309" s="19"/>
      <c r="URZ309" s="19"/>
      <c r="USA309" s="19"/>
      <c r="USB309" s="15"/>
      <c r="USC309" s="16"/>
      <c r="USD309" s="17"/>
      <c r="USE309" s="18"/>
      <c r="USF309" s="17"/>
      <c r="USG309" s="19"/>
      <c r="USH309" s="19"/>
      <c r="USI309" s="19"/>
      <c r="USJ309" s="15"/>
      <c r="USK309" s="16"/>
      <c r="USL309" s="17"/>
      <c r="USM309" s="18"/>
      <c r="USN309" s="17"/>
      <c r="USO309" s="19"/>
      <c r="USP309" s="19"/>
      <c r="USQ309" s="19"/>
      <c r="USR309" s="15"/>
      <c r="USS309" s="16"/>
      <c r="UST309" s="17"/>
      <c r="USU309" s="18"/>
      <c r="USV309" s="17"/>
      <c r="USW309" s="19"/>
      <c r="USX309" s="19"/>
      <c r="USY309" s="19"/>
      <c r="USZ309" s="15"/>
      <c r="UTA309" s="16"/>
      <c r="UTB309" s="17"/>
      <c r="UTC309" s="18"/>
      <c r="UTD309" s="17"/>
      <c r="UTE309" s="19"/>
      <c r="UTF309" s="19"/>
      <c r="UTG309" s="19"/>
      <c r="UTH309" s="15"/>
      <c r="UTI309" s="16"/>
      <c r="UTJ309" s="17"/>
      <c r="UTK309" s="18"/>
      <c r="UTL309" s="17"/>
      <c r="UTM309" s="19"/>
      <c r="UTN309" s="19"/>
      <c r="UTO309" s="19"/>
      <c r="UTP309" s="15"/>
      <c r="UTQ309" s="16"/>
      <c r="UTR309" s="17"/>
      <c r="UTS309" s="18"/>
      <c r="UTT309" s="17"/>
      <c r="UTU309" s="19"/>
      <c r="UTV309" s="19"/>
      <c r="UTW309" s="19"/>
      <c r="UTX309" s="15"/>
      <c r="UTY309" s="16"/>
      <c r="UTZ309" s="17"/>
      <c r="UUA309" s="18"/>
      <c r="UUB309" s="17"/>
      <c r="UUC309" s="19"/>
      <c r="UUD309" s="19"/>
      <c r="UUE309" s="19"/>
      <c r="UUF309" s="15"/>
      <c r="UUG309" s="16"/>
      <c r="UUH309" s="17"/>
      <c r="UUI309" s="18"/>
      <c r="UUJ309" s="17"/>
      <c r="UUK309" s="19"/>
      <c r="UUL309" s="19"/>
      <c r="UUM309" s="19"/>
      <c r="UUN309" s="15"/>
      <c r="UUO309" s="16"/>
      <c r="UUP309" s="17"/>
      <c r="UUQ309" s="18"/>
      <c r="UUR309" s="17"/>
      <c r="UUS309" s="19"/>
      <c r="UUT309" s="19"/>
      <c r="UUU309" s="19"/>
      <c r="UUV309" s="15"/>
      <c r="UUW309" s="16"/>
      <c r="UUX309" s="17"/>
      <c r="UUY309" s="18"/>
      <c r="UUZ309" s="17"/>
      <c r="UVA309" s="19"/>
      <c r="UVB309" s="19"/>
      <c r="UVC309" s="19"/>
      <c r="UVD309" s="15"/>
      <c r="UVE309" s="16"/>
      <c r="UVF309" s="17"/>
      <c r="UVG309" s="18"/>
      <c r="UVH309" s="17"/>
      <c r="UVI309" s="19"/>
      <c r="UVJ309" s="19"/>
      <c r="UVK309" s="19"/>
      <c r="UVL309" s="15"/>
      <c r="UVM309" s="16"/>
      <c r="UVN309" s="17"/>
      <c r="UVO309" s="18"/>
      <c r="UVP309" s="17"/>
      <c r="UVQ309" s="19"/>
      <c r="UVR309" s="19"/>
      <c r="UVS309" s="19"/>
      <c r="UVT309" s="15"/>
      <c r="UVU309" s="16"/>
      <c r="UVV309" s="17"/>
      <c r="UVW309" s="18"/>
      <c r="UVX309" s="17"/>
      <c r="UVY309" s="19"/>
      <c r="UVZ309" s="19"/>
      <c r="UWA309" s="19"/>
      <c r="UWB309" s="15"/>
      <c r="UWC309" s="16"/>
      <c r="UWD309" s="17"/>
      <c r="UWE309" s="18"/>
      <c r="UWF309" s="17"/>
      <c r="UWG309" s="19"/>
      <c r="UWH309" s="19"/>
      <c r="UWI309" s="19"/>
      <c r="UWJ309" s="15"/>
      <c r="UWK309" s="16"/>
      <c r="UWL309" s="17"/>
      <c r="UWM309" s="18"/>
      <c r="UWN309" s="17"/>
      <c r="UWO309" s="19"/>
      <c r="UWP309" s="19"/>
      <c r="UWQ309" s="19"/>
      <c r="UWR309" s="15"/>
      <c r="UWS309" s="16"/>
      <c r="UWT309" s="17"/>
      <c r="UWU309" s="18"/>
      <c r="UWV309" s="17"/>
      <c r="UWW309" s="19"/>
      <c r="UWX309" s="19"/>
      <c r="UWY309" s="19"/>
      <c r="UWZ309" s="15"/>
      <c r="UXA309" s="16"/>
      <c r="UXB309" s="17"/>
      <c r="UXC309" s="18"/>
      <c r="UXD309" s="17"/>
      <c r="UXE309" s="19"/>
      <c r="UXF309" s="19"/>
      <c r="UXG309" s="19"/>
      <c r="UXH309" s="15"/>
      <c r="UXI309" s="16"/>
      <c r="UXJ309" s="17"/>
      <c r="UXK309" s="18"/>
      <c r="UXL309" s="17"/>
      <c r="UXM309" s="19"/>
      <c r="UXN309" s="19"/>
      <c r="UXO309" s="19"/>
      <c r="UXP309" s="15"/>
      <c r="UXQ309" s="16"/>
      <c r="UXR309" s="17"/>
      <c r="UXS309" s="18"/>
      <c r="UXT309" s="17"/>
      <c r="UXU309" s="19"/>
      <c r="UXV309" s="19"/>
      <c r="UXW309" s="19"/>
      <c r="UXX309" s="15"/>
      <c r="UXY309" s="16"/>
      <c r="UXZ309" s="17"/>
      <c r="UYA309" s="18"/>
      <c r="UYB309" s="17"/>
      <c r="UYC309" s="19"/>
      <c r="UYD309" s="19"/>
      <c r="UYE309" s="19"/>
      <c r="UYF309" s="15"/>
      <c r="UYG309" s="16"/>
      <c r="UYH309" s="17"/>
      <c r="UYI309" s="18"/>
      <c r="UYJ309" s="17"/>
      <c r="UYK309" s="19"/>
      <c r="UYL309" s="19"/>
      <c r="UYM309" s="19"/>
      <c r="UYN309" s="15"/>
      <c r="UYO309" s="16"/>
      <c r="UYP309" s="17"/>
      <c r="UYQ309" s="18"/>
      <c r="UYR309" s="17"/>
      <c r="UYS309" s="19"/>
      <c r="UYT309" s="19"/>
      <c r="UYU309" s="19"/>
      <c r="UYV309" s="15"/>
      <c r="UYW309" s="16"/>
      <c r="UYX309" s="17"/>
      <c r="UYY309" s="18"/>
      <c r="UYZ309" s="17"/>
      <c r="UZA309" s="19"/>
      <c r="UZB309" s="19"/>
      <c r="UZC309" s="19"/>
      <c r="UZD309" s="15"/>
      <c r="UZE309" s="16"/>
      <c r="UZF309" s="17"/>
      <c r="UZG309" s="18"/>
      <c r="UZH309" s="17"/>
      <c r="UZI309" s="19"/>
      <c r="UZJ309" s="19"/>
      <c r="UZK309" s="19"/>
      <c r="UZL309" s="15"/>
      <c r="UZM309" s="16"/>
      <c r="UZN309" s="17"/>
      <c r="UZO309" s="18"/>
      <c r="UZP309" s="17"/>
      <c r="UZQ309" s="19"/>
      <c r="UZR309" s="19"/>
      <c r="UZS309" s="19"/>
      <c r="UZT309" s="15"/>
      <c r="UZU309" s="16"/>
      <c r="UZV309" s="17"/>
      <c r="UZW309" s="18"/>
      <c r="UZX309" s="17"/>
      <c r="UZY309" s="19"/>
      <c r="UZZ309" s="19"/>
      <c r="VAA309" s="19"/>
      <c r="VAB309" s="15"/>
      <c r="VAC309" s="16"/>
      <c r="VAD309" s="17"/>
      <c r="VAE309" s="18"/>
      <c r="VAF309" s="17"/>
      <c r="VAG309" s="19"/>
      <c r="VAH309" s="19"/>
      <c r="VAI309" s="19"/>
      <c r="VAJ309" s="15"/>
      <c r="VAK309" s="16"/>
      <c r="VAL309" s="17"/>
      <c r="VAM309" s="18"/>
      <c r="VAN309" s="17"/>
      <c r="VAO309" s="19"/>
      <c r="VAP309" s="19"/>
      <c r="VAQ309" s="19"/>
      <c r="VAR309" s="15"/>
      <c r="VAS309" s="16"/>
      <c r="VAT309" s="17"/>
      <c r="VAU309" s="18"/>
      <c r="VAV309" s="17"/>
      <c r="VAW309" s="19"/>
      <c r="VAX309" s="19"/>
      <c r="VAY309" s="19"/>
      <c r="VAZ309" s="15"/>
      <c r="VBA309" s="16"/>
      <c r="VBB309" s="17"/>
      <c r="VBC309" s="18"/>
      <c r="VBD309" s="17"/>
      <c r="VBE309" s="19"/>
      <c r="VBF309" s="19"/>
      <c r="VBG309" s="19"/>
      <c r="VBH309" s="15"/>
      <c r="VBI309" s="16"/>
      <c r="VBJ309" s="17"/>
      <c r="VBK309" s="18"/>
      <c r="VBL309" s="17"/>
      <c r="VBM309" s="19"/>
      <c r="VBN309" s="19"/>
      <c r="VBO309" s="19"/>
      <c r="VBP309" s="15"/>
      <c r="VBQ309" s="16"/>
      <c r="VBR309" s="17"/>
      <c r="VBS309" s="18"/>
      <c r="VBT309" s="17"/>
      <c r="VBU309" s="19"/>
      <c r="VBV309" s="19"/>
      <c r="VBW309" s="19"/>
      <c r="VBX309" s="15"/>
      <c r="VBY309" s="16"/>
      <c r="VBZ309" s="17"/>
      <c r="VCA309" s="18"/>
      <c r="VCB309" s="17"/>
      <c r="VCC309" s="19"/>
      <c r="VCD309" s="19"/>
      <c r="VCE309" s="19"/>
      <c r="VCF309" s="15"/>
      <c r="VCG309" s="16"/>
      <c r="VCH309" s="17"/>
      <c r="VCI309" s="18"/>
      <c r="VCJ309" s="17"/>
      <c r="VCK309" s="19"/>
      <c r="VCL309" s="19"/>
      <c r="VCM309" s="19"/>
      <c r="VCN309" s="15"/>
      <c r="VCO309" s="16"/>
      <c r="VCP309" s="17"/>
      <c r="VCQ309" s="18"/>
      <c r="VCR309" s="17"/>
      <c r="VCS309" s="19"/>
      <c r="VCT309" s="19"/>
      <c r="VCU309" s="19"/>
      <c r="VCV309" s="15"/>
      <c r="VCW309" s="16"/>
      <c r="VCX309" s="17"/>
      <c r="VCY309" s="18"/>
      <c r="VCZ309" s="17"/>
      <c r="VDA309" s="19"/>
      <c r="VDB309" s="19"/>
      <c r="VDC309" s="19"/>
      <c r="VDD309" s="15"/>
      <c r="VDE309" s="16"/>
      <c r="VDF309" s="17"/>
      <c r="VDG309" s="18"/>
      <c r="VDH309" s="17"/>
      <c r="VDI309" s="19"/>
      <c r="VDJ309" s="19"/>
      <c r="VDK309" s="19"/>
      <c r="VDL309" s="15"/>
      <c r="VDM309" s="16"/>
      <c r="VDN309" s="17"/>
      <c r="VDO309" s="18"/>
      <c r="VDP309" s="17"/>
      <c r="VDQ309" s="19"/>
      <c r="VDR309" s="19"/>
      <c r="VDS309" s="19"/>
      <c r="VDT309" s="15"/>
      <c r="VDU309" s="16"/>
      <c r="VDV309" s="17"/>
      <c r="VDW309" s="18"/>
      <c r="VDX309" s="17"/>
      <c r="VDY309" s="19"/>
      <c r="VDZ309" s="19"/>
      <c r="VEA309" s="19"/>
      <c r="VEB309" s="15"/>
      <c r="VEC309" s="16"/>
      <c r="VED309" s="17"/>
      <c r="VEE309" s="18"/>
      <c r="VEF309" s="17"/>
      <c r="VEG309" s="19"/>
      <c r="VEH309" s="19"/>
      <c r="VEI309" s="19"/>
      <c r="VEJ309" s="15"/>
      <c r="VEK309" s="16"/>
      <c r="VEL309" s="17"/>
      <c r="VEM309" s="18"/>
      <c r="VEN309" s="17"/>
      <c r="VEO309" s="19"/>
      <c r="VEP309" s="19"/>
      <c r="VEQ309" s="19"/>
      <c r="VER309" s="15"/>
      <c r="VES309" s="16"/>
      <c r="VET309" s="17"/>
      <c r="VEU309" s="18"/>
      <c r="VEV309" s="17"/>
      <c r="VEW309" s="19"/>
      <c r="VEX309" s="19"/>
      <c r="VEY309" s="19"/>
      <c r="VEZ309" s="15"/>
      <c r="VFA309" s="16"/>
      <c r="VFB309" s="17"/>
      <c r="VFC309" s="18"/>
      <c r="VFD309" s="17"/>
      <c r="VFE309" s="19"/>
      <c r="VFF309" s="19"/>
      <c r="VFG309" s="19"/>
      <c r="VFH309" s="15"/>
      <c r="VFI309" s="16"/>
      <c r="VFJ309" s="17"/>
      <c r="VFK309" s="18"/>
      <c r="VFL309" s="17"/>
      <c r="VFM309" s="19"/>
      <c r="VFN309" s="19"/>
      <c r="VFO309" s="19"/>
      <c r="VFP309" s="15"/>
      <c r="VFQ309" s="16"/>
      <c r="VFR309" s="17"/>
      <c r="VFS309" s="18"/>
      <c r="VFT309" s="17"/>
      <c r="VFU309" s="19"/>
      <c r="VFV309" s="19"/>
      <c r="VFW309" s="19"/>
      <c r="VFX309" s="15"/>
      <c r="VFY309" s="16"/>
      <c r="VFZ309" s="17"/>
      <c r="VGA309" s="18"/>
      <c r="VGB309" s="17"/>
      <c r="VGC309" s="19"/>
      <c r="VGD309" s="19"/>
      <c r="VGE309" s="19"/>
      <c r="VGF309" s="15"/>
      <c r="VGG309" s="16"/>
      <c r="VGH309" s="17"/>
      <c r="VGI309" s="18"/>
      <c r="VGJ309" s="17"/>
      <c r="VGK309" s="19"/>
      <c r="VGL309" s="19"/>
      <c r="VGM309" s="19"/>
      <c r="VGN309" s="15"/>
      <c r="VGO309" s="16"/>
      <c r="VGP309" s="17"/>
      <c r="VGQ309" s="18"/>
      <c r="VGR309" s="17"/>
      <c r="VGS309" s="19"/>
      <c r="VGT309" s="19"/>
      <c r="VGU309" s="19"/>
      <c r="VGV309" s="15"/>
      <c r="VGW309" s="16"/>
      <c r="VGX309" s="17"/>
      <c r="VGY309" s="18"/>
      <c r="VGZ309" s="17"/>
      <c r="VHA309" s="19"/>
      <c r="VHB309" s="19"/>
      <c r="VHC309" s="19"/>
      <c r="VHD309" s="15"/>
      <c r="VHE309" s="16"/>
      <c r="VHF309" s="17"/>
      <c r="VHG309" s="18"/>
      <c r="VHH309" s="17"/>
      <c r="VHI309" s="19"/>
      <c r="VHJ309" s="19"/>
      <c r="VHK309" s="19"/>
      <c r="VHL309" s="15"/>
      <c r="VHM309" s="16"/>
      <c r="VHN309" s="17"/>
      <c r="VHO309" s="18"/>
      <c r="VHP309" s="17"/>
      <c r="VHQ309" s="19"/>
      <c r="VHR309" s="19"/>
      <c r="VHS309" s="19"/>
      <c r="VHT309" s="15"/>
      <c r="VHU309" s="16"/>
      <c r="VHV309" s="17"/>
      <c r="VHW309" s="18"/>
      <c r="VHX309" s="17"/>
      <c r="VHY309" s="19"/>
      <c r="VHZ309" s="19"/>
      <c r="VIA309" s="19"/>
      <c r="VIB309" s="15"/>
      <c r="VIC309" s="16"/>
      <c r="VID309" s="17"/>
      <c r="VIE309" s="18"/>
      <c r="VIF309" s="17"/>
      <c r="VIG309" s="19"/>
      <c r="VIH309" s="19"/>
      <c r="VII309" s="19"/>
      <c r="VIJ309" s="15"/>
      <c r="VIK309" s="16"/>
      <c r="VIL309" s="17"/>
      <c r="VIM309" s="18"/>
      <c r="VIN309" s="17"/>
      <c r="VIO309" s="19"/>
      <c r="VIP309" s="19"/>
      <c r="VIQ309" s="19"/>
      <c r="VIR309" s="15"/>
      <c r="VIS309" s="16"/>
      <c r="VIT309" s="17"/>
      <c r="VIU309" s="18"/>
      <c r="VIV309" s="17"/>
      <c r="VIW309" s="19"/>
      <c r="VIX309" s="19"/>
      <c r="VIY309" s="19"/>
      <c r="VIZ309" s="15"/>
      <c r="VJA309" s="16"/>
      <c r="VJB309" s="17"/>
      <c r="VJC309" s="18"/>
      <c r="VJD309" s="17"/>
      <c r="VJE309" s="19"/>
      <c r="VJF309" s="19"/>
      <c r="VJG309" s="19"/>
      <c r="VJH309" s="15"/>
      <c r="VJI309" s="16"/>
      <c r="VJJ309" s="17"/>
      <c r="VJK309" s="18"/>
      <c r="VJL309" s="17"/>
      <c r="VJM309" s="19"/>
      <c r="VJN309" s="19"/>
      <c r="VJO309" s="19"/>
      <c r="VJP309" s="15"/>
      <c r="VJQ309" s="16"/>
      <c r="VJR309" s="17"/>
      <c r="VJS309" s="18"/>
      <c r="VJT309" s="17"/>
      <c r="VJU309" s="19"/>
      <c r="VJV309" s="19"/>
      <c r="VJW309" s="19"/>
      <c r="VJX309" s="15"/>
      <c r="VJY309" s="16"/>
      <c r="VJZ309" s="17"/>
      <c r="VKA309" s="18"/>
      <c r="VKB309" s="17"/>
      <c r="VKC309" s="19"/>
      <c r="VKD309" s="19"/>
      <c r="VKE309" s="19"/>
      <c r="VKF309" s="15"/>
      <c r="VKG309" s="16"/>
      <c r="VKH309" s="17"/>
      <c r="VKI309" s="18"/>
      <c r="VKJ309" s="17"/>
      <c r="VKK309" s="19"/>
      <c r="VKL309" s="19"/>
      <c r="VKM309" s="19"/>
      <c r="VKN309" s="15"/>
      <c r="VKO309" s="16"/>
      <c r="VKP309" s="17"/>
      <c r="VKQ309" s="18"/>
      <c r="VKR309" s="17"/>
      <c r="VKS309" s="19"/>
      <c r="VKT309" s="19"/>
      <c r="VKU309" s="19"/>
      <c r="VKV309" s="15"/>
      <c r="VKW309" s="16"/>
      <c r="VKX309" s="17"/>
      <c r="VKY309" s="18"/>
      <c r="VKZ309" s="17"/>
      <c r="VLA309" s="19"/>
      <c r="VLB309" s="19"/>
      <c r="VLC309" s="19"/>
      <c r="VLD309" s="15"/>
      <c r="VLE309" s="16"/>
      <c r="VLF309" s="17"/>
      <c r="VLG309" s="18"/>
      <c r="VLH309" s="17"/>
      <c r="VLI309" s="19"/>
      <c r="VLJ309" s="19"/>
      <c r="VLK309" s="19"/>
      <c r="VLL309" s="15"/>
      <c r="VLM309" s="16"/>
      <c r="VLN309" s="17"/>
      <c r="VLO309" s="18"/>
      <c r="VLP309" s="17"/>
      <c r="VLQ309" s="19"/>
      <c r="VLR309" s="19"/>
      <c r="VLS309" s="19"/>
      <c r="VLT309" s="15"/>
      <c r="VLU309" s="16"/>
      <c r="VLV309" s="17"/>
      <c r="VLW309" s="18"/>
      <c r="VLX309" s="17"/>
      <c r="VLY309" s="19"/>
      <c r="VLZ309" s="19"/>
      <c r="VMA309" s="19"/>
      <c r="VMB309" s="15"/>
      <c r="VMC309" s="16"/>
      <c r="VMD309" s="17"/>
      <c r="VME309" s="18"/>
      <c r="VMF309" s="17"/>
      <c r="VMG309" s="19"/>
      <c r="VMH309" s="19"/>
      <c r="VMI309" s="19"/>
      <c r="VMJ309" s="15"/>
      <c r="VMK309" s="16"/>
      <c r="VML309" s="17"/>
      <c r="VMM309" s="18"/>
      <c r="VMN309" s="17"/>
      <c r="VMO309" s="19"/>
      <c r="VMP309" s="19"/>
      <c r="VMQ309" s="19"/>
      <c r="VMR309" s="15"/>
      <c r="VMS309" s="16"/>
      <c r="VMT309" s="17"/>
      <c r="VMU309" s="18"/>
      <c r="VMV309" s="17"/>
      <c r="VMW309" s="19"/>
      <c r="VMX309" s="19"/>
      <c r="VMY309" s="19"/>
      <c r="VMZ309" s="15"/>
      <c r="VNA309" s="16"/>
      <c r="VNB309" s="17"/>
      <c r="VNC309" s="18"/>
      <c r="VND309" s="17"/>
      <c r="VNE309" s="19"/>
      <c r="VNF309" s="19"/>
      <c r="VNG309" s="19"/>
      <c r="VNH309" s="15"/>
      <c r="VNI309" s="16"/>
      <c r="VNJ309" s="17"/>
      <c r="VNK309" s="18"/>
      <c r="VNL309" s="17"/>
      <c r="VNM309" s="19"/>
      <c r="VNN309" s="19"/>
      <c r="VNO309" s="19"/>
      <c r="VNP309" s="15"/>
      <c r="VNQ309" s="16"/>
      <c r="VNR309" s="17"/>
      <c r="VNS309" s="18"/>
      <c r="VNT309" s="17"/>
      <c r="VNU309" s="19"/>
      <c r="VNV309" s="19"/>
      <c r="VNW309" s="19"/>
      <c r="VNX309" s="15"/>
      <c r="VNY309" s="16"/>
      <c r="VNZ309" s="17"/>
      <c r="VOA309" s="18"/>
      <c r="VOB309" s="17"/>
      <c r="VOC309" s="19"/>
      <c r="VOD309" s="19"/>
      <c r="VOE309" s="19"/>
      <c r="VOF309" s="15"/>
      <c r="VOG309" s="16"/>
      <c r="VOH309" s="17"/>
      <c r="VOI309" s="18"/>
      <c r="VOJ309" s="17"/>
      <c r="VOK309" s="19"/>
      <c r="VOL309" s="19"/>
      <c r="VOM309" s="19"/>
      <c r="VON309" s="15"/>
      <c r="VOO309" s="16"/>
      <c r="VOP309" s="17"/>
      <c r="VOQ309" s="18"/>
      <c r="VOR309" s="17"/>
      <c r="VOS309" s="19"/>
      <c r="VOT309" s="19"/>
      <c r="VOU309" s="19"/>
      <c r="VOV309" s="15"/>
      <c r="VOW309" s="16"/>
      <c r="VOX309" s="17"/>
      <c r="VOY309" s="18"/>
      <c r="VOZ309" s="17"/>
      <c r="VPA309" s="19"/>
      <c r="VPB309" s="19"/>
      <c r="VPC309" s="19"/>
      <c r="VPD309" s="15"/>
      <c r="VPE309" s="16"/>
      <c r="VPF309" s="17"/>
      <c r="VPG309" s="18"/>
      <c r="VPH309" s="17"/>
      <c r="VPI309" s="19"/>
      <c r="VPJ309" s="19"/>
      <c r="VPK309" s="19"/>
      <c r="VPL309" s="15"/>
      <c r="VPM309" s="16"/>
      <c r="VPN309" s="17"/>
      <c r="VPO309" s="18"/>
      <c r="VPP309" s="17"/>
      <c r="VPQ309" s="19"/>
      <c r="VPR309" s="19"/>
      <c r="VPS309" s="19"/>
      <c r="VPT309" s="15"/>
      <c r="VPU309" s="16"/>
      <c r="VPV309" s="17"/>
      <c r="VPW309" s="18"/>
      <c r="VPX309" s="17"/>
      <c r="VPY309" s="19"/>
      <c r="VPZ309" s="19"/>
      <c r="VQA309" s="19"/>
      <c r="VQB309" s="15"/>
      <c r="VQC309" s="16"/>
      <c r="VQD309" s="17"/>
      <c r="VQE309" s="18"/>
      <c r="VQF309" s="17"/>
      <c r="VQG309" s="19"/>
      <c r="VQH309" s="19"/>
      <c r="VQI309" s="19"/>
      <c r="VQJ309" s="15"/>
      <c r="VQK309" s="16"/>
      <c r="VQL309" s="17"/>
      <c r="VQM309" s="18"/>
      <c r="VQN309" s="17"/>
      <c r="VQO309" s="19"/>
      <c r="VQP309" s="19"/>
      <c r="VQQ309" s="19"/>
      <c r="VQR309" s="15"/>
      <c r="VQS309" s="16"/>
      <c r="VQT309" s="17"/>
      <c r="VQU309" s="18"/>
      <c r="VQV309" s="17"/>
      <c r="VQW309" s="19"/>
      <c r="VQX309" s="19"/>
      <c r="VQY309" s="19"/>
      <c r="VQZ309" s="15"/>
      <c r="VRA309" s="16"/>
      <c r="VRB309" s="17"/>
      <c r="VRC309" s="18"/>
      <c r="VRD309" s="17"/>
      <c r="VRE309" s="19"/>
      <c r="VRF309" s="19"/>
      <c r="VRG309" s="19"/>
      <c r="VRH309" s="15"/>
      <c r="VRI309" s="16"/>
      <c r="VRJ309" s="17"/>
      <c r="VRK309" s="18"/>
      <c r="VRL309" s="17"/>
      <c r="VRM309" s="19"/>
      <c r="VRN309" s="19"/>
      <c r="VRO309" s="19"/>
      <c r="VRP309" s="15"/>
      <c r="VRQ309" s="16"/>
      <c r="VRR309" s="17"/>
      <c r="VRS309" s="18"/>
      <c r="VRT309" s="17"/>
      <c r="VRU309" s="19"/>
      <c r="VRV309" s="19"/>
      <c r="VRW309" s="19"/>
      <c r="VRX309" s="15"/>
      <c r="VRY309" s="16"/>
      <c r="VRZ309" s="17"/>
      <c r="VSA309" s="18"/>
      <c r="VSB309" s="17"/>
      <c r="VSC309" s="19"/>
      <c r="VSD309" s="19"/>
      <c r="VSE309" s="19"/>
      <c r="VSF309" s="15"/>
      <c r="VSG309" s="16"/>
      <c r="VSH309" s="17"/>
      <c r="VSI309" s="18"/>
      <c r="VSJ309" s="17"/>
      <c r="VSK309" s="19"/>
      <c r="VSL309" s="19"/>
      <c r="VSM309" s="19"/>
      <c r="VSN309" s="15"/>
      <c r="VSO309" s="16"/>
      <c r="VSP309" s="17"/>
      <c r="VSQ309" s="18"/>
      <c r="VSR309" s="17"/>
      <c r="VSS309" s="19"/>
      <c r="VST309" s="19"/>
      <c r="VSU309" s="19"/>
      <c r="VSV309" s="15"/>
      <c r="VSW309" s="16"/>
      <c r="VSX309" s="17"/>
      <c r="VSY309" s="18"/>
      <c r="VSZ309" s="17"/>
      <c r="VTA309" s="19"/>
      <c r="VTB309" s="19"/>
      <c r="VTC309" s="19"/>
      <c r="VTD309" s="15"/>
      <c r="VTE309" s="16"/>
      <c r="VTF309" s="17"/>
      <c r="VTG309" s="18"/>
      <c r="VTH309" s="17"/>
      <c r="VTI309" s="19"/>
      <c r="VTJ309" s="19"/>
      <c r="VTK309" s="19"/>
      <c r="VTL309" s="15"/>
      <c r="VTM309" s="16"/>
      <c r="VTN309" s="17"/>
      <c r="VTO309" s="18"/>
      <c r="VTP309" s="17"/>
      <c r="VTQ309" s="19"/>
      <c r="VTR309" s="19"/>
      <c r="VTS309" s="19"/>
      <c r="VTT309" s="15"/>
      <c r="VTU309" s="16"/>
      <c r="VTV309" s="17"/>
      <c r="VTW309" s="18"/>
      <c r="VTX309" s="17"/>
      <c r="VTY309" s="19"/>
      <c r="VTZ309" s="19"/>
      <c r="VUA309" s="19"/>
      <c r="VUB309" s="15"/>
      <c r="VUC309" s="16"/>
      <c r="VUD309" s="17"/>
      <c r="VUE309" s="18"/>
      <c r="VUF309" s="17"/>
      <c r="VUG309" s="19"/>
      <c r="VUH309" s="19"/>
      <c r="VUI309" s="19"/>
      <c r="VUJ309" s="15"/>
      <c r="VUK309" s="16"/>
      <c r="VUL309" s="17"/>
      <c r="VUM309" s="18"/>
      <c r="VUN309" s="17"/>
      <c r="VUO309" s="19"/>
      <c r="VUP309" s="19"/>
      <c r="VUQ309" s="19"/>
      <c r="VUR309" s="15"/>
      <c r="VUS309" s="16"/>
      <c r="VUT309" s="17"/>
      <c r="VUU309" s="18"/>
      <c r="VUV309" s="17"/>
      <c r="VUW309" s="19"/>
      <c r="VUX309" s="19"/>
      <c r="VUY309" s="19"/>
      <c r="VUZ309" s="15"/>
      <c r="VVA309" s="16"/>
      <c r="VVB309" s="17"/>
      <c r="VVC309" s="18"/>
      <c r="VVD309" s="17"/>
      <c r="VVE309" s="19"/>
      <c r="VVF309" s="19"/>
      <c r="VVG309" s="19"/>
      <c r="VVH309" s="15"/>
      <c r="VVI309" s="16"/>
      <c r="VVJ309" s="17"/>
      <c r="VVK309" s="18"/>
      <c r="VVL309" s="17"/>
      <c r="VVM309" s="19"/>
      <c r="VVN309" s="19"/>
      <c r="VVO309" s="19"/>
      <c r="VVP309" s="15"/>
      <c r="VVQ309" s="16"/>
      <c r="VVR309" s="17"/>
      <c r="VVS309" s="18"/>
      <c r="VVT309" s="17"/>
      <c r="VVU309" s="19"/>
      <c r="VVV309" s="19"/>
      <c r="VVW309" s="19"/>
      <c r="VVX309" s="15"/>
      <c r="VVY309" s="16"/>
      <c r="VVZ309" s="17"/>
      <c r="VWA309" s="18"/>
      <c r="VWB309" s="17"/>
      <c r="VWC309" s="19"/>
      <c r="VWD309" s="19"/>
      <c r="VWE309" s="19"/>
      <c r="VWF309" s="15"/>
      <c r="VWG309" s="16"/>
      <c r="VWH309" s="17"/>
      <c r="VWI309" s="18"/>
      <c r="VWJ309" s="17"/>
      <c r="VWK309" s="19"/>
      <c r="VWL309" s="19"/>
      <c r="VWM309" s="19"/>
      <c r="VWN309" s="15"/>
      <c r="VWO309" s="16"/>
      <c r="VWP309" s="17"/>
      <c r="VWQ309" s="18"/>
      <c r="VWR309" s="17"/>
      <c r="VWS309" s="19"/>
      <c r="VWT309" s="19"/>
      <c r="VWU309" s="19"/>
      <c r="VWV309" s="15"/>
      <c r="VWW309" s="16"/>
      <c r="VWX309" s="17"/>
      <c r="VWY309" s="18"/>
      <c r="VWZ309" s="17"/>
      <c r="VXA309" s="19"/>
      <c r="VXB309" s="19"/>
      <c r="VXC309" s="19"/>
      <c r="VXD309" s="15"/>
      <c r="VXE309" s="16"/>
      <c r="VXF309" s="17"/>
      <c r="VXG309" s="18"/>
      <c r="VXH309" s="17"/>
      <c r="VXI309" s="19"/>
      <c r="VXJ309" s="19"/>
      <c r="VXK309" s="19"/>
      <c r="VXL309" s="15"/>
      <c r="VXM309" s="16"/>
      <c r="VXN309" s="17"/>
      <c r="VXO309" s="18"/>
      <c r="VXP309" s="17"/>
      <c r="VXQ309" s="19"/>
      <c r="VXR309" s="19"/>
      <c r="VXS309" s="19"/>
      <c r="VXT309" s="15"/>
      <c r="VXU309" s="16"/>
      <c r="VXV309" s="17"/>
      <c r="VXW309" s="18"/>
      <c r="VXX309" s="17"/>
      <c r="VXY309" s="19"/>
      <c r="VXZ309" s="19"/>
      <c r="VYA309" s="19"/>
      <c r="VYB309" s="15"/>
      <c r="VYC309" s="16"/>
      <c r="VYD309" s="17"/>
      <c r="VYE309" s="18"/>
      <c r="VYF309" s="17"/>
      <c r="VYG309" s="19"/>
      <c r="VYH309" s="19"/>
      <c r="VYI309" s="19"/>
      <c r="VYJ309" s="15"/>
      <c r="VYK309" s="16"/>
      <c r="VYL309" s="17"/>
      <c r="VYM309" s="18"/>
      <c r="VYN309" s="17"/>
      <c r="VYO309" s="19"/>
      <c r="VYP309" s="19"/>
      <c r="VYQ309" s="19"/>
      <c r="VYR309" s="15"/>
      <c r="VYS309" s="16"/>
      <c r="VYT309" s="17"/>
      <c r="VYU309" s="18"/>
      <c r="VYV309" s="17"/>
      <c r="VYW309" s="19"/>
      <c r="VYX309" s="19"/>
      <c r="VYY309" s="19"/>
      <c r="VYZ309" s="15"/>
      <c r="VZA309" s="16"/>
      <c r="VZB309" s="17"/>
      <c r="VZC309" s="18"/>
      <c r="VZD309" s="17"/>
      <c r="VZE309" s="19"/>
      <c r="VZF309" s="19"/>
      <c r="VZG309" s="19"/>
      <c r="VZH309" s="15"/>
      <c r="VZI309" s="16"/>
      <c r="VZJ309" s="17"/>
      <c r="VZK309" s="18"/>
      <c r="VZL309" s="17"/>
      <c r="VZM309" s="19"/>
      <c r="VZN309" s="19"/>
      <c r="VZO309" s="19"/>
      <c r="VZP309" s="15"/>
      <c r="VZQ309" s="16"/>
      <c r="VZR309" s="17"/>
      <c r="VZS309" s="18"/>
      <c r="VZT309" s="17"/>
      <c r="VZU309" s="19"/>
      <c r="VZV309" s="19"/>
      <c r="VZW309" s="19"/>
      <c r="VZX309" s="15"/>
      <c r="VZY309" s="16"/>
      <c r="VZZ309" s="17"/>
      <c r="WAA309" s="18"/>
      <c r="WAB309" s="17"/>
      <c r="WAC309" s="19"/>
      <c r="WAD309" s="19"/>
      <c r="WAE309" s="19"/>
      <c r="WAF309" s="15"/>
      <c r="WAG309" s="16"/>
      <c r="WAH309" s="17"/>
      <c r="WAI309" s="18"/>
      <c r="WAJ309" s="17"/>
      <c r="WAK309" s="19"/>
      <c r="WAL309" s="19"/>
      <c r="WAM309" s="19"/>
      <c r="WAN309" s="15"/>
      <c r="WAO309" s="16"/>
      <c r="WAP309" s="17"/>
      <c r="WAQ309" s="18"/>
      <c r="WAR309" s="17"/>
      <c r="WAS309" s="19"/>
      <c r="WAT309" s="19"/>
      <c r="WAU309" s="19"/>
      <c r="WAV309" s="15"/>
      <c r="WAW309" s="16"/>
      <c r="WAX309" s="17"/>
      <c r="WAY309" s="18"/>
      <c r="WAZ309" s="17"/>
      <c r="WBA309" s="19"/>
      <c r="WBB309" s="19"/>
      <c r="WBC309" s="19"/>
      <c r="WBD309" s="15"/>
      <c r="WBE309" s="16"/>
      <c r="WBF309" s="17"/>
      <c r="WBG309" s="18"/>
      <c r="WBH309" s="17"/>
      <c r="WBI309" s="19"/>
      <c r="WBJ309" s="19"/>
      <c r="WBK309" s="19"/>
      <c r="WBL309" s="15"/>
      <c r="WBM309" s="16"/>
      <c r="WBN309" s="17"/>
      <c r="WBO309" s="18"/>
      <c r="WBP309" s="17"/>
      <c r="WBQ309" s="19"/>
      <c r="WBR309" s="19"/>
      <c r="WBS309" s="19"/>
      <c r="WBT309" s="15"/>
      <c r="WBU309" s="16"/>
      <c r="WBV309" s="17"/>
      <c r="WBW309" s="18"/>
      <c r="WBX309" s="17"/>
      <c r="WBY309" s="19"/>
      <c r="WBZ309" s="19"/>
      <c r="WCA309" s="19"/>
      <c r="WCB309" s="15"/>
      <c r="WCC309" s="16"/>
      <c r="WCD309" s="17"/>
      <c r="WCE309" s="18"/>
      <c r="WCF309" s="17"/>
      <c r="WCG309" s="19"/>
      <c r="WCH309" s="19"/>
      <c r="WCI309" s="19"/>
      <c r="WCJ309" s="15"/>
      <c r="WCK309" s="16"/>
      <c r="WCL309" s="17"/>
      <c r="WCM309" s="18"/>
      <c r="WCN309" s="17"/>
      <c r="WCO309" s="19"/>
      <c r="WCP309" s="19"/>
      <c r="WCQ309" s="19"/>
      <c r="WCR309" s="15"/>
      <c r="WCS309" s="16"/>
      <c r="WCT309" s="17"/>
      <c r="WCU309" s="18"/>
      <c r="WCV309" s="17"/>
      <c r="WCW309" s="19"/>
      <c r="WCX309" s="19"/>
      <c r="WCY309" s="19"/>
      <c r="WCZ309" s="15"/>
      <c r="WDA309" s="16"/>
      <c r="WDB309" s="17"/>
      <c r="WDC309" s="18"/>
      <c r="WDD309" s="17"/>
      <c r="WDE309" s="19"/>
      <c r="WDF309" s="19"/>
      <c r="WDG309" s="19"/>
      <c r="WDH309" s="15"/>
      <c r="WDI309" s="16"/>
      <c r="WDJ309" s="17"/>
      <c r="WDK309" s="18"/>
      <c r="WDL309" s="17"/>
      <c r="WDM309" s="19"/>
      <c r="WDN309" s="19"/>
      <c r="WDO309" s="19"/>
      <c r="WDP309" s="15"/>
      <c r="WDQ309" s="16"/>
      <c r="WDR309" s="17"/>
      <c r="WDS309" s="18"/>
      <c r="WDT309" s="17"/>
      <c r="WDU309" s="19"/>
      <c r="WDV309" s="19"/>
      <c r="WDW309" s="19"/>
      <c r="WDX309" s="15"/>
      <c r="WDY309" s="16"/>
      <c r="WDZ309" s="17"/>
      <c r="WEA309" s="18"/>
      <c r="WEB309" s="17"/>
      <c r="WEC309" s="19"/>
      <c r="WED309" s="19"/>
      <c r="WEE309" s="19"/>
      <c r="WEF309" s="15"/>
      <c r="WEG309" s="16"/>
      <c r="WEH309" s="17"/>
      <c r="WEI309" s="18"/>
      <c r="WEJ309" s="17"/>
      <c r="WEK309" s="19"/>
      <c r="WEL309" s="19"/>
      <c r="WEM309" s="19"/>
      <c r="WEN309" s="15"/>
      <c r="WEO309" s="16"/>
      <c r="WEP309" s="17"/>
      <c r="WEQ309" s="18"/>
      <c r="WER309" s="17"/>
      <c r="WES309" s="19"/>
      <c r="WET309" s="19"/>
      <c r="WEU309" s="19"/>
      <c r="WEV309" s="15"/>
      <c r="WEW309" s="16"/>
      <c r="WEX309" s="17"/>
      <c r="WEY309" s="18"/>
      <c r="WEZ309" s="17"/>
      <c r="WFA309" s="19"/>
      <c r="WFB309" s="19"/>
      <c r="WFC309" s="19"/>
      <c r="WFD309" s="15"/>
      <c r="WFE309" s="16"/>
      <c r="WFF309" s="17"/>
      <c r="WFG309" s="18"/>
      <c r="WFH309" s="17"/>
      <c r="WFI309" s="19"/>
      <c r="WFJ309" s="19"/>
      <c r="WFK309" s="19"/>
      <c r="WFL309" s="15"/>
      <c r="WFM309" s="16"/>
      <c r="WFN309" s="17"/>
      <c r="WFO309" s="18"/>
      <c r="WFP309" s="17"/>
      <c r="WFQ309" s="19"/>
      <c r="WFR309" s="19"/>
      <c r="WFS309" s="19"/>
      <c r="WFT309" s="15"/>
      <c r="WFU309" s="16"/>
      <c r="WFV309" s="17"/>
      <c r="WFW309" s="18"/>
      <c r="WFX309" s="17"/>
      <c r="WFY309" s="19"/>
      <c r="WFZ309" s="19"/>
      <c r="WGA309" s="19"/>
      <c r="WGB309" s="15"/>
      <c r="WGC309" s="16"/>
      <c r="WGD309" s="17"/>
      <c r="WGE309" s="18"/>
      <c r="WGF309" s="17"/>
      <c r="WGG309" s="19"/>
      <c r="WGH309" s="19"/>
      <c r="WGI309" s="19"/>
      <c r="WGJ309" s="15"/>
      <c r="WGK309" s="16"/>
      <c r="WGL309" s="17"/>
      <c r="WGM309" s="18"/>
      <c r="WGN309" s="17"/>
      <c r="WGO309" s="19"/>
      <c r="WGP309" s="19"/>
      <c r="WGQ309" s="19"/>
      <c r="WGR309" s="15"/>
      <c r="WGS309" s="16"/>
      <c r="WGT309" s="17"/>
      <c r="WGU309" s="18"/>
      <c r="WGV309" s="17"/>
      <c r="WGW309" s="19"/>
      <c r="WGX309" s="19"/>
      <c r="WGY309" s="19"/>
      <c r="WGZ309" s="15"/>
      <c r="WHA309" s="16"/>
      <c r="WHB309" s="17"/>
      <c r="WHC309" s="18"/>
      <c r="WHD309" s="17"/>
      <c r="WHE309" s="19"/>
      <c r="WHF309" s="19"/>
      <c r="WHG309" s="19"/>
      <c r="WHH309" s="15"/>
      <c r="WHI309" s="16"/>
      <c r="WHJ309" s="17"/>
      <c r="WHK309" s="18"/>
      <c r="WHL309" s="17"/>
      <c r="WHM309" s="19"/>
      <c r="WHN309" s="19"/>
      <c r="WHO309" s="19"/>
      <c r="WHP309" s="15"/>
      <c r="WHQ309" s="16"/>
      <c r="WHR309" s="17"/>
      <c r="WHS309" s="18"/>
      <c r="WHT309" s="17"/>
      <c r="WHU309" s="19"/>
      <c r="WHV309" s="19"/>
      <c r="WHW309" s="19"/>
      <c r="WHX309" s="15"/>
      <c r="WHY309" s="16"/>
      <c r="WHZ309" s="17"/>
      <c r="WIA309" s="18"/>
      <c r="WIB309" s="17"/>
      <c r="WIC309" s="19"/>
      <c r="WID309" s="19"/>
      <c r="WIE309" s="19"/>
      <c r="WIF309" s="15"/>
      <c r="WIG309" s="16"/>
      <c r="WIH309" s="17"/>
      <c r="WII309" s="18"/>
      <c r="WIJ309" s="17"/>
      <c r="WIK309" s="19"/>
      <c r="WIL309" s="19"/>
      <c r="WIM309" s="19"/>
      <c r="WIN309" s="15"/>
      <c r="WIO309" s="16"/>
      <c r="WIP309" s="17"/>
      <c r="WIQ309" s="18"/>
      <c r="WIR309" s="17"/>
      <c r="WIS309" s="19"/>
      <c r="WIT309" s="19"/>
      <c r="WIU309" s="19"/>
      <c r="WIV309" s="15"/>
      <c r="WIW309" s="16"/>
      <c r="WIX309" s="17"/>
      <c r="WIY309" s="18"/>
      <c r="WIZ309" s="17"/>
      <c r="WJA309" s="19"/>
      <c r="WJB309" s="19"/>
      <c r="WJC309" s="19"/>
      <c r="WJD309" s="15"/>
      <c r="WJE309" s="16"/>
      <c r="WJF309" s="17"/>
      <c r="WJG309" s="18"/>
      <c r="WJH309" s="17"/>
      <c r="WJI309" s="19"/>
      <c r="WJJ309" s="19"/>
      <c r="WJK309" s="19"/>
      <c r="WJL309" s="15"/>
      <c r="WJM309" s="16"/>
      <c r="WJN309" s="17"/>
      <c r="WJO309" s="18"/>
      <c r="WJP309" s="17"/>
      <c r="WJQ309" s="19"/>
      <c r="WJR309" s="19"/>
      <c r="WJS309" s="19"/>
      <c r="WJT309" s="15"/>
      <c r="WJU309" s="16"/>
      <c r="WJV309" s="17"/>
      <c r="WJW309" s="18"/>
      <c r="WJX309" s="17"/>
      <c r="WJY309" s="19"/>
      <c r="WJZ309" s="19"/>
      <c r="WKA309" s="19"/>
      <c r="WKB309" s="15"/>
      <c r="WKC309" s="16"/>
      <c r="WKD309" s="17"/>
      <c r="WKE309" s="18"/>
      <c r="WKF309" s="17"/>
      <c r="WKG309" s="19"/>
      <c r="WKH309" s="19"/>
      <c r="WKI309" s="19"/>
      <c r="WKJ309" s="15"/>
      <c r="WKK309" s="16"/>
      <c r="WKL309" s="17"/>
      <c r="WKM309" s="18"/>
      <c r="WKN309" s="17"/>
      <c r="WKO309" s="19"/>
      <c r="WKP309" s="19"/>
      <c r="WKQ309" s="19"/>
      <c r="WKR309" s="15"/>
      <c r="WKS309" s="16"/>
      <c r="WKT309" s="17"/>
      <c r="WKU309" s="18"/>
      <c r="WKV309" s="17"/>
      <c r="WKW309" s="19"/>
      <c r="WKX309" s="19"/>
      <c r="WKY309" s="19"/>
      <c r="WKZ309" s="15"/>
      <c r="WLA309" s="16"/>
      <c r="WLB309" s="17"/>
      <c r="WLC309" s="18"/>
      <c r="WLD309" s="17"/>
      <c r="WLE309" s="19"/>
      <c r="WLF309" s="19"/>
      <c r="WLG309" s="19"/>
      <c r="WLH309" s="15"/>
      <c r="WLI309" s="16"/>
      <c r="WLJ309" s="17"/>
      <c r="WLK309" s="18"/>
      <c r="WLL309" s="17"/>
      <c r="WLM309" s="19"/>
      <c r="WLN309" s="19"/>
      <c r="WLO309" s="19"/>
      <c r="WLP309" s="15"/>
      <c r="WLQ309" s="16"/>
      <c r="WLR309" s="17"/>
      <c r="WLS309" s="18"/>
      <c r="WLT309" s="17"/>
      <c r="WLU309" s="19"/>
      <c r="WLV309" s="19"/>
      <c r="WLW309" s="19"/>
      <c r="WLX309" s="15"/>
      <c r="WLY309" s="16"/>
      <c r="WLZ309" s="17"/>
      <c r="WMA309" s="18"/>
      <c r="WMB309" s="17"/>
      <c r="WMC309" s="19"/>
      <c r="WMD309" s="19"/>
      <c r="WME309" s="19"/>
      <c r="WMF309" s="15"/>
      <c r="WMG309" s="16"/>
      <c r="WMH309" s="17"/>
      <c r="WMI309" s="18"/>
      <c r="WMJ309" s="17"/>
      <c r="WMK309" s="19"/>
      <c r="WML309" s="19"/>
      <c r="WMM309" s="19"/>
      <c r="WMN309" s="15"/>
      <c r="WMO309" s="16"/>
      <c r="WMP309" s="17"/>
      <c r="WMQ309" s="18"/>
      <c r="WMR309" s="17"/>
      <c r="WMS309" s="19"/>
      <c r="WMT309" s="19"/>
      <c r="WMU309" s="19"/>
      <c r="WMV309" s="15"/>
      <c r="WMW309" s="16"/>
      <c r="WMX309" s="17"/>
      <c r="WMY309" s="18"/>
      <c r="WMZ309" s="17"/>
      <c r="WNA309" s="19"/>
      <c r="WNB309" s="19"/>
      <c r="WNC309" s="19"/>
      <c r="WND309" s="15"/>
      <c r="WNE309" s="16"/>
      <c r="WNF309" s="17"/>
      <c r="WNG309" s="18"/>
      <c r="WNH309" s="17"/>
      <c r="WNI309" s="19"/>
      <c r="WNJ309" s="19"/>
      <c r="WNK309" s="19"/>
      <c r="WNL309" s="15"/>
      <c r="WNM309" s="16"/>
      <c r="WNN309" s="17"/>
      <c r="WNO309" s="18"/>
      <c r="WNP309" s="17"/>
      <c r="WNQ309" s="19"/>
      <c r="WNR309" s="19"/>
      <c r="WNS309" s="19"/>
      <c r="WNT309" s="15"/>
      <c r="WNU309" s="16"/>
      <c r="WNV309" s="17"/>
      <c r="WNW309" s="18"/>
      <c r="WNX309" s="17"/>
      <c r="WNY309" s="19"/>
      <c r="WNZ309" s="19"/>
      <c r="WOA309" s="19"/>
      <c r="WOB309" s="15"/>
      <c r="WOC309" s="16"/>
      <c r="WOD309" s="17"/>
      <c r="WOE309" s="18"/>
      <c r="WOF309" s="17"/>
      <c r="WOG309" s="19"/>
      <c r="WOH309" s="19"/>
      <c r="WOI309" s="19"/>
      <c r="WOJ309" s="15"/>
      <c r="WOK309" s="16"/>
      <c r="WOL309" s="17"/>
      <c r="WOM309" s="18"/>
      <c r="WON309" s="17"/>
      <c r="WOO309" s="19"/>
      <c r="WOP309" s="19"/>
      <c r="WOQ309" s="19"/>
      <c r="WOR309" s="15"/>
      <c r="WOS309" s="16"/>
      <c r="WOT309" s="17"/>
      <c r="WOU309" s="18"/>
      <c r="WOV309" s="17"/>
      <c r="WOW309" s="19"/>
      <c r="WOX309" s="19"/>
      <c r="WOY309" s="19"/>
      <c r="WOZ309" s="15"/>
      <c r="WPA309" s="16"/>
      <c r="WPB309" s="17"/>
      <c r="WPC309" s="18"/>
      <c r="WPD309" s="17"/>
      <c r="WPE309" s="19"/>
      <c r="WPF309" s="19"/>
      <c r="WPG309" s="19"/>
      <c r="WPH309" s="15"/>
      <c r="WPI309" s="16"/>
      <c r="WPJ309" s="17"/>
      <c r="WPK309" s="18"/>
      <c r="WPL309" s="17"/>
      <c r="WPM309" s="19"/>
      <c r="WPN309" s="19"/>
      <c r="WPO309" s="19"/>
      <c r="WPP309" s="15"/>
      <c r="WPQ309" s="16"/>
      <c r="WPR309" s="17"/>
      <c r="WPS309" s="18"/>
      <c r="WPT309" s="17"/>
      <c r="WPU309" s="19"/>
      <c r="WPV309" s="19"/>
      <c r="WPW309" s="19"/>
      <c r="WPX309" s="15"/>
      <c r="WPY309" s="16"/>
      <c r="WPZ309" s="17"/>
      <c r="WQA309" s="18"/>
      <c r="WQB309" s="17"/>
      <c r="WQC309" s="19"/>
      <c r="WQD309" s="19"/>
      <c r="WQE309" s="19"/>
      <c r="WQF309" s="15"/>
      <c r="WQG309" s="16"/>
      <c r="WQH309" s="17"/>
      <c r="WQI309" s="18"/>
      <c r="WQJ309" s="17"/>
      <c r="WQK309" s="19"/>
      <c r="WQL309" s="19"/>
      <c r="WQM309" s="19"/>
      <c r="WQN309" s="15"/>
      <c r="WQO309" s="16"/>
      <c r="WQP309" s="17"/>
      <c r="WQQ309" s="18"/>
      <c r="WQR309" s="17"/>
      <c r="WQS309" s="19"/>
      <c r="WQT309" s="19"/>
      <c r="WQU309" s="19"/>
      <c r="WQV309" s="15"/>
      <c r="WQW309" s="16"/>
      <c r="WQX309" s="17"/>
      <c r="WQY309" s="18"/>
      <c r="WQZ309" s="17"/>
      <c r="WRA309" s="19"/>
      <c r="WRB309" s="19"/>
      <c r="WRC309" s="19"/>
      <c r="WRD309" s="15"/>
      <c r="WRE309" s="16"/>
      <c r="WRF309" s="17"/>
      <c r="WRG309" s="18"/>
      <c r="WRH309" s="17"/>
      <c r="WRI309" s="19"/>
      <c r="WRJ309" s="19"/>
      <c r="WRK309" s="19"/>
      <c r="WRL309" s="15"/>
      <c r="WRM309" s="16"/>
      <c r="WRN309" s="17"/>
      <c r="WRO309" s="18"/>
      <c r="WRP309" s="17"/>
      <c r="WRQ309" s="19"/>
      <c r="WRR309" s="19"/>
      <c r="WRS309" s="19"/>
      <c r="WRT309" s="15"/>
      <c r="WRU309" s="16"/>
      <c r="WRV309" s="17"/>
      <c r="WRW309" s="18"/>
      <c r="WRX309" s="17"/>
      <c r="WRY309" s="19"/>
      <c r="WRZ309" s="19"/>
      <c r="WSA309" s="19"/>
      <c r="WSB309" s="15"/>
      <c r="WSC309" s="16"/>
      <c r="WSD309" s="17"/>
      <c r="WSE309" s="18"/>
      <c r="WSF309" s="17"/>
      <c r="WSG309" s="19"/>
      <c r="WSH309" s="19"/>
      <c r="WSI309" s="19"/>
      <c r="WSJ309" s="15"/>
      <c r="WSK309" s="16"/>
      <c r="WSL309" s="17"/>
      <c r="WSM309" s="18"/>
      <c r="WSN309" s="17"/>
      <c r="WSO309" s="19"/>
      <c r="WSP309" s="19"/>
      <c r="WSQ309" s="19"/>
      <c r="WSR309" s="15"/>
      <c r="WSS309" s="16"/>
      <c r="WST309" s="17"/>
      <c r="WSU309" s="18"/>
      <c r="WSV309" s="17"/>
      <c r="WSW309" s="19"/>
      <c r="WSX309" s="19"/>
      <c r="WSY309" s="19"/>
      <c r="WSZ309" s="15"/>
      <c r="WTA309" s="16"/>
      <c r="WTB309" s="17"/>
      <c r="WTC309" s="18"/>
      <c r="WTD309" s="17"/>
      <c r="WTE309" s="19"/>
      <c r="WTF309" s="19"/>
      <c r="WTG309" s="19"/>
      <c r="WTH309" s="15"/>
      <c r="WTI309" s="16"/>
      <c r="WTJ309" s="17"/>
      <c r="WTK309" s="18"/>
      <c r="WTL309" s="17"/>
      <c r="WTM309" s="19"/>
      <c r="WTN309" s="19"/>
      <c r="WTO309" s="19"/>
      <c r="WTP309" s="15"/>
      <c r="WTQ309" s="16"/>
      <c r="WTR309" s="17"/>
      <c r="WTS309" s="18"/>
      <c r="WTT309" s="17"/>
      <c r="WTU309" s="19"/>
      <c r="WTV309" s="19"/>
      <c r="WTW309" s="19"/>
      <c r="WTX309" s="15"/>
      <c r="WTY309" s="16"/>
      <c r="WTZ309" s="17"/>
      <c r="WUA309" s="18"/>
      <c r="WUB309" s="17"/>
      <c r="WUC309" s="19"/>
      <c r="WUD309" s="19"/>
      <c r="WUE309" s="19"/>
      <c r="WUF309" s="15"/>
      <c r="WUG309" s="16"/>
      <c r="WUH309" s="17"/>
      <c r="WUI309" s="18"/>
      <c r="WUJ309" s="17"/>
      <c r="WUK309" s="19"/>
      <c r="WUL309" s="19"/>
      <c r="WUM309" s="19"/>
      <c r="WUN309" s="15"/>
      <c r="WUO309" s="16"/>
      <c r="WUP309" s="17"/>
      <c r="WUQ309" s="18"/>
      <c r="WUR309" s="17"/>
      <c r="WUS309" s="19"/>
      <c r="WUT309" s="19"/>
      <c r="WUU309" s="19"/>
      <c r="WUV309" s="15"/>
      <c r="WUW309" s="16"/>
      <c r="WUX309" s="17"/>
      <c r="WUY309" s="18"/>
      <c r="WUZ309" s="17"/>
      <c r="WVA309" s="19"/>
      <c r="WVB309" s="19"/>
      <c r="WVC309" s="19"/>
      <c r="WVD309" s="15"/>
      <c r="WVE309" s="16"/>
      <c r="WVF309" s="17"/>
      <c r="WVG309" s="18"/>
      <c r="WVH309" s="17"/>
      <c r="WVI309" s="19"/>
      <c r="WVJ309" s="19"/>
      <c r="WVK309" s="19"/>
      <c r="WVL309" s="15"/>
      <c r="WVM309" s="16"/>
      <c r="WVN309" s="17"/>
      <c r="WVO309" s="18"/>
      <c r="WVP309" s="17"/>
      <c r="WVQ309" s="19"/>
      <c r="WVR309" s="19"/>
      <c r="WVS309" s="19"/>
      <c r="WVT309" s="15"/>
      <c r="WVU309" s="16"/>
      <c r="WVV309" s="17"/>
      <c r="WVW309" s="18"/>
      <c r="WVX309" s="17"/>
      <c r="WVY309" s="19"/>
      <c r="WVZ309" s="19"/>
      <c r="WWA309" s="19"/>
      <c r="WWB309" s="15"/>
      <c r="WWC309" s="16"/>
      <c r="WWD309" s="17"/>
      <c r="WWE309" s="18"/>
      <c r="WWF309" s="17"/>
      <c r="WWG309" s="19"/>
      <c r="WWH309" s="19"/>
      <c r="WWI309" s="19"/>
      <c r="WWJ309" s="15"/>
      <c r="WWK309" s="16"/>
      <c r="WWL309" s="17"/>
      <c r="WWM309" s="18"/>
      <c r="WWN309" s="17"/>
      <c r="WWO309" s="19"/>
      <c r="WWP309" s="19"/>
      <c r="WWQ309" s="19"/>
      <c r="WWR309" s="15"/>
      <c r="WWS309" s="16"/>
      <c r="WWT309" s="17"/>
      <c r="WWU309" s="18"/>
      <c r="WWV309" s="17"/>
      <c r="WWW309" s="19"/>
      <c r="WWX309" s="19"/>
      <c r="WWY309" s="19"/>
      <c r="WWZ309" s="15"/>
      <c r="WXA309" s="16"/>
      <c r="WXB309" s="17"/>
      <c r="WXC309" s="18"/>
      <c r="WXD309" s="17"/>
      <c r="WXE309" s="19"/>
      <c r="WXF309" s="19"/>
      <c r="WXG309" s="19"/>
      <c r="WXH309" s="15"/>
      <c r="WXI309" s="16"/>
      <c r="WXJ309" s="17"/>
      <c r="WXK309" s="18"/>
      <c r="WXL309" s="17"/>
      <c r="WXM309" s="19"/>
      <c r="WXN309" s="19"/>
      <c r="WXO309" s="19"/>
      <c r="WXP309" s="15"/>
      <c r="WXQ309" s="16"/>
      <c r="WXR309" s="17"/>
      <c r="WXS309" s="18"/>
      <c r="WXT309" s="17"/>
      <c r="WXU309" s="19"/>
      <c r="WXV309" s="19"/>
      <c r="WXW309" s="19"/>
      <c r="WXX309" s="15"/>
      <c r="WXY309" s="16"/>
      <c r="WXZ309" s="17"/>
      <c r="WYA309" s="18"/>
      <c r="WYB309" s="17"/>
      <c r="WYC309" s="19"/>
      <c r="WYD309" s="19"/>
      <c r="WYE309" s="19"/>
      <c r="WYF309" s="15"/>
      <c r="WYG309" s="16"/>
      <c r="WYH309" s="17"/>
      <c r="WYI309" s="18"/>
      <c r="WYJ309" s="17"/>
      <c r="WYK309" s="19"/>
      <c r="WYL309" s="19"/>
      <c r="WYM309" s="19"/>
      <c r="WYN309" s="15"/>
      <c r="WYO309" s="16"/>
      <c r="WYP309" s="17"/>
      <c r="WYQ309" s="18"/>
      <c r="WYR309" s="17"/>
      <c r="WYS309" s="19"/>
      <c r="WYT309" s="19"/>
      <c r="WYU309" s="19"/>
      <c r="WYV309" s="15"/>
      <c r="WYW309" s="16"/>
      <c r="WYX309" s="17"/>
      <c r="WYY309" s="18"/>
      <c r="WYZ309" s="17"/>
      <c r="WZA309" s="19"/>
      <c r="WZB309" s="19"/>
      <c r="WZC309" s="19"/>
      <c r="WZD309" s="15"/>
      <c r="WZE309" s="16"/>
      <c r="WZF309" s="17"/>
      <c r="WZG309" s="18"/>
      <c r="WZH309" s="17"/>
      <c r="WZI309" s="19"/>
      <c r="WZJ309" s="19"/>
      <c r="WZK309" s="19"/>
      <c r="WZL309" s="15"/>
      <c r="WZM309" s="16"/>
      <c r="WZN309" s="17"/>
      <c r="WZO309" s="18"/>
      <c r="WZP309" s="17"/>
      <c r="WZQ309" s="19"/>
      <c r="WZR309" s="19"/>
      <c r="WZS309" s="19"/>
      <c r="WZT309" s="15"/>
      <c r="WZU309" s="16"/>
      <c r="WZV309" s="17"/>
      <c r="WZW309" s="18"/>
      <c r="WZX309" s="17"/>
      <c r="WZY309" s="19"/>
      <c r="WZZ309" s="19"/>
      <c r="XAA309" s="19"/>
      <c r="XAB309" s="15"/>
      <c r="XAC309" s="16"/>
      <c r="XAD309" s="17"/>
      <c r="XAE309" s="18"/>
      <c r="XAF309" s="17"/>
      <c r="XAG309" s="19"/>
      <c r="XAH309" s="19"/>
      <c r="XAI309" s="19"/>
      <c r="XAJ309" s="15"/>
      <c r="XAK309" s="16"/>
      <c r="XAL309" s="17"/>
      <c r="XAM309" s="18"/>
      <c r="XAN309" s="17"/>
      <c r="XAO309" s="19"/>
      <c r="XAP309" s="19"/>
      <c r="XAQ309" s="19"/>
      <c r="XAR309" s="15"/>
      <c r="XAS309" s="16"/>
      <c r="XAT309" s="17"/>
      <c r="XAU309" s="18"/>
      <c r="XAV309" s="17"/>
      <c r="XAW309" s="19"/>
      <c r="XAX309" s="19"/>
      <c r="XAY309" s="19"/>
      <c r="XAZ309" s="15"/>
      <c r="XBA309" s="16"/>
      <c r="XBB309" s="17"/>
      <c r="XBC309" s="18"/>
      <c r="XBD309" s="17"/>
      <c r="XBE309" s="19"/>
      <c r="XBF309" s="19"/>
      <c r="XBG309" s="19"/>
      <c r="XBH309" s="15"/>
      <c r="XBI309" s="16"/>
      <c r="XBJ309" s="17"/>
      <c r="XBK309" s="18"/>
      <c r="XBL309" s="17"/>
      <c r="XBM309" s="19"/>
      <c r="XBN309" s="19"/>
      <c r="XBO309" s="19"/>
      <c r="XBP309" s="15"/>
      <c r="XBQ309" s="16"/>
      <c r="XBR309" s="17"/>
      <c r="XBS309" s="18"/>
      <c r="XBT309" s="17"/>
      <c r="XBU309" s="19"/>
      <c r="XBV309" s="19"/>
      <c r="XBW309" s="19"/>
      <c r="XBX309" s="15"/>
      <c r="XBY309" s="16"/>
      <c r="XBZ309" s="17"/>
      <c r="XCA309" s="18"/>
      <c r="XCB309" s="17"/>
      <c r="XCC309" s="19"/>
      <c r="XCD309" s="19"/>
      <c r="XCE309" s="19"/>
      <c r="XCF309" s="15"/>
      <c r="XCG309" s="16"/>
      <c r="XCH309" s="17"/>
      <c r="XCI309" s="18"/>
      <c r="XCJ309" s="17"/>
      <c r="XCK309" s="19"/>
      <c r="XCL309" s="19"/>
      <c r="XCM309" s="19"/>
      <c r="XCN309" s="15"/>
      <c r="XCO309" s="16"/>
      <c r="XCP309" s="17"/>
      <c r="XCQ309" s="18"/>
      <c r="XCR309" s="17"/>
      <c r="XCS309" s="19"/>
      <c r="XCT309" s="19"/>
      <c r="XCU309" s="19"/>
      <c r="XCV309" s="15"/>
      <c r="XCW309" s="16"/>
      <c r="XCX309" s="17"/>
      <c r="XCY309" s="18"/>
      <c r="XCZ309" s="17"/>
      <c r="XDA309" s="19"/>
      <c r="XDB309" s="19"/>
      <c r="XDC309" s="19"/>
      <c r="XDD309" s="15"/>
      <c r="XDE309" s="16"/>
      <c r="XDF309" s="17"/>
      <c r="XDG309" s="18"/>
      <c r="XDH309" s="17"/>
      <c r="XDI309" s="19"/>
      <c r="XDJ309" s="19"/>
      <c r="XDK309" s="19"/>
      <c r="XDL309" s="15"/>
      <c r="XDM309" s="16"/>
      <c r="XDN309" s="17"/>
      <c r="XDO309" s="18"/>
      <c r="XDP309" s="17"/>
      <c r="XDQ309" s="19"/>
      <c r="XDR309" s="19"/>
      <c r="XDS309" s="19"/>
      <c r="XDT309" s="15"/>
      <c r="XDU309" s="16"/>
      <c r="XDV309" s="17"/>
      <c r="XDW309" s="18"/>
      <c r="XDX309" s="17"/>
      <c r="XDY309" s="19"/>
      <c r="XDZ309" s="19"/>
      <c r="XEA309" s="19"/>
      <c r="XEB309" s="15"/>
      <c r="XEC309" s="16"/>
      <c r="XED309" s="17"/>
      <c r="XEE309" s="18"/>
      <c r="XEF309" s="17"/>
      <c r="XEG309" s="19"/>
      <c r="XEH309" s="19"/>
      <c r="XEI309" s="19"/>
    </row>
    <row r="310" spans="2:16363" ht="15" x14ac:dyDescent="0.15">
      <c r="B310" s="325"/>
      <c r="C310" s="313">
        <v>31</v>
      </c>
      <c r="D310" s="313"/>
      <c r="E310" s="338" t="s">
        <v>2365</v>
      </c>
      <c r="F310" s="313"/>
      <c r="G310" s="317"/>
      <c r="H310" s="331"/>
      <c r="I310" s="331"/>
      <c r="J310" s="354"/>
    </row>
    <row r="311" spans="2:16363" ht="24" customHeight="1" outlineLevel="1" x14ac:dyDescent="0.15">
      <c r="B311" s="345" t="s">
        <v>2260</v>
      </c>
      <c r="C311" s="320">
        <v>31</v>
      </c>
      <c r="D311" s="320">
        <v>4</v>
      </c>
      <c r="E311" s="346" t="s">
        <v>1684</v>
      </c>
      <c r="F311" s="320" t="s">
        <v>233</v>
      </c>
      <c r="G311" s="323">
        <v>100</v>
      </c>
      <c r="H311" s="324">
        <v>130202</v>
      </c>
      <c r="I311" s="324">
        <f t="shared" ref="I311:I335" si="18">+ROUND(H311*G311,0)</f>
        <v>13020200</v>
      </c>
      <c r="J311" s="354"/>
    </row>
    <row r="312" spans="2:16363" ht="30" outlineLevel="1" x14ac:dyDescent="0.15">
      <c r="B312" s="345" t="s">
        <v>2261</v>
      </c>
      <c r="C312" s="320">
        <v>31</v>
      </c>
      <c r="D312" s="320">
        <v>5</v>
      </c>
      <c r="E312" s="346" t="s">
        <v>2262</v>
      </c>
      <c r="F312" s="320" t="s">
        <v>287</v>
      </c>
      <c r="G312" s="323">
        <v>1</v>
      </c>
      <c r="H312" s="324">
        <v>750769</v>
      </c>
      <c r="I312" s="324">
        <f t="shared" si="18"/>
        <v>750769</v>
      </c>
      <c r="J312" s="354"/>
    </row>
    <row r="313" spans="2:16363" customFormat="1" ht="15" outlineLevel="1" x14ac:dyDescent="0.2">
      <c r="B313" s="347" t="s">
        <v>2263</v>
      </c>
      <c r="C313" s="320">
        <v>31</v>
      </c>
      <c r="D313" s="320">
        <v>7</v>
      </c>
      <c r="E313" s="346" t="s">
        <v>2264</v>
      </c>
      <c r="F313" s="320" t="s">
        <v>287</v>
      </c>
      <c r="G313" s="323">
        <v>1</v>
      </c>
      <c r="H313" s="324">
        <v>19925858</v>
      </c>
      <c r="I313" s="324">
        <f t="shared" si="18"/>
        <v>19925858</v>
      </c>
      <c r="J313" s="354"/>
    </row>
    <row r="314" spans="2:16363" customFormat="1" ht="15" outlineLevel="1" x14ac:dyDescent="0.2">
      <c r="B314" s="347" t="s">
        <v>2265</v>
      </c>
      <c r="C314" s="320">
        <v>31</v>
      </c>
      <c r="D314" s="320">
        <v>8</v>
      </c>
      <c r="E314" s="346" t="s">
        <v>2266</v>
      </c>
      <c r="F314" s="320" t="s">
        <v>287</v>
      </c>
      <c r="G314" s="323">
        <v>1</v>
      </c>
      <c r="H314" s="324">
        <v>4008872</v>
      </c>
      <c r="I314" s="324">
        <f t="shared" si="18"/>
        <v>4008872</v>
      </c>
      <c r="J314" s="354"/>
    </row>
    <row r="315" spans="2:16363" customFormat="1" ht="15" outlineLevel="1" x14ac:dyDescent="0.2">
      <c r="B315" s="347" t="s">
        <v>2267</v>
      </c>
      <c r="C315" s="320">
        <v>31</v>
      </c>
      <c r="D315" s="320">
        <v>9</v>
      </c>
      <c r="E315" s="346" t="s">
        <v>2268</v>
      </c>
      <c r="F315" s="320" t="s">
        <v>287</v>
      </c>
      <c r="G315" s="323">
        <v>1</v>
      </c>
      <c r="H315" s="324">
        <v>165318</v>
      </c>
      <c r="I315" s="324">
        <f t="shared" si="18"/>
        <v>165318</v>
      </c>
      <c r="J315" s="354"/>
    </row>
    <row r="316" spans="2:16363" customFormat="1" ht="30" outlineLevel="1" x14ac:dyDescent="0.2">
      <c r="B316" s="347" t="s">
        <v>2269</v>
      </c>
      <c r="C316" s="320">
        <v>31</v>
      </c>
      <c r="D316" s="320">
        <v>10</v>
      </c>
      <c r="E316" s="346" t="s">
        <v>2270</v>
      </c>
      <c r="F316" s="320" t="s">
        <v>287</v>
      </c>
      <c r="G316" s="323">
        <v>1</v>
      </c>
      <c r="H316" s="324">
        <v>108806</v>
      </c>
      <c r="I316" s="324">
        <f t="shared" si="18"/>
        <v>108806</v>
      </c>
      <c r="J316" s="354"/>
    </row>
    <row r="317" spans="2:16363" customFormat="1" ht="30" outlineLevel="1" x14ac:dyDescent="0.2">
      <c r="B317" s="347" t="s">
        <v>2271</v>
      </c>
      <c r="C317" s="320">
        <v>31</v>
      </c>
      <c r="D317" s="320">
        <v>11</v>
      </c>
      <c r="E317" s="346" t="s">
        <v>2272</v>
      </c>
      <c r="F317" s="320" t="s">
        <v>287</v>
      </c>
      <c r="G317" s="323">
        <v>1</v>
      </c>
      <c r="H317" s="324">
        <v>1043675</v>
      </c>
      <c r="I317" s="324">
        <f t="shared" si="18"/>
        <v>1043675</v>
      </c>
      <c r="J317" s="354"/>
    </row>
    <row r="318" spans="2:16363" customFormat="1" ht="15" outlineLevel="1" x14ac:dyDescent="0.2">
      <c r="B318" s="347" t="s">
        <v>2273</v>
      </c>
      <c r="C318" s="320">
        <v>31</v>
      </c>
      <c r="D318" s="320">
        <v>12</v>
      </c>
      <c r="E318" s="346" t="s">
        <v>2274</v>
      </c>
      <c r="F318" s="320" t="s">
        <v>287</v>
      </c>
      <c r="G318" s="323">
        <v>1</v>
      </c>
      <c r="H318" s="324">
        <v>361853</v>
      </c>
      <c r="I318" s="324">
        <f t="shared" si="18"/>
        <v>361853</v>
      </c>
      <c r="J318" s="354"/>
    </row>
    <row r="319" spans="2:16363" customFormat="1" ht="28" customHeight="1" outlineLevel="1" x14ac:dyDescent="0.2">
      <c r="B319" s="347" t="s">
        <v>2275</v>
      </c>
      <c r="C319" s="320">
        <v>31</v>
      </c>
      <c r="D319" s="320">
        <v>13</v>
      </c>
      <c r="E319" s="346" t="s">
        <v>2276</v>
      </c>
      <c r="F319" s="320" t="s">
        <v>287</v>
      </c>
      <c r="G319" s="323">
        <v>1</v>
      </c>
      <c r="H319" s="324">
        <v>273807</v>
      </c>
      <c r="I319" s="324">
        <f t="shared" si="18"/>
        <v>273807</v>
      </c>
      <c r="J319" s="354"/>
    </row>
    <row r="320" spans="2:16363" customFormat="1" ht="15" outlineLevel="1" x14ac:dyDescent="0.2">
      <c r="B320" s="348" t="s">
        <v>2277</v>
      </c>
      <c r="C320" s="320">
        <v>31</v>
      </c>
      <c r="D320" s="320">
        <v>14</v>
      </c>
      <c r="E320" s="346" t="s">
        <v>2278</v>
      </c>
      <c r="F320" s="320" t="s">
        <v>362</v>
      </c>
      <c r="G320" s="323">
        <v>1</v>
      </c>
      <c r="H320" s="324">
        <v>197397</v>
      </c>
      <c r="I320" s="324">
        <f t="shared" si="18"/>
        <v>197397</v>
      </c>
      <c r="J320" s="354"/>
    </row>
    <row r="321" spans="2:16363" customFormat="1" ht="15" outlineLevel="1" x14ac:dyDescent="0.2">
      <c r="B321" s="348" t="s">
        <v>2279</v>
      </c>
      <c r="C321" s="320">
        <v>31</v>
      </c>
      <c r="D321" s="320">
        <v>15</v>
      </c>
      <c r="E321" s="346" t="s">
        <v>2280</v>
      </c>
      <c r="F321" s="320" t="s">
        <v>287</v>
      </c>
      <c r="G321" s="323">
        <v>1</v>
      </c>
      <c r="H321" s="324">
        <v>3598470</v>
      </c>
      <c r="I321" s="324">
        <f t="shared" si="18"/>
        <v>3598470</v>
      </c>
      <c r="J321" s="354"/>
    </row>
    <row r="322" spans="2:16363" customFormat="1" ht="15" outlineLevel="1" x14ac:dyDescent="0.2">
      <c r="B322" s="348" t="s">
        <v>2281</v>
      </c>
      <c r="C322" s="320">
        <v>31</v>
      </c>
      <c r="D322" s="320">
        <v>16</v>
      </c>
      <c r="E322" s="346" t="s">
        <v>1730</v>
      </c>
      <c r="F322" s="320" t="s">
        <v>287</v>
      </c>
      <c r="G322" s="323">
        <v>1</v>
      </c>
      <c r="H322" s="324">
        <v>1478015</v>
      </c>
      <c r="I322" s="324">
        <f t="shared" si="18"/>
        <v>1478015</v>
      </c>
      <c r="J322" s="354"/>
    </row>
    <row r="323" spans="2:16363" customFormat="1" ht="45" outlineLevel="1" x14ac:dyDescent="0.2">
      <c r="B323" s="349" t="s">
        <v>2288</v>
      </c>
      <c r="C323" s="320">
        <v>31</v>
      </c>
      <c r="D323" s="320">
        <v>20</v>
      </c>
      <c r="E323" s="346" t="s">
        <v>2289</v>
      </c>
      <c r="F323" s="320" t="s">
        <v>287</v>
      </c>
      <c r="G323" s="323">
        <v>1</v>
      </c>
      <c r="H323" s="324">
        <v>3907501</v>
      </c>
      <c r="I323" s="324">
        <f t="shared" si="18"/>
        <v>3907501</v>
      </c>
      <c r="J323" s="354"/>
    </row>
    <row r="324" spans="2:16363" customFormat="1" ht="15" outlineLevel="1" x14ac:dyDescent="0.2">
      <c r="B324" s="349" t="s">
        <v>2290</v>
      </c>
      <c r="C324" s="320">
        <v>31</v>
      </c>
      <c r="D324" s="320">
        <v>21</v>
      </c>
      <c r="E324" s="346" t="s">
        <v>2291</v>
      </c>
      <c r="F324" s="320" t="s">
        <v>2029</v>
      </c>
      <c r="G324" s="323">
        <v>30</v>
      </c>
      <c r="H324" s="324">
        <v>132743</v>
      </c>
      <c r="I324" s="324">
        <f t="shared" si="18"/>
        <v>3982290</v>
      </c>
      <c r="J324" s="354"/>
    </row>
    <row r="325" spans="2:16363" customFormat="1" ht="15" outlineLevel="1" x14ac:dyDescent="0.2">
      <c r="B325" s="349" t="s">
        <v>2292</v>
      </c>
      <c r="C325" s="320">
        <v>31</v>
      </c>
      <c r="D325" s="320">
        <v>22</v>
      </c>
      <c r="E325" s="346" t="s">
        <v>2293</v>
      </c>
      <c r="F325" s="320" t="s">
        <v>362</v>
      </c>
      <c r="G325" s="323">
        <v>1</v>
      </c>
      <c r="H325" s="324">
        <v>82791</v>
      </c>
      <c r="I325" s="324">
        <f t="shared" si="18"/>
        <v>82791</v>
      </c>
      <c r="J325" s="354"/>
    </row>
    <row r="326" spans="2:16363" customFormat="1" ht="15" outlineLevel="1" x14ac:dyDescent="0.2">
      <c r="B326" s="349" t="s">
        <v>2294</v>
      </c>
      <c r="C326" s="320">
        <v>31</v>
      </c>
      <c r="D326" s="320">
        <v>23</v>
      </c>
      <c r="E326" s="346" t="s">
        <v>2295</v>
      </c>
      <c r="F326" s="320" t="s">
        <v>1839</v>
      </c>
      <c r="G326" s="323">
        <v>1</v>
      </c>
      <c r="H326" s="324">
        <v>662490</v>
      </c>
      <c r="I326" s="324">
        <f t="shared" si="18"/>
        <v>662490</v>
      </c>
      <c r="J326" s="354"/>
    </row>
    <row r="327" spans="2:16363" customFormat="1" ht="15" outlineLevel="1" x14ac:dyDescent="0.2">
      <c r="B327" s="348" t="s">
        <v>2305</v>
      </c>
      <c r="C327" s="320">
        <v>31</v>
      </c>
      <c r="D327" s="320">
        <v>28</v>
      </c>
      <c r="E327" s="346" t="s">
        <v>2306</v>
      </c>
      <c r="F327" s="320" t="s">
        <v>1839</v>
      </c>
      <c r="G327" s="323">
        <v>1</v>
      </c>
      <c r="H327" s="324">
        <v>332483</v>
      </c>
      <c r="I327" s="324">
        <f t="shared" si="18"/>
        <v>332483</v>
      </c>
      <c r="J327" s="354"/>
    </row>
    <row r="328" spans="2:16363" customFormat="1" ht="15" outlineLevel="1" x14ac:dyDescent="0.2">
      <c r="B328" s="348" t="s">
        <v>2307</v>
      </c>
      <c r="C328" s="320">
        <v>31</v>
      </c>
      <c r="D328" s="320">
        <v>29</v>
      </c>
      <c r="E328" s="346" t="s">
        <v>2308</v>
      </c>
      <c r="F328" s="320" t="s">
        <v>287</v>
      </c>
      <c r="G328" s="323">
        <v>1</v>
      </c>
      <c r="H328" s="324">
        <v>130899</v>
      </c>
      <c r="I328" s="324">
        <f t="shared" si="18"/>
        <v>130899</v>
      </c>
      <c r="J328" s="354"/>
    </row>
    <row r="329" spans="2:16363" customFormat="1" ht="15" outlineLevel="1" x14ac:dyDescent="0.2">
      <c r="B329" s="348" t="s">
        <v>2309</v>
      </c>
      <c r="C329" s="320">
        <v>31</v>
      </c>
      <c r="D329" s="320">
        <v>30</v>
      </c>
      <c r="E329" s="346" t="s">
        <v>2310</v>
      </c>
      <c r="F329" s="320" t="s">
        <v>1839</v>
      </c>
      <c r="G329" s="323">
        <v>1</v>
      </c>
      <c r="H329" s="324">
        <v>1083972</v>
      </c>
      <c r="I329" s="324">
        <f t="shared" si="18"/>
        <v>1083972</v>
      </c>
      <c r="J329" s="354"/>
    </row>
    <row r="330" spans="2:16363" customFormat="1" ht="32.5" customHeight="1" outlineLevel="1" x14ac:dyDescent="0.2">
      <c r="B330" s="348" t="s">
        <v>2311</v>
      </c>
      <c r="C330" s="320">
        <v>31</v>
      </c>
      <c r="D330" s="320">
        <v>31</v>
      </c>
      <c r="E330" s="346" t="s">
        <v>2312</v>
      </c>
      <c r="F330" s="320" t="s">
        <v>233</v>
      </c>
      <c r="G330" s="323">
        <v>1</v>
      </c>
      <c r="H330" s="324">
        <v>42323</v>
      </c>
      <c r="I330" s="324">
        <f t="shared" si="18"/>
        <v>42323</v>
      </c>
      <c r="J330" s="354"/>
    </row>
    <row r="331" spans="2:16363" customFormat="1" ht="48.5" customHeight="1" outlineLevel="1" x14ac:dyDescent="0.2">
      <c r="B331" s="348" t="s">
        <v>2313</v>
      </c>
      <c r="C331" s="320">
        <v>31</v>
      </c>
      <c r="D331" s="320">
        <v>32</v>
      </c>
      <c r="E331" s="346" t="s">
        <v>2314</v>
      </c>
      <c r="F331" s="320" t="s">
        <v>233</v>
      </c>
      <c r="G331" s="323">
        <v>1</v>
      </c>
      <c r="H331" s="324">
        <v>207829</v>
      </c>
      <c r="I331" s="324">
        <f t="shared" si="18"/>
        <v>207829</v>
      </c>
      <c r="J331" s="354"/>
    </row>
    <row r="332" spans="2:16363" customFormat="1" ht="40.75" customHeight="1" outlineLevel="1" x14ac:dyDescent="0.2">
      <c r="B332" s="348" t="s">
        <v>2315</v>
      </c>
      <c r="C332" s="320">
        <v>31</v>
      </c>
      <c r="D332" s="320">
        <v>33</v>
      </c>
      <c r="E332" s="346" t="s">
        <v>2316</v>
      </c>
      <c r="F332" s="320" t="s">
        <v>233</v>
      </c>
      <c r="G332" s="323">
        <v>1</v>
      </c>
      <c r="H332" s="324">
        <v>215059</v>
      </c>
      <c r="I332" s="324">
        <f t="shared" si="18"/>
        <v>215059</v>
      </c>
      <c r="J332" s="354"/>
    </row>
    <row r="333" spans="2:16363" customFormat="1" ht="32.5" customHeight="1" outlineLevel="1" x14ac:dyDescent="0.2">
      <c r="B333" s="348" t="s">
        <v>2317</v>
      </c>
      <c r="C333" s="320">
        <v>31</v>
      </c>
      <c r="D333" s="320">
        <v>34</v>
      </c>
      <c r="E333" s="346" t="s">
        <v>2318</v>
      </c>
      <c r="F333" s="320" t="s">
        <v>287</v>
      </c>
      <c r="G333" s="323">
        <v>1</v>
      </c>
      <c r="H333" s="324">
        <v>9554</v>
      </c>
      <c r="I333" s="324">
        <f t="shared" si="18"/>
        <v>9554</v>
      </c>
      <c r="J333" s="354"/>
    </row>
    <row r="334" spans="2:16363" customFormat="1" ht="32.5" customHeight="1" outlineLevel="1" x14ac:dyDescent="0.2">
      <c r="B334" s="348" t="s">
        <v>2320</v>
      </c>
      <c r="C334" s="320">
        <v>31</v>
      </c>
      <c r="D334" s="320">
        <v>35</v>
      </c>
      <c r="E334" s="346" t="s">
        <v>2321</v>
      </c>
      <c r="F334" s="320" t="s">
        <v>124</v>
      </c>
      <c r="G334" s="323">
        <v>1</v>
      </c>
      <c r="H334" s="324">
        <v>169497</v>
      </c>
      <c r="I334" s="324">
        <f t="shared" si="18"/>
        <v>169497</v>
      </c>
      <c r="J334" s="354"/>
    </row>
    <row r="335" spans="2:16363" customFormat="1" ht="32.5" customHeight="1" outlineLevel="1" x14ac:dyDescent="0.2">
      <c r="B335" s="348" t="s">
        <v>2322</v>
      </c>
      <c r="C335" s="320">
        <v>31</v>
      </c>
      <c r="D335" s="320">
        <v>35</v>
      </c>
      <c r="E335" s="346" t="s">
        <v>2323</v>
      </c>
      <c r="F335" s="320" t="s">
        <v>287</v>
      </c>
      <c r="G335" s="323">
        <v>1</v>
      </c>
      <c r="H335" s="324">
        <v>1895310</v>
      </c>
      <c r="I335" s="324">
        <f t="shared" si="18"/>
        <v>1895310</v>
      </c>
      <c r="J335" s="354"/>
    </row>
    <row r="336" spans="2:16363" ht="15" x14ac:dyDescent="0.15">
      <c r="B336" s="350"/>
      <c r="C336" s="313">
        <v>33</v>
      </c>
      <c r="D336" s="313"/>
      <c r="E336" s="338" t="s">
        <v>2366</v>
      </c>
      <c r="F336" s="313"/>
      <c r="G336" s="317"/>
      <c r="H336" s="331"/>
      <c r="I336" s="331"/>
      <c r="J336" s="354"/>
      <c r="K336" s="11"/>
      <c r="L336" s="12"/>
      <c r="M336" s="13"/>
      <c r="N336" s="13"/>
      <c r="O336" s="14"/>
      <c r="P336" s="13"/>
      <c r="Q336" s="11"/>
      <c r="R336" s="11"/>
      <c r="S336" s="11"/>
      <c r="T336" s="12"/>
      <c r="U336" s="13"/>
      <c r="V336" s="13"/>
      <c r="W336" s="14"/>
      <c r="X336" s="13"/>
      <c r="Y336" s="11"/>
      <c r="Z336" s="11"/>
      <c r="AA336" s="11"/>
      <c r="AB336" s="12"/>
      <c r="AC336" s="13"/>
      <c r="AD336" s="13"/>
      <c r="AE336" s="14"/>
      <c r="AF336" s="13"/>
      <c r="AG336" s="11"/>
      <c r="AH336" s="11"/>
      <c r="AI336" s="11"/>
      <c r="AJ336" s="12"/>
      <c r="AK336" s="13"/>
      <c r="AL336" s="13"/>
      <c r="AM336" s="14"/>
      <c r="AN336" s="13"/>
      <c r="AO336" s="11"/>
      <c r="AP336" s="11"/>
      <c r="AQ336" s="11"/>
      <c r="AR336" s="12"/>
      <c r="AS336" s="13"/>
      <c r="AT336" s="13"/>
      <c r="AU336" s="14"/>
      <c r="AV336" s="13"/>
      <c r="AW336" s="11"/>
      <c r="AX336" s="11"/>
      <c r="AY336" s="11"/>
      <c r="AZ336" s="12"/>
      <c r="BA336" s="13"/>
      <c r="BB336" s="13"/>
      <c r="BC336" s="14"/>
      <c r="BD336" s="13"/>
      <c r="BE336" s="11"/>
      <c r="BF336" s="11"/>
      <c r="BG336" s="11"/>
      <c r="BH336" s="12"/>
      <c r="BI336" s="13"/>
      <c r="BJ336" s="13"/>
      <c r="BK336" s="14"/>
      <c r="BL336" s="13"/>
      <c r="BM336" s="11"/>
      <c r="BN336" s="11"/>
      <c r="BO336" s="11"/>
      <c r="BP336" s="12"/>
      <c r="BQ336" s="13"/>
      <c r="BR336" s="13"/>
      <c r="BS336" s="14"/>
      <c r="BT336" s="13"/>
      <c r="BU336" s="11"/>
      <c r="BV336" s="11"/>
      <c r="BW336" s="11"/>
      <c r="BX336" s="12"/>
      <c r="BY336" s="13"/>
      <c r="BZ336" s="13"/>
      <c r="CA336" s="14"/>
      <c r="CB336" s="13"/>
      <c r="CC336" s="11"/>
      <c r="CD336" s="11"/>
      <c r="CE336" s="11"/>
      <c r="CF336" s="12"/>
      <c r="CG336" s="13"/>
      <c r="CH336" s="13"/>
      <c r="CI336" s="14"/>
      <c r="CJ336" s="13"/>
      <c r="CK336" s="11"/>
      <c r="CL336" s="11"/>
      <c r="CM336" s="11"/>
      <c r="CN336" s="12"/>
      <c r="CO336" s="13"/>
      <c r="CP336" s="13"/>
      <c r="CQ336" s="14"/>
      <c r="CR336" s="13"/>
      <c r="CS336" s="11"/>
      <c r="CT336" s="11"/>
      <c r="CU336" s="11"/>
      <c r="CV336" s="12"/>
      <c r="CW336" s="13"/>
      <c r="CX336" s="13"/>
      <c r="CY336" s="14"/>
      <c r="CZ336" s="13"/>
      <c r="DA336" s="11"/>
      <c r="DB336" s="11"/>
      <c r="DC336" s="11"/>
      <c r="DD336" s="12"/>
      <c r="DE336" s="13"/>
      <c r="DF336" s="13"/>
      <c r="DG336" s="14"/>
      <c r="DH336" s="13"/>
      <c r="DI336" s="11"/>
      <c r="DJ336" s="11"/>
      <c r="DK336" s="11"/>
      <c r="DL336" s="12"/>
      <c r="DM336" s="13"/>
      <c r="DN336" s="13"/>
      <c r="DO336" s="14"/>
      <c r="DP336" s="13"/>
      <c r="DQ336" s="11"/>
      <c r="DR336" s="11"/>
      <c r="DS336" s="11"/>
      <c r="DT336" s="12"/>
      <c r="DU336" s="13"/>
      <c r="DV336" s="13"/>
      <c r="DW336" s="14"/>
      <c r="DX336" s="13"/>
      <c r="DY336" s="11"/>
      <c r="DZ336" s="11"/>
      <c r="EA336" s="11"/>
      <c r="EB336" s="12"/>
      <c r="EC336" s="13"/>
      <c r="ED336" s="13"/>
      <c r="EE336" s="14"/>
      <c r="EF336" s="13"/>
      <c r="EG336" s="11"/>
      <c r="EH336" s="11"/>
      <c r="EI336" s="11"/>
      <c r="EJ336" s="12"/>
      <c r="EK336" s="13"/>
      <c r="EL336" s="13"/>
      <c r="EM336" s="14"/>
      <c r="EN336" s="13"/>
      <c r="EO336" s="11"/>
      <c r="EP336" s="11"/>
      <c r="EQ336" s="11"/>
      <c r="ER336" s="12"/>
      <c r="ES336" s="13"/>
      <c r="ET336" s="13"/>
      <c r="EU336" s="14"/>
      <c r="EV336" s="13"/>
      <c r="EW336" s="11"/>
      <c r="EX336" s="11"/>
      <c r="EY336" s="11"/>
      <c r="EZ336" s="12"/>
      <c r="FA336" s="13"/>
      <c r="FB336" s="13"/>
      <c r="FC336" s="14"/>
      <c r="FD336" s="13"/>
      <c r="FE336" s="11"/>
      <c r="FF336" s="11"/>
      <c r="FG336" s="11"/>
      <c r="FH336" s="12"/>
      <c r="FI336" s="13"/>
      <c r="FJ336" s="13"/>
      <c r="FK336" s="14"/>
      <c r="FL336" s="13"/>
      <c r="FM336" s="11"/>
      <c r="FN336" s="11"/>
      <c r="FO336" s="11"/>
      <c r="FP336" s="12"/>
      <c r="FQ336" s="13"/>
      <c r="FR336" s="13"/>
      <c r="FS336" s="14"/>
      <c r="FT336" s="13"/>
      <c r="FU336" s="11"/>
      <c r="FV336" s="11"/>
      <c r="FW336" s="11"/>
      <c r="FX336" s="12"/>
      <c r="FY336" s="13"/>
      <c r="FZ336" s="13"/>
      <c r="GA336" s="14"/>
      <c r="GB336" s="13"/>
      <c r="GC336" s="11"/>
      <c r="GD336" s="11"/>
      <c r="GE336" s="11"/>
      <c r="GF336" s="12"/>
      <c r="GG336" s="13"/>
      <c r="GH336" s="13"/>
      <c r="GI336" s="14"/>
      <c r="GJ336" s="13"/>
      <c r="GK336" s="11"/>
      <c r="GL336" s="11"/>
      <c r="GM336" s="11"/>
      <c r="GN336" s="12"/>
      <c r="GO336" s="13"/>
      <c r="GP336" s="13"/>
      <c r="GQ336" s="14"/>
      <c r="GR336" s="13"/>
      <c r="GS336" s="11"/>
      <c r="GT336" s="11"/>
      <c r="GU336" s="11"/>
      <c r="GV336" s="12"/>
      <c r="GW336" s="13"/>
      <c r="GX336" s="13"/>
      <c r="GY336" s="14"/>
      <c r="GZ336" s="13"/>
      <c r="HA336" s="11"/>
      <c r="HB336" s="11"/>
      <c r="HC336" s="11"/>
      <c r="HD336" s="12"/>
      <c r="HE336" s="13"/>
      <c r="HF336" s="13"/>
      <c r="HG336" s="14"/>
      <c r="HH336" s="13"/>
      <c r="HI336" s="11"/>
      <c r="HJ336" s="11"/>
      <c r="HK336" s="11"/>
      <c r="HL336" s="12"/>
      <c r="HM336" s="13"/>
      <c r="HN336" s="13"/>
      <c r="HO336" s="14"/>
      <c r="HP336" s="13"/>
      <c r="HQ336" s="11"/>
      <c r="HR336" s="11"/>
      <c r="HS336" s="11"/>
      <c r="HT336" s="12"/>
      <c r="HU336" s="13"/>
      <c r="HV336" s="13"/>
      <c r="HW336" s="14"/>
      <c r="HX336" s="13"/>
      <c r="HY336" s="11"/>
      <c r="HZ336" s="11"/>
      <c r="IA336" s="11"/>
      <c r="IB336" s="12"/>
      <c r="IC336" s="13"/>
      <c r="ID336" s="13"/>
      <c r="IE336" s="14"/>
      <c r="IF336" s="13"/>
      <c r="IG336" s="11"/>
      <c r="IH336" s="11"/>
      <c r="II336" s="11"/>
      <c r="IJ336" s="12"/>
      <c r="IK336" s="13"/>
      <c r="IL336" s="13"/>
      <c r="IM336" s="14"/>
      <c r="IN336" s="13"/>
      <c r="IO336" s="11"/>
      <c r="IP336" s="11"/>
      <c r="IQ336" s="11"/>
      <c r="IR336" s="12"/>
      <c r="IS336" s="13"/>
      <c r="IT336" s="13"/>
      <c r="IU336" s="14"/>
      <c r="IV336" s="13"/>
      <c r="IW336" s="11"/>
      <c r="IX336" s="11"/>
      <c r="IY336" s="11"/>
      <c r="IZ336" s="12"/>
      <c r="JA336" s="13"/>
      <c r="JB336" s="13"/>
      <c r="JC336" s="14"/>
      <c r="JD336" s="13"/>
      <c r="JE336" s="11"/>
      <c r="JF336" s="11"/>
      <c r="JG336" s="11"/>
      <c r="JH336" s="12"/>
      <c r="JI336" s="13"/>
      <c r="JJ336" s="13"/>
      <c r="JK336" s="14"/>
      <c r="JL336" s="13"/>
      <c r="JM336" s="11"/>
      <c r="JN336" s="11"/>
      <c r="JO336" s="11"/>
      <c r="JP336" s="12"/>
      <c r="JQ336" s="13"/>
      <c r="JR336" s="13"/>
      <c r="JS336" s="14"/>
      <c r="JT336" s="13"/>
      <c r="JU336" s="11"/>
      <c r="JV336" s="11"/>
      <c r="JW336" s="11"/>
      <c r="JX336" s="12"/>
      <c r="JY336" s="13"/>
      <c r="JZ336" s="13"/>
      <c r="KA336" s="14"/>
      <c r="KB336" s="13"/>
      <c r="KC336" s="11"/>
      <c r="KD336" s="11"/>
      <c r="KE336" s="11"/>
      <c r="KF336" s="12"/>
      <c r="KG336" s="13"/>
      <c r="KH336" s="13"/>
      <c r="KI336" s="14"/>
      <c r="KJ336" s="13"/>
      <c r="KK336" s="11"/>
      <c r="KL336" s="11"/>
      <c r="KM336" s="11"/>
      <c r="KN336" s="12"/>
      <c r="KO336" s="13"/>
      <c r="KP336" s="13"/>
      <c r="KQ336" s="14"/>
      <c r="KR336" s="13"/>
      <c r="KS336" s="11"/>
      <c r="KT336" s="11"/>
      <c r="KU336" s="11"/>
      <c r="KV336" s="12"/>
      <c r="KW336" s="13"/>
      <c r="KX336" s="13"/>
      <c r="KY336" s="14"/>
      <c r="KZ336" s="13"/>
      <c r="LA336" s="11"/>
      <c r="LB336" s="11"/>
      <c r="LC336" s="11"/>
      <c r="LD336" s="12"/>
      <c r="LE336" s="13"/>
      <c r="LF336" s="13"/>
      <c r="LG336" s="14"/>
      <c r="LH336" s="13"/>
      <c r="LI336" s="11"/>
      <c r="LJ336" s="11"/>
      <c r="LK336" s="11"/>
      <c r="LL336" s="12"/>
      <c r="LM336" s="13"/>
      <c r="LN336" s="13"/>
      <c r="LO336" s="14"/>
      <c r="LP336" s="13"/>
      <c r="LQ336" s="11"/>
      <c r="LR336" s="11"/>
      <c r="LS336" s="11"/>
      <c r="LT336" s="12"/>
      <c r="LU336" s="13"/>
      <c r="LV336" s="13"/>
      <c r="LW336" s="14"/>
      <c r="LX336" s="13"/>
      <c r="LY336" s="11"/>
      <c r="LZ336" s="11"/>
      <c r="MA336" s="11"/>
      <c r="MB336" s="12"/>
      <c r="MC336" s="13"/>
      <c r="MD336" s="13"/>
      <c r="ME336" s="14"/>
      <c r="MF336" s="13"/>
      <c r="MG336" s="11"/>
      <c r="MH336" s="11"/>
      <c r="MI336" s="11"/>
      <c r="MJ336" s="12"/>
      <c r="MK336" s="13"/>
      <c r="ML336" s="13"/>
      <c r="MM336" s="14"/>
      <c r="MN336" s="13"/>
      <c r="MO336" s="11"/>
      <c r="MP336" s="11"/>
      <c r="MQ336" s="11"/>
      <c r="MR336" s="12"/>
      <c r="MS336" s="13"/>
      <c r="MT336" s="13"/>
      <c r="MU336" s="14"/>
      <c r="MV336" s="13"/>
      <c r="MW336" s="11"/>
      <c r="MX336" s="11"/>
      <c r="MY336" s="11"/>
      <c r="MZ336" s="12"/>
      <c r="NA336" s="13"/>
      <c r="NB336" s="13"/>
      <c r="NC336" s="14"/>
      <c r="ND336" s="13"/>
      <c r="NE336" s="11"/>
      <c r="NF336" s="11"/>
      <c r="NG336" s="11"/>
      <c r="NH336" s="12"/>
      <c r="NI336" s="13"/>
      <c r="NJ336" s="13"/>
      <c r="NK336" s="14"/>
      <c r="NL336" s="13"/>
      <c r="NM336" s="11"/>
      <c r="NN336" s="11"/>
      <c r="NO336" s="11"/>
      <c r="NP336" s="12"/>
      <c r="NQ336" s="13"/>
      <c r="NR336" s="13"/>
      <c r="NS336" s="14"/>
      <c r="NT336" s="13"/>
      <c r="NU336" s="11"/>
      <c r="NV336" s="11"/>
      <c r="NW336" s="11"/>
      <c r="NX336" s="12"/>
      <c r="NY336" s="13"/>
      <c r="NZ336" s="13"/>
      <c r="OA336" s="14"/>
      <c r="OB336" s="13"/>
      <c r="OC336" s="11"/>
      <c r="OD336" s="11"/>
      <c r="OE336" s="11"/>
      <c r="OF336" s="12"/>
      <c r="OG336" s="13"/>
      <c r="OH336" s="13"/>
      <c r="OI336" s="14"/>
      <c r="OJ336" s="13"/>
      <c r="OK336" s="11"/>
      <c r="OL336" s="11"/>
      <c r="OM336" s="11"/>
      <c r="ON336" s="12"/>
      <c r="OO336" s="13"/>
      <c r="OP336" s="13"/>
      <c r="OQ336" s="14"/>
      <c r="OR336" s="13"/>
      <c r="OS336" s="11"/>
      <c r="OT336" s="11"/>
      <c r="OU336" s="11"/>
      <c r="OV336" s="12"/>
      <c r="OW336" s="13"/>
      <c r="OX336" s="13"/>
      <c r="OY336" s="14"/>
      <c r="OZ336" s="13"/>
      <c r="PA336" s="11"/>
      <c r="PB336" s="11"/>
      <c r="PC336" s="11"/>
      <c r="PD336" s="12"/>
      <c r="PE336" s="13"/>
      <c r="PF336" s="13"/>
      <c r="PG336" s="14"/>
      <c r="PH336" s="13"/>
      <c r="PI336" s="11"/>
      <c r="PJ336" s="11"/>
      <c r="PK336" s="11"/>
      <c r="PL336" s="12"/>
      <c r="PM336" s="13"/>
      <c r="PN336" s="13"/>
      <c r="PO336" s="14"/>
      <c r="PP336" s="13"/>
      <c r="PQ336" s="11"/>
      <c r="PR336" s="11"/>
      <c r="PS336" s="11"/>
      <c r="PT336" s="12"/>
      <c r="PU336" s="13"/>
      <c r="PV336" s="13"/>
      <c r="PW336" s="14"/>
      <c r="PX336" s="13"/>
      <c r="PY336" s="11"/>
      <c r="PZ336" s="11"/>
      <c r="QA336" s="11"/>
      <c r="QB336" s="12"/>
      <c r="QC336" s="13"/>
      <c r="QD336" s="13"/>
      <c r="QE336" s="14"/>
      <c r="QF336" s="13"/>
      <c r="QG336" s="11"/>
      <c r="QH336" s="11"/>
      <c r="QI336" s="11"/>
      <c r="QJ336" s="12"/>
      <c r="QK336" s="13"/>
      <c r="QL336" s="13"/>
      <c r="QM336" s="14"/>
      <c r="QN336" s="13"/>
      <c r="QO336" s="11"/>
      <c r="QP336" s="11"/>
      <c r="QQ336" s="11"/>
      <c r="QR336" s="12"/>
      <c r="QS336" s="13"/>
      <c r="QT336" s="13"/>
      <c r="QU336" s="14"/>
      <c r="QV336" s="13"/>
      <c r="QW336" s="11"/>
      <c r="QX336" s="11"/>
      <c r="QY336" s="11"/>
      <c r="QZ336" s="12"/>
      <c r="RA336" s="13"/>
      <c r="RB336" s="13"/>
      <c r="RC336" s="14"/>
      <c r="RD336" s="13"/>
      <c r="RE336" s="11"/>
      <c r="RF336" s="11"/>
      <c r="RG336" s="11"/>
      <c r="RH336" s="12"/>
      <c r="RI336" s="13"/>
      <c r="RJ336" s="13"/>
      <c r="RK336" s="14"/>
      <c r="RL336" s="13"/>
      <c r="RM336" s="11"/>
      <c r="RN336" s="11"/>
      <c r="RO336" s="11"/>
      <c r="RP336" s="12"/>
      <c r="RQ336" s="13"/>
      <c r="RR336" s="13"/>
      <c r="RS336" s="14"/>
      <c r="RT336" s="13"/>
      <c r="RU336" s="11"/>
      <c r="RV336" s="11"/>
      <c r="RW336" s="11"/>
      <c r="RX336" s="12"/>
      <c r="RY336" s="13"/>
      <c r="RZ336" s="13"/>
      <c r="SA336" s="14"/>
      <c r="SB336" s="13"/>
      <c r="SC336" s="11"/>
      <c r="SD336" s="11"/>
      <c r="SE336" s="11"/>
      <c r="SF336" s="12"/>
      <c r="SG336" s="13"/>
      <c r="SH336" s="13"/>
      <c r="SI336" s="14"/>
      <c r="SJ336" s="13"/>
      <c r="SK336" s="11"/>
      <c r="SL336" s="11"/>
      <c r="SM336" s="11"/>
      <c r="SN336" s="12"/>
      <c r="SO336" s="13"/>
      <c r="SP336" s="13"/>
      <c r="SQ336" s="14"/>
      <c r="SR336" s="13"/>
      <c r="SS336" s="11"/>
      <c r="ST336" s="11"/>
      <c r="SU336" s="11"/>
      <c r="SV336" s="12"/>
      <c r="SW336" s="13"/>
      <c r="SX336" s="13"/>
      <c r="SY336" s="14"/>
      <c r="SZ336" s="13"/>
      <c r="TA336" s="11"/>
      <c r="TB336" s="11"/>
      <c r="TC336" s="11"/>
      <c r="TD336" s="12"/>
      <c r="TE336" s="13"/>
      <c r="TF336" s="13"/>
      <c r="TG336" s="14"/>
      <c r="TH336" s="13"/>
      <c r="TI336" s="11"/>
      <c r="TJ336" s="11"/>
      <c r="TK336" s="11"/>
      <c r="TL336" s="12"/>
      <c r="TM336" s="13"/>
      <c r="TN336" s="13"/>
      <c r="TO336" s="14"/>
      <c r="TP336" s="13"/>
      <c r="TQ336" s="11"/>
      <c r="TR336" s="11"/>
      <c r="TS336" s="11"/>
      <c r="TT336" s="12"/>
      <c r="TU336" s="13"/>
      <c r="TV336" s="13"/>
      <c r="TW336" s="14"/>
      <c r="TX336" s="13"/>
      <c r="TY336" s="11"/>
      <c r="TZ336" s="11"/>
      <c r="UA336" s="11"/>
      <c r="UB336" s="12"/>
      <c r="UC336" s="13"/>
      <c r="UD336" s="13"/>
      <c r="UE336" s="14"/>
      <c r="UF336" s="13"/>
      <c r="UG336" s="11"/>
      <c r="UH336" s="11"/>
      <c r="UI336" s="11"/>
      <c r="UJ336" s="12"/>
      <c r="UK336" s="13"/>
      <c r="UL336" s="13"/>
      <c r="UM336" s="14"/>
      <c r="UN336" s="13"/>
      <c r="UO336" s="11"/>
      <c r="UP336" s="11"/>
      <c r="UQ336" s="11"/>
      <c r="UR336" s="12"/>
      <c r="US336" s="13"/>
      <c r="UT336" s="13"/>
      <c r="UU336" s="14"/>
      <c r="UV336" s="13"/>
      <c r="UW336" s="11"/>
      <c r="UX336" s="11"/>
      <c r="UY336" s="11"/>
      <c r="UZ336" s="12"/>
      <c r="VA336" s="13"/>
      <c r="VB336" s="13"/>
      <c r="VC336" s="14"/>
      <c r="VD336" s="13"/>
      <c r="VE336" s="11"/>
      <c r="VF336" s="11"/>
      <c r="VG336" s="11"/>
      <c r="VH336" s="12"/>
      <c r="VI336" s="13"/>
      <c r="VJ336" s="13"/>
      <c r="VK336" s="14"/>
      <c r="VL336" s="13"/>
      <c r="VM336" s="11"/>
      <c r="VN336" s="11"/>
      <c r="VO336" s="11"/>
      <c r="VP336" s="12"/>
      <c r="VQ336" s="13"/>
      <c r="VR336" s="13"/>
      <c r="VS336" s="14"/>
      <c r="VT336" s="13"/>
      <c r="VU336" s="11"/>
      <c r="VV336" s="11"/>
      <c r="VW336" s="11"/>
      <c r="VX336" s="12"/>
      <c r="VY336" s="13"/>
      <c r="VZ336" s="13"/>
      <c r="WA336" s="14"/>
      <c r="WB336" s="13"/>
      <c r="WC336" s="11"/>
      <c r="WD336" s="11"/>
      <c r="WE336" s="11"/>
      <c r="WF336" s="12"/>
      <c r="WG336" s="13"/>
      <c r="WH336" s="13"/>
      <c r="WI336" s="14"/>
      <c r="WJ336" s="13"/>
      <c r="WK336" s="11"/>
      <c r="WL336" s="11"/>
      <c r="WM336" s="11"/>
      <c r="WN336" s="12"/>
      <c r="WO336" s="13"/>
      <c r="WP336" s="13"/>
      <c r="WQ336" s="14"/>
      <c r="WR336" s="13"/>
      <c r="WS336" s="11"/>
      <c r="WT336" s="11"/>
      <c r="WU336" s="11"/>
      <c r="WV336" s="12"/>
      <c r="WW336" s="13"/>
      <c r="WX336" s="13"/>
      <c r="WY336" s="14"/>
      <c r="WZ336" s="13"/>
      <c r="XA336" s="11"/>
      <c r="XB336" s="11"/>
      <c r="XC336" s="11"/>
      <c r="XD336" s="12"/>
      <c r="XE336" s="13"/>
      <c r="XF336" s="13"/>
      <c r="XG336" s="14"/>
      <c r="XH336" s="13"/>
      <c r="XI336" s="11"/>
      <c r="XJ336" s="11"/>
      <c r="XK336" s="11"/>
      <c r="XL336" s="12"/>
      <c r="XM336" s="13"/>
      <c r="XN336" s="13"/>
      <c r="XO336" s="14"/>
      <c r="XP336" s="13"/>
      <c r="XQ336" s="11"/>
      <c r="XR336" s="11"/>
      <c r="XS336" s="11"/>
      <c r="XT336" s="12"/>
      <c r="XU336" s="13"/>
      <c r="XV336" s="13"/>
      <c r="XW336" s="14"/>
      <c r="XX336" s="13"/>
      <c r="XY336" s="11"/>
      <c r="XZ336" s="11"/>
      <c r="YA336" s="11"/>
      <c r="YB336" s="12"/>
      <c r="YC336" s="13"/>
      <c r="YD336" s="13"/>
      <c r="YE336" s="14"/>
      <c r="YF336" s="13"/>
      <c r="YG336" s="11"/>
      <c r="YH336" s="11"/>
      <c r="YI336" s="11"/>
      <c r="YJ336" s="12"/>
      <c r="YK336" s="13"/>
      <c r="YL336" s="13"/>
      <c r="YM336" s="14"/>
      <c r="YN336" s="13"/>
      <c r="YO336" s="11"/>
      <c r="YP336" s="11"/>
      <c r="YQ336" s="11"/>
      <c r="YR336" s="12"/>
      <c r="YS336" s="13"/>
      <c r="YT336" s="13"/>
      <c r="YU336" s="14"/>
      <c r="YV336" s="13"/>
      <c r="YW336" s="11"/>
      <c r="YX336" s="11"/>
      <c r="YY336" s="11"/>
      <c r="YZ336" s="12"/>
      <c r="ZA336" s="13"/>
      <c r="ZB336" s="13"/>
      <c r="ZC336" s="14"/>
      <c r="ZD336" s="13"/>
      <c r="ZE336" s="11"/>
      <c r="ZF336" s="11"/>
      <c r="ZG336" s="11"/>
      <c r="ZH336" s="15"/>
      <c r="ZI336" s="16"/>
      <c r="ZJ336" s="17"/>
      <c r="ZK336" s="18"/>
      <c r="ZL336" s="17"/>
      <c r="ZM336" s="19"/>
      <c r="ZN336" s="19"/>
      <c r="ZO336" s="19"/>
      <c r="ZP336" s="15"/>
      <c r="ZQ336" s="16"/>
      <c r="ZR336" s="17"/>
      <c r="ZS336" s="18"/>
      <c r="ZT336" s="17"/>
      <c r="ZU336" s="19"/>
      <c r="ZV336" s="19"/>
      <c r="ZW336" s="19"/>
      <c r="ZX336" s="15"/>
      <c r="ZY336" s="16"/>
      <c r="ZZ336" s="17"/>
      <c r="AAA336" s="18"/>
      <c r="AAB336" s="17"/>
      <c r="AAC336" s="19"/>
      <c r="AAD336" s="19"/>
      <c r="AAE336" s="19"/>
      <c r="AAF336" s="15"/>
      <c r="AAG336" s="16"/>
      <c r="AAH336" s="17"/>
      <c r="AAI336" s="18"/>
      <c r="AAJ336" s="17"/>
      <c r="AAK336" s="19"/>
      <c r="AAL336" s="19"/>
      <c r="AAM336" s="19"/>
      <c r="AAN336" s="15"/>
      <c r="AAO336" s="16"/>
      <c r="AAP336" s="17"/>
      <c r="AAQ336" s="18"/>
      <c r="AAR336" s="17"/>
      <c r="AAS336" s="19"/>
      <c r="AAT336" s="19"/>
      <c r="AAU336" s="19"/>
      <c r="AAV336" s="15"/>
      <c r="AAW336" s="16"/>
      <c r="AAX336" s="17"/>
      <c r="AAY336" s="18"/>
      <c r="AAZ336" s="17"/>
      <c r="ABA336" s="19"/>
      <c r="ABB336" s="19"/>
      <c r="ABC336" s="19"/>
      <c r="ABD336" s="15"/>
      <c r="ABE336" s="16"/>
      <c r="ABF336" s="17"/>
      <c r="ABG336" s="18"/>
      <c r="ABH336" s="17"/>
      <c r="ABI336" s="19"/>
      <c r="ABJ336" s="19"/>
      <c r="ABK336" s="19"/>
      <c r="ABL336" s="15"/>
      <c r="ABM336" s="16"/>
      <c r="ABN336" s="17"/>
      <c r="ABO336" s="18"/>
      <c r="ABP336" s="17"/>
      <c r="ABQ336" s="19"/>
      <c r="ABR336" s="19"/>
      <c r="ABS336" s="19"/>
      <c r="ABT336" s="15"/>
      <c r="ABU336" s="16"/>
      <c r="ABV336" s="17"/>
      <c r="ABW336" s="18"/>
      <c r="ABX336" s="17"/>
      <c r="ABY336" s="19"/>
      <c r="ABZ336" s="19"/>
      <c r="ACA336" s="19"/>
      <c r="ACB336" s="15"/>
      <c r="ACC336" s="16"/>
      <c r="ACD336" s="17"/>
      <c r="ACE336" s="18"/>
      <c r="ACF336" s="17"/>
      <c r="ACG336" s="19"/>
      <c r="ACH336" s="19"/>
      <c r="ACI336" s="19"/>
      <c r="ACJ336" s="15"/>
      <c r="ACK336" s="16"/>
      <c r="ACL336" s="17"/>
      <c r="ACM336" s="18"/>
      <c r="ACN336" s="17"/>
      <c r="ACO336" s="19"/>
      <c r="ACP336" s="19"/>
      <c r="ACQ336" s="19"/>
      <c r="ACR336" s="15"/>
      <c r="ACS336" s="16"/>
      <c r="ACT336" s="17"/>
      <c r="ACU336" s="18"/>
      <c r="ACV336" s="17"/>
      <c r="ACW336" s="19"/>
      <c r="ACX336" s="19"/>
      <c r="ACY336" s="19"/>
      <c r="ACZ336" s="15"/>
      <c r="ADA336" s="16"/>
      <c r="ADB336" s="17"/>
      <c r="ADC336" s="18"/>
      <c r="ADD336" s="17"/>
      <c r="ADE336" s="19"/>
      <c r="ADF336" s="19"/>
      <c r="ADG336" s="19"/>
      <c r="ADH336" s="15"/>
      <c r="ADI336" s="16"/>
      <c r="ADJ336" s="17"/>
      <c r="ADK336" s="18"/>
      <c r="ADL336" s="17"/>
      <c r="ADM336" s="19"/>
      <c r="ADN336" s="19"/>
      <c r="ADO336" s="19"/>
      <c r="ADP336" s="15"/>
      <c r="ADQ336" s="16"/>
      <c r="ADR336" s="17"/>
      <c r="ADS336" s="18"/>
      <c r="ADT336" s="17"/>
      <c r="ADU336" s="19"/>
      <c r="ADV336" s="19"/>
      <c r="ADW336" s="19"/>
      <c r="ADX336" s="15"/>
      <c r="ADY336" s="16"/>
      <c r="ADZ336" s="17"/>
      <c r="AEA336" s="18"/>
      <c r="AEB336" s="17"/>
      <c r="AEC336" s="19"/>
      <c r="AED336" s="19"/>
      <c r="AEE336" s="19"/>
      <c r="AEF336" s="15"/>
      <c r="AEG336" s="16"/>
      <c r="AEH336" s="17"/>
      <c r="AEI336" s="18"/>
      <c r="AEJ336" s="17"/>
      <c r="AEK336" s="19"/>
      <c r="AEL336" s="19"/>
      <c r="AEM336" s="19"/>
      <c r="AEN336" s="15"/>
      <c r="AEO336" s="16"/>
      <c r="AEP336" s="17"/>
      <c r="AEQ336" s="18"/>
      <c r="AER336" s="17"/>
      <c r="AES336" s="19"/>
      <c r="AET336" s="19"/>
      <c r="AEU336" s="19"/>
      <c r="AEV336" s="15"/>
      <c r="AEW336" s="16"/>
      <c r="AEX336" s="17"/>
      <c r="AEY336" s="18"/>
      <c r="AEZ336" s="17"/>
      <c r="AFA336" s="19"/>
      <c r="AFB336" s="19"/>
      <c r="AFC336" s="19"/>
      <c r="AFD336" s="15"/>
      <c r="AFE336" s="16"/>
      <c r="AFF336" s="17"/>
      <c r="AFG336" s="18"/>
      <c r="AFH336" s="17"/>
      <c r="AFI336" s="19"/>
      <c r="AFJ336" s="19"/>
      <c r="AFK336" s="19"/>
      <c r="AFL336" s="15"/>
      <c r="AFM336" s="16"/>
      <c r="AFN336" s="17"/>
      <c r="AFO336" s="18"/>
      <c r="AFP336" s="17"/>
      <c r="AFQ336" s="19"/>
      <c r="AFR336" s="19"/>
      <c r="AFS336" s="19"/>
      <c r="AFT336" s="15"/>
      <c r="AFU336" s="16"/>
      <c r="AFV336" s="17"/>
      <c r="AFW336" s="18"/>
      <c r="AFX336" s="17"/>
      <c r="AFY336" s="19"/>
      <c r="AFZ336" s="19"/>
      <c r="AGA336" s="19"/>
      <c r="AGB336" s="15"/>
      <c r="AGC336" s="16"/>
      <c r="AGD336" s="17"/>
      <c r="AGE336" s="18"/>
      <c r="AGF336" s="17"/>
      <c r="AGG336" s="19"/>
      <c r="AGH336" s="19"/>
      <c r="AGI336" s="19"/>
      <c r="AGJ336" s="15"/>
      <c r="AGK336" s="16"/>
      <c r="AGL336" s="17"/>
      <c r="AGM336" s="18"/>
      <c r="AGN336" s="17"/>
      <c r="AGO336" s="19"/>
      <c r="AGP336" s="19"/>
      <c r="AGQ336" s="19"/>
      <c r="AGR336" s="15"/>
      <c r="AGS336" s="16"/>
      <c r="AGT336" s="17"/>
      <c r="AGU336" s="18"/>
      <c r="AGV336" s="17"/>
      <c r="AGW336" s="19"/>
      <c r="AGX336" s="19"/>
      <c r="AGY336" s="19"/>
      <c r="AGZ336" s="15"/>
      <c r="AHA336" s="16"/>
      <c r="AHB336" s="17"/>
      <c r="AHC336" s="18"/>
      <c r="AHD336" s="17"/>
      <c r="AHE336" s="19"/>
      <c r="AHF336" s="19"/>
      <c r="AHG336" s="19"/>
      <c r="AHH336" s="15"/>
      <c r="AHI336" s="16"/>
      <c r="AHJ336" s="17"/>
      <c r="AHK336" s="18"/>
      <c r="AHL336" s="17"/>
      <c r="AHM336" s="19"/>
      <c r="AHN336" s="19"/>
      <c r="AHO336" s="19"/>
      <c r="AHP336" s="15"/>
      <c r="AHQ336" s="16"/>
      <c r="AHR336" s="17"/>
      <c r="AHS336" s="18"/>
      <c r="AHT336" s="17"/>
      <c r="AHU336" s="19"/>
      <c r="AHV336" s="19"/>
      <c r="AHW336" s="19"/>
      <c r="AHX336" s="15"/>
      <c r="AHY336" s="16"/>
      <c r="AHZ336" s="17"/>
      <c r="AIA336" s="18"/>
      <c r="AIB336" s="17"/>
      <c r="AIC336" s="19"/>
      <c r="AID336" s="19"/>
      <c r="AIE336" s="19"/>
      <c r="AIF336" s="15"/>
      <c r="AIG336" s="16"/>
      <c r="AIH336" s="17"/>
      <c r="AII336" s="18"/>
      <c r="AIJ336" s="17"/>
      <c r="AIK336" s="19"/>
      <c r="AIL336" s="19"/>
      <c r="AIM336" s="19"/>
      <c r="AIN336" s="15"/>
      <c r="AIO336" s="16"/>
      <c r="AIP336" s="17"/>
      <c r="AIQ336" s="18"/>
      <c r="AIR336" s="17"/>
      <c r="AIS336" s="19"/>
      <c r="AIT336" s="19"/>
      <c r="AIU336" s="19"/>
      <c r="AIV336" s="15"/>
      <c r="AIW336" s="16"/>
      <c r="AIX336" s="17"/>
      <c r="AIY336" s="18"/>
      <c r="AIZ336" s="17"/>
      <c r="AJA336" s="19"/>
      <c r="AJB336" s="19"/>
      <c r="AJC336" s="19"/>
      <c r="AJD336" s="15"/>
      <c r="AJE336" s="16"/>
      <c r="AJF336" s="17"/>
      <c r="AJG336" s="18"/>
      <c r="AJH336" s="17"/>
      <c r="AJI336" s="19"/>
      <c r="AJJ336" s="19"/>
      <c r="AJK336" s="19"/>
      <c r="AJL336" s="15"/>
      <c r="AJM336" s="16"/>
      <c r="AJN336" s="17"/>
      <c r="AJO336" s="18"/>
      <c r="AJP336" s="17"/>
      <c r="AJQ336" s="19"/>
      <c r="AJR336" s="19"/>
      <c r="AJS336" s="19"/>
      <c r="AJT336" s="15"/>
      <c r="AJU336" s="16"/>
      <c r="AJV336" s="17"/>
      <c r="AJW336" s="18"/>
      <c r="AJX336" s="17"/>
      <c r="AJY336" s="19"/>
      <c r="AJZ336" s="19"/>
      <c r="AKA336" s="19"/>
      <c r="AKB336" s="15"/>
      <c r="AKC336" s="16"/>
      <c r="AKD336" s="17"/>
      <c r="AKE336" s="18"/>
      <c r="AKF336" s="17"/>
      <c r="AKG336" s="19"/>
      <c r="AKH336" s="19"/>
      <c r="AKI336" s="19"/>
      <c r="AKJ336" s="15"/>
      <c r="AKK336" s="16"/>
      <c r="AKL336" s="17"/>
      <c r="AKM336" s="18"/>
      <c r="AKN336" s="17"/>
      <c r="AKO336" s="19"/>
      <c r="AKP336" s="19"/>
      <c r="AKQ336" s="19"/>
      <c r="AKR336" s="15"/>
      <c r="AKS336" s="16"/>
      <c r="AKT336" s="17"/>
      <c r="AKU336" s="18"/>
      <c r="AKV336" s="17"/>
      <c r="AKW336" s="19"/>
      <c r="AKX336" s="19"/>
      <c r="AKY336" s="19"/>
      <c r="AKZ336" s="15"/>
      <c r="ALA336" s="16"/>
      <c r="ALB336" s="17"/>
      <c r="ALC336" s="18"/>
      <c r="ALD336" s="17"/>
      <c r="ALE336" s="19"/>
      <c r="ALF336" s="19"/>
      <c r="ALG336" s="19"/>
      <c r="ALH336" s="15"/>
      <c r="ALI336" s="16"/>
      <c r="ALJ336" s="17"/>
      <c r="ALK336" s="18"/>
      <c r="ALL336" s="17"/>
      <c r="ALM336" s="19"/>
      <c r="ALN336" s="19"/>
      <c r="ALO336" s="19"/>
      <c r="ALP336" s="15"/>
      <c r="ALQ336" s="16"/>
      <c r="ALR336" s="17"/>
      <c r="ALS336" s="18"/>
      <c r="ALT336" s="17"/>
      <c r="ALU336" s="19"/>
      <c r="ALV336" s="19"/>
      <c r="ALW336" s="19"/>
      <c r="ALX336" s="15"/>
      <c r="ALY336" s="16"/>
      <c r="ALZ336" s="17"/>
      <c r="AMA336" s="18"/>
      <c r="AMB336" s="17"/>
      <c r="AMC336" s="19"/>
      <c r="AMD336" s="19"/>
      <c r="AME336" s="19"/>
      <c r="AMF336" s="15"/>
      <c r="AMG336" s="16"/>
      <c r="AMH336" s="17"/>
      <c r="AMI336" s="18"/>
      <c r="AMJ336" s="17"/>
      <c r="AMK336" s="19"/>
      <c r="AML336" s="19"/>
      <c r="AMM336" s="19"/>
      <c r="AMN336" s="15"/>
      <c r="AMO336" s="16"/>
      <c r="AMP336" s="17"/>
      <c r="AMQ336" s="18"/>
      <c r="AMR336" s="17"/>
      <c r="AMS336" s="19"/>
      <c r="AMT336" s="19"/>
      <c r="AMU336" s="19"/>
      <c r="AMV336" s="15"/>
      <c r="AMW336" s="16"/>
      <c r="AMX336" s="17"/>
      <c r="AMY336" s="18"/>
      <c r="AMZ336" s="17"/>
      <c r="ANA336" s="19"/>
      <c r="ANB336" s="19"/>
      <c r="ANC336" s="19"/>
      <c r="AND336" s="15"/>
      <c r="ANE336" s="16"/>
      <c r="ANF336" s="17"/>
      <c r="ANG336" s="18"/>
      <c r="ANH336" s="17"/>
      <c r="ANI336" s="19"/>
      <c r="ANJ336" s="19"/>
      <c r="ANK336" s="19"/>
      <c r="ANL336" s="15"/>
      <c r="ANM336" s="16"/>
      <c r="ANN336" s="17"/>
      <c r="ANO336" s="18"/>
      <c r="ANP336" s="17"/>
      <c r="ANQ336" s="19"/>
      <c r="ANR336" s="19"/>
      <c r="ANS336" s="19"/>
      <c r="ANT336" s="15"/>
      <c r="ANU336" s="16"/>
      <c r="ANV336" s="17"/>
      <c r="ANW336" s="18"/>
      <c r="ANX336" s="17"/>
      <c r="ANY336" s="19"/>
      <c r="ANZ336" s="19"/>
      <c r="AOA336" s="19"/>
      <c r="AOB336" s="15"/>
      <c r="AOC336" s="16"/>
      <c r="AOD336" s="17"/>
      <c r="AOE336" s="18"/>
      <c r="AOF336" s="17"/>
      <c r="AOG336" s="19"/>
      <c r="AOH336" s="19"/>
      <c r="AOI336" s="19"/>
      <c r="AOJ336" s="15"/>
      <c r="AOK336" s="16"/>
      <c r="AOL336" s="17"/>
      <c r="AOM336" s="18"/>
      <c r="AON336" s="17"/>
      <c r="AOO336" s="19"/>
      <c r="AOP336" s="19"/>
      <c r="AOQ336" s="19"/>
      <c r="AOR336" s="15"/>
      <c r="AOS336" s="16"/>
      <c r="AOT336" s="17"/>
      <c r="AOU336" s="18"/>
      <c r="AOV336" s="17"/>
      <c r="AOW336" s="19"/>
      <c r="AOX336" s="19"/>
      <c r="AOY336" s="19"/>
      <c r="AOZ336" s="15"/>
      <c r="APA336" s="16"/>
      <c r="APB336" s="17"/>
      <c r="APC336" s="18"/>
      <c r="APD336" s="17"/>
      <c r="APE336" s="19"/>
      <c r="APF336" s="19"/>
      <c r="APG336" s="19"/>
      <c r="APH336" s="15"/>
      <c r="API336" s="16"/>
      <c r="APJ336" s="17"/>
      <c r="APK336" s="18"/>
      <c r="APL336" s="17"/>
      <c r="APM336" s="19"/>
      <c r="APN336" s="19"/>
      <c r="APO336" s="19"/>
      <c r="APP336" s="15"/>
      <c r="APQ336" s="16"/>
      <c r="APR336" s="17"/>
      <c r="APS336" s="18"/>
      <c r="APT336" s="17"/>
      <c r="APU336" s="19"/>
      <c r="APV336" s="19"/>
      <c r="APW336" s="19"/>
      <c r="APX336" s="15"/>
      <c r="APY336" s="16"/>
      <c r="APZ336" s="17"/>
      <c r="AQA336" s="18"/>
      <c r="AQB336" s="17"/>
      <c r="AQC336" s="19"/>
      <c r="AQD336" s="19"/>
      <c r="AQE336" s="19"/>
      <c r="AQF336" s="15"/>
      <c r="AQG336" s="16"/>
      <c r="AQH336" s="17"/>
      <c r="AQI336" s="18"/>
      <c r="AQJ336" s="17"/>
      <c r="AQK336" s="19"/>
      <c r="AQL336" s="19"/>
      <c r="AQM336" s="19"/>
      <c r="AQN336" s="15"/>
      <c r="AQO336" s="16"/>
      <c r="AQP336" s="17"/>
      <c r="AQQ336" s="18"/>
      <c r="AQR336" s="17"/>
      <c r="AQS336" s="19"/>
      <c r="AQT336" s="19"/>
      <c r="AQU336" s="19"/>
      <c r="AQV336" s="15"/>
      <c r="AQW336" s="16"/>
      <c r="AQX336" s="17"/>
      <c r="AQY336" s="18"/>
      <c r="AQZ336" s="17"/>
      <c r="ARA336" s="19"/>
      <c r="ARB336" s="19"/>
      <c r="ARC336" s="19"/>
      <c r="ARD336" s="15"/>
      <c r="ARE336" s="16"/>
      <c r="ARF336" s="17"/>
      <c r="ARG336" s="18"/>
      <c r="ARH336" s="17"/>
      <c r="ARI336" s="19"/>
      <c r="ARJ336" s="19"/>
      <c r="ARK336" s="19"/>
      <c r="ARL336" s="15"/>
      <c r="ARM336" s="16"/>
      <c r="ARN336" s="17"/>
      <c r="ARO336" s="18"/>
      <c r="ARP336" s="17"/>
      <c r="ARQ336" s="19"/>
      <c r="ARR336" s="19"/>
      <c r="ARS336" s="19"/>
      <c r="ART336" s="15"/>
      <c r="ARU336" s="16"/>
      <c r="ARV336" s="17"/>
      <c r="ARW336" s="18"/>
      <c r="ARX336" s="17"/>
      <c r="ARY336" s="19"/>
      <c r="ARZ336" s="19"/>
      <c r="ASA336" s="19"/>
      <c r="ASB336" s="15"/>
      <c r="ASC336" s="16"/>
      <c r="ASD336" s="17"/>
      <c r="ASE336" s="18"/>
      <c r="ASF336" s="17"/>
      <c r="ASG336" s="19"/>
      <c r="ASH336" s="19"/>
      <c r="ASI336" s="19"/>
      <c r="ASJ336" s="15"/>
      <c r="ASK336" s="16"/>
      <c r="ASL336" s="17"/>
      <c r="ASM336" s="18"/>
      <c r="ASN336" s="17"/>
      <c r="ASO336" s="19"/>
      <c r="ASP336" s="19"/>
      <c r="ASQ336" s="19"/>
      <c r="ASR336" s="15"/>
      <c r="ASS336" s="16"/>
      <c r="AST336" s="17"/>
      <c r="ASU336" s="18"/>
      <c r="ASV336" s="17"/>
      <c r="ASW336" s="19"/>
      <c r="ASX336" s="19"/>
      <c r="ASY336" s="19"/>
      <c r="ASZ336" s="15"/>
      <c r="ATA336" s="16"/>
      <c r="ATB336" s="17"/>
      <c r="ATC336" s="18"/>
      <c r="ATD336" s="17"/>
      <c r="ATE336" s="19"/>
      <c r="ATF336" s="19"/>
      <c r="ATG336" s="19"/>
      <c r="ATH336" s="15"/>
      <c r="ATI336" s="16"/>
      <c r="ATJ336" s="17"/>
      <c r="ATK336" s="18"/>
      <c r="ATL336" s="17"/>
      <c r="ATM336" s="19"/>
      <c r="ATN336" s="19"/>
      <c r="ATO336" s="19"/>
      <c r="ATP336" s="15"/>
      <c r="ATQ336" s="16"/>
      <c r="ATR336" s="17"/>
      <c r="ATS336" s="18"/>
      <c r="ATT336" s="17"/>
      <c r="ATU336" s="19"/>
      <c r="ATV336" s="19"/>
      <c r="ATW336" s="19"/>
      <c r="ATX336" s="15"/>
      <c r="ATY336" s="16"/>
      <c r="ATZ336" s="17"/>
      <c r="AUA336" s="18"/>
      <c r="AUB336" s="17"/>
      <c r="AUC336" s="19"/>
      <c r="AUD336" s="19"/>
      <c r="AUE336" s="19"/>
      <c r="AUF336" s="15"/>
      <c r="AUG336" s="16"/>
      <c r="AUH336" s="17"/>
      <c r="AUI336" s="18"/>
      <c r="AUJ336" s="17"/>
      <c r="AUK336" s="19"/>
      <c r="AUL336" s="19"/>
      <c r="AUM336" s="19"/>
      <c r="AUN336" s="15"/>
      <c r="AUO336" s="16"/>
      <c r="AUP336" s="17"/>
      <c r="AUQ336" s="18"/>
      <c r="AUR336" s="17"/>
      <c r="AUS336" s="19"/>
      <c r="AUT336" s="19"/>
      <c r="AUU336" s="19"/>
      <c r="AUV336" s="15"/>
      <c r="AUW336" s="16"/>
      <c r="AUX336" s="17"/>
      <c r="AUY336" s="18"/>
      <c r="AUZ336" s="17"/>
      <c r="AVA336" s="19"/>
      <c r="AVB336" s="19"/>
      <c r="AVC336" s="19"/>
      <c r="AVD336" s="15"/>
      <c r="AVE336" s="16"/>
      <c r="AVF336" s="17"/>
      <c r="AVG336" s="18"/>
      <c r="AVH336" s="17"/>
      <c r="AVI336" s="19"/>
      <c r="AVJ336" s="19"/>
      <c r="AVK336" s="19"/>
      <c r="AVL336" s="15"/>
      <c r="AVM336" s="16"/>
      <c r="AVN336" s="17"/>
      <c r="AVO336" s="18"/>
      <c r="AVP336" s="17"/>
      <c r="AVQ336" s="19"/>
      <c r="AVR336" s="19"/>
      <c r="AVS336" s="19"/>
      <c r="AVT336" s="15"/>
      <c r="AVU336" s="16"/>
      <c r="AVV336" s="17"/>
      <c r="AVW336" s="18"/>
      <c r="AVX336" s="17"/>
      <c r="AVY336" s="19"/>
      <c r="AVZ336" s="19"/>
      <c r="AWA336" s="19"/>
      <c r="AWB336" s="15"/>
      <c r="AWC336" s="16"/>
      <c r="AWD336" s="17"/>
      <c r="AWE336" s="18"/>
      <c r="AWF336" s="17"/>
      <c r="AWG336" s="19"/>
      <c r="AWH336" s="19"/>
      <c r="AWI336" s="19"/>
      <c r="AWJ336" s="15"/>
      <c r="AWK336" s="16"/>
      <c r="AWL336" s="17"/>
      <c r="AWM336" s="18"/>
      <c r="AWN336" s="17"/>
      <c r="AWO336" s="19"/>
      <c r="AWP336" s="19"/>
      <c r="AWQ336" s="19"/>
      <c r="AWR336" s="15"/>
      <c r="AWS336" s="16"/>
      <c r="AWT336" s="17"/>
      <c r="AWU336" s="18"/>
      <c r="AWV336" s="17"/>
      <c r="AWW336" s="19"/>
      <c r="AWX336" s="19"/>
      <c r="AWY336" s="19"/>
      <c r="AWZ336" s="15"/>
      <c r="AXA336" s="16"/>
      <c r="AXB336" s="17"/>
      <c r="AXC336" s="18"/>
      <c r="AXD336" s="17"/>
      <c r="AXE336" s="19"/>
      <c r="AXF336" s="19"/>
      <c r="AXG336" s="19"/>
      <c r="AXH336" s="15"/>
      <c r="AXI336" s="16"/>
      <c r="AXJ336" s="17"/>
      <c r="AXK336" s="18"/>
      <c r="AXL336" s="17"/>
      <c r="AXM336" s="19"/>
      <c r="AXN336" s="19"/>
      <c r="AXO336" s="19"/>
      <c r="AXP336" s="15"/>
      <c r="AXQ336" s="16"/>
      <c r="AXR336" s="17"/>
      <c r="AXS336" s="18"/>
      <c r="AXT336" s="17"/>
      <c r="AXU336" s="19"/>
      <c r="AXV336" s="19"/>
      <c r="AXW336" s="19"/>
      <c r="AXX336" s="15"/>
      <c r="AXY336" s="16"/>
      <c r="AXZ336" s="17"/>
      <c r="AYA336" s="18"/>
      <c r="AYB336" s="17"/>
      <c r="AYC336" s="19"/>
      <c r="AYD336" s="19"/>
      <c r="AYE336" s="19"/>
      <c r="AYF336" s="15"/>
      <c r="AYG336" s="16"/>
      <c r="AYH336" s="17"/>
      <c r="AYI336" s="18"/>
      <c r="AYJ336" s="17"/>
      <c r="AYK336" s="19"/>
      <c r="AYL336" s="19"/>
      <c r="AYM336" s="19"/>
      <c r="AYN336" s="15"/>
      <c r="AYO336" s="16"/>
      <c r="AYP336" s="17"/>
      <c r="AYQ336" s="18"/>
      <c r="AYR336" s="17"/>
      <c r="AYS336" s="19"/>
      <c r="AYT336" s="19"/>
      <c r="AYU336" s="19"/>
      <c r="AYV336" s="15"/>
      <c r="AYW336" s="16"/>
      <c r="AYX336" s="17"/>
      <c r="AYY336" s="18"/>
      <c r="AYZ336" s="17"/>
      <c r="AZA336" s="19"/>
      <c r="AZB336" s="19"/>
      <c r="AZC336" s="19"/>
      <c r="AZD336" s="15"/>
      <c r="AZE336" s="16"/>
      <c r="AZF336" s="17"/>
      <c r="AZG336" s="18"/>
      <c r="AZH336" s="17"/>
      <c r="AZI336" s="19"/>
      <c r="AZJ336" s="19"/>
      <c r="AZK336" s="19"/>
      <c r="AZL336" s="15"/>
      <c r="AZM336" s="16"/>
      <c r="AZN336" s="17"/>
      <c r="AZO336" s="18"/>
      <c r="AZP336" s="17"/>
      <c r="AZQ336" s="19"/>
      <c r="AZR336" s="19"/>
      <c r="AZS336" s="19"/>
      <c r="AZT336" s="15"/>
      <c r="AZU336" s="16"/>
      <c r="AZV336" s="17"/>
      <c r="AZW336" s="18"/>
      <c r="AZX336" s="17"/>
      <c r="AZY336" s="19"/>
      <c r="AZZ336" s="19"/>
      <c r="BAA336" s="19"/>
      <c r="BAB336" s="15"/>
      <c r="BAC336" s="16"/>
      <c r="BAD336" s="17"/>
      <c r="BAE336" s="18"/>
      <c r="BAF336" s="17"/>
      <c r="BAG336" s="19"/>
      <c r="BAH336" s="19"/>
      <c r="BAI336" s="19"/>
      <c r="BAJ336" s="15"/>
      <c r="BAK336" s="16"/>
      <c r="BAL336" s="17"/>
      <c r="BAM336" s="18"/>
      <c r="BAN336" s="17"/>
      <c r="BAO336" s="19"/>
      <c r="BAP336" s="19"/>
      <c r="BAQ336" s="19"/>
      <c r="BAR336" s="15"/>
      <c r="BAS336" s="16"/>
      <c r="BAT336" s="17"/>
      <c r="BAU336" s="18"/>
      <c r="BAV336" s="17"/>
      <c r="BAW336" s="19"/>
      <c r="BAX336" s="19"/>
      <c r="BAY336" s="19"/>
      <c r="BAZ336" s="15"/>
      <c r="BBA336" s="16"/>
      <c r="BBB336" s="17"/>
      <c r="BBC336" s="18"/>
      <c r="BBD336" s="17"/>
      <c r="BBE336" s="19"/>
      <c r="BBF336" s="19"/>
      <c r="BBG336" s="19"/>
      <c r="BBH336" s="15"/>
      <c r="BBI336" s="16"/>
      <c r="BBJ336" s="17"/>
      <c r="BBK336" s="18"/>
      <c r="BBL336" s="17"/>
      <c r="BBM336" s="19"/>
      <c r="BBN336" s="19"/>
      <c r="BBO336" s="19"/>
      <c r="BBP336" s="15"/>
      <c r="BBQ336" s="16"/>
      <c r="BBR336" s="17"/>
      <c r="BBS336" s="18"/>
      <c r="BBT336" s="17"/>
      <c r="BBU336" s="19"/>
      <c r="BBV336" s="19"/>
      <c r="BBW336" s="19"/>
      <c r="BBX336" s="15"/>
      <c r="BBY336" s="16"/>
      <c r="BBZ336" s="17"/>
      <c r="BCA336" s="18"/>
      <c r="BCB336" s="17"/>
      <c r="BCC336" s="19"/>
      <c r="BCD336" s="19"/>
      <c r="BCE336" s="19"/>
      <c r="BCF336" s="15"/>
      <c r="BCG336" s="16"/>
      <c r="BCH336" s="17"/>
      <c r="BCI336" s="18"/>
      <c r="BCJ336" s="17"/>
      <c r="BCK336" s="19"/>
      <c r="BCL336" s="19"/>
      <c r="BCM336" s="19"/>
      <c r="BCN336" s="15"/>
      <c r="BCO336" s="16"/>
      <c r="BCP336" s="17"/>
      <c r="BCQ336" s="18"/>
      <c r="BCR336" s="17"/>
      <c r="BCS336" s="19"/>
      <c r="BCT336" s="19"/>
      <c r="BCU336" s="19"/>
      <c r="BCV336" s="15"/>
      <c r="BCW336" s="16"/>
      <c r="BCX336" s="17"/>
      <c r="BCY336" s="18"/>
      <c r="BCZ336" s="17"/>
      <c r="BDA336" s="19"/>
      <c r="BDB336" s="19"/>
      <c r="BDC336" s="19"/>
      <c r="BDD336" s="15"/>
      <c r="BDE336" s="16"/>
      <c r="BDF336" s="17"/>
      <c r="BDG336" s="18"/>
      <c r="BDH336" s="17"/>
      <c r="BDI336" s="19"/>
      <c r="BDJ336" s="19"/>
      <c r="BDK336" s="19"/>
      <c r="BDL336" s="15"/>
      <c r="BDM336" s="16"/>
      <c r="BDN336" s="17"/>
      <c r="BDO336" s="18"/>
      <c r="BDP336" s="17"/>
      <c r="BDQ336" s="19"/>
      <c r="BDR336" s="19"/>
      <c r="BDS336" s="19"/>
      <c r="BDT336" s="15"/>
      <c r="BDU336" s="16"/>
      <c r="BDV336" s="17"/>
      <c r="BDW336" s="18"/>
      <c r="BDX336" s="17"/>
      <c r="BDY336" s="19"/>
      <c r="BDZ336" s="19"/>
      <c r="BEA336" s="19"/>
      <c r="BEB336" s="15"/>
      <c r="BEC336" s="16"/>
      <c r="BED336" s="17"/>
      <c r="BEE336" s="18"/>
      <c r="BEF336" s="17"/>
      <c r="BEG336" s="19"/>
      <c r="BEH336" s="19"/>
      <c r="BEI336" s="19"/>
      <c r="BEJ336" s="15"/>
      <c r="BEK336" s="16"/>
      <c r="BEL336" s="17"/>
      <c r="BEM336" s="18"/>
      <c r="BEN336" s="17"/>
      <c r="BEO336" s="19"/>
      <c r="BEP336" s="19"/>
      <c r="BEQ336" s="19"/>
      <c r="BER336" s="15"/>
      <c r="BES336" s="16"/>
      <c r="BET336" s="17"/>
      <c r="BEU336" s="18"/>
      <c r="BEV336" s="17"/>
      <c r="BEW336" s="19"/>
      <c r="BEX336" s="19"/>
      <c r="BEY336" s="19"/>
      <c r="BEZ336" s="15"/>
      <c r="BFA336" s="16"/>
      <c r="BFB336" s="17"/>
      <c r="BFC336" s="18"/>
      <c r="BFD336" s="17"/>
      <c r="BFE336" s="19"/>
      <c r="BFF336" s="19"/>
      <c r="BFG336" s="19"/>
      <c r="BFH336" s="15"/>
      <c r="BFI336" s="16"/>
      <c r="BFJ336" s="17"/>
      <c r="BFK336" s="18"/>
      <c r="BFL336" s="17"/>
      <c r="BFM336" s="19"/>
      <c r="BFN336" s="19"/>
      <c r="BFO336" s="19"/>
      <c r="BFP336" s="15"/>
      <c r="BFQ336" s="16"/>
      <c r="BFR336" s="17"/>
      <c r="BFS336" s="18"/>
      <c r="BFT336" s="17"/>
      <c r="BFU336" s="19"/>
      <c r="BFV336" s="19"/>
      <c r="BFW336" s="19"/>
      <c r="BFX336" s="15"/>
      <c r="BFY336" s="16"/>
      <c r="BFZ336" s="17"/>
      <c r="BGA336" s="18"/>
      <c r="BGB336" s="17"/>
      <c r="BGC336" s="19"/>
      <c r="BGD336" s="19"/>
      <c r="BGE336" s="19"/>
      <c r="BGF336" s="15"/>
      <c r="BGG336" s="16"/>
      <c r="BGH336" s="17"/>
      <c r="BGI336" s="18"/>
      <c r="BGJ336" s="17"/>
      <c r="BGK336" s="19"/>
      <c r="BGL336" s="19"/>
      <c r="BGM336" s="19"/>
      <c r="BGN336" s="15"/>
      <c r="BGO336" s="16"/>
      <c r="BGP336" s="17"/>
      <c r="BGQ336" s="18"/>
      <c r="BGR336" s="17"/>
      <c r="BGS336" s="19"/>
      <c r="BGT336" s="19"/>
      <c r="BGU336" s="19"/>
      <c r="BGV336" s="15"/>
      <c r="BGW336" s="16"/>
      <c r="BGX336" s="17"/>
      <c r="BGY336" s="18"/>
      <c r="BGZ336" s="17"/>
      <c r="BHA336" s="19"/>
      <c r="BHB336" s="19"/>
      <c r="BHC336" s="19"/>
      <c r="BHD336" s="15"/>
      <c r="BHE336" s="16"/>
      <c r="BHF336" s="17"/>
      <c r="BHG336" s="18"/>
      <c r="BHH336" s="17"/>
      <c r="BHI336" s="19"/>
      <c r="BHJ336" s="19"/>
      <c r="BHK336" s="19"/>
      <c r="BHL336" s="15"/>
      <c r="BHM336" s="16"/>
      <c r="BHN336" s="17"/>
      <c r="BHO336" s="18"/>
      <c r="BHP336" s="17"/>
      <c r="BHQ336" s="19"/>
      <c r="BHR336" s="19"/>
      <c r="BHS336" s="19"/>
      <c r="BHT336" s="15"/>
      <c r="BHU336" s="16"/>
      <c r="BHV336" s="17"/>
      <c r="BHW336" s="18"/>
      <c r="BHX336" s="17"/>
      <c r="BHY336" s="19"/>
      <c r="BHZ336" s="19"/>
      <c r="BIA336" s="19"/>
      <c r="BIB336" s="15"/>
      <c r="BIC336" s="16"/>
      <c r="BID336" s="17"/>
      <c r="BIE336" s="18"/>
      <c r="BIF336" s="17"/>
      <c r="BIG336" s="19"/>
      <c r="BIH336" s="19"/>
      <c r="BII336" s="19"/>
      <c r="BIJ336" s="15"/>
      <c r="BIK336" s="16"/>
      <c r="BIL336" s="17"/>
      <c r="BIM336" s="18"/>
      <c r="BIN336" s="17"/>
      <c r="BIO336" s="19"/>
      <c r="BIP336" s="19"/>
      <c r="BIQ336" s="19"/>
      <c r="BIR336" s="15"/>
      <c r="BIS336" s="16"/>
      <c r="BIT336" s="17"/>
      <c r="BIU336" s="18"/>
      <c r="BIV336" s="17"/>
      <c r="BIW336" s="19"/>
      <c r="BIX336" s="19"/>
      <c r="BIY336" s="19"/>
      <c r="BIZ336" s="15"/>
      <c r="BJA336" s="16"/>
      <c r="BJB336" s="17"/>
      <c r="BJC336" s="18"/>
      <c r="BJD336" s="17"/>
      <c r="BJE336" s="19"/>
      <c r="BJF336" s="19"/>
      <c r="BJG336" s="19"/>
      <c r="BJH336" s="15"/>
      <c r="BJI336" s="16"/>
      <c r="BJJ336" s="17"/>
      <c r="BJK336" s="18"/>
      <c r="BJL336" s="17"/>
      <c r="BJM336" s="19"/>
      <c r="BJN336" s="19"/>
      <c r="BJO336" s="19"/>
      <c r="BJP336" s="15"/>
      <c r="BJQ336" s="16"/>
      <c r="BJR336" s="17"/>
      <c r="BJS336" s="18"/>
      <c r="BJT336" s="17"/>
      <c r="BJU336" s="19"/>
      <c r="BJV336" s="19"/>
      <c r="BJW336" s="19"/>
      <c r="BJX336" s="15"/>
      <c r="BJY336" s="16"/>
      <c r="BJZ336" s="17"/>
      <c r="BKA336" s="18"/>
      <c r="BKB336" s="17"/>
      <c r="BKC336" s="19"/>
      <c r="BKD336" s="19"/>
      <c r="BKE336" s="19"/>
      <c r="BKF336" s="15"/>
      <c r="BKG336" s="16"/>
      <c r="BKH336" s="17"/>
      <c r="BKI336" s="18"/>
      <c r="BKJ336" s="17"/>
      <c r="BKK336" s="19"/>
      <c r="BKL336" s="19"/>
      <c r="BKM336" s="19"/>
      <c r="BKN336" s="15"/>
      <c r="BKO336" s="16"/>
      <c r="BKP336" s="17"/>
      <c r="BKQ336" s="18"/>
      <c r="BKR336" s="17"/>
      <c r="BKS336" s="19"/>
      <c r="BKT336" s="19"/>
      <c r="BKU336" s="19"/>
      <c r="BKV336" s="15"/>
      <c r="BKW336" s="16"/>
      <c r="BKX336" s="17"/>
      <c r="BKY336" s="18"/>
      <c r="BKZ336" s="17"/>
      <c r="BLA336" s="19"/>
      <c r="BLB336" s="19"/>
      <c r="BLC336" s="19"/>
      <c r="BLD336" s="15"/>
      <c r="BLE336" s="16"/>
      <c r="BLF336" s="17"/>
      <c r="BLG336" s="18"/>
      <c r="BLH336" s="17"/>
      <c r="BLI336" s="19"/>
      <c r="BLJ336" s="19"/>
      <c r="BLK336" s="19"/>
      <c r="BLL336" s="15"/>
      <c r="BLM336" s="16"/>
      <c r="BLN336" s="17"/>
      <c r="BLO336" s="18"/>
      <c r="BLP336" s="17"/>
      <c r="BLQ336" s="19"/>
      <c r="BLR336" s="19"/>
      <c r="BLS336" s="19"/>
      <c r="BLT336" s="15"/>
      <c r="BLU336" s="16"/>
      <c r="BLV336" s="17"/>
      <c r="BLW336" s="18"/>
      <c r="BLX336" s="17"/>
      <c r="BLY336" s="19"/>
      <c r="BLZ336" s="19"/>
      <c r="BMA336" s="19"/>
      <c r="BMB336" s="15"/>
      <c r="BMC336" s="16"/>
      <c r="BMD336" s="17"/>
      <c r="BME336" s="18"/>
      <c r="BMF336" s="17"/>
      <c r="BMG336" s="19"/>
      <c r="BMH336" s="19"/>
      <c r="BMI336" s="19"/>
      <c r="BMJ336" s="15"/>
      <c r="BMK336" s="16"/>
      <c r="BML336" s="17"/>
      <c r="BMM336" s="18"/>
      <c r="BMN336" s="17"/>
      <c r="BMO336" s="19"/>
      <c r="BMP336" s="19"/>
      <c r="BMQ336" s="19"/>
      <c r="BMR336" s="15"/>
      <c r="BMS336" s="16"/>
      <c r="BMT336" s="17"/>
      <c r="BMU336" s="18"/>
      <c r="BMV336" s="17"/>
      <c r="BMW336" s="19"/>
      <c r="BMX336" s="19"/>
      <c r="BMY336" s="19"/>
      <c r="BMZ336" s="15"/>
      <c r="BNA336" s="16"/>
      <c r="BNB336" s="17"/>
      <c r="BNC336" s="18"/>
      <c r="BND336" s="17"/>
      <c r="BNE336" s="19"/>
      <c r="BNF336" s="19"/>
      <c r="BNG336" s="19"/>
      <c r="BNH336" s="15"/>
      <c r="BNI336" s="16"/>
      <c r="BNJ336" s="17"/>
      <c r="BNK336" s="18"/>
      <c r="BNL336" s="17"/>
      <c r="BNM336" s="19"/>
      <c r="BNN336" s="19"/>
      <c r="BNO336" s="19"/>
      <c r="BNP336" s="15"/>
      <c r="BNQ336" s="16"/>
      <c r="BNR336" s="17"/>
      <c r="BNS336" s="18"/>
      <c r="BNT336" s="17"/>
      <c r="BNU336" s="19"/>
      <c r="BNV336" s="19"/>
      <c r="BNW336" s="19"/>
      <c r="BNX336" s="15"/>
      <c r="BNY336" s="16"/>
      <c r="BNZ336" s="17"/>
      <c r="BOA336" s="18"/>
      <c r="BOB336" s="17"/>
      <c r="BOC336" s="19"/>
      <c r="BOD336" s="19"/>
      <c r="BOE336" s="19"/>
      <c r="BOF336" s="15"/>
      <c r="BOG336" s="16"/>
      <c r="BOH336" s="17"/>
      <c r="BOI336" s="18"/>
      <c r="BOJ336" s="17"/>
      <c r="BOK336" s="19"/>
      <c r="BOL336" s="19"/>
      <c r="BOM336" s="19"/>
      <c r="BON336" s="15"/>
      <c r="BOO336" s="16"/>
      <c r="BOP336" s="17"/>
      <c r="BOQ336" s="18"/>
      <c r="BOR336" s="17"/>
      <c r="BOS336" s="19"/>
      <c r="BOT336" s="19"/>
      <c r="BOU336" s="19"/>
      <c r="BOV336" s="15"/>
      <c r="BOW336" s="16"/>
      <c r="BOX336" s="17"/>
      <c r="BOY336" s="18"/>
      <c r="BOZ336" s="17"/>
      <c r="BPA336" s="19"/>
      <c r="BPB336" s="19"/>
      <c r="BPC336" s="19"/>
      <c r="BPD336" s="15"/>
      <c r="BPE336" s="16"/>
      <c r="BPF336" s="17"/>
      <c r="BPG336" s="18"/>
      <c r="BPH336" s="17"/>
      <c r="BPI336" s="19"/>
      <c r="BPJ336" s="19"/>
      <c r="BPK336" s="19"/>
      <c r="BPL336" s="15"/>
      <c r="BPM336" s="16"/>
      <c r="BPN336" s="17"/>
      <c r="BPO336" s="18"/>
      <c r="BPP336" s="17"/>
      <c r="BPQ336" s="19"/>
      <c r="BPR336" s="19"/>
      <c r="BPS336" s="19"/>
      <c r="BPT336" s="15"/>
      <c r="BPU336" s="16"/>
      <c r="BPV336" s="17"/>
      <c r="BPW336" s="18"/>
      <c r="BPX336" s="17"/>
      <c r="BPY336" s="19"/>
      <c r="BPZ336" s="19"/>
      <c r="BQA336" s="19"/>
      <c r="BQB336" s="15"/>
      <c r="BQC336" s="16"/>
      <c r="BQD336" s="17"/>
      <c r="BQE336" s="18"/>
      <c r="BQF336" s="17"/>
      <c r="BQG336" s="19"/>
      <c r="BQH336" s="19"/>
      <c r="BQI336" s="19"/>
      <c r="BQJ336" s="15"/>
      <c r="BQK336" s="16"/>
      <c r="BQL336" s="17"/>
      <c r="BQM336" s="18"/>
      <c r="BQN336" s="17"/>
      <c r="BQO336" s="19"/>
      <c r="BQP336" s="19"/>
      <c r="BQQ336" s="19"/>
      <c r="BQR336" s="15"/>
      <c r="BQS336" s="16"/>
      <c r="BQT336" s="17"/>
      <c r="BQU336" s="18"/>
      <c r="BQV336" s="17"/>
      <c r="BQW336" s="19"/>
      <c r="BQX336" s="19"/>
      <c r="BQY336" s="19"/>
      <c r="BQZ336" s="15"/>
      <c r="BRA336" s="16"/>
      <c r="BRB336" s="17"/>
      <c r="BRC336" s="18"/>
      <c r="BRD336" s="17"/>
      <c r="BRE336" s="19"/>
      <c r="BRF336" s="19"/>
      <c r="BRG336" s="19"/>
      <c r="BRH336" s="15"/>
      <c r="BRI336" s="16"/>
      <c r="BRJ336" s="17"/>
      <c r="BRK336" s="18"/>
      <c r="BRL336" s="17"/>
      <c r="BRM336" s="19"/>
      <c r="BRN336" s="19"/>
      <c r="BRO336" s="19"/>
      <c r="BRP336" s="15"/>
      <c r="BRQ336" s="16"/>
      <c r="BRR336" s="17"/>
      <c r="BRS336" s="18"/>
      <c r="BRT336" s="17"/>
      <c r="BRU336" s="19"/>
      <c r="BRV336" s="19"/>
      <c r="BRW336" s="19"/>
      <c r="BRX336" s="15"/>
      <c r="BRY336" s="16"/>
      <c r="BRZ336" s="17"/>
      <c r="BSA336" s="18"/>
      <c r="BSB336" s="17"/>
      <c r="BSC336" s="19"/>
      <c r="BSD336" s="19"/>
      <c r="BSE336" s="19"/>
      <c r="BSF336" s="15"/>
      <c r="BSG336" s="16"/>
      <c r="BSH336" s="17"/>
      <c r="BSI336" s="18"/>
      <c r="BSJ336" s="17"/>
      <c r="BSK336" s="19"/>
      <c r="BSL336" s="19"/>
      <c r="BSM336" s="19"/>
      <c r="BSN336" s="15"/>
      <c r="BSO336" s="16"/>
      <c r="BSP336" s="17"/>
      <c r="BSQ336" s="18"/>
      <c r="BSR336" s="17"/>
      <c r="BSS336" s="19"/>
      <c r="BST336" s="19"/>
      <c r="BSU336" s="19"/>
      <c r="BSV336" s="15"/>
      <c r="BSW336" s="16"/>
      <c r="BSX336" s="17"/>
      <c r="BSY336" s="18"/>
      <c r="BSZ336" s="17"/>
      <c r="BTA336" s="19"/>
      <c r="BTB336" s="19"/>
      <c r="BTC336" s="19"/>
      <c r="BTD336" s="15"/>
      <c r="BTE336" s="16"/>
      <c r="BTF336" s="17"/>
      <c r="BTG336" s="18"/>
      <c r="BTH336" s="17"/>
      <c r="BTI336" s="19"/>
      <c r="BTJ336" s="19"/>
      <c r="BTK336" s="19"/>
      <c r="BTL336" s="15"/>
      <c r="BTM336" s="16"/>
      <c r="BTN336" s="17"/>
      <c r="BTO336" s="18"/>
      <c r="BTP336" s="17"/>
      <c r="BTQ336" s="19"/>
      <c r="BTR336" s="19"/>
      <c r="BTS336" s="19"/>
      <c r="BTT336" s="15"/>
      <c r="BTU336" s="16"/>
      <c r="BTV336" s="17"/>
      <c r="BTW336" s="18"/>
      <c r="BTX336" s="17"/>
      <c r="BTY336" s="19"/>
      <c r="BTZ336" s="19"/>
      <c r="BUA336" s="19"/>
      <c r="BUB336" s="15"/>
      <c r="BUC336" s="16"/>
      <c r="BUD336" s="17"/>
      <c r="BUE336" s="18"/>
      <c r="BUF336" s="17"/>
      <c r="BUG336" s="19"/>
      <c r="BUH336" s="19"/>
      <c r="BUI336" s="19"/>
      <c r="BUJ336" s="15"/>
      <c r="BUK336" s="16"/>
      <c r="BUL336" s="17"/>
      <c r="BUM336" s="18"/>
      <c r="BUN336" s="17"/>
      <c r="BUO336" s="19"/>
      <c r="BUP336" s="19"/>
      <c r="BUQ336" s="19"/>
      <c r="BUR336" s="15"/>
      <c r="BUS336" s="16"/>
      <c r="BUT336" s="17"/>
      <c r="BUU336" s="18"/>
      <c r="BUV336" s="17"/>
      <c r="BUW336" s="19"/>
      <c r="BUX336" s="19"/>
      <c r="BUY336" s="19"/>
      <c r="BUZ336" s="15"/>
      <c r="BVA336" s="16"/>
      <c r="BVB336" s="17"/>
      <c r="BVC336" s="18"/>
      <c r="BVD336" s="17"/>
      <c r="BVE336" s="19"/>
      <c r="BVF336" s="19"/>
      <c r="BVG336" s="19"/>
      <c r="BVH336" s="15"/>
      <c r="BVI336" s="16"/>
      <c r="BVJ336" s="17"/>
      <c r="BVK336" s="18"/>
      <c r="BVL336" s="17"/>
      <c r="BVM336" s="19"/>
      <c r="BVN336" s="19"/>
      <c r="BVO336" s="19"/>
      <c r="BVP336" s="15"/>
      <c r="BVQ336" s="16"/>
      <c r="BVR336" s="17"/>
      <c r="BVS336" s="18"/>
      <c r="BVT336" s="17"/>
      <c r="BVU336" s="19"/>
      <c r="BVV336" s="19"/>
      <c r="BVW336" s="19"/>
      <c r="BVX336" s="15"/>
      <c r="BVY336" s="16"/>
      <c r="BVZ336" s="17"/>
      <c r="BWA336" s="18"/>
      <c r="BWB336" s="17"/>
      <c r="BWC336" s="19"/>
      <c r="BWD336" s="19"/>
      <c r="BWE336" s="19"/>
      <c r="BWF336" s="15"/>
      <c r="BWG336" s="16"/>
      <c r="BWH336" s="17"/>
      <c r="BWI336" s="18"/>
      <c r="BWJ336" s="17"/>
      <c r="BWK336" s="19"/>
      <c r="BWL336" s="19"/>
      <c r="BWM336" s="19"/>
      <c r="BWN336" s="15"/>
      <c r="BWO336" s="16"/>
      <c r="BWP336" s="17"/>
      <c r="BWQ336" s="18"/>
      <c r="BWR336" s="17"/>
      <c r="BWS336" s="19"/>
      <c r="BWT336" s="19"/>
      <c r="BWU336" s="19"/>
      <c r="BWV336" s="15"/>
      <c r="BWW336" s="16"/>
      <c r="BWX336" s="17"/>
      <c r="BWY336" s="18"/>
      <c r="BWZ336" s="17"/>
      <c r="BXA336" s="19"/>
      <c r="BXB336" s="19"/>
      <c r="BXC336" s="19"/>
      <c r="BXD336" s="15"/>
      <c r="BXE336" s="16"/>
      <c r="BXF336" s="17"/>
      <c r="BXG336" s="18"/>
      <c r="BXH336" s="17"/>
      <c r="BXI336" s="19"/>
      <c r="BXJ336" s="19"/>
      <c r="BXK336" s="19"/>
      <c r="BXL336" s="15"/>
      <c r="BXM336" s="16"/>
      <c r="BXN336" s="17"/>
      <c r="BXO336" s="18"/>
      <c r="BXP336" s="17"/>
      <c r="BXQ336" s="19"/>
      <c r="BXR336" s="19"/>
      <c r="BXS336" s="19"/>
      <c r="BXT336" s="15"/>
      <c r="BXU336" s="16"/>
      <c r="BXV336" s="17"/>
      <c r="BXW336" s="18"/>
      <c r="BXX336" s="17"/>
      <c r="BXY336" s="19"/>
      <c r="BXZ336" s="19"/>
      <c r="BYA336" s="19"/>
      <c r="BYB336" s="15"/>
      <c r="BYC336" s="16"/>
      <c r="BYD336" s="17"/>
      <c r="BYE336" s="18"/>
      <c r="BYF336" s="17"/>
      <c r="BYG336" s="19"/>
      <c r="BYH336" s="19"/>
      <c r="BYI336" s="19"/>
      <c r="BYJ336" s="15"/>
      <c r="BYK336" s="16"/>
      <c r="BYL336" s="17"/>
      <c r="BYM336" s="18"/>
      <c r="BYN336" s="17"/>
      <c r="BYO336" s="19"/>
      <c r="BYP336" s="19"/>
      <c r="BYQ336" s="19"/>
      <c r="BYR336" s="15"/>
      <c r="BYS336" s="16"/>
      <c r="BYT336" s="17"/>
      <c r="BYU336" s="18"/>
      <c r="BYV336" s="17"/>
      <c r="BYW336" s="19"/>
      <c r="BYX336" s="19"/>
      <c r="BYY336" s="19"/>
      <c r="BYZ336" s="15"/>
      <c r="BZA336" s="16"/>
      <c r="BZB336" s="17"/>
      <c r="BZC336" s="18"/>
      <c r="BZD336" s="17"/>
      <c r="BZE336" s="19"/>
      <c r="BZF336" s="19"/>
      <c r="BZG336" s="19"/>
      <c r="BZH336" s="15"/>
      <c r="BZI336" s="16"/>
      <c r="BZJ336" s="17"/>
      <c r="BZK336" s="18"/>
      <c r="BZL336" s="17"/>
      <c r="BZM336" s="19"/>
      <c r="BZN336" s="19"/>
      <c r="BZO336" s="19"/>
      <c r="BZP336" s="15"/>
      <c r="BZQ336" s="16"/>
      <c r="BZR336" s="17"/>
      <c r="BZS336" s="18"/>
      <c r="BZT336" s="17"/>
      <c r="BZU336" s="19"/>
      <c r="BZV336" s="19"/>
      <c r="BZW336" s="19"/>
      <c r="BZX336" s="15"/>
      <c r="BZY336" s="16"/>
      <c r="BZZ336" s="17"/>
      <c r="CAA336" s="18"/>
      <c r="CAB336" s="17"/>
      <c r="CAC336" s="19"/>
      <c r="CAD336" s="19"/>
      <c r="CAE336" s="19"/>
      <c r="CAF336" s="15"/>
      <c r="CAG336" s="16"/>
      <c r="CAH336" s="17"/>
      <c r="CAI336" s="18"/>
      <c r="CAJ336" s="17"/>
      <c r="CAK336" s="19"/>
      <c r="CAL336" s="19"/>
      <c r="CAM336" s="19"/>
      <c r="CAN336" s="15"/>
      <c r="CAO336" s="16"/>
      <c r="CAP336" s="17"/>
      <c r="CAQ336" s="18"/>
      <c r="CAR336" s="17"/>
      <c r="CAS336" s="19"/>
      <c r="CAT336" s="19"/>
      <c r="CAU336" s="19"/>
      <c r="CAV336" s="15"/>
      <c r="CAW336" s="16"/>
      <c r="CAX336" s="17"/>
      <c r="CAY336" s="18"/>
      <c r="CAZ336" s="17"/>
      <c r="CBA336" s="19"/>
      <c r="CBB336" s="19"/>
      <c r="CBC336" s="19"/>
      <c r="CBD336" s="15"/>
      <c r="CBE336" s="16"/>
      <c r="CBF336" s="17"/>
      <c r="CBG336" s="18"/>
      <c r="CBH336" s="17"/>
      <c r="CBI336" s="19"/>
      <c r="CBJ336" s="19"/>
      <c r="CBK336" s="19"/>
      <c r="CBL336" s="15"/>
      <c r="CBM336" s="16"/>
      <c r="CBN336" s="17"/>
      <c r="CBO336" s="18"/>
      <c r="CBP336" s="17"/>
      <c r="CBQ336" s="19"/>
      <c r="CBR336" s="19"/>
      <c r="CBS336" s="19"/>
      <c r="CBT336" s="15"/>
      <c r="CBU336" s="16"/>
      <c r="CBV336" s="17"/>
      <c r="CBW336" s="18"/>
      <c r="CBX336" s="17"/>
      <c r="CBY336" s="19"/>
      <c r="CBZ336" s="19"/>
      <c r="CCA336" s="19"/>
      <c r="CCB336" s="15"/>
      <c r="CCC336" s="16"/>
      <c r="CCD336" s="17"/>
      <c r="CCE336" s="18"/>
      <c r="CCF336" s="17"/>
      <c r="CCG336" s="19"/>
      <c r="CCH336" s="19"/>
      <c r="CCI336" s="19"/>
      <c r="CCJ336" s="15"/>
      <c r="CCK336" s="16"/>
      <c r="CCL336" s="17"/>
      <c r="CCM336" s="18"/>
      <c r="CCN336" s="17"/>
      <c r="CCO336" s="19"/>
      <c r="CCP336" s="19"/>
      <c r="CCQ336" s="19"/>
      <c r="CCR336" s="15"/>
      <c r="CCS336" s="16"/>
      <c r="CCT336" s="17"/>
      <c r="CCU336" s="18"/>
      <c r="CCV336" s="17"/>
      <c r="CCW336" s="19"/>
      <c r="CCX336" s="19"/>
      <c r="CCY336" s="19"/>
      <c r="CCZ336" s="15"/>
      <c r="CDA336" s="16"/>
      <c r="CDB336" s="17"/>
      <c r="CDC336" s="18"/>
      <c r="CDD336" s="17"/>
      <c r="CDE336" s="19"/>
      <c r="CDF336" s="19"/>
      <c r="CDG336" s="19"/>
      <c r="CDH336" s="15"/>
      <c r="CDI336" s="16"/>
      <c r="CDJ336" s="17"/>
      <c r="CDK336" s="18"/>
      <c r="CDL336" s="17"/>
      <c r="CDM336" s="19"/>
      <c r="CDN336" s="19"/>
      <c r="CDO336" s="19"/>
      <c r="CDP336" s="15"/>
      <c r="CDQ336" s="16"/>
      <c r="CDR336" s="17"/>
      <c r="CDS336" s="18"/>
      <c r="CDT336" s="17"/>
      <c r="CDU336" s="19"/>
      <c r="CDV336" s="19"/>
      <c r="CDW336" s="19"/>
      <c r="CDX336" s="15"/>
      <c r="CDY336" s="16"/>
      <c r="CDZ336" s="17"/>
      <c r="CEA336" s="18"/>
      <c r="CEB336" s="17"/>
      <c r="CEC336" s="19"/>
      <c r="CED336" s="19"/>
      <c r="CEE336" s="19"/>
      <c r="CEF336" s="15"/>
      <c r="CEG336" s="16"/>
      <c r="CEH336" s="17"/>
      <c r="CEI336" s="18"/>
      <c r="CEJ336" s="17"/>
      <c r="CEK336" s="19"/>
      <c r="CEL336" s="19"/>
      <c r="CEM336" s="19"/>
      <c r="CEN336" s="15"/>
      <c r="CEO336" s="16"/>
      <c r="CEP336" s="17"/>
      <c r="CEQ336" s="18"/>
      <c r="CER336" s="17"/>
      <c r="CES336" s="19"/>
      <c r="CET336" s="19"/>
      <c r="CEU336" s="19"/>
      <c r="CEV336" s="15"/>
      <c r="CEW336" s="16"/>
      <c r="CEX336" s="17"/>
      <c r="CEY336" s="18"/>
      <c r="CEZ336" s="17"/>
      <c r="CFA336" s="19"/>
      <c r="CFB336" s="19"/>
      <c r="CFC336" s="19"/>
      <c r="CFD336" s="15"/>
      <c r="CFE336" s="16"/>
      <c r="CFF336" s="17"/>
      <c r="CFG336" s="18"/>
      <c r="CFH336" s="17"/>
      <c r="CFI336" s="19"/>
      <c r="CFJ336" s="19"/>
      <c r="CFK336" s="19"/>
      <c r="CFL336" s="15"/>
      <c r="CFM336" s="16"/>
      <c r="CFN336" s="17"/>
      <c r="CFO336" s="18"/>
      <c r="CFP336" s="17"/>
      <c r="CFQ336" s="19"/>
      <c r="CFR336" s="19"/>
      <c r="CFS336" s="19"/>
      <c r="CFT336" s="15"/>
      <c r="CFU336" s="16"/>
      <c r="CFV336" s="17"/>
      <c r="CFW336" s="18"/>
      <c r="CFX336" s="17"/>
      <c r="CFY336" s="19"/>
      <c r="CFZ336" s="19"/>
      <c r="CGA336" s="19"/>
      <c r="CGB336" s="15"/>
      <c r="CGC336" s="16"/>
      <c r="CGD336" s="17"/>
      <c r="CGE336" s="18"/>
      <c r="CGF336" s="17"/>
      <c r="CGG336" s="19"/>
      <c r="CGH336" s="19"/>
      <c r="CGI336" s="19"/>
      <c r="CGJ336" s="15"/>
      <c r="CGK336" s="16"/>
      <c r="CGL336" s="17"/>
      <c r="CGM336" s="18"/>
      <c r="CGN336" s="17"/>
      <c r="CGO336" s="19"/>
      <c r="CGP336" s="19"/>
      <c r="CGQ336" s="19"/>
      <c r="CGR336" s="15"/>
      <c r="CGS336" s="16"/>
      <c r="CGT336" s="17"/>
      <c r="CGU336" s="18"/>
      <c r="CGV336" s="17"/>
      <c r="CGW336" s="19"/>
      <c r="CGX336" s="19"/>
      <c r="CGY336" s="19"/>
      <c r="CGZ336" s="15"/>
      <c r="CHA336" s="16"/>
      <c r="CHB336" s="17"/>
      <c r="CHC336" s="18"/>
      <c r="CHD336" s="17"/>
      <c r="CHE336" s="19"/>
      <c r="CHF336" s="19"/>
      <c r="CHG336" s="19"/>
      <c r="CHH336" s="15"/>
      <c r="CHI336" s="16"/>
      <c r="CHJ336" s="17"/>
      <c r="CHK336" s="18"/>
      <c r="CHL336" s="17"/>
      <c r="CHM336" s="19"/>
      <c r="CHN336" s="19"/>
      <c r="CHO336" s="19"/>
      <c r="CHP336" s="15"/>
      <c r="CHQ336" s="16"/>
      <c r="CHR336" s="17"/>
      <c r="CHS336" s="18"/>
      <c r="CHT336" s="17"/>
      <c r="CHU336" s="19"/>
      <c r="CHV336" s="19"/>
      <c r="CHW336" s="19"/>
      <c r="CHX336" s="15"/>
      <c r="CHY336" s="16"/>
      <c r="CHZ336" s="17"/>
      <c r="CIA336" s="18"/>
      <c r="CIB336" s="17"/>
      <c r="CIC336" s="19"/>
      <c r="CID336" s="19"/>
      <c r="CIE336" s="19"/>
      <c r="CIF336" s="15"/>
      <c r="CIG336" s="16"/>
      <c r="CIH336" s="17"/>
      <c r="CII336" s="18"/>
      <c r="CIJ336" s="17"/>
      <c r="CIK336" s="19"/>
      <c r="CIL336" s="19"/>
      <c r="CIM336" s="19"/>
      <c r="CIN336" s="15"/>
      <c r="CIO336" s="16"/>
      <c r="CIP336" s="17"/>
      <c r="CIQ336" s="18"/>
      <c r="CIR336" s="17"/>
      <c r="CIS336" s="19"/>
      <c r="CIT336" s="19"/>
      <c r="CIU336" s="19"/>
      <c r="CIV336" s="15"/>
      <c r="CIW336" s="16"/>
      <c r="CIX336" s="17"/>
      <c r="CIY336" s="18"/>
      <c r="CIZ336" s="17"/>
      <c r="CJA336" s="19"/>
      <c r="CJB336" s="19"/>
      <c r="CJC336" s="19"/>
      <c r="CJD336" s="15"/>
      <c r="CJE336" s="16"/>
      <c r="CJF336" s="17"/>
      <c r="CJG336" s="18"/>
      <c r="CJH336" s="17"/>
      <c r="CJI336" s="19"/>
      <c r="CJJ336" s="19"/>
      <c r="CJK336" s="19"/>
      <c r="CJL336" s="15"/>
      <c r="CJM336" s="16"/>
      <c r="CJN336" s="17"/>
      <c r="CJO336" s="18"/>
      <c r="CJP336" s="17"/>
      <c r="CJQ336" s="19"/>
      <c r="CJR336" s="19"/>
      <c r="CJS336" s="19"/>
      <c r="CJT336" s="15"/>
      <c r="CJU336" s="16"/>
      <c r="CJV336" s="17"/>
      <c r="CJW336" s="18"/>
      <c r="CJX336" s="17"/>
      <c r="CJY336" s="19"/>
      <c r="CJZ336" s="19"/>
      <c r="CKA336" s="19"/>
      <c r="CKB336" s="15"/>
      <c r="CKC336" s="16"/>
      <c r="CKD336" s="17"/>
      <c r="CKE336" s="18"/>
      <c r="CKF336" s="17"/>
      <c r="CKG336" s="19"/>
      <c r="CKH336" s="19"/>
      <c r="CKI336" s="19"/>
      <c r="CKJ336" s="15"/>
      <c r="CKK336" s="16"/>
      <c r="CKL336" s="17"/>
      <c r="CKM336" s="18"/>
      <c r="CKN336" s="17"/>
      <c r="CKO336" s="19"/>
      <c r="CKP336" s="19"/>
      <c r="CKQ336" s="19"/>
      <c r="CKR336" s="15"/>
      <c r="CKS336" s="16"/>
      <c r="CKT336" s="17"/>
      <c r="CKU336" s="18"/>
      <c r="CKV336" s="17"/>
      <c r="CKW336" s="19"/>
      <c r="CKX336" s="19"/>
      <c r="CKY336" s="19"/>
      <c r="CKZ336" s="15"/>
      <c r="CLA336" s="16"/>
      <c r="CLB336" s="17"/>
      <c r="CLC336" s="18"/>
      <c r="CLD336" s="17"/>
      <c r="CLE336" s="19"/>
      <c r="CLF336" s="19"/>
      <c r="CLG336" s="19"/>
      <c r="CLH336" s="15"/>
      <c r="CLI336" s="16"/>
      <c r="CLJ336" s="17"/>
      <c r="CLK336" s="18"/>
      <c r="CLL336" s="17"/>
      <c r="CLM336" s="19"/>
      <c r="CLN336" s="19"/>
      <c r="CLO336" s="19"/>
      <c r="CLP336" s="15"/>
      <c r="CLQ336" s="16"/>
      <c r="CLR336" s="17"/>
      <c r="CLS336" s="18"/>
      <c r="CLT336" s="17"/>
      <c r="CLU336" s="19"/>
      <c r="CLV336" s="19"/>
      <c r="CLW336" s="19"/>
      <c r="CLX336" s="15"/>
      <c r="CLY336" s="16"/>
      <c r="CLZ336" s="17"/>
      <c r="CMA336" s="18"/>
      <c r="CMB336" s="17"/>
      <c r="CMC336" s="19"/>
      <c r="CMD336" s="19"/>
      <c r="CME336" s="19"/>
      <c r="CMF336" s="15"/>
      <c r="CMG336" s="16"/>
      <c r="CMH336" s="17"/>
      <c r="CMI336" s="18"/>
      <c r="CMJ336" s="17"/>
      <c r="CMK336" s="19"/>
      <c r="CML336" s="19"/>
      <c r="CMM336" s="19"/>
      <c r="CMN336" s="15"/>
      <c r="CMO336" s="16"/>
      <c r="CMP336" s="17"/>
      <c r="CMQ336" s="18"/>
      <c r="CMR336" s="17"/>
      <c r="CMS336" s="19"/>
      <c r="CMT336" s="19"/>
      <c r="CMU336" s="19"/>
      <c r="CMV336" s="15"/>
      <c r="CMW336" s="16"/>
      <c r="CMX336" s="17"/>
      <c r="CMY336" s="18"/>
      <c r="CMZ336" s="17"/>
      <c r="CNA336" s="19"/>
      <c r="CNB336" s="19"/>
      <c r="CNC336" s="19"/>
      <c r="CND336" s="15"/>
      <c r="CNE336" s="16"/>
      <c r="CNF336" s="17"/>
      <c r="CNG336" s="18"/>
      <c r="CNH336" s="17"/>
      <c r="CNI336" s="19"/>
      <c r="CNJ336" s="19"/>
      <c r="CNK336" s="19"/>
      <c r="CNL336" s="15"/>
      <c r="CNM336" s="16"/>
      <c r="CNN336" s="17"/>
      <c r="CNO336" s="18"/>
      <c r="CNP336" s="17"/>
      <c r="CNQ336" s="19"/>
      <c r="CNR336" s="19"/>
      <c r="CNS336" s="19"/>
      <c r="CNT336" s="15"/>
      <c r="CNU336" s="16"/>
      <c r="CNV336" s="17"/>
      <c r="CNW336" s="18"/>
      <c r="CNX336" s="17"/>
      <c r="CNY336" s="19"/>
      <c r="CNZ336" s="19"/>
      <c r="COA336" s="19"/>
      <c r="COB336" s="15"/>
      <c r="COC336" s="16"/>
      <c r="COD336" s="17"/>
      <c r="COE336" s="18"/>
      <c r="COF336" s="17"/>
      <c r="COG336" s="19"/>
      <c r="COH336" s="19"/>
      <c r="COI336" s="19"/>
      <c r="COJ336" s="15"/>
      <c r="COK336" s="16"/>
      <c r="COL336" s="17"/>
      <c r="COM336" s="18"/>
      <c r="CON336" s="17"/>
      <c r="COO336" s="19"/>
      <c r="COP336" s="19"/>
      <c r="COQ336" s="19"/>
      <c r="COR336" s="15"/>
      <c r="COS336" s="16"/>
      <c r="COT336" s="17"/>
      <c r="COU336" s="18"/>
      <c r="COV336" s="17"/>
      <c r="COW336" s="19"/>
      <c r="COX336" s="19"/>
      <c r="COY336" s="19"/>
      <c r="COZ336" s="15"/>
      <c r="CPA336" s="16"/>
      <c r="CPB336" s="17"/>
      <c r="CPC336" s="18"/>
      <c r="CPD336" s="17"/>
      <c r="CPE336" s="19"/>
      <c r="CPF336" s="19"/>
      <c r="CPG336" s="19"/>
      <c r="CPH336" s="15"/>
      <c r="CPI336" s="16"/>
      <c r="CPJ336" s="17"/>
      <c r="CPK336" s="18"/>
      <c r="CPL336" s="17"/>
      <c r="CPM336" s="19"/>
      <c r="CPN336" s="19"/>
      <c r="CPO336" s="19"/>
      <c r="CPP336" s="15"/>
      <c r="CPQ336" s="16"/>
      <c r="CPR336" s="17"/>
      <c r="CPS336" s="18"/>
      <c r="CPT336" s="17"/>
      <c r="CPU336" s="19"/>
      <c r="CPV336" s="19"/>
      <c r="CPW336" s="19"/>
      <c r="CPX336" s="15"/>
      <c r="CPY336" s="16"/>
      <c r="CPZ336" s="17"/>
      <c r="CQA336" s="18"/>
      <c r="CQB336" s="17"/>
      <c r="CQC336" s="19"/>
      <c r="CQD336" s="19"/>
      <c r="CQE336" s="19"/>
      <c r="CQF336" s="15"/>
      <c r="CQG336" s="16"/>
      <c r="CQH336" s="17"/>
      <c r="CQI336" s="18"/>
      <c r="CQJ336" s="17"/>
      <c r="CQK336" s="19"/>
      <c r="CQL336" s="19"/>
      <c r="CQM336" s="19"/>
      <c r="CQN336" s="15"/>
      <c r="CQO336" s="16"/>
      <c r="CQP336" s="17"/>
      <c r="CQQ336" s="18"/>
      <c r="CQR336" s="17"/>
      <c r="CQS336" s="19"/>
      <c r="CQT336" s="19"/>
      <c r="CQU336" s="19"/>
      <c r="CQV336" s="15"/>
      <c r="CQW336" s="16"/>
      <c r="CQX336" s="17"/>
      <c r="CQY336" s="18"/>
      <c r="CQZ336" s="17"/>
      <c r="CRA336" s="19"/>
      <c r="CRB336" s="19"/>
      <c r="CRC336" s="19"/>
      <c r="CRD336" s="15"/>
      <c r="CRE336" s="16"/>
      <c r="CRF336" s="17"/>
      <c r="CRG336" s="18"/>
      <c r="CRH336" s="17"/>
      <c r="CRI336" s="19"/>
      <c r="CRJ336" s="19"/>
      <c r="CRK336" s="19"/>
      <c r="CRL336" s="15"/>
      <c r="CRM336" s="16"/>
      <c r="CRN336" s="17"/>
      <c r="CRO336" s="18"/>
      <c r="CRP336" s="17"/>
      <c r="CRQ336" s="19"/>
      <c r="CRR336" s="19"/>
      <c r="CRS336" s="19"/>
      <c r="CRT336" s="15"/>
      <c r="CRU336" s="16"/>
      <c r="CRV336" s="17"/>
      <c r="CRW336" s="18"/>
      <c r="CRX336" s="17"/>
      <c r="CRY336" s="19"/>
      <c r="CRZ336" s="19"/>
      <c r="CSA336" s="19"/>
      <c r="CSB336" s="15"/>
      <c r="CSC336" s="16"/>
      <c r="CSD336" s="17"/>
      <c r="CSE336" s="18"/>
      <c r="CSF336" s="17"/>
      <c r="CSG336" s="19"/>
      <c r="CSH336" s="19"/>
      <c r="CSI336" s="19"/>
      <c r="CSJ336" s="15"/>
      <c r="CSK336" s="16"/>
      <c r="CSL336" s="17"/>
      <c r="CSM336" s="18"/>
      <c r="CSN336" s="17"/>
      <c r="CSO336" s="19"/>
      <c r="CSP336" s="19"/>
      <c r="CSQ336" s="19"/>
      <c r="CSR336" s="15"/>
      <c r="CSS336" s="16"/>
      <c r="CST336" s="17"/>
      <c r="CSU336" s="18"/>
      <c r="CSV336" s="17"/>
      <c r="CSW336" s="19"/>
      <c r="CSX336" s="19"/>
      <c r="CSY336" s="19"/>
      <c r="CSZ336" s="15"/>
      <c r="CTA336" s="16"/>
      <c r="CTB336" s="17"/>
      <c r="CTC336" s="18"/>
      <c r="CTD336" s="17"/>
      <c r="CTE336" s="19"/>
      <c r="CTF336" s="19"/>
      <c r="CTG336" s="19"/>
      <c r="CTH336" s="15"/>
      <c r="CTI336" s="16"/>
      <c r="CTJ336" s="17"/>
      <c r="CTK336" s="18"/>
      <c r="CTL336" s="17"/>
      <c r="CTM336" s="19"/>
      <c r="CTN336" s="19"/>
      <c r="CTO336" s="19"/>
      <c r="CTP336" s="15"/>
      <c r="CTQ336" s="16"/>
      <c r="CTR336" s="17"/>
      <c r="CTS336" s="18"/>
      <c r="CTT336" s="17"/>
      <c r="CTU336" s="19"/>
      <c r="CTV336" s="19"/>
      <c r="CTW336" s="19"/>
      <c r="CTX336" s="15"/>
      <c r="CTY336" s="16"/>
      <c r="CTZ336" s="17"/>
      <c r="CUA336" s="18"/>
      <c r="CUB336" s="17"/>
      <c r="CUC336" s="19"/>
      <c r="CUD336" s="19"/>
      <c r="CUE336" s="19"/>
      <c r="CUF336" s="15"/>
      <c r="CUG336" s="16"/>
      <c r="CUH336" s="17"/>
      <c r="CUI336" s="18"/>
      <c r="CUJ336" s="17"/>
      <c r="CUK336" s="19"/>
      <c r="CUL336" s="19"/>
      <c r="CUM336" s="19"/>
      <c r="CUN336" s="15"/>
      <c r="CUO336" s="16"/>
      <c r="CUP336" s="17"/>
      <c r="CUQ336" s="18"/>
      <c r="CUR336" s="17"/>
      <c r="CUS336" s="19"/>
      <c r="CUT336" s="19"/>
      <c r="CUU336" s="19"/>
      <c r="CUV336" s="15"/>
      <c r="CUW336" s="16"/>
      <c r="CUX336" s="17"/>
      <c r="CUY336" s="18"/>
      <c r="CUZ336" s="17"/>
      <c r="CVA336" s="19"/>
      <c r="CVB336" s="19"/>
      <c r="CVC336" s="19"/>
      <c r="CVD336" s="15"/>
      <c r="CVE336" s="16"/>
      <c r="CVF336" s="17"/>
      <c r="CVG336" s="18"/>
      <c r="CVH336" s="17"/>
      <c r="CVI336" s="19"/>
      <c r="CVJ336" s="19"/>
      <c r="CVK336" s="19"/>
      <c r="CVL336" s="15"/>
      <c r="CVM336" s="16"/>
      <c r="CVN336" s="17"/>
      <c r="CVO336" s="18"/>
      <c r="CVP336" s="17"/>
      <c r="CVQ336" s="19"/>
      <c r="CVR336" s="19"/>
      <c r="CVS336" s="19"/>
      <c r="CVT336" s="15"/>
      <c r="CVU336" s="16"/>
      <c r="CVV336" s="17"/>
      <c r="CVW336" s="18"/>
      <c r="CVX336" s="17"/>
      <c r="CVY336" s="19"/>
      <c r="CVZ336" s="19"/>
      <c r="CWA336" s="19"/>
      <c r="CWB336" s="15"/>
      <c r="CWC336" s="16"/>
      <c r="CWD336" s="17"/>
      <c r="CWE336" s="18"/>
      <c r="CWF336" s="17"/>
      <c r="CWG336" s="19"/>
      <c r="CWH336" s="19"/>
      <c r="CWI336" s="19"/>
      <c r="CWJ336" s="15"/>
      <c r="CWK336" s="16"/>
      <c r="CWL336" s="17"/>
      <c r="CWM336" s="18"/>
      <c r="CWN336" s="17"/>
      <c r="CWO336" s="19"/>
      <c r="CWP336" s="19"/>
      <c r="CWQ336" s="19"/>
      <c r="CWR336" s="15"/>
      <c r="CWS336" s="16"/>
      <c r="CWT336" s="17"/>
      <c r="CWU336" s="18"/>
      <c r="CWV336" s="17"/>
      <c r="CWW336" s="19"/>
      <c r="CWX336" s="19"/>
      <c r="CWY336" s="19"/>
      <c r="CWZ336" s="15"/>
      <c r="CXA336" s="16"/>
      <c r="CXB336" s="17"/>
      <c r="CXC336" s="18"/>
      <c r="CXD336" s="17"/>
      <c r="CXE336" s="19"/>
      <c r="CXF336" s="19"/>
      <c r="CXG336" s="19"/>
      <c r="CXH336" s="15"/>
      <c r="CXI336" s="16"/>
      <c r="CXJ336" s="17"/>
      <c r="CXK336" s="18"/>
      <c r="CXL336" s="17"/>
      <c r="CXM336" s="19"/>
      <c r="CXN336" s="19"/>
      <c r="CXO336" s="19"/>
      <c r="CXP336" s="15"/>
      <c r="CXQ336" s="16"/>
      <c r="CXR336" s="17"/>
      <c r="CXS336" s="18"/>
      <c r="CXT336" s="17"/>
      <c r="CXU336" s="19"/>
      <c r="CXV336" s="19"/>
      <c r="CXW336" s="19"/>
      <c r="CXX336" s="15"/>
      <c r="CXY336" s="16"/>
      <c r="CXZ336" s="17"/>
      <c r="CYA336" s="18"/>
      <c r="CYB336" s="17"/>
      <c r="CYC336" s="19"/>
      <c r="CYD336" s="19"/>
      <c r="CYE336" s="19"/>
      <c r="CYF336" s="15"/>
      <c r="CYG336" s="16"/>
      <c r="CYH336" s="17"/>
      <c r="CYI336" s="18"/>
      <c r="CYJ336" s="17"/>
      <c r="CYK336" s="19"/>
      <c r="CYL336" s="19"/>
      <c r="CYM336" s="19"/>
      <c r="CYN336" s="15"/>
      <c r="CYO336" s="16"/>
      <c r="CYP336" s="17"/>
      <c r="CYQ336" s="18"/>
      <c r="CYR336" s="17"/>
      <c r="CYS336" s="19"/>
      <c r="CYT336" s="19"/>
      <c r="CYU336" s="19"/>
      <c r="CYV336" s="15"/>
      <c r="CYW336" s="16"/>
      <c r="CYX336" s="17"/>
      <c r="CYY336" s="18"/>
      <c r="CYZ336" s="17"/>
      <c r="CZA336" s="19"/>
      <c r="CZB336" s="19"/>
      <c r="CZC336" s="19"/>
      <c r="CZD336" s="15"/>
      <c r="CZE336" s="16"/>
      <c r="CZF336" s="17"/>
      <c r="CZG336" s="18"/>
      <c r="CZH336" s="17"/>
      <c r="CZI336" s="19"/>
      <c r="CZJ336" s="19"/>
      <c r="CZK336" s="19"/>
      <c r="CZL336" s="15"/>
      <c r="CZM336" s="16"/>
      <c r="CZN336" s="17"/>
      <c r="CZO336" s="18"/>
      <c r="CZP336" s="17"/>
      <c r="CZQ336" s="19"/>
      <c r="CZR336" s="19"/>
      <c r="CZS336" s="19"/>
      <c r="CZT336" s="15"/>
      <c r="CZU336" s="16"/>
      <c r="CZV336" s="17"/>
      <c r="CZW336" s="18"/>
      <c r="CZX336" s="17"/>
      <c r="CZY336" s="19"/>
      <c r="CZZ336" s="19"/>
      <c r="DAA336" s="19"/>
      <c r="DAB336" s="15"/>
      <c r="DAC336" s="16"/>
      <c r="DAD336" s="17"/>
      <c r="DAE336" s="18"/>
      <c r="DAF336" s="17"/>
      <c r="DAG336" s="19"/>
      <c r="DAH336" s="19"/>
      <c r="DAI336" s="19"/>
      <c r="DAJ336" s="15"/>
      <c r="DAK336" s="16"/>
      <c r="DAL336" s="17"/>
      <c r="DAM336" s="18"/>
      <c r="DAN336" s="17"/>
      <c r="DAO336" s="19"/>
      <c r="DAP336" s="19"/>
      <c r="DAQ336" s="19"/>
      <c r="DAR336" s="15"/>
      <c r="DAS336" s="16"/>
      <c r="DAT336" s="17"/>
      <c r="DAU336" s="18"/>
      <c r="DAV336" s="17"/>
      <c r="DAW336" s="19"/>
      <c r="DAX336" s="19"/>
      <c r="DAY336" s="19"/>
      <c r="DAZ336" s="15"/>
      <c r="DBA336" s="16"/>
      <c r="DBB336" s="17"/>
      <c r="DBC336" s="18"/>
      <c r="DBD336" s="17"/>
      <c r="DBE336" s="19"/>
      <c r="DBF336" s="19"/>
      <c r="DBG336" s="19"/>
      <c r="DBH336" s="15"/>
      <c r="DBI336" s="16"/>
      <c r="DBJ336" s="17"/>
      <c r="DBK336" s="18"/>
      <c r="DBL336" s="17"/>
      <c r="DBM336" s="19"/>
      <c r="DBN336" s="19"/>
      <c r="DBO336" s="19"/>
      <c r="DBP336" s="15"/>
      <c r="DBQ336" s="16"/>
      <c r="DBR336" s="17"/>
      <c r="DBS336" s="18"/>
      <c r="DBT336" s="17"/>
      <c r="DBU336" s="19"/>
      <c r="DBV336" s="19"/>
      <c r="DBW336" s="19"/>
      <c r="DBX336" s="15"/>
      <c r="DBY336" s="16"/>
      <c r="DBZ336" s="17"/>
      <c r="DCA336" s="18"/>
      <c r="DCB336" s="17"/>
      <c r="DCC336" s="19"/>
      <c r="DCD336" s="19"/>
      <c r="DCE336" s="19"/>
      <c r="DCF336" s="15"/>
      <c r="DCG336" s="16"/>
      <c r="DCH336" s="17"/>
      <c r="DCI336" s="18"/>
      <c r="DCJ336" s="17"/>
      <c r="DCK336" s="19"/>
      <c r="DCL336" s="19"/>
      <c r="DCM336" s="19"/>
      <c r="DCN336" s="15"/>
      <c r="DCO336" s="16"/>
      <c r="DCP336" s="17"/>
      <c r="DCQ336" s="18"/>
      <c r="DCR336" s="17"/>
      <c r="DCS336" s="19"/>
      <c r="DCT336" s="19"/>
      <c r="DCU336" s="19"/>
      <c r="DCV336" s="15"/>
      <c r="DCW336" s="16"/>
      <c r="DCX336" s="17"/>
      <c r="DCY336" s="18"/>
      <c r="DCZ336" s="17"/>
      <c r="DDA336" s="19"/>
      <c r="DDB336" s="19"/>
      <c r="DDC336" s="19"/>
      <c r="DDD336" s="15"/>
      <c r="DDE336" s="16"/>
      <c r="DDF336" s="17"/>
      <c r="DDG336" s="18"/>
      <c r="DDH336" s="17"/>
      <c r="DDI336" s="19"/>
      <c r="DDJ336" s="19"/>
      <c r="DDK336" s="19"/>
      <c r="DDL336" s="15"/>
      <c r="DDM336" s="16"/>
      <c r="DDN336" s="17"/>
      <c r="DDO336" s="18"/>
      <c r="DDP336" s="17"/>
      <c r="DDQ336" s="19"/>
      <c r="DDR336" s="19"/>
      <c r="DDS336" s="19"/>
      <c r="DDT336" s="15"/>
      <c r="DDU336" s="16"/>
      <c r="DDV336" s="17"/>
      <c r="DDW336" s="18"/>
      <c r="DDX336" s="17"/>
      <c r="DDY336" s="19"/>
      <c r="DDZ336" s="19"/>
      <c r="DEA336" s="19"/>
      <c r="DEB336" s="15"/>
      <c r="DEC336" s="16"/>
      <c r="DED336" s="17"/>
      <c r="DEE336" s="18"/>
      <c r="DEF336" s="17"/>
      <c r="DEG336" s="19"/>
      <c r="DEH336" s="19"/>
      <c r="DEI336" s="19"/>
      <c r="DEJ336" s="15"/>
      <c r="DEK336" s="16"/>
      <c r="DEL336" s="17"/>
      <c r="DEM336" s="18"/>
      <c r="DEN336" s="17"/>
      <c r="DEO336" s="19"/>
      <c r="DEP336" s="19"/>
      <c r="DEQ336" s="19"/>
      <c r="DER336" s="15"/>
      <c r="DES336" s="16"/>
      <c r="DET336" s="17"/>
      <c r="DEU336" s="18"/>
      <c r="DEV336" s="17"/>
      <c r="DEW336" s="19"/>
      <c r="DEX336" s="19"/>
      <c r="DEY336" s="19"/>
      <c r="DEZ336" s="15"/>
      <c r="DFA336" s="16"/>
      <c r="DFB336" s="17"/>
      <c r="DFC336" s="18"/>
      <c r="DFD336" s="17"/>
      <c r="DFE336" s="19"/>
      <c r="DFF336" s="19"/>
      <c r="DFG336" s="19"/>
      <c r="DFH336" s="15"/>
      <c r="DFI336" s="16"/>
      <c r="DFJ336" s="17"/>
      <c r="DFK336" s="18"/>
      <c r="DFL336" s="17"/>
      <c r="DFM336" s="19"/>
      <c r="DFN336" s="19"/>
      <c r="DFO336" s="19"/>
      <c r="DFP336" s="15"/>
      <c r="DFQ336" s="16"/>
      <c r="DFR336" s="17"/>
      <c r="DFS336" s="18"/>
      <c r="DFT336" s="17"/>
      <c r="DFU336" s="19"/>
      <c r="DFV336" s="19"/>
      <c r="DFW336" s="19"/>
      <c r="DFX336" s="15"/>
      <c r="DFY336" s="16"/>
      <c r="DFZ336" s="17"/>
      <c r="DGA336" s="18"/>
      <c r="DGB336" s="17"/>
      <c r="DGC336" s="19"/>
      <c r="DGD336" s="19"/>
      <c r="DGE336" s="19"/>
      <c r="DGF336" s="15"/>
      <c r="DGG336" s="16"/>
      <c r="DGH336" s="17"/>
      <c r="DGI336" s="18"/>
      <c r="DGJ336" s="17"/>
      <c r="DGK336" s="19"/>
      <c r="DGL336" s="19"/>
      <c r="DGM336" s="19"/>
      <c r="DGN336" s="15"/>
      <c r="DGO336" s="16"/>
      <c r="DGP336" s="17"/>
      <c r="DGQ336" s="18"/>
      <c r="DGR336" s="17"/>
      <c r="DGS336" s="19"/>
      <c r="DGT336" s="19"/>
      <c r="DGU336" s="19"/>
      <c r="DGV336" s="15"/>
      <c r="DGW336" s="16"/>
      <c r="DGX336" s="17"/>
      <c r="DGY336" s="18"/>
      <c r="DGZ336" s="17"/>
      <c r="DHA336" s="19"/>
      <c r="DHB336" s="19"/>
      <c r="DHC336" s="19"/>
      <c r="DHD336" s="15"/>
      <c r="DHE336" s="16"/>
      <c r="DHF336" s="17"/>
      <c r="DHG336" s="18"/>
      <c r="DHH336" s="17"/>
      <c r="DHI336" s="19"/>
      <c r="DHJ336" s="19"/>
      <c r="DHK336" s="19"/>
      <c r="DHL336" s="15"/>
      <c r="DHM336" s="16"/>
      <c r="DHN336" s="17"/>
      <c r="DHO336" s="18"/>
      <c r="DHP336" s="17"/>
      <c r="DHQ336" s="19"/>
      <c r="DHR336" s="19"/>
      <c r="DHS336" s="19"/>
      <c r="DHT336" s="15"/>
      <c r="DHU336" s="16"/>
      <c r="DHV336" s="17"/>
      <c r="DHW336" s="18"/>
      <c r="DHX336" s="17"/>
      <c r="DHY336" s="19"/>
      <c r="DHZ336" s="19"/>
      <c r="DIA336" s="19"/>
      <c r="DIB336" s="15"/>
      <c r="DIC336" s="16"/>
      <c r="DID336" s="17"/>
      <c r="DIE336" s="18"/>
      <c r="DIF336" s="17"/>
      <c r="DIG336" s="19"/>
      <c r="DIH336" s="19"/>
      <c r="DII336" s="19"/>
      <c r="DIJ336" s="15"/>
      <c r="DIK336" s="16"/>
      <c r="DIL336" s="17"/>
      <c r="DIM336" s="18"/>
      <c r="DIN336" s="17"/>
      <c r="DIO336" s="19"/>
      <c r="DIP336" s="19"/>
      <c r="DIQ336" s="19"/>
      <c r="DIR336" s="15"/>
      <c r="DIS336" s="16"/>
      <c r="DIT336" s="17"/>
      <c r="DIU336" s="18"/>
      <c r="DIV336" s="17"/>
      <c r="DIW336" s="19"/>
      <c r="DIX336" s="19"/>
      <c r="DIY336" s="19"/>
      <c r="DIZ336" s="15"/>
      <c r="DJA336" s="16"/>
      <c r="DJB336" s="17"/>
      <c r="DJC336" s="18"/>
      <c r="DJD336" s="17"/>
      <c r="DJE336" s="19"/>
      <c r="DJF336" s="19"/>
      <c r="DJG336" s="19"/>
      <c r="DJH336" s="15"/>
      <c r="DJI336" s="16"/>
      <c r="DJJ336" s="17"/>
      <c r="DJK336" s="18"/>
      <c r="DJL336" s="17"/>
      <c r="DJM336" s="19"/>
      <c r="DJN336" s="19"/>
      <c r="DJO336" s="19"/>
      <c r="DJP336" s="15"/>
      <c r="DJQ336" s="16"/>
      <c r="DJR336" s="17"/>
      <c r="DJS336" s="18"/>
      <c r="DJT336" s="17"/>
      <c r="DJU336" s="19"/>
      <c r="DJV336" s="19"/>
      <c r="DJW336" s="19"/>
      <c r="DJX336" s="15"/>
      <c r="DJY336" s="16"/>
      <c r="DJZ336" s="17"/>
      <c r="DKA336" s="18"/>
      <c r="DKB336" s="17"/>
      <c r="DKC336" s="19"/>
      <c r="DKD336" s="19"/>
      <c r="DKE336" s="19"/>
      <c r="DKF336" s="15"/>
      <c r="DKG336" s="16"/>
      <c r="DKH336" s="17"/>
      <c r="DKI336" s="18"/>
      <c r="DKJ336" s="17"/>
      <c r="DKK336" s="19"/>
      <c r="DKL336" s="19"/>
      <c r="DKM336" s="19"/>
      <c r="DKN336" s="15"/>
      <c r="DKO336" s="16"/>
      <c r="DKP336" s="17"/>
      <c r="DKQ336" s="18"/>
      <c r="DKR336" s="17"/>
      <c r="DKS336" s="19"/>
      <c r="DKT336" s="19"/>
      <c r="DKU336" s="19"/>
      <c r="DKV336" s="15"/>
      <c r="DKW336" s="16"/>
      <c r="DKX336" s="17"/>
      <c r="DKY336" s="18"/>
      <c r="DKZ336" s="17"/>
      <c r="DLA336" s="19"/>
      <c r="DLB336" s="19"/>
      <c r="DLC336" s="19"/>
      <c r="DLD336" s="15"/>
      <c r="DLE336" s="16"/>
      <c r="DLF336" s="17"/>
      <c r="DLG336" s="18"/>
      <c r="DLH336" s="17"/>
      <c r="DLI336" s="19"/>
      <c r="DLJ336" s="19"/>
      <c r="DLK336" s="19"/>
      <c r="DLL336" s="15"/>
      <c r="DLM336" s="16"/>
      <c r="DLN336" s="17"/>
      <c r="DLO336" s="18"/>
      <c r="DLP336" s="17"/>
      <c r="DLQ336" s="19"/>
      <c r="DLR336" s="19"/>
      <c r="DLS336" s="19"/>
      <c r="DLT336" s="15"/>
      <c r="DLU336" s="16"/>
      <c r="DLV336" s="17"/>
      <c r="DLW336" s="18"/>
      <c r="DLX336" s="17"/>
      <c r="DLY336" s="19"/>
      <c r="DLZ336" s="19"/>
      <c r="DMA336" s="19"/>
      <c r="DMB336" s="15"/>
      <c r="DMC336" s="16"/>
      <c r="DMD336" s="17"/>
      <c r="DME336" s="18"/>
      <c r="DMF336" s="17"/>
      <c r="DMG336" s="19"/>
      <c r="DMH336" s="19"/>
      <c r="DMI336" s="19"/>
      <c r="DMJ336" s="15"/>
      <c r="DMK336" s="16"/>
      <c r="DML336" s="17"/>
      <c r="DMM336" s="18"/>
      <c r="DMN336" s="17"/>
      <c r="DMO336" s="19"/>
      <c r="DMP336" s="19"/>
      <c r="DMQ336" s="19"/>
      <c r="DMR336" s="15"/>
      <c r="DMS336" s="16"/>
      <c r="DMT336" s="17"/>
      <c r="DMU336" s="18"/>
      <c r="DMV336" s="17"/>
      <c r="DMW336" s="19"/>
      <c r="DMX336" s="19"/>
      <c r="DMY336" s="19"/>
      <c r="DMZ336" s="15"/>
      <c r="DNA336" s="16"/>
      <c r="DNB336" s="17"/>
      <c r="DNC336" s="18"/>
      <c r="DND336" s="17"/>
      <c r="DNE336" s="19"/>
      <c r="DNF336" s="19"/>
      <c r="DNG336" s="19"/>
      <c r="DNH336" s="15"/>
      <c r="DNI336" s="16"/>
      <c r="DNJ336" s="17"/>
      <c r="DNK336" s="18"/>
      <c r="DNL336" s="17"/>
      <c r="DNM336" s="19"/>
      <c r="DNN336" s="19"/>
      <c r="DNO336" s="19"/>
      <c r="DNP336" s="15"/>
      <c r="DNQ336" s="16"/>
      <c r="DNR336" s="17"/>
      <c r="DNS336" s="18"/>
      <c r="DNT336" s="17"/>
      <c r="DNU336" s="19"/>
      <c r="DNV336" s="19"/>
      <c r="DNW336" s="19"/>
      <c r="DNX336" s="15"/>
      <c r="DNY336" s="16"/>
      <c r="DNZ336" s="17"/>
      <c r="DOA336" s="18"/>
      <c r="DOB336" s="17"/>
      <c r="DOC336" s="19"/>
      <c r="DOD336" s="19"/>
      <c r="DOE336" s="19"/>
      <c r="DOF336" s="15"/>
      <c r="DOG336" s="16"/>
      <c r="DOH336" s="17"/>
      <c r="DOI336" s="18"/>
      <c r="DOJ336" s="17"/>
      <c r="DOK336" s="19"/>
      <c r="DOL336" s="19"/>
      <c r="DOM336" s="19"/>
      <c r="DON336" s="15"/>
      <c r="DOO336" s="16"/>
      <c r="DOP336" s="17"/>
      <c r="DOQ336" s="18"/>
      <c r="DOR336" s="17"/>
      <c r="DOS336" s="19"/>
      <c r="DOT336" s="19"/>
      <c r="DOU336" s="19"/>
      <c r="DOV336" s="15"/>
      <c r="DOW336" s="16"/>
      <c r="DOX336" s="17"/>
      <c r="DOY336" s="18"/>
      <c r="DOZ336" s="17"/>
      <c r="DPA336" s="19"/>
      <c r="DPB336" s="19"/>
      <c r="DPC336" s="19"/>
      <c r="DPD336" s="15"/>
      <c r="DPE336" s="16"/>
      <c r="DPF336" s="17"/>
      <c r="DPG336" s="18"/>
      <c r="DPH336" s="17"/>
      <c r="DPI336" s="19"/>
      <c r="DPJ336" s="19"/>
      <c r="DPK336" s="19"/>
      <c r="DPL336" s="15"/>
      <c r="DPM336" s="16"/>
      <c r="DPN336" s="17"/>
      <c r="DPO336" s="18"/>
      <c r="DPP336" s="17"/>
      <c r="DPQ336" s="19"/>
      <c r="DPR336" s="19"/>
      <c r="DPS336" s="19"/>
      <c r="DPT336" s="15"/>
      <c r="DPU336" s="16"/>
      <c r="DPV336" s="17"/>
      <c r="DPW336" s="18"/>
      <c r="DPX336" s="17"/>
      <c r="DPY336" s="19"/>
      <c r="DPZ336" s="19"/>
      <c r="DQA336" s="19"/>
      <c r="DQB336" s="15"/>
      <c r="DQC336" s="16"/>
      <c r="DQD336" s="17"/>
      <c r="DQE336" s="18"/>
      <c r="DQF336" s="17"/>
      <c r="DQG336" s="19"/>
      <c r="DQH336" s="19"/>
      <c r="DQI336" s="19"/>
      <c r="DQJ336" s="15"/>
      <c r="DQK336" s="16"/>
      <c r="DQL336" s="17"/>
      <c r="DQM336" s="18"/>
      <c r="DQN336" s="17"/>
      <c r="DQO336" s="19"/>
      <c r="DQP336" s="19"/>
      <c r="DQQ336" s="19"/>
      <c r="DQR336" s="15"/>
      <c r="DQS336" s="16"/>
      <c r="DQT336" s="17"/>
      <c r="DQU336" s="18"/>
      <c r="DQV336" s="17"/>
      <c r="DQW336" s="19"/>
      <c r="DQX336" s="19"/>
      <c r="DQY336" s="19"/>
      <c r="DQZ336" s="15"/>
      <c r="DRA336" s="16"/>
      <c r="DRB336" s="17"/>
      <c r="DRC336" s="18"/>
      <c r="DRD336" s="17"/>
      <c r="DRE336" s="19"/>
      <c r="DRF336" s="19"/>
      <c r="DRG336" s="19"/>
      <c r="DRH336" s="15"/>
      <c r="DRI336" s="16"/>
      <c r="DRJ336" s="17"/>
      <c r="DRK336" s="18"/>
      <c r="DRL336" s="17"/>
      <c r="DRM336" s="19"/>
      <c r="DRN336" s="19"/>
      <c r="DRO336" s="19"/>
      <c r="DRP336" s="15"/>
      <c r="DRQ336" s="16"/>
      <c r="DRR336" s="17"/>
      <c r="DRS336" s="18"/>
      <c r="DRT336" s="17"/>
      <c r="DRU336" s="19"/>
      <c r="DRV336" s="19"/>
      <c r="DRW336" s="19"/>
      <c r="DRX336" s="15"/>
      <c r="DRY336" s="16"/>
      <c r="DRZ336" s="17"/>
      <c r="DSA336" s="18"/>
      <c r="DSB336" s="17"/>
      <c r="DSC336" s="19"/>
      <c r="DSD336" s="19"/>
      <c r="DSE336" s="19"/>
      <c r="DSF336" s="15"/>
      <c r="DSG336" s="16"/>
      <c r="DSH336" s="17"/>
      <c r="DSI336" s="18"/>
      <c r="DSJ336" s="17"/>
      <c r="DSK336" s="19"/>
      <c r="DSL336" s="19"/>
      <c r="DSM336" s="19"/>
      <c r="DSN336" s="15"/>
      <c r="DSO336" s="16"/>
      <c r="DSP336" s="17"/>
      <c r="DSQ336" s="18"/>
      <c r="DSR336" s="17"/>
      <c r="DSS336" s="19"/>
      <c r="DST336" s="19"/>
      <c r="DSU336" s="19"/>
      <c r="DSV336" s="15"/>
      <c r="DSW336" s="16"/>
      <c r="DSX336" s="17"/>
      <c r="DSY336" s="18"/>
      <c r="DSZ336" s="17"/>
      <c r="DTA336" s="19"/>
      <c r="DTB336" s="19"/>
      <c r="DTC336" s="19"/>
      <c r="DTD336" s="15"/>
      <c r="DTE336" s="16"/>
      <c r="DTF336" s="17"/>
      <c r="DTG336" s="18"/>
      <c r="DTH336" s="17"/>
      <c r="DTI336" s="19"/>
      <c r="DTJ336" s="19"/>
      <c r="DTK336" s="19"/>
      <c r="DTL336" s="15"/>
      <c r="DTM336" s="16"/>
      <c r="DTN336" s="17"/>
      <c r="DTO336" s="18"/>
      <c r="DTP336" s="17"/>
      <c r="DTQ336" s="19"/>
      <c r="DTR336" s="19"/>
      <c r="DTS336" s="19"/>
      <c r="DTT336" s="15"/>
      <c r="DTU336" s="16"/>
      <c r="DTV336" s="17"/>
      <c r="DTW336" s="18"/>
      <c r="DTX336" s="17"/>
      <c r="DTY336" s="19"/>
      <c r="DTZ336" s="19"/>
      <c r="DUA336" s="19"/>
      <c r="DUB336" s="15"/>
      <c r="DUC336" s="16"/>
      <c r="DUD336" s="17"/>
      <c r="DUE336" s="18"/>
      <c r="DUF336" s="17"/>
      <c r="DUG336" s="19"/>
      <c r="DUH336" s="19"/>
      <c r="DUI336" s="19"/>
      <c r="DUJ336" s="15"/>
      <c r="DUK336" s="16"/>
      <c r="DUL336" s="17"/>
      <c r="DUM336" s="18"/>
      <c r="DUN336" s="17"/>
      <c r="DUO336" s="19"/>
      <c r="DUP336" s="19"/>
      <c r="DUQ336" s="19"/>
      <c r="DUR336" s="15"/>
      <c r="DUS336" s="16"/>
      <c r="DUT336" s="17"/>
      <c r="DUU336" s="18"/>
      <c r="DUV336" s="17"/>
      <c r="DUW336" s="19"/>
      <c r="DUX336" s="19"/>
      <c r="DUY336" s="19"/>
      <c r="DUZ336" s="15"/>
      <c r="DVA336" s="16"/>
      <c r="DVB336" s="17"/>
      <c r="DVC336" s="18"/>
      <c r="DVD336" s="17"/>
      <c r="DVE336" s="19"/>
      <c r="DVF336" s="19"/>
      <c r="DVG336" s="19"/>
      <c r="DVH336" s="15"/>
      <c r="DVI336" s="16"/>
      <c r="DVJ336" s="17"/>
      <c r="DVK336" s="18"/>
      <c r="DVL336" s="17"/>
      <c r="DVM336" s="19"/>
      <c r="DVN336" s="19"/>
      <c r="DVO336" s="19"/>
      <c r="DVP336" s="15"/>
      <c r="DVQ336" s="16"/>
      <c r="DVR336" s="17"/>
      <c r="DVS336" s="18"/>
      <c r="DVT336" s="17"/>
      <c r="DVU336" s="19"/>
      <c r="DVV336" s="19"/>
      <c r="DVW336" s="19"/>
      <c r="DVX336" s="15"/>
      <c r="DVY336" s="16"/>
      <c r="DVZ336" s="17"/>
      <c r="DWA336" s="18"/>
      <c r="DWB336" s="17"/>
      <c r="DWC336" s="19"/>
      <c r="DWD336" s="19"/>
      <c r="DWE336" s="19"/>
      <c r="DWF336" s="15"/>
      <c r="DWG336" s="16"/>
      <c r="DWH336" s="17"/>
      <c r="DWI336" s="18"/>
      <c r="DWJ336" s="17"/>
      <c r="DWK336" s="19"/>
      <c r="DWL336" s="19"/>
      <c r="DWM336" s="19"/>
      <c r="DWN336" s="15"/>
      <c r="DWO336" s="16"/>
      <c r="DWP336" s="17"/>
      <c r="DWQ336" s="18"/>
      <c r="DWR336" s="17"/>
      <c r="DWS336" s="19"/>
      <c r="DWT336" s="19"/>
      <c r="DWU336" s="19"/>
      <c r="DWV336" s="15"/>
      <c r="DWW336" s="16"/>
      <c r="DWX336" s="17"/>
      <c r="DWY336" s="18"/>
      <c r="DWZ336" s="17"/>
      <c r="DXA336" s="19"/>
      <c r="DXB336" s="19"/>
      <c r="DXC336" s="19"/>
      <c r="DXD336" s="15"/>
      <c r="DXE336" s="16"/>
      <c r="DXF336" s="17"/>
      <c r="DXG336" s="18"/>
      <c r="DXH336" s="17"/>
      <c r="DXI336" s="19"/>
      <c r="DXJ336" s="19"/>
      <c r="DXK336" s="19"/>
      <c r="DXL336" s="15"/>
      <c r="DXM336" s="16"/>
      <c r="DXN336" s="17"/>
      <c r="DXO336" s="18"/>
      <c r="DXP336" s="17"/>
      <c r="DXQ336" s="19"/>
      <c r="DXR336" s="19"/>
      <c r="DXS336" s="19"/>
      <c r="DXT336" s="15"/>
      <c r="DXU336" s="16"/>
      <c r="DXV336" s="17"/>
      <c r="DXW336" s="18"/>
      <c r="DXX336" s="17"/>
      <c r="DXY336" s="19"/>
      <c r="DXZ336" s="19"/>
      <c r="DYA336" s="19"/>
      <c r="DYB336" s="15"/>
      <c r="DYC336" s="16"/>
      <c r="DYD336" s="17"/>
      <c r="DYE336" s="18"/>
      <c r="DYF336" s="17"/>
      <c r="DYG336" s="19"/>
      <c r="DYH336" s="19"/>
      <c r="DYI336" s="19"/>
      <c r="DYJ336" s="15"/>
      <c r="DYK336" s="16"/>
      <c r="DYL336" s="17"/>
      <c r="DYM336" s="18"/>
      <c r="DYN336" s="17"/>
      <c r="DYO336" s="19"/>
      <c r="DYP336" s="19"/>
      <c r="DYQ336" s="19"/>
      <c r="DYR336" s="15"/>
      <c r="DYS336" s="16"/>
      <c r="DYT336" s="17"/>
      <c r="DYU336" s="18"/>
      <c r="DYV336" s="17"/>
      <c r="DYW336" s="19"/>
      <c r="DYX336" s="19"/>
      <c r="DYY336" s="19"/>
      <c r="DYZ336" s="15"/>
      <c r="DZA336" s="16"/>
      <c r="DZB336" s="17"/>
      <c r="DZC336" s="18"/>
      <c r="DZD336" s="17"/>
      <c r="DZE336" s="19"/>
      <c r="DZF336" s="19"/>
      <c r="DZG336" s="19"/>
      <c r="DZH336" s="15"/>
      <c r="DZI336" s="16"/>
      <c r="DZJ336" s="17"/>
      <c r="DZK336" s="18"/>
      <c r="DZL336" s="17"/>
      <c r="DZM336" s="19"/>
      <c r="DZN336" s="19"/>
      <c r="DZO336" s="19"/>
      <c r="DZP336" s="15"/>
      <c r="DZQ336" s="16"/>
      <c r="DZR336" s="17"/>
      <c r="DZS336" s="18"/>
      <c r="DZT336" s="17"/>
      <c r="DZU336" s="19"/>
      <c r="DZV336" s="19"/>
      <c r="DZW336" s="19"/>
      <c r="DZX336" s="15"/>
      <c r="DZY336" s="16"/>
      <c r="DZZ336" s="17"/>
      <c r="EAA336" s="18"/>
      <c r="EAB336" s="17"/>
      <c r="EAC336" s="19"/>
      <c r="EAD336" s="19"/>
      <c r="EAE336" s="19"/>
      <c r="EAF336" s="15"/>
      <c r="EAG336" s="16"/>
      <c r="EAH336" s="17"/>
      <c r="EAI336" s="18"/>
      <c r="EAJ336" s="17"/>
      <c r="EAK336" s="19"/>
      <c r="EAL336" s="19"/>
      <c r="EAM336" s="19"/>
      <c r="EAN336" s="15"/>
      <c r="EAO336" s="16"/>
      <c r="EAP336" s="17"/>
      <c r="EAQ336" s="18"/>
      <c r="EAR336" s="17"/>
      <c r="EAS336" s="19"/>
      <c r="EAT336" s="19"/>
      <c r="EAU336" s="19"/>
      <c r="EAV336" s="15"/>
      <c r="EAW336" s="16"/>
      <c r="EAX336" s="17"/>
      <c r="EAY336" s="18"/>
      <c r="EAZ336" s="17"/>
      <c r="EBA336" s="19"/>
      <c r="EBB336" s="19"/>
      <c r="EBC336" s="19"/>
      <c r="EBD336" s="15"/>
      <c r="EBE336" s="16"/>
      <c r="EBF336" s="17"/>
      <c r="EBG336" s="18"/>
      <c r="EBH336" s="17"/>
      <c r="EBI336" s="19"/>
      <c r="EBJ336" s="19"/>
      <c r="EBK336" s="19"/>
      <c r="EBL336" s="15"/>
      <c r="EBM336" s="16"/>
      <c r="EBN336" s="17"/>
      <c r="EBO336" s="18"/>
      <c r="EBP336" s="17"/>
      <c r="EBQ336" s="19"/>
      <c r="EBR336" s="19"/>
      <c r="EBS336" s="19"/>
      <c r="EBT336" s="15"/>
      <c r="EBU336" s="16"/>
      <c r="EBV336" s="17"/>
      <c r="EBW336" s="18"/>
      <c r="EBX336" s="17"/>
      <c r="EBY336" s="19"/>
      <c r="EBZ336" s="19"/>
      <c r="ECA336" s="19"/>
      <c r="ECB336" s="15"/>
      <c r="ECC336" s="16"/>
      <c r="ECD336" s="17"/>
      <c r="ECE336" s="18"/>
      <c r="ECF336" s="17"/>
      <c r="ECG336" s="19"/>
      <c r="ECH336" s="19"/>
      <c r="ECI336" s="19"/>
      <c r="ECJ336" s="15"/>
      <c r="ECK336" s="16"/>
      <c r="ECL336" s="17"/>
      <c r="ECM336" s="18"/>
      <c r="ECN336" s="17"/>
      <c r="ECO336" s="19"/>
      <c r="ECP336" s="19"/>
      <c r="ECQ336" s="19"/>
      <c r="ECR336" s="15"/>
      <c r="ECS336" s="16"/>
      <c r="ECT336" s="17"/>
      <c r="ECU336" s="18"/>
      <c r="ECV336" s="17"/>
      <c r="ECW336" s="19"/>
      <c r="ECX336" s="19"/>
      <c r="ECY336" s="19"/>
      <c r="ECZ336" s="15"/>
      <c r="EDA336" s="16"/>
      <c r="EDB336" s="17"/>
      <c r="EDC336" s="18"/>
      <c r="EDD336" s="17"/>
      <c r="EDE336" s="19"/>
      <c r="EDF336" s="19"/>
      <c r="EDG336" s="19"/>
      <c r="EDH336" s="15"/>
      <c r="EDI336" s="16"/>
      <c r="EDJ336" s="17"/>
      <c r="EDK336" s="18"/>
      <c r="EDL336" s="17"/>
      <c r="EDM336" s="19"/>
      <c r="EDN336" s="19"/>
      <c r="EDO336" s="19"/>
      <c r="EDP336" s="15"/>
      <c r="EDQ336" s="16"/>
      <c r="EDR336" s="17"/>
      <c r="EDS336" s="18"/>
      <c r="EDT336" s="17"/>
      <c r="EDU336" s="19"/>
      <c r="EDV336" s="19"/>
      <c r="EDW336" s="19"/>
      <c r="EDX336" s="15"/>
      <c r="EDY336" s="16"/>
      <c r="EDZ336" s="17"/>
      <c r="EEA336" s="18"/>
      <c r="EEB336" s="17"/>
      <c r="EEC336" s="19"/>
      <c r="EED336" s="19"/>
      <c r="EEE336" s="19"/>
      <c r="EEF336" s="15"/>
      <c r="EEG336" s="16"/>
      <c r="EEH336" s="17"/>
      <c r="EEI336" s="18"/>
      <c r="EEJ336" s="17"/>
      <c r="EEK336" s="19"/>
      <c r="EEL336" s="19"/>
      <c r="EEM336" s="19"/>
      <c r="EEN336" s="15"/>
      <c r="EEO336" s="16"/>
      <c r="EEP336" s="17"/>
      <c r="EEQ336" s="18"/>
      <c r="EER336" s="17"/>
      <c r="EES336" s="19"/>
      <c r="EET336" s="19"/>
      <c r="EEU336" s="19"/>
      <c r="EEV336" s="15"/>
      <c r="EEW336" s="16"/>
      <c r="EEX336" s="17"/>
      <c r="EEY336" s="18"/>
      <c r="EEZ336" s="17"/>
      <c r="EFA336" s="19"/>
      <c r="EFB336" s="19"/>
      <c r="EFC336" s="19"/>
      <c r="EFD336" s="15"/>
      <c r="EFE336" s="16"/>
      <c r="EFF336" s="17"/>
      <c r="EFG336" s="18"/>
      <c r="EFH336" s="17"/>
      <c r="EFI336" s="19"/>
      <c r="EFJ336" s="19"/>
      <c r="EFK336" s="19"/>
      <c r="EFL336" s="15"/>
      <c r="EFM336" s="16"/>
      <c r="EFN336" s="17"/>
      <c r="EFO336" s="18"/>
      <c r="EFP336" s="17"/>
      <c r="EFQ336" s="19"/>
      <c r="EFR336" s="19"/>
      <c r="EFS336" s="19"/>
      <c r="EFT336" s="15"/>
      <c r="EFU336" s="16"/>
      <c r="EFV336" s="17"/>
      <c r="EFW336" s="18"/>
      <c r="EFX336" s="17"/>
      <c r="EFY336" s="19"/>
      <c r="EFZ336" s="19"/>
      <c r="EGA336" s="19"/>
      <c r="EGB336" s="15"/>
      <c r="EGC336" s="16"/>
      <c r="EGD336" s="17"/>
      <c r="EGE336" s="18"/>
      <c r="EGF336" s="17"/>
      <c r="EGG336" s="19"/>
      <c r="EGH336" s="19"/>
      <c r="EGI336" s="19"/>
      <c r="EGJ336" s="15"/>
      <c r="EGK336" s="16"/>
      <c r="EGL336" s="17"/>
      <c r="EGM336" s="18"/>
      <c r="EGN336" s="17"/>
      <c r="EGO336" s="19"/>
      <c r="EGP336" s="19"/>
      <c r="EGQ336" s="19"/>
      <c r="EGR336" s="15"/>
      <c r="EGS336" s="16"/>
      <c r="EGT336" s="17"/>
      <c r="EGU336" s="18"/>
      <c r="EGV336" s="17"/>
      <c r="EGW336" s="19"/>
      <c r="EGX336" s="19"/>
      <c r="EGY336" s="19"/>
      <c r="EGZ336" s="15"/>
      <c r="EHA336" s="16"/>
      <c r="EHB336" s="17"/>
      <c r="EHC336" s="18"/>
      <c r="EHD336" s="17"/>
      <c r="EHE336" s="19"/>
      <c r="EHF336" s="19"/>
      <c r="EHG336" s="19"/>
      <c r="EHH336" s="15"/>
      <c r="EHI336" s="16"/>
      <c r="EHJ336" s="17"/>
      <c r="EHK336" s="18"/>
      <c r="EHL336" s="17"/>
      <c r="EHM336" s="19"/>
      <c r="EHN336" s="19"/>
      <c r="EHO336" s="19"/>
      <c r="EHP336" s="15"/>
      <c r="EHQ336" s="16"/>
      <c r="EHR336" s="17"/>
      <c r="EHS336" s="18"/>
      <c r="EHT336" s="17"/>
      <c r="EHU336" s="19"/>
      <c r="EHV336" s="19"/>
      <c r="EHW336" s="19"/>
      <c r="EHX336" s="15"/>
      <c r="EHY336" s="16"/>
      <c r="EHZ336" s="17"/>
      <c r="EIA336" s="18"/>
      <c r="EIB336" s="17"/>
      <c r="EIC336" s="19"/>
      <c r="EID336" s="19"/>
      <c r="EIE336" s="19"/>
      <c r="EIF336" s="15"/>
      <c r="EIG336" s="16"/>
      <c r="EIH336" s="17"/>
      <c r="EII336" s="18"/>
      <c r="EIJ336" s="17"/>
      <c r="EIK336" s="19"/>
      <c r="EIL336" s="19"/>
      <c r="EIM336" s="19"/>
      <c r="EIN336" s="15"/>
      <c r="EIO336" s="16"/>
      <c r="EIP336" s="17"/>
      <c r="EIQ336" s="18"/>
      <c r="EIR336" s="17"/>
      <c r="EIS336" s="19"/>
      <c r="EIT336" s="19"/>
      <c r="EIU336" s="19"/>
      <c r="EIV336" s="15"/>
      <c r="EIW336" s="16"/>
      <c r="EIX336" s="17"/>
      <c r="EIY336" s="18"/>
      <c r="EIZ336" s="17"/>
      <c r="EJA336" s="19"/>
      <c r="EJB336" s="19"/>
      <c r="EJC336" s="19"/>
      <c r="EJD336" s="15"/>
      <c r="EJE336" s="16"/>
      <c r="EJF336" s="17"/>
      <c r="EJG336" s="18"/>
      <c r="EJH336" s="17"/>
      <c r="EJI336" s="19"/>
      <c r="EJJ336" s="19"/>
      <c r="EJK336" s="19"/>
      <c r="EJL336" s="15"/>
      <c r="EJM336" s="16"/>
      <c r="EJN336" s="17"/>
      <c r="EJO336" s="18"/>
      <c r="EJP336" s="17"/>
      <c r="EJQ336" s="19"/>
      <c r="EJR336" s="19"/>
      <c r="EJS336" s="19"/>
      <c r="EJT336" s="15"/>
      <c r="EJU336" s="16"/>
      <c r="EJV336" s="17"/>
      <c r="EJW336" s="18"/>
      <c r="EJX336" s="17"/>
      <c r="EJY336" s="19"/>
      <c r="EJZ336" s="19"/>
      <c r="EKA336" s="19"/>
      <c r="EKB336" s="15"/>
      <c r="EKC336" s="16"/>
      <c r="EKD336" s="17"/>
      <c r="EKE336" s="18"/>
      <c r="EKF336" s="17"/>
      <c r="EKG336" s="19"/>
      <c r="EKH336" s="19"/>
      <c r="EKI336" s="19"/>
      <c r="EKJ336" s="15"/>
      <c r="EKK336" s="16"/>
      <c r="EKL336" s="17"/>
      <c r="EKM336" s="18"/>
      <c r="EKN336" s="17"/>
      <c r="EKO336" s="19"/>
      <c r="EKP336" s="19"/>
      <c r="EKQ336" s="19"/>
      <c r="EKR336" s="15"/>
      <c r="EKS336" s="16"/>
      <c r="EKT336" s="17"/>
      <c r="EKU336" s="18"/>
      <c r="EKV336" s="17"/>
      <c r="EKW336" s="19"/>
      <c r="EKX336" s="19"/>
      <c r="EKY336" s="19"/>
      <c r="EKZ336" s="15"/>
      <c r="ELA336" s="16"/>
      <c r="ELB336" s="17"/>
      <c r="ELC336" s="18"/>
      <c r="ELD336" s="17"/>
      <c r="ELE336" s="19"/>
      <c r="ELF336" s="19"/>
      <c r="ELG336" s="19"/>
      <c r="ELH336" s="15"/>
      <c r="ELI336" s="16"/>
      <c r="ELJ336" s="17"/>
      <c r="ELK336" s="18"/>
      <c r="ELL336" s="17"/>
      <c r="ELM336" s="19"/>
      <c r="ELN336" s="19"/>
      <c r="ELO336" s="19"/>
      <c r="ELP336" s="15"/>
      <c r="ELQ336" s="16"/>
      <c r="ELR336" s="17"/>
      <c r="ELS336" s="18"/>
      <c r="ELT336" s="17"/>
      <c r="ELU336" s="19"/>
      <c r="ELV336" s="19"/>
      <c r="ELW336" s="19"/>
      <c r="ELX336" s="15"/>
      <c r="ELY336" s="16"/>
      <c r="ELZ336" s="17"/>
      <c r="EMA336" s="18"/>
      <c r="EMB336" s="17"/>
      <c r="EMC336" s="19"/>
      <c r="EMD336" s="19"/>
      <c r="EME336" s="19"/>
      <c r="EMF336" s="15"/>
      <c r="EMG336" s="16"/>
      <c r="EMH336" s="17"/>
      <c r="EMI336" s="18"/>
      <c r="EMJ336" s="17"/>
      <c r="EMK336" s="19"/>
      <c r="EML336" s="19"/>
      <c r="EMM336" s="19"/>
      <c r="EMN336" s="15"/>
      <c r="EMO336" s="16"/>
      <c r="EMP336" s="17"/>
      <c r="EMQ336" s="18"/>
      <c r="EMR336" s="17"/>
      <c r="EMS336" s="19"/>
      <c r="EMT336" s="19"/>
      <c r="EMU336" s="19"/>
      <c r="EMV336" s="15"/>
      <c r="EMW336" s="16"/>
      <c r="EMX336" s="17"/>
      <c r="EMY336" s="18"/>
      <c r="EMZ336" s="17"/>
      <c r="ENA336" s="19"/>
      <c r="ENB336" s="19"/>
      <c r="ENC336" s="19"/>
      <c r="END336" s="15"/>
      <c r="ENE336" s="16"/>
      <c r="ENF336" s="17"/>
      <c r="ENG336" s="18"/>
      <c r="ENH336" s="17"/>
      <c r="ENI336" s="19"/>
      <c r="ENJ336" s="19"/>
      <c r="ENK336" s="19"/>
      <c r="ENL336" s="15"/>
      <c r="ENM336" s="16"/>
      <c r="ENN336" s="17"/>
      <c r="ENO336" s="18"/>
      <c r="ENP336" s="17"/>
      <c r="ENQ336" s="19"/>
      <c r="ENR336" s="19"/>
      <c r="ENS336" s="19"/>
      <c r="ENT336" s="15"/>
      <c r="ENU336" s="16"/>
      <c r="ENV336" s="17"/>
      <c r="ENW336" s="18"/>
      <c r="ENX336" s="17"/>
      <c r="ENY336" s="19"/>
      <c r="ENZ336" s="19"/>
      <c r="EOA336" s="19"/>
      <c r="EOB336" s="15"/>
      <c r="EOC336" s="16"/>
      <c r="EOD336" s="17"/>
      <c r="EOE336" s="18"/>
      <c r="EOF336" s="17"/>
      <c r="EOG336" s="19"/>
      <c r="EOH336" s="19"/>
      <c r="EOI336" s="19"/>
      <c r="EOJ336" s="15"/>
      <c r="EOK336" s="16"/>
      <c r="EOL336" s="17"/>
      <c r="EOM336" s="18"/>
      <c r="EON336" s="17"/>
      <c r="EOO336" s="19"/>
      <c r="EOP336" s="19"/>
      <c r="EOQ336" s="19"/>
      <c r="EOR336" s="15"/>
      <c r="EOS336" s="16"/>
      <c r="EOT336" s="17"/>
      <c r="EOU336" s="18"/>
      <c r="EOV336" s="17"/>
      <c r="EOW336" s="19"/>
      <c r="EOX336" s="19"/>
      <c r="EOY336" s="19"/>
      <c r="EOZ336" s="15"/>
      <c r="EPA336" s="16"/>
      <c r="EPB336" s="17"/>
      <c r="EPC336" s="18"/>
      <c r="EPD336" s="17"/>
      <c r="EPE336" s="19"/>
      <c r="EPF336" s="19"/>
      <c r="EPG336" s="19"/>
      <c r="EPH336" s="15"/>
      <c r="EPI336" s="16"/>
      <c r="EPJ336" s="17"/>
      <c r="EPK336" s="18"/>
      <c r="EPL336" s="17"/>
      <c r="EPM336" s="19"/>
      <c r="EPN336" s="19"/>
      <c r="EPO336" s="19"/>
      <c r="EPP336" s="15"/>
      <c r="EPQ336" s="16"/>
      <c r="EPR336" s="17"/>
      <c r="EPS336" s="18"/>
      <c r="EPT336" s="17"/>
      <c r="EPU336" s="19"/>
      <c r="EPV336" s="19"/>
      <c r="EPW336" s="19"/>
      <c r="EPX336" s="15"/>
      <c r="EPY336" s="16"/>
      <c r="EPZ336" s="17"/>
      <c r="EQA336" s="18"/>
      <c r="EQB336" s="17"/>
      <c r="EQC336" s="19"/>
      <c r="EQD336" s="19"/>
      <c r="EQE336" s="19"/>
      <c r="EQF336" s="15"/>
      <c r="EQG336" s="16"/>
      <c r="EQH336" s="17"/>
      <c r="EQI336" s="18"/>
      <c r="EQJ336" s="17"/>
      <c r="EQK336" s="19"/>
      <c r="EQL336" s="19"/>
      <c r="EQM336" s="19"/>
      <c r="EQN336" s="15"/>
      <c r="EQO336" s="16"/>
      <c r="EQP336" s="17"/>
      <c r="EQQ336" s="18"/>
      <c r="EQR336" s="17"/>
      <c r="EQS336" s="19"/>
      <c r="EQT336" s="19"/>
      <c r="EQU336" s="19"/>
      <c r="EQV336" s="15"/>
      <c r="EQW336" s="16"/>
      <c r="EQX336" s="17"/>
      <c r="EQY336" s="18"/>
      <c r="EQZ336" s="17"/>
      <c r="ERA336" s="19"/>
      <c r="ERB336" s="19"/>
      <c r="ERC336" s="19"/>
      <c r="ERD336" s="15"/>
      <c r="ERE336" s="16"/>
      <c r="ERF336" s="17"/>
      <c r="ERG336" s="18"/>
      <c r="ERH336" s="17"/>
      <c r="ERI336" s="19"/>
      <c r="ERJ336" s="19"/>
      <c r="ERK336" s="19"/>
      <c r="ERL336" s="15"/>
      <c r="ERM336" s="16"/>
      <c r="ERN336" s="17"/>
      <c r="ERO336" s="18"/>
      <c r="ERP336" s="17"/>
      <c r="ERQ336" s="19"/>
      <c r="ERR336" s="19"/>
      <c r="ERS336" s="19"/>
      <c r="ERT336" s="15"/>
      <c r="ERU336" s="16"/>
      <c r="ERV336" s="17"/>
      <c r="ERW336" s="18"/>
      <c r="ERX336" s="17"/>
      <c r="ERY336" s="19"/>
      <c r="ERZ336" s="19"/>
      <c r="ESA336" s="19"/>
      <c r="ESB336" s="15"/>
      <c r="ESC336" s="16"/>
      <c r="ESD336" s="17"/>
      <c r="ESE336" s="18"/>
      <c r="ESF336" s="17"/>
      <c r="ESG336" s="19"/>
      <c r="ESH336" s="19"/>
      <c r="ESI336" s="19"/>
      <c r="ESJ336" s="15"/>
      <c r="ESK336" s="16"/>
      <c r="ESL336" s="17"/>
      <c r="ESM336" s="18"/>
      <c r="ESN336" s="17"/>
      <c r="ESO336" s="19"/>
      <c r="ESP336" s="19"/>
      <c r="ESQ336" s="19"/>
      <c r="ESR336" s="15"/>
      <c r="ESS336" s="16"/>
      <c r="EST336" s="17"/>
      <c r="ESU336" s="18"/>
      <c r="ESV336" s="17"/>
      <c r="ESW336" s="19"/>
      <c r="ESX336" s="19"/>
      <c r="ESY336" s="19"/>
      <c r="ESZ336" s="15"/>
      <c r="ETA336" s="16"/>
      <c r="ETB336" s="17"/>
      <c r="ETC336" s="18"/>
      <c r="ETD336" s="17"/>
      <c r="ETE336" s="19"/>
      <c r="ETF336" s="19"/>
      <c r="ETG336" s="19"/>
      <c r="ETH336" s="15"/>
      <c r="ETI336" s="16"/>
      <c r="ETJ336" s="17"/>
      <c r="ETK336" s="18"/>
      <c r="ETL336" s="17"/>
      <c r="ETM336" s="19"/>
      <c r="ETN336" s="19"/>
      <c r="ETO336" s="19"/>
      <c r="ETP336" s="15"/>
      <c r="ETQ336" s="16"/>
      <c r="ETR336" s="17"/>
      <c r="ETS336" s="18"/>
      <c r="ETT336" s="17"/>
      <c r="ETU336" s="19"/>
      <c r="ETV336" s="19"/>
      <c r="ETW336" s="19"/>
      <c r="ETX336" s="15"/>
      <c r="ETY336" s="16"/>
      <c r="ETZ336" s="17"/>
      <c r="EUA336" s="18"/>
      <c r="EUB336" s="17"/>
      <c r="EUC336" s="19"/>
      <c r="EUD336" s="19"/>
      <c r="EUE336" s="19"/>
      <c r="EUF336" s="15"/>
      <c r="EUG336" s="16"/>
      <c r="EUH336" s="17"/>
      <c r="EUI336" s="18"/>
      <c r="EUJ336" s="17"/>
      <c r="EUK336" s="19"/>
      <c r="EUL336" s="19"/>
      <c r="EUM336" s="19"/>
      <c r="EUN336" s="15"/>
      <c r="EUO336" s="16"/>
      <c r="EUP336" s="17"/>
      <c r="EUQ336" s="18"/>
      <c r="EUR336" s="17"/>
      <c r="EUS336" s="19"/>
      <c r="EUT336" s="19"/>
      <c r="EUU336" s="19"/>
      <c r="EUV336" s="15"/>
      <c r="EUW336" s="16"/>
      <c r="EUX336" s="17"/>
      <c r="EUY336" s="18"/>
      <c r="EUZ336" s="17"/>
      <c r="EVA336" s="19"/>
      <c r="EVB336" s="19"/>
      <c r="EVC336" s="19"/>
      <c r="EVD336" s="15"/>
      <c r="EVE336" s="16"/>
      <c r="EVF336" s="17"/>
      <c r="EVG336" s="18"/>
      <c r="EVH336" s="17"/>
      <c r="EVI336" s="19"/>
      <c r="EVJ336" s="19"/>
      <c r="EVK336" s="19"/>
      <c r="EVL336" s="15"/>
      <c r="EVM336" s="16"/>
      <c r="EVN336" s="17"/>
      <c r="EVO336" s="18"/>
      <c r="EVP336" s="17"/>
      <c r="EVQ336" s="19"/>
      <c r="EVR336" s="19"/>
      <c r="EVS336" s="19"/>
      <c r="EVT336" s="15"/>
      <c r="EVU336" s="16"/>
      <c r="EVV336" s="17"/>
      <c r="EVW336" s="18"/>
      <c r="EVX336" s="17"/>
      <c r="EVY336" s="19"/>
      <c r="EVZ336" s="19"/>
      <c r="EWA336" s="19"/>
      <c r="EWB336" s="15"/>
      <c r="EWC336" s="16"/>
      <c r="EWD336" s="17"/>
      <c r="EWE336" s="18"/>
      <c r="EWF336" s="17"/>
      <c r="EWG336" s="19"/>
      <c r="EWH336" s="19"/>
      <c r="EWI336" s="19"/>
      <c r="EWJ336" s="15"/>
      <c r="EWK336" s="16"/>
      <c r="EWL336" s="17"/>
      <c r="EWM336" s="18"/>
      <c r="EWN336" s="17"/>
      <c r="EWO336" s="19"/>
      <c r="EWP336" s="19"/>
      <c r="EWQ336" s="19"/>
      <c r="EWR336" s="15"/>
      <c r="EWS336" s="16"/>
      <c r="EWT336" s="17"/>
      <c r="EWU336" s="18"/>
      <c r="EWV336" s="17"/>
      <c r="EWW336" s="19"/>
      <c r="EWX336" s="19"/>
      <c r="EWY336" s="19"/>
      <c r="EWZ336" s="15"/>
      <c r="EXA336" s="16"/>
      <c r="EXB336" s="17"/>
      <c r="EXC336" s="18"/>
      <c r="EXD336" s="17"/>
      <c r="EXE336" s="19"/>
      <c r="EXF336" s="19"/>
      <c r="EXG336" s="19"/>
      <c r="EXH336" s="15"/>
      <c r="EXI336" s="16"/>
      <c r="EXJ336" s="17"/>
      <c r="EXK336" s="18"/>
      <c r="EXL336" s="17"/>
      <c r="EXM336" s="19"/>
      <c r="EXN336" s="19"/>
      <c r="EXO336" s="19"/>
      <c r="EXP336" s="15"/>
      <c r="EXQ336" s="16"/>
      <c r="EXR336" s="17"/>
      <c r="EXS336" s="18"/>
      <c r="EXT336" s="17"/>
      <c r="EXU336" s="19"/>
      <c r="EXV336" s="19"/>
      <c r="EXW336" s="19"/>
      <c r="EXX336" s="15"/>
      <c r="EXY336" s="16"/>
      <c r="EXZ336" s="17"/>
      <c r="EYA336" s="18"/>
      <c r="EYB336" s="17"/>
      <c r="EYC336" s="19"/>
      <c r="EYD336" s="19"/>
      <c r="EYE336" s="19"/>
      <c r="EYF336" s="15"/>
      <c r="EYG336" s="16"/>
      <c r="EYH336" s="17"/>
      <c r="EYI336" s="18"/>
      <c r="EYJ336" s="17"/>
      <c r="EYK336" s="19"/>
      <c r="EYL336" s="19"/>
      <c r="EYM336" s="19"/>
      <c r="EYN336" s="15"/>
      <c r="EYO336" s="16"/>
      <c r="EYP336" s="17"/>
      <c r="EYQ336" s="18"/>
      <c r="EYR336" s="17"/>
      <c r="EYS336" s="19"/>
      <c r="EYT336" s="19"/>
      <c r="EYU336" s="19"/>
      <c r="EYV336" s="15"/>
      <c r="EYW336" s="16"/>
      <c r="EYX336" s="17"/>
      <c r="EYY336" s="18"/>
      <c r="EYZ336" s="17"/>
      <c r="EZA336" s="19"/>
      <c r="EZB336" s="19"/>
      <c r="EZC336" s="19"/>
      <c r="EZD336" s="15"/>
      <c r="EZE336" s="16"/>
      <c r="EZF336" s="17"/>
      <c r="EZG336" s="18"/>
      <c r="EZH336" s="17"/>
      <c r="EZI336" s="19"/>
      <c r="EZJ336" s="19"/>
      <c r="EZK336" s="19"/>
      <c r="EZL336" s="15"/>
      <c r="EZM336" s="16"/>
      <c r="EZN336" s="17"/>
      <c r="EZO336" s="18"/>
      <c r="EZP336" s="17"/>
      <c r="EZQ336" s="19"/>
      <c r="EZR336" s="19"/>
      <c r="EZS336" s="19"/>
      <c r="EZT336" s="15"/>
      <c r="EZU336" s="16"/>
      <c r="EZV336" s="17"/>
      <c r="EZW336" s="18"/>
      <c r="EZX336" s="17"/>
      <c r="EZY336" s="19"/>
      <c r="EZZ336" s="19"/>
      <c r="FAA336" s="19"/>
      <c r="FAB336" s="15"/>
      <c r="FAC336" s="16"/>
      <c r="FAD336" s="17"/>
      <c r="FAE336" s="18"/>
      <c r="FAF336" s="17"/>
      <c r="FAG336" s="19"/>
      <c r="FAH336" s="19"/>
      <c r="FAI336" s="19"/>
      <c r="FAJ336" s="15"/>
      <c r="FAK336" s="16"/>
      <c r="FAL336" s="17"/>
      <c r="FAM336" s="18"/>
      <c r="FAN336" s="17"/>
      <c r="FAO336" s="19"/>
      <c r="FAP336" s="19"/>
      <c r="FAQ336" s="19"/>
      <c r="FAR336" s="15"/>
      <c r="FAS336" s="16"/>
      <c r="FAT336" s="17"/>
      <c r="FAU336" s="18"/>
      <c r="FAV336" s="17"/>
      <c r="FAW336" s="19"/>
      <c r="FAX336" s="19"/>
      <c r="FAY336" s="19"/>
      <c r="FAZ336" s="15"/>
      <c r="FBA336" s="16"/>
      <c r="FBB336" s="17"/>
      <c r="FBC336" s="18"/>
      <c r="FBD336" s="17"/>
      <c r="FBE336" s="19"/>
      <c r="FBF336" s="19"/>
      <c r="FBG336" s="19"/>
      <c r="FBH336" s="15"/>
      <c r="FBI336" s="16"/>
      <c r="FBJ336" s="17"/>
      <c r="FBK336" s="18"/>
      <c r="FBL336" s="17"/>
      <c r="FBM336" s="19"/>
      <c r="FBN336" s="19"/>
      <c r="FBO336" s="19"/>
      <c r="FBP336" s="15"/>
      <c r="FBQ336" s="16"/>
      <c r="FBR336" s="17"/>
      <c r="FBS336" s="18"/>
      <c r="FBT336" s="17"/>
      <c r="FBU336" s="19"/>
      <c r="FBV336" s="19"/>
      <c r="FBW336" s="19"/>
      <c r="FBX336" s="15"/>
      <c r="FBY336" s="16"/>
      <c r="FBZ336" s="17"/>
      <c r="FCA336" s="18"/>
      <c r="FCB336" s="17"/>
      <c r="FCC336" s="19"/>
      <c r="FCD336" s="19"/>
      <c r="FCE336" s="19"/>
      <c r="FCF336" s="15"/>
      <c r="FCG336" s="16"/>
      <c r="FCH336" s="17"/>
      <c r="FCI336" s="18"/>
      <c r="FCJ336" s="17"/>
      <c r="FCK336" s="19"/>
      <c r="FCL336" s="19"/>
      <c r="FCM336" s="19"/>
      <c r="FCN336" s="15"/>
      <c r="FCO336" s="16"/>
      <c r="FCP336" s="17"/>
      <c r="FCQ336" s="18"/>
      <c r="FCR336" s="17"/>
      <c r="FCS336" s="19"/>
      <c r="FCT336" s="19"/>
      <c r="FCU336" s="19"/>
      <c r="FCV336" s="15"/>
      <c r="FCW336" s="16"/>
      <c r="FCX336" s="17"/>
      <c r="FCY336" s="18"/>
      <c r="FCZ336" s="17"/>
      <c r="FDA336" s="19"/>
      <c r="FDB336" s="19"/>
      <c r="FDC336" s="19"/>
      <c r="FDD336" s="15"/>
      <c r="FDE336" s="16"/>
      <c r="FDF336" s="17"/>
      <c r="FDG336" s="18"/>
      <c r="FDH336" s="17"/>
      <c r="FDI336" s="19"/>
      <c r="FDJ336" s="19"/>
      <c r="FDK336" s="19"/>
      <c r="FDL336" s="15"/>
      <c r="FDM336" s="16"/>
      <c r="FDN336" s="17"/>
      <c r="FDO336" s="18"/>
      <c r="FDP336" s="17"/>
      <c r="FDQ336" s="19"/>
      <c r="FDR336" s="19"/>
      <c r="FDS336" s="19"/>
      <c r="FDT336" s="15"/>
      <c r="FDU336" s="16"/>
      <c r="FDV336" s="17"/>
      <c r="FDW336" s="18"/>
      <c r="FDX336" s="17"/>
      <c r="FDY336" s="19"/>
      <c r="FDZ336" s="19"/>
      <c r="FEA336" s="19"/>
      <c r="FEB336" s="15"/>
      <c r="FEC336" s="16"/>
      <c r="FED336" s="17"/>
      <c r="FEE336" s="18"/>
      <c r="FEF336" s="17"/>
      <c r="FEG336" s="19"/>
      <c r="FEH336" s="19"/>
      <c r="FEI336" s="19"/>
      <c r="FEJ336" s="15"/>
      <c r="FEK336" s="16"/>
      <c r="FEL336" s="17"/>
      <c r="FEM336" s="18"/>
      <c r="FEN336" s="17"/>
      <c r="FEO336" s="19"/>
      <c r="FEP336" s="19"/>
      <c r="FEQ336" s="19"/>
      <c r="FER336" s="15"/>
      <c r="FES336" s="16"/>
      <c r="FET336" s="17"/>
      <c r="FEU336" s="18"/>
      <c r="FEV336" s="17"/>
      <c r="FEW336" s="19"/>
      <c r="FEX336" s="19"/>
      <c r="FEY336" s="19"/>
      <c r="FEZ336" s="15"/>
      <c r="FFA336" s="16"/>
      <c r="FFB336" s="17"/>
      <c r="FFC336" s="18"/>
      <c r="FFD336" s="17"/>
      <c r="FFE336" s="19"/>
      <c r="FFF336" s="19"/>
      <c r="FFG336" s="19"/>
      <c r="FFH336" s="15"/>
      <c r="FFI336" s="16"/>
      <c r="FFJ336" s="17"/>
      <c r="FFK336" s="18"/>
      <c r="FFL336" s="17"/>
      <c r="FFM336" s="19"/>
      <c r="FFN336" s="19"/>
      <c r="FFO336" s="19"/>
      <c r="FFP336" s="15"/>
      <c r="FFQ336" s="16"/>
      <c r="FFR336" s="17"/>
      <c r="FFS336" s="18"/>
      <c r="FFT336" s="17"/>
      <c r="FFU336" s="19"/>
      <c r="FFV336" s="19"/>
      <c r="FFW336" s="19"/>
      <c r="FFX336" s="15"/>
      <c r="FFY336" s="16"/>
      <c r="FFZ336" s="17"/>
      <c r="FGA336" s="18"/>
      <c r="FGB336" s="17"/>
      <c r="FGC336" s="19"/>
      <c r="FGD336" s="19"/>
      <c r="FGE336" s="19"/>
      <c r="FGF336" s="15"/>
      <c r="FGG336" s="16"/>
      <c r="FGH336" s="17"/>
      <c r="FGI336" s="18"/>
      <c r="FGJ336" s="17"/>
      <c r="FGK336" s="19"/>
      <c r="FGL336" s="19"/>
      <c r="FGM336" s="19"/>
      <c r="FGN336" s="15"/>
      <c r="FGO336" s="16"/>
      <c r="FGP336" s="17"/>
      <c r="FGQ336" s="18"/>
      <c r="FGR336" s="17"/>
      <c r="FGS336" s="19"/>
      <c r="FGT336" s="19"/>
      <c r="FGU336" s="19"/>
      <c r="FGV336" s="15"/>
      <c r="FGW336" s="16"/>
      <c r="FGX336" s="17"/>
      <c r="FGY336" s="18"/>
      <c r="FGZ336" s="17"/>
      <c r="FHA336" s="19"/>
      <c r="FHB336" s="19"/>
      <c r="FHC336" s="19"/>
      <c r="FHD336" s="15"/>
      <c r="FHE336" s="16"/>
      <c r="FHF336" s="17"/>
      <c r="FHG336" s="18"/>
      <c r="FHH336" s="17"/>
      <c r="FHI336" s="19"/>
      <c r="FHJ336" s="19"/>
      <c r="FHK336" s="19"/>
      <c r="FHL336" s="15"/>
      <c r="FHM336" s="16"/>
      <c r="FHN336" s="17"/>
      <c r="FHO336" s="18"/>
      <c r="FHP336" s="17"/>
      <c r="FHQ336" s="19"/>
      <c r="FHR336" s="19"/>
      <c r="FHS336" s="19"/>
      <c r="FHT336" s="15"/>
      <c r="FHU336" s="16"/>
      <c r="FHV336" s="17"/>
      <c r="FHW336" s="18"/>
      <c r="FHX336" s="17"/>
      <c r="FHY336" s="19"/>
      <c r="FHZ336" s="19"/>
      <c r="FIA336" s="19"/>
      <c r="FIB336" s="15"/>
      <c r="FIC336" s="16"/>
      <c r="FID336" s="17"/>
      <c r="FIE336" s="18"/>
      <c r="FIF336" s="17"/>
      <c r="FIG336" s="19"/>
      <c r="FIH336" s="19"/>
      <c r="FII336" s="19"/>
      <c r="FIJ336" s="15"/>
      <c r="FIK336" s="16"/>
      <c r="FIL336" s="17"/>
      <c r="FIM336" s="18"/>
      <c r="FIN336" s="17"/>
      <c r="FIO336" s="19"/>
      <c r="FIP336" s="19"/>
      <c r="FIQ336" s="19"/>
      <c r="FIR336" s="15"/>
      <c r="FIS336" s="16"/>
      <c r="FIT336" s="17"/>
      <c r="FIU336" s="18"/>
      <c r="FIV336" s="17"/>
      <c r="FIW336" s="19"/>
      <c r="FIX336" s="19"/>
      <c r="FIY336" s="19"/>
      <c r="FIZ336" s="15"/>
      <c r="FJA336" s="16"/>
      <c r="FJB336" s="17"/>
      <c r="FJC336" s="18"/>
      <c r="FJD336" s="17"/>
      <c r="FJE336" s="19"/>
      <c r="FJF336" s="19"/>
      <c r="FJG336" s="19"/>
      <c r="FJH336" s="15"/>
      <c r="FJI336" s="16"/>
      <c r="FJJ336" s="17"/>
      <c r="FJK336" s="18"/>
      <c r="FJL336" s="17"/>
      <c r="FJM336" s="19"/>
      <c r="FJN336" s="19"/>
      <c r="FJO336" s="19"/>
      <c r="FJP336" s="15"/>
      <c r="FJQ336" s="16"/>
      <c r="FJR336" s="17"/>
      <c r="FJS336" s="18"/>
      <c r="FJT336" s="17"/>
      <c r="FJU336" s="19"/>
      <c r="FJV336" s="19"/>
      <c r="FJW336" s="19"/>
      <c r="FJX336" s="15"/>
      <c r="FJY336" s="16"/>
      <c r="FJZ336" s="17"/>
      <c r="FKA336" s="18"/>
      <c r="FKB336" s="17"/>
      <c r="FKC336" s="19"/>
      <c r="FKD336" s="19"/>
      <c r="FKE336" s="19"/>
      <c r="FKF336" s="15"/>
      <c r="FKG336" s="16"/>
      <c r="FKH336" s="17"/>
      <c r="FKI336" s="18"/>
      <c r="FKJ336" s="17"/>
      <c r="FKK336" s="19"/>
      <c r="FKL336" s="19"/>
      <c r="FKM336" s="19"/>
      <c r="FKN336" s="15"/>
      <c r="FKO336" s="16"/>
      <c r="FKP336" s="17"/>
      <c r="FKQ336" s="18"/>
      <c r="FKR336" s="17"/>
      <c r="FKS336" s="19"/>
      <c r="FKT336" s="19"/>
      <c r="FKU336" s="19"/>
      <c r="FKV336" s="15"/>
      <c r="FKW336" s="16"/>
      <c r="FKX336" s="17"/>
      <c r="FKY336" s="18"/>
      <c r="FKZ336" s="17"/>
      <c r="FLA336" s="19"/>
      <c r="FLB336" s="19"/>
      <c r="FLC336" s="19"/>
      <c r="FLD336" s="15"/>
      <c r="FLE336" s="16"/>
      <c r="FLF336" s="17"/>
      <c r="FLG336" s="18"/>
      <c r="FLH336" s="17"/>
      <c r="FLI336" s="19"/>
      <c r="FLJ336" s="19"/>
      <c r="FLK336" s="19"/>
      <c r="FLL336" s="15"/>
      <c r="FLM336" s="16"/>
      <c r="FLN336" s="17"/>
      <c r="FLO336" s="18"/>
      <c r="FLP336" s="17"/>
      <c r="FLQ336" s="19"/>
      <c r="FLR336" s="19"/>
      <c r="FLS336" s="19"/>
      <c r="FLT336" s="15"/>
      <c r="FLU336" s="16"/>
      <c r="FLV336" s="17"/>
      <c r="FLW336" s="18"/>
      <c r="FLX336" s="17"/>
      <c r="FLY336" s="19"/>
      <c r="FLZ336" s="19"/>
      <c r="FMA336" s="19"/>
      <c r="FMB336" s="15"/>
      <c r="FMC336" s="16"/>
      <c r="FMD336" s="17"/>
      <c r="FME336" s="18"/>
      <c r="FMF336" s="17"/>
      <c r="FMG336" s="19"/>
      <c r="FMH336" s="19"/>
      <c r="FMI336" s="19"/>
      <c r="FMJ336" s="15"/>
      <c r="FMK336" s="16"/>
      <c r="FML336" s="17"/>
      <c r="FMM336" s="18"/>
      <c r="FMN336" s="17"/>
      <c r="FMO336" s="19"/>
      <c r="FMP336" s="19"/>
      <c r="FMQ336" s="19"/>
      <c r="FMR336" s="15"/>
      <c r="FMS336" s="16"/>
      <c r="FMT336" s="17"/>
      <c r="FMU336" s="18"/>
      <c r="FMV336" s="17"/>
      <c r="FMW336" s="19"/>
      <c r="FMX336" s="19"/>
      <c r="FMY336" s="19"/>
      <c r="FMZ336" s="15"/>
      <c r="FNA336" s="16"/>
      <c r="FNB336" s="17"/>
      <c r="FNC336" s="18"/>
      <c r="FND336" s="17"/>
      <c r="FNE336" s="19"/>
      <c r="FNF336" s="19"/>
      <c r="FNG336" s="19"/>
      <c r="FNH336" s="15"/>
      <c r="FNI336" s="16"/>
      <c r="FNJ336" s="17"/>
      <c r="FNK336" s="18"/>
      <c r="FNL336" s="17"/>
      <c r="FNM336" s="19"/>
      <c r="FNN336" s="19"/>
      <c r="FNO336" s="19"/>
      <c r="FNP336" s="15"/>
      <c r="FNQ336" s="16"/>
      <c r="FNR336" s="17"/>
      <c r="FNS336" s="18"/>
      <c r="FNT336" s="17"/>
      <c r="FNU336" s="19"/>
      <c r="FNV336" s="19"/>
      <c r="FNW336" s="19"/>
      <c r="FNX336" s="15"/>
      <c r="FNY336" s="16"/>
      <c r="FNZ336" s="17"/>
      <c r="FOA336" s="18"/>
      <c r="FOB336" s="17"/>
      <c r="FOC336" s="19"/>
      <c r="FOD336" s="19"/>
      <c r="FOE336" s="19"/>
      <c r="FOF336" s="15"/>
      <c r="FOG336" s="16"/>
      <c r="FOH336" s="17"/>
      <c r="FOI336" s="18"/>
      <c r="FOJ336" s="17"/>
      <c r="FOK336" s="19"/>
      <c r="FOL336" s="19"/>
      <c r="FOM336" s="19"/>
      <c r="FON336" s="15"/>
      <c r="FOO336" s="16"/>
      <c r="FOP336" s="17"/>
      <c r="FOQ336" s="18"/>
      <c r="FOR336" s="17"/>
      <c r="FOS336" s="19"/>
      <c r="FOT336" s="19"/>
      <c r="FOU336" s="19"/>
      <c r="FOV336" s="15"/>
      <c r="FOW336" s="16"/>
      <c r="FOX336" s="17"/>
      <c r="FOY336" s="18"/>
      <c r="FOZ336" s="17"/>
      <c r="FPA336" s="19"/>
      <c r="FPB336" s="19"/>
      <c r="FPC336" s="19"/>
      <c r="FPD336" s="15"/>
      <c r="FPE336" s="16"/>
      <c r="FPF336" s="17"/>
      <c r="FPG336" s="18"/>
      <c r="FPH336" s="17"/>
      <c r="FPI336" s="19"/>
      <c r="FPJ336" s="19"/>
      <c r="FPK336" s="19"/>
      <c r="FPL336" s="15"/>
      <c r="FPM336" s="16"/>
      <c r="FPN336" s="17"/>
      <c r="FPO336" s="18"/>
      <c r="FPP336" s="17"/>
      <c r="FPQ336" s="19"/>
      <c r="FPR336" s="19"/>
      <c r="FPS336" s="19"/>
      <c r="FPT336" s="15"/>
      <c r="FPU336" s="16"/>
      <c r="FPV336" s="17"/>
      <c r="FPW336" s="18"/>
      <c r="FPX336" s="17"/>
      <c r="FPY336" s="19"/>
      <c r="FPZ336" s="19"/>
      <c r="FQA336" s="19"/>
      <c r="FQB336" s="15"/>
      <c r="FQC336" s="16"/>
      <c r="FQD336" s="17"/>
      <c r="FQE336" s="18"/>
      <c r="FQF336" s="17"/>
      <c r="FQG336" s="19"/>
      <c r="FQH336" s="19"/>
      <c r="FQI336" s="19"/>
      <c r="FQJ336" s="15"/>
      <c r="FQK336" s="16"/>
      <c r="FQL336" s="17"/>
      <c r="FQM336" s="18"/>
      <c r="FQN336" s="17"/>
      <c r="FQO336" s="19"/>
      <c r="FQP336" s="19"/>
      <c r="FQQ336" s="19"/>
      <c r="FQR336" s="15"/>
      <c r="FQS336" s="16"/>
      <c r="FQT336" s="17"/>
      <c r="FQU336" s="18"/>
      <c r="FQV336" s="17"/>
      <c r="FQW336" s="19"/>
      <c r="FQX336" s="19"/>
      <c r="FQY336" s="19"/>
      <c r="FQZ336" s="15"/>
      <c r="FRA336" s="16"/>
      <c r="FRB336" s="17"/>
      <c r="FRC336" s="18"/>
      <c r="FRD336" s="17"/>
      <c r="FRE336" s="19"/>
      <c r="FRF336" s="19"/>
      <c r="FRG336" s="19"/>
      <c r="FRH336" s="15"/>
      <c r="FRI336" s="16"/>
      <c r="FRJ336" s="17"/>
      <c r="FRK336" s="18"/>
      <c r="FRL336" s="17"/>
      <c r="FRM336" s="19"/>
      <c r="FRN336" s="19"/>
      <c r="FRO336" s="19"/>
      <c r="FRP336" s="15"/>
      <c r="FRQ336" s="16"/>
      <c r="FRR336" s="17"/>
      <c r="FRS336" s="18"/>
      <c r="FRT336" s="17"/>
      <c r="FRU336" s="19"/>
      <c r="FRV336" s="19"/>
      <c r="FRW336" s="19"/>
      <c r="FRX336" s="15"/>
      <c r="FRY336" s="16"/>
      <c r="FRZ336" s="17"/>
      <c r="FSA336" s="18"/>
      <c r="FSB336" s="17"/>
      <c r="FSC336" s="19"/>
      <c r="FSD336" s="19"/>
      <c r="FSE336" s="19"/>
      <c r="FSF336" s="15"/>
      <c r="FSG336" s="16"/>
      <c r="FSH336" s="17"/>
      <c r="FSI336" s="18"/>
      <c r="FSJ336" s="17"/>
      <c r="FSK336" s="19"/>
      <c r="FSL336" s="19"/>
      <c r="FSM336" s="19"/>
      <c r="FSN336" s="15"/>
      <c r="FSO336" s="16"/>
      <c r="FSP336" s="17"/>
      <c r="FSQ336" s="18"/>
      <c r="FSR336" s="17"/>
      <c r="FSS336" s="19"/>
      <c r="FST336" s="19"/>
      <c r="FSU336" s="19"/>
      <c r="FSV336" s="15"/>
      <c r="FSW336" s="16"/>
      <c r="FSX336" s="17"/>
      <c r="FSY336" s="18"/>
      <c r="FSZ336" s="17"/>
      <c r="FTA336" s="19"/>
      <c r="FTB336" s="19"/>
      <c r="FTC336" s="19"/>
      <c r="FTD336" s="15"/>
      <c r="FTE336" s="16"/>
      <c r="FTF336" s="17"/>
      <c r="FTG336" s="18"/>
      <c r="FTH336" s="17"/>
      <c r="FTI336" s="19"/>
      <c r="FTJ336" s="19"/>
      <c r="FTK336" s="19"/>
      <c r="FTL336" s="15"/>
      <c r="FTM336" s="16"/>
      <c r="FTN336" s="17"/>
      <c r="FTO336" s="18"/>
      <c r="FTP336" s="17"/>
      <c r="FTQ336" s="19"/>
      <c r="FTR336" s="19"/>
      <c r="FTS336" s="19"/>
      <c r="FTT336" s="15"/>
      <c r="FTU336" s="16"/>
      <c r="FTV336" s="17"/>
      <c r="FTW336" s="18"/>
      <c r="FTX336" s="17"/>
      <c r="FTY336" s="19"/>
      <c r="FTZ336" s="19"/>
      <c r="FUA336" s="19"/>
      <c r="FUB336" s="15"/>
      <c r="FUC336" s="16"/>
      <c r="FUD336" s="17"/>
      <c r="FUE336" s="18"/>
      <c r="FUF336" s="17"/>
      <c r="FUG336" s="19"/>
      <c r="FUH336" s="19"/>
      <c r="FUI336" s="19"/>
      <c r="FUJ336" s="15"/>
      <c r="FUK336" s="16"/>
      <c r="FUL336" s="17"/>
      <c r="FUM336" s="18"/>
      <c r="FUN336" s="17"/>
      <c r="FUO336" s="19"/>
      <c r="FUP336" s="19"/>
      <c r="FUQ336" s="19"/>
      <c r="FUR336" s="15"/>
      <c r="FUS336" s="16"/>
      <c r="FUT336" s="17"/>
      <c r="FUU336" s="18"/>
      <c r="FUV336" s="17"/>
      <c r="FUW336" s="19"/>
      <c r="FUX336" s="19"/>
      <c r="FUY336" s="19"/>
      <c r="FUZ336" s="15"/>
      <c r="FVA336" s="16"/>
      <c r="FVB336" s="17"/>
      <c r="FVC336" s="18"/>
      <c r="FVD336" s="17"/>
      <c r="FVE336" s="19"/>
      <c r="FVF336" s="19"/>
      <c r="FVG336" s="19"/>
      <c r="FVH336" s="15"/>
      <c r="FVI336" s="16"/>
      <c r="FVJ336" s="17"/>
      <c r="FVK336" s="18"/>
      <c r="FVL336" s="17"/>
      <c r="FVM336" s="19"/>
      <c r="FVN336" s="19"/>
      <c r="FVO336" s="19"/>
      <c r="FVP336" s="15"/>
      <c r="FVQ336" s="16"/>
      <c r="FVR336" s="17"/>
      <c r="FVS336" s="18"/>
      <c r="FVT336" s="17"/>
      <c r="FVU336" s="19"/>
      <c r="FVV336" s="19"/>
      <c r="FVW336" s="19"/>
      <c r="FVX336" s="15"/>
      <c r="FVY336" s="16"/>
      <c r="FVZ336" s="17"/>
      <c r="FWA336" s="18"/>
      <c r="FWB336" s="17"/>
      <c r="FWC336" s="19"/>
      <c r="FWD336" s="19"/>
      <c r="FWE336" s="19"/>
      <c r="FWF336" s="15"/>
      <c r="FWG336" s="16"/>
      <c r="FWH336" s="17"/>
      <c r="FWI336" s="18"/>
      <c r="FWJ336" s="17"/>
      <c r="FWK336" s="19"/>
      <c r="FWL336" s="19"/>
      <c r="FWM336" s="19"/>
      <c r="FWN336" s="15"/>
      <c r="FWO336" s="16"/>
      <c r="FWP336" s="17"/>
      <c r="FWQ336" s="18"/>
      <c r="FWR336" s="17"/>
      <c r="FWS336" s="19"/>
      <c r="FWT336" s="19"/>
      <c r="FWU336" s="19"/>
      <c r="FWV336" s="15"/>
      <c r="FWW336" s="16"/>
      <c r="FWX336" s="17"/>
      <c r="FWY336" s="18"/>
      <c r="FWZ336" s="17"/>
      <c r="FXA336" s="19"/>
      <c r="FXB336" s="19"/>
      <c r="FXC336" s="19"/>
      <c r="FXD336" s="15"/>
      <c r="FXE336" s="16"/>
      <c r="FXF336" s="17"/>
      <c r="FXG336" s="18"/>
      <c r="FXH336" s="17"/>
      <c r="FXI336" s="19"/>
      <c r="FXJ336" s="19"/>
      <c r="FXK336" s="19"/>
      <c r="FXL336" s="15"/>
      <c r="FXM336" s="16"/>
      <c r="FXN336" s="17"/>
      <c r="FXO336" s="18"/>
      <c r="FXP336" s="17"/>
      <c r="FXQ336" s="19"/>
      <c r="FXR336" s="19"/>
      <c r="FXS336" s="19"/>
      <c r="FXT336" s="15"/>
      <c r="FXU336" s="16"/>
      <c r="FXV336" s="17"/>
      <c r="FXW336" s="18"/>
      <c r="FXX336" s="17"/>
      <c r="FXY336" s="19"/>
      <c r="FXZ336" s="19"/>
      <c r="FYA336" s="19"/>
      <c r="FYB336" s="15"/>
      <c r="FYC336" s="16"/>
      <c r="FYD336" s="17"/>
      <c r="FYE336" s="18"/>
      <c r="FYF336" s="17"/>
      <c r="FYG336" s="19"/>
      <c r="FYH336" s="19"/>
      <c r="FYI336" s="19"/>
      <c r="FYJ336" s="15"/>
      <c r="FYK336" s="16"/>
      <c r="FYL336" s="17"/>
      <c r="FYM336" s="18"/>
      <c r="FYN336" s="17"/>
      <c r="FYO336" s="19"/>
      <c r="FYP336" s="19"/>
      <c r="FYQ336" s="19"/>
      <c r="FYR336" s="15"/>
      <c r="FYS336" s="16"/>
      <c r="FYT336" s="17"/>
      <c r="FYU336" s="18"/>
      <c r="FYV336" s="17"/>
      <c r="FYW336" s="19"/>
      <c r="FYX336" s="19"/>
      <c r="FYY336" s="19"/>
      <c r="FYZ336" s="15"/>
      <c r="FZA336" s="16"/>
      <c r="FZB336" s="17"/>
      <c r="FZC336" s="18"/>
      <c r="FZD336" s="17"/>
      <c r="FZE336" s="19"/>
      <c r="FZF336" s="19"/>
      <c r="FZG336" s="19"/>
      <c r="FZH336" s="15"/>
      <c r="FZI336" s="16"/>
      <c r="FZJ336" s="17"/>
      <c r="FZK336" s="18"/>
      <c r="FZL336" s="17"/>
      <c r="FZM336" s="19"/>
      <c r="FZN336" s="19"/>
      <c r="FZO336" s="19"/>
      <c r="FZP336" s="15"/>
      <c r="FZQ336" s="16"/>
      <c r="FZR336" s="17"/>
      <c r="FZS336" s="18"/>
      <c r="FZT336" s="17"/>
      <c r="FZU336" s="19"/>
      <c r="FZV336" s="19"/>
      <c r="FZW336" s="19"/>
      <c r="FZX336" s="15"/>
      <c r="FZY336" s="16"/>
      <c r="FZZ336" s="17"/>
      <c r="GAA336" s="18"/>
      <c r="GAB336" s="17"/>
      <c r="GAC336" s="19"/>
      <c r="GAD336" s="19"/>
      <c r="GAE336" s="19"/>
      <c r="GAF336" s="15"/>
      <c r="GAG336" s="16"/>
      <c r="GAH336" s="17"/>
      <c r="GAI336" s="18"/>
      <c r="GAJ336" s="17"/>
      <c r="GAK336" s="19"/>
      <c r="GAL336" s="19"/>
      <c r="GAM336" s="19"/>
      <c r="GAN336" s="15"/>
      <c r="GAO336" s="16"/>
      <c r="GAP336" s="17"/>
      <c r="GAQ336" s="18"/>
      <c r="GAR336" s="17"/>
      <c r="GAS336" s="19"/>
      <c r="GAT336" s="19"/>
      <c r="GAU336" s="19"/>
      <c r="GAV336" s="15"/>
      <c r="GAW336" s="16"/>
      <c r="GAX336" s="17"/>
      <c r="GAY336" s="18"/>
      <c r="GAZ336" s="17"/>
      <c r="GBA336" s="19"/>
      <c r="GBB336" s="19"/>
      <c r="GBC336" s="19"/>
      <c r="GBD336" s="15"/>
      <c r="GBE336" s="16"/>
      <c r="GBF336" s="17"/>
      <c r="GBG336" s="18"/>
      <c r="GBH336" s="17"/>
      <c r="GBI336" s="19"/>
      <c r="GBJ336" s="19"/>
      <c r="GBK336" s="19"/>
      <c r="GBL336" s="15"/>
      <c r="GBM336" s="16"/>
      <c r="GBN336" s="17"/>
      <c r="GBO336" s="18"/>
      <c r="GBP336" s="17"/>
      <c r="GBQ336" s="19"/>
      <c r="GBR336" s="19"/>
      <c r="GBS336" s="19"/>
      <c r="GBT336" s="15"/>
      <c r="GBU336" s="16"/>
      <c r="GBV336" s="17"/>
      <c r="GBW336" s="18"/>
      <c r="GBX336" s="17"/>
      <c r="GBY336" s="19"/>
      <c r="GBZ336" s="19"/>
      <c r="GCA336" s="19"/>
      <c r="GCB336" s="15"/>
      <c r="GCC336" s="16"/>
      <c r="GCD336" s="17"/>
      <c r="GCE336" s="18"/>
      <c r="GCF336" s="17"/>
      <c r="GCG336" s="19"/>
      <c r="GCH336" s="19"/>
      <c r="GCI336" s="19"/>
      <c r="GCJ336" s="15"/>
      <c r="GCK336" s="16"/>
      <c r="GCL336" s="17"/>
      <c r="GCM336" s="18"/>
      <c r="GCN336" s="17"/>
      <c r="GCO336" s="19"/>
      <c r="GCP336" s="19"/>
      <c r="GCQ336" s="19"/>
      <c r="GCR336" s="15"/>
      <c r="GCS336" s="16"/>
      <c r="GCT336" s="17"/>
      <c r="GCU336" s="18"/>
      <c r="GCV336" s="17"/>
      <c r="GCW336" s="19"/>
      <c r="GCX336" s="19"/>
      <c r="GCY336" s="19"/>
      <c r="GCZ336" s="15"/>
      <c r="GDA336" s="16"/>
      <c r="GDB336" s="17"/>
      <c r="GDC336" s="18"/>
      <c r="GDD336" s="17"/>
      <c r="GDE336" s="19"/>
      <c r="GDF336" s="19"/>
      <c r="GDG336" s="19"/>
      <c r="GDH336" s="15"/>
      <c r="GDI336" s="16"/>
      <c r="GDJ336" s="17"/>
      <c r="GDK336" s="18"/>
      <c r="GDL336" s="17"/>
      <c r="GDM336" s="19"/>
      <c r="GDN336" s="19"/>
      <c r="GDO336" s="19"/>
      <c r="GDP336" s="15"/>
      <c r="GDQ336" s="16"/>
      <c r="GDR336" s="17"/>
      <c r="GDS336" s="18"/>
      <c r="GDT336" s="17"/>
      <c r="GDU336" s="19"/>
      <c r="GDV336" s="19"/>
      <c r="GDW336" s="19"/>
      <c r="GDX336" s="15"/>
      <c r="GDY336" s="16"/>
      <c r="GDZ336" s="17"/>
      <c r="GEA336" s="18"/>
      <c r="GEB336" s="17"/>
      <c r="GEC336" s="19"/>
      <c r="GED336" s="19"/>
      <c r="GEE336" s="19"/>
      <c r="GEF336" s="15"/>
      <c r="GEG336" s="16"/>
      <c r="GEH336" s="17"/>
      <c r="GEI336" s="18"/>
      <c r="GEJ336" s="17"/>
      <c r="GEK336" s="19"/>
      <c r="GEL336" s="19"/>
      <c r="GEM336" s="19"/>
      <c r="GEN336" s="15"/>
      <c r="GEO336" s="16"/>
      <c r="GEP336" s="17"/>
      <c r="GEQ336" s="18"/>
      <c r="GER336" s="17"/>
      <c r="GES336" s="19"/>
      <c r="GET336" s="19"/>
      <c r="GEU336" s="19"/>
      <c r="GEV336" s="15"/>
      <c r="GEW336" s="16"/>
      <c r="GEX336" s="17"/>
      <c r="GEY336" s="18"/>
      <c r="GEZ336" s="17"/>
      <c r="GFA336" s="19"/>
      <c r="GFB336" s="19"/>
      <c r="GFC336" s="19"/>
      <c r="GFD336" s="15"/>
      <c r="GFE336" s="16"/>
      <c r="GFF336" s="17"/>
      <c r="GFG336" s="18"/>
      <c r="GFH336" s="17"/>
      <c r="GFI336" s="19"/>
      <c r="GFJ336" s="19"/>
      <c r="GFK336" s="19"/>
      <c r="GFL336" s="15"/>
      <c r="GFM336" s="16"/>
      <c r="GFN336" s="17"/>
      <c r="GFO336" s="18"/>
      <c r="GFP336" s="17"/>
      <c r="GFQ336" s="19"/>
      <c r="GFR336" s="19"/>
      <c r="GFS336" s="19"/>
      <c r="GFT336" s="15"/>
      <c r="GFU336" s="16"/>
      <c r="GFV336" s="17"/>
      <c r="GFW336" s="18"/>
      <c r="GFX336" s="17"/>
      <c r="GFY336" s="19"/>
      <c r="GFZ336" s="19"/>
      <c r="GGA336" s="19"/>
      <c r="GGB336" s="15"/>
      <c r="GGC336" s="16"/>
      <c r="GGD336" s="17"/>
      <c r="GGE336" s="18"/>
      <c r="GGF336" s="17"/>
      <c r="GGG336" s="19"/>
      <c r="GGH336" s="19"/>
      <c r="GGI336" s="19"/>
      <c r="GGJ336" s="15"/>
      <c r="GGK336" s="16"/>
      <c r="GGL336" s="17"/>
      <c r="GGM336" s="18"/>
      <c r="GGN336" s="17"/>
      <c r="GGO336" s="19"/>
      <c r="GGP336" s="19"/>
      <c r="GGQ336" s="19"/>
      <c r="GGR336" s="15"/>
      <c r="GGS336" s="16"/>
      <c r="GGT336" s="17"/>
      <c r="GGU336" s="18"/>
      <c r="GGV336" s="17"/>
      <c r="GGW336" s="19"/>
      <c r="GGX336" s="19"/>
      <c r="GGY336" s="19"/>
      <c r="GGZ336" s="15"/>
      <c r="GHA336" s="16"/>
      <c r="GHB336" s="17"/>
      <c r="GHC336" s="18"/>
      <c r="GHD336" s="17"/>
      <c r="GHE336" s="19"/>
      <c r="GHF336" s="19"/>
      <c r="GHG336" s="19"/>
      <c r="GHH336" s="15"/>
      <c r="GHI336" s="16"/>
      <c r="GHJ336" s="17"/>
      <c r="GHK336" s="18"/>
      <c r="GHL336" s="17"/>
      <c r="GHM336" s="19"/>
      <c r="GHN336" s="19"/>
      <c r="GHO336" s="19"/>
      <c r="GHP336" s="15"/>
      <c r="GHQ336" s="16"/>
      <c r="GHR336" s="17"/>
      <c r="GHS336" s="18"/>
      <c r="GHT336" s="17"/>
      <c r="GHU336" s="19"/>
      <c r="GHV336" s="19"/>
      <c r="GHW336" s="19"/>
      <c r="GHX336" s="15"/>
      <c r="GHY336" s="16"/>
      <c r="GHZ336" s="17"/>
      <c r="GIA336" s="18"/>
      <c r="GIB336" s="17"/>
      <c r="GIC336" s="19"/>
      <c r="GID336" s="19"/>
      <c r="GIE336" s="19"/>
      <c r="GIF336" s="15"/>
      <c r="GIG336" s="16"/>
      <c r="GIH336" s="17"/>
      <c r="GII336" s="18"/>
      <c r="GIJ336" s="17"/>
      <c r="GIK336" s="19"/>
      <c r="GIL336" s="19"/>
      <c r="GIM336" s="19"/>
      <c r="GIN336" s="15"/>
      <c r="GIO336" s="16"/>
      <c r="GIP336" s="17"/>
      <c r="GIQ336" s="18"/>
      <c r="GIR336" s="17"/>
      <c r="GIS336" s="19"/>
      <c r="GIT336" s="19"/>
      <c r="GIU336" s="19"/>
      <c r="GIV336" s="15"/>
      <c r="GIW336" s="16"/>
      <c r="GIX336" s="17"/>
      <c r="GIY336" s="18"/>
      <c r="GIZ336" s="17"/>
      <c r="GJA336" s="19"/>
      <c r="GJB336" s="19"/>
      <c r="GJC336" s="19"/>
      <c r="GJD336" s="15"/>
      <c r="GJE336" s="16"/>
      <c r="GJF336" s="17"/>
      <c r="GJG336" s="18"/>
      <c r="GJH336" s="17"/>
      <c r="GJI336" s="19"/>
      <c r="GJJ336" s="19"/>
      <c r="GJK336" s="19"/>
      <c r="GJL336" s="15"/>
      <c r="GJM336" s="16"/>
      <c r="GJN336" s="17"/>
      <c r="GJO336" s="18"/>
      <c r="GJP336" s="17"/>
      <c r="GJQ336" s="19"/>
      <c r="GJR336" s="19"/>
      <c r="GJS336" s="19"/>
      <c r="GJT336" s="15"/>
      <c r="GJU336" s="16"/>
      <c r="GJV336" s="17"/>
      <c r="GJW336" s="18"/>
      <c r="GJX336" s="17"/>
      <c r="GJY336" s="19"/>
      <c r="GJZ336" s="19"/>
      <c r="GKA336" s="19"/>
      <c r="GKB336" s="15"/>
      <c r="GKC336" s="16"/>
      <c r="GKD336" s="17"/>
      <c r="GKE336" s="18"/>
      <c r="GKF336" s="17"/>
      <c r="GKG336" s="19"/>
      <c r="GKH336" s="19"/>
      <c r="GKI336" s="19"/>
      <c r="GKJ336" s="15"/>
      <c r="GKK336" s="16"/>
      <c r="GKL336" s="17"/>
      <c r="GKM336" s="18"/>
      <c r="GKN336" s="17"/>
      <c r="GKO336" s="19"/>
      <c r="GKP336" s="19"/>
      <c r="GKQ336" s="19"/>
      <c r="GKR336" s="15"/>
      <c r="GKS336" s="16"/>
      <c r="GKT336" s="17"/>
      <c r="GKU336" s="18"/>
      <c r="GKV336" s="17"/>
      <c r="GKW336" s="19"/>
      <c r="GKX336" s="19"/>
      <c r="GKY336" s="19"/>
      <c r="GKZ336" s="15"/>
      <c r="GLA336" s="16"/>
      <c r="GLB336" s="17"/>
      <c r="GLC336" s="18"/>
      <c r="GLD336" s="17"/>
      <c r="GLE336" s="19"/>
      <c r="GLF336" s="19"/>
      <c r="GLG336" s="19"/>
      <c r="GLH336" s="15"/>
      <c r="GLI336" s="16"/>
      <c r="GLJ336" s="17"/>
      <c r="GLK336" s="18"/>
      <c r="GLL336" s="17"/>
      <c r="GLM336" s="19"/>
      <c r="GLN336" s="19"/>
      <c r="GLO336" s="19"/>
      <c r="GLP336" s="15"/>
      <c r="GLQ336" s="16"/>
      <c r="GLR336" s="17"/>
      <c r="GLS336" s="18"/>
      <c r="GLT336" s="17"/>
      <c r="GLU336" s="19"/>
      <c r="GLV336" s="19"/>
      <c r="GLW336" s="19"/>
      <c r="GLX336" s="15"/>
      <c r="GLY336" s="16"/>
      <c r="GLZ336" s="17"/>
      <c r="GMA336" s="18"/>
      <c r="GMB336" s="17"/>
      <c r="GMC336" s="19"/>
      <c r="GMD336" s="19"/>
      <c r="GME336" s="19"/>
      <c r="GMF336" s="15"/>
      <c r="GMG336" s="16"/>
      <c r="GMH336" s="17"/>
      <c r="GMI336" s="18"/>
      <c r="GMJ336" s="17"/>
      <c r="GMK336" s="19"/>
      <c r="GML336" s="19"/>
      <c r="GMM336" s="19"/>
      <c r="GMN336" s="15"/>
      <c r="GMO336" s="16"/>
      <c r="GMP336" s="17"/>
      <c r="GMQ336" s="18"/>
      <c r="GMR336" s="17"/>
      <c r="GMS336" s="19"/>
      <c r="GMT336" s="19"/>
      <c r="GMU336" s="19"/>
      <c r="GMV336" s="15"/>
      <c r="GMW336" s="16"/>
      <c r="GMX336" s="17"/>
      <c r="GMY336" s="18"/>
      <c r="GMZ336" s="17"/>
      <c r="GNA336" s="19"/>
      <c r="GNB336" s="19"/>
      <c r="GNC336" s="19"/>
      <c r="GND336" s="15"/>
      <c r="GNE336" s="16"/>
      <c r="GNF336" s="17"/>
      <c r="GNG336" s="18"/>
      <c r="GNH336" s="17"/>
      <c r="GNI336" s="19"/>
      <c r="GNJ336" s="19"/>
      <c r="GNK336" s="19"/>
      <c r="GNL336" s="15"/>
      <c r="GNM336" s="16"/>
      <c r="GNN336" s="17"/>
      <c r="GNO336" s="18"/>
      <c r="GNP336" s="17"/>
      <c r="GNQ336" s="19"/>
      <c r="GNR336" s="19"/>
      <c r="GNS336" s="19"/>
      <c r="GNT336" s="15"/>
      <c r="GNU336" s="16"/>
      <c r="GNV336" s="17"/>
      <c r="GNW336" s="18"/>
      <c r="GNX336" s="17"/>
      <c r="GNY336" s="19"/>
      <c r="GNZ336" s="19"/>
      <c r="GOA336" s="19"/>
      <c r="GOB336" s="15"/>
      <c r="GOC336" s="16"/>
      <c r="GOD336" s="17"/>
      <c r="GOE336" s="18"/>
      <c r="GOF336" s="17"/>
      <c r="GOG336" s="19"/>
      <c r="GOH336" s="19"/>
      <c r="GOI336" s="19"/>
      <c r="GOJ336" s="15"/>
      <c r="GOK336" s="16"/>
      <c r="GOL336" s="17"/>
      <c r="GOM336" s="18"/>
      <c r="GON336" s="17"/>
      <c r="GOO336" s="19"/>
      <c r="GOP336" s="19"/>
      <c r="GOQ336" s="19"/>
      <c r="GOR336" s="15"/>
      <c r="GOS336" s="16"/>
      <c r="GOT336" s="17"/>
      <c r="GOU336" s="18"/>
      <c r="GOV336" s="17"/>
      <c r="GOW336" s="19"/>
      <c r="GOX336" s="19"/>
      <c r="GOY336" s="19"/>
      <c r="GOZ336" s="15"/>
      <c r="GPA336" s="16"/>
      <c r="GPB336" s="17"/>
      <c r="GPC336" s="18"/>
      <c r="GPD336" s="17"/>
      <c r="GPE336" s="19"/>
      <c r="GPF336" s="19"/>
      <c r="GPG336" s="19"/>
      <c r="GPH336" s="15"/>
      <c r="GPI336" s="16"/>
      <c r="GPJ336" s="17"/>
      <c r="GPK336" s="18"/>
      <c r="GPL336" s="17"/>
      <c r="GPM336" s="19"/>
      <c r="GPN336" s="19"/>
      <c r="GPO336" s="19"/>
      <c r="GPP336" s="15"/>
      <c r="GPQ336" s="16"/>
      <c r="GPR336" s="17"/>
      <c r="GPS336" s="18"/>
      <c r="GPT336" s="17"/>
      <c r="GPU336" s="19"/>
      <c r="GPV336" s="19"/>
      <c r="GPW336" s="19"/>
      <c r="GPX336" s="15"/>
      <c r="GPY336" s="16"/>
      <c r="GPZ336" s="17"/>
      <c r="GQA336" s="18"/>
      <c r="GQB336" s="17"/>
      <c r="GQC336" s="19"/>
      <c r="GQD336" s="19"/>
      <c r="GQE336" s="19"/>
      <c r="GQF336" s="15"/>
      <c r="GQG336" s="16"/>
      <c r="GQH336" s="17"/>
      <c r="GQI336" s="18"/>
      <c r="GQJ336" s="17"/>
      <c r="GQK336" s="19"/>
      <c r="GQL336" s="19"/>
      <c r="GQM336" s="19"/>
      <c r="GQN336" s="15"/>
      <c r="GQO336" s="16"/>
      <c r="GQP336" s="17"/>
      <c r="GQQ336" s="18"/>
      <c r="GQR336" s="17"/>
      <c r="GQS336" s="19"/>
      <c r="GQT336" s="19"/>
      <c r="GQU336" s="19"/>
      <c r="GQV336" s="15"/>
      <c r="GQW336" s="16"/>
      <c r="GQX336" s="17"/>
      <c r="GQY336" s="18"/>
      <c r="GQZ336" s="17"/>
      <c r="GRA336" s="19"/>
      <c r="GRB336" s="19"/>
      <c r="GRC336" s="19"/>
      <c r="GRD336" s="15"/>
      <c r="GRE336" s="16"/>
      <c r="GRF336" s="17"/>
      <c r="GRG336" s="18"/>
      <c r="GRH336" s="17"/>
      <c r="GRI336" s="19"/>
      <c r="GRJ336" s="19"/>
      <c r="GRK336" s="19"/>
      <c r="GRL336" s="15"/>
      <c r="GRM336" s="16"/>
      <c r="GRN336" s="17"/>
      <c r="GRO336" s="18"/>
      <c r="GRP336" s="17"/>
      <c r="GRQ336" s="19"/>
      <c r="GRR336" s="19"/>
      <c r="GRS336" s="19"/>
      <c r="GRT336" s="15"/>
      <c r="GRU336" s="16"/>
      <c r="GRV336" s="17"/>
      <c r="GRW336" s="18"/>
      <c r="GRX336" s="17"/>
      <c r="GRY336" s="19"/>
      <c r="GRZ336" s="19"/>
      <c r="GSA336" s="19"/>
      <c r="GSB336" s="15"/>
      <c r="GSC336" s="16"/>
      <c r="GSD336" s="17"/>
      <c r="GSE336" s="18"/>
      <c r="GSF336" s="17"/>
      <c r="GSG336" s="19"/>
      <c r="GSH336" s="19"/>
      <c r="GSI336" s="19"/>
      <c r="GSJ336" s="15"/>
      <c r="GSK336" s="16"/>
      <c r="GSL336" s="17"/>
      <c r="GSM336" s="18"/>
      <c r="GSN336" s="17"/>
      <c r="GSO336" s="19"/>
      <c r="GSP336" s="19"/>
      <c r="GSQ336" s="19"/>
      <c r="GSR336" s="15"/>
      <c r="GSS336" s="16"/>
      <c r="GST336" s="17"/>
      <c r="GSU336" s="18"/>
      <c r="GSV336" s="17"/>
      <c r="GSW336" s="19"/>
      <c r="GSX336" s="19"/>
      <c r="GSY336" s="19"/>
      <c r="GSZ336" s="15"/>
      <c r="GTA336" s="16"/>
      <c r="GTB336" s="17"/>
      <c r="GTC336" s="18"/>
      <c r="GTD336" s="17"/>
      <c r="GTE336" s="19"/>
      <c r="GTF336" s="19"/>
      <c r="GTG336" s="19"/>
      <c r="GTH336" s="15"/>
      <c r="GTI336" s="16"/>
      <c r="GTJ336" s="17"/>
      <c r="GTK336" s="18"/>
      <c r="GTL336" s="17"/>
      <c r="GTM336" s="19"/>
      <c r="GTN336" s="19"/>
      <c r="GTO336" s="19"/>
      <c r="GTP336" s="15"/>
      <c r="GTQ336" s="16"/>
      <c r="GTR336" s="17"/>
      <c r="GTS336" s="18"/>
      <c r="GTT336" s="17"/>
      <c r="GTU336" s="19"/>
      <c r="GTV336" s="19"/>
      <c r="GTW336" s="19"/>
      <c r="GTX336" s="15"/>
      <c r="GTY336" s="16"/>
      <c r="GTZ336" s="17"/>
      <c r="GUA336" s="18"/>
      <c r="GUB336" s="17"/>
      <c r="GUC336" s="19"/>
      <c r="GUD336" s="19"/>
      <c r="GUE336" s="19"/>
      <c r="GUF336" s="15"/>
      <c r="GUG336" s="16"/>
      <c r="GUH336" s="17"/>
      <c r="GUI336" s="18"/>
      <c r="GUJ336" s="17"/>
      <c r="GUK336" s="19"/>
      <c r="GUL336" s="19"/>
      <c r="GUM336" s="19"/>
      <c r="GUN336" s="15"/>
      <c r="GUO336" s="16"/>
      <c r="GUP336" s="17"/>
      <c r="GUQ336" s="18"/>
      <c r="GUR336" s="17"/>
      <c r="GUS336" s="19"/>
      <c r="GUT336" s="19"/>
      <c r="GUU336" s="19"/>
      <c r="GUV336" s="15"/>
      <c r="GUW336" s="16"/>
      <c r="GUX336" s="17"/>
      <c r="GUY336" s="18"/>
      <c r="GUZ336" s="17"/>
      <c r="GVA336" s="19"/>
      <c r="GVB336" s="19"/>
      <c r="GVC336" s="19"/>
      <c r="GVD336" s="15"/>
      <c r="GVE336" s="16"/>
      <c r="GVF336" s="17"/>
      <c r="GVG336" s="18"/>
      <c r="GVH336" s="17"/>
      <c r="GVI336" s="19"/>
      <c r="GVJ336" s="19"/>
      <c r="GVK336" s="19"/>
      <c r="GVL336" s="15"/>
      <c r="GVM336" s="16"/>
      <c r="GVN336" s="17"/>
      <c r="GVO336" s="18"/>
      <c r="GVP336" s="17"/>
      <c r="GVQ336" s="19"/>
      <c r="GVR336" s="19"/>
      <c r="GVS336" s="19"/>
      <c r="GVT336" s="15"/>
      <c r="GVU336" s="16"/>
      <c r="GVV336" s="17"/>
      <c r="GVW336" s="18"/>
      <c r="GVX336" s="17"/>
      <c r="GVY336" s="19"/>
      <c r="GVZ336" s="19"/>
      <c r="GWA336" s="19"/>
      <c r="GWB336" s="15"/>
      <c r="GWC336" s="16"/>
      <c r="GWD336" s="17"/>
      <c r="GWE336" s="18"/>
      <c r="GWF336" s="17"/>
      <c r="GWG336" s="19"/>
      <c r="GWH336" s="19"/>
      <c r="GWI336" s="19"/>
      <c r="GWJ336" s="15"/>
      <c r="GWK336" s="16"/>
      <c r="GWL336" s="17"/>
      <c r="GWM336" s="18"/>
      <c r="GWN336" s="17"/>
      <c r="GWO336" s="19"/>
      <c r="GWP336" s="19"/>
      <c r="GWQ336" s="19"/>
      <c r="GWR336" s="15"/>
      <c r="GWS336" s="16"/>
      <c r="GWT336" s="17"/>
      <c r="GWU336" s="18"/>
      <c r="GWV336" s="17"/>
      <c r="GWW336" s="19"/>
      <c r="GWX336" s="19"/>
      <c r="GWY336" s="19"/>
      <c r="GWZ336" s="15"/>
      <c r="GXA336" s="16"/>
      <c r="GXB336" s="17"/>
      <c r="GXC336" s="18"/>
      <c r="GXD336" s="17"/>
      <c r="GXE336" s="19"/>
      <c r="GXF336" s="19"/>
      <c r="GXG336" s="19"/>
      <c r="GXH336" s="15"/>
      <c r="GXI336" s="16"/>
      <c r="GXJ336" s="17"/>
      <c r="GXK336" s="18"/>
      <c r="GXL336" s="17"/>
      <c r="GXM336" s="19"/>
      <c r="GXN336" s="19"/>
      <c r="GXO336" s="19"/>
      <c r="GXP336" s="15"/>
      <c r="GXQ336" s="16"/>
      <c r="GXR336" s="17"/>
      <c r="GXS336" s="18"/>
      <c r="GXT336" s="17"/>
      <c r="GXU336" s="19"/>
      <c r="GXV336" s="19"/>
      <c r="GXW336" s="19"/>
      <c r="GXX336" s="15"/>
      <c r="GXY336" s="16"/>
      <c r="GXZ336" s="17"/>
      <c r="GYA336" s="18"/>
      <c r="GYB336" s="17"/>
      <c r="GYC336" s="19"/>
      <c r="GYD336" s="19"/>
      <c r="GYE336" s="19"/>
      <c r="GYF336" s="15"/>
      <c r="GYG336" s="16"/>
      <c r="GYH336" s="17"/>
      <c r="GYI336" s="18"/>
      <c r="GYJ336" s="17"/>
      <c r="GYK336" s="19"/>
      <c r="GYL336" s="19"/>
      <c r="GYM336" s="19"/>
      <c r="GYN336" s="15"/>
      <c r="GYO336" s="16"/>
      <c r="GYP336" s="17"/>
      <c r="GYQ336" s="18"/>
      <c r="GYR336" s="17"/>
      <c r="GYS336" s="19"/>
      <c r="GYT336" s="19"/>
      <c r="GYU336" s="19"/>
      <c r="GYV336" s="15"/>
      <c r="GYW336" s="16"/>
      <c r="GYX336" s="17"/>
      <c r="GYY336" s="18"/>
      <c r="GYZ336" s="17"/>
      <c r="GZA336" s="19"/>
      <c r="GZB336" s="19"/>
      <c r="GZC336" s="19"/>
      <c r="GZD336" s="15"/>
      <c r="GZE336" s="16"/>
      <c r="GZF336" s="17"/>
      <c r="GZG336" s="18"/>
      <c r="GZH336" s="17"/>
      <c r="GZI336" s="19"/>
      <c r="GZJ336" s="19"/>
      <c r="GZK336" s="19"/>
      <c r="GZL336" s="15"/>
      <c r="GZM336" s="16"/>
      <c r="GZN336" s="17"/>
      <c r="GZO336" s="18"/>
      <c r="GZP336" s="17"/>
      <c r="GZQ336" s="19"/>
      <c r="GZR336" s="19"/>
      <c r="GZS336" s="19"/>
      <c r="GZT336" s="15"/>
      <c r="GZU336" s="16"/>
      <c r="GZV336" s="17"/>
      <c r="GZW336" s="18"/>
      <c r="GZX336" s="17"/>
      <c r="GZY336" s="19"/>
      <c r="GZZ336" s="19"/>
      <c r="HAA336" s="19"/>
      <c r="HAB336" s="15"/>
      <c r="HAC336" s="16"/>
      <c r="HAD336" s="17"/>
      <c r="HAE336" s="18"/>
      <c r="HAF336" s="17"/>
      <c r="HAG336" s="19"/>
      <c r="HAH336" s="19"/>
      <c r="HAI336" s="19"/>
      <c r="HAJ336" s="15"/>
      <c r="HAK336" s="16"/>
      <c r="HAL336" s="17"/>
      <c r="HAM336" s="18"/>
      <c r="HAN336" s="17"/>
      <c r="HAO336" s="19"/>
      <c r="HAP336" s="19"/>
      <c r="HAQ336" s="19"/>
      <c r="HAR336" s="15"/>
      <c r="HAS336" s="16"/>
      <c r="HAT336" s="17"/>
      <c r="HAU336" s="18"/>
      <c r="HAV336" s="17"/>
      <c r="HAW336" s="19"/>
      <c r="HAX336" s="19"/>
      <c r="HAY336" s="19"/>
      <c r="HAZ336" s="15"/>
      <c r="HBA336" s="16"/>
      <c r="HBB336" s="17"/>
      <c r="HBC336" s="18"/>
      <c r="HBD336" s="17"/>
      <c r="HBE336" s="19"/>
      <c r="HBF336" s="19"/>
      <c r="HBG336" s="19"/>
      <c r="HBH336" s="15"/>
      <c r="HBI336" s="16"/>
      <c r="HBJ336" s="17"/>
      <c r="HBK336" s="18"/>
      <c r="HBL336" s="17"/>
      <c r="HBM336" s="19"/>
      <c r="HBN336" s="19"/>
      <c r="HBO336" s="19"/>
      <c r="HBP336" s="15"/>
      <c r="HBQ336" s="16"/>
      <c r="HBR336" s="17"/>
      <c r="HBS336" s="18"/>
      <c r="HBT336" s="17"/>
      <c r="HBU336" s="19"/>
      <c r="HBV336" s="19"/>
      <c r="HBW336" s="19"/>
      <c r="HBX336" s="15"/>
      <c r="HBY336" s="16"/>
      <c r="HBZ336" s="17"/>
      <c r="HCA336" s="18"/>
      <c r="HCB336" s="17"/>
      <c r="HCC336" s="19"/>
      <c r="HCD336" s="19"/>
      <c r="HCE336" s="19"/>
      <c r="HCF336" s="15"/>
      <c r="HCG336" s="16"/>
      <c r="HCH336" s="17"/>
      <c r="HCI336" s="18"/>
      <c r="HCJ336" s="17"/>
      <c r="HCK336" s="19"/>
      <c r="HCL336" s="19"/>
      <c r="HCM336" s="19"/>
      <c r="HCN336" s="15"/>
      <c r="HCO336" s="16"/>
      <c r="HCP336" s="17"/>
      <c r="HCQ336" s="18"/>
      <c r="HCR336" s="17"/>
      <c r="HCS336" s="19"/>
      <c r="HCT336" s="19"/>
      <c r="HCU336" s="19"/>
      <c r="HCV336" s="15"/>
      <c r="HCW336" s="16"/>
      <c r="HCX336" s="17"/>
      <c r="HCY336" s="18"/>
      <c r="HCZ336" s="17"/>
      <c r="HDA336" s="19"/>
      <c r="HDB336" s="19"/>
      <c r="HDC336" s="19"/>
      <c r="HDD336" s="15"/>
      <c r="HDE336" s="16"/>
      <c r="HDF336" s="17"/>
      <c r="HDG336" s="18"/>
      <c r="HDH336" s="17"/>
      <c r="HDI336" s="19"/>
      <c r="HDJ336" s="19"/>
      <c r="HDK336" s="19"/>
      <c r="HDL336" s="15"/>
      <c r="HDM336" s="16"/>
      <c r="HDN336" s="17"/>
      <c r="HDO336" s="18"/>
      <c r="HDP336" s="17"/>
      <c r="HDQ336" s="19"/>
      <c r="HDR336" s="19"/>
      <c r="HDS336" s="19"/>
      <c r="HDT336" s="15"/>
      <c r="HDU336" s="16"/>
      <c r="HDV336" s="17"/>
      <c r="HDW336" s="18"/>
      <c r="HDX336" s="17"/>
      <c r="HDY336" s="19"/>
      <c r="HDZ336" s="19"/>
      <c r="HEA336" s="19"/>
      <c r="HEB336" s="15"/>
      <c r="HEC336" s="16"/>
      <c r="HED336" s="17"/>
      <c r="HEE336" s="18"/>
      <c r="HEF336" s="17"/>
      <c r="HEG336" s="19"/>
      <c r="HEH336" s="19"/>
      <c r="HEI336" s="19"/>
      <c r="HEJ336" s="15"/>
      <c r="HEK336" s="16"/>
      <c r="HEL336" s="17"/>
      <c r="HEM336" s="18"/>
      <c r="HEN336" s="17"/>
      <c r="HEO336" s="19"/>
      <c r="HEP336" s="19"/>
      <c r="HEQ336" s="19"/>
      <c r="HER336" s="15"/>
      <c r="HES336" s="16"/>
      <c r="HET336" s="17"/>
      <c r="HEU336" s="18"/>
      <c r="HEV336" s="17"/>
      <c r="HEW336" s="19"/>
      <c r="HEX336" s="19"/>
      <c r="HEY336" s="19"/>
      <c r="HEZ336" s="15"/>
      <c r="HFA336" s="16"/>
      <c r="HFB336" s="17"/>
      <c r="HFC336" s="18"/>
      <c r="HFD336" s="17"/>
      <c r="HFE336" s="19"/>
      <c r="HFF336" s="19"/>
      <c r="HFG336" s="19"/>
      <c r="HFH336" s="15"/>
      <c r="HFI336" s="16"/>
      <c r="HFJ336" s="17"/>
      <c r="HFK336" s="18"/>
      <c r="HFL336" s="17"/>
      <c r="HFM336" s="19"/>
      <c r="HFN336" s="19"/>
      <c r="HFO336" s="19"/>
      <c r="HFP336" s="15"/>
      <c r="HFQ336" s="16"/>
      <c r="HFR336" s="17"/>
      <c r="HFS336" s="18"/>
      <c r="HFT336" s="17"/>
      <c r="HFU336" s="19"/>
      <c r="HFV336" s="19"/>
      <c r="HFW336" s="19"/>
      <c r="HFX336" s="15"/>
      <c r="HFY336" s="16"/>
      <c r="HFZ336" s="17"/>
      <c r="HGA336" s="18"/>
      <c r="HGB336" s="17"/>
      <c r="HGC336" s="19"/>
      <c r="HGD336" s="19"/>
      <c r="HGE336" s="19"/>
      <c r="HGF336" s="15"/>
      <c r="HGG336" s="16"/>
      <c r="HGH336" s="17"/>
      <c r="HGI336" s="18"/>
      <c r="HGJ336" s="17"/>
      <c r="HGK336" s="19"/>
      <c r="HGL336" s="19"/>
      <c r="HGM336" s="19"/>
      <c r="HGN336" s="15"/>
      <c r="HGO336" s="16"/>
      <c r="HGP336" s="17"/>
      <c r="HGQ336" s="18"/>
      <c r="HGR336" s="17"/>
      <c r="HGS336" s="19"/>
      <c r="HGT336" s="19"/>
      <c r="HGU336" s="19"/>
      <c r="HGV336" s="15"/>
      <c r="HGW336" s="16"/>
      <c r="HGX336" s="17"/>
      <c r="HGY336" s="18"/>
      <c r="HGZ336" s="17"/>
      <c r="HHA336" s="19"/>
      <c r="HHB336" s="19"/>
      <c r="HHC336" s="19"/>
      <c r="HHD336" s="15"/>
      <c r="HHE336" s="16"/>
      <c r="HHF336" s="17"/>
      <c r="HHG336" s="18"/>
      <c r="HHH336" s="17"/>
      <c r="HHI336" s="19"/>
      <c r="HHJ336" s="19"/>
      <c r="HHK336" s="19"/>
      <c r="HHL336" s="15"/>
      <c r="HHM336" s="16"/>
      <c r="HHN336" s="17"/>
      <c r="HHO336" s="18"/>
      <c r="HHP336" s="17"/>
      <c r="HHQ336" s="19"/>
      <c r="HHR336" s="19"/>
      <c r="HHS336" s="19"/>
      <c r="HHT336" s="15"/>
      <c r="HHU336" s="16"/>
      <c r="HHV336" s="17"/>
      <c r="HHW336" s="18"/>
      <c r="HHX336" s="17"/>
      <c r="HHY336" s="19"/>
      <c r="HHZ336" s="19"/>
      <c r="HIA336" s="19"/>
      <c r="HIB336" s="15"/>
      <c r="HIC336" s="16"/>
      <c r="HID336" s="17"/>
      <c r="HIE336" s="18"/>
      <c r="HIF336" s="17"/>
      <c r="HIG336" s="19"/>
      <c r="HIH336" s="19"/>
      <c r="HII336" s="19"/>
      <c r="HIJ336" s="15"/>
      <c r="HIK336" s="16"/>
      <c r="HIL336" s="17"/>
      <c r="HIM336" s="18"/>
      <c r="HIN336" s="17"/>
      <c r="HIO336" s="19"/>
      <c r="HIP336" s="19"/>
      <c r="HIQ336" s="19"/>
      <c r="HIR336" s="15"/>
      <c r="HIS336" s="16"/>
      <c r="HIT336" s="17"/>
      <c r="HIU336" s="18"/>
      <c r="HIV336" s="17"/>
      <c r="HIW336" s="19"/>
      <c r="HIX336" s="19"/>
      <c r="HIY336" s="19"/>
      <c r="HIZ336" s="15"/>
      <c r="HJA336" s="16"/>
      <c r="HJB336" s="17"/>
      <c r="HJC336" s="18"/>
      <c r="HJD336" s="17"/>
      <c r="HJE336" s="19"/>
      <c r="HJF336" s="19"/>
      <c r="HJG336" s="19"/>
      <c r="HJH336" s="15"/>
      <c r="HJI336" s="16"/>
      <c r="HJJ336" s="17"/>
      <c r="HJK336" s="18"/>
      <c r="HJL336" s="17"/>
      <c r="HJM336" s="19"/>
      <c r="HJN336" s="19"/>
      <c r="HJO336" s="19"/>
      <c r="HJP336" s="15"/>
      <c r="HJQ336" s="16"/>
      <c r="HJR336" s="17"/>
      <c r="HJS336" s="18"/>
      <c r="HJT336" s="17"/>
      <c r="HJU336" s="19"/>
      <c r="HJV336" s="19"/>
      <c r="HJW336" s="19"/>
      <c r="HJX336" s="15"/>
      <c r="HJY336" s="16"/>
      <c r="HJZ336" s="17"/>
      <c r="HKA336" s="18"/>
      <c r="HKB336" s="17"/>
      <c r="HKC336" s="19"/>
      <c r="HKD336" s="19"/>
      <c r="HKE336" s="19"/>
      <c r="HKF336" s="15"/>
      <c r="HKG336" s="16"/>
      <c r="HKH336" s="17"/>
      <c r="HKI336" s="18"/>
      <c r="HKJ336" s="17"/>
      <c r="HKK336" s="19"/>
      <c r="HKL336" s="19"/>
      <c r="HKM336" s="19"/>
      <c r="HKN336" s="15"/>
      <c r="HKO336" s="16"/>
      <c r="HKP336" s="17"/>
      <c r="HKQ336" s="18"/>
      <c r="HKR336" s="17"/>
      <c r="HKS336" s="19"/>
      <c r="HKT336" s="19"/>
      <c r="HKU336" s="19"/>
      <c r="HKV336" s="15"/>
      <c r="HKW336" s="16"/>
      <c r="HKX336" s="17"/>
      <c r="HKY336" s="18"/>
      <c r="HKZ336" s="17"/>
      <c r="HLA336" s="19"/>
      <c r="HLB336" s="19"/>
      <c r="HLC336" s="19"/>
      <c r="HLD336" s="15"/>
      <c r="HLE336" s="16"/>
      <c r="HLF336" s="17"/>
      <c r="HLG336" s="18"/>
      <c r="HLH336" s="17"/>
      <c r="HLI336" s="19"/>
      <c r="HLJ336" s="19"/>
      <c r="HLK336" s="19"/>
      <c r="HLL336" s="15"/>
      <c r="HLM336" s="16"/>
      <c r="HLN336" s="17"/>
      <c r="HLO336" s="18"/>
      <c r="HLP336" s="17"/>
      <c r="HLQ336" s="19"/>
      <c r="HLR336" s="19"/>
      <c r="HLS336" s="19"/>
      <c r="HLT336" s="15"/>
      <c r="HLU336" s="16"/>
      <c r="HLV336" s="17"/>
      <c r="HLW336" s="18"/>
      <c r="HLX336" s="17"/>
      <c r="HLY336" s="19"/>
      <c r="HLZ336" s="19"/>
      <c r="HMA336" s="19"/>
      <c r="HMB336" s="15"/>
      <c r="HMC336" s="16"/>
      <c r="HMD336" s="17"/>
      <c r="HME336" s="18"/>
      <c r="HMF336" s="17"/>
      <c r="HMG336" s="19"/>
      <c r="HMH336" s="19"/>
      <c r="HMI336" s="19"/>
      <c r="HMJ336" s="15"/>
      <c r="HMK336" s="16"/>
      <c r="HML336" s="17"/>
      <c r="HMM336" s="18"/>
      <c r="HMN336" s="17"/>
      <c r="HMO336" s="19"/>
      <c r="HMP336" s="19"/>
      <c r="HMQ336" s="19"/>
      <c r="HMR336" s="15"/>
      <c r="HMS336" s="16"/>
      <c r="HMT336" s="17"/>
      <c r="HMU336" s="18"/>
      <c r="HMV336" s="17"/>
      <c r="HMW336" s="19"/>
      <c r="HMX336" s="19"/>
      <c r="HMY336" s="19"/>
      <c r="HMZ336" s="15"/>
      <c r="HNA336" s="16"/>
      <c r="HNB336" s="17"/>
      <c r="HNC336" s="18"/>
      <c r="HND336" s="17"/>
      <c r="HNE336" s="19"/>
      <c r="HNF336" s="19"/>
      <c r="HNG336" s="19"/>
      <c r="HNH336" s="15"/>
      <c r="HNI336" s="16"/>
      <c r="HNJ336" s="17"/>
      <c r="HNK336" s="18"/>
      <c r="HNL336" s="17"/>
      <c r="HNM336" s="19"/>
      <c r="HNN336" s="19"/>
      <c r="HNO336" s="19"/>
      <c r="HNP336" s="15"/>
      <c r="HNQ336" s="16"/>
      <c r="HNR336" s="17"/>
      <c r="HNS336" s="18"/>
      <c r="HNT336" s="17"/>
      <c r="HNU336" s="19"/>
      <c r="HNV336" s="19"/>
      <c r="HNW336" s="19"/>
      <c r="HNX336" s="15"/>
      <c r="HNY336" s="16"/>
      <c r="HNZ336" s="17"/>
      <c r="HOA336" s="18"/>
      <c r="HOB336" s="17"/>
      <c r="HOC336" s="19"/>
      <c r="HOD336" s="19"/>
      <c r="HOE336" s="19"/>
      <c r="HOF336" s="15"/>
      <c r="HOG336" s="16"/>
      <c r="HOH336" s="17"/>
      <c r="HOI336" s="18"/>
      <c r="HOJ336" s="17"/>
      <c r="HOK336" s="19"/>
      <c r="HOL336" s="19"/>
      <c r="HOM336" s="19"/>
      <c r="HON336" s="15"/>
      <c r="HOO336" s="16"/>
      <c r="HOP336" s="17"/>
      <c r="HOQ336" s="18"/>
      <c r="HOR336" s="17"/>
      <c r="HOS336" s="19"/>
      <c r="HOT336" s="19"/>
      <c r="HOU336" s="19"/>
      <c r="HOV336" s="15"/>
      <c r="HOW336" s="16"/>
      <c r="HOX336" s="17"/>
      <c r="HOY336" s="18"/>
      <c r="HOZ336" s="17"/>
      <c r="HPA336" s="19"/>
      <c r="HPB336" s="19"/>
      <c r="HPC336" s="19"/>
      <c r="HPD336" s="15"/>
      <c r="HPE336" s="16"/>
      <c r="HPF336" s="17"/>
      <c r="HPG336" s="18"/>
      <c r="HPH336" s="17"/>
      <c r="HPI336" s="19"/>
      <c r="HPJ336" s="19"/>
      <c r="HPK336" s="19"/>
      <c r="HPL336" s="15"/>
      <c r="HPM336" s="16"/>
      <c r="HPN336" s="17"/>
      <c r="HPO336" s="18"/>
      <c r="HPP336" s="17"/>
      <c r="HPQ336" s="19"/>
      <c r="HPR336" s="19"/>
      <c r="HPS336" s="19"/>
      <c r="HPT336" s="15"/>
      <c r="HPU336" s="16"/>
      <c r="HPV336" s="17"/>
      <c r="HPW336" s="18"/>
      <c r="HPX336" s="17"/>
      <c r="HPY336" s="19"/>
      <c r="HPZ336" s="19"/>
      <c r="HQA336" s="19"/>
      <c r="HQB336" s="15"/>
      <c r="HQC336" s="16"/>
      <c r="HQD336" s="17"/>
      <c r="HQE336" s="18"/>
      <c r="HQF336" s="17"/>
      <c r="HQG336" s="19"/>
      <c r="HQH336" s="19"/>
      <c r="HQI336" s="19"/>
      <c r="HQJ336" s="15"/>
      <c r="HQK336" s="16"/>
      <c r="HQL336" s="17"/>
      <c r="HQM336" s="18"/>
      <c r="HQN336" s="17"/>
      <c r="HQO336" s="19"/>
      <c r="HQP336" s="19"/>
      <c r="HQQ336" s="19"/>
      <c r="HQR336" s="15"/>
      <c r="HQS336" s="16"/>
      <c r="HQT336" s="17"/>
      <c r="HQU336" s="18"/>
      <c r="HQV336" s="17"/>
      <c r="HQW336" s="19"/>
      <c r="HQX336" s="19"/>
      <c r="HQY336" s="19"/>
      <c r="HQZ336" s="15"/>
      <c r="HRA336" s="16"/>
      <c r="HRB336" s="17"/>
      <c r="HRC336" s="18"/>
      <c r="HRD336" s="17"/>
      <c r="HRE336" s="19"/>
      <c r="HRF336" s="19"/>
      <c r="HRG336" s="19"/>
      <c r="HRH336" s="15"/>
      <c r="HRI336" s="16"/>
      <c r="HRJ336" s="17"/>
      <c r="HRK336" s="18"/>
      <c r="HRL336" s="17"/>
      <c r="HRM336" s="19"/>
      <c r="HRN336" s="19"/>
      <c r="HRO336" s="19"/>
      <c r="HRP336" s="15"/>
      <c r="HRQ336" s="16"/>
      <c r="HRR336" s="17"/>
      <c r="HRS336" s="18"/>
      <c r="HRT336" s="17"/>
      <c r="HRU336" s="19"/>
      <c r="HRV336" s="19"/>
      <c r="HRW336" s="19"/>
      <c r="HRX336" s="15"/>
      <c r="HRY336" s="16"/>
      <c r="HRZ336" s="17"/>
      <c r="HSA336" s="18"/>
      <c r="HSB336" s="17"/>
      <c r="HSC336" s="19"/>
      <c r="HSD336" s="19"/>
      <c r="HSE336" s="19"/>
      <c r="HSF336" s="15"/>
      <c r="HSG336" s="16"/>
      <c r="HSH336" s="17"/>
      <c r="HSI336" s="18"/>
      <c r="HSJ336" s="17"/>
      <c r="HSK336" s="19"/>
      <c r="HSL336" s="19"/>
      <c r="HSM336" s="19"/>
      <c r="HSN336" s="15"/>
      <c r="HSO336" s="16"/>
      <c r="HSP336" s="17"/>
      <c r="HSQ336" s="18"/>
      <c r="HSR336" s="17"/>
      <c r="HSS336" s="19"/>
      <c r="HST336" s="19"/>
      <c r="HSU336" s="19"/>
      <c r="HSV336" s="15"/>
      <c r="HSW336" s="16"/>
      <c r="HSX336" s="17"/>
      <c r="HSY336" s="18"/>
      <c r="HSZ336" s="17"/>
      <c r="HTA336" s="19"/>
      <c r="HTB336" s="19"/>
      <c r="HTC336" s="19"/>
      <c r="HTD336" s="15"/>
      <c r="HTE336" s="16"/>
      <c r="HTF336" s="17"/>
      <c r="HTG336" s="18"/>
      <c r="HTH336" s="17"/>
      <c r="HTI336" s="19"/>
      <c r="HTJ336" s="19"/>
      <c r="HTK336" s="19"/>
      <c r="HTL336" s="15"/>
      <c r="HTM336" s="16"/>
      <c r="HTN336" s="17"/>
      <c r="HTO336" s="18"/>
      <c r="HTP336" s="17"/>
      <c r="HTQ336" s="19"/>
      <c r="HTR336" s="19"/>
      <c r="HTS336" s="19"/>
      <c r="HTT336" s="15"/>
      <c r="HTU336" s="16"/>
      <c r="HTV336" s="17"/>
      <c r="HTW336" s="18"/>
      <c r="HTX336" s="17"/>
      <c r="HTY336" s="19"/>
      <c r="HTZ336" s="19"/>
      <c r="HUA336" s="19"/>
      <c r="HUB336" s="15"/>
      <c r="HUC336" s="16"/>
      <c r="HUD336" s="17"/>
      <c r="HUE336" s="18"/>
      <c r="HUF336" s="17"/>
      <c r="HUG336" s="19"/>
      <c r="HUH336" s="19"/>
      <c r="HUI336" s="19"/>
      <c r="HUJ336" s="15"/>
      <c r="HUK336" s="16"/>
      <c r="HUL336" s="17"/>
      <c r="HUM336" s="18"/>
      <c r="HUN336" s="17"/>
      <c r="HUO336" s="19"/>
      <c r="HUP336" s="19"/>
      <c r="HUQ336" s="19"/>
      <c r="HUR336" s="15"/>
      <c r="HUS336" s="16"/>
      <c r="HUT336" s="17"/>
      <c r="HUU336" s="18"/>
      <c r="HUV336" s="17"/>
      <c r="HUW336" s="19"/>
      <c r="HUX336" s="19"/>
      <c r="HUY336" s="19"/>
      <c r="HUZ336" s="15"/>
      <c r="HVA336" s="16"/>
      <c r="HVB336" s="17"/>
      <c r="HVC336" s="18"/>
      <c r="HVD336" s="17"/>
      <c r="HVE336" s="19"/>
      <c r="HVF336" s="19"/>
      <c r="HVG336" s="19"/>
      <c r="HVH336" s="15"/>
      <c r="HVI336" s="16"/>
      <c r="HVJ336" s="17"/>
      <c r="HVK336" s="18"/>
      <c r="HVL336" s="17"/>
      <c r="HVM336" s="19"/>
      <c r="HVN336" s="19"/>
      <c r="HVO336" s="19"/>
      <c r="HVP336" s="15"/>
      <c r="HVQ336" s="16"/>
      <c r="HVR336" s="17"/>
      <c r="HVS336" s="18"/>
      <c r="HVT336" s="17"/>
      <c r="HVU336" s="19"/>
      <c r="HVV336" s="19"/>
      <c r="HVW336" s="19"/>
      <c r="HVX336" s="15"/>
      <c r="HVY336" s="16"/>
      <c r="HVZ336" s="17"/>
      <c r="HWA336" s="18"/>
      <c r="HWB336" s="17"/>
      <c r="HWC336" s="19"/>
      <c r="HWD336" s="19"/>
      <c r="HWE336" s="19"/>
      <c r="HWF336" s="15"/>
      <c r="HWG336" s="16"/>
      <c r="HWH336" s="17"/>
      <c r="HWI336" s="18"/>
      <c r="HWJ336" s="17"/>
      <c r="HWK336" s="19"/>
      <c r="HWL336" s="19"/>
      <c r="HWM336" s="19"/>
      <c r="HWN336" s="15"/>
      <c r="HWO336" s="16"/>
      <c r="HWP336" s="17"/>
      <c r="HWQ336" s="18"/>
      <c r="HWR336" s="17"/>
      <c r="HWS336" s="19"/>
      <c r="HWT336" s="19"/>
      <c r="HWU336" s="19"/>
      <c r="HWV336" s="15"/>
      <c r="HWW336" s="16"/>
      <c r="HWX336" s="17"/>
      <c r="HWY336" s="18"/>
      <c r="HWZ336" s="17"/>
      <c r="HXA336" s="19"/>
      <c r="HXB336" s="19"/>
      <c r="HXC336" s="19"/>
      <c r="HXD336" s="15"/>
      <c r="HXE336" s="16"/>
      <c r="HXF336" s="17"/>
      <c r="HXG336" s="18"/>
      <c r="HXH336" s="17"/>
      <c r="HXI336" s="19"/>
      <c r="HXJ336" s="19"/>
      <c r="HXK336" s="19"/>
      <c r="HXL336" s="15"/>
      <c r="HXM336" s="16"/>
      <c r="HXN336" s="17"/>
      <c r="HXO336" s="18"/>
      <c r="HXP336" s="17"/>
      <c r="HXQ336" s="19"/>
      <c r="HXR336" s="19"/>
      <c r="HXS336" s="19"/>
      <c r="HXT336" s="15"/>
      <c r="HXU336" s="16"/>
      <c r="HXV336" s="17"/>
      <c r="HXW336" s="18"/>
      <c r="HXX336" s="17"/>
      <c r="HXY336" s="19"/>
      <c r="HXZ336" s="19"/>
      <c r="HYA336" s="19"/>
      <c r="HYB336" s="15"/>
      <c r="HYC336" s="16"/>
      <c r="HYD336" s="17"/>
      <c r="HYE336" s="18"/>
      <c r="HYF336" s="17"/>
      <c r="HYG336" s="19"/>
      <c r="HYH336" s="19"/>
      <c r="HYI336" s="19"/>
      <c r="HYJ336" s="15"/>
      <c r="HYK336" s="16"/>
      <c r="HYL336" s="17"/>
      <c r="HYM336" s="18"/>
      <c r="HYN336" s="17"/>
      <c r="HYO336" s="19"/>
      <c r="HYP336" s="19"/>
      <c r="HYQ336" s="19"/>
      <c r="HYR336" s="15"/>
      <c r="HYS336" s="16"/>
      <c r="HYT336" s="17"/>
      <c r="HYU336" s="18"/>
      <c r="HYV336" s="17"/>
      <c r="HYW336" s="19"/>
      <c r="HYX336" s="19"/>
      <c r="HYY336" s="19"/>
      <c r="HYZ336" s="15"/>
      <c r="HZA336" s="16"/>
      <c r="HZB336" s="17"/>
      <c r="HZC336" s="18"/>
      <c r="HZD336" s="17"/>
      <c r="HZE336" s="19"/>
      <c r="HZF336" s="19"/>
      <c r="HZG336" s="19"/>
      <c r="HZH336" s="15"/>
      <c r="HZI336" s="16"/>
      <c r="HZJ336" s="17"/>
      <c r="HZK336" s="18"/>
      <c r="HZL336" s="17"/>
      <c r="HZM336" s="19"/>
      <c r="HZN336" s="19"/>
      <c r="HZO336" s="19"/>
      <c r="HZP336" s="15"/>
      <c r="HZQ336" s="16"/>
      <c r="HZR336" s="17"/>
      <c r="HZS336" s="18"/>
      <c r="HZT336" s="17"/>
      <c r="HZU336" s="19"/>
      <c r="HZV336" s="19"/>
      <c r="HZW336" s="19"/>
      <c r="HZX336" s="15"/>
      <c r="HZY336" s="16"/>
      <c r="HZZ336" s="17"/>
      <c r="IAA336" s="18"/>
      <c r="IAB336" s="17"/>
      <c r="IAC336" s="19"/>
      <c r="IAD336" s="19"/>
      <c r="IAE336" s="19"/>
      <c r="IAF336" s="15"/>
      <c r="IAG336" s="16"/>
      <c r="IAH336" s="17"/>
      <c r="IAI336" s="18"/>
      <c r="IAJ336" s="17"/>
      <c r="IAK336" s="19"/>
      <c r="IAL336" s="19"/>
      <c r="IAM336" s="19"/>
      <c r="IAN336" s="15"/>
      <c r="IAO336" s="16"/>
      <c r="IAP336" s="17"/>
      <c r="IAQ336" s="18"/>
      <c r="IAR336" s="17"/>
      <c r="IAS336" s="19"/>
      <c r="IAT336" s="19"/>
      <c r="IAU336" s="19"/>
      <c r="IAV336" s="15"/>
      <c r="IAW336" s="16"/>
      <c r="IAX336" s="17"/>
      <c r="IAY336" s="18"/>
      <c r="IAZ336" s="17"/>
      <c r="IBA336" s="19"/>
      <c r="IBB336" s="19"/>
      <c r="IBC336" s="19"/>
      <c r="IBD336" s="15"/>
      <c r="IBE336" s="16"/>
      <c r="IBF336" s="17"/>
      <c r="IBG336" s="18"/>
      <c r="IBH336" s="17"/>
      <c r="IBI336" s="19"/>
      <c r="IBJ336" s="19"/>
      <c r="IBK336" s="19"/>
      <c r="IBL336" s="15"/>
      <c r="IBM336" s="16"/>
      <c r="IBN336" s="17"/>
      <c r="IBO336" s="18"/>
      <c r="IBP336" s="17"/>
      <c r="IBQ336" s="19"/>
      <c r="IBR336" s="19"/>
      <c r="IBS336" s="19"/>
      <c r="IBT336" s="15"/>
      <c r="IBU336" s="16"/>
      <c r="IBV336" s="17"/>
      <c r="IBW336" s="18"/>
      <c r="IBX336" s="17"/>
      <c r="IBY336" s="19"/>
      <c r="IBZ336" s="19"/>
      <c r="ICA336" s="19"/>
      <c r="ICB336" s="15"/>
      <c r="ICC336" s="16"/>
      <c r="ICD336" s="17"/>
      <c r="ICE336" s="18"/>
      <c r="ICF336" s="17"/>
      <c r="ICG336" s="19"/>
      <c r="ICH336" s="19"/>
      <c r="ICI336" s="19"/>
      <c r="ICJ336" s="15"/>
      <c r="ICK336" s="16"/>
      <c r="ICL336" s="17"/>
      <c r="ICM336" s="18"/>
      <c r="ICN336" s="17"/>
      <c r="ICO336" s="19"/>
      <c r="ICP336" s="19"/>
      <c r="ICQ336" s="19"/>
      <c r="ICR336" s="15"/>
      <c r="ICS336" s="16"/>
      <c r="ICT336" s="17"/>
      <c r="ICU336" s="18"/>
      <c r="ICV336" s="17"/>
      <c r="ICW336" s="19"/>
      <c r="ICX336" s="19"/>
      <c r="ICY336" s="19"/>
      <c r="ICZ336" s="15"/>
      <c r="IDA336" s="16"/>
      <c r="IDB336" s="17"/>
      <c r="IDC336" s="18"/>
      <c r="IDD336" s="17"/>
      <c r="IDE336" s="19"/>
      <c r="IDF336" s="19"/>
      <c r="IDG336" s="19"/>
      <c r="IDH336" s="15"/>
      <c r="IDI336" s="16"/>
      <c r="IDJ336" s="17"/>
      <c r="IDK336" s="18"/>
      <c r="IDL336" s="17"/>
      <c r="IDM336" s="19"/>
      <c r="IDN336" s="19"/>
      <c r="IDO336" s="19"/>
      <c r="IDP336" s="15"/>
      <c r="IDQ336" s="16"/>
      <c r="IDR336" s="17"/>
      <c r="IDS336" s="18"/>
      <c r="IDT336" s="17"/>
      <c r="IDU336" s="19"/>
      <c r="IDV336" s="19"/>
      <c r="IDW336" s="19"/>
      <c r="IDX336" s="15"/>
      <c r="IDY336" s="16"/>
      <c r="IDZ336" s="17"/>
      <c r="IEA336" s="18"/>
      <c r="IEB336" s="17"/>
      <c r="IEC336" s="19"/>
      <c r="IED336" s="19"/>
      <c r="IEE336" s="19"/>
      <c r="IEF336" s="15"/>
      <c r="IEG336" s="16"/>
      <c r="IEH336" s="17"/>
      <c r="IEI336" s="18"/>
      <c r="IEJ336" s="17"/>
      <c r="IEK336" s="19"/>
      <c r="IEL336" s="19"/>
      <c r="IEM336" s="19"/>
      <c r="IEN336" s="15"/>
      <c r="IEO336" s="16"/>
      <c r="IEP336" s="17"/>
      <c r="IEQ336" s="18"/>
      <c r="IER336" s="17"/>
      <c r="IES336" s="19"/>
      <c r="IET336" s="19"/>
      <c r="IEU336" s="19"/>
      <c r="IEV336" s="15"/>
      <c r="IEW336" s="16"/>
      <c r="IEX336" s="17"/>
      <c r="IEY336" s="18"/>
      <c r="IEZ336" s="17"/>
      <c r="IFA336" s="19"/>
      <c r="IFB336" s="19"/>
      <c r="IFC336" s="19"/>
      <c r="IFD336" s="15"/>
      <c r="IFE336" s="16"/>
      <c r="IFF336" s="17"/>
      <c r="IFG336" s="18"/>
      <c r="IFH336" s="17"/>
      <c r="IFI336" s="19"/>
      <c r="IFJ336" s="19"/>
      <c r="IFK336" s="19"/>
      <c r="IFL336" s="15"/>
      <c r="IFM336" s="16"/>
      <c r="IFN336" s="17"/>
      <c r="IFO336" s="18"/>
      <c r="IFP336" s="17"/>
      <c r="IFQ336" s="19"/>
      <c r="IFR336" s="19"/>
      <c r="IFS336" s="19"/>
      <c r="IFT336" s="15"/>
      <c r="IFU336" s="16"/>
      <c r="IFV336" s="17"/>
      <c r="IFW336" s="18"/>
      <c r="IFX336" s="17"/>
      <c r="IFY336" s="19"/>
      <c r="IFZ336" s="19"/>
      <c r="IGA336" s="19"/>
      <c r="IGB336" s="15"/>
      <c r="IGC336" s="16"/>
      <c r="IGD336" s="17"/>
      <c r="IGE336" s="18"/>
      <c r="IGF336" s="17"/>
      <c r="IGG336" s="19"/>
      <c r="IGH336" s="19"/>
      <c r="IGI336" s="19"/>
      <c r="IGJ336" s="15"/>
      <c r="IGK336" s="16"/>
      <c r="IGL336" s="17"/>
      <c r="IGM336" s="18"/>
      <c r="IGN336" s="17"/>
      <c r="IGO336" s="19"/>
      <c r="IGP336" s="19"/>
      <c r="IGQ336" s="19"/>
      <c r="IGR336" s="15"/>
      <c r="IGS336" s="16"/>
      <c r="IGT336" s="17"/>
      <c r="IGU336" s="18"/>
      <c r="IGV336" s="17"/>
      <c r="IGW336" s="19"/>
      <c r="IGX336" s="19"/>
      <c r="IGY336" s="19"/>
      <c r="IGZ336" s="15"/>
      <c r="IHA336" s="16"/>
      <c r="IHB336" s="17"/>
      <c r="IHC336" s="18"/>
      <c r="IHD336" s="17"/>
      <c r="IHE336" s="19"/>
      <c r="IHF336" s="19"/>
      <c r="IHG336" s="19"/>
      <c r="IHH336" s="15"/>
      <c r="IHI336" s="16"/>
      <c r="IHJ336" s="17"/>
      <c r="IHK336" s="18"/>
      <c r="IHL336" s="17"/>
      <c r="IHM336" s="19"/>
      <c r="IHN336" s="19"/>
      <c r="IHO336" s="19"/>
      <c r="IHP336" s="15"/>
      <c r="IHQ336" s="16"/>
      <c r="IHR336" s="17"/>
      <c r="IHS336" s="18"/>
      <c r="IHT336" s="17"/>
      <c r="IHU336" s="19"/>
      <c r="IHV336" s="19"/>
      <c r="IHW336" s="19"/>
      <c r="IHX336" s="15"/>
      <c r="IHY336" s="16"/>
      <c r="IHZ336" s="17"/>
      <c r="IIA336" s="18"/>
      <c r="IIB336" s="17"/>
      <c r="IIC336" s="19"/>
      <c r="IID336" s="19"/>
      <c r="IIE336" s="19"/>
      <c r="IIF336" s="15"/>
      <c r="IIG336" s="16"/>
      <c r="IIH336" s="17"/>
      <c r="III336" s="18"/>
      <c r="IIJ336" s="17"/>
      <c r="IIK336" s="19"/>
      <c r="IIL336" s="19"/>
      <c r="IIM336" s="19"/>
      <c r="IIN336" s="15"/>
      <c r="IIO336" s="16"/>
      <c r="IIP336" s="17"/>
      <c r="IIQ336" s="18"/>
      <c r="IIR336" s="17"/>
      <c r="IIS336" s="19"/>
      <c r="IIT336" s="19"/>
      <c r="IIU336" s="19"/>
      <c r="IIV336" s="15"/>
      <c r="IIW336" s="16"/>
      <c r="IIX336" s="17"/>
      <c r="IIY336" s="18"/>
      <c r="IIZ336" s="17"/>
      <c r="IJA336" s="19"/>
      <c r="IJB336" s="19"/>
      <c r="IJC336" s="19"/>
      <c r="IJD336" s="15"/>
      <c r="IJE336" s="16"/>
      <c r="IJF336" s="17"/>
      <c r="IJG336" s="18"/>
      <c r="IJH336" s="17"/>
      <c r="IJI336" s="19"/>
      <c r="IJJ336" s="19"/>
      <c r="IJK336" s="19"/>
      <c r="IJL336" s="15"/>
      <c r="IJM336" s="16"/>
      <c r="IJN336" s="17"/>
      <c r="IJO336" s="18"/>
      <c r="IJP336" s="17"/>
      <c r="IJQ336" s="19"/>
      <c r="IJR336" s="19"/>
      <c r="IJS336" s="19"/>
      <c r="IJT336" s="15"/>
      <c r="IJU336" s="16"/>
      <c r="IJV336" s="17"/>
      <c r="IJW336" s="18"/>
      <c r="IJX336" s="17"/>
      <c r="IJY336" s="19"/>
      <c r="IJZ336" s="19"/>
      <c r="IKA336" s="19"/>
      <c r="IKB336" s="15"/>
      <c r="IKC336" s="16"/>
      <c r="IKD336" s="17"/>
      <c r="IKE336" s="18"/>
      <c r="IKF336" s="17"/>
      <c r="IKG336" s="19"/>
      <c r="IKH336" s="19"/>
      <c r="IKI336" s="19"/>
      <c r="IKJ336" s="15"/>
      <c r="IKK336" s="16"/>
      <c r="IKL336" s="17"/>
      <c r="IKM336" s="18"/>
      <c r="IKN336" s="17"/>
      <c r="IKO336" s="19"/>
      <c r="IKP336" s="19"/>
      <c r="IKQ336" s="19"/>
      <c r="IKR336" s="15"/>
      <c r="IKS336" s="16"/>
      <c r="IKT336" s="17"/>
      <c r="IKU336" s="18"/>
      <c r="IKV336" s="17"/>
      <c r="IKW336" s="19"/>
      <c r="IKX336" s="19"/>
      <c r="IKY336" s="19"/>
      <c r="IKZ336" s="15"/>
      <c r="ILA336" s="16"/>
      <c r="ILB336" s="17"/>
      <c r="ILC336" s="18"/>
      <c r="ILD336" s="17"/>
      <c r="ILE336" s="19"/>
      <c r="ILF336" s="19"/>
      <c r="ILG336" s="19"/>
      <c r="ILH336" s="15"/>
      <c r="ILI336" s="16"/>
      <c r="ILJ336" s="17"/>
      <c r="ILK336" s="18"/>
      <c r="ILL336" s="17"/>
      <c r="ILM336" s="19"/>
      <c r="ILN336" s="19"/>
      <c r="ILO336" s="19"/>
      <c r="ILP336" s="15"/>
      <c r="ILQ336" s="16"/>
      <c r="ILR336" s="17"/>
      <c r="ILS336" s="18"/>
      <c r="ILT336" s="17"/>
      <c r="ILU336" s="19"/>
      <c r="ILV336" s="19"/>
      <c r="ILW336" s="19"/>
      <c r="ILX336" s="15"/>
      <c r="ILY336" s="16"/>
      <c r="ILZ336" s="17"/>
      <c r="IMA336" s="18"/>
      <c r="IMB336" s="17"/>
      <c r="IMC336" s="19"/>
      <c r="IMD336" s="19"/>
      <c r="IME336" s="19"/>
      <c r="IMF336" s="15"/>
      <c r="IMG336" s="16"/>
      <c r="IMH336" s="17"/>
      <c r="IMI336" s="18"/>
      <c r="IMJ336" s="17"/>
      <c r="IMK336" s="19"/>
      <c r="IML336" s="19"/>
      <c r="IMM336" s="19"/>
      <c r="IMN336" s="15"/>
      <c r="IMO336" s="16"/>
      <c r="IMP336" s="17"/>
      <c r="IMQ336" s="18"/>
      <c r="IMR336" s="17"/>
      <c r="IMS336" s="19"/>
      <c r="IMT336" s="19"/>
      <c r="IMU336" s="19"/>
      <c r="IMV336" s="15"/>
      <c r="IMW336" s="16"/>
      <c r="IMX336" s="17"/>
      <c r="IMY336" s="18"/>
      <c r="IMZ336" s="17"/>
      <c r="INA336" s="19"/>
      <c r="INB336" s="19"/>
      <c r="INC336" s="19"/>
      <c r="IND336" s="15"/>
      <c r="INE336" s="16"/>
      <c r="INF336" s="17"/>
      <c r="ING336" s="18"/>
      <c r="INH336" s="17"/>
      <c r="INI336" s="19"/>
      <c r="INJ336" s="19"/>
      <c r="INK336" s="19"/>
      <c r="INL336" s="15"/>
      <c r="INM336" s="16"/>
      <c r="INN336" s="17"/>
      <c r="INO336" s="18"/>
      <c r="INP336" s="17"/>
      <c r="INQ336" s="19"/>
      <c r="INR336" s="19"/>
      <c r="INS336" s="19"/>
      <c r="INT336" s="15"/>
      <c r="INU336" s="16"/>
      <c r="INV336" s="17"/>
      <c r="INW336" s="18"/>
      <c r="INX336" s="17"/>
      <c r="INY336" s="19"/>
      <c r="INZ336" s="19"/>
      <c r="IOA336" s="19"/>
      <c r="IOB336" s="15"/>
      <c r="IOC336" s="16"/>
      <c r="IOD336" s="17"/>
      <c r="IOE336" s="18"/>
      <c r="IOF336" s="17"/>
      <c r="IOG336" s="19"/>
      <c r="IOH336" s="19"/>
      <c r="IOI336" s="19"/>
      <c r="IOJ336" s="15"/>
      <c r="IOK336" s="16"/>
      <c r="IOL336" s="17"/>
      <c r="IOM336" s="18"/>
      <c r="ION336" s="17"/>
      <c r="IOO336" s="19"/>
      <c r="IOP336" s="19"/>
      <c r="IOQ336" s="19"/>
      <c r="IOR336" s="15"/>
      <c r="IOS336" s="16"/>
      <c r="IOT336" s="17"/>
      <c r="IOU336" s="18"/>
      <c r="IOV336" s="17"/>
      <c r="IOW336" s="19"/>
      <c r="IOX336" s="19"/>
      <c r="IOY336" s="19"/>
      <c r="IOZ336" s="15"/>
      <c r="IPA336" s="16"/>
      <c r="IPB336" s="17"/>
      <c r="IPC336" s="18"/>
      <c r="IPD336" s="17"/>
      <c r="IPE336" s="19"/>
      <c r="IPF336" s="19"/>
      <c r="IPG336" s="19"/>
      <c r="IPH336" s="15"/>
      <c r="IPI336" s="16"/>
      <c r="IPJ336" s="17"/>
      <c r="IPK336" s="18"/>
      <c r="IPL336" s="17"/>
      <c r="IPM336" s="19"/>
      <c r="IPN336" s="19"/>
      <c r="IPO336" s="19"/>
      <c r="IPP336" s="15"/>
      <c r="IPQ336" s="16"/>
      <c r="IPR336" s="17"/>
      <c r="IPS336" s="18"/>
      <c r="IPT336" s="17"/>
      <c r="IPU336" s="19"/>
      <c r="IPV336" s="19"/>
      <c r="IPW336" s="19"/>
      <c r="IPX336" s="15"/>
      <c r="IPY336" s="16"/>
      <c r="IPZ336" s="17"/>
      <c r="IQA336" s="18"/>
      <c r="IQB336" s="17"/>
      <c r="IQC336" s="19"/>
      <c r="IQD336" s="19"/>
      <c r="IQE336" s="19"/>
      <c r="IQF336" s="15"/>
      <c r="IQG336" s="16"/>
      <c r="IQH336" s="17"/>
      <c r="IQI336" s="18"/>
      <c r="IQJ336" s="17"/>
      <c r="IQK336" s="19"/>
      <c r="IQL336" s="19"/>
      <c r="IQM336" s="19"/>
      <c r="IQN336" s="15"/>
      <c r="IQO336" s="16"/>
      <c r="IQP336" s="17"/>
      <c r="IQQ336" s="18"/>
      <c r="IQR336" s="17"/>
      <c r="IQS336" s="19"/>
      <c r="IQT336" s="19"/>
      <c r="IQU336" s="19"/>
      <c r="IQV336" s="15"/>
      <c r="IQW336" s="16"/>
      <c r="IQX336" s="17"/>
      <c r="IQY336" s="18"/>
      <c r="IQZ336" s="17"/>
      <c r="IRA336" s="19"/>
      <c r="IRB336" s="19"/>
      <c r="IRC336" s="19"/>
      <c r="IRD336" s="15"/>
      <c r="IRE336" s="16"/>
      <c r="IRF336" s="17"/>
      <c r="IRG336" s="18"/>
      <c r="IRH336" s="17"/>
      <c r="IRI336" s="19"/>
      <c r="IRJ336" s="19"/>
      <c r="IRK336" s="19"/>
      <c r="IRL336" s="15"/>
      <c r="IRM336" s="16"/>
      <c r="IRN336" s="17"/>
      <c r="IRO336" s="18"/>
      <c r="IRP336" s="17"/>
      <c r="IRQ336" s="19"/>
      <c r="IRR336" s="19"/>
      <c r="IRS336" s="19"/>
      <c r="IRT336" s="15"/>
      <c r="IRU336" s="16"/>
      <c r="IRV336" s="17"/>
      <c r="IRW336" s="18"/>
      <c r="IRX336" s="17"/>
      <c r="IRY336" s="19"/>
      <c r="IRZ336" s="19"/>
      <c r="ISA336" s="19"/>
      <c r="ISB336" s="15"/>
      <c r="ISC336" s="16"/>
      <c r="ISD336" s="17"/>
      <c r="ISE336" s="18"/>
      <c r="ISF336" s="17"/>
      <c r="ISG336" s="19"/>
      <c r="ISH336" s="19"/>
      <c r="ISI336" s="19"/>
      <c r="ISJ336" s="15"/>
      <c r="ISK336" s="16"/>
      <c r="ISL336" s="17"/>
      <c r="ISM336" s="18"/>
      <c r="ISN336" s="17"/>
      <c r="ISO336" s="19"/>
      <c r="ISP336" s="19"/>
      <c r="ISQ336" s="19"/>
      <c r="ISR336" s="15"/>
      <c r="ISS336" s="16"/>
      <c r="IST336" s="17"/>
      <c r="ISU336" s="18"/>
      <c r="ISV336" s="17"/>
      <c r="ISW336" s="19"/>
      <c r="ISX336" s="19"/>
      <c r="ISY336" s="19"/>
      <c r="ISZ336" s="15"/>
      <c r="ITA336" s="16"/>
      <c r="ITB336" s="17"/>
      <c r="ITC336" s="18"/>
      <c r="ITD336" s="17"/>
      <c r="ITE336" s="19"/>
      <c r="ITF336" s="19"/>
      <c r="ITG336" s="19"/>
      <c r="ITH336" s="15"/>
      <c r="ITI336" s="16"/>
      <c r="ITJ336" s="17"/>
      <c r="ITK336" s="18"/>
      <c r="ITL336" s="17"/>
      <c r="ITM336" s="19"/>
      <c r="ITN336" s="19"/>
      <c r="ITO336" s="19"/>
      <c r="ITP336" s="15"/>
      <c r="ITQ336" s="16"/>
      <c r="ITR336" s="17"/>
      <c r="ITS336" s="18"/>
      <c r="ITT336" s="17"/>
      <c r="ITU336" s="19"/>
      <c r="ITV336" s="19"/>
      <c r="ITW336" s="19"/>
      <c r="ITX336" s="15"/>
      <c r="ITY336" s="16"/>
      <c r="ITZ336" s="17"/>
      <c r="IUA336" s="18"/>
      <c r="IUB336" s="17"/>
      <c r="IUC336" s="19"/>
      <c r="IUD336" s="19"/>
      <c r="IUE336" s="19"/>
      <c r="IUF336" s="15"/>
      <c r="IUG336" s="16"/>
      <c r="IUH336" s="17"/>
      <c r="IUI336" s="18"/>
      <c r="IUJ336" s="17"/>
      <c r="IUK336" s="19"/>
      <c r="IUL336" s="19"/>
      <c r="IUM336" s="19"/>
      <c r="IUN336" s="15"/>
      <c r="IUO336" s="16"/>
      <c r="IUP336" s="17"/>
      <c r="IUQ336" s="18"/>
      <c r="IUR336" s="17"/>
      <c r="IUS336" s="19"/>
      <c r="IUT336" s="19"/>
      <c r="IUU336" s="19"/>
      <c r="IUV336" s="15"/>
      <c r="IUW336" s="16"/>
      <c r="IUX336" s="17"/>
      <c r="IUY336" s="18"/>
      <c r="IUZ336" s="17"/>
      <c r="IVA336" s="19"/>
      <c r="IVB336" s="19"/>
      <c r="IVC336" s="19"/>
      <c r="IVD336" s="15"/>
      <c r="IVE336" s="16"/>
      <c r="IVF336" s="17"/>
      <c r="IVG336" s="18"/>
      <c r="IVH336" s="17"/>
      <c r="IVI336" s="19"/>
      <c r="IVJ336" s="19"/>
      <c r="IVK336" s="19"/>
      <c r="IVL336" s="15"/>
      <c r="IVM336" s="16"/>
      <c r="IVN336" s="17"/>
      <c r="IVO336" s="18"/>
      <c r="IVP336" s="17"/>
      <c r="IVQ336" s="19"/>
      <c r="IVR336" s="19"/>
      <c r="IVS336" s="19"/>
      <c r="IVT336" s="15"/>
      <c r="IVU336" s="16"/>
      <c r="IVV336" s="17"/>
      <c r="IVW336" s="18"/>
      <c r="IVX336" s="17"/>
      <c r="IVY336" s="19"/>
      <c r="IVZ336" s="19"/>
      <c r="IWA336" s="19"/>
      <c r="IWB336" s="15"/>
      <c r="IWC336" s="16"/>
      <c r="IWD336" s="17"/>
      <c r="IWE336" s="18"/>
      <c r="IWF336" s="17"/>
      <c r="IWG336" s="19"/>
      <c r="IWH336" s="19"/>
      <c r="IWI336" s="19"/>
      <c r="IWJ336" s="15"/>
      <c r="IWK336" s="16"/>
      <c r="IWL336" s="17"/>
      <c r="IWM336" s="18"/>
      <c r="IWN336" s="17"/>
      <c r="IWO336" s="19"/>
      <c r="IWP336" s="19"/>
      <c r="IWQ336" s="19"/>
      <c r="IWR336" s="15"/>
      <c r="IWS336" s="16"/>
      <c r="IWT336" s="17"/>
      <c r="IWU336" s="18"/>
      <c r="IWV336" s="17"/>
      <c r="IWW336" s="19"/>
      <c r="IWX336" s="19"/>
      <c r="IWY336" s="19"/>
      <c r="IWZ336" s="15"/>
      <c r="IXA336" s="16"/>
      <c r="IXB336" s="17"/>
      <c r="IXC336" s="18"/>
      <c r="IXD336" s="17"/>
      <c r="IXE336" s="19"/>
      <c r="IXF336" s="19"/>
      <c r="IXG336" s="19"/>
      <c r="IXH336" s="15"/>
      <c r="IXI336" s="16"/>
      <c r="IXJ336" s="17"/>
      <c r="IXK336" s="18"/>
      <c r="IXL336" s="17"/>
      <c r="IXM336" s="19"/>
      <c r="IXN336" s="19"/>
      <c r="IXO336" s="19"/>
      <c r="IXP336" s="15"/>
      <c r="IXQ336" s="16"/>
      <c r="IXR336" s="17"/>
      <c r="IXS336" s="18"/>
      <c r="IXT336" s="17"/>
      <c r="IXU336" s="19"/>
      <c r="IXV336" s="19"/>
      <c r="IXW336" s="19"/>
      <c r="IXX336" s="15"/>
      <c r="IXY336" s="16"/>
      <c r="IXZ336" s="17"/>
      <c r="IYA336" s="18"/>
      <c r="IYB336" s="17"/>
      <c r="IYC336" s="19"/>
      <c r="IYD336" s="19"/>
      <c r="IYE336" s="19"/>
      <c r="IYF336" s="15"/>
      <c r="IYG336" s="16"/>
      <c r="IYH336" s="17"/>
      <c r="IYI336" s="18"/>
      <c r="IYJ336" s="17"/>
      <c r="IYK336" s="19"/>
      <c r="IYL336" s="19"/>
      <c r="IYM336" s="19"/>
      <c r="IYN336" s="15"/>
      <c r="IYO336" s="16"/>
      <c r="IYP336" s="17"/>
      <c r="IYQ336" s="18"/>
      <c r="IYR336" s="17"/>
      <c r="IYS336" s="19"/>
      <c r="IYT336" s="19"/>
      <c r="IYU336" s="19"/>
      <c r="IYV336" s="15"/>
      <c r="IYW336" s="16"/>
      <c r="IYX336" s="17"/>
      <c r="IYY336" s="18"/>
      <c r="IYZ336" s="17"/>
      <c r="IZA336" s="19"/>
      <c r="IZB336" s="19"/>
      <c r="IZC336" s="19"/>
      <c r="IZD336" s="15"/>
      <c r="IZE336" s="16"/>
      <c r="IZF336" s="17"/>
      <c r="IZG336" s="18"/>
      <c r="IZH336" s="17"/>
      <c r="IZI336" s="19"/>
      <c r="IZJ336" s="19"/>
      <c r="IZK336" s="19"/>
      <c r="IZL336" s="15"/>
      <c r="IZM336" s="16"/>
      <c r="IZN336" s="17"/>
      <c r="IZO336" s="18"/>
      <c r="IZP336" s="17"/>
      <c r="IZQ336" s="19"/>
      <c r="IZR336" s="19"/>
      <c r="IZS336" s="19"/>
      <c r="IZT336" s="15"/>
      <c r="IZU336" s="16"/>
      <c r="IZV336" s="17"/>
      <c r="IZW336" s="18"/>
      <c r="IZX336" s="17"/>
      <c r="IZY336" s="19"/>
      <c r="IZZ336" s="19"/>
      <c r="JAA336" s="19"/>
      <c r="JAB336" s="15"/>
      <c r="JAC336" s="16"/>
      <c r="JAD336" s="17"/>
      <c r="JAE336" s="18"/>
      <c r="JAF336" s="17"/>
      <c r="JAG336" s="19"/>
      <c r="JAH336" s="19"/>
      <c r="JAI336" s="19"/>
      <c r="JAJ336" s="15"/>
      <c r="JAK336" s="16"/>
      <c r="JAL336" s="17"/>
      <c r="JAM336" s="18"/>
      <c r="JAN336" s="17"/>
      <c r="JAO336" s="19"/>
      <c r="JAP336" s="19"/>
      <c r="JAQ336" s="19"/>
      <c r="JAR336" s="15"/>
      <c r="JAS336" s="16"/>
      <c r="JAT336" s="17"/>
      <c r="JAU336" s="18"/>
      <c r="JAV336" s="17"/>
      <c r="JAW336" s="19"/>
      <c r="JAX336" s="19"/>
      <c r="JAY336" s="19"/>
      <c r="JAZ336" s="15"/>
      <c r="JBA336" s="16"/>
      <c r="JBB336" s="17"/>
      <c r="JBC336" s="18"/>
      <c r="JBD336" s="17"/>
      <c r="JBE336" s="19"/>
      <c r="JBF336" s="19"/>
      <c r="JBG336" s="19"/>
      <c r="JBH336" s="15"/>
      <c r="JBI336" s="16"/>
      <c r="JBJ336" s="17"/>
      <c r="JBK336" s="18"/>
      <c r="JBL336" s="17"/>
      <c r="JBM336" s="19"/>
      <c r="JBN336" s="19"/>
      <c r="JBO336" s="19"/>
      <c r="JBP336" s="15"/>
      <c r="JBQ336" s="16"/>
      <c r="JBR336" s="17"/>
      <c r="JBS336" s="18"/>
      <c r="JBT336" s="17"/>
      <c r="JBU336" s="19"/>
      <c r="JBV336" s="19"/>
      <c r="JBW336" s="19"/>
      <c r="JBX336" s="15"/>
      <c r="JBY336" s="16"/>
      <c r="JBZ336" s="17"/>
      <c r="JCA336" s="18"/>
      <c r="JCB336" s="17"/>
      <c r="JCC336" s="19"/>
      <c r="JCD336" s="19"/>
      <c r="JCE336" s="19"/>
      <c r="JCF336" s="15"/>
      <c r="JCG336" s="16"/>
      <c r="JCH336" s="17"/>
      <c r="JCI336" s="18"/>
      <c r="JCJ336" s="17"/>
      <c r="JCK336" s="19"/>
      <c r="JCL336" s="19"/>
      <c r="JCM336" s="19"/>
      <c r="JCN336" s="15"/>
      <c r="JCO336" s="16"/>
      <c r="JCP336" s="17"/>
      <c r="JCQ336" s="18"/>
      <c r="JCR336" s="17"/>
      <c r="JCS336" s="19"/>
      <c r="JCT336" s="19"/>
      <c r="JCU336" s="19"/>
      <c r="JCV336" s="15"/>
      <c r="JCW336" s="16"/>
      <c r="JCX336" s="17"/>
      <c r="JCY336" s="18"/>
      <c r="JCZ336" s="17"/>
      <c r="JDA336" s="19"/>
      <c r="JDB336" s="19"/>
      <c r="JDC336" s="19"/>
      <c r="JDD336" s="15"/>
      <c r="JDE336" s="16"/>
      <c r="JDF336" s="17"/>
      <c r="JDG336" s="18"/>
      <c r="JDH336" s="17"/>
      <c r="JDI336" s="19"/>
      <c r="JDJ336" s="19"/>
      <c r="JDK336" s="19"/>
      <c r="JDL336" s="15"/>
      <c r="JDM336" s="16"/>
      <c r="JDN336" s="17"/>
      <c r="JDO336" s="18"/>
      <c r="JDP336" s="17"/>
      <c r="JDQ336" s="19"/>
      <c r="JDR336" s="19"/>
      <c r="JDS336" s="19"/>
      <c r="JDT336" s="15"/>
      <c r="JDU336" s="16"/>
      <c r="JDV336" s="17"/>
      <c r="JDW336" s="18"/>
      <c r="JDX336" s="17"/>
      <c r="JDY336" s="19"/>
      <c r="JDZ336" s="19"/>
      <c r="JEA336" s="19"/>
      <c r="JEB336" s="15"/>
      <c r="JEC336" s="16"/>
      <c r="JED336" s="17"/>
      <c r="JEE336" s="18"/>
      <c r="JEF336" s="17"/>
      <c r="JEG336" s="19"/>
      <c r="JEH336" s="19"/>
      <c r="JEI336" s="19"/>
      <c r="JEJ336" s="15"/>
      <c r="JEK336" s="16"/>
      <c r="JEL336" s="17"/>
      <c r="JEM336" s="18"/>
      <c r="JEN336" s="17"/>
      <c r="JEO336" s="19"/>
      <c r="JEP336" s="19"/>
      <c r="JEQ336" s="19"/>
      <c r="JER336" s="15"/>
      <c r="JES336" s="16"/>
      <c r="JET336" s="17"/>
      <c r="JEU336" s="18"/>
      <c r="JEV336" s="17"/>
      <c r="JEW336" s="19"/>
      <c r="JEX336" s="19"/>
      <c r="JEY336" s="19"/>
      <c r="JEZ336" s="15"/>
      <c r="JFA336" s="16"/>
      <c r="JFB336" s="17"/>
      <c r="JFC336" s="18"/>
      <c r="JFD336" s="17"/>
      <c r="JFE336" s="19"/>
      <c r="JFF336" s="19"/>
      <c r="JFG336" s="19"/>
      <c r="JFH336" s="15"/>
      <c r="JFI336" s="16"/>
      <c r="JFJ336" s="17"/>
      <c r="JFK336" s="18"/>
      <c r="JFL336" s="17"/>
      <c r="JFM336" s="19"/>
      <c r="JFN336" s="19"/>
      <c r="JFO336" s="19"/>
      <c r="JFP336" s="15"/>
      <c r="JFQ336" s="16"/>
      <c r="JFR336" s="17"/>
      <c r="JFS336" s="18"/>
      <c r="JFT336" s="17"/>
      <c r="JFU336" s="19"/>
      <c r="JFV336" s="19"/>
      <c r="JFW336" s="19"/>
      <c r="JFX336" s="15"/>
      <c r="JFY336" s="16"/>
      <c r="JFZ336" s="17"/>
      <c r="JGA336" s="18"/>
      <c r="JGB336" s="17"/>
      <c r="JGC336" s="19"/>
      <c r="JGD336" s="19"/>
      <c r="JGE336" s="19"/>
      <c r="JGF336" s="15"/>
      <c r="JGG336" s="16"/>
      <c r="JGH336" s="17"/>
      <c r="JGI336" s="18"/>
      <c r="JGJ336" s="17"/>
      <c r="JGK336" s="19"/>
      <c r="JGL336" s="19"/>
      <c r="JGM336" s="19"/>
      <c r="JGN336" s="15"/>
      <c r="JGO336" s="16"/>
      <c r="JGP336" s="17"/>
      <c r="JGQ336" s="18"/>
      <c r="JGR336" s="17"/>
      <c r="JGS336" s="19"/>
      <c r="JGT336" s="19"/>
      <c r="JGU336" s="19"/>
      <c r="JGV336" s="15"/>
      <c r="JGW336" s="16"/>
      <c r="JGX336" s="17"/>
      <c r="JGY336" s="18"/>
      <c r="JGZ336" s="17"/>
      <c r="JHA336" s="19"/>
      <c r="JHB336" s="19"/>
      <c r="JHC336" s="19"/>
      <c r="JHD336" s="15"/>
      <c r="JHE336" s="16"/>
      <c r="JHF336" s="17"/>
      <c r="JHG336" s="18"/>
      <c r="JHH336" s="17"/>
      <c r="JHI336" s="19"/>
      <c r="JHJ336" s="19"/>
      <c r="JHK336" s="19"/>
      <c r="JHL336" s="15"/>
      <c r="JHM336" s="16"/>
      <c r="JHN336" s="17"/>
      <c r="JHO336" s="18"/>
      <c r="JHP336" s="17"/>
      <c r="JHQ336" s="19"/>
      <c r="JHR336" s="19"/>
      <c r="JHS336" s="19"/>
      <c r="JHT336" s="15"/>
      <c r="JHU336" s="16"/>
      <c r="JHV336" s="17"/>
      <c r="JHW336" s="18"/>
      <c r="JHX336" s="17"/>
      <c r="JHY336" s="19"/>
      <c r="JHZ336" s="19"/>
      <c r="JIA336" s="19"/>
      <c r="JIB336" s="15"/>
      <c r="JIC336" s="16"/>
      <c r="JID336" s="17"/>
      <c r="JIE336" s="18"/>
      <c r="JIF336" s="17"/>
      <c r="JIG336" s="19"/>
      <c r="JIH336" s="19"/>
      <c r="JII336" s="19"/>
      <c r="JIJ336" s="15"/>
      <c r="JIK336" s="16"/>
      <c r="JIL336" s="17"/>
      <c r="JIM336" s="18"/>
      <c r="JIN336" s="17"/>
      <c r="JIO336" s="19"/>
      <c r="JIP336" s="19"/>
      <c r="JIQ336" s="19"/>
      <c r="JIR336" s="15"/>
      <c r="JIS336" s="16"/>
      <c r="JIT336" s="17"/>
      <c r="JIU336" s="18"/>
      <c r="JIV336" s="17"/>
      <c r="JIW336" s="19"/>
      <c r="JIX336" s="19"/>
      <c r="JIY336" s="19"/>
      <c r="JIZ336" s="15"/>
      <c r="JJA336" s="16"/>
      <c r="JJB336" s="17"/>
      <c r="JJC336" s="18"/>
      <c r="JJD336" s="17"/>
      <c r="JJE336" s="19"/>
      <c r="JJF336" s="19"/>
      <c r="JJG336" s="19"/>
      <c r="JJH336" s="15"/>
      <c r="JJI336" s="16"/>
      <c r="JJJ336" s="17"/>
      <c r="JJK336" s="18"/>
      <c r="JJL336" s="17"/>
      <c r="JJM336" s="19"/>
      <c r="JJN336" s="19"/>
      <c r="JJO336" s="19"/>
      <c r="JJP336" s="15"/>
      <c r="JJQ336" s="16"/>
      <c r="JJR336" s="17"/>
      <c r="JJS336" s="18"/>
      <c r="JJT336" s="17"/>
      <c r="JJU336" s="19"/>
      <c r="JJV336" s="19"/>
      <c r="JJW336" s="19"/>
      <c r="JJX336" s="15"/>
      <c r="JJY336" s="16"/>
      <c r="JJZ336" s="17"/>
      <c r="JKA336" s="18"/>
      <c r="JKB336" s="17"/>
      <c r="JKC336" s="19"/>
      <c r="JKD336" s="19"/>
      <c r="JKE336" s="19"/>
      <c r="JKF336" s="15"/>
      <c r="JKG336" s="16"/>
      <c r="JKH336" s="17"/>
      <c r="JKI336" s="18"/>
      <c r="JKJ336" s="17"/>
      <c r="JKK336" s="19"/>
      <c r="JKL336" s="19"/>
      <c r="JKM336" s="19"/>
      <c r="JKN336" s="15"/>
      <c r="JKO336" s="16"/>
      <c r="JKP336" s="17"/>
      <c r="JKQ336" s="18"/>
      <c r="JKR336" s="17"/>
      <c r="JKS336" s="19"/>
      <c r="JKT336" s="19"/>
      <c r="JKU336" s="19"/>
      <c r="JKV336" s="15"/>
      <c r="JKW336" s="16"/>
      <c r="JKX336" s="17"/>
      <c r="JKY336" s="18"/>
      <c r="JKZ336" s="17"/>
      <c r="JLA336" s="19"/>
      <c r="JLB336" s="19"/>
      <c r="JLC336" s="19"/>
      <c r="JLD336" s="15"/>
      <c r="JLE336" s="16"/>
      <c r="JLF336" s="17"/>
      <c r="JLG336" s="18"/>
      <c r="JLH336" s="17"/>
      <c r="JLI336" s="19"/>
      <c r="JLJ336" s="19"/>
      <c r="JLK336" s="19"/>
      <c r="JLL336" s="15"/>
      <c r="JLM336" s="16"/>
      <c r="JLN336" s="17"/>
      <c r="JLO336" s="18"/>
      <c r="JLP336" s="17"/>
      <c r="JLQ336" s="19"/>
      <c r="JLR336" s="19"/>
      <c r="JLS336" s="19"/>
      <c r="JLT336" s="15"/>
      <c r="JLU336" s="16"/>
      <c r="JLV336" s="17"/>
      <c r="JLW336" s="18"/>
      <c r="JLX336" s="17"/>
      <c r="JLY336" s="19"/>
      <c r="JLZ336" s="19"/>
      <c r="JMA336" s="19"/>
      <c r="JMB336" s="15"/>
      <c r="JMC336" s="16"/>
      <c r="JMD336" s="17"/>
      <c r="JME336" s="18"/>
      <c r="JMF336" s="17"/>
      <c r="JMG336" s="19"/>
      <c r="JMH336" s="19"/>
      <c r="JMI336" s="19"/>
      <c r="JMJ336" s="15"/>
      <c r="JMK336" s="16"/>
      <c r="JML336" s="17"/>
      <c r="JMM336" s="18"/>
      <c r="JMN336" s="17"/>
      <c r="JMO336" s="19"/>
      <c r="JMP336" s="19"/>
      <c r="JMQ336" s="19"/>
      <c r="JMR336" s="15"/>
      <c r="JMS336" s="16"/>
      <c r="JMT336" s="17"/>
      <c r="JMU336" s="18"/>
      <c r="JMV336" s="17"/>
      <c r="JMW336" s="19"/>
      <c r="JMX336" s="19"/>
      <c r="JMY336" s="19"/>
      <c r="JMZ336" s="15"/>
      <c r="JNA336" s="16"/>
      <c r="JNB336" s="17"/>
      <c r="JNC336" s="18"/>
      <c r="JND336" s="17"/>
      <c r="JNE336" s="19"/>
      <c r="JNF336" s="19"/>
      <c r="JNG336" s="19"/>
      <c r="JNH336" s="15"/>
      <c r="JNI336" s="16"/>
      <c r="JNJ336" s="17"/>
      <c r="JNK336" s="18"/>
      <c r="JNL336" s="17"/>
      <c r="JNM336" s="19"/>
      <c r="JNN336" s="19"/>
      <c r="JNO336" s="19"/>
      <c r="JNP336" s="15"/>
      <c r="JNQ336" s="16"/>
      <c r="JNR336" s="17"/>
      <c r="JNS336" s="18"/>
      <c r="JNT336" s="17"/>
      <c r="JNU336" s="19"/>
      <c r="JNV336" s="19"/>
      <c r="JNW336" s="19"/>
      <c r="JNX336" s="15"/>
      <c r="JNY336" s="16"/>
      <c r="JNZ336" s="17"/>
      <c r="JOA336" s="18"/>
      <c r="JOB336" s="17"/>
      <c r="JOC336" s="19"/>
      <c r="JOD336" s="19"/>
      <c r="JOE336" s="19"/>
      <c r="JOF336" s="15"/>
      <c r="JOG336" s="16"/>
      <c r="JOH336" s="17"/>
      <c r="JOI336" s="18"/>
      <c r="JOJ336" s="17"/>
      <c r="JOK336" s="19"/>
      <c r="JOL336" s="19"/>
      <c r="JOM336" s="19"/>
      <c r="JON336" s="15"/>
      <c r="JOO336" s="16"/>
      <c r="JOP336" s="17"/>
      <c r="JOQ336" s="18"/>
      <c r="JOR336" s="17"/>
      <c r="JOS336" s="19"/>
      <c r="JOT336" s="19"/>
      <c r="JOU336" s="19"/>
      <c r="JOV336" s="15"/>
      <c r="JOW336" s="16"/>
      <c r="JOX336" s="17"/>
      <c r="JOY336" s="18"/>
      <c r="JOZ336" s="17"/>
      <c r="JPA336" s="19"/>
      <c r="JPB336" s="19"/>
      <c r="JPC336" s="19"/>
      <c r="JPD336" s="15"/>
      <c r="JPE336" s="16"/>
      <c r="JPF336" s="17"/>
      <c r="JPG336" s="18"/>
      <c r="JPH336" s="17"/>
      <c r="JPI336" s="19"/>
      <c r="JPJ336" s="19"/>
      <c r="JPK336" s="19"/>
      <c r="JPL336" s="15"/>
      <c r="JPM336" s="16"/>
      <c r="JPN336" s="17"/>
      <c r="JPO336" s="18"/>
      <c r="JPP336" s="17"/>
      <c r="JPQ336" s="19"/>
      <c r="JPR336" s="19"/>
      <c r="JPS336" s="19"/>
      <c r="JPT336" s="15"/>
      <c r="JPU336" s="16"/>
      <c r="JPV336" s="17"/>
      <c r="JPW336" s="18"/>
      <c r="JPX336" s="17"/>
      <c r="JPY336" s="19"/>
      <c r="JPZ336" s="19"/>
      <c r="JQA336" s="19"/>
      <c r="JQB336" s="15"/>
      <c r="JQC336" s="16"/>
      <c r="JQD336" s="17"/>
      <c r="JQE336" s="18"/>
      <c r="JQF336" s="17"/>
      <c r="JQG336" s="19"/>
      <c r="JQH336" s="19"/>
      <c r="JQI336" s="19"/>
      <c r="JQJ336" s="15"/>
      <c r="JQK336" s="16"/>
      <c r="JQL336" s="17"/>
      <c r="JQM336" s="18"/>
      <c r="JQN336" s="17"/>
      <c r="JQO336" s="19"/>
      <c r="JQP336" s="19"/>
      <c r="JQQ336" s="19"/>
      <c r="JQR336" s="15"/>
      <c r="JQS336" s="16"/>
      <c r="JQT336" s="17"/>
      <c r="JQU336" s="18"/>
      <c r="JQV336" s="17"/>
      <c r="JQW336" s="19"/>
      <c r="JQX336" s="19"/>
      <c r="JQY336" s="19"/>
      <c r="JQZ336" s="15"/>
      <c r="JRA336" s="16"/>
      <c r="JRB336" s="17"/>
      <c r="JRC336" s="18"/>
      <c r="JRD336" s="17"/>
      <c r="JRE336" s="19"/>
      <c r="JRF336" s="19"/>
      <c r="JRG336" s="19"/>
      <c r="JRH336" s="15"/>
      <c r="JRI336" s="16"/>
      <c r="JRJ336" s="17"/>
      <c r="JRK336" s="18"/>
      <c r="JRL336" s="17"/>
      <c r="JRM336" s="19"/>
      <c r="JRN336" s="19"/>
      <c r="JRO336" s="19"/>
      <c r="JRP336" s="15"/>
      <c r="JRQ336" s="16"/>
      <c r="JRR336" s="17"/>
      <c r="JRS336" s="18"/>
      <c r="JRT336" s="17"/>
      <c r="JRU336" s="19"/>
      <c r="JRV336" s="19"/>
      <c r="JRW336" s="19"/>
      <c r="JRX336" s="15"/>
      <c r="JRY336" s="16"/>
      <c r="JRZ336" s="17"/>
      <c r="JSA336" s="18"/>
      <c r="JSB336" s="17"/>
      <c r="JSC336" s="19"/>
      <c r="JSD336" s="19"/>
      <c r="JSE336" s="19"/>
      <c r="JSF336" s="15"/>
      <c r="JSG336" s="16"/>
      <c r="JSH336" s="17"/>
      <c r="JSI336" s="18"/>
      <c r="JSJ336" s="17"/>
      <c r="JSK336" s="19"/>
      <c r="JSL336" s="19"/>
      <c r="JSM336" s="19"/>
      <c r="JSN336" s="15"/>
      <c r="JSO336" s="16"/>
      <c r="JSP336" s="17"/>
      <c r="JSQ336" s="18"/>
      <c r="JSR336" s="17"/>
      <c r="JSS336" s="19"/>
      <c r="JST336" s="19"/>
      <c r="JSU336" s="19"/>
      <c r="JSV336" s="15"/>
      <c r="JSW336" s="16"/>
      <c r="JSX336" s="17"/>
      <c r="JSY336" s="18"/>
      <c r="JSZ336" s="17"/>
      <c r="JTA336" s="19"/>
      <c r="JTB336" s="19"/>
      <c r="JTC336" s="19"/>
      <c r="JTD336" s="15"/>
      <c r="JTE336" s="16"/>
      <c r="JTF336" s="17"/>
      <c r="JTG336" s="18"/>
      <c r="JTH336" s="17"/>
      <c r="JTI336" s="19"/>
      <c r="JTJ336" s="19"/>
      <c r="JTK336" s="19"/>
      <c r="JTL336" s="15"/>
      <c r="JTM336" s="16"/>
      <c r="JTN336" s="17"/>
      <c r="JTO336" s="18"/>
      <c r="JTP336" s="17"/>
      <c r="JTQ336" s="19"/>
      <c r="JTR336" s="19"/>
      <c r="JTS336" s="19"/>
      <c r="JTT336" s="15"/>
      <c r="JTU336" s="16"/>
      <c r="JTV336" s="17"/>
      <c r="JTW336" s="18"/>
      <c r="JTX336" s="17"/>
      <c r="JTY336" s="19"/>
      <c r="JTZ336" s="19"/>
      <c r="JUA336" s="19"/>
      <c r="JUB336" s="15"/>
      <c r="JUC336" s="16"/>
      <c r="JUD336" s="17"/>
      <c r="JUE336" s="18"/>
      <c r="JUF336" s="17"/>
      <c r="JUG336" s="19"/>
      <c r="JUH336" s="19"/>
      <c r="JUI336" s="19"/>
      <c r="JUJ336" s="15"/>
      <c r="JUK336" s="16"/>
      <c r="JUL336" s="17"/>
      <c r="JUM336" s="18"/>
      <c r="JUN336" s="17"/>
      <c r="JUO336" s="19"/>
      <c r="JUP336" s="19"/>
      <c r="JUQ336" s="19"/>
      <c r="JUR336" s="15"/>
      <c r="JUS336" s="16"/>
      <c r="JUT336" s="17"/>
      <c r="JUU336" s="18"/>
      <c r="JUV336" s="17"/>
      <c r="JUW336" s="19"/>
      <c r="JUX336" s="19"/>
      <c r="JUY336" s="19"/>
      <c r="JUZ336" s="15"/>
      <c r="JVA336" s="16"/>
      <c r="JVB336" s="17"/>
      <c r="JVC336" s="18"/>
      <c r="JVD336" s="17"/>
      <c r="JVE336" s="19"/>
      <c r="JVF336" s="19"/>
      <c r="JVG336" s="19"/>
      <c r="JVH336" s="15"/>
      <c r="JVI336" s="16"/>
      <c r="JVJ336" s="17"/>
      <c r="JVK336" s="18"/>
      <c r="JVL336" s="17"/>
      <c r="JVM336" s="19"/>
      <c r="JVN336" s="19"/>
      <c r="JVO336" s="19"/>
      <c r="JVP336" s="15"/>
      <c r="JVQ336" s="16"/>
      <c r="JVR336" s="17"/>
      <c r="JVS336" s="18"/>
      <c r="JVT336" s="17"/>
      <c r="JVU336" s="19"/>
      <c r="JVV336" s="19"/>
      <c r="JVW336" s="19"/>
      <c r="JVX336" s="15"/>
      <c r="JVY336" s="16"/>
      <c r="JVZ336" s="17"/>
      <c r="JWA336" s="18"/>
      <c r="JWB336" s="17"/>
      <c r="JWC336" s="19"/>
      <c r="JWD336" s="19"/>
      <c r="JWE336" s="19"/>
      <c r="JWF336" s="15"/>
      <c r="JWG336" s="16"/>
      <c r="JWH336" s="17"/>
      <c r="JWI336" s="18"/>
      <c r="JWJ336" s="17"/>
      <c r="JWK336" s="19"/>
      <c r="JWL336" s="19"/>
      <c r="JWM336" s="19"/>
      <c r="JWN336" s="15"/>
      <c r="JWO336" s="16"/>
      <c r="JWP336" s="17"/>
      <c r="JWQ336" s="18"/>
      <c r="JWR336" s="17"/>
      <c r="JWS336" s="19"/>
      <c r="JWT336" s="19"/>
      <c r="JWU336" s="19"/>
      <c r="JWV336" s="15"/>
      <c r="JWW336" s="16"/>
      <c r="JWX336" s="17"/>
      <c r="JWY336" s="18"/>
      <c r="JWZ336" s="17"/>
      <c r="JXA336" s="19"/>
      <c r="JXB336" s="19"/>
      <c r="JXC336" s="19"/>
      <c r="JXD336" s="15"/>
      <c r="JXE336" s="16"/>
      <c r="JXF336" s="17"/>
      <c r="JXG336" s="18"/>
      <c r="JXH336" s="17"/>
      <c r="JXI336" s="19"/>
      <c r="JXJ336" s="19"/>
      <c r="JXK336" s="19"/>
      <c r="JXL336" s="15"/>
      <c r="JXM336" s="16"/>
      <c r="JXN336" s="17"/>
      <c r="JXO336" s="18"/>
      <c r="JXP336" s="17"/>
      <c r="JXQ336" s="19"/>
      <c r="JXR336" s="19"/>
      <c r="JXS336" s="19"/>
      <c r="JXT336" s="15"/>
      <c r="JXU336" s="16"/>
      <c r="JXV336" s="17"/>
      <c r="JXW336" s="18"/>
      <c r="JXX336" s="17"/>
      <c r="JXY336" s="19"/>
      <c r="JXZ336" s="19"/>
      <c r="JYA336" s="19"/>
      <c r="JYB336" s="15"/>
      <c r="JYC336" s="16"/>
      <c r="JYD336" s="17"/>
      <c r="JYE336" s="18"/>
      <c r="JYF336" s="17"/>
      <c r="JYG336" s="19"/>
      <c r="JYH336" s="19"/>
      <c r="JYI336" s="19"/>
      <c r="JYJ336" s="15"/>
      <c r="JYK336" s="16"/>
      <c r="JYL336" s="17"/>
      <c r="JYM336" s="18"/>
      <c r="JYN336" s="17"/>
      <c r="JYO336" s="19"/>
      <c r="JYP336" s="19"/>
      <c r="JYQ336" s="19"/>
      <c r="JYR336" s="15"/>
      <c r="JYS336" s="16"/>
      <c r="JYT336" s="17"/>
      <c r="JYU336" s="18"/>
      <c r="JYV336" s="17"/>
      <c r="JYW336" s="19"/>
      <c r="JYX336" s="19"/>
      <c r="JYY336" s="19"/>
      <c r="JYZ336" s="15"/>
      <c r="JZA336" s="16"/>
      <c r="JZB336" s="17"/>
      <c r="JZC336" s="18"/>
      <c r="JZD336" s="17"/>
      <c r="JZE336" s="19"/>
      <c r="JZF336" s="19"/>
      <c r="JZG336" s="19"/>
      <c r="JZH336" s="15"/>
      <c r="JZI336" s="16"/>
      <c r="JZJ336" s="17"/>
      <c r="JZK336" s="18"/>
      <c r="JZL336" s="17"/>
      <c r="JZM336" s="19"/>
      <c r="JZN336" s="19"/>
      <c r="JZO336" s="19"/>
      <c r="JZP336" s="15"/>
      <c r="JZQ336" s="16"/>
      <c r="JZR336" s="17"/>
      <c r="JZS336" s="18"/>
      <c r="JZT336" s="17"/>
      <c r="JZU336" s="19"/>
      <c r="JZV336" s="19"/>
      <c r="JZW336" s="19"/>
      <c r="JZX336" s="15"/>
      <c r="JZY336" s="16"/>
      <c r="JZZ336" s="17"/>
      <c r="KAA336" s="18"/>
      <c r="KAB336" s="17"/>
      <c r="KAC336" s="19"/>
      <c r="KAD336" s="19"/>
      <c r="KAE336" s="19"/>
      <c r="KAF336" s="15"/>
      <c r="KAG336" s="16"/>
      <c r="KAH336" s="17"/>
      <c r="KAI336" s="18"/>
      <c r="KAJ336" s="17"/>
      <c r="KAK336" s="19"/>
      <c r="KAL336" s="19"/>
      <c r="KAM336" s="19"/>
      <c r="KAN336" s="15"/>
      <c r="KAO336" s="16"/>
      <c r="KAP336" s="17"/>
      <c r="KAQ336" s="18"/>
      <c r="KAR336" s="17"/>
      <c r="KAS336" s="19"/>
      <c r="KAT336" s="19"/>
      <c r="KAU336" s="19"/>
      <c r="KAV336" s="15"/>
      <c r="KAW336" s="16"/>
      <c r="KAX336" s="17"/>
      <c r="KAY336" s="18"/>
      <c r="KAZ336" s="17"/>
      <c r="KBA336" s="19"/>
      <c r="KBB336" s="19"/>
      <c r="KBC336" s="19"/>
      <c r="KBD336" s="15"/>
      <c r="KBE336" s="16"/>
      <c r="KBF336" s="17"/>
      <c r="KBG336" s="18"/>
      <c r="KBH336" s="17"/>
      <c r="KBI336" s="19"/>
      <c r="KBJ336" s="19"/>
      <c r="KBK336" s="19"/>
      <c r="KBL336" s="15"/>
      <c r="KBM336" s="16"/>
      <c r="KBN336" s="17"/>
      <c r="KBO336" s="18"/>
      <c r="KBP336" s="17"/>
      <c r="KBQ336" s="19"/>
      <c r="KBR336" s="19"/>
      <c r="KBS336" s="19"/>
      <c r="KBT336" s="15"/>
      <c r="KBU336" s="16"/>
      <c r="KBV336" s="17"/>
      <c r="KBW336" s="18"/>
      <c r="KBX336" s="17"/>
      <c r="KBY336" s="19"/>
      <c r="KBZ336" s="19"/>
      <c r="KCA336" s="19"/>
      <c r="KCB336" s="15"/>
      <c r="KCC336" s="16"/>
      <c r="KCD336" s="17"/>
      <c r="KCE336" s="18"/>
      <c r="KCF336" s="17"/>
      <c r="KCG336" s="19"/>
      <c r="KCH336" s="19"/>
      <c r="KCI336" s="19"/>
      <c r="KCJ336" s="15"/>
      <c r="KCK336" s="16"/>
      <c r="KCL336" s="17"/>
      <c r="KCM336" s="18"/>
      <c r="KCN336" s="17"/>
      <c r="KCO336" s="19"/>
      <c r="KCP336" s="19"/>
      <c r="KCQ336" s="19"/>
      <c r="KCR336" s="15"/>
      <c r="KCS336" s="16"/>
      <c r="KCT336" s="17"/>
      <c r="KCU336" s="18"/>
      <c r="KCV336" s="17"/>
      <c r="KCW336" s="19"/>
      <c r="KCX336" s="19"/>
      <c r="KCY336" s="19"/>
      <c r="KCZ336" s="15"/>
      <c r="KDA336" s="16"/>
      <c r="KDB336" s="17"/>
      <c r="KDC336" s="18"/>
      <c r="KDD336" s="17"/>
      <c r="KDE336" s="19"/>
      <c r="KDF336" s="19"/>
      <c r="KDG336" s="19"/>
      <c r="KDH336" s="15"/>
      <c r="KDI336" s="16"/>
      <c r="KDJ336" s="17"/>
      <c r="KDK336" s="18"/>
      <c r="KDL336" s="17"/>
      <c r="KDM336" s="19"/>
      <c r="KDN336" s="19"/>
      <c r="KDO336" s="19"/>
      <c r="KDP336" s="15"/>
      <c r="KDQ336" s="16"/>
      <c r="KDR336" s="17"/>
      <c r="KDS336" s="18"/>
      <c r="KDT336" s="17"/>
      <c r="KDU336" s="19"/>
      <c r="KDV336" s="19"/>
      <c r="KDW336" s="19"/>
      <c r="KDX336" s="15"/>
      <c r="KDY336" s="16"/>
      <c r="KDZ336" s="17"/>
      <c r="KEA336" s="18"/>
      <c r="KEB336" s="17"/>
      <c r="KEC336" s="19"/>
      <c r="KED336" s="19"/>
      <c r="KEE336" s="19"/>
      <c r="KEF336" s="15"/>
      <c r="KEG336" s="16"/>
      <c r="KEH336" s="17"/>
      <c r="KEI336" s="18"/>
      <c r="KEJ336" s="17"/>
      <c r="KEK336" s="19"/>
      <c r="KEL336" s="19"/>
      <c r="KEM336" s="19"/>
      <c r="KEN336" s="15"/>
      <c r="KEO336" s="16"/>
      <c r="KEP336" s="17"/>
      <c r="KEQ336" s="18"/>
      <c r="KER336" s="17"/>
      <c r="KES336" s="19"/>
      <c r="KET336" s="19"/>
      <c r="KEU336" s="19"/>
      <c r="KEV336" s="15"/>
      <c r="KEW336" s="16"/>
      <c r="KEX336" s="17"/>
      <c r="KEY336" s="18"/>
      <c r="KEZ336" s="17"/>
      <c r="KFA336" s="19"/>
      <c r="KFB336" s="19"/>
      <c r="KFC336" s="19"/>
      <c r="KFD336" s="15"/>
      <c r="KFE336" s="16"/>
      <c r="KFF336" s="17"/>
      <c r="KFG336" s="18"/>
      <c r="KFH336" s="17"/>
      <c r="KFI336" s="19"/>
      <c r="KFJ336" s="19"/>
      <c r="KFK336" s="19"/>
      <c r="KFL336" s="15"/>
      <c r="KFM336" s="16"/>
      <c r="KFN336" s="17"/>
      <c r="KFO336" s="18"/>
      <c r="KFP336" s="17"/>
      <c r="KFQ336" s="19"/>
      <c r="KFR336" s="19"/>
      <c r="KFS336" s="19"/>
      <c r="KFT336" s="15"/>
      <c r="KFU336" s="16"/>
      <c r="KFV336" s="17"/>
      <c r="KFW336" s="18"/>
      <c r="KFX336" s="17"/>
      <c r="KFY336" s="19"/>
      <c r="KFZ336" s="19"/>
      <c r="KGA336" s="19"/>
      <c r="KGB336" s="15"/>
      <c r="KGC336" s="16"/>
      <c r="KGD336" s="17"/>
      <c r="KGE336" s="18"/>
      <c r="KGF336" s="17"/>
      <c r="KGG336" s="19"/>
      <c r="KGH336" s="19"/>
      <c r="KGI336" s="19"/>
      <c r="KGJ336" s="15"/>
      <c r="KGK336" s="16"/>
      <c r="KGL336" s="17"/>
      <c r="KGM336" s="18"/>
      <c r="KGN336" s="17"/>
      <c r="KGO336" s="19"/>
      <c r="KGP336" s="19"/>
      <c r="KGQ336" s="19"/>
      <c r="KGR336" s="15"/>
      <c r="KGS336" s="16"/>
      <c r="KGT336" s="17"/>
      <c r="KGU336" s="18"/>
      <c r="KGV336" s="17"/>
      <c r="KGW336" s="19"/>
      <c r="KGX336" s="19"/>
      <c r="KGY336" s="19"/>
      <c r="KGZ336" s="15"/>
      <c r="KHA336" s="16"/>
      <c r="KHB336" s="17"/>
      <c r="KHC336" s="18"/>
      <c r="KHD336" s="17"/>
      <c r="KHE336" s="19"/>
      <c r="KHF336" s="19"/>
      <c r="KHG336" s="19"/>
      <c r="KHH336" s="15"/>
      <c r="KHI336" s="16"/>
      <c r="KHJ336" s="17"/>
      <c r="KHK336" s="18"/>
      <c r="KHL336" s="17"/>
      <c r="KHM336" s="19"/>
      <c r="KHN336" s="19"/>
      <c r="KHO336" s="19"/>
      <c r="KHP336" s="15"/>
      <c r="KHQ336" s="16"/>
      <c r="KHR336" s="17"/>
      <c r="KHS336" s="18"/>
      <c r="KHT336" s="17"/>
      <c r="KHU336" s="19"/>
      <c r="KHV336" s="19"/>
      <c r="KHW336" s="19"/>
      <c r="KHX336" s="15"/>
      <c r="KHY336" s="16"/>
      <c r="KHZ336" s="17"/>
      <c r="KIA336" s="18"/>
      <c r="KIB336" s="17"/>
      <c r="KIC336" s="19"/>
      <c r="KID336" s="19"/>
      <c r="KIE336" s="19"/>
      <c r="KIF336" s="15"/>
      <c r="KIG336" s="16"/>
      <c r="KIH336" s="17"/>
      <c r="KII336" s="18"/>
      <c r="KIJ336" s="17"/>
      <c r="KIK336" s="19"/>
      <c r="KIL336" s="19"/>
      <c r="KIM336" s="19"/>
      <c r="KIN336" s="15"/>
      <c r="KIO336" s="16"/>
      <c r="KIP336" s="17"/>
      <c r="KIQ336" s="18"/>
      <c r="KIR336" s="17"/>
      <c r="KIS336" s="19"/>
      <c r="KIT336" s="19"/>
      <c r="KIU336" s="19"/>
      <c r="KIV336" s="15"/>
      <c r="KIW336" s="16"/>
      <c r="KIX336" s="17"/>
      <c r="KIY336" s="18"/>
      <c r="KIZ336" s="17"/>
      <c r="KJA336" s="19"/>
      <c r="KJB336" s="19"/>
      <c r="KJC336" s="19"/>
      <c r="KJD336" s="15"/>
      <c r="KJE336" s="16"/>
      <c r="KJF336" s="17"/>
      <c r="KJG336" s="18"/>
      <c r="KJH336" s="17"/>
      <c r="KJI336" s="19"/>
      <c r="KJJ336" s="19"/>
      <c r="KJK336" s="19"/>
      <c r="KJL336" s="15"/>
      <c r="KJM336" s="16"/>
      <c r="KJN336" s="17"/>
      <c r="KJO336" s="18"/>
      <c r="KJP336" s="17"/>
      <c r="KJQ336" s="19"/>
      <c r="KJR336" s="19"/>
      <c r="KJS336" s="19"/>
      <c r="KJT336" s="15"/>
      <c r="KJU336" s="16"/>
      <c r="KJV336" s="17"/>
      <c r="KJW336" s="18"/>
      <c r="KJX336" s="17"/>
      <c r="KJY336" s="19"/>
      <c r="KJZ336" s="19"/>
      <c r="KKA336" s="19"/>
      <c r="KKB336" s="15"/>
      <c r="KKC336" s="16"/>
      <c r="KKD336" s="17"/>
      <c r="KKE336" s="18"/>
      <c r="KKF336" s="17"/>
      <c r="KKG336" s="19"/>
      <c r="KKH336" s="19"/>
      <c r="KKI336" s="19"/>
      <c r="KKJ336" s="15"/>
      <c r="KKK336" s="16"/>
      <c r="KKL336" s="17"/>
      <c r="KKM336" s="18"/>
      <c r="KKN336" s="17"/>
      <c r="KKO336" s="19"/>
      <c r="KKP336" s="19"/>
      <c r="KKQ336" s="19"/>
      <c r="KKR336" s="15"/>
      <c r="KKS336" s="16"/>
      <c r="KKT336" s="17"/>
      <c r="KKU336" s="18"/>
      <c r="KKV336" s="17"/>
      <c r="KKW336" s="19"/>
      <c r="KKX336" s="19"/>
      <c r="KKY336" s="19"/>
      <c r="KKZ336" s="15"/>
      <c r="KLA336" s="16"/>
      <c r="KLB336" s="17"/>
      <c r="KLC336" s="18"/>
      <c r="KLD336" s="17"/>
      <c r="KLE336" s="19"/>
      <c r="KLF336" s="19"/>
      <c r="KLG336" s="19"/>
      <c r="KLH336" s="15"/>
      <c r="KLI336" s="16"/>
      <c r="KLJ336" s="17"/>
      <c r="KLK336" s="18"/>
      <c r="KLL336" s="17"/>
      <c r="KLM336" s="19"/>
      <c r="KLN336" s="19"/>
      <c r="KLO336" s="19"/>
      <c r="KLP336" s="15"/>
      <c r="KLQ336" s="16"/>
      <c r="KLR336" s="17"/>
      <c r="KLS336" s="18"/>
      <c r="KLT336" s="17"/>
      <c r="KLU336" s="19"/>
      <c r="KLV336" s="19"/>
      <c r="KLW336" s="19"/>
      <c r="KLX336" s="15"/>
      <c r="KLY336" s="16"/>
      <c r="KLZ336" s="17"/>
      <c r="KMA336" s="18"/>
      <c r="KMB336" s="17"/>
      <c r="KMC336" s="19"/>
      <c r="KMD336" s="19"/>
      <c r="KME336" s="19"/>
      <c r="KMF336" s="15"/>
      <c r="KMG336" s="16"/>
      <c r="KMH336" s="17"/>
      <c r="KMI336" s="18"/>
      <c r="KMJ336" s="17"/>
      <c r="KMK336" s="19"/>
      <c r="KML336" s="19"/>
      <c r="KMM336" s="19"/>
      <c r="KMN336" s="15"/>
      <c r="KMO336" s="16"/>
      <c r="KMP336" s="17"/>
      <c r="KMQ336" s="18"/>
      <c r="KMR336" s="17"/>
      <c r="KMS336" s="19"/>
      <c r="KMT336" s="19"/>
      <c r="KMU336" s="19"/>
      <c r="KMV336" s="15"/>
      <c r="KMW336" s="16"/>
      <c r="KMX336" s="17"/>
      <c r="KMY336" s="18"/>
      <c r="KMZ336" s="17"/>
      <c r="KNA336" s="19"/>
      <c r="KNB336" s="19"/>
      <c r="KNC336" s="19"/>
      <c r="KND336" s="15"/>
      <c r="KNE336" s="16"/>
      <c r="KNF336" s="17"/>
      <c r="KNG336" s="18"/>
      <c r="KNH336" s="17"/>
      <c r="KNI336" s="19"/>
      <c r="KNJ336" s="19"/>
      <c r="KNK336" s="19"/>
      <c r="KNL336" s="15"/>
      <c r="KNM336" s="16"/>
      <c r="KNN336" s="17"/>
      <c r="KNO336" s="18"/>
      <c r="KNP336" s="17"/>
      <c r="KNQ336" s="19"/>
      <c r="KNR336" s="19"/>
      <c r="KNS336" s="19"/>
      <c r="KNT336" s="15"/>
      <c r="KNU336" s="16"/>
      <c r="KNV336" s="17"/>
      <c r="KNW336" s="18"/>
      <c r="KNX336" s="17"/>
      <c r="KNY336" s="19"/>
      <c r="KNZ336" s="19"/>
      <c r="KOA336" s="19"/>
      <c r="KOB336" s="15"/>
      <c r="KOC336" s="16"/>
      <c r="KOD336" s="17"/>
      <c r="KOE336" s="18"/>
      <c r="KOF336" s="17"/>
      <c r="KOG336" s="19"/>
      <c r="KOH336" s="19"/>
      <c r="KOI336" s="19"/>
      <c r="KOJ336" s="15"/>
      <c r="KOK336" s="16"/>
      <c r="KOL336" s="17"/>
      <c r="KOM336" s="18"/>
      <c r="KON336" s="17"/>
      <c r="KOO336" s="19"/>
      <c r="KOP336" s="19"/>
      <c r="KOQ336" s="19"/>
      <c r="KOR336" s="15"/>
      <c r="KOS336" s="16"/>
      <c r="KOT336" s="17"/>
      <c r="KOU336" s="18"/>
      <c r="KOV336" s="17"/>
      <c r="KOW336" s="19"/>
      <c r="KOX336" s="19"/>
      <c r="KOY336" s="19"/>
      <c r="KOZ336" s="15"/>
      <c r="KPA336" s="16"/>
      <c r="KPB336" s="17"/>
      <c r="KPC336" s="18"/>
      <c r="KPD336" s="17"/>
      <c r="KPE336" s="19"/>
      <c r="KPF336" s="19"/>
      <c r="KPG336" s="19"/>
      <c r="KPH336" s="15"/>
      <c r="KPI336" s="16"/>
      <c r="KPJ336" s="17"/>
      <c r="KPK336" s="18"/>
      <c r="KPL336" s="17"/>
      <c r="KPM336" s="19"/>
      <c r="KPN336" s="19"/>
      <c r="KPO336" s="19"/>
      <c r="KPP336" s="15"/>
      <c r="KPQ336" s="16"/>
      <c r="KPR336" s="17"/>
      <c r="KPS336" s="18"/>
      <c r="KPT336" s="17"/>
      <c r="KPU336" s="19"/>
      <c r="KPV336" s="19"/>
      <c r="KPW336" s="19"/>
      <c r="KPX336" s="15"/>
      <c r="KPY336" s="16"/>
      <c r="KPZ336" s="17"/>
      <c r="KQA336" s="18"/>
      <c r="KQB336" s="17"/>
      <c r="KQC336" s="19"/>
      <c r="KQD336" s="19"/>
      <c r="KQE336" s="19"/>
      <c r="KQF336" s="15"/>
      <c r="KQG336" s="16"/>
      <c r="KQH336" s="17"/>
      <c r="KQI336" s="18"/>
      <c r="KQJ336" s="17"/>
      <c r="KQK336" s="19"/>
      <c r="KQL336" s="19"/>
      <c r="KQM336" s="19"/>
      <c r="KQN336" s="15"/>
      <c r="KQO336" s="16"/>
      <c r="KQP336" s="17"/>
      <c r="KQQ336" s="18"/>
      <c r="KQR336" s="17"/>
      <c r="KQS336" s="19"/>
      <c r="KQT336" s="19"/>
      <c r="KQU336" s="19"/>
      <c r="KQV336" s="15"/>
      <c r="KQW336" s="16"/>
      <c r="KQX336" s="17"/>
      <c r="KQY336" s="18"/>
      <c r="KQZ336" s="17"/>
      <c r="KRA336" s="19"/>
      <c r="KRB336" s="19"/>
      <c r="KRC336" s="19"/>
      <c r="KRD336" s="15"/>
      <c r="KRE336" s="16"/>
      <c r="KRF336" s="17"/>
      <c r="KRG336" s="18"/>
      <c r="KRH336" s="17"/>
      <c r="KRI336" s="19"/>
      <c r="KRJ336" s="19"/>
      <c r="KRK336" s="19"/>
      <c r="KRL336" s="15"/>
      <c r="KRM336" s="16"/>
      <c r="KRN336" s="17"/>
      <c r="KRO336" s="18"/>
      <c r="KRP336" s="17"/>
      <c r="KRQ336" s="19"/>
      <c r="KRR336" s="19"/>
      <c r="KRS336" s="19"/>
      <c r="KRT336" s="15"/>
      <c r="KRU336" s="16"/>
      <c r="KRV336" s="17"/>
      <c r="KRW336" s="18"/>
      <c r="KRX336" s="17"/>
      <c r="KRY336" s="19"/>
      <c r="KRZ336" s="19"/>
      <c r="KSA336" s="19"/>
      <c r="KSB336" s="15"/>
      <c r="KSC336" s="16"/>
      <c r="KSD336" s="17"/>
      <c r="KSE336" s="18"/>
      <c r="KSF336" s="17"/>
      <c r="KSG336" s="19"/>
      <c r="KSH336" s="19"/>
      <c r="KSI336" s="19"/>
      <c r="KSJ336" s="15"/>
      <c r="KSK336" s="16"/>
      <c r="KSL336" s="17"/>
      <c r="KSM336" s="18"/>
      <c r="KSN336" s="17"/>
      <c r="KSO336" s="19"/>
      <c r="KSP336" s="19"/>
      <c r="KSQ336" s="19"/>
      <c r="KSR336" s="15"/>
      <c r="KSS336" s="16"/>
      <c r="KST336" s="17"/>
      <c r="KSU336" s="18"/>
      <c r="KSV336" s="17"/>
      <c r="KSW336" s="19"/>
      <c r="KSX336" s="19"/>
      <c r="KSY336" s="19"/>
      <c r="KSZ336" s="15"/>
      <c r="KTA336" s="16"/>
      <c r="KTB336" s="17"/>
      <c r="KTC336" s="18"/>
      <c r="KTD336" s="17"/>
      <c r="KTE336" s="19"/>
      <c r="KTF336" s="19"/>
      <c r="KTG336" s="19"/>
      <c r="KTH336" s="15"/>
      <c r="KTI336" s="16"/>
      <c r="KTJ336" s="17"/>
      <c r="KTK336" s="18"/>
      <c r="KTL336" s="17"/>
      <c r="KTM336" s="19"/>
      <c r="KTN336" s="19"/>
      <c r="KTO336" s="19"/>
      <c r="KTP336" s="15"/>
      <c r="KTQ336" s="16"/>
      <c r="KTR336" s="17"/>
      <c r="KTS336" s="18"/>
      <c r="KTT336" s="17"/>
      <c r="KTU336" s="19"/>
      <c r="KTV336" s="19"/>
      <c r="KTW336" s="19"/>
      <c r="KTX336" s="15"/>
      <c r="KTY336" s="16"/>
      <c r="KTZ336" s="17"/>
      <c r="KUA336" s="18"/>
      <c r="KUB336" s="17"/>
      <c r="KUC336" s="19"/>
      <c r="KUD336" s="19"/>
      <c r="KUE336" s="19"/>
      <c r="KUF336" s="15"/>
      <c r="KUG336" s="16"/>
      <c r="KUH336" s="17"/>
      <c r="KUI336" s="18"/>
      <c r="KUJ336" s="17"/>
      <c r="KUK336" s="19"/>
      <c r="KUL336" s="19"/>
      <c r="KUM336" s="19"/>
      <c r="KUN336" s="15"/>
      <c r="KUO336" s="16"/>
      <c r="KUP336" s="17"/>
      <c r="KUQ336" s="18"/>
      <c r="KUR336" s="17"/>
      <c r="KUS336" s="19"/>
      <c r="KUT336" s="19"/>
      <c r="KUU336" s="19"/>
      <c r="KUV336" s="15"/>
      <c r="KUW336" s="16"/>
      <c r="KUX336" s="17"/>
      <c r="KUY336" s="18"/>
      <c r="KUZ336" s="17"/>
      <c r="KVA336" s="19"/>
      <c r="KVB336" s="19"/>
      <c r="KVC336" s="19"/>
      <c r="KVD336" s="15"/>
      <c r="KVE336" s="16"/>
      <c r="KVF336" s="17"/>
      <c r="KVG336" s="18"/>
      <c r="KVH336" s="17"/>
      <c r="KVI336" s="19"/>
      <c r="KVJ336" s="19"/>
      <c r="KVK336" s="19"/>
      <c r="KVL336" s="15"/>
      <c r="KVM336" s="16"/>
      <c r="KVN336" s="17"/>
      <c r="KVO336" s="18"/>
      <c r="KVP336" s="17"/>
      <c r="KVQ336" s="19"/>
      <c r="KVR336" s="19"/>
      <c r="KVS336" s="19"/>
      <c r="KVT336" s="15"/>
      <c r="KVU336" s="16"/>
      <c r="KVV336" s="17"/>
      <c r="KVW336" s="18"/>
      <c r="KVX336" s="17"/>
      <c r="KVY336" s="19"/>
      <c r="KVZ336" s="19"/>
      <c r="KWA336" s="19"/>
      <c r="KWB336" s="15"/>
      <c r="KWC336" s="16"/>
      <c r="KWD336" s="17"/>
      <c r="KWE336" s="18"/>
      <c r="KWF336" s="17"/>
      <c r="KWG336" s="19"/>
      <c r="KWH336" s="19"/>
      <c r="KWI336" s="19"/>
      <c r="KWJ336" s="15"/>
      <c r="KWK336" s="16"/>
      <c r="KWL336" s="17"/>
      <c r="KWM336" s="18"/>
      <c r="KWN336" s="17"/>
      <c r="KWO336" s="19"/>
      <c r="KWP336" s="19"/>
      <c r="KWQ336" s="19"/>
      <c r="KWR336" s="15"/>
      <c r="KWS336" s="16"/>
      <c r="KWT336" s="17"/>
      <c r="KWU336" s="18"/>
      <c r="KWV336" s="17"/>
      <c r="KWW336" s="19"/>
      <c r="KWX336" s="19"/>
      <c r="KWY336" s="19"/>
      <c r="KWZ336" s="15"/>
      <c r="KXA336" s="16"/>
      <c r="KXB336" s="17"/>
      <c r="KXC336" s="18"/>
      <c r="KXD336" s="17"/>
      <c r="KXE336" s="19"/>
      <c r="KXF336" s="19"/>
      <c r="KXG336" s="19"/>
      <c r="KXH336" s="15"/>
      <c r="KXI336" s="16"/>
      <c r="KXJ336" s="17"/>
      <c r="KXK336" s="18"/>
      <c r="KXL336" s="17"/>
      <c r="KXM336" s="19"/>
      <c r="KXN336" s="19"/>
      <c r="KXO336" s="19"/>
      <c r="KXP336" s="15"/>
      <c r="KXQ336" s="16"/>
      <c r="KXR336" s="17"/>
      <c r="KXS336" s="18"/>
      <c r="KXT336" s="17"/>
      <c r="KXU336" s="19"/>
      <c r="KXV336" s="19"/>
      <c r="KXW336" s="19"/>
      <c r="KXX336" s="15"/>
      <c r="KXY336" s="16"/>
      <c r="KXZ336" s="17"/>
      <c r="KYA336" s="18"/>
      <c r="KYB336" s="17"/>
      <c r="KYC336" s="19"/>
      <c r="KYD336" s="19"/>
      <c r="KYE336" s="19"/>
      <c r="KYF336" s="15"/>
      <c r="KYG336" s="16"/>
      <c r="KYH336" s="17"/>
      <c r="KYI336" s="18"/>
      <c r="KYJ336" s="17"/>
      <c r="KYK336" s="19"/>
      <c r="KYL336" s="19"/>
      <c r="KYM336" s="19"/>
      <c r="KYN336" s="15"/>
      <c r="KYO336" s="16"/>
      <c r="KYP336" s="17"/>
      <c r="KYQ336" s="18"/>
      <c r="KYR336" s="17"/>
      <c r="KYS336" s="19"/>
      <c r="KYT336" s="19"/>
      <c r="KYU336" s="19"/>
      <c r="KYV336" s="15"/>
      <c r="KYW336" s="16"/>
      <c r="KYX336" s="17"/>
      <c r="KYY336" s="18"/>
      <c r="KYZ336" s="17"/>
      <c r="KZA336" s="19"/>
      <c r="KZB336" s="19"/>
      <c r="KZC336" s="19"/>
      <c r="KZD336" s="15"/>
      <c r="KZE336" s="16"/>
      <c r="KZF336" s="17"/>
      <c r="KZG336" s="18"/>
      <c r="KZH336" s="17"/>
      <c r="KZI336" s="19"/>
      <c r="KZJ336" s="19"/>
      <c r="KZK336" s="19"/>
      <c r="KZL336" s="15"/>
      <c r="KZM336" s="16"/>
      <c r="KZN336" s="17"/>
      <c r="KZO336" s="18"/>
      <c r="KZP336" s="17"/>
      <c r="KZQ336" s="19"/>
      <c r="KZR336" s="19"/>
      <c r="KZS336" s="19"/>
      <c r="KZT336" s="15"/>
      <c r="KZU336" s="16"/>
      <c r="KZV336" s="17"/>
      <c r="KZW336" s="18"/>
      <c r="KZX336" s="17"/>
      <c r="KZY336" s="19"/>
      <c r="KZZ336" s="19"/>
      <c r="LAA336" s="19"/>
      <c r="LAB336" s="15"/>
      <c r="LAC336" s="16"/>
      <c r="LAD336" s="17"/>
      <c r="LAE336" s="18"/>
      <c r="LAF336" s="17"/>
      <c r="LAG336" s="19"/>
      <c r="LAH336" s="19"/>
      <c r="LAI336" s="19"/>
      <c r="LAJ336" s="15"/>
      <c r="LAK336" s="16"/>
      <c r="LAL336" s="17"/>
      <c r="LAM336" s="18"/>
      <c r="LAN336" s="17"/>
      <c r="LAO336" s="19"/>
      <c r="LAP336" s="19"/>
      <c r="LAQ336" s="19"/>
      <c r="LAR336" s="15"/>
      <c r="LAS336" s="16"/>
      <c r="LAT336" s="17"/>
      <c r="LAU336" s="18"/>
      <c r="LAV336" s="17"/>
      <c r="LAW336" s="19"/>
      <c r="LAX336" s="19"/>
      <c r="LAY336" s="19"/>
      <c r="LAZ336" s="15"/>
      <c r="LBA336" s="16"/>
      <c r="LBB336" s="17"/>
      <c r="LBC336" s="18"/>
      <c r="LBD336" s="17"/>
      <c r="LBE336" s="19"/>
      <c r="LBF336" s="19"/>
      <c r="LBG336" s="19"/>
      <c r="LBH336" s="15"/>
      <c r="LBI336" s="16"/>
      <c r="LBJ336" s="17"/>
      <c r="LBK336" s="18"/>
      <c r="LBL336" s="17"/>
      <c r="LBM336" s="19"/>
      <c r="LBN336" s="19"/>
      <c r="LBO336" s="19"/>
      <c r="LBP336" s="15"/>
      <c r="LBQ336" s="16"/>
      <c r="LBR336" s="17"/>
      <c r="LBS336" s="18"/>
      <c r="LBT336" s="17"/>
      <c r="LBU336" s="19"/>
      <c r="LBV336" s="19"/>
      <c r="LBW336" s="19"/>
      <c r="LBX336" s="15"/>
      <c r="LBY336" s="16"/>
      <c r="LBZ336" s="17"/>
      <c r="LCA336" s="18"/>
      <c r="LCB336" s="17"/>
      <c r="LCC336" s="19"/>
      <c r="LCD336" s="19"/>
      <c r="LCE336" s="19"/>
      <c r="LCF336" s="15"/>
      <c r="LCG336" s="16"/>
      <c r="LCH336" s="17"/>
      <c r="LCI336" s="18"/>
      <c r="LCJ336" s="17"/>
      <c r="LCK336" s="19"/>
      <c r="LCL336" s="19"/>
      <c r="LCM336" s="19"/>
      <c r="LCN336" s="15"/>
      <c r="LCO336" s="16"/>
      <c r="LCP336" s="17"/>
      <c r="LCQ336" s="18"/>
      <c r="LCR336" s="17"/>
      <c r="LCS336" s="19"/>
      <c r="LCT336" s="19"/>
      <c r="LCU336" s="19"/>
      <c r="LCV336" s="15"/>
      <c r="LCW336" s="16"/>
      <c r="LCX336" s="17"/>
      <c r="LCY336" s="18"/>
      <c r="LCZ336" s="17"/>
      <c r="LDA336" s="19"/>
      <c r="LDB336" s="19"/>
      <c r="LDC336" s="19"/>
      <c r="LDD336" s="15"/>
      <c r="LDE336" s="16"/>
      <c r="LDF336" s="17"/>
      <c r="LDG336" s="18"/>
      <c r="LDH336" s="17"/>
      <c r="LDI336" s="19"/>
      <c r="LDJ336" s="19"/>
      <c r="LDK336" s="19"/>
      <c r="LDL336" s="15"/>
      <c r="LDM336" s="16"/>
      <c r="LDN336" s="17"/>
      <c r="LDO336" s="18"/>
      <c r="LDP336" s="17"/>
      <c r="LDQ336" s="19"/>
      <c r="LDR336" s="19"/>
      <c r="LDS336" s="19"/>
      <c r="LDT336" s="15"/>
      <c r="LDU336" s="16"/>
      <c r="LDV336" s="17"/>
      <c r="LDW336" s="18"/>
      <c r="LDX336" s="17"/>
      <c r="LDY336" s="19"/>
      <c r="LDZ336" s="19"/>
      <c r="LEA336" s="19"/>
      <c r="LEB336" s="15"/>
      <c r="LEC336" s="16"/>
      <c r="LED336" s="17"/>
      <c r="LEE336" s="18"/>
      <c r="LEF336" s="17"/>
      <c r="LEG336" s="19"/>
      <c r="LEH336" s="19"/>
      <c r="LEI336" s="19"/>
      <c r="LEJ336" s="15"/>
      <c r="LEK336" s="16"/>
      <c r="LEL336" s="17"/>
      <c r="LEM336" s="18"/>
      <c r="LEN336" s="17"/>
      <c r="LEO336" s="19"/>
      <c r="LEP336" s="19"/>
      <c r="LEQ336" s="19"/>
      <c r="LER336" s="15"/>
      <c r="LES336" s="16"/>
      <c r="LET336" s="17"/>
      <c r="LEU336" s="18"/>
      <c r="LEV336" s="17"/>
      <c r="LEW336" s="19"/>
      <c r="LEX336" s="19"/>
      <c r="LEY336" s="19"/>
      <c r="LEZ336" s="15"/>
      <c r="LFA336" s="16"/>
      <c r="LFB336" s="17"/>
      <c r="LFC336" s="18"/>
      <c r="LFD336" s="17"/>
      <c r="LFE336" s="19"/>
      <c r="LFF336" s="19"/>
      <c r="LFG336" s="19"/>
      <c r="LFH336" s="15"/>
      <c r="LFI336" s="16"/>
      <c r="LFJ336" s="17"/>
      <c r="LFK336" s="18"/>
      <c r="LFL336" s="17"/>
      <c r="LFM336" s="19"/>
      <c r="LFN336" s="19"/>
      <c r="LFO336" s="19"/>
      <c r="LFP336" s="15"/>
      <c r="LFQ336" s="16"/>
      <c r="LFR336" s="17"/>
      <c r="LFS336" s="18"/>
      <c r="LFT336" s="17"/>
      <c r="LFU336" s="19"/>
      <c r="LFV336" s="19"/>
      <c r="LFW336" s="19"/>
      <c r="LFX336" s="15"/>
      <c r="LFY336" s="16"/>
      <c r="LFZ336" s="17"/>
      <c r="LGA336" s="18"/>
      <c r="LGB336" s="17"/>
      <c r="LGC336" s="19"/>
      <c r="LGD336" s="19"/>
      <c r="LGE336" s="19"/>
      <c r="LGF336" s="15"/>
      <c r="LGG336" s="16"/>
      <c r="LGH336" s="17"/>
      <c r="LGI336" s="18"/>
      <c r="LGJ336" s="17"/>
      <c r="LGK336" s="19"/>
      <c r="LGL336" s="19"/>
      <c r="LGM336" s="19"/>
      <c r="LGN336" s="15"/>
      <c r="LGO336" s="16"/>
      <c r="LGP336" s="17"/>
      <c r="LGQ336" s="18"/>
      <c r="LGR336" s="17"/>
      <c r="LGS336" s="19"/>
      <c r="LGT336" s="19"/>
      <c r="LGU336" s="19"/>
      <c r="LGV336" s="15"/>
      <c r="LGW336" s="16"/>
      <c r="LGX336" s="17"/>
      <c r="LGY336" s="18"/>
      <c r="LGZ336" s="17"/>
      <c r="LHA336" s="19"/>
      <c r="LHB336" s="19"/>
      <c r="LHC336" s="19"/>
      <c r="LHD336" s="15"/>
      <c r="LHE336" s="16"/>
      <c r="LHF336" s="17"/>
      <c r="LHG336" s="18"/>
      <c r="LHH336" s="17"/>
      <c r="LHI336" s="19"/>
      <c r="LHJ336" s="19"/>
      <c r="LHK336" s="19"/>
      <c r="LHL336" s="15"/>
      <c r="LHM336" s="16"/>
      <c r="LHN336" s="17"/>
      <c r="LHO336" s="18"/>
      <c r="LHP336" s="17"/>
      <c r="LHQ336" s="19"/>
      <c r="LHR336" s="19"/>
      <c r="LHS336" s="19"/>
      <c r="LHT336" s="15"/>
      <c r="LHU336" s="16"/>
      <c r="LHV336" s="17"/>
      <c r="LHW336" s="18"/>
      <c r="LHX336" s="17"/>
      <c r="LHY336" s="19"/>
      <c r="LHZ336" s="19"/>
      <c r="LIA336" s="19"/>
      <c r="LIB336" s="15"/>
      <c r="LIC336" s="16"/>
      <c r="LID336" s="17"/>
      <c r="LIE336" s="18"/>
      <c r="LIF336" s="17"/>
      <c r="LIG336" s="19"/>
      <c r="LIH336" s="19"/>
      <c r="LII336" s="19"/>
      <c r="LIJ336" s="15"/>
      <c r="LIK336" s="16"/>
      <c r="LIL336" s="17"/>
      <c r="LIM336" s="18"/>
      <c r="LIN336" s="17"/>
      <c r="LIO336" s="19"/>
      <c r="LIP336" s="19"/>
      <c r="LIQ336" s="19"/>
      <c r="LIR336" s="15"/>
      <c r="LIS336" s="16"/>
      <c r="LIT336" s="17"/>
      <c r="LIU336" s="18"/>
      <c r="LIV336" s="17"/>
      <c r="LIW336" s="19"/>
      <c r="LIX336" s="19"/>
      <c r="LIY336" s="19"/>
      <c r="LIZ336" s="15"/>
      <c r="LJA336" s="16"/>
      <c r="LJB336" s="17"/>
      <c r="LJC336" s="18"/>
      <c r="LJD336" s="17"/>
      <c r="LJE336" s="19"/>
      <c r="LJF336" s="19"/>
      <c r="LJG336" s="19"/>
      <c r="LJH336" s="15"/>
      <c r="LJI336" s="16"/>
      <c r="LJJ336" s="17"/>
      <c r="LJK336" s="18"/>
      <c r="LJL336" s="17"/>
      <c r="LJM336" s="19"/>
      <c r="LJN336" s="19"/>
      <c r="LJO336" s="19"/>
      <c r="LJP336" s="15"/>
      <c r="LJQ336" s="16"/>
      <c r="LJR336" s="17"/>
      <c r="LJS336" s="18"/>
      <c r="LJT336" s="17"/>
      <c r="LJU336" s="19"/>
      <c r="LJV336" s="19"/>
      <c r="LJW336" s="19"/>
      <c r="LJX336" s="15"/>
      <c r="LJY336" s="16"/>
      <c r="LJZ336" s="17"/>
      <c r="LKA336" s="18"/>
      <c r="LKB336" s="17"/>
      <c r="LKC336" s="19"/>
      <c r="LKD336" s="19"/>
      <c r="LKE336" s="19"/>
      <c r="LKF336" s="15"/>
      <c r="LKG336" s="16"/>
      <c r="LKH336" s="17"/>
      <c r="LKI336" s="18"/>
      <c r="LKJ336" s="17"/>
      <c r="LKK336" s="19"/>
      <c r="LKL336" s="19"/>
      <c r="LKM336" s="19"/>
      <c r="LKN336" s="15"/>
      <c r="LKO336" s="16"/>
      <c r="LKP336" s="17"/>
      <c r="LKQ336" s="18"/>
      <c r="LKR336" s="17"/>
      <c r="LKS336" s="19"/>
      <c r="LKT336" s="19"/>
      <c r="LKU336" s="19"/>
      <c r="LKV336" s="15"/>
      <c r="LKW336" s="16"/>
      <c r="LKX336" s="17"/>
      <c r="LKY336" s="18"/>
      <c r="LKZ336" s="17"/>
      <c r="LLA336" s="19"/>
      <c r="LLB336" s="19"/>
      <c r="LLC336" s="19"/>
      <c r="LLD336" s="15"/>
      <c r="LLE336" s="16"/>
      <c r="LLF336" s="17"/>
      <c r="LLG336" s="18"/>
      <c r="LLH336" s="17"/>
      <c r="LLI336" s="19"/>
      <c r="LLJ336" s="19"/>
      <c r="LLK336" s="19"/>
      <c r="LLL336" s="15"/>
      <c r="LLM336" s="16"/>
      <c r="LLN336" s="17"/>
      <c r="LLO336" s="18"/>
      <c r="LLP336" s="17"/>
      <c r="LLQ336" s="19"/>
      <c r="LLR336" s="19"/>
      <c r="LLS336" s="19"/>
      <c r="LLT336" s="15"/>
      <c r="LLU336" s="16"/>
      <c r="LLV336" s="17"/>
      <c r="LLW336" s="18"/>
      <c r="LLX336" s="17"/>
      <c r="LLY336" s="19"/>
      <c r="LLZ336" s="19"/>
      <c r="LMA336" s="19"/>
      <c r="LMB336" s="15"/>
      <c r="LMC336" s="16"/>
      <c r="LMD336" s="17"/>
      <c r="LME336" s="18"/>
      <c r="LMF336" s="17"/>
      <c r="LMG336" s="19"/>
      <c r="LMH336" s="19"/>
      <c r="LMI336" s="19"/>
      <c r="LMJ336" s="15"/>
      <c r="LMK336" s="16"/>
      <c r="LML336" s="17"/>
      <c r="LMM336" s="18"/>
      <c r="LMN336" s="17"/>
      <c r="LMO336" s="19"/>
      <c r="LMP336" s="19"/>
      <c r="LMQ336" s="19"/>
      <c r="LMR336" s="15"/>
      <c r="LMS336" s="16"/>
      <c r="LMT336" s="17"/>
      <c r="LMU336" s="18"/>
      <c r="LMV336" s="17"/>
      <c r="LMW336" s="19"/>
      <c r="LMX336" s="19"/>
      <c r="LMY336" s="19"/>
      <c r="LMZ336" s="15"/>
      <c r="LNA336" s="16"/>
      <c r="LNB336" s="17"/>
      <c r="LNC336" s="18"/>
      <c r="LND336" s="17"/>
      <c r="LNE336" s="19"/>
      <c r="LNF336" s="19"/>
      <c r="LNG336" s="19"/>
      <c r="LNH336" s="15"/>
      <c r="LNI336" s="16"/>
      <c r="LNJ336" s="17"/>
      <c r="LNK336" s="18"/>
      <c r="LNL336" s="17"/>
      <c r="LNM336" s="19"/>
      <c r="LNN336" s="19"/>
      <c r="LNO336" s="19"/>
      <c r="LNP336" s="15"/>
      <c r="LNQ336" s="16"/>
      <c r="LNR336" s="17"/>
      <c r="LNS336" s="18"/>
      <c r="LNT336" s="17"/>
      <c r="LNU336" s="19"/>
      <c r="LNV336" s="19"/>
      <c r="LNW336" s="19"/>
      <c r="LNX336" s="15"/>
      <c r="LNY336" s="16"/>
      <c r="LNZ336" s="17"/>
      <c r="LOA336" s="18"/>
      <c r="LOB336" s="17"/>
      <c r="LOC336" s="19"/>
      <c r="LOD336" s="19"/>
      <c r="LOE336" s="19"/>
      <c r="LOF336" s="15"/>
      <c r="LOG336" s="16"/>
      <c r="LOH336" s="17"/>
      <c r="LOI336" s="18"/>
      <c r="LOJ336" s="17"/>
      <c r="LOK336" s="19"/>
      <c r="LOL336" s="19"/>
      <c r="LOM336" s="19"/>
      <c r="LON336" s="15"/>
      <c r="LOO336" s="16"/>
      <c r="LOP336" s="17"/>
      <c r="LOQ336" s="18"/>
      <c r="LOR336" s="17"/>
      <c r="LOS336" s="19"/>
      <c r="LOT336" s="19"/>
      <c r="LOU336" s="19"/>
      <c r="LOV336" s="15"/>
      <c r="LOW336" s="16"/>
      <c r="LOX336" s="17"/>
      <c r="LOY336" s="18"/>
      <c r="LOZ336" s="17"/>
      <c r="LPA336" s="19"/>
      <c r="LPB336" s="19"/>
      <c r="LPC336" s="19"/>
      <c r="LPD336" s="15"/>
      <c r="LPE336" s="16"/>
      <c r="LPF336" s="17"/>
      <c r="LPG336" s="18"/>
      <c r="LPH336" s="17"/>
      <c r="LPI336" s="19"/>
      <c r="LPJ336" s="19"/>
      <c r="LPK336" s="19"/>
      <c r="LPL336" s="15"/>
      <c r="LPM336" s="16"/>
      <c r="LPN336" s="17"/>
      <c r="LPO336" s="18"/>
      <c r="LPP336" s="17"/>
      <c r="LPQ336" s="19"/>
      <c r="LPR336" s="19"/>
      <c r="LPS336" s="19"/>
      <c r="LPT336" s="15"/>
      <c r="LPU336" s="16"/>
      <c r="LPV336" s="17"/>
      <c r="LPW336" s="18"/>
      <c r="LPX336" s="17"/>
      <c r="LPY336" s="19"/>
      <c r="LPZ336" s="19"/>
      <c r="LQA336" s="19"/>
      <c r="LQB336" s="15"/>
      <c r="LQC336" s="16"/>
      <c r="LQD336" s="17"/>
      <c r="LQE336" s="18"/>
      <c r="LQF336" s="17"/>
      <c r="LQG336" s="19"/>
      <c r="LQH336" s="19"/>
      <c r="LQI336" s="19"/>
      <c r="LQJ336" s="15"/>
      <c r="LQK336" s="16"/>
      <c r="LQL336" s="17"/>
      <c r="LQM336" s="18"/>
      <c r="LQN336" s="17"/>
      <c r="LQO336" s="19"/>
      <c r="LQP336" s="19"/>
      <c r="LQQ336" s="19"/>
      <c r="LQR336" s="15"/>
      <c r="LQS336" s="16"/>
      <c r="LQT336" s="17"/>
      <c r="LQU336" s="18"/>
      <c r="LQV336" s="17"/>
      <c r="LQW336" s="19"/>
      <c r="LQX336" s="19"/>
      <c r="LQY336" s="19"/>
      <c r="LQZ336" s="15"/>
      <c r="LRA336" s="16"/>
      <c r="LRB336" s="17"/>
      <c r="LRC336" s="18"/>
      <c r="LRD336" s="17"/>
      <c r="LRE336" s="19"/>
      <c r="LRF336" s="19"/>
      <c r="LRG336" s="19"/>
      <c r="LRH336" s="15"/>
      <c r="LRI336" s="16"/>
      <c r="LRJ336" s="17"/>
      <c r="LRK336" s="18"/>
      <c r="LRL336" s="17"/>
      <c r="LRM336" s="19"/>
      <c r="LRN336" s="19"/>
      <c r="LRO336" s="19"/>
      <c r="LRP336" s="15"/>
      <c r="LRQ336" s="16"/>
      <c r="LRR336" s="17"/>
      <c r="LRS336" s="18"/>
      <c r="LRT336" s="17"/>
      <c r="LRU336" s="19"/>
      <c r="LRV336" s="19"/>
      <c r="LRW336" s="19"/>
      <c r="LRX336" s="15"/>
      <c r="LRY336" s="16"/>
      <c r="LRZ336" s="17"/>
      <c r="LSA336" s="18"/>
      <c r="LSB336" s="17"/>
      <c r="LSC336" s="19"/>
      <c r="LSD336" s="19"/>
      <c r="LSE336" s="19"/>
      <c r="LSF336" s="15"/>
      <c r="LSG336" s="16"/>
      <c r="LSH336" s="17"/>
      <c r="LSI336" s="18"/>
      <c r="LSJ336" s="17"/>
      <c r="LSK336" s="19"/>
      <c r="LSL336" s="19"/>
      <c r="LSM336" s="19"/>
      <c r="LSN336" s="15"/>
      <c r="LSO336" s="16"/>
      <c r="LSP336" s="17"/>
      <c r="LSQ336" s="18"/>
      <c r="LSR336" s="17"/>
      <c r="LSS336" s="19"/>
      <c r="LST336" s="19"/>
      <c r="LSU336" s="19"/>
      <c r="LSV336" s="15"/>
      <c r="LSW336" s="16"/>
      <c r="LSX336" s="17"/>
      <c r="LSY336" s="18"/>
      <c r="LSZ336" s="17"/>
      <c r="LTA336" s="19"/>
      <c r="LTB336" s="19"/>
      <c r="LTC336" s="19"/>
      <c r="LTD336" s="15"/>
      <c r="LTE336" s="16"/>
      <c r="LTF336" s="17"/>
      <c r="LTG336" s="18"/>
      <c r="LTH336" s="17"/>
      <c r="LTI336" s="19"/>
      <c r="LTJ336" s="19"/>
      <c r="LTK336" s="19"/>
      <c r="LTL336" s="15"/>
      <c r="LTM336" s="16"/>
      <c r="LTN336" s="17"/>
      <c r="LTO336" s="18"/>
      <c r="LTP336" s="17"/>
      <c r="LTQ336" s="19"/>
      <c r="LTR336" s="19"/>
      <c r="LTS336" s="19"/>
      <c r="LTT336" s="15"/>
      <c r="LTU336" s="16"/>
      <c r="LTV336" s="17"/>
      <c r="LTW336" s="18"/>
      <c r="LTX336" s="17"/>
      <c r="LTY336" s="19"/>
      <c r="LTZ336" s="19"/>
      <c r="LUA336" s="19"/>
      <c r="LUB336" s="15"/>
      <c r="LUC336" s="16"/>
      <c r="LUD336" s="17"/>
      <c r="LUE336" s="18"/>
      <c r="LUF336" s="17"/>
      <c r="LUG336" s="19"/>
      <c r="LUH336" s="19"/>
      <c r="LUI336" s="19"/>
      <c r="LUJ336" s="15"/>
      <c r="LUK336" s="16"/>
      <c r="LUL336" s="17"/>
      <c r="LUM336" s="18"/>
      <c r="LUN336" s="17"/>
      <c r="LUO336" s="19"/>
      <c r="LUP336" s="19"/>
      <c r="LUQ336" s="19"/>
      <c r="LUR336" s="15"/>
      <c r="LUS336" s="16"/>
      <c r="LUT336" s="17"/>
      <c r="LUU336" s="18"/>
      <c r="LUV336" s="17"/>
      <c r="LUW336" s="19"/>
      <c r="LUX336" s="19"/>
      <c r="LUY336" s="19"/>
      <c r="LUZ336" s="15"/>
      <c r="LVA336" s="16"/>
      <c r="LVB336" s="17"/>
      <c r="LVC336" s="18"/>
      <c r="LVD336" s="17"/>
      <c r="LVE336" s="19"/>
      <c r="LVF336" s="19"/>
      <c r="LVG336" s="19"/>
      <c r="LVH336" s="15"/>
      <c r="LVI336" s="16"/>
      <c r="LVJ336" s="17"/>
      <c r="LVK336" s="18"/>
      <c r="LVL336" s="17"/>
      <c r="LVM336" s="19"/>
      <c r="LVN336" s="19"/>
      <c r="LVO336" s="19"/>
      <c r="LVP336" s="15"/>
      <c r="LVQ336" s="16"/>
      <c r="LVR336" s="17"/>
      <c r="LVS336" s="18"/>
      <c r="LVT336" s="17"/>
      <c r="LVU336" s="19"/>
      <c r="LVV336" s="19"/>
      <c r="LVW336" s="19"/>
      <c r="LVX336" s="15"/>
      <c r="LVY336" s="16"/>
      <c r="LVZ336" s="17"/>
      <c r="LWA336" s="18"/>
      <c r="LWB336" s="17"/>
      <c r="LWC336" s="19"/>
      <c r="LWD336" s="19"/>
      <c r="LWE336" s="19"/>
      <c r="LWF336" s="15"/>
      <c r="LWG336" s="16"/>
      <c r="LWH336" s="17"/>
      <c r="LWI336" s="18"/>
      <c r="LWJ336" s="17"/>
      <c r="LWK336" s="19"/>
      <c r="LWL336" s="19"/>
      <c r="LWM336" s="19"/>
      <c r="LWN336" s="15"/>
      <c r="LWO336" s="16"/>
      <c r="LWP336" s="17"/>
      <c r="LWQ336" s="18"/>
      <c r="LWR336" s="17"/>
      <c r="LWS336" s="19"/>
      <c r="LWT336" s="19"/>
      <c r="LWU336" s="19"/>
      <c r="LWV336" s="15"/>
      <c r="LWW336" s="16"/>
      <c r="LWX336" s="17"/>
      <c r="LWY336" s="18"/>
      <c r="LWZ336" s="17"/>
      <c r="LXA336" s="19"/>
      <c r="LXB336" s="19"/>
      <c r="LXC336" s="19"/>
      <c r="LXD336" s="15"/>
      <c r="LXE336" s="16"/>
      <c r="LXF336" s="17"/>
      <c r="LXG336" s="18"/>
      <c r="LXH336" s="17"/>
      <c r="LXI336" s="19"/>
      <c r="LXJ336" s="19"/>
      <c r="LXK336" s="19"/>
      <c r="LXL336" s="15"/>
      <c r="LXM336" s="16"/>
      <c r="LXN336" s="17"/>
      <c r="LXO336" s="18"/>
      <c r="LXP336" s="17"/>
      <c r="LXQ336" s="19"/>
      <c r="LXR336" s="19"/>
      <c r="LXS336" s="19"/>
      <c r="LXT336" s="15"/>
      <c r="LXU336" s="16"/>
      <c r="LXV336" s="17"/>
      <c r="LXW336" s="18"/>
      <c r="LXX336" s="17"/>
      <c r="LXY336" s="19"/>
      <c r="LXZ336" s="19"/>
      <c r="LYA336" s="19"/>
      <c r="LYB336" s="15"/>
      <c r="LYC336" s="16"/>
      <c r="LYD336" s="17"/>
      <c r="LYE336" s="18"/>
      <c r="LYF336" s="17"/>
      <c r="LYG336" s="19"/>
      <c r="LYH336" s="19"/>
      <c r="LYI336" s="19"/>
      <c r="LYJ336" s="15"/>
      <c r="LYK336" s="16"/>
      <c r="LYL336" s="17"/>
      <c r="LYM336" s="18"/>
      <c r="LYN336" s="17"/>
      <c r="LYO336" s="19"/>
      <c r="LYP336" s="19"/>
      <c r="LYQ336" s="19"/>
      <c r="LYR336" s="15"/>
      <c r="LYS336" s="16"/>
      <c r="LYT336" s="17"/>
      <c r="LYU336" s="18"/>
      <c r="LYV336" s="17"/>
      <c r="LYW336" s="19"/>
      <c r="LYX336" s="19"/>
      <c r="LYY336" s="19"/>
      <c r="LYZ336" s="15"/>
      <c r="LZA336" s="16"/>
      <c r="LZB336" s="17"/>
      <c r="LZC336" s="18"/>
      <c r="LZD336" s="17"/>
      <c r="LZE336" s="19"/>
      <c r="LZF336" s="19"/>
      <c r="LZG336" s="19"/>
      <c r="LZH336" s="15"/>
      <c r="LZI336" s="16"/>
      <c r="LZJ336" s="17"/>
      <c r="LZK336" s="18"/>
      <c r="LZL336" s="17"/>
      <c r="LZM336" s="19"/>
      <c r="LZN336" s="19"/>
      <c r="LZO336" s="19"/>
      <c r="LZP336" s="15"/>
      <c r="LZQ336" s="16"/>
      <c r="LZR336" s="17"/>
      <c r="LZS336" s="18"/>
      <c r="LZT336" s="17"/>
      <c r="LZU336" s="19"/>
      <c r="LZV336" s="19"/>
      <c r="LZW336" s="19"/>
      <c r="LZX336" s="15"/>
      <c r="LZY336" s="16"/>
      <c r="LZZ336" s="17"/>
      <c r="MAA336" s="18"/>
      <c r="MAB336" s="17"/>
      <c r="MAC336" s="19"/>
      <c r="MAD336" s="19"/>
      <c r="MAE336" s="19"/>
      <c r="MAF336" s="15"/>
      <c r="MAG336" s="16"/>
      <c r="MAH336" s="17"/>
      <c r="MAI336" s="18"/>
      <c r="MAJ336" s="17"/>
      <c r="MAK336" s="19"/>
      <c r="MAL336" s="19"/>
      <c r="MAM336" s="19"/>
      <c r="MAN336" s="15"/>
      <c r="MAO336" s="16"/>
      <c r="MAP336" s="17"/>
      <c r="MAQ336" s="18"/>
      <c r="MAR336" s="17"/>
      <c r="MAS336" s="19"/>
      <c r="MAT336" s="19"/>
      <c r="MAU336" s="19"/>
      <c r="MAV336" s="15"/>
      <c r="MAW336" s="16"/>
      <c r="MAX336" s="17"/>
      <c r="MAY336" s="18"/>
      <c r="MAZ336" s="17"/>
      <c r="MBA336" s="19"/>
      <c r="MBB336" s="19"/>
      <c r="MBC336" s="19"/>
      <c r="MBD336" s="15"/>
      <c r="MBE336" s="16"/>
      <c r="MBF336" s="17"/>
      <c r="MBG336" s="18"/>
      <c r="MBH336" s="17"/>
      <c r="MBI336" s="19"/>
      <c r="MBJ336" s="19"/>
      <c r="MBK336" s="19"/>
      <c r="MBL336" s="15"/>
      <c r="MBM336" s="16"/>
      <c r="MBN336" s="17"/>
      <c r="MBO336" s="18"/>
      <c r="MBP336" s="17"/>
      <c r="MBQ336" s="19"/>
      <c r="MBR336" s="19"/>
      <c r="MBS336" s="19"/>
      <c r="MBT336" s="15"/>
      <c r="MBU336" s="16"/>
      <c r="MBV336" s="17"/>
      <c r="MBW336" s="18"/>
      <c r="MBX336" s="17"/>
      <c r="MBY336" s="19"/>
      <c r="MBZ336" s="19"/>
      <c r="MCA336" s="19"/>
      <c r="MCB336" s="15"/>
      <c r="MCC336" s="16"/>
      <c r="MCD336" s="17"/>
      <c r="MCE336" s="18"/>
      <c r="MCF336" s="17"/>
      <c r="MCG336" s="19"/>
      <c r="MCH336" s="19"/>
      <c r="MCI336" s="19"/>
      <c r="MCJ336" s="15"/>
      <c r="MCK336" s="16"/>
      <c r="MCL336" s="17"/>
      <c r="MCM336" s="18"/>
      <c r="MCN336" s="17"/>
      <c r="MCO336" s="19"/>
      <c r="MCP336" s="19"/>
      <c r="MCQ336" s="19"/>
      <c r="MCR336" s="15"/>
      <c r="MCS336" s="16"/>
      <c r="MCT336" s="17"/>
      <c r="MCU336" s="18"/>
      <c r="MCV336" s="17"/>
      <c r="MCW336" s="19"/>
      <c r="MCX336" s="19"/>
      <c r="MCY336" s="19"/>
      <c r="MCZ336" s="15"/>
      <c r="MDA336" s="16"/>
      <c r="MDB336" s="17"/>
      <c r="MDC336" s="18"/>
      <c r="MDD336" s="17"/>
      <c r="MDE336" s="19"/>
      <c r="MDF336" s="19"/>
      <c r="MDG336" s="19"/>
      <c r="MDH336" s="15"/>
      <c r="MDI336" s="16"/>
      <c r="MDJ336" s="17"/>
      <c r="MDK336" s="18"/>
      <c r="MDL336" s="17"/>
      <c r="MDM336" s="19"/>
      <c r="MDN336" s="19"/>
      <c r="MDO336" s="19"/>
      <c r="MDP336" s="15"/>
      <c r="MDQ336" s="16"/>
      <c r="MDR336" s="17"/>
      <c r="MDS336" s="18"/>
      <c r="MDT336" s="17"/>
      <c r="MDU336" s="19"/>
      <c r="MDV336" s="19"/>
      <c r="MDW336" s="19"/>
      <c r="MDX336" s="15"/>
      <c r="MDY336" s="16"/>
      <c r="MDZ336" s="17"/>
      <c r="MEA336" s="18"/>
      <c r="MEB336" s="17"/>
      <c r="MEC336" s="19"/>
      <c r="MED336" s="19"/>
      <c r="MEE336" s="19"/>
      <c r="MEF336" s="15"/>
      <c r="MEG336" s="16"/>
      <c r="MEH336" s="17"/>
      <c r="MEI336" s="18"/>
      <c r="MEJ336" s="17"/>
      <c r="MEK336" s="19"/>
      <c r="MEL336" s="19"/>
      <c r="MEM336" s="19"/>
      <c r="MEN336" s="15"/>
      <c r="MEO336" s="16"/>
      <c r="MEP336" s="17"/>
      <c r="MEQ336" s="18"/>
      <c r="MER336" s="17"/>
      <c r="MES336" s="19"/>
      <c r="MET336" s="19"/>
      <c r="MEU336" s="19"/>
      <c r="MEV336" s="15"/>
      <c r="MEW336" s="16"/>
      <c r="MEX336" s="17"/>
      <c r="MEY336" s="18"/>
      <c r="MEZ336" s="17"/>
      <c r="MFA336" s="19"/>
      <c r="MFB336" s="19"/>
      <c r="MFC336" s="19"/>
      <c r="MFD336" s="15"/>
      <c r="MFE336" s="16"/>
      <c r="MFF336" s="17"/>
      <c r="MFG336" s="18"/>
      <c r="MFH336" s="17"/>
      <c r="MFI336" s="19"/>
      <c r="MFJ336" s="19"/>
      <c r="MFK336" s="19"/>
      <c r="MFL336" s="15"/>
      <c r="MFM336" s="16"/>
      <c r="MFN336" s="17"/>
      <c r="MFO336" s="18"/>
      <c r="MFP336" s="17"/>
      <c r="MFQ336" s="19"/>
      <c r="MFR336" s="19"/>
      <c r="MFS336" s="19"/>
      <c r="MFT336" s="15"/>
      <c r="MFU336" s="16"/>
      <c r="MFV336" s="17"/>
      <c r="MFW336" s="18"/>
      <c r="MFX336" s="17"/>
      <c r="MFY336" s="19"/>
      <c r="MFZ336" s="19"/>
      <c r="MGA336" s="19"/>
      <c r="MGB336" s="15"/>
      <c r="MGC336" s="16"/>
      <c r="MGD336" s="17"/>
      <c r="MGE336" s="18"/>
      <c r="MGF336" s="17"/>
      <c r="MGG336" s="19"/>
      <c r="MGH336" s="19"/>
      <c r="MGI336" s="19"/>
      <c r="MGJ336" s="15"/>
      <c r="MGK336" s="16"/>
      <c r="MGL336" s="17"/>
      <c r="MGM336" s="18"/>
      <c r="MGN336" s="17"/>
      <c r="MGO336" s="19"/>
      <c r="MGP336" s="19"/>
      <c r="MGQ336" s="19"/>
      <c r="MGR336" s="15"/>
      <c r="MGS336" s="16"/>
      <c r="MGT336" s="17"/>
      <c r="MGU336" s="18"/>
      <c r="MGV336" s="17"/>
      <c r="MGW336" s="19"/>
      <c r="MGX336" s="19"/>
      <c r="MGY336" s="19"/>
      <c r="MGZ336" s="15"/>
      <c r="MHA336" s="16"/>
      <c r="MHB336" s="17"/>
      <c r="MHC336" s="18"/>
      <c r="MHD336" s="17"/>
      <c r="MHE336" s="19"/>
      <c r="MHF336" s="19"/>
      <c r="MHG336" s="19"/>
      <c r="MHH336" s="15"/>
      <c r="MHI336" s="16"/>
      <c r="MHJ336" s="17"/>
      <c r="MHK336" s="18"/>
      <c r="MHL336" s="17"/>
      <c r="MHM336" s="19"/>
      <c r="MHN336" s="19"/>
      <c r="MHO336" s="19"/>
      <c r="MHP336" s="15"/>
      <c r="MHQ336" s="16"/>
      <c r="MHR336" s="17"/>
      <c r="MHS336" s="18"/>
      <c r="MHT336" s="17"/>
      <c r="MHU336" s="19"/>
      <c r="MHV336" s="19"/>
      <c r="MHW336" s="19"/>
      <c r="MHX336" s="15"/>
      <c r="MHY336" s="16"/>
      <c r="MHZ336" s="17"/>
      <c r="MIA336" s="18"/>
      <c r="MIB336" s="17"/>
      <c r="MIC336" s="19"/>
      <c r="MID336" s="19"/>
      <c r="MIE336" s="19"/>
      <c r="MIF336" s="15"/>
      <c r="MIG336" s="16"/>
      <c r="MIH336" s="17"/>
      <c r="MII336" s="18"/>
      <c r="MIJ336" s="17"/>
      <c r="MIK336" s="19"/>
      <c r="MIL336" s="19"/>
      <c r="MIM336" s="19"/>
      <c r="MIN336" s="15"/>
      <c r="MIO336" s="16"/>
      <c r="MIP336" s="17"/>
      <c r="MIQ336" s="18"/>
      <c r="MIR336" s="17"/>
      <c r="MIS336" s="19"/>
      <c r="MIT336" s="19"/>
      <c r="MIU336" s="19"/>
      <c r="MIV336" s="15"/>
      <c r="MIW336" s="16"/>
      <c r="MIX336" s="17"/>
      <c r="MIY336" s="18"/>
      <c r="MIZ336" s="17"/>
      <c r="MJA336" s="19"/>
      <c r="MJB336" s="19"/>
      <c r="MJC336" s="19"/>
      <c r="MJD336" s="15"/>
      <c r="MJE336" s="16"/>
      <c r="MJF336" s="17"/>
      <c r="MJG336" s="18"/>
      <c r="MJH336" s="17"/>
      <c r="MJI336" s="19"/>
      <c r="MJJ336" s="19"/>
      <c r="MJK336" s="19"/>
      <c r="MJL336" s="15"/>
      <c r="MJM336" s="16"/>
      <c r="MJN336" s="17"/>
      <c r="MJO336" s="18"/>
      <c r="MJP336" s="17"/>
      <c r="MJQ336" s="19"/>
      <c r="MJR336" s="19"/>
      <c r="MJS336" s="19"/>
      <c r="MJT336" s="15"/>
      <c r="MJU336" s="16"/>
      <c r="MJV336" s="17"/>
      <c r="MJW336" s="18"/>
      <c r="MJX336" s="17"/>
      <c r="MJY336" s="19"/>
      <c r="MJZ336" s="19"/>
      <c r="MKA336" s="19"/>
      <c r="MKB336" s="15"/>
      <c r="MKC336" s="16"/>
      <c r="MKD336" s="17"/>
      <c r="MKE336" s="18"/>
      <c r="MKF336" s="17"/>
      <c r="MKG336" s="19"/>
      <c r="MKH336" s="19"/>
      <c r="MKI336" s="19"/>
      <c r="MKJ336" s="15"/>
      <c r="MKK336" s="16"/>
      <c r="MKL336" s="17"/>
      <c r="MKM336" s="18"/>
      <c r="MKN336" s="17"/>
      <c r="MKO336" s="19"/>
      <c r="MKP336" s="19"/>
      <c r="MKQ336" s="19"/>
      <c r="MKR336" s="15"/>
      <c r="MKS336" s="16"/>
      <c r="MKT336" s="17"/>
      <c r="MKU336" s="18"/>
      <c r="MKV336" s="17"/>
      <c r="MKW336" s="19"/>
      <c r="MKX336" s="19"/>
      <c r="MKY336" s="19"/>
      <c r="MKZ336" s="15"/>
      <c r="MLA336" s="16"/>
      <c r="MLB336" s="17"/>
      <c r="MLC336" s="18"/>
      <c r="MLD336" s="17"/>
      <c r="MLE336" s="19"/>
      <c r="MLF336" s="19"/>
      <c r="MLG336" s="19"/>
      <c r="MLH336" s="15"/>
      <c r="MLI336" s="16"/>
      <c r="MLJ336" s="17"/>
      <c r="MLK336" s="18"/>
      <c r="MLL336" s="17"/>
      <c r="MLM336" s="19"/>
      <c r="MLN336" s="19"/>
      <c r="MLO336" s="19"/>
      <c r="MLP336" s="15"/>
      <c r="MLQ336" s="16"/>
      <c r="MLR336" s="17"/>
      <c r="MLS336" s="18"/>
      <c r="MLT336" s="17"/>
      <c r="MLU336" s="19"/>
      <c r="MLV336" s="19"/>
      <c r="MLW336" s="19"/>
      <c r="MLX336" s="15"/>
      <c r="MLY336" s="16"/>
      <c r="MLZ336" s="17"/>
      <c r="MMA336" s="18"/>
      <c r="MMB336" s="17"/>
      <c r="MMC336" s="19"/>
      <c r="MMD336" s="19"/>
      <c r="MME336" s="19"/>
      <c r="MMF336" s="15"/>
      <c r="MMG336" s="16"/>
      <c r="MMH336" s="17"/>
      <c r="MMI336" s="18"/>
      <c r="MMJ336" s="17"/>
      <c r="MMK336" s="19"/>
      <c r="MML336" s="19"/>
      <c r="MMM336" s="19"/>
      <c r="MMN336" s="15"/>
      <c r="MMO336" s="16"/>
      <c r="MMP336" s="17"/>
      <c r="MMQ336" s="18"/>
      <c r="MMR336" s="17"/>
      <c r="MMS336" s="19"/>
      <c r="MMT336" s="19"/>
      <c r="MMU336" s="19"/>
      <c r="MMV336" s="15"/>
      <c r="MMW336" s="16"/>
      <c r="MMX336" s="17"/>
      <c r="MMY336" s="18"/>
      <c r="MMZ336" s="17"/>
      <c r="MNA336" s="19"/>
      <c r="MNB336" s="19"/>
      <c r="MNC336" s="19"/>
      <c r="MND336" s="15"/>
      <c r="MNE336" s="16"/>
      <c r="MNF336" s="17"/>
      <c r="MNG336" s="18"/>
      <c r="MNH336" s="17"/>
      <c r="MNI336" s="19"/>
      <c r="MNJ336" s="19"/>
      <c r="MNK336" s="19"/>
      <c r="MNL336" s="15"/>
      <c r="MNM336" s="16"/>
      <c r="MNN336" s="17"/>
      <c r="MNO336" s="18"/>
      <c r="MNP336" s="17"/>
      <c r="MNQ336" s="19"/>
      <c r="MNR336" s="19"/>
      <c r="MNS336" s="19"/>
      <c r="MNT336" s="15"/>
      <c r="MNU336" s="16"/>
      <c r="MNV336" s="17"/>
      <c r="MNW336" s="18"/>
      <c r="MNX336" s="17"/>
      <c r="MNY336" s="19"/>
      <c r="MNZ336" s="19"/>
      <c r="MOA336" s="19"/>
      <c r="MOB336" s="15"/>
      <c r="MOC336" s="16"/>
      <c r="MOD336" s="17"/>
      <c r="MOE336" s="18"/>
      <c r="MOF336" s="17"/>
      <c r="MOG336" s="19"/>
      <c r="MOH336" s="19"/>
      <c r="MOI336" s="19"/>
      <c r="MOJ336" s="15"/>
      <c r="MOK336" s="16"/>
      <c r="MOL336" s="17"/>
      <c r="MOM336" s="18"/>
      <c r="MON336" s="17"/>
      <c r="MOO336" s="19"/>
      <c r="MOP336" s="19"/>
      <c r="MOQ336" s="19"/>
      <c r="MOR336" s="15"/>
      <c r="MOS336" s="16"/>
      <c r="MOT336" s="17"/>
      <c r="MOU336" s="18"/>
      <c r="MOV336" s="17"/>
      <c r="MOW336" s="19"/>
      <c r="MOX336" s="19"/>
      <c r="MOY336" s="19"/>
      <c r="MOZ336" s="15"/>
      <c r="MPA336" s="16"/>
      <c r="MPB336" s="17"/>
      <c r="MPC336" s="18"/>
      <c r="MPD336" s="17"/>
      <c r="MPE336" s="19"/>
      <c r="MPF336" s="19"/>
      <c r="MPG336" s="19"/>
      <c r="MPH336" s="15"/>
      <c r="MPI336" s="16"/>
      <c r="MPJ336" s="17"/>
      <c r="MPK336" s="18"/>
      <c r="MPL336" s="17"/>
      <c r="MPM336" s="19"/>
      <c r="MPN336" s="19"/>
      <c r="MPO336" s="19"/>
      <c r="MPP336" s="15"/>
      <c r="MPQ336" s="16"/>
      <c r="MPR336" s="17"/>
      <c r="MPS336" s="18"/>
      <c r="MPT336" s="17"/>
      <c r="MPU336" s="19"/>
      <c r="MPV336" s="19"/>
      <c r="MPW336" s="19"/>
      <c r="MPX336" s="15"/>
      <c r="MPY336" s="16"/>
      <c r="MPZ336" s="17"/>
      <c r="MQA336" s="18"/>
      <c r="MQB336" s="17"/>
      <c r="MQC336" s="19"/>
      <c r="MQD336" s="19"/>
      <c r="MQE336" s="19"/>
      <c r="MQF336" s="15"/>
      <c r="MQG336" s="16"/>
      <c r="MQH336" s="17"/>
      <c r="MQI336" s="18"/>
      <c r="MQJ336" s="17"/>
      <c r="MQK336" s="19"/>
      <c r="MQL336" s="19"/>
      <c r="MQM336" s="19"/>
      <c r="MQN336" s="15"/>
      <c r="MQO336" s="16"/>
      <c r="MQP336" s="17"/>
      <c r="MQQ336" s="18"/>
      <c r="MQR336" s="17"/>
      <c r="MQS336" s="19"/>
      <c r="MQT336" s="19"/>
      <c r="MQU336" s="19"/>
      <c r="MQV336" s="15"/>
      <c r="MQW336" s="16"/>
      <c r="MQX336" s="17"/>
      <c r="MQY336" s="18"/>
      <c r="MQZ336" s="17"/>
      <c r="MRA336" s="19"/>
      <c r="MRB336" s="19"/>
      <c r="MRC336" s="19"/>
      <c r="MRD336" s="15"/>
      <c r="MRE336" s="16"/>
      <c r="MRF336" s="17"/>
      <c r="MRG336" s="18"/>
      <c r="MRH336" s="17"/>
      <c r="MRI336" s="19"/>
      <c r="MRJ336" s="19"/>
      <c r="MRK336" s="19"/>
      <c r="MRL336" s="15"/>
      <c r="MRM336" s="16"/>
      <c r="MRN336" s="17"/>
      <c r="MRO336" s="18"/>
      <c r="MRP336" s="17"/>
      <c r="MRQ336" s="19"/>
      <c r="MRR336" s="19"/>
      <c r="MRS336" s="19"/>
      <c r="MRT336" s="15"/>
      <c r="MRU336" s="16"/>
      <c r="MRV336" s="17"/>
      <c r="MRW336" s="18"/>
      <c r="MRX336" s="17"/>
      <c r="MRY336" s="19"/>
      <c r="MRZ336" s="19"/>
      <c r="MSA336" s="19"/>
      <c r="MSB336" s="15"/>
      <c r="MSC336" s="16"/>
      <c r="MSD336" s="17"/>
      <c r="MSE336" s="18"/>
      <c r="MSF336" s="17"/>
      <c r="MSG336" s="19"/>
      <c r="MSH336" s="19"/>
      <c r="MSI336" s="19"/>
      <c r="MSJ336" s="15"/>
      <c r="MSK336" s="16"/>
      <c r="MSL336" s="17"/>
      <c r="MSM336" s="18"/>
      <c r="MSN336" s="17"/>
      <c r="MSO336" s="19"/>
      <c r="MSP336" s="19"/>
      <c r="MSQ336" s="19"/>
      <c r="MSR336" s="15"/>
      <c r="MSS336" s="16"/>
      <c r="MST336" s="17"/>
      <c r="MSU336" s="18"/>
      <c r="MSV336" s="17"/>
      <c r="MSW336" s="19"/>
      <c r="MSX336" s="19"/>
      <c r="MSY336" s="19"/>
      <c r="MSZ336" s="15"/>
      <c r="MTA336" s="16"/>
      <c r="MTB336" s="17"/>
      <c r="MTC336" s="18"/>
      <c r="MTD336" s="17"/>
      <c r="MTE336" s="19"/>
      <c r="MTF336" s="19"/>
      <c r="MTG336" s="19"/>
      <c r="MTH336" s="15"/>
      <c r="MTI336" s="16"/>
      <c r="MTJ336" s="17"/>
      <c r="MTK336" s="18"/>
      <c r="MTL336" s="17"/>
      <c r="MTM336" s="19"/>
      <c r="MTN336" s="19"/>
      <c r="MTO336" s="19"/>
      <c r="MTP336" s="15"/>
      <c r="MTQ336" s="16"/>
      <c r="MTR336" s="17"/>
      <c r="MTS336" s="18"/>
      <c r="MTT336" s="17"/>
      <c r="MTU336" s="19"/>
      <c r="MTV336" s="19"/>
      <c r="MTW336" s="19"/>
      <c r="MTX336" s="15"/>
      <c r="MTY336" s="16"/>
      <c r="MTZ336" s="17"/>
      <c r="MUA336" s="18"/>
      <c r="MUB336" s="17"/>
      <c r="MUC336" s="19"/>
      <c r="MUD336" s="19"/>
      <c r="MUE336" s="19"/>
      <c r="MUF336" s="15"/>
      <c r="MUG336" s="16"/>
      <c r="MUH336" s="17"/>
      <c r="MUI336" s="18"/>
      <c r="MUJ336" s="17"/>
      <c r="MUK336" s="19"/>
      <c r="MUL336" s="19"/>
      <c r="MUM336" s="19"/>
      <c r="MUN336" s="15"/>
      <c r="MUO336" s="16"/>
      <c r="MUP336" s="17"/>
      <c r="MUQ336" s="18"/>
      <c r="MUR336" s="17"/>
      <c r="MUS336" s="19"/>
      <c r="MUT336" s="19"/>
      <c r="MUU336" s="19"/>
      <c r="MUV336" s="15"/>
      <c r="MUW336" s="16"/>
      <c r="MUX336" s="17"/>
      <c r="MUY336" s="18"/>
      <c r="MUZ336" s="17"/>
      <c r="MVA336" s="19"/>
      <c r="MVB336" s="19"/>
      <c r="MVC336" s="19"/>
      <c r="MVD336" s="15"/>
      <c r="MVE336" s="16"/>
      <c r="MVF336" s="17"/>
      <c r="MVG336" s="18"/>
      <c r="MVH336" s="17"/>
      <c r="MVI336" s="19"/>
      <c r="MVJ336" s="19"/>
      <c r="MVK336" s="19"/>
      <c r="MVL336" s="15"/>
      <c r="MVM336" s="16"/>
      <c r="MVN336" s="17"/>
      <c r="MVO336" s="18"/>
      <c r="MVP336" s="17"/>
      <c r="MVQ336" s="19"/>
      <c r="MVR336" s="19"/>
      <c r="MVS336" s="19"/>
      <c r="MVT336" s="15"/>
      <c r="MVU336" s="16"/>
      <c r="MVV336" s="17"/>
      <c r="MVW336" s="18"/>
      <c r="MVX336" s="17"/>
      <c r="MVY336" s="19"/>
      <c r="MVZ336" s="19"/>
      <c r="MWA336" s="19"/>
      <c r="MWB336" s="15"/>
      <c r="MWC336" s="16"/>
      <c r="MWD336" s="17"/>
      <c r="MWE336" s="18"/>
      <c r="MWF336" s="17"/>
      <c r="MWG336" s="19"/>
      <c r="MWH336" s="19"/>
      <c r="MWI336" s="19"/>
      <c r="MWJ336" s="15"/>
      <c r="MWK336" s="16"/>
      <c r="MWL336" s="17"/>
      <c r="MWM336" s="18"/>
      <c r="MWN336" s="17"/>
      <c r="MWO336" s="19"/>
      <c r="MWP336" s="19"/>
      <c r="MWQ336" s="19"/>
      <c r="MWR336" s="15"/>
      <c r="MWS336" s="16"/>
      <c r="MWT336" s="17"/>
      <c r="MWU336" s="18"/>
      <c r="MWV336" s="17"/>
      <c r="MWW336" s="19"/>
      <c r="MWX336" s="19"/>
      <c r="MWY336" s="19"/>
      <c r="MWZ336" s="15"/>
      <c r="MXA336" s="16"/>
      <c r="MXB336" s="17"/>
      <c r="MXC336" s="18"/>
      <c r="MXD336" s="17"/>
      <c r="MXE336" s="19"/>
      <c r="MXF336" s="19"/>
      <c r="MXG336" s="19"/>
      <c r="MXH336" s="15"/>
      <c r="MXI336" s="16"/>
      <c r="MXJ336" s="17"/>
      <c r="MXK336" s="18"/>
      <c r="MXL336" s="17"/>
      <c r="MXM336" s="19"/>
      <c r="MXN336" s="19"/>
      <c r="MXO336" s="19"/>
      <c r="MXP336" s="15"/>
      <c r="MXQ336" s="16"/>
      <c r="MXR336" s="17"/>
      <c r="MXS336" s="18"/>
      <c r="MXT336" s="17"/>
      <c r="MXU336" s="19"/>
      <c r="MXV336" s="19"/>
      <c r="MXW336" s="19"/>
      <c r="MXX336" s="15"/>
      <c r="MXY336" s="16"/>
      <c r="MXZ336" s="17"/>
      <c r="MYA336" s="18"/>
      <c r="MYB336" s="17"/>
      <c r="MYC336" s="19"/>
      <c r="MYD336" s="19"/>
      <c r="MYE336" s="19"/>
      <c r="MYF336" s="15"/>
      <c r="MYG336" s="16"/>
      <c r="MYH336" s="17"/>
      <c r="MYI336" s="18"/>
      <c r="MYJ336" s="17"/>
      <c r="MYK336" s="19"/>
      <c r="MYL336" s="19"/>
      <c r="MYM336" s="19"/>
      <c r="MYN336" s="15"/>
      <c r="MYO336" s="16"/>
      <c r="MYP336" s="17"/>
      <c r="MYQ336" s="18"/>
      <c r="MYR336" s="17"/>
      <c r="MYS336" s="19"/>
      <c r="MYT336" s="19"/>
      <c r="MYU336" s="19"/>
      <c r="MYV336" s="15"/>
      <c r="MYW336" s="16"/>
      <c r="MYX336" s="17"/>
      <c r="MYY336" s="18"/>
      <c r="MYZ336" s="17"/>
      <c r="MZA336" s="19"/>
      <c r="MZB336" s="19"/>
      <c r="MZC336" s="19"/>
      <c r="MZD336" s="15"/>
      <c r="MZE336" s="16"/>
      <c r="MZF336" s="17"/>
      <c r="MZG336" s="18"/>
      <c r="MZH336" s="17"/>
      <c r="MZI336" s="19"/>
      <c r="MZJ336" s="19"/>
      <c r="MZK336" s="19"/>
      <c r="MZL336" s="15"/>
      <c r="MZM336" s="16"/>
      <c r="MZN336" s="17"/>
      <c r="MZO336" s="18"/>
      <c r="MZP336" s="17"/>
      <c r="MZQ336" s="19"/>
      <c r="MZR336" s="19"/>
      <c r="MZS336" s="19"/>
      <c r="MZT336" s="15"/>
      <c r="MZU336" s="16"/>
      <c r="MZV336" s="17"/>
      <c r="MZW336" s="18"/>
      <c r="MZX336" s="17"/>
      <c r="MZY336" s="19"/>
      <c r="MZZ336" s="19"/>
      <c r="NAA336" s="19"/>
      <c r="NAB336" s="15"/>
      <c r="NAC336" s="16"/>
      <c r="NAD336" s="17"/>
      <c r="NAE336" s="18"/>
      <c r="NAF336" s="17"/>
      <c r="NAG336" s="19"/>
      <c r="NAH336" s="19"/>
      <c r="NAI336" s="19"/>
      <c r="NAJ336" s="15"/>
      <c r="NAK336" s="16"/>
      <c r="NAL336" s="17"/>
      <c r="NAM336" s="18"/>
      <c r="NAN336" s="17"/>
      <c r="NAO336" s="19"/>
      <c r="NAP336" s="19"/>
      <c r="NAQ336" s="19"/>
      <c r="NAR336" s="15"/>
      <c r="NAS336" s="16"/>
      <c r="NAT336" s="17"/>
      <c r="NAU336" s="18"/>
      <c r="NAV336" s="17"/>
      <c r="NAW336" s="19"/>
      <c r="NAX336" s="19"/>
      <c r="NAY336" s="19"/>
      <c r="NAZ336" s="15"/>
      <c r="NBA336" s="16"/>
      <c r="NBB336" s="17"/>
      <c r="NBC336" s="18"/>
      <c r="NBD336" s="17"/>
      <c r="NBE336" s="19"/>
      <c r="NBF336" s="19"/>
      <c r="NBG336" s="19"/>
      <c r="NBH336" s="15"/>
      <c r="NBI336" s="16"/>
      <c r="NBJ336" s="17"/>
      <c r="NBK336" s="18"/>
      <c r="NBL336" s="17"/>
      <c r="NBM336" s="19"/>
      <c r="NBN336" s="19"/>
      <c r="NBO336" s="19"/>
      <c r="NBP336" s="15"/>
      <c r="NBQ336" s="16"/>
      <c r="NBR336" s="17"/>
      <c r="NBS336" s="18"/>
      <c r="NBT336" s="17"/>
      <c r="NBU336" s="19"/>
      <c r="NBV336" s="19"/>
      <c r="NBW336" s="19"/>
      <c r="NBX336" s="15"/>
      <c r="NBY336" s="16"/>
      <c r="NBZ336" s="17"/>
      <c r="NCA336" s="18"/>
      <c r="NCB336" s="17"/>
      <c r="NCC336" s="19"/>
      <c r="NCD336" s="19"/>
      <c r="NCE336" s="19"/>
      <c r="NCF336" s="15"/>
      <c r="NCG336" s="16"/>
      <c r="NCH336" s="17"/>
      <c r="NCI336" s="18"/>
      <c r="NCJ336" s="17"/>
      <c r="NCK336" s="19"/>
      <c r="NCL336" s="19"/>
      <c r="NCM336" s="19"/>
      <c r="NCN336" s="15"/>
      <c r="NCO336" s="16"/>
      <c r="NCP336" s="17"/>
      <c r="NCQ336" s="18"/>
      <c r="NCR336" s="17"/>
      <c r="NCS336" s="19"/>
      <c r="NCT336" s="19"/>
      <c r="NCU336" s="19"/>
      <c r="NCV336" s="15"/>
      <c r="NCW336" s="16"/>
      <c r="NCX336" s="17"/>
      <c r="NCY336" s="18"/>
      <c r="NCZ336" s="17"/>
      <c r="NDA336" s="19"/>
      <c r="NDB336" s="19"/>
      <c r="NDC336" s="19"/>
      <c r="NDD336" s="15"/>
      <c r="NDE336" s="16"/>
      <c r="NDF336" s="17"/>
      <c r="NDG336" s="18"/>
      <c r="NDH336" s="17"/>
      <c r="NDI336" s="19"/>
      <c r="NDJ336" s="19"/>
      <c r="NDK336" s="19"/>
      <c r="NDL336" s="15"/>
      <c r="NDM336" s="16"/>
      <c r="NDN336" s="17"/>
      <c r="NDO336" s="18"/>
      <c r="NDP336" s="17"/>
      <c r="NDQ336" s="19"/>
      <c r="NDR336" s="19"/>
      <c r="NDS336" s="19"/>
      <c r="NDT336" s="15"/>
      <c r="NDU336" s="16"/>
      <c r="NDV336" s="17"/>
      <c r="NDW336" s="18"/>
      <c r="NDX336" s="17"/>
      <c r="NDY336" s="19"/>
      <c r="NDZ336" s="19"/>
      <c r="NEA336" s="19"/>
      <c r="NEB336" s="15"/>
      <c r="NEC336" s="16"/>
      <c r="NED336" s="17"/>
      <c r="NEE336" s="18"/>
      <c r="NEF336" s="17"/>
      <c r="NEG336" s="19"/>
      <c r="NEH336" s="19"/>
      <c r="NEI336" s="19"/>
      <c r="NEJ336" s="15"/>
      <c r="NEK336" s="16"/>
      <c r="NEL336" s="17"/>
      <c r="NEM336" s="18"/>
      <c r="NEN336" s="17"/>
      <c r="NEO336" s="19"/>
      <c r="NEP336" s="19"/>
      <c r="NEQ336" s="19"/>
      <c r="NER336" s="15"/>
      <c r="NES336" s="16"/>
      <c r="NET336" s="17"/>
      <c r="NEU336" s="18"/>
      <c r="NEV336" s="17"/>
      <c r="NEW336" s="19"/>
      <c r="NEX336" s="19"/>
      <c r="NEY336" s="19"/>
      <c r="NEZ336" s="15"/>
      <c r="NFA336" s="16"/>
      <c r="NFB336" s="17"/>
      <c r="NFC336" s="18"/>
      <c r="NFD336" s="17"/>
      <c r="NFE336" s="19"/>
      <c r="NFF336" s="19"/>
      <c r="NFG336" s="19"/>
      <c r="NFH336" s="15"/>
      <c r="NFI336" s="16"/>
      <c r="NFJ336" s="17"/>
      <c r="NFK336" s="18"/>
      <c r="NFL336" s="17"/>
      <c r="NFM336" s="19"/>
      <c r="NFN336" s="19"/>
      <c r="NFO336" s="19"/>
      <c r="NFP336" s="15"/>
      <c r="NFQ336" s="16"/>
      <c r="NFR336" s="17"/>
      <c r="NFS336" s="18"/>
      <c r="NFT336" s="17"/>
      <c r="NFU336" s="19"/>
      <c r="NFV336" s="19"/>
      <c r="NFW336" s="19"/>
      <c r="NFX336" s="15"/>
      <c r="NFY336" s="16"/>
      <c r="NFZ336" s="17"/>
      <c r="NGA336" s="18"/>
      <c r="NGB336" s="17"/>
      <c r="NGC336" s="19"/>
      <c r="NGD336" s="19"/>
      <c r="NGE336" s="19"/>
      <c r="NGF336" s="15"/>
      <c r="NGG336" s="16"/>
      <c r="NGH336" s="17"/>
      <c r="NGI336" s="18"/>
      <c r="NGJ336" s="17"/>
      <c r="NGK336" s="19"/>
      <c r="NGL336" s="19"/>
      <c r="NGM336" s="19"/>
      <c r="NGN336" s="15"/>
      <c r="NGO336" s="16"/>
      <c r="NGP336" s="17"/>
      <c r="NGQ336" s="18"/>
      <c r="NGR336" s="17"/>
      <c r="NGS336" s="19"/>
      <c r="NGT336" s="19"/>
      <c r="NGU336" s="19"/>
      <c r="NGV336" s="15"/>
      <c r="NGW336" s="16"/>
      <c r="NGX336" s="17"/>
      <c r="NGY336" s="18"/>
      <c r="NGZ336" s="17"/>
      <c r="NHA336" s="19"/>
      <c r="NHB336" s="19"/>
      <c r="NHC336" s="19"/>
      <c r="NHD336" s="15"/>
      <c r="NHE336" s="16"/>
      <c r="NHF336" s="17"/>
      <c r="NHG336" s="18"/>
      <c r="NHH336" s="17"/>
      <c r="NHI336" s="19"/>
      <c r="NHJ336" s="19"/>
      <c r="NHK336" s="19"/>
      <c r="NHL336" s="15"/>
      <c r="NHM336" s="16"/>
      <c r="NHN336" s="17"/>
      <c r="NHO336" s="18"/>
      <c r="NHP336" s="17"/>
      <c r="NHQ336" s="19"/>
      <c r="NHR336" s="19"/>
      <c r="NHS336" s="19"/>
      <c r="NHT336" s="15"/>
      <c r="NHU336" s="16"/>
      <c r="NHV336" s="17"/>
      <c r="NHW336" s="18"/>
      <c r="NHX336" s="17"/>
      <c r="NHY336" s="19"/>
      <c r="NHZ336" s="19"/>
      <c r="NIA336" s="19"/>
      <c r="NIB336" s="15"/>
      <c r="NIC336" s="16"/>
      <c r="NID336" s="17"/>
      <c r="NIE336" s="18"/>
      <c r="NIF336" s="17"/>
      <c r="NIG336" s="19"/>
      <c r="NIH336" s="19"/>
      <c r="NII336" s="19"/>
      <c r="NIJ336" s="15"/>
      <c r="NIK336" s="16"/>
      <c r="NIL336" s="17"/>
      <c r="NIM336" s="18"/>
      <c r="NIN336" s="17"/>
      <c r="NIO336" s="19"/>
      <c r="NIP336" s="19"/>
      <c r="NIQ336" s="19"/>
      <c r="NIR336" s="15"/>
      <c r="NIS336" s="16"/>
      <c r="NIT336" s="17"/>
      <c r="NIU336" s="18"/>
      <c r="NIV336" s="17"/>
      <c r="NIW336" s="19"/>
      <c r="NIX336" s="19"/>
      <c r="NIY336" s="19"/>
      <c r="NIZ336" s="15"/>
      <c r="NJA336" s="16"/>
      <c r="NJB336" s="17"/>
      <c r="NJC336" s="18"/>
      <c r="NJD336" s="17"/>
      <c r="NJE336" s="19"/>
      <c r="NJF336" s="19"/>
      <c r="NJG336" s="19"/>
      <c r="NJH336" s="15"/>
      <c r="NJI336" s="16"/>
      <c r="NJJ336" s="17"/>
      <c r="NJK336" s="18"/>
      <c r="NJL336" s="17"/>
      <c r="NJM336" s="19"/>
      <c r="NJN336" s="19"/>
      <c r="NJO336" s="19"/>
      <c r="NJP336" s="15"/>
      <c r="NJQ336" s="16"/>
      <c r="NJR336" s="17"/>
      <c r="NJS336" s="18"/>
      <c r="NJT336" s="17"/>
      <c r="NJU336" s="19"/>
      <c r="NJV336" s="19"/>
      <c r="NJW336" s="19"/>
      <c r="NJX336" s="15"/>
      <c r="NJY336" s="16"/>
      <c r="NJZ336" s="17"/>
      <c r="NKA336" s="18"/>
      <c r="NKB336" s="17"/>
      <c r="NKC336" s="19"/>
      <c r="NKD336" s="19"/>
      <c r="NKE336" s="19"/>
      <c r="NKF336" s="15"/>
      <c r="NKG336" s="16"/>
      <c r="NKH336" s="17"/>
      <c r="NKI336" s="18"/>
      <c r="NKJ336" s="17"/>
      <c r="NKK336" s="19"/>
      <c r="NKL336" s="19"/>
      <c r="NKM336" s="19"/>
      <c r="NKN336" s="15"/>
      <c r="NKO336" s="16"/>
      <c r="NKP336" s="17"/>
      <c r="NKQ336" s="18"/>
      <c r="NKR336" s="17"/>
      <c r="NKS336" s="19"/>
      <c r="NKT336" s="19"/>
      <c r="NKU336" s="19"/>
      <c r="NKV336" s="15"/>
      <c r="NKW336" s="16"/>
      <c r="NKX336" s="17"/>
      <c r="NKY336" s="18"/>
      <c r="NKZ336" s="17"/>
      <c r="NLA336" s="19"/>
      <c r="NLB336" s="19"/>
      <c r="NLC336" s="19"/>
      <c r="NLD336" s="15"/>
      <c r="NLE336" s="16"/>
      <c r="NLF336" s="17"/>
      <c r="NLG336" s="18"/>
      <c r="NLH336" s="17"/>
      <c r="NLI336" s="19"/>
      <c r="NLJ336" s="19"/>
      <c r="NLK336" s="19"/>
      <c r="NLL336" s="15"/>
      <c r="NLM336" s="16"/>
      <c r="NLN336" s="17"/>
      <c r="NLO336" s="18"/>
      <c r="NLP336" s="17"/>
      <c r="NLQ336" s="19"/>
      <c r="NLR336" s="19"/>
      <c r="NLS336" s="19"/>
      <c r="NLT336" s="15"/>
      <c r="NLU336" s="16"/>
      <c r="NLV336" s="17"/>
      <c r="NLW336" s="18"/>
      <c r="NLX336" s="17"/>
      <c r="NLY336" s="19"/>
      <c r="NLZ336" s="19"/>
      <c r="NMA336" s="19"/>
      <c r="NMB336" s="15"/>
      <c r="NMC336" s="16"/>
      <c r="NMD336" s="17"/>
      <c r="NME336" s="18"/>
      <c r="NMF336" s="17"/>
      <c r="NMG336" s="19"/>
      <c r="NMH336" s="19"/>
      <c r="NMI336" s="19"/>
      <c r="NMJ336" s="15"/>
      <c r="NMK336" s="16"/>
      <c r="NML336" s="17"/>
      <c r="NMM336" s="18"/>
      <c r="NMN336" s="17"/>
      <c r="NMO336" s="19"/>
      <c r="NMP336" s="19"/>
      <c r="NMQ336" s="19"/>
      <c r="NMR336" s="15"/>
      <c r="NMS336" s="16"/>
      <c r="NMT336" s="17"/>
      <c r="NMU336" s="18"/>
      <c r="NMV336" s="17"/>
      <c r="NMW336" s="19"/>
      <c r="NMX336" s="19"/>
      <c r="NMY336" s="19"/>
      <c r="NMZ336" s="15"/>
      <c r="NNA336" s="16"/>
      <c r="NNB336" s="17"/>
      <c r="NNC336" s="18"/>
      <c r="NND336" s="17"/>
      <c r="NNE336" s="19"/>
      <c r="NNF336" s="19"/>
      <c r="NNG336" s="19"/>
      <c r="NNH336" s="15"/>
      <c r="NNI336" s="16"/>
      <c r="NNJ336" s="17"/>
      <c r="NNK336" s="18"/>
      <c r="NNL336" s="17"/>
      <c r="NNM336" s="19"/>
      <c r="NNN336" s="19"/>
      <c r="NNO336" s="19"/>
      <c r="NNP336" s="15"/>
      <c r="NNQ336" s="16"/>
      <c r="NNR336" s="17"/>
      <c r="NNS336" s="18"/>
      <c r="NNT336" s="17"/>
      <c r="NNU336" s="19"/>
      <c r="NNV336" s="19"/>
      <c r="NNW336" s="19"/>
      <c r="NNX336" s="15"/>
      <c r="NNY336" s="16"/>
      <c r="NNZ336" s="17"/>
      <c r="NOA336" s="18"/>
      <c r="NOB336" s="17"/>
      <c r="NOC336" s="19"/>
      <c r="NOD336" s="19"/>
      <c r="NOE336" s="19"/>
      <c r="NOF336" s="15"/>
      <c r="NOG336" s="16"/>
      <c r="NOH336" s="17"/>
      <c r="NOI336" s="18"/>
      <c r="NOJ336" s="17"/>
      <c r="NOK336" s="19"/>
      <c r="NOL336" s="19"/>
      <c r="NOM336" s="19"/>
      <c r="NON336" s="15"/>
      <c r="NOO336" s="16"/>
      <c r="NOP336" s="17"/>
      <c r="NOQ336" s="18"/>
      <c r="NOR336" s="17"/>
      <c r="NOS336" s="19"/>
      <c r="NOT336" s="19"/>
      <c r="NOU336" s="19"/>
      <c r="NOV336" s="15"/>
      <c r="NOW336" s="16"/>
      <c r="NOX336" s="17"/>
      <c r="NOY336" s="18"/>
      <c r="NOZ336" s="17"/>
      <c r="NPA336" s="19"/>
      <c r="NPB336" s="19"/>
      <c r="NPC336" s="19"/>
      <c r="NPD336" s="15"/>
      <c r="NPE336" s="16"/>
      <c r="NPF336" s="17"/>
      <c r="NPG336" s="18"/>
      <c r="NPH336" s="17"/>
      <c r="NPI336" s="19"/>
      <c r="NPJ336" s="19"/>
      <c r="NPK336" s="19"/>
      <c r="NPL336" s="15"/>
      <c r="NPM336" s="16"/>
      <c r="NPN336" s="17"/>
      <c r="NPO336" s="18"/>
      <c r="NPP336" s="17"/>
      <c r="NPQ336" s="19"/>
      <c r="NPR336" s="19"/>
      <c r="NPS336" s="19"/>
      <c r="NPT336" s="15"/>
      <c r="NPU336" s="16"/>
      <c r="NPV336" s="17"/>
      <c r="NPW336" s="18"/>
      <c r="NPX336" s="17"/>
      <c r="NPY336" s="19"/>
      <c r="NPZ336" s="19"/>
      <c r="NQA336" s="19"/>
      <c r="NQB336" s="15"/>
      <c r="NQC336" s="16"/>
      <c r="NQD336" s="17"/>
      <c r="NQE336" s="18"/>
      <c r="NQF336" s="17"/>
      <c r="NQG336" s="19"/>
      <c r="NQH336" s="19"/>
      <c r="NQI336" s="19"/>
      <c r="NQJ336" s="15"/>
      <c r="NQK336" s="16"/>
      <c r="NQL336" s="17"/>
      <c r="NQM336" s="18"/>
      <c r="NQN336" s="17"/>
      <c r="NQO336" s="19"/>
      <c r="NQP336" s="19"/>
      <c r="NQQ336" s="19"/>
      <c r="NQR336" s="15"/>
      <c r="NQS336" s="16"/>
      <c r="NQT336" s="17"/>
      <c r="NQU336" s="18"/>
      <c r="NQV336" s="17"/>
      <c r="NQW336" s="19"/>
      <c r="NQX336" s="19"/>
      <c r="NQY336" s="19"/>
      <c r="NQZ336" s="15"/>
      <c r="NRA336" s="16"/>
      <c r="NRB336" s="17"/>
      <c r="NRC336" s="18"/>
      <c r="NRD336" s="17"/>
      <c r="NRE336" s="19"/>
      <c r="NRF336" s="19"/>
      <c r="NRG336" s="19"/>
      <c r="NRH336" s="15"/>
      <c r="NRI336" s="16"/>
      <c r="NRJ336" s="17"/>
      <c r="NRK336" s="18"/>
      <c r="NRL336" s="17"/>
      <c r="NRM336" s="19"/>
      <c r="NRN336" s="19"/>
      <c r="NRO336" s="19"/>
      <c r="NRP336" s="15"/>
      <c r="NRQ336" s="16"/>
      <c r="NRR336" s="17"/>
      <c r="NRS336" s="18"/>
      <c r="NRT336" s="17"/>
      <c r="NRU336" s="19"/>
      <c r="NRV336" s="19"/>
      <c r="NRW336" s="19"/>
      <c r="NRX336" s="15"/>
      <c r="NRY336" s="16"/>
      <c r="NRZ336" s="17"/>
      <c r="NSA336" s="18"/>
      <c r="NSB336" s="17"/>
      <c r="NSC336" s="19"/>
      <c r="NSD336" s="19"/>
      <c r="NSE336" s="19"/>
      <c r="NSF336" s="15"/>
      <c r="NSG336" s="16"/>
      <c r="NSH336" s="17"/>
      <c r="NSI336" s="18"/>
      <c r="NSJ336" s="17"/>
      <c r="NSK336" s="19"/>
      <c r="NSL336" s="19"/>
      <c r="NSM336" s="19"/>
      <c r="NSN336" s="15"/>
      <c r="NSO336" s="16"/>
      <c r="NSP336" s="17"/>
      <c r="NSQ336" s="18"/>
      <c r="NSR336" s="17"/>
      <c r="NSS336" s="19"/>
      <c r="NST336" s="19"/>
      <c r="NSU336" s="19"/>
      <c r="NSV336" s="15"/>
      <c r="NSW336" s="16"/>
      <c r="NSX336" s="17"/>
      <c r="NSY336" s="18"/>
      <c r="NSZ336" s="17"/>
      <c r="NTA336" s="19"/>
      <c r="NTB336" s="19"/>
      <c r="NTC336" s="19"/>
      <c r="NTD336" s="15"/>
      <c r="NTE336" s="16"/>
      <c r="NTF336" s="17"/>
      <c r="NTG336" s="18"/>
      <c r="NTH336" s="17"/>
      <c r="NTI336" s="19"/>
      <c r="NTJ336" s="19"/>
      <c r="NTK336" s="19"/>
      <c r="NTL336" s="15"/>
      <c r="NTM336" s="16"/>
      <c r="NTN336" s="17"/>
      <c r="NTO336" s="18"/>
      <c r="NTP336" s="17"/>
      <c r="NTQ336" s="19"/>
      <c r="NTR336" s="19"/>
      <c r="NTS336" s="19"/>
      <c r="NTT336" s="15"/>
      <c r="NTU336" s="16"/>
      <c r="NTV336" s="17"/>
      <c r="NTW336" s="18"/>
      <c r="NTX336" s="17"/>
      <c r="NTY336" s="19"/>
      <c r="NTZ336" s="19"/>
      <c r="NUA336" s="19"/>
      <c r="NUB336" s="15"/>
      <c r="NUC336" s="16"/>
      <c r="NUD336" s="17"/>
      <c r="NUE336" s="18"/>
      <c r="NUF336" s="17"/>
      <c r="NUG336" s="19"/>
      <c r="NUH336" s="19"/>
      <c r="NUI336" s="19"/>
      <c r="NUJ336" s="15"/>
      <c r="NUK336" s="16"/>
      <c r="NUL336" s="17"/>
      <c r="NUM336" s="18"/>
      <c r="NUN336" s="17"/>
      <c r="NUO336" s="19"/>
      <c r="NUP336" s="19"/>
      <c r="NUQ336" s="19"/>
      <c r="NUR336" s="15"/>
      <c r="NUS336" s="16"/>
      <c r="NUT336" s="17"/>
      <c r="NUU336" s="18"/>
      <c r="NUV336" s="17"/>
      <c r="NUW336" s="19"/>
      <c r="NUX336" s="19"/>
      <c r="NUY336" s="19"/>
      <c r="NUZ336" s="15"/>
      <c r="NVA336" s="16"/>
      <c r="NVB336" s="17"/>
      <c r="NVC336" s="18"/>
      <c r="NVD336" s="17"/>
      <c r="NVE336" s="19"/>
      <c r="NVF336" s="19"/>
      <c r="NVG336" s="19"/>
      <c r="NVH336" s="15"/>
      <c r="NVI336" s="16"/>
      <c r="NVJ336" s="17"/>
      <c r="NVK336" s="18"/>
      <c r="NVL336" s="17"/>
      <c r="NVM336" s="19"/>
      <c r="NVN336" s="19"/>
      <c r="NVO336" s="19"/>
      <c r="NVP336" s="15"/>
      <c r="NVQ336" s="16"/>
      <c r="NVR336" s="17"/>
      <c r="NVS336" s="18"/>
      <c r="NVT336" s="17"/>
      <c r="NVU336" s="19"/>
      <c r="NVV336" s="19"/>
      <c r="NVW336" s="19"/>
      <c r="NVX336" s="15"/>
      <c r="NVY336" s="16"/>
      <c r="NVZ336" s="17"/>
      <c r="NWA336" s="18"/>
      <c r="NWB336" s="17"/>
      <c r="NWC336" s="19"/>
      <c r="NWD336" s="19"/>
      <c r="NWE336" s="19"/>
      <c r="NWF336" s="15"/>
      <c r="NWG336" s="16"/>
      <c r="NWH336" s="17"/>
      <c r="NWI336" s="18"/>
      <c r="NWJ336" s="17"/>
      <c r="NWK336" s="19"/>
      <c r="NWL336" s="19"/>
      <c r="NWM336" s="19"/>
      <c r="NWN336" s="15"/>
      <c r="NWO336" s="16"/>
      <c r="NWP336" s="17"/>
      <c r="NWQ336" s="18"/>
      <c r="NWR336" s="17"/>
      <c r="NWS336" s="19"/>
      <c r="NWT336" s="19"/>
      <c r="NWU336" s="19"/>
      <c r="NWV336" s="15"/>
      <c r="NWW336" s="16"/>
      <c r="NWX336" s="17"/>
      <c r="NWY336" s="18"/>
      <c r="NWZ336" s="17"/>
      <c r="NXA336" s="19"/>
      <c r="NXB336" s="19"/>
      <c r="NXC336" s="19"/>
      <c r="NXD336" s="15"/>
      <c r="NXE336" s="16"/>
      <c r="NXF336" s="17"/>
      <c r="NXG336" s="18"/>
      <c r="NXH336" s="17"/>
      <c r="NXI336" s="19"/>
      <c r="NXJ336" s="19"/>
      <c r="NXK336" s="19"/>
      <c r="NXL336" s="15"/>
      <c r="NXM336" s="16"/>
      <c r="NXN336" s="17"/>
      <c r="NXO336" s="18"/>
      <c r="NXP336" s="17"/>
      <c r="NXQ336" s="19"/>
      <c r="NXR336" s="19"/>
      <c r="NXS336" s="19"/>
      <c r="NXT336" s="15"/>
      <c r="NXU336" s="16"/>
      <c r="NXV336" s="17"/>
      <c r="NXW336" s="18"/>
      <c r="NXX336" s="17"/>
      <c r="NXY336" s="19"/>
      <c r="NXZ336" s="19"/>
      <c r="NYA336" s="19"/>
      <c r="NYB336" s="15"/>
      <c r="NYC336" s="16"/>
      <c r="NYD336" s="17"/>
      <c r="NYE336" s="18"/>
      <c r="NYF336" s="17"/>
      <c r="NYG336" s="19"/>
      <c r="NYH336" s="19"/>
      <c r="NYI336" s="19"/>
      <c r="NYJ336" s="15"/>
      <c r="NYK336" s="16"/>
      <c r="NYL336" s="17"/>
      <c r="NYM336" s="18"/>
      <c r="NYN336" s="17"/>
      <c r="NYO336" s="19"/>
      <c r="NYP336" s="19"/>
      <c r="NYQ336" s="19"/>
      <c r="NYR336" s="15"/>
      <c r="NYS336" s="16"/>
      <c r="NYT336" s="17"/>
      <c r="NYU336" s="18"/>
      <c r="NYV336" s="17"/>
      <c r="NYW336" s="19"/>
      <c r="NYX336" s="19"/>
      <c r="NYY336" s="19"/>
      <c r="NYZ336" s="15"/>
      <c r="NZA336" s="16"/>
      <c r="NZB336" s="17"/>
      <c r="NZC336" s="18"/>
      <c r="NZD336" s="17"/>
      <c r="NZE336" s="19"/>
      <c r="NZF336" s="19"/>
      <c r="NZG336" s="19"/>
      <c r="NZH336" s="15"/>
      <c r="NZI336" s="16"/>
      <c r="NZJ336" s="17"/>
      <c r="NZK336" s="18"/>
      <c r="NZL336" s="17"/>
      <c r="NZM336" s="19"/>
      <c r="NZN336" s="19"/>
      <c r="NZO336" s="19"/>
      <c r="NZP336" s="15"/>
      <c r="NZQ336" s="16"/>
      <c r="NZR336" s="17"/>
      <c r="NZS336" s="18"/>
      <c r="NZT336" s="17"/>
      <c r="NZU336" s="19"/>
      <c r="NZV336" s="19"/>
      <c r="NZW336" s="19"/>
      <c r="NZX336" s="15"/>
      <c r="NZY336" s="16"/>
      <c r="NZZ336" s="17"/>
      <c r="OAA336" s="18"/>
      <c r="OAB336" s="17"/>
      <c r="OAC336" s="19"/>
      <c r="OAD336" s="19"/>
      <c r="OAE336" s="19"/>
      <c r="OAF336" s="15"/>
      <c r="OAG336" s="16"/>
      <c r="OAH336" s="17"/>
      <c r="OAI336" s="18"/>
      <c r="OAJ336" s="17"/>
      <c r="OAK336" s="19"/>
      <c r="OAL336" s="19"/>
      <c r="OAM336" s="19"/>
      <c r="OAN336" s="15"/>
      <c r="OAO336" s="16"/>
      <c r="OAP336" s="17"/>
      <c r="OAQ336" s="18"/>
      <c r="OAR336" s="17"/>
      <c r="OAS336" s="19"/>
      <c r="OAT336" s="19"/>
      <c r="OAU336" s="19"/>
      <c r="OAV336" s="15"/>
      <c r="OAW336" s="16"/>
      <c r="OAX336" s="17"/>
      <c r="OAY336" s="18"/>
      <c r="OAZ336" s="17"/>
      <c r="OBA336" s="19"/>
      <c r="OBB336" s="19"/>
      <c r="OBC336" s="19"/>
      <c r="OBD336" s="15"/>
      <c r="OBE336" s="16"/>
      <c r="OBF336" s="17"/>
      <c r="OBG336" s="18"/>
      <c r="OBH336" s="17"/>
      <c r="OBI336" s="19"/>
      <c r="OBJ336" s="19"/>
      <c r="OBK336" s="19"/>
      <c r="OBL336" s="15"/>
      <c r="OBM336" s="16"/>
      <c r="OBN336" s="17"/>
      <c r="OBO336" s="18"/>
      <c r="OBP336" s="17"/>
      <c r="OBQ336" s="19"/>
      <c r="OBR336" s="19"/>
      <c r="OBS336" s="19"/>
      <c r="OBT336" s="15"/>
      <c r="OBU336" s="16"/>
      <c r="OBV336" s="17"/>
      <c r="OBW336" s="18"/>
      <c r="OBX336" s="17"/>
      <c r="OBY336" s="19"/>
      <c r="OBZ336" s="19"/>
      <c r="OCA336" s="19"/>
      <c r="OCB336" s="15"/>
      <c r="OCC336" s="16"/>
      <c r="OCD336" s="17"/>
      <c r="OCE336" s="18"/>
      <c r="OCF336" s="17"/>
      <c r="OCG336" s="19"/>
      <c r="OCH336" s="19"/>
      <c r="OCI336" s="19"/>
      <c r="OCJ336" s="15"/>
      <c r="OCK336" s="16"/>
      <c r="OCL336" s="17"/>
      <c r="OCM336" s="18"/>
      <c r="OCN336" s="17"/>
      <c r="OCO336" s="19"/>
      <c r="OCP336" s="19"/>
      <c r="OCQ336" s="19"/>
      <c r="OCR336" s="15"/>
      <c r="OCS336" s="16"/>
      <c r="OCT336" s="17"/>
      <c r="OCU336" s="18"/>
      <c r="OCV336" s="17"/>
      <c r="OCW336" s="19"/>
      <c r="OCX336" s="19"/>
      <c r="OCY336" s="19"/>
      <c r="OCZ336" s="15"/>
      <c r="ODA336" s="16"/>
      <c r="ODB336" s="17"/>
      <c r="ODC336" s="18"/>
      <c r="ODD336" s="17"/>
      <c r="ODE336" s="19"/>
      <c r="ODF336" s="19"/>
      <c r="ODG336" s="19"/>
      <c r="ODH336" s="15"/>
      <c r="ODI336" s="16"/>
      <c r="ODJ336" s="17"/>
      <c r="ODK336" s="18"/>
      <c r="ODL336" s="17"/>
      <c r="ODM336" s="19"/>
      <c r="ODN336" s="19"/>
      <c r="ODO336" s="19"/>
      <c r="ODP336" s="15"/>
      <c r="ODQ336" s="16"/>
      <c r="ODR336" s="17"/>
      <c r="ODS336" s="18"/>
      <c r="ODT336" s="17"/>
      <c r="ODU336" s="19"/>
      <c r="ODV336" s="19"/>
      <c r="ODW336" s="19"/>
      <c r="ODX336" s="15"/>
      <c r="ODY336" s="16"/>
      <c r="ODZ336" s="17"/>
      <c r="OEA336" s="18"/>
      <c r="OEB336" s="17"/>
      <c r="OEC336" s="19"/>
      <c r="OED336" s="19"/>
      <c r="OEE336" s="19"/>
      <c r="OEF336" s="15"/>
      <c r="OEG336" s="16"/>
      <c r="OEH336" s="17"/>
      <c r="OEI336" s="18"/>
      <c r="OEJ336" s="17"/>
      <c r="OEK336" s="19"/>
      <c r="OEL336" s="19"/>
      <c r="OEM336" s="19"/>
      <c r="OEN336" s="15"/>
      <c r="OEO336" s="16"/>
      <c r="OEP336" s="17"/>
      <c r="OEQ336" s="18"/>
      <c r="OER336" s="17"/>
      <c r="OES336" s="19"/>
      <c r="OET336" s="19"/>
      <c r="OEU336" s="19"/>
      <c r="OEV336" s="15"/>
      <c r="OEW336" s="16"/>
      <c r="OEX336" s="17"/>
      <c r="OEY336" s="18"/>
      <c r="OEZ336" s="17"/>
      <c r="OFA336" s="19"/>
      <c r="OFB336" s="19"/>
      <c r="OFC336" s="19"/>
      <c r="OFD336" s="15"/>
      <c r="OFE336" s="16"/>
      <c r="OFF336" s="17"/>
      <c r="OFG336" s="18"/>
      <c r="OFH336" s="17"/>
      <c r="OFI336" s="19"/>
      <c r="OFJ336" s="19"/>
      <c r="OFK336" s="19"/>
      <c r="OFL336" s="15"/>
      <c r="OFM336" s="16"/>
      <c r="OFN336" s="17"/>
      <c r="OFO336" s="18"/>
      <c r="OFP336" s="17"/>
      <c r="OFQ336" s="19"/>
      <c r="OFR336" s="19"/>
      <c r="OFS336" s="19"/>
      <c r="OFT336" s="15"/>
      <c r="OFU336" s="16"/>
      <c r="OFV336" s="17"/>
      <c r="OFW336" s="18"/>
      <c r="OFX336" s="17"/>
      <c r="OFY336" s="19"/>
      <c r="OFZ336" s="19"/>
      <c r="OGA336" s="19"/>
      <c r="OGB336" s="15"/>
      <c r="OGC336" s="16"/>
      <c r="OGD336" s="17"/>
      <c r="OGE336" s="18"/>
      <c r="OGF336" s="17"/>
      <c r="OGG336" s="19"/>
      <c r="OGH336" s="19"/>
      <c r="OGI336" s="19"/>
      <c r="OGJ336" s="15"/>
      <c r="OGK336" s="16"/>
      <c r="OGL336" s="17"/>
      <c r="OGM336" s="18"/>
      <c r="OGN336" s="17"/>
      <c r="OGO336" s="19"/>
      <c r="OGP336" s="19"/>
      <c r="OGQ336" s="19"/>
      <c r="OGR336" s="15"/>
      <c r="OGS336" s="16"/>
      <c r="OGT336" s="17"/>
      <c r="OGU336" s="18"/>
      <c r="OGV336" s="17"/>
      <c r="OGW336" s="19"/>
      <c r="OGX336" s="19"/>
      <c r="OGY336" s="19"/>
      <c r="OGZ336" s="15"/>
      <c r="OHA336" s="16"/>
      <c r="OHB336" s="17"/>
      <c r="OHC336" s="18"/>
      <c r="OHD336" s="17"/>
      <c r="OHE336" s="19"/>
      <c r="OHF336" s="19"/>
      <c r="OHG336" s="19"/>
      <c r="OHH336" s="15"/>
      <c r="OHI336" s="16"/>
      <c r="OHJ336" s="17"/>
      <c r="OHK336" s="18"/>
      <c r="OHL336" s="17"/>
      <c r="OHM336" s="19"/>
      <c r="OHN336" s="19"/>
      <c r="OHO336" s="19"/>
      <c r="OHP336" s="15"/>
      <c r="OHQ336" s="16"/>
      <c r="OHR336" s="17"/>
      <c r="OHS336" s="18"/>
      <c r="OHT336" s="17"/>
      <c r="OHU336" s="19"/>
      <c r="OHV336" s="19"/>
      <c r="OHW336" s="19"/>
      <c r="OHX336" s="15"/>
      <c r="OHY336" s="16"/>
      <c r="OHZ336" s="17"/>
      <c r="OIA336" s="18"/>
      <c r="OIB336" s="17"/>
      <c r="OIC336" s="19"/>
      <c r="OID336" s="19"/>
      <c r="OIE336" s="19"/>
      <c r="OIF336" s="15"/>
      <c r="OIG336" s="16"/>
      <c r="OIH336" s="17"/>
      <c r="OII336" s="18"/>
      <c r="OIJ336" s="17"/>
      <c r="OIK336" s="19"/>
      <c r="OIL336" s="19"/>
      <c r="OIM336" s="19"/>
      <c r="OIN336" s="15"/>
      <c r="OIO336" s="16"/>
      <c r="OIP336" s="17"/>
      <c r="OIQ336" s="18"/>
      <c r="OIR336" s="17"/>
      <c r="OIS336" s="19"/>
      <c r="OIT336" s="19"/>
      <c r="OIU336" s="19"/>
      <c r="OIV336" s="15"/>
      <c r="OIW336" s="16"/>
      <c r="OIX336" s="17"/>
      <c r="OIY336" s="18"/>
      <c r="OIZ336" s="17"/>
      <c r="OJA336" s="19"/>
      <c r="OJB336" s="19"/>
      <c r="OJC336" s="19"/>
      <c r="OJD336" s="15"/>
      <c r="OJE336" s="16"/>
      <c r="OJF336" s="17"/>
      <c r="OJG336" s="18"/>
      <c r="OJH336" s="17"/>
      <c r="OJI336" s="19"/>
      <c r="OJJ336" s="19"/>
      <c r="OJK336" s="19"/>
      <c r="OJL336" s="15"/>
      <c r="OJM336" s="16"/>
      <c r="OJN336" s="17"/>
      <c r="OJO336" s="18"/>
      <c r="OJP336" s="17"/>
      <c r="OJQ336" s="19"/>
      <c r="OJR336" s="19"/>
      <c r="OJS336" s="19"/>
      <c r="OJT336" s="15"/>
      <c r="OJU336" s="16"/>
      <c r="OJV336" s="17"/>
      <c r="OJW336" s="18"/>
      <c r="OJX336" s="17"/>
      <c r="OJY336" s="19"/>
      <c r="OJZ336" s="19"/>
      <c r="OKA336" s="19"/>
      <c r="OKB336" s="15"/>
      <c r="OKC336" s="16"/>
      <c r="OKD336" s="17"/>
      <c r="OKE336" s="18"/>
      <c r="OKF336" s="17"/>
      <c r="OKG336" s="19"/>
      <c r="OKH336" s="19"/>
      <c r="OKI336" s="19"/>
      <c r="OKJ336" s="15"/>
      <c r="OKK336" s="16"/>
      <c r="OKL336" s="17"/>
      <c r="OKM336" s="18"/>
      <c r="OKN336" s="17"/>
      <c r="OKO336" s="19"/>
      <c r="OKP336" s="19"/>
      <c r="OKQ336" s="19"/>
      <c r="OKR336" s="15"/>
      <c r="OKS336" s="16"/>
      <c r="OKT336" s="17"/>
      <c r="OKU336" s="18"/>
      <c r="OKV336" s="17"/>
      <c r="OKW336" s="19"/>
      <c r="OKX336" s="19"/>
      <c r="OKY336" s="19"/>
      <c r="OKZ336" s="15"/>
      <c r="OLA336" s="16"/>
      <c r="OLB336" s="17"/>
      <c r="OLC336" s="18"/>
      <c r="OLD336" s="17"/>
      <c r="OLE336" s="19"/>
      <c r="OLF336" s="19"/>
      <c r="OLG336" s="19"/>
      <c r="OLH336" s="15"/>
      <c r="OLI336" s="16"/>
      <c r="OLJ336" s="17"/>
      <c r="OLK336" s="18"/>
      <c r="OLL336" s="17"/>
      <c r="OLM336" s="19"/>
      <c r="OLN336" s="19"/>
      <c r="OLO336" s="19"/>
      <c r="OLP336" s="15"/>
      <c r="OLQ336" s="16"/>
      <c r="OLR336" s="17"/>
      <c r="OLS336" s="18"/>
      <c r="OLT336" s="17"/>
      <c r="OLU336" s="19"/>
      <c r="OLV336" s="19"/>
      <c r="OLW336" s="19"/>
      <c r="OLX336" s="15"/>
      <c r="OLY336" s="16"/>
      <c r="OLZ336" s="17"/>
      <c r="OMA336" s="18"/>
      <c r="OMB336" s="17"/>
      <c r="OMC336" s="19"/>
      <c r="OMD336" s="19"/>
      <c r="OME336" s="19"/>
      <c r="OMF336" s="15"/>
      <c r="OMG336" s="16"/>
      <c r="OMH336" s="17"/>
      <c r="OMI336" s="18"/>
      <c r="OMJ336" s="17"/>
      <c r="OMK336" s="19"/>
      <c r="OML336" s="19"/>
      <c r="OMM336" s="19"/>
      <c r="OMN336" s="15"/>
      <c r="OMO336" s="16"/>
      <c r="OMP336" s="17"/>
      <c r="OMQ336" s="18"/>
      <c r="OMR336" s="17"/>
      <c r="OMS336" s="19"/>
      <c r="OMT336" s="19"/>
      <c r="OMU336" s="19"/>
      <c r="OMV336" s="15"/>
      <c r="OMW336" s="16"/>
      <c r="OMX336" s="17"/>
      <c r="OMY336" s="18"/>
      <c r="OMZ336" s="17"/>
      <c r="ONA336" s="19"/>
      <c r="ONB336" s="19"/>
      <c r="ONC336" s="19"/>
      <c r="OND336" s="15"/>
      <c r="ONE336" s="16"/>
      <c r="ONF336" s="17"/>
      <c r="ONG336" s="18"/>
      <c r="ONH336" s="17"/>
      <c r="ONI336" s="19"/>
      <c r="ONJ336" s="19"/>
      <c r="ONK336" s="19"/>
      <c r="ONL336" s="15"/>
      <c r="ONM336" s="16"/>
      <c r="ONN336" s="17"/>
      <c r="ONO336" s="18"/>
      <c r="ONP336" s="17"/>
      <c r="ONQ336" s="19"/>
      <c r="ONR336" s="19"/>
      <c r="ONS336" s="19"/>
      <c r="ONT336" s="15"/>
      <c r="ONU336" s="16"/>
      <c r="ONV336" s="17"/>
      <c r="ONW336" s="18"/>
      <c r="ONX336" s="17"/>
      <c r="ONY336" s="19"/>
      <c r="ONZ336" s="19"/>
      <c r="OOA336" s="19"/>
      <c r="OOB336" s="15"/>
      <c r="OOC336" s="16"/>
      <c r="OOD336" s="17"/>
      <c r="OOE336" s="18"/>
      <c r="OOF336" s="17"/>
      <c r="OOG336" s="19"/>
      <c r="OOH336" s="19"/>
      <c r="OOI336" s="19"/>
      <c r="OOJ336" s="15"/>
      <c r="OOK336" s="16"/>
      <c r="OOL336" s="17"/>
      <c r="OOM336" s="18"/>
      <c r="OON336" s="17"/>
      <c r="OOO336" s="19"/>
      <c r="OOP336" s="19"/>
      <c r="OOQ336" s="19"/>
      <c r="OOR336" s="15"/>
      <c r="OOS336" s="16"/>
      <c r="OOT336" s="17"/>
      <c r="OOU336" s="18"/>
      <c r="OOV336" s="17"/>
      <c r="OOW336" s="19"/>
      <c r="OOX336" s="19"/>
      <c r="OOY336" s="19"/>
      <c r="OOZ336" s="15"/>
      <c r="OPA336" s="16"/>
      <c r="OPB336" s="17"/>
      <c r="OPC336" s="18"/>
      <c r="OPD336" s="17"/>
      <c r="OPE336" s="19"/>
      <c r="OPF336" s="19"/>
      <c r="OPG336" s="19"/>
      <c r="OPH336" s="15"/>
      <c r="OPI336" s="16"/>
      <c r="OPJ336" s="17"/>
      <c r="OPK336" s="18"/>
      <c r="OPL336" s="17"/>
      <c r="OPM336" s="19"/>
      <c r="OPN336" s="19"/>
      <c r="OPO336" s="19"/>
      <c r="OPP336" s="15"/>
      <c r="OPQ336" s="16"/>
      <c r="OPR336" s="17"/>
      <c r="OPS336" s="18"/>
      <c r="OPT336" s="17"/>
      <c r="OPU336" s="19"/>
      <c r="OPV336" s="19"/>
      <c r="OPW336" s="19"/>
      <c r="OPX336" s="15"/>
      <c r="OPY336" s="16"/>
      <c r="OPZ336" s="17"/>
      <c r="OQA336" s="18"/>
      <c r="OQB336" s="17"/>
      <c r="OQC336" s="19"/>
      <c r="OQD336" s="19"/>
      <c r="OQE336" s="19"/>
      <c r="OQF336" s="15"/>
      <c r="OQG336" s="16"/>
      <c r="OQH336" s="17"/>
      <c r="OQI336" s="18"/>
      <c r="OQJ336" s="17"/>
      <c r="OQK336" s="19"/>
      <c r="OQL336" s="19"/>
      <c r="OQM336" s="19"/>
      <c r="OQN336" s="15"/>
      <c r="OQO336" s="16"/>
      <c r="OQP336" s="17"/>
      <c r="OQQ336" s="18"/>
      <c r="OQR336" s="17"/>
      <c r="OQS336" s="19"/>
      <c r="OQT336" s="19"/>
      <c r="OQU336" s="19"/>
      <c r="OQV336" s="15"/>
      <c r="OQW336" s="16"/>
      <c r="OQX336" s="17"/>
      <c r="OQY336" s="18"/>
      <c r="OQZ336" s="17"/>
      <c r="ORA336" s="19"/>
      <c r="ORB336" s="19"/>
      <c r="ORC336" s="19"/>
      <c r="ORD336" s="15"/>
      <c r="ORE336" s="16"/>
      <c r="ORF336" s="17"/>
      <c r="ORG336" s="18"/>
      <c r="ORH336" s="17"/>
      <c r="ORI336" s="19"/>
      <c r="ORJ336" s="19"/>
      <c r="ORK336" s="19"/>
      <c r="ORL336" s="15"/>
      <c r="ORM336" s="16"/>
      <c r="ORN336" s="17"/>
      <c r="ORO336" s="18"/>
      <c r="ORP336" s="17"/>
      <c r="ORQ336" s="19"/>
      <c r="ORR336" s="19"/>
      <c r="ORS336" s="19"/>
      <c r="ORT336" s="15"/>
      <c r="ORU336" s="16"/>
      <c r="ORV336" s="17"/>
      <c r="ORW336" s="18"/>
      <c r="ORX336" s="17"/>
      <c r="ORY336" s="19"/>
      <c r="ORZ336" s="19"/>
      <c r="OSA336" s="19"/>
      <c r="OSB336" s="15"/>
      <c r="OSC336" s="16"/>
      <c r="OSD336" s="17"/>
      <c r="OSE336" s="18"/>
      <c r="OSF336" s="17"/>
      <c r="OSG336" s="19"/>
      <c r="OSH336" s="19"/>
      <c r="OSI336" s="19"/>
      <c r="OSJ336" s="15"/>
      <c r="OSK336" s="16"/>
      <c r="OSL336" s="17"/>
      <c r="OSM336" s="18"/>
      <c r="OSN336" s="17"/>
      <c r="OSO336" s="19"/>
      <c r="OSP336" s="19"/>
      <c r="OSQ336" s="19"/>
      <c r="OSR336" s="15"/>
      <c r="OSS336" s="16"/>
      <c r="OST336" s="17"/>
      <c r="OSU336" s="18"/>
      <c r="OSV336" s="17"/>
      <c r="OSW336" s="19"/>
      <c r="OSX336" s="19"/>
      <c r="OSY336" s="19"/>
      <c r="OSZ336" s="15"/>
      <c r="OTA336" s="16"/>
      <c r="OTB336" s="17"/>
      <c r="OTC336" s="18"/>
      <c r="OTD336" s="17"/>
      <c r="OTE336" s="19"/>
      <c r="OTF336" s="19"/>
      <c r="OTG336" s="19"/>
      <c r="OTH336" s="15"/>
      <c r="OTI336" s="16"/>
      <c r="OTJ336" s="17"/>
      <c r="OTK336" s="18"/>
      <c r="OTL336" s="17"/>
      <c r="OTM336" s="19"/>
      <c r="OTN336" s="19"/>
      <c r="OTO336" s="19"/>
      <c r="OTP336" s="15"/>
      <c r="OTQ336" s="16"/>
      <c r="OTR336" s="17"/>
      <c r="OTS336" s="18"/>
      <c r="OTT336" s="17"/>
      <c r="OTU336" s="19"/>
      <c r="OTV336" s="19"/>
      <c r="OTW336" s="19"/>
      <c r="OTX336" s="15"/>
      <c r="OTY336" s="16"/>
      <c r="OTZ336" s="17"/>
      <c r="OUA336" s="18"/>
      <c r="OUB336" s="17"/>
      <c r="OUC336" s="19"/>
      <c r="OUD336" s="19"/>
      <c r="OUE336" s="19"/>
      <c r="OUF336" s="15"/>
      <c r="OUG336" s="16"/>
      <c r="OUH336" s="17"/>
      <c r="OUI336" s="18"/>
      <c r="OUJ336" s="17"/>
      <c r="OUK336" s="19"/>
      <c r="OUL336" s="19"/>
      <c r="OUM336" s="19"/>
      <c r="OUN336" s="15"/>
      <c r="OUO336" s="16"/>
      <c r="OUP336" s="17"/>
      <c r="OUQ336" s="18"/>
      <c r="OUR336" s="17"/>
      <c r="OUS336" s="19"/>
      <c r="OUT336" s="19"/>
      <c r="OUU336" s="19"/>
      <c r="OUV336" s="15"/>
      <c r="OUW336" s="16"/>
      <c r="OUX336" s="17"/>
      <c r="OUY336" s="18"/>
      <c r="OUZ336" s="17"/>
      <c r="OVA336" s="19"/>
      <c r="OVB336" s="19"/>
      <c r="OVC336" s="19"/>
      <c r="OVD336" s="15"/>
      <c r="OVE336" s="16"/>
      <c r="OVF336" s="17"/>
      <c r="OVG336" s="18"/>
      <c r="OVH336" s="17"/>
      <c r="OVI336" s="19"/>
      <c r="OVJ336" s="19"/>
      <c r="OVK336" s="19"/>
      <c r="OVL336" s="15"/>
      <c r="OVM336" s="16"/>
      <c r="OVN336" s="17"/>
      <c r="OVO336" s="18"/>
      <c r="OVP336" s="17"/>
      <c r="OVQ336" s="19"/>
      <c r="OVR336" s="19"/>
      <c r="OVS336" s="19"/>
      <c r="OVT336" s="15"/>
      <c r="OVU336" s="16"/>
      <c r="OVV336" s="17"/>
      <c r="OVW336" s="18"/>
      <c r="OVX336" s="17"/>
      <c r="OVY336" s="19"/>
      <c r="OVZ336" s="19"/>
      <c r="OWA336" s="19"/>
      <c r="OWB336" s="15"/>
      <c r="OWC336" s="16"/>
      <c r="OWD336" s="17"/>
      <c r="OWE336" s="18"/>
      <c r="OWF336" s="17"/>
      <c r="OWG336" s="19"/>
      <c r="OWH336" s="19"/>
      <c r="OWI336" s="19"/>
      <c r="OWJ336" s="15"/>
      <c r="OWK336" s="16"/>
      <c r="OWL336" s="17"/>
      <c r="OWM336" s="18"/>
      <c r="OWN336" s="17"/>
      <c r="OWO336" s="19"/>
      <c r="OWP336" s="19"/>
      <c r="OWQ336" s="19"/>
      <c r="OWR336" s="15"/>
      <c r="OWS336" s="16"/>
      <c r="OWT336" s="17"/>
      <c r="OWU336" s="18"/>
      <c r="OWV336" s="17"/>
      <c r="OWW336" s="19"/>
      <c r="OWX336" s="19"/>
      <c r="OWY336" s="19"/>
      <c r="OWZ336" s="15"/>
      <c r="OXA336" s="16"/>
      <c r="OXB336" s="17"/>
      <c r="OXC336" s="18"/>
      <c r="OXD336" s="17"/>
      <c r="OXE336" s="19"/>
      <c r="OXF336" s="19"/>
      <c r="OXG336" s="19"/>
      <c r="OXH336" s="15"/>
      <c r="OXI336" s="16"/>
      <c r="OXJ336" s="17"/>
      <c r="OXK336" s="18"/>
      <c r="OXL336" s="17"/>
      <c r="OXM336" s="19"/>
      <c r="OXN336" s="19"/>
      <c r="OXO336" s="19"/>
      <c r="OXP336" s="15"/>
      <c r="OXQ336" s="16"/>
      <c r="OXR336" s="17"/>
      <c r="OXS336" s="18"/>
      <c r="OXT336" s="17"/>
      <c r="OXU336" s="19"/>
      <c r="OXV336" s="19"/>
      <c r="OXW336" s="19"/>
      <c r="OXX336" s="15"/>
      <c r="OXY336" s="16"/>
      <c r="OXZ336" s="17"/>
      <c r="OYA336" s="18"/>
      <c r="OYB336" s="17"/>
      <c r="OYC336" s="19"/>
      <c r="OYD336" s="19"/>
      <c r="OYE336" s="19"/>
      <c r="OYF336" s="15"/>
      <c r="OYG336" s="16"/>
      <c r="OYH336" s="17"/>
      <c r="OYI336" s="18"/>
      <c r="OYJ336" s="17"/>
      <c r="OYK336" s="19"/>
      <c r="OYL336" s="19"/>
      <c r="OYM336" s="19"/>
      <c r="OYN336" s="15"/>
      <c r="OYO336" s="16"/>
      <c r="OYP336" s="17"/>
      <c r="OYQ336" s="18"/>
      <c r="OYR336" s="17"/>
      <c r="OYS336" s="19"/>
      <c r="OYT336" s="19"/>
      <c r="OYU336" s="19"/>
      <c r="OYV336" s="15"/>
      <c r="OYW336" s="16"/>
      <c r="OYX336" s="17"/>
      <c r="OYY336" s="18"/>
      <c r="OYZ336" s="17"/>
      <c r="OZA336" s="19"/>
      <c r="OZB336" s="19"/>
      <c r="OZC336" s="19"/>
      <c r="OZD336" s="15"/>
      <c r="OZE336" s="16"/>
      <c r="OZF336" s="17"/>
      <c r="OZG336" s="18"/>
      <c r="OZH336" s="17"/>
      <c r="OZI336" s="19"/>
      <c r="OZJ336" s="19"/>
      <c r="OZK336" s="19"/>
      <c r="OZL336" s="15"/>
      <c r="OZM336" s="16"/>
      <c r="OZN336" s="17"/>
      <c r="OZO336" s="18"/>
      <c r="OZP336" s="17"/>
      <c r="OZQ336" s="19"/>
      <c r="OZR336" s="19"/>
      <c r="OZS336" s="19"/>
      <c r="OZT336" s="15"/>
      <c r="OZU336" s="16"/>
      <c r="OZV336" s="17"/>
      <c r="OZW336" s="18"/>
      <c r="OZX336" s="17"/>
      <c r="OZY336" s="19"/>
      <c r="OZZ336" s="19"/>
      <c r="PAA336" s="19"/>
      <c r="PAB336" s="15"/>
      <c r="PAC336" s="16"/>
      <c r="PAD336" s="17"/>
      <c r="PAE336" s="18"/>
      <c r="PAF336" s="17"/>
      <c r="PAG336" s="19"/>
      <c r="PAH336" s="19"/>
      <c r="PAI336" s="19"/>
      <c r="PAJ336" s="15"/>
      <c r="PAK336" s="16"/>
      <c r="PAL336" s="17"/>
      <c r="PAM336" s="18"/>
      <c r="PAN336" s="17"/>
      <c r="PAO336" s="19"/>
      <c r="PAP336" s="19"/>
      <c r="PAQ336" s="19"/>
      <c r="PAR336" s="15"/>
      <c r="PAS336" s="16"/>
      <c r="PAT336" s="17"/>
      <c r="PAU336" s="18"/>
      <c r="PAV336" s="17"/>
      <c r="PAW336" s="19"/>
      <c r="PAX336" s="19"/>
      <c r="PAY336" s="19"/>
      <c r="PAZ336" s="15"/>
      <c r="PBA336" s="16"/>
      <c r="PBB336" s="17"/>
      <c r="PBC336" s="18"/>
      <c r="PBD336" s="17"/>
      <c r="PBE336" s="19"/>
      <c r="PBF336" s="19"/>
      <c r="PBG336" s="19"/>
      <c r="PBH336" s="15"/>
      <c r="PBI336" s="16"/>
      <c r="PBJ336" s="17"/>
      <c r="PBK336" s="18"/>
      <c r="PBL336" s="17"/>
      <c r="PBM336" s="19"/>
      <c r="PBN336" s="19"/>
      <c r="PBO336" s="19"/>
      <c r="PBP336" s="15"/>
      <c r="PBQ336" s="16"/>
      <c r="PBR336" s="17"/>
      <c r="PBS336" s="18"/>
      <c r="PBT336" s="17"/>
      <c r="PBU336" s="19"/>
      <c r="PBV336" s="19"/>
      <c r="PBW336" s="19"/>
      <c r="PBX336" s="15"/>
      <c r="PBY336" s="16"/>
      <c r="PBZ336" s="17"/>
      <c r="PCA336" s="18"/>
      <c r="PCB336" s="17"/>
      <c r="PCC336" s="19"/>
      <c r="PCD336" s="19"/>
      <c r="PCE336" s="19"/>
      <c r="PCF336" s="15"/>
      <c r="PCG336" s="16"/>
      <c r="PCH336" s="17"/>
      <c r="PCI336" s="18"/>
      <c r="PCJ336" s="17"/>
      <c r="PCK336" s="19"/>
      <c r="PCL336" s="19"/>
      <c r="PCM336" s="19"/>
      <c r="PCN336" s="15"/>
      <c r="PCO336" s="16"/>
      <c r="PCP336" s="17"/>
      <c r="PCQ336" s="18"/>
      <c r="PCR336" s="17"/>
      <c r="PCS336" s="19"/>
      <c r="PCT336" s="19"/>
      <c r="PCU336" s="19"/>
      <c r="PCV336" s="15"/>
      <c r="PCW336" s="16"/>
      <c r="PCX336" s="17"/>
      <c r="PCY336" s="18"/>
      <c r="PCZ336" s="17"/>
      <c r="PDA336" s="19"/>
      <c r="PDB336" s="19"/>
      <c r="PDC336" s="19"/>
      <c r="PDD336" s="15"/>
      <c r="PDE336" s="16"/>
      <c r="PDF336" s="17"/>
      <c r="PDG336" s="18"/>
      <c r="PDH336" s="17"/>
      <c r="PDI336" s="19"/>
      <c r="PDJ336" s="19"/>
      <c r="PDK336" s="19"/>
      <c r="PDL336" s="15"/>
      <c r="PDM336" s="16"/>
      <c r="PDN336" s="17"/>
      <c r="PDO336" s="18"/>
      <c r="PDP336" s="17"/>
      <c r="PDQ336" s="19"/>
      <c r="PDR336" s="19"/>
      <c r="PDS336" s="19"/>
      <c r="PDT336" s="15"/>
      <c r="PDU336" s="16"/>
      <c r="PDV336" s="17"/>
      <c r="PDW336" s="18"/>
      <c r="PDX336" s="17"/>
      <c r="PDY336" s="19"/>
      <c r="PDZ336" s="19"/>
      <c r="PEA336" s="19"/>
      <c r="PEB336" s="15"/>
      <c r="PEC336" s="16"/>
      <c r="PED336" s="17"/>
      <c r="PEE336" s="18"/>
      <c r="PEF336" s="17"/>
      <c r="PEG336" s="19"/>
      <c r="PEH336" s="19"/>
      <c r="PEI336" s="19"/>
      <c r="PEJ336" s="15"/>
      <c r="PEK336" s="16"/>
      <c r="PEL336" s="17"/>
      <c r="PEM336" s="18"/>
      <c r="PEN336" s="17"/>
      <c r="PEO336" s="19"/>
      <c r="PEP336" s="19"/>
      <c r="PEQ336" s="19"/>
      <c r="PER336" s="15"/>
      <c r="PES336" s="16"/>
      <c r="PET336" s="17"/>
      <c r="PEU336" s="18"/>
      <c r="PEV336" s="17"/>
      <c r="PEW336" s="19"/>
      <c r="PEX336" s="19"/>
      <c r="PEY336" s="19"/>
      <c r="PEZ336" s="15"/>
      <c r="PFA336" s="16"/>
      <c r="PFB336" s="17"/>
      <c r="PFC336" s="18"/>
      <c r="PFD336" s="17"/>
      <c r="PFE336" s="19"/>
      <c r="PFF336" s="19"/>
      <c r="PFG336" s="19"/>
      <c r="PFH336" s="15"/>
      <c r="PFI336" s="16"/>
      <c r="PFJ336" s="17"/>
      <c r="PFK336" s="18"/>
      <c r="PFL336" s="17"/>
      <c r="PFM336" s="19"/>
      <c r="PFN336" s="19"/>
      <c r="PFO336" s="19"/>
      <c r="PFP336" s="15"/>
      <c r="PFQ336" s="16"/>
      <c r="PFR336" s="17"/>
      <c r="PFS336" s="18"/>
      <c r="PFT336" s="17"/>
      <c r="PFU336" s="19"/>
      <c r="PFV336" s="19"/>
      <c r="PFW336" s="19"/>
      <c r="PFX336" s="15"/>
      <c r="PFY336" s="16"/>
      <c r="PFZ336" s="17"/>
      <c r="PGA336" s="18"/>
      <c r="PGB336" s="17"/>
      <c r="PGC336" s="19"/>
      <c r="PGD336" s="19"/>
      <c r="PGE336" s="19"/>
      <c r="PGF336" s="15"/>
      <c r="PGG336" s="16"/>
      <c r="PGH336" s="17"/>
      <c r="PGI336" s="18"/>
      <c r="PGJ336" s="17"/>
      <c r="PGK336" s="19"/>
      <c r="PGL336" s="19"/>
      <c r="PGM336" s="19"/>
      <c r="PGN336" s="15"/>
      <c r="PGO336" s="16"/>
      <c r="PGP336" s="17"/>
      <c r="PGQ336" s="18"/>
      <c r="PGR336" s="17"/>
      <c r="PGS336" s="19"/>
      <c r="PGT336" s="19"/>
      <c r="PGU336" s="19"/>
      <c r="PGV336" s="15"/>
      <c r="PGW336" s="16"/>
      <c r="PGX336" s="17"/>
      <c r="PGY336" s="18"/>
      <c r="PGZ336" s="17"/>
      <c r="PHA336" s="19"/>
      <c r="PHB336" s="19"/>
      <c r="PHC336" s="19"/>
      <c r="PHD336" s="15"/>
      <c r="PHE336" s="16"/>
      <c r="PHF336" s="17"/>
      <c r="PHG336" s="18"/>
      <c r="PHH336" s="17"/>
      <c r="PHI336" s="19"/>
      <c r="PHJ336" s="19"/>
      <c r="PHK336" s="19"/>
      <c r="PHL336" s="15"/>
      <c r="PHM336" s="16"/>
      <c r="PHN336" s="17"/>
      <c r="PHO336" s="18"/>
      <c r="PHP336" s="17"/>
      <c r="PHQ336" s="19"/>
      <c r="PHR336" s="19"/>
      <c r="PHS336" s="19"/>
      <c r="PHT336" s="15"/>
      <c r="PHU336" s="16"/>
      <c r="PHV336" s="17"/>
      <c r="PHW336" s="18"/>
      <c r="PHX336" s="17"/>
      <c r="PHY336" s="19"/>
      <c r="PHZ336" s="19"/>
      <c r="PIA336" s="19"/>
      <c r="PIB336" s="15"/>
      <c r="PIC336" s="16"/>
      <c r="PID336" s="17"/>
      <c r="PIE336" s="18"/>
      <c r="PIF336" s="17"/>
      <c r="PIG336" s="19"/>
      <c r="PIH336" s="19"/>
      <c r="PII336" s="19"/>
      <c r="PIJ336" s="15"/>
      <c r="PIK336" s="16"/>
      <c r="PIL336" s="17"/>
      <c r="PIM336" s="18"/>
      <c r="PIN336" s="17"/>
      <c r="PIO336" s="19"/>
      <c r="PIP336" s="19"/>
      <c r="PIQ336" s="19"/>
      <c r="PIR336" s="15"/>
      <c r="PIS336" s="16"/>
      <c r="PIT336" s="17"/>
      <c r="PIU336" s="18"/>
      <c r="PIV336" s="17"/>
      <c r="PIW336" s="19"/>
      <c r="PIX336" s="19"/>
      <c r="PIY336" s="19"/>
      <c r="PIZ336" s="15"/>
      <c r="PJA336" s="16"/>
      <c r="PJB336" s="17"/>
      <c r="PJC336" s="18"/>
      <c r="PJD336" s="17"/>
      <c r="PJE336" s="19"/>
      <c r="PJF336" s="19"/>
      <c r="PJG336" s="19"/>
      <c r="PJH336" s="15"/>
      <c r="PJI336" s="16"/>
      <c r="PJJ336" s="17"/>
      <c r="PJK336" s="18"/>
      <c r="PJL336" s="17"/>
      <c r="PJM336" s="19"/>
      <c r="PJN336" s="19"/>
      <c r="PJO336" s="19"/>
      <c r="PJP336" s="15"/>
      <c r="PJQ336" s="16"/>
      <c r="PJR336" s="17"/>
      <c r="PJS336" s="18"/>
      <c r="PJT336" s="17"/>
      <c r="PJU336" s="19"/>
      <c r="PJV336" s="19"/>
      <c r="PJW336" s="19"/>
      <c r="PJX336" s="15"/>
      <c r="PJY336" s="16"/>
      <c r="PJZ336" s="17"/>
      <c r="PKA336" s="18"/>
      <c r="PKB336" s="17"/>
      <c r="PKC336" s="19"/>
      <c r="PKD336" s="19"/>
      <c r="PKE336" s="19"/>
      <c r="PKF336" s="15"/>
      <c r="PKG336" s="16"/>
      <c r="PKH336" s="17"/>
      <c r="PKI336" s="18"/>
      <c r="PKJ336" s="17"/>
      <c r="PKK336" s="19"/>
      <c r="PKL336" s="19"/>
      <c r="PKM336" s="19"/>
      <c r="PKN336" s="15"/>
      <c r="PKO336" s="16"/>
      <c r="PKP336" s="17"/>
      <c r="PKQ336" s="18"/>
      <c r="PKR336" s="17"/>
      <c r="PKS336" s="19"/>
      <c r="PKT336" s="19"/>
      <c r="PKU336" s="19"/>
      <c r="PKV336" s="15"/>
      <c r="PKW336" s="16"/>
      <c r="PKX336" s="17"/>
      <c r="PKY336" s="18"/>
      <c r="PKZ336" s="17"/>
      <c r="PLA336" s="19"/>
      <c r="PLB336" s="19"/>
      <c r="PLC336" s="19"/>
      <c r="PLD336" s="15"/>
      <c r="PLE336" s="16"/>
      <c r="PLF336" s="17"/>
      <c r="PLG336" s="18"/>
      <c r="PLH336" s="17"/>
      <c r="PLI336" s="19"/>
      <c r="PLJ336" s="19"/>
      <c r="PLK336" s="19"/>
      <c r="PLL336" s="15"/>
      <c r="PLM336" s="16"/>
      <c r="PLN336" s="17"/>
      <c r="PLO336" s="18"/>
      <c r="PLP336" s="17"/>
      <c r="PLQ336" s="19"/>
      <c r="PLR336" s="19"/>
      <c r="PLS336" s="19"/>
      <c r="PLT336" s="15"/>
      <c r="PLU336" s="16"/>
      <c r="PLV336" s="17"/>
      <c r="PLW336" s="18"/>
      <c r="PLX336" s="17"/>
      <c r="PLY336" s="19"/>
      <c r="PLZ336" s="19"/>
      <c r="PMA336" s="19"/>
      <c r="PMB336" s="15"/>
      <c r="PMC336" s="16"/>
      <c r="PMD336" s="17"/>
      <c r="PME336" s="18"/>
      <c r="PMF336" s="17"/>
      <c r="PMG336" s="19"/>
      <c r="PMH336" s="19"/>
      <c r="PMI336" s="19"/>
      <c r="PMJ336" s="15"/>
      <c r="PMK336" s="16"/>
      <c r="PML336" s="17"/>
      <c r="PMM336" s="18"/>
      <c r="PMN336" s="17"/>
      <c r="PMO336" s="19"/>
      <c r="PMP336" s="19"/>
      <c r="PMQ336" s="19"/>
      <c r="PMR336" s="15"/>
      <c r="PMS336" s="16"/>
      <c r="PMT336" s="17"/>
      <c r="PMU336" s="18"/>
      <c r="PMV336" s="17"/>
      <c r="PMW336" s="19"/>
      <c r="PMX336" s="19"/>
      <c r="PMY336" s="19"/>
      <c r="PMZ336" s="15"/>
      <c r="PNA336" s="16"/>
      <c r="PNB336" s="17"/>
      <c r="PNC336" s="18"/>
      <c r="PND336" s="17"/>
      <c r="PNE336" s="19"/>
      <c r="PNF336" s="19"/>
      <c r="PNG336" s="19"/>
      <c r="PNH336" s="15"/>
      <c r="PNI336" s="16"/>
      <c r="PNJ336" s="17"/>
      <c r="PNK336" s="18"/>
      <c r="PNL336" s="17"/>
      <c r="PNM336" s="19"/>
      <c r="PNN336" s="19"/>
      <c r="PNO336" s="19"/>
      <c r="PNP336" s="15"/>
      <c r="PNQ336" s="16"/>
      <c r="PNR336" s="17"/>
      <c r="PNS336" s="18"/>
      <c r="PNT336" s="17"/>
      <c r="PNU336" s="19"/>
      <c r="PNV336" s="19"/>
      <c r="PNW336" s="19"/>
      <c r="PNX336" s="15"/>
      <c r="PNY336" s="16"/>
      <c r="PNZ336" s="17"/>
      <c r="POA336" s="18"/>
      <c r="POB336" s="17"/>
      <c r="POC336" s="19"/>
      <c r="POD336" s="19"/>
      <c r="POE336" s="19"/>
      <c r="POF336" s="15"/>
      <c r="POG336" s="16"/>
      <c r="POH336" s="17"/>
      <c r="POI336" s="18"/>
      <c r="POJ336" s="17"/>
      <c r="POK336" s="19"/>
      <c r="POL336" s="19"/>
      <c r="POM336" s="19"/>
      <c r="PON336" s="15"/>
      <c r="POO336" s="16"/>
      <c r="POP336" s="17"/>
      <c r="POQ336" s="18"/>
      <c r="POR336" s="17"/>
      <c r="POS336" s="19"/>
      <c r="POT336" s="19"/>
      <c r="POU336" s="19"/>
      <c r="POV336" s="15"/>
      <c r="POW336" s="16"/>
      <c r="POX336" s="17"/>
      <c r="POY336" s="18"/>
      <c r="POZ336" s="17"/>
      <c r="PPA336" s="19"/>
      <c r="PPB336" s="19"/>
      <c r="PPC336" s="19"/>
      <c r="PPD336" s="15"/>
      <c r="PPE336" s="16"/>
      <c r="PPF336" s="17"/>
      <c r="PPG336" s="18"/>
      <c r="PPH336" s="17"/>
      <c r="PPI336" s="19"/>
      <c r="PPJ336" s="19"/>
      <c r="PPK336" s="19"/>
      <c r="PPL336" s="15"/>
      <c r="PPM336" s="16"/>
      <c r="PPN336" s="17"/>
      <c r="PPO336" s="18"/>
      <c r="PPP336" s="17"/>
      <c r="PPQ336" s="19"/>
      <c r="PPR336" s="19"/>
      <c r="PPS336" s="19"/>
      <c r="PPT336" s="15"/>
      <c r="PPU336" s="16"/>
      <c r="PPV336" s="17"/>
      <c r="PPW336" s="18"/>
      <c r="PPX336" s="17"/>
      <c r="PPY336" s="19"/>
      <c r="PPZ336" s="19"/>
      <c r="PQA336" s="19"/>
      <c r="PQB336" s="15"/>
      <c r="PQC336" s="16"/>
      <c r="PQD336" s="17"/>
      <c r="PQE336" s="18"/>
      <c r="PQF336" s="17"/>
      <c r="PQG336" s="19"/>
      <c r="PQH336" s="19"/>
      <c r="PQI336" s="19"/>
      <c r="PQJ336" s="15"/>
      <c r="PQK336" s="16"/>
      <c r="PQL336" s="17"/>
      <c r="PQM336" s="18"/>
      <c r="PQN336" s="17"/>
      <c r="PQO336" s="19"/>
      <c r="PQP336" s="19"/>
      <c r="PQQ336" s="19"/>
      <c r="PQR336" s="15"/>
      <c r="PQS336" s="16"/>
      <c r="PQT336" s="17"/>
      <c r="PQU336" s="18"/>
      <c r="PQV336" s="17"/>
      <c r="PQW336" s="19"/>
      <c r="PQX336" s="19"/>
      <c r="PQY336" s="19"/>
      <c r="PQZ336" s="15"/>
      <c r="PRA336" s="16"/>
      <c r="PRB336" s="17"/>
      <c r="PRC336" s="18"/>
      <c r="PRD336" s="17"/>
      <c r="PRE336" s="19"/>
      <c r="PRF336" s="19"/>
      <c r="PRG336" s="19"/>
      <c r="PRH336" s="15"/>
      <c r="PRI336" s="16"/>
      <c r="PRJ336" s="17"/>
      <c r="PRK336" s="18"/>
      <c r="PRL336" s="17"/>
      <c r="PRM336" s="19"/>
      <c r="PRN336" s="19"/>
      <c r="PRO336" s="19"/>
      <c r="PRP336" s="15"/>
      <c r="PRQ336" s="16"/>
      <c r="PRR336" s="17"/>
      <c r="PRS336" s="18"/>
      <c r="PRT336" s="17"/>
      <c r="PRU336" s="19"/>
      <c r="PRV336" s="19"/>
      <c r="PRW336" s="19"/>
      <c r="PRX336" s="15"/>
      <c r="PRY336" s="16"/>
      <c r="PRZ336" s="17"/>
      <c r="PSA336" s="18"/>
      <c r="PSB336" s="17"/>
      <c r="PSC336" s="19"/>
      <c r="PSD336" s="19"/>
      <c r="PSE336" s="19"/>
      <c r="PSF336" s="15"/>
      <c r="PSG336" s="16"/>
      <c r="PSH336" s="17"/>
      <c r="PSI336" s="18"/>
      <c r="PSJ336" s="17"/>
      <c r="PSK336" s="19"/>
      <c r="PSL336" s="19"/>
      <c r="PSM336" s="19"/>
      <c r="PSN336" s="15"/>
      <c r="PSO336" s="16"/>
      <c r="PSP336" s="17"/>
      <c r="PSQ336" s="18"/>
      <c r="PSR336" s="17"/>
      <c r="PSS336" s="19"/>
      <c r="PST336" s="19"/>
      <c r="PSU336" s="19"/>
      <c r="PSV336" s="15"/>
      <c r="PSW336" s="16"/>
      <c r="PSX336" s="17"/>
      <c r="PSY336" s="18"/>
      <c r="PSZ336" s="17"/>
      <c r="PTA336" s="19"/>
      <c r="PTB336" s="19"/>
      <c r="PTC336" s="19"/>
      <c r="PTD336" s="15"/>
      <c r="PTE336" s="16"/>
      <c r="PTF336" s="17"/>
      <c r="PTG336" s="18"/>
      <c r="PTH336" s="17"/>
      <c r="PTI336" s="19"/>
      <c r="PTJ336" s="19"/>
      <c r="PTK336" s="19"/>
      <c r="PTL336" s="15"/>
      <c r="PTM336" s="16"/>
      <c r="PTN336" s="17"/>
      <c r="PTO336" s="18"/>
      <c r="PTP336" s="17"/>
      <c r="PTQ336" s="19"/>
      <c r="PTR336" s="19"/>
      <c r="PTS336" s="19"/>
      <c r="PTT336" s="15"/>
      <c r="PTU336" s="16"/>
      <c r="PTV336" s="17"/>
      <c r="PTW336" s="18"/>
      <c r="PTX336" s="17"/>
      <c r="PTY336" s="19"/>
      <c r="PTZ336" s="19"/>
      <c r="PUA336" s="19"/>
      <c r="PUB336" s="15"/>
      <c r="PUC336" s="16"/>
      <c r="PUD336" s="17"/>
      <c r="PUE336" s="18"/>
      <c r="PUF336" s="17"/>
      <c r="PUG336" s="19"/>
      <c r="PUH336" s="19"/>
      <c r="PUI336" s="19"/>
      <c r="PUJ336" s="15"/>
      <c r="PUK336" s="16"/>
      <c r="PUL336" s="17"/>
      <c r="PUM336" s="18"/>
      <c r="PUN336" s="17"/>
      <c r="PUO336" s="19"/>
      <c r="PUP336" s="19"/>
      <c r="PUQ336" s="19"/>
      <c r="PUR336" s="15"/>
      <c r="PUS336" s="16"/>
      <c r="PUT336" s="17"/>
      <c r="PUU336" s="18"/>
      <c r="PUV336" s="17"/>
      <c r="PUW336" s="19"/>
      <c r="PUX336" s="19"/>
      <c r="PUY336" s="19"/>
      <c r="PUZ336" s="15"/>
      <c r="PVA336" s="16"/>
      <c r="PVB336" s="17"/>
      <c r="PVC336" s="18"/>
      <c r="PVD336" s="17"/>
      <c r="PVE336" s="19"/>
      <c r="PVF336" s="19"/>
      <c r="PVG336" s="19"/>
      <c r="PVH336" s="15"/>
      <c r="PVI336" s="16"/>
      <c r="PVJ336" s="17"/>
      <c r="PVK336" s="18"/>
      <c r="PVL336" s="17"/>
      <c r="PVM336" s="19"/>
      <c r="PVN336" s="19"/>
      <c r="PVO336" s="19"/>
      <c r="PVP336" s="15"/>
      <c r="PVQ336" s="16"/>
      <c r="PVR336" s="17"/>
      <c r="PVS336" s="18"/>
      <c r="PVT336" s="17"/>
      <c r="PVU336" s="19"/>
      <c r="PVV336" s="19"/>
      <c r="PVW336" s="19"/>
      <c r="PVX336" s="15"/>
      <c r="PVY336" s="16"/>
      <c r="PVZ336" s="17"/>
      <c r="PWA336" s="18"/>
      <c r="PWB336" s="17"/>
      <c r="PWC336" s="19"/>
      <c r="PWD336" s="19"/>
      <c r="PWE336" s="19"/>
      <c r="PWF336" s="15"/>
      <c r="PWG336" s="16"/>
      <c r="PWH336" s="17"/>
      <c r="PWI336" s="18"/>
      <c r="PWJ336" s="17"/>
      <c r="PWK336" s="19"/>
      <c r="PWL336" s="19"/>
      <c r="PWM336" s="19"/>
      <c r="PWN336" s="15"/>
      <c r="PWO336" s="16"/>
      <c r="PWP336" s="17"/>
      <c r="PWQ336" s="18"/>
      <c r="PWR336" s="17"/>
      <c r="PWS336" s="19"/>
      <c r="PWT336" s="19"/>
      <c r="PWU336" s="19"/>
      <c r="PWV336" s="15"/>
      <c r="PWW336" s="16"/>
      <c r="PWX336" s="17"/>
      <c r="PWY336" s="18"/>
      <c r="PWZ336" s="17"/>
      <c r="PXA336" s="19"/>
      <c r="PXB336" s="19"/>
      <c r="PXC336" s="19"/>
      <c r="PXD336" s="15"/>
      <c r="PXE336" s="16"/>
      <c r="PXF336" s="17"/>
      <c r="PXG336" s="18"/>
      <c r="PXH336" s="17"/>
      <c r="PXI336" s="19"/>
      <c r="PXJ336" s="19"/>
      <c r="PXK336" s="19"/>
      <c r="PXL336" s="15"/>
      <c r="PXM336" s="16"/>
      <c r="PXN336" s="17"/>
      <c r="PXO336" s="18"/>
      <c r="PXP336" s="17"/>
      <c r="PXQ336" s="19"/>
      <c r="PXR336" s="19"/>
      <c r="PXS336" s="19"/>
      <c r="PXT336" s="15"/>
      <c r="PXU336" s="16"/>
      <c r="PXV336" s="17"/>
      <c r="PXW336" s="18"/>
      <c r="PXX336" s="17"/>
      <c r="PXY336" s="19"/>
      <c r="PXZ336" s="19"/>
      <c r="PYA336" s="19"/>
      <c r="PYB336" s="15"/>
      <c r="PYC336" s="16"/>
      <c r="PYD336" s="17"/>
      <c r="PYE336" s="18"/>
      <c r="PYF336" s="17"/>
      <c r="PYG336" s="19"/>
      <c r="PYH336" s="19"/>
      <c r="PYI336" s="19"/>
      <c r="PYJ336" s="15"/>
      <c r="PYK336" s="16"/>
      <c r="PYL336" s="17"/>
      <c r="PYM336" s="18"/>
      <c r="PYN336" s="17"/>
      <c r="PYO336" s="19"/>
      <c r="PYP336" s="19"/>
      <c r="PYQ336" s="19"/>
      <c r="PYR336" s="15"/>
      <c r="PYS336" s="16"/>
      <c r="PYT336" s="17"/>
      <c r="PYU336" s="18"/>
      <c r="PYV336" s="17"/>
      <c r="PYW336" s="19"/>
      <c r="PYX336" s="19"/>
      <c r="PYY336" s="19"/>
      <c r="PYZ336" s="15"/>
      <c r="PZA336" s="16"/>
      <c r="PZB336" s="17"/>
      <c r="PZC336" s="18"/>
      <c r="PZD336" s="17"/>
      <c r="PZE336" s="19"/>
      <c r="PZF336" s="19"/>
      <c r="PZG336" s="19"/>
      <c r="PZH336" s="15"/>
      <c r="PZI336" s="16"/>
      <c r="PZJ336" s="17"/>
      <c r="PZK336" s="18"/>
      <c r="PZL336" s="17"/>
      <c r="PZM336" s="19"/>
      <c r="PZN336" s="19"/>
      <c r="PZO336" s="19"/>
      <c r="PZP336" s="15"/>
      <c r="PZQ336" s="16"/>
      <c r="PZR336" s="17"/>
      <c r="PZS336" s="18"/>
      <c r="PZT336" s="17"/>
      <c r="PZU336" s="19"/>
      <c r="PZV336" s="19"/>
      <c r="PZW336" s="19"/>
      <c r="PZX336" s="15"/>
      <c r="PZY336" s="16"/>
      <c r="PZZ336" s="17"/>
      <c r="QAA336" s="18"/>
      <c r="QAB336" s="17"/>
      <c r="QAC336" s="19"/>
      <c r="QAD336" s="19"/>
      <c r="QAE336" s="19"/>
      <c r="QAF336" s="15"/>
      <c r="QAG336" s="16"/>
      <c r="QAH336" s="17"/>
      <c r="QAI336" s="18"/>
      <c r="QAJ336" s="17"/>
      <c r="QAK336" s="19"/>
      <c r="QAL336" s="19"/>
      <c r="QAM336" s="19"/>
      <c r="QAN336" s="15"/>
      <c r="QAO336" s="16"/>
      <c r="QAP336" s="17"/>
      <c r="QAQ336" s="18"/>
      <c r="QAR336" s="17"/>
      <c r="QAS336" s="19"/>
      <c r="QAT336" s="19"/>
      <c r="QAU336" s="19"/>
      <c r="QAV336" s="15"/>
      <c r="QAW336" s="16"/>
      <c r="QAX336" s="17"/>
      <c r="QAY336" s="18"/>
      <c r="QAZ336" s="17"/>
      <c r="QBA336" s="19"/>
      <c r="QBB336" s="19"/>
      <c r="QBC336" s="19"/>
      <c r="QBD336" s="15"/>
      <c r="QBE336" s="16"/>
      <c r="QBF336" s="17"/>
      <c r="QBG336" s="18"/>
      <c r="QBH336" s="17"/>
      <c r="QBI336" s="19"/>
      <c r="QBJ336" s="19"/>
      <c r="QBK336" s="19"/>
      <c r="QBL336" s="15"/>
      <c r="QBM336" s="16"/>
      <c r="QBN336" s="17"/>
      <c r="QBO336" s="18"/>
      <c r="QBP336" s="17"/>
      <c r="QBQ336" s="19"/>
      <c r="QBR336" s="19"/>
      <c r="QBS336" s="19"/>
      <c r="QBT336" s="15"/>
      <c r="QBU336" s="16"/>
      <c r="QBV336" s="17"/>
      <c r="QBW336" s="18"/>
      <c r="QBX336" s="17"/>
      <c r="QBY336" s="19"/>
      <c r="QBZ336" s="19"/>
      <c r="QCA336" s="19"/>
      <c r="QCB336" s="15"/>
      <c r="QCC336" s="16"/>
      <c r="QCD336" s="17"/>
      <c r="QCE336" s="18"/>
      <c r="QCF336" s="17"/>
      <c r="QCG336" s="19"/>
      <c r="QCH336" s="19"/>
      <c r="QCI336" s="19"/>
      <c r="QCJ336" s="15"/>
      <c r="QCK336" s="16"/>
      <c r="QCL336" s="17"/>
      <c r="QCM336" s="18"/>
      <c r="QCN336" s="17"/>
      <c r="QCO336" s="19"/>
      <c r="QCP336" s="19"/>
      <c r="QCQ336" s="19"/>
      <c r="QCR336" s="15"/>
      <c r="QCS336" s="16"/>
      <c r="QCT336" s="17"/>
      <c r="QCU336" s="18"/>
      <c r="QCV336" s="17"/>
      <c r="QCW336" s="19"/>
      <c r="QCX336" s="19"/>
      <c r="QCY336" s="19"/>
      <c r="QCZ336" s="15"/>
      <c r="QDA336" s="16"/>
      <c r="QDB336" s="17"/>
      <c r="QDC336" s="18"/>
      <c r="QDD336" s="17"/>
      <c r="QDE336" s="19"/>
      <c r="QDF336" s="19"/>
      <c r="QDG336" s="19"/>
      <c r="QDH336" s="15"/>
      <c r="QDI336" s="16"/>
      <c r="QDJ336" s="17"/>
      <c r="QDK336" s="18"/>
      <c r="QDL336" s="17"/>
      <c r="QDM336" s="19"/>
      <c r="QDN336" s="19"/>
      <c r="QDO336" s="19"/>
      <c r="QDP336" s="15"/>
      <c r="QDQ336" s="16"/>
      <c r="QDR336" s="17"/>
      <c r="QDS336" s="18"/>
      <c r="QDT336" s="17"/>
      <c r="QDU336" s="19"/>
      <c r="QDV336" s="19"/>
      <c r="QDW336" s="19"/>
      <c r="QDX336" s="15"/>
      <c r="QDY336" s="16"/>
      <c r="QDZ336" s="17"/>
      <c r="QEA336" s="18"/>
      <c r="QEB336" s="17"/>
      <c r="QEC336" s="19"/>
      <c r="QED336" s="19"/>
      <c r="QEE336" s="19"/>
      <c r="QEF336" s="15"/>
      <c r="QEG336" s="16"/>
      <c r="QEH336" s="17"/>
      <c r="QEI336" s="18"/>
      <c r="QEJ336" s="17"/>
      <c r="QEK336" s="19"/>
      <c r="QEL336" s="19"/>
      <c r="QEM336" s="19"/>
      <c r="QEN336" s="15"/>
      <c r="QEO336" s="16"/>
      <c r="QEP336" s="17"/>
      <c r="QEQ336" s="18"/>
      <c r="QER336" s="17"/>
      <c r="QES336" s="19"/>
      <c r="QET336" s="19"/>
      <c r="QEU336" s="19"/>
      <c r="QEV336" s="15"/>
      <c r="QEW336" s="16"/>
      <c r="QEX336" s="17"/>
      <c r="QEY336" s="18"/>
      <c r="QEZ336" s="17"/>
      <c r="QFA336" s="19"/>
      <c r="QFB336" s="19"/>
      <c r="QFC336" s="19"/>
      <c r="QFD336" s="15"/>
      <c r="QFE336" s="16"/>
      <c r="QFF336" s="17"/>
      <c r="QFG336" s="18"/>
      <c r="QFH336" s="17"/>
      <c r="QFI336" s="19"/>
      <c r="QFJ336" s="19"/>
      <c r="QFK336" s="19"/>
      <c r="QFL336" s="15"/>
      <c r="QFM336" s="16"/>
      <c r="QFN336" s="17"/>
      <c r="QFO336" s="18"/>
      <c r="QFP336" s="17"/>
      <c r="QFQ336" s="19"/>
      <c r="QFR336" s="19"/>
      <c r="QFS336" s="19"/>
      <c r="QFT336" s="15"/>
      <c r="QFU336" s="16"/>
      <c r="QFV336" s="17"/>
      <c r="QFW336" s="18"/>
      <c r="QFX336" s="17"/>
      <c r="QFY336" s="19"/>
      <c r="QFZ336" s="19"/>
      <c r="QGA336" s="19"/>
      <c r="QGB336" s="15"/>
      <c r="QGC336" s="16"/>
      <c r="QGD336" s="17"/>
      <c r="QGE336" s="18"/>
      <c r="QGF336" s="17"/>
      <c r="QGG336" s="19"/>
      <c r="QGH336" s="19"/>
      <c r="QGI336" s="19"/>
      <c r="QGJ336" s="15"/>
      <c r="QGK336" s="16"/>
      <c r="QGL336" s="17"/>
      <c r="QGM336" s="18"/>
      <c r="QGN336" s="17"/>
      <c r="QGO336" s="19"/>
      <c r="QGP336" s="19"/>
      <c r="QGQ336" s="19"/>
      <c r="QGR336" s="15"/>
      <c r="QGS336" s="16"/>
      <c r="QGT336" s="17"/>
      <c r="QGU336" s="18"/>
      <c r="QGV336" s="17"/>
      <c r="QGW336" s="19"/>
      <c r="QGX336" s="19"/>
      <c r="QGY336" s="19"/>
      <c r="QGZ336" s="15"/>
      <c r="QHA336" s="16"/>
      <c r="QHB336" s="17"/>
      <c r="QHC336" s="18"/>
      <c r="QHD336" s="17"/>
      <c r="QHE336" s="19"/>
      <c r="QHF336" s="19"/>
      <c r="QHG336" s="19"/>
      <c r="QHH336" s="15"/>
      <c r="QHI336" s="16"/>
      <c r="QHJ336" s="17"/>
      <c r="QHK336" s="18"/>
      <c r="QHL336" s="17"/>
      <c r="QHM336" s="19"/>
      <c r="QHN336" s="19"/>
      <c r="QHO336" s="19"/>
      <c r="QHP336" s="15"/>
      <c r="QHQ336" s="16"/>
      <c r="QHR336" s="17"/>
      <c r="QHS336" s="18"/>
      <c r="QHT336" s="17"/>
      <c r="QHU336" s="19"/>
      <c r="QHV336" s="19"/>
      <c r="QHW336" s="19"/>
      <c r="QHX336" s="15"/>
      <c r="QHY336" s="16"/>
      <c r="QHZ336" s="17"/>
      <c r="QIA336" s="18"/>
      <c r="QIB336" s="17"/>
      <c r="QIC336" s="19"/>
      <c r="QID336" s="19"/>
      <c r="QIE336" s="19"/>
      <c r="QIF336" s="15"/>
      <c r="QIG336" s="16"/>
      <c r="QIH336" s="17"/>
      <c r="QII336" s="18"/>
      <c r="QIJ336" s="17"/>
      <c r="QIK336" s="19"/>
      <c r="QIL336" s="19"/>
      <c r="QIM336" s="19"/>
      <c r="QIN336" s="15"/>
      <c r="QIO336" s="16"/>
      <c r="QIP336" s="17"/>
      <c r="QIQ336" s="18"/>
      <c r="QIR336" s="17"/>
      <c r="QIS336" s="19"/>
      <c r="QIT336" s="19"/>
      <c r="QIU336" s="19"/>
      <c r="QIV336" s="15"/>
      <c r="QIW336" s="16"/>
      <c r="QIX336" s="17"/>
      <c r="QIY336" s="18"/>
      <c r="QIZ336" s="17"/>
      <c r="QJA336" s="19"/>
      <c r="QJB336" s="19"/>
      <c r="QJC336" s="19"/>
      <c r="QJD336" s="15"/>
      <c r="QJE336" s="16"/>
      <c r="QJF336" s="17"/>
      <c r="QJG336" s="18"/>
      <c r="QJH336" s="17"/>
      <c r="QJI336" s="19"/>
      <c r="QJJ336" s="19"/>
      <c r="QJK336" s="19"/>
      <c r="QJL336" s="15"/>
      <c r="QJM336" s="16"/>
      <c r="QJN336" s="17"/>
      <c r="QJO336" s="18"/>
      <c r="QJP336" s="17"/>
      <c r="QJQ336" s="19"/>
      <c r="QJR336" s="19"/>
      <c r="QJS336" s="19"/>
      <c r="QJT336" s="15"/>
      <c r="QJU336" s="16"/>
      <c r="QJV336" s="17"/>
      <c r="QJW336" s="18"/>
      <c r="QJX336" s="17"/>
      <c r="QJY336" s="19"/>
      <c r="QJZ336" s="19"/>
      <c r="QKA336" s="19"/>
      <c r="QKB336" s="15"/>
      <c r="QKC336" s="16"/>
      <c r="QKD336" s="17"/>
      <c r="QKE336" s="18"/>
      <c r="QKF336" s="17"/>
      <c r="QKG336" s="19"/>
      <c r="QKH336" s="19"/>
      <c r="QKI336" s="19"/>
      <c r="QKJ336" s="15"/>
      <c r="QKK336" s="16"/>
      <c r="QKL336" s="17"/>
      <c r="QKM336" s="18"/>
      <c r="QKN336" s="17"/>
      <c r="QKO336" s="19"/>
      <c r="QKP336" s="19"/>
      <c r="QKQ336" s="19"/>
      <c r="QKR336" s="15"/>
      <c r="QKS336" s="16"/>
      <c r="QKT336" s="17"/>
      <c r="QKU336" s="18"/>
      <c r="QKV336" s="17"/>
      <c r="QKW336" s="19"/>
      <c r="QKX336" s="19"/>
      <c r="QKY336" s="19"/>
      <c r="QKZ336" s="15"/>
      <c r="QLA336" s="16"/>
      <c r="QLB336" s="17"/>
      <c r="QLC336" s="18"/>
      <c r="QLD336" s="17"/>
      <c r="QLE336" s="19"/>
      <c r="QLF336" s="19"/>
      <c r="QLG336" s="19"/>
      <c r="QLH336" s="15"/>
      <c r="QLI336" s="16"/>
      <c r="QLJ336" s="17"/>
      <c r="QLK336" s="18"/>
      <c r="QLL336" s="17"/>
      <c r="QLM336" s="19"/>
      <c r="QLN336" s="19"/>
      <c r="QLO336" s="19"/>
      <c r="QLP336" s="15"/>
      <c r="QLQ336" s="16"/>
      <c r="QLR336" s="17"/>
      <c r="QLS336" s="18"/>
      <c r="QLT336" s="17"/>
      <c r="QLU336" s="19"/>
      <c r="QLV336" s="19"/>
      <c r="QLW336" s="19"/>
      <c r="QLX336" s="15"/>
      <c r="QLY336" s="16"/>
      <c r="QLZ336" s="17"/>
      <c r="QMA336" s="18"/>
      <c r="QMB336" s="17"/>
      <c r="QMC336" s="19"/>
      <c r="QMD336" s="19"/>
      <c r="QME336" s="19"/>
      <c r="QMF336" s="15"/>
      <c r="QMG336" s="16"/>
      <c r="QMH336" s="17"/>
      <c r="QMI336" s="18"/>
      <c r="QMJ336" s="17"/>
      <c r="QMK336" s="19"/>
      <c r="QML336" s="19"/>
      <c r="QMM336" s="19"/>
      <c r="QMN336" s="15"/>
      <c r="QMO336" s="16"/>
      <c r="QMP336" s="17"/>
      <c r="QMQ336" s="18"/>
      <c r="QMR336" s="17"/>
      <c r="QMS336" s="19"/>
      <c r="QMT336" s="19"/>
      <c r="QMU336" s="19"/>
      <c r="QMV336" s="15"/>
      <c r="QMW336" s="16"/>
      <c r="QMX336" s="17"/>
      <c r="QMY336" s="18"/>
      <c r="QMZ336" s="17"/>
      <c r="QNA336" s="19"/>
      <c r="QNB336" s="19"/>
      <c r="QNC336" s="19"/>
      <c r="QND336" s="15"/>
      <c r="QNE336" s="16"/>
      <c r="QNF336" s="17"/>
      <c r="QNG336" s="18"/>
      <c r="QNH336" s="17"/>
      <c r="QNI336" s="19"/>
      <c r="QNJ336" s="19"/>
      <c r="QNK336" s="19"/>
      <c r="QNL336" s="15"/>
      <c r="QNM336" s="16"/>
      <c r="QNN336" s="17"/>
      <c r="QNO336" s="18"/>
      <c r="QNP336" s="17"/>
      <c r="QNQ336" s="19"/>
      <c r="QNR336" s="19"/>
      <c r="QNS336" s="19"/>
      <c r="QNT336" s="15"/>
      <c r="QNU336" s="16"/>
      <c r="QNV336" s="17"/>
      <c r="QNW336" s="18"/>
      <c r="QNX336" s="17"/>
      <c r="QNY336" s="19"/>
      <c r="QNZ336" s="19"/>
      <c r="QOA336" s="19"/>
      <c r="QOB336" s="15"/>
      <c r="QOC336" s="16"/>
      <c r="QOD336" s="17"/>
      <c r="QOE336" s="18"/>
      <c r="QOF336" s="17"/>
      <c r="QOG336" s="19"/>
      <c r="QOH336" s="19"/>
      <c r="QOI336" s="19"/>
      <c r="QOJ336" s="15"/>
      <c r="QOK336" s="16"/>
      <c r="QOL336" s="17"/>
      <c r="QOM336" s="18"/>
      <c r="QON336" s="17"/>
      <c r="QOO336" s="19"/>
      <c r="QOP336" s="19"/>
      <c r="QOQ336" s="19"/>
      <c r="QOR336" s="15"/>
      <c r="QOS336" s="16"/>
      <c r="QOT336" s="17"/>
      <c r="QOU336" s="18"/>
      <c r="QOV336" s="17"/>
      <c r="QOW336" s="19"/>
      <c r="QOX336" s="19"/>
      <c r="QOY336" s="19"/>
      <c r="QOZ336" s="15"/>
      <c r="QPA336" s="16"/>
      <c r="QPB336" s="17"/>
      <c r="QPC336" s="18"/>
      <c r="QPD336" s="17"/>
      <c r="QPE336" s="19"/>
      <c r="QPF336" s="19"/>
      <c r="QPG336" s="19"/>
      <c r="QPH336" s="15"/>
      <c r="QPI336" s="16"/>
      <c r="QPJ336" s="17"/>
      <c r="QPK336" s="18"/>
      <c r="QPL336" s="17"/>
      <c r="QPM336" s="19"/>
      <c r="QPN336" s="19"/>
      <c r="QPO336" s="19"/>
      <c r="QPP336" s="15"/>
      <c r="QPQ336" s="16"/>
      <c r="QPR336" s="17"/>
      <c r="QPS336" s="18"/>
      <c r="QPT336" s="17"/>
      <c r="QPU336" s="19"/>
      <c r="QPV336" s="19"/>
      <c r="QPW336" s="19"/>
      <c r="QPX336" s="15"/>
      <c r="QPY336" s="16"/>
      <c r="QPZ336" s="17"/>
      <c r="QQA336" s="18"/>
      <c r="QQB336" s="17"/>
      <c r="QQC336" s="19"/>
      <c r="QQD336" s="19"/>
      <c r="QQE336" s="19"/>
      <c r="QQF336" s="15"/>
      <c r="QQG336" s="16"/>
      <c r="QQH336" s="17"/>
      <c r="QQI336" s="18"/>
      <c r="QQJ336" s="17"/>
      <c r="QQK336" s="19"/>
      <c r="QQL336" s="19"/>
      <c r="QQM336" s="19"/>
      <c r="QQN336" s="15"/>
      <c r="QQO336" s="16"/>
      <c r="QQP336" s="17"/>
      <c r="QQQ336" s="18"/>
      <c r="QQR336" s="17"/>
      <c r="QQS336" s="19"/>
      <c r="QQT336" s="19"/>
      <c r="QQU336" s="19"/>
      <c r="QQV336" s="15"/>
      <c r="QQW336" s="16"/>
      <c r="QQX336" s="17"/>
      <c r="QQY336" s="18"/>
      <c r="QQZ336" s="17"/>
      <c r="QRA336" s="19"/>
      <c r="QRB336" s="19"/>
      <c r="QRC336" s="19"/>
      <c r="QRD336" s="15"/>
      <c r="QRE336" s="16"/>
      <c r="QRF336" s="17"/>
      <c r="QRG336" s="18"/>
      <c r="QRH336" s="17"/>
      <c r="QRI336" s="19"/>
      <c r="QRJ336" s="19"/>
      <c r="QRK336" s="19"/>
      <c r="QRL336" s="15"/>
      <c r="QRM336" s="16"/>
      <c r="QRN336" s="17"/>
      <c r="QRO336" s="18"/>
      <c r="QRP336" s="17"/>
      <c r="QRQ336" s="19"/>
      <c r="QRR336" s="19"/>
      <c r="QRS336" s="19"/>
      <c r="QRT336" s="15"/>
      <c r="QRU336" s="16"/>
      <c r="QRV336" s="17"/>
      <c r="QRW336" s="18"/>
      <c r="QRX336" s="17"/>
      <c r="QRY336" s="19"/>
      <c r="QRZ336" s="19"/>
      <c r="QSA336" s="19"/>
      <c r="QSB336" s="15"/>
      <c r="QSC336" s="16"/>
      <c r="QSD336" s="17"/>
      <c r="QSE336" s="18"/>
      <c r="QSF336" s="17"/>
      <c r="QSG336" s="19"/>
      <c r="QSH336" s="19"/>
      <c r="QSI336" s="19"/>
      <c r="QSJ336" s="15"/>
      <c r="QSK336" s="16"/>
      <c r="QSL336" s="17"/>
      <c r="QSM336" s="18"/>
      <c r="QSN336" s="17"/>
      <c r="QSO336" s="19"/>
      <c r="QSP336" s="19"/>
      <c r="QSQ336" s="19"/>
      <c r="QSR336" s="15"/>
      <c r="QSS336" s="16"/>
      <c r="QST336" s="17"/>
      <c r="QSU336" s="18"/>
      <c r="QSV336" s="17"/>
      <c r="QSW336" s="19"/>
      <c r="QSX336" s="19"/>
      <c r="QSY336" s="19"/>
      <c r="QSZ336" s="15"/>
      <c r="QTA336" s="16"/>
      <c r="QTB336" s="17"/>
      <c r="QTC336" s="18"/>
      <c r="QTD336" s="17"/>
      <c r="QTE336" s="19"/>
      <c r="QTF336" s="19"/>
      <c r="QTG336" s="19"/>
      <c r="QTH336" s="15"/>
      <c r="QTI336" s="16"/>
      <c r="QTJ336" s="17"/>
      <c r="QTK336" s="18"/>
      <c r="QTL336" s="17"/>
      <c r="QTM336" s="19"/>
      <c r="QTN336" s="19"/>
      <c r="QTO336" s="19"/>
      <c r="QTP336" s="15"/>
      <c r="QTQ336" s="16"/>
      <c r="QTR336" s="17"/>
      <c r="QTS336" s="18"/>
      <c r="QTT336" s="17"/>
      <c r="QTU336" s="19"/>
      <c r="QTV336" s="19"/>
      <c r="QTW336" s="19"/>
      <c r="QTX336" s="15"/>
      <c r="QTY336" s="16"/>
      <c r="QTZ336" s="17"/>
      <c r="QUA336" s="18"/>
      <c r="QUB336" s="17"/>
      <c r="QUC336" s="19"/>
      <c r="QUD336" s="19"/>
      <c r="QUE336" s="19"/>
      <c r="QUF336" s="15"/>
      <c r="QUG336" s="16"/>
      <c r="QUH336" s="17"/>
      <c r="QUI336" s="18"/>
      <c r="QUJ336" s="17"/>
      <c r="QUK336" s="19"/>
      <c r="QUL336" s="19"/>
      <c r="QUM336" s="19"/>
      <c r="QUN336" s="15"/>
      <c r="QUO336" s="16"/>
      <c r="QUP336" s="17"/>
      <c r="QUQ336" s="18"/>
      <c r="QUR336" s="17"/>
      <c r="QUS336" s="19"/>
      <c r="QUT336" s="19"/>
      <c r="QUU336" s="19"/>
      <c r="QUV336" s="15"/>
      <c r="QUW336" s="16"/>
      <c r="QUX336" s="17"/>
      <c r="QUY336" s="18"/>
      <c r="QUZ336" s="17"/>
      <c r="QVA336" s="19"/>
      <c r="QVB336" s="19"/>
      <c r="QVC336" s="19"/>
      <c r="QVD336" s="15"/>
      <c r="QVE336" s="16"/>
      <c r="QVF336" s="17"/>
      <c r="QVG336" s="18"/>
      <c r="QVH336" s="17"/>
      <c r="QVI336" s="19"/>
      <c r="QVJ336" s="19"/>
      <c r="QVK336" s="19"/>
      <c r="QVL336" s="15"/>
      <c r="QVM336" s="16"/>
      <c r="QVN336" s="17"/>
      <c r="QVO336" s="18"/>
      <c r="QVP336" s="17"/>
      <c r="QVQ336" s="19"/>
      <c r="QVR336" s="19"/>
      <c r="QVS336" s="19"/>
      <c r="QVT336" s="15"/>
      <c r="QVU336" s="16"/>
      <c r="QVV336" s="17"/>
      <c r="QVW336" s="18"/>
      <c r="QVX336" s="17"/>
      <c r="QVY336" s="19"/>
      <c r="QVZ336" s="19"/>
      <c r="QWA336" s="19"/>
      <c r="QWB336" s="15"/>
      <c r="QWC336" s="16"/>
      <c r="QWD336" s="17"/>
      <c r="QWE336" s="18"/>
      <c r="QWF336" s="17"/>
      <c r="QWG336" s="19"/>
      <c r="QWH336" s="19"/>
      <c r="QWI336" s="19"/>
      <c r="QWJ336" s="15"/>
      <c r="QWK336" s="16"/>
      <c r="QWL336" s="17"/>
      <c r="QWM336" s="18"/>
      <c r="QWN336" s="17"/>
      <c r="QWO336" s="19"/>
      <c r="QWP336" s="19"/>
      <c r="QWQ336" s="19"/>
      <c r="QWR336" s="15"/>
      <c r="QWS336" s="16"/>
      <c r="QWT336" s="17"/>
      <c r="QWU336" s="18"/>
      <c r="QWV336" s="17"/>
      <c r="QWW336" s="19"/>
      <c r="QWX336" s="19"/>
      <c r="QWY336" s="19"/>
      <c r="QWZ336" s="15"/>
      <c r="QXA336" s="16"/>
      <c r="QXB336" s="17"/>
      <c r="QXC336" s="18"/>
      <c r="QXD336" s="17"/>
      <c r="QXE336" s="19"/>
      <c r="QXF336" s="19"/>
      <c r="QXG336" s="19"/>
      <c r="QXH336" s="15"/>
      <c r="QXI336" s="16"/>
      <c r="QXJ336" s="17"/>
      <c r="QXK336" s="18"/>
      <c r="QXL336" s="17"/>
      <c r="QXM336" s="19"/>
      <c r="QXN336" s="19"/>
      <c r="QXO336" s="19"/>
      <c r="QXP336" s="15"/>
      <c r="QXQ336" s="16"/>
      <c r="QXR336" s="17"/>
      <c r="QXS336" s="18"/>
      <c r="QXT336" s="17"/>
      <c r="QXU336" s="19"/>
      <c r="QXV336" s="19"/>
      <c r="QXW336" s="19"/>
      <c r="QXX336" s="15"/>
      <c r="QXY336" s="16"/>
      <c r="QXZ336" s="17"/>
      <c r="QYA336" s="18"/>
      <c r="QYB336" s="17"/>
      <c r="QYC336" s="19"/>
      <c r="QYD336" s="19"/>
      <c r="QYE336" s="19"/>
      <c r="QYF336" s="15"/>
      <c r="QYG336" s="16"/>
      <c r="QYH336" s="17"/>
      <c r="QYI336" s="18"/>
      <c r="QYJ336" s="17"/>
      <c r="QYK336" s="19"/>
      <c r="QYL336" s="19"/>
      <c r="QYM336" s="19"/>
      <c r="QYN336" s="15"/>
      <c r="QYO336" s="16"/>
      <c r="QYP336" s="17"/>
      <c r="QYQ336" s="18"/>
      <c r="QYR336" s="17"/>
      <c r="QYS336" s="19"/>
      <c r="QYT336" s="19"/>
      <c r="QYU336" s="19"/>
      <c r="QYV336" s="15"/>
      <c r="QYW336" s="16"/>
      <c r="QYX336" s="17"/>
      <c r="QYY336" s="18"/>
      <c r="QYZ336" s="17"/>
      <c r="QZA336" s="19"/>
      <c r="QZB336" s="19"/>
      <c r="QZC336" s="19"/>
      <c r="QZD336" s="15"/>
      <c r="QZE336" s="16"/>
      <c r="QZF336" s="17"/>
      <c r="QZG336" s="18"/>
      <c r="QZH336" s="17"/>
      <c r="QZI336" s="19"/>
      <c r="QZJ336" s="19"/>
      <c r="QZK336" s="19"/>
      <c r="QZL336" s="15"/>
      <c r="QZM336" s="16"/>
      <c r="QZN336" s="17"/>
      <c r="QZO336" s="18"/>
      <c r="QZP336" s="17"/>
      <c r="QZQ336" s="19"/>
      <c r="QZR336" s="19"/>
      <c r="QZS336" s="19"/>
      <c r="QZT336" s="15"/>
      <c r="QZU336" s="16"/>
      <c r="QZV336" s="17"/>
      <c r="QZW336" s="18"/>
      <c r="QZX336" s="17"/>
      <c r="QZY336" s="19"/>
      <c r="QZZ336" s="19"/>
      <c r="RAA336" s="19"/>
      <c r="RAB336" s="15"/>
      <c r="RAC336" s="16"/>
      <c r="RAD336" s="17"/>
      <c r="RAE336" s="18"/>
      <c r="RAF336" s="17"/>
      <c r="RAG336" s="19"/>
      <c r="RAH336" s="19"/>
      <c r="RAI336" s="19"/>
      <c r="RAJ336" s="15"/>
      <c r="RAK336" s="16"/>
      <c r="RAL336" s="17"/>
      <c r="RAM336" s="18"/>
      <c r="RAN336" s="17"/>
      <c r="RAO336" s="19"/>
      <c r="RAP336" s="19"/>
      <c r="RAQ336" s="19"/>
      <c r="RAR336" s="15"/>
      <c r="RAS336" s="16"/>
      <c r="RAT336" s="17"/>
      <c r="RAU336" s="18"/>
      <c r="RAV336" s="17"/>
      <c r="RAW336" s="19"/>
      <c r="RAX336" s="19"/>
      <c r="RAY336" s="19"/>
      <c r="RAZ336" s="15"/>
      <c r="RBA336" s="16"/>
      <c r="RBB336" s="17"/>
      <c r="RBC336" s="18"/>
      <c r="RBD336" s="17"/>
      <c r="RBE336" s="19"/>
      <c r="RBF336" s="19"/>
      <c r="RBG336" s="19"/>
      <c r="RBH336" s="15"/>
      <c r="RBI336" s="16"/>
      <c r="RBJ336" s="17"/>
      <c r="RBK336" s="18"/>
      <c r="RBL336" s="17"/>
      <c r="RBM336" s="19"/>
      <c r="RBN336" s="19"/>
      <c r="RBO336" s="19"/>
      <c r="RBP336" s="15"/>
      <c r="RBQ336" s="16"/>
      <c r="RBR336" s="17"/>
      <c r="RBS336" s="18"/>
      <c r="RBT336" s="17"/>
      <c r="RBU336" s="19"/>
      <c r="RBV336" s="19"/>
      <c r="RBW336" s="19"/>
      <c r="RBX336" s="15"/>
      <c r="RBY336" s="16"/>
      <c r="RBZ336" s="17"/>
      <c r="RCA336" s="18"/>
      <c r="RCB336" s="17"/>
      <c r="RCC336" s="19"/>
      <c r="RCD336" s="19"/>
      <c r="RCE336" s="19"/>
      <c r="RCF336" s="15"/>
      <c r="RCG336" s="16"/>
      <c r="RCH336" s="17"/>
      <c r="RCI336" s="18"/>
      <c r="RCJ336" s="17"/>
      <c r="RCK336" s="19"/>
      <c r="RCL336" s="19"/>
      <c r="RCM336" s="19"/>
      <c r="RCN336" s="15"/>
      <c r="RCO336" s="16"/>
      <c r="RCP336" s="17"/>
      <c r="RCQ336" s="18"/>
      <c r="RCR336" s="17"/>
      <c r="RCS336" s="19"/>
      <c r="RCT336" s="19"/>
      <c r="RCU336" s="19"/>
      <c r="RCV336" s="15"/>
      <c r="RCW336" s="16"/>
      <c r="RCX336" s="17"/>
      <c r="RCY336" s="18"/>
      <c r="RCZ336" s="17"/>
      <c r="RDA336" s="19"/>
      <c r="RDB336" s="19"/>
      <c r="RDC336" s="19"/>
      <c r="RDD336" s="15"/>
      <c r="RDE336" s="16"/>
      <c r="RDF336" s="17"/>
      <c r="RDG336" s="18"/>
      <c r="RDH336" s="17"/>
      <c r="RDI336" s="19"/>
      <c r="RDJ336" s="19"/>
      <c r="RDK336" s="19"/>
      <c r="RDL336" s="15"/>
      <c r="RDM336" s="16"/>
      <c r="RDN336" s="17"/>
      <c r="RDO336" s="18"/>
      <c r="RDP336" s="17"/>
      <c r="RDQ336" s="19"/>
      <c r="RDR336" s="19"/>
      <c r="RDS336" s="19"/>
      <c r="RDT336" s="15"/>
      <c r="RDU336" s="16"/>
      <c r="RDV336" s="17"/>
      <c r="RDW336" s="18"/>
      <c r="RDX336" s="17"/>
      <c r="RDY336" s="19"/>
      <c r="RDZ336" s="19"/>
      <c r="REA336" s="19"/>
      <c r="REB336" s="15"/>
      <c r="REC336" s="16"/>
      <c r="RED336" s="17"/>
      <c r="REE336" s="18"/>
      <c r="REF336" s="17"/>
      <c r="REG336" s="19"/>
      <c r="REH336" s="19"/>
      <c r="REI336" s="19"/>
      <c r="REJ336" s="15"/>
      <c r="REK336" s="16"/>
      <c r="REL336" s="17"/>
      <c r="REM336" s="18"/>
      <c r="REN336" s="17"/>
      <c r="REO336" s="19"/>
      <c r="REP336" s="19"/>
      <c r="REQ336" s="19"/>
      <c r="RER336" s="15"/>
      <c r="RES336" s="16"/>
      <c r="RET336" s="17"/>
      <c r="REU336" s="18"/>
      <c r="REV336" s="17"/>
      <c r="REW336" s="19"/>
      <c r="REX336" s="19"/>
      <c r="REY336" s="19"/>
      <c r="REZ336" s="15"/>
      <c r="RFA336" s="16"/>
      <c r="RFB336" s="17"/>
      <c r="RFC336" s="18"/>
      <c r="RFD336" s="17"/>
      <c r="RFE336" s="19"/>
      <c r="RFF336" s="19"/>
      <c r="RFG336" s="19"/>
      <c r="RFH336" s="15"/>
      <c r="RFI336" s="16"/>
      <c r="RFJ336" s="17"/>
      <c r="RFK336" s="18"/>
      <c r="RFL336" s="17"/>
      <c r="RFM336" s="19"/>
      <c r="RFN336" s="19"/>
      <c r="RFO336" s="19"/>
      <c r="RFP336" s="15"/>
      <c r="RFQ336" s="16"/>
      <c r="RFR336" s="17"/>
      <c r="RFS336" s="18"/>
      <c r="RFT336" s="17"/>
      <c r="RFU336" s="19"/>
      <c r="RFV336" s="19"/>
      <c r="RFW336" s="19"/>
      <c r="RFX336" s="15"/>
      <c r="RFY336" s="16"/>
      <c r="RFZ336" s="17"/>
      <c r="RGA336" s="18"/>
      <c r="RGB336" s="17"/>
      <c r="RGC336" s="19"/>
      <c r="RGD336" s="19"/>
      <c r="RGE336" s="19"/>
      <c r="RGF336" s="15"/>
      <c r="RGG336" s="16"/>
      <c r="RGH336" s="17"/>
      <c r="RGI336" s="18"/>
      <c r="RGJ336" s="17"/>
      <c r="RGK336" s="19"/>
      <c r="RGL336" s="19"/>
      <c r="RGM336" s="19"/>
      <c r="RGN336" s="15"/>
      <c r="RGO336" s="16"/>
      <c r="RGP336" s="17"/>
      <c r="RGQ336" s="18"/>
      <c r="RGR336" s="17"/>
      <c r="RGS336" s="19"/>
      <c r="RGT336" s="19"/>
      <c r="RGU336" s="19"/>
      <c r="RGV336" s="15"/>
      <c r="RGW336" s="16"/>
      <c r="RGX336" s="17"/>
      <c r="RGY336" s="18"/>
      <c r="RGZ336" s="17"/>
      <c r="RHA336" s="19"/>
      <c r="RHB336" s="19"/>
      <c r="RHC336" s="19"/>
      <c r="RHD336" s="15"/>
      <c r="RHE336" s="16"/>
      <c r="RHF336" s="17"/>
      <c r="RHG336" s="18"/>
      <c r="RHH336" s="17"/>
      <c r="RHI336" s="19"/>
      <c r="RHJ336" s="19"/>
      <c r="RHK336" s="19"/>
      <c r="RHL336" s="15"/>
      <c r="RHM336" s="16"/>
      <c r="RHN336" s="17"/>
      <c r="RHO336" s="18"/>
      <c r="RHP336" s="17"/>
      <c r="RHQ336" s="19"/>
      <c r="RHR336" s="19"/>
      <c r="RHS336" s="19"/>
      <c r="RHT336" s="15"/>
      <c r="RHU336" s="16"/>
      <c r="RHV336" s="17"/>
      <c r="RHW336" s="18"/>
      <c r="RHX336" s="17"/>
      <c r="RHY336" s="19"/>
      <c r="RHZ336" s="19"/>
      <c r="RIA336" s="19"/>
      <c r="RIB336" s="15"/>
      <c r="RIC336" s="16"/>
      <c r="RID336" s="17"/>
      <c r="RIE336" s="18"/>
      <c r="RIF336" s="17"/>
      <c r="RIG336" s="19"/>
      <c r="RIH336" s="19"/>
      <c r="RII336" s="19"/>
      <c r="RIJ336" s="15"/>
      <c r="RIK336" s="16"/>
      <c r="RIL336" s="17"/>
      <c r="RIM336" s="18"/>
      <c r="RIN336" s="17"/>
      <c r="RIO336" s="19"/>
      <c r="RIP336" s="19"/>
      <c r="RIQ336" s="19"/>
      <c r="RIR336" s="15"/>
      <c r="RIS336" s="16"/>
      <c r="RIT336" s="17"/>
      <c r="RIU336" s="18"/>
      <c r="RIV336" s="17"/>
      <c r="RIW336" s="19"/>
      <c r="RIX336" s="19"/>
      <c r="RIY336" s="19"/>
      <c r="RIZ336" s="15"/>
      <c r="RJA336" s="16"/>
      <c r="RJB336" s="17"/>
      <c r="RJC336" s="18"/>
      <c r="RJD336" s="17"/>
      <c r="RJE336" s="19"/>
      <c r="RJF336" s="19"/>
      <c r="RJG336" s="19"/>
      <c r="RJH336" s="15"/>
      <c r="RJI336" s="16"/>
      <c r="RJJ336" s="17"/>
      <c r="RJK336" s="18"/>
      <c r="RJL336" s="17"/>
      <c r="RJM336" s="19"/>
      <c r="RJN336" s="19"/>
      <c r="RJO336" s="19"/>
      <c r="RJP336" s="15"/>
      <c r="RJQ336" s="16"/>
      <c r="RJR336" s="17"/>
      <c r="RJS336" s="18"/>
      <c r="RJT336" s="17"/>
      <c r="RJU336" s="19"/>
      <c r="RJV336" s="19"/>
      <c r="RJW336" s="19"/>
      <c r="RJX336" s="15"/>
      <c r="RJY336" s="16"/>
      <c r="RJZ336" s="17"/>
      <c r="RKA336" s="18"/>
      <c r="RKB336" s="17"/>
      <c r="RKC336" s="19"/>
      <c r="RKD336" s="19"/>
      <c r="RKE336" s="19"/>
      <c r="RKF336" s="15"/>
      <c r="RKG336" s="16"/>
      <c r="RKH336" s="17"/>
      <c r="RKI336" s="18"/>
      <c r="RKJ336" s="17"/>
      <c r="RKK336" s="19"/>
      <c r="RKL336" s="19"/>
      <c r="RKM336" s="19"/>
      <c r="RKN336" s="15"/>
      <c r="RKO336" s="16"/>
      <c r="RKP336" s="17"/>
      <c r="RKQ336" s="18"/>
      <c r="RKR336" s="17"/>
      <c r="RKS336" s="19"/>
      <c r="RKT336" s="19"/>
      <c r="RKU336" s="19"/>
      <c r="RKV336" s="15"/>
      <c r="RKW336" s="16"/>
      <c r="RKX336" s="17"/>
      <c r="RKY336" s="18"/>
      <c r="RKZ336" s="17"/>
      <c r="RLA336" s="19"/>
      <c r="RLB336" s="19"/>
      <c r="RLC336" s="19"/>
      <c r="RLD336" s="15"/>
      <c r="RLE336" s="16"/>
      <c r="RLF336" s="17"/>
      <c r="RLG336" s="18"/>
      <c r="RLH336" s="17"/>
      <c r="RLI336" s="19"/>
      <c r="RLJ336" s="19"/>
      <c r="RLK336" s="19"/>
      <c r="RLL336" s="15"/>
      <c r="RLM336" s="16"/>
      <c r="RLN336" s="17"/>
      <c r="RLO336" s="18"/>
      <c r="RLP336" s="17"/>
      <c r="RLQ336" s="19"/>
      <c r="RLR336" s="19"/>
      <c r="RLS336" s="19"/>
      <c r="RLT336" s="15"/>
      <c r="RLU336" s="16"/>
      <c r="RLV336" s="17"/>
      <c r="RLW336" s="18"/>
      <c r="RLX336" s="17"/>
      <c r="RLY336" s="19"/>
      <c r="RLZ336" s="19"/>
      <c r="RMA336" s="19"/>
      <c r="RMB336" s="15"/>
      <c r="RMC336" s="16"/>
      <c r="RMD336" s="17"/>
      <c r="RME336" s="18"/>
      <c r="RMF336" s="17"/>
      <c r="RMG336" s="19"/>
      <c r="RMH336" s="19"/>
      <c r="RMI336" s="19"/>
      <c r="RMJ336" s="15"/>
      <c r="RMK336" s="16"/>
      <c r="RML336" s="17"/>
      <c r="RMM336" s="18"/>
      <c r="RMN336" s="17"/>
      <c r="RMO336" s="19"/>
      <c r="RMP336" s="19"/>
      <c r="RMQ336" s="19"/>
      <c r="RMR336" s="15"/>
      <c r="RMS336" s="16"/>
      <c r="RMT336" s="17"/>
      <c r="RMU336" s="18"/>
      <c r="RMV336" s="17"/>
      <c r="RMW336" s="19"/>
      <c r="RMX336" s="19"/>
      <c r="RMY336" s="19"/>
      <c r="RMZ336" s="15"/>
      <c r="RNA336" s="16"/>
      <c r="RNB336" s="17"/>
      <c r="RNC336" s="18"/>
      <c r="RND336" s="17"/>
      <c r="RNE336" s="19"/>
      <c r="RNF336" s="19"/>
      <c r="RNG336" s="19"/>
      <c r="RNH336" s="15"/>
      <c r="RNI336" s="16"/>
      <c r="RNJ336" s="17"/>
      <c r="RNK336" s="18"/>
      <c r="RNL336" s="17"/>
      <c r="RNM336" s="19"/>
      <c r="RNN336" s="19"/>
      <c r="RNO336" s="19"/>
      <c r="RNP336" s="15"/>
      <c r="RNQ336" s="16"/>
      <c r="RNR336" s="17"/>
      <c r="RNS336" s="18"/>
      <c r="RNT336" s="17"/>
      <c r="RNU336" s="19"/>
      <c r="RNV336" s="19"/>
      <c r="RNW336" s="19"/>
      <c r="RNX336" s="15"/>
      <c r="RNY336" s="16"/>
      <c r="RNZ336" s="17"/>
      <c r="ROA336" s="18"/>
      <c r="ROB336" s="17"/>
      <c r="ROC336" s="19"/>
      <c r="ROD336" s="19"/>
      <c r="ROE336" s="19"/>
      <c r="ROF336" s="15"/>
      <c r="ROG336" s="16"/>
      <c r="ROH336" s="17"/>
      <c r="ROI336" s="18"/>
      <c r="ROJ336" s="17"/>
      <c r="ROK336" s="19"/>
      <c r="ROL336" s="19"/>
      <c r="ROM336" s="19"/>
      <c r="RON336" s="15"/>
      <c r="ROO336" s="16"/>
      <c r="ROP336" s="17"/>
      <c r="ROQ336" s="18"/>
      <c r="ROR336" s="17"/>
      <c r="ROS336" s="19"/>
      <c r="ROT336" s="19"/>
      <c r="ROU336" s="19"/>
      <c r="ROV336" s="15"/>
      <c r="ROW336" s="16"/>
      <c r="ROX336" s="17"/>
      <c r="ROY336" s="18"/>
      <c r="ROZ336" s="17"/>
      <c r="RPA336" s="19"/>
      <c r="RPB336" s="19"/>
      <c r="RPC336" s="19"/>
      <c r="RPD336" s="15"/>
      <c r="RPE336" s="16"/>
      <c r="RPF336" s="17"/>
      <c r="RPG336" s="18"/>
      <c r="RPH336" s="17"/>
      <c r="RPI336" s="19"/>
      <c r="RPJ336" s="19"/>
      <c r="RPK336" s="19"/>
      <c r="RPL336" s="15"/>
      <c r="RPM336" s="16"/>
      <c r="RPN336" s="17"/>
      <c r="RPO336" s="18"/>
      <c r="RPP336" s="17"/>
      <c r="RPQ336" s="19"/>
      <c r="RPR336" s="19"/>
      <c r="RPS336" s="19"/>
      <c r="RPT336" s="15"/>
      <c r="RPU336" s="16"/>
      <c r="RPV336" s="17"/>
      <c r="RPW336" s="18"/>
      <c r="RPX336" s="17"/>
      <c r="RPY336" s="19"/>
      <c r="RPZ336" s="19"/>
      <c r="RQA336" s="19"/>
      <c r="RQB336" s="15"/>
      <c r="RQC336" s="16"/>
      <c r="RQD336" s="17"/>
      <c r="RQE336" s="18"/>
      <c r="RQF336" s="17"/>
      <c r="RQG336" s="19"/>
      <c r="RQH336" s="19"/>
      <c r="RQI336" s="19"/>
      <c r="RQJ336" s="15"/>
      <c r="RQK336" s="16"/>
      <c r="RQL336" s="17"/>
      <c r="RQM336" s="18"/>
      <c r="RQN336" s="17"/>
      <c r="RQO336" s="19"/>
      <c r="RQP336" s="19"/>
      <c r="RQQ336" s="19"/>
      <c r="RQR336" s="15"/>
      <c r="RQS336" s="16"/>
      <c r="RQT336" s="17"/>
      <c r="RQU336" s="18"/>
      <c r="RQV336" s="17"/>
      <c r="RQW336" s="19"/>
      <c r="RQX336" s="19"/>
      <c r="RQY336" s="19"/>
      <c r="RQZ336" s="15"/>
      <c r="RRA336" s="16"/>
      <c r="RRB336" s="17"/>
      <c r="RRC336" s="18"/>
      <c r="RRD336" s="17"/>
      <c r="RRE336" s="19"/>
      <c r="RRF336" s="19"/>
      <c r="RRG336" s="19"/>
      <c r="RRH336" s="15"/>
      <c r="RRI336" s="16"/>
      <c r="RRJ336" s="17"/>
      <c r="RRK336" s="18"/>
      <c r="RRL336" s="17"/>
      <c r="RRM336" s="19"/>
      <c r="RRN336" s="19"/>
      <c r="RRO336" s="19"/>
      <c r="RRP336" s="15"/>
      <c r="RRQ336" s="16"/>
      <c r="RRR336" s="17"/>
      <c r="RRS336" s="18"/>
      <c r="RRT336" s="17"/>
      <c r="RRU336" s="19"/>
      <c r="RRV336" s="19"/>
      <c r="RRW336" s="19"/>
      <c r="RRX336" s="15"/>
      <c r="RRY336" s="16"/>
      <c r="RRZ336" s="17"/>
      <c r="RSA336" s="18"/>
      <c r="RSB336" s="17"/>
      <c r="RSC336" s="19"/>
      <c r="RSD336" s="19"/>
      <c r="RSE336" s="19"/>
      <c r="RSF336" s="15"/>
      <c r="RSG336" s="16"/>
      <c r="RSH336" s="17"/>
      <c r="RSI336" s="18"/>
      <c r="RSJ336" s="17"/>
      <c r="RSK336" s="19"/>
      <c r="RSL336" s="19"/>
      <c r="RSM336" s="19"/>
      <c r="RSN336" s="15"/>
      <c r="RSO336" s="16"/>
      <c r="RSP336" s="17"/>
      <c r="RSQ336" s="18"/>
      <c r="RSR336" s="17"/>
      <c r="RSS336" s="19"/>
      <c r="RST336" s="19"/>
      <c r="RSU336" s="19"/>
      <c r="RSV336" s="15"/>
      <c r="RSW336" s="16"/>
      <c r="RSX336" s="17"/>
      <c r="RSY336" s="18"/>
      <c r="RSZ336" s="17"/>
      <c r="RTA336" s="19"/>
      <c r="RTB336" s="19"/>
      <c r="RTC336" s="19"/>
      <c r="RTD336" s="15"/>
      <c r="RTE336" s="16"/>
      <c r="RTF336" s="17"/>
      <c r="RTG336" s="18"/>
      <c r="RTH336" s="17"/>
      <c r="RTI336" s="19"/>
      <c r="RTJ336" s="19"/>
      <c r="RTK336" s="19"/>
      <c r="RTL336" s="15"/>
      <c r="RTM336" s="16"/>
      <c r="RTN336" s="17"/>
      <c r="RTO336" s="18"/>
      <c r="RTP336" s="17"/>
      <c r="RTQ336" s="19"/>
      <c r="RTR336" s="19"/>
      <c r="RTS336" s="19"/>
      <c r="RTT336" s="15"/>
      <c r="RTU336" s="16"/>
      <c r="RTV336" s="17"/>
      <c r="RTW336" s="18"/>
      <c r="RTX336" s="17"/>
      <c r="RTY336" s="19"/>
      <c r="RTZ336" s="19"/>
      <c r="RUA336" s="19"/>
      <c r="RUB336" s="15"/>
      <c r="RUC336" s="16"/>
      <c r="RUD336" s="17"/>
      <c r="RUE336" s="18"/>
      <c r="RUF336" s="17"/>
      <c r="RUG336" s="19"/>
      <c r="RUH336" s="19"/>
      <c r="RUI336" s="19"/>
      <c r="RUJ336" s="15"/>
      <c r="RUK336" s="16"/>
      <c r="RUL336" s="17"/>
      <c r="RUM336" s="18"/>
      <c r="RUN336" s="17"/>
      <c r="RUO336" s="19"/>
      <c r="RUP336" s="19"/>
      <c r="RUQ336" s="19"/>
      <c r="RUR336" s="15"/>
      <c r="RUS336" s="16"/>
      <c r="RUT336" s="17"/>
      <c r="RUU336" s="18"/>
      <c r="RUV336" s="17"/>
      <c r="RUW336" s="19"/>
      <c r="RUX336" s="19"/>
      <c r="RUY336" s="19"/>
      <c r="RUZ336" s="15"/>
      <c r="RVA336" s="16"/>
      <c r="RVB336" s="17"/>
      <c r="RVC336" s="18"/>
      <c r="RVD336" s="17"/>
      <c r="RVE336" s="19"/>
      <c r="RVF336" s="19"/>
      <c r="RVG336" s="19"/>
      <c r="RVH336" s="15"/>
      <c r="RVI336" s="16"/>
      <c r="RVJ336" s="17"/>
      <c r="RVK336" s="18"/>
      <c r="RVL336" s="17"/>
      <c r="RVM336" s="19"/>
      <c r="RVN336" s="19"/>
      <c r="RVO336" s="19"/>
      <c r="RVP336" s="15"/>
      <c r="RVQ336" s="16"/>
      <c r="RVR336" s="17"/>
      <c r="RVS336" s="18"/>
      <c r="RVT336" s="17"/>
      <c r="RVU336" s="19"/>
      <c r="RVV336" s="19"/>
      <c r="RVW336" s="19"/>
      <c r="RVX336" s="15"/>
      <c r="RVY336" s="16"/>
      <c r="RVZ336" s="17"/>
      <c r="RWA336" s="18"/>
      <c r="RWB336" s="17"/>
      <c r="RWC336" s="19"/>
      <c r="RWD336" s="19"/>
      <c r="RWE336" s="19"/>
      <c r="RWF336" s="15"/>
      <c r="RWG336" s="16"/>
      <c r="RWH336" s="17"/>
      <c r="RWI336" s="18"/>
      <c r="RWJ336" s="17"/>
      <c r="RWK336" s="19"/>
      <c r="RWL336" s="19"/>
      <c r="RWM336" s="19"/>
      <c r="RWN336" s="15"/>
      <c r="RWO336" s="16"/>
      <c r="RWP336" s="17"/>
      <c r="RWQ336" s="18"/>
      <c r="RWR336" s="17"/>
      <c r="RWS336" s="19"/>
      <c r="RWT336" s="19"/>
      <c r="RWU336" s="19"/>
      <c r="RWV336" s="15"/>
      <c r="RWW336" s="16"/>
      <c r="RWX336" s="17"/>
      <c r="RWY336" s="18"/>
      <c r="RWZ336" s="17"/>
      <c r="RXA336" s="19"/>
      <c r="RXB336" s="19"/>
      <c r="RXC336" s="19"/>
      <c r="RXD336" s="15"/>
      <c r="RXE336" s="16"/>
      <c r="RXF336" s="17"/>
      <c r="RXG336" s="18"/>
      <c r="RXH336" s="17"/>
      <c r="RXI336" s="19"/>
      <c r="RXJ336" s="19"/>
      <c r="RXK336" s="19"/>
      <c r="RXL336" s="15"/>
      <c r="RXM336" s="16"/>
      <c r="RXN336" s="17"/>
      <c r="RXO336" s="18"/>
      <c r="RXP336" s="17"/>
      <c r="RXQ336" s="19"/>
      <c r="RXR336" s="19"/>
      <c r="RXS336" s="19"/>
      <c r="RXT336" s="15"/>
      <c r="RXU336" s="16"/>
      <c r="RXV336" s="17"/>
      <c r="RXW336" s="18"/>
      <c r="RXX336" s="17"/>
      <c r="RXY336" s="19"/>
      <c r="RXZ336" s="19"/>
      <c r="RYA336" s="19"/>
      <c r="RYB336" s="15"/>
      <c r="RYC336" s="16"/>
      <c r="RYD336" s="17"/>
      <c r="RYE336" s="18"/>
      <c r="RYF336" s="17"/>
      <c r="RYG336" s="19"/>
      <c r="RYH336" s="19"/>
      <c r="RYI336" s="19"/>
      <c r="RYJ336" s="15"/>
      <c r="RYK336" s="16"/>
      <c r="RYL336" s="17"/>
      <c r="RYM336" s="18"/>
      <c r="RYN336" s="17"/>
      <c r="RYO336" s="19"/>
      <c r="RYP336" s="19"/>
      <c r="RYQ336" s="19"/>
      <c r="RYR336" s="15"/>
      <c r="RYS336" s="16"/>
      <c r="RYT336" s="17"/>
      <c r="RYU336" s="18"/>
      <c r="RYV336" s="17"/>
      <c r="RYW336" s="19"/>
      <c r="RYX336" s="19"/>
      <c r="RYY336" s="19"/>
      <c r="RYZ336" s="15"/>
      <c r="RZA336" s="16"/>
      <c r="RZB336" s="17"/>
      <c r="RZC336" s="18"/>
      <c r="RZD336" s="17"/>
      <c r="RZE336" s="19"/>
      <c r="RZF336" s="19"/>
      <c r="RZG336" s="19"/>
      <c r="RZH336" s="15"/>
      <c r="RZI336" s="16"/>
      <c r="RZJ336" s="17"/>
      <c r="RZK336" s="18"/>
      <c r="RZL336" s="17"/>
      <c r="RZM336" s="19"/>
      <c r="RZN336" s="19"/>
      <c r="RZO336" s="19"/>
      <c r="RZP336" s="15"/>
      <c r="RZQ336" s="16"/>
      <c r="RZR336" s="17"/>
      <c r="RZS336" s="18"/>
      <c r="RZT336" s="17"/>
      <c r="RZU336" s="19"/>
      <c r="RZV336" s="19"/>
      <c r="RZW336" s="19"/>
      <c r="RZX336" s="15"/>
      <c r="RZY336" s="16"/>
      <c r="RZZ336" s="17"/>
      <c r="SAA336" s="18"/>
      <c r="SAB336" s="17"/>
      <c r="SAC336" s="19"/>
      <c r="SAD336" s="19"/>
      <c r="SAE336" s="19"/>
      <c r="SAF336" s="15"/>
      <c r="SAG336" s="16"/>
      <c r="SAH336" s="17"/>
      <c r="SAI336" s="18"/>
      <c r="SAJ336" s="17"/>
      <c r="SAK336" s="19"/>
      <c r="SAL336" s="19"/>
      <c r="SAM336" s="19"/>
      <c r="SAN336" s="15"/>
      <c r="SAO336" s="16"/>
      <c r="SAP336" s="17"/>
      <c r="SAQ336" s="18"/>
      <c r="SAR336" s="17"/>
      <c r="SAS336" s="19"/>
      <c r="SAT336" s="19"/>
      <c r="SAU336" s="19"/>
      <c r="SAV336" s="15"/>
      <c r="SAW336" s="16"/>
      <c r="SAX336" s="17"/>
      <c r="SAY336" s="18"/>
      <c r="SAZ336" s="17"/>
      <c r="SBA336" s="19"/>
      <c r="SBB336" s="19"/>
      <c r="SBC336" s="19"/>
      <c r="SBD336" s="15"/>
      <c r="SBE336" s="16"/>
      <c r="SBF336" s="17"/>
      <c r="SBG336" s="18"/>
      <c r="SBH336" s="17"/>
      <c r="SBI336" s="19"/>
      <c r="SBJ336" s="19"/>
      <c r="SBK336" s="19"/>
      <c r="SBL336" s="15"/>
      <c r="SBM336" s="16"/>
      <c r="SBN336" s="17"/>
      <c r="SBO336" s="18"/>
      <c r="SBP336" s="17"/>
      <c r="SBQ336" s="19"/>
      <c r="SBR336" s="19"/>
      <c r="SBS336" s="19"/>
      <c r="SBT336" s="15"/>
      <c r="SBU336" s="16"/>
      <c r="SBV336" s="17"/>
      <c r="SBW336" s="18"/>
      <c r="SBX336" s="17"/>
      <c r="SBY336" s="19"/>
      <c r="SBZ336" s="19"/>
      <c r="SCA336" s="19"/>
      <c r="SCB336" s="15"/>
      <c r="SCC336" s="16"/>
      <c r="SCD336" s="17"/>
      <c r="SCE336" s="18"/>
      <c r="SCF336" s="17"/>
      <c r="SCG336" s="19"/>
      <c r="SCH336" s="19"/>
      <c r="SCI336" s="19"/>
      <c r="SCJ336" s="15"/>
      <c r="SCK336" s="16"/>
      <c r="SCL336" s="17"/>
      <c r="SCM336" s="18"/>
      <c r="SCN336" s="17"/>
      <c r="SCO336" s="19"/>
      <c r="SCP336" s="19"/>
      <c r="SCQ336" s="19"/>
      <c r="SCR336" s="15"/>
      <c r="SCS336" s="16"/>
      <c r="SCT336" s="17"/>
      <c r="SCU336" s="18"/>
      <c r="SCV336" s="17"/>
      <c r="SCW336" s="19"/>
      <c r="SCX336" s="19"/>
      <c r="SCY336" s="19"/>
      <c r="SCZ336" s="15"/>
      <c r="SDA336" s="16"/>
      <c r="SDB336" s="17"/>
      <c r="SDC336" s="18"/>
      <c r="SDD336" s="17"/>
      <c r="SDE336" s="19"/>
      <c r="SDF336" s="19"/>
      <c r="SDG336" s="19"/>
      <c r="SDH336" s="15"/>
      <c r="SDI336" s="16"/>
      <c r="SDJ336" s="17"/>
      <c r="SDK336" s="18"/>
      <c r="SDL336" s="17"/>
      <c r="SDM336" s="19"/>
      <c r="SDN336" s="19"/>
      <c r="SDO336" s="19"/>
      <c r="SDP336" s="15"/>
      <c r="SDQ336" s="16"/>
      <c r="SDR336" s="17"/>
      <c r="SDS336" s="18"/>
      <c r="SDT336" s="17"/>
      <c r="SDU336" s="19"/>
      <c r="SDV336" s="19"/>
      <c r="SDW336" s="19"/>
      <c r="SDX336" s="15"/>
      <c r="SDY336" s="16"/>
      <c r="SDZ336" s="17"/>
      <c r="SEA336" s="18"/>
      <c r="SEB336" s="17"/>
      <c r="SEC336" s="19"/>
      <c r="SED336" s="19"/>
      <c r="SEE336" s="19"/>
      <c r="SEF336" s="15"/>
      <c r="SEG336" s="16"/>
      <c r="SEH336" s="17"/>
      <c r="SEI336" s="18"/>
      <c r="SEJ336" s="17"/>
      <c r="SEK336" s="19"/>
      <c r="SEL336" s="19"/>
      <c r="SEM336" s="19"/>
      <c r="SEN336" s="15"/>
      <c r="SEO336" s="16"/>
      <c r="SEP336" s="17"/>
      <c r="SEQ336" s="18"/>
      <c r="SER336" s="17"/>
      <c r="SES336" s="19"/>
      <c r="SET336" s="19"/>
      <c r="SEU336" s="19"/>
      <c r="SEV336" s="15"/>
      <c r="SEW336" s="16"/>
      <c r="SEX336" s="17"/>
      <c r="SEY336" s="18"/>
      <c r="SEZ336" s="17"/>
      <c r="SFA336" s="19"/>
      <c r="SFB336" s="19"/>
      <c r="SFC336" s="19"/>
      <c r="SFD336" s="15"/>
      <c r="SFE336" s="16"/>
      <c r="SFF336" s="17"/>
      <c r="SFG336" s="18"/>
      <c r="SFH336" s="17"/>
      <c r="SFI336" s="19"/>
      <c r="SFJ336" s="19"/>
      <c r="SFK336" s="19"/>
      <c r="SFL336" s="15"/>
      <c r="SFM336" s="16"/>
      <c r="SFN336" s="17"/>
      <c r="SFO336" s="18"/>
      <c r="SFP336" s="17"/>
      <c r="SFQ336" s="19"/>
      <c r="SFR336" s="19"/>
      <c r="SFS336" s="19"/>
      <c r="SFT336" s="15"/>
      <c r="SFU336" s="16"/>
      <c r="SFV336" s="17"/>
      <c r="SFW336" s="18"/>
      <c r="SFX336" s="17"/>
      <c r="SFY336" s="19"/>
      <c r="SFZ336" s="19"/>
      <c r="SGA336" s="19"/>
      <c r="SGB336" s="15"/>
      <c r="SGC336" s="16"/>
      <c r="SGD336" s="17"/>
      <c r="SGE336" s="18"/>
      <c r="SGF336" s="17"/>
      <c r="SGG336" s="19"/>
      <c r="SGH336" s="19"/>
      <c r="SGI336" s="19"/>
      <c r="SGJ336" s="15"/>
      <c r="SGK336" s="16"/>
      <c r="SGL336" s="17"/>
      <c r="SGM336" s="18"/>
      <c r="SGN336" s="17"/>
      <c r="SGO336" s="19"/>
      <c r="SGP336" s="19"/>
      <c r="SGQ336" s="19"/>
      <c r="SGR336" s="15"/>
      <c r="SGS336" s="16"/>
      <c r="SGT336" s="17"/>
      <c r="SGU336" s="18"/>
      <c r="SGV336" s="17"/>
      <c r="SGW336" s="19"/>
      <c r="SGX336" s="19"/>
      <c r="SGY336" s="19"/>
      <c r="SGZ336" s="15"/>
      <c r="SHA336" s="16"/>
      <c r="SHB336" s="17"/>
      <c r="SHC336" s="18"/>
      <c r="SHD336" s="17"/>
      <c r="SHE336" s="19"/>
      <c r="SHF336" s="19"/>
      <c r="SHG336" s="19"/>
      <c r="SHH336" s="15"/>
      <c r="SHI336" s="16"/>
      <c r="SHJ336" s="17"/>
      <c r="SHK336" s="18"/>
      <c r="SHL336" s="17"/>
      <c r="SHM336" s="19"/>
      <c r="SHN336" s="19"/>
      <c r="SHO336" s="19"/>
      <c r="SHP336" s="15"/>
      <c r="SHQ336" s="16"/>
      <c r="SHR336" s="17"/>
      <c r="SHS336" s="18"/>
      <c r="SHT336" s="17"/>
      <c r="SHU336" s="19"/>
      <c r="SHV336" s="19"/>
      <c r="SHW336" s="19"/>
      <c r="SHX336" s="15"/>
      <c r="SHY336" s="16"/>
      <c r="SHZ336" s="17"/>
      <c r="SIA336" s="18"/>
      <c r="SIB336" s="17"/>
      <c r="SIC336" s="19"/>
      <c r="SID336" s="19"/>
      <c r="SIE336" s="19"/>
      <c r="SIF336" s="15"/>
      <c r="SIG336" s="16"/>
      <c r="SIH336" s="17"/>
      <c r="SII336" s="18"/>
      <c r="SIJ336" s="17"/>
      <c r="SIK336" s="19"/>
      <c r="SIL336" s="19"/>
      <c r="SIM336" s="19"/>
      <c r="SIN336" s="15"/>
      <c r="SIO336" s="16"/>
      <c r="SIP336" s="17"/>
      <c r="SIQ336" s="18"/>
      <c r="SIR336" s="17"/>
      <c r="SIS336" s="19"/>
      <c r="SIT336" s="19"/>
      <c r="SIU336" s="19"/>
      <c r="SIV336" s="15"/>
      <c r="SIW336" s="16"/>
      <c r="SIX336" s="17"/>
      <c r="SIY336" s="18"/>
      <c r="SIZ336" s="17"/>
      <c r="SJA336" s="19"/>
      <c r="SJB336" s="19"/>
      <c r="SJC336" s="19"/>
      <c r="SJD336" s="15"/>
      <c r="SJE336" s="16"/>
      <c r="SJF336" s="17"/>
      <c r="SJG336" s="18"/>
      <c r="SJH336" s="17"/>
      <c r="SJI336" s="19"/>
      <c r="SJJ336" s="19"/>
      <c r="SJK336" s="19"/>
      <c r="SJL336" s="15"/>
      <c r="SJM336" s="16"/>
      <c r="SJN336" s="17"/>
      <c r="SJO336" s="18"/>
      <c r="SJP336" s="17"/>
      <c r="SJQ336" s="19"/>
      <c r="SJR336" s="19"/>
      <c r="SJS336" s="19"/>
      <c r="SJT336" s="15"/>
      <c r="SJU336" s="16"/>
      <c r="SJV336" s="17"/>
      <c r="SJW336" s="18"/>
      <c r="SJX336" s="17"/>
      <c r="SJY336" s="19"/>
      <c r="SJZ336" s="19"/>
      <c r="SKA336" s="19"/>
      <c r="SKB336" s="15"/>
      <c r="SKC336" s="16"/>
      <c r="SKD336" s="17"/>
      <c r="SKE336" s="18"/>
      <c r="SKF336" s="17"/>
      <c r="SKG336" s="19"/>
      <c r="SKH336" s="19"/>
      <c r="SKI336" s="19"/>
      <c r="SKJ336" s="15"/>
      <c r="SKK336" s="16"/>
      <c r="SKL336" s="17"/>
      <c r="SKM336" s="18"/>
      <c r="SKN336" s="17"/>
      <c r="SKO336" s="19"/>
      <c r="SKP336" s="19"/>
      <c r="SKQ336" s="19"/>
      <c r="SKR336" s="15"/>
      <c r="SKS336" s="16"/>
      <c r="SKT336" s="17"/>
      <c r="SKU336" s="18"/>
      <c r="SKV336" s="17"/>
      <c r="SKW336" s="19"/>
      <c r="SKX336" s="19"/>
      <c r="SKY336" s="19"/>
      <c r="SKZ336" s="15"/>
      <c r="SLA336" s="16"/>
      <c r="SLB336" s="17"/>
      <c r="SLC336" s="18"/>
      <c r="SLD336" s="17"/>
      <c r="SLE336" s="19"/>
      <c r="SLF336" s="19"/>
      <c r="SLG336" s="19"/>
      <c r="SLH336" s="15"/>
      <c r="SLI336" s="16"/>
      <c r="SLJ336" s="17"/>
      <c r="SLK336" s="18"/>
      <c r="SLL336" s="17"/>
      <c r="SLM336" s="19"/>
      <c r="SLN336" s="19"/>
      <c r="SLO336" s="19"/>
      <c r="SLP336" s="15"/>
      <c r="SLQ336" s="16"/>
      <c r="SLR336" s="17"/>
      <c r="SLS336" s="18"/>
      <c r="SLT336" s="17"/>
      <c r="SLU336" s="19"/>
      <c r="SLV336" s="19"/>
      <c r="SLW336" s="19"/>
      <c r="SLX336" s="15"/>
      <c r="SLY336" s="16"/>
      <c r="SLZ336" s="17"/>
      <c r="SMA336" s="18"/>
      <c r="SMB336" s="17"/>
      <c r="SMC336" s="19"/>
      <c r="SMD336" s="19"/>
      <c r="SME336" s="19"/>
      <c r="SMF336" s="15"/>
      <c r="SMG336" s="16"/>
      <c r="SMH336" s="17"/>
      <c r="SMI336" s="18"/>
      <c r="SMJ336" s="17"/>
      <c r="SMK336" s="19"/>
      <c r="SML336" s="19"/>
      <c r="SMM336" s="19"/>
      <c r="SMN336" s="15"/>
      <c r="SMO336" s="16"/>
      <c r="SMP336" s="17"/>
      <c r="SMQ336" s="18"/>
      <c r="SMR336" s="17"/>
      <c r="SMS336" s="19"/>
      <c r="SMT336" s="19"/>
      <c r="SMU336" s="19"/>
      <c r="SMV336" s="15"/>
      <c r="SMW336" s="16"/>
      <c r="SMX336" s="17"/>
      <c r="SMY336" s="18"/>
      <c r="SMZ336" s="17"/>
      <c r="SNA336" s="19"/>
      <c r="SNB336" s="19"/>
      <c r="SNC336" s="19"/>
      <c r="SND336" s="15"/>
      <c r="SNE336" s="16"/>
      <c r="SNF336" s="17"/>
      <c r="SNG336" s="18"/>
      <c r="SNH336" s="17"/>
      <c r="SNI336" s="19"/>
      <c r="SNJ336" s="19"/>
      <c r="SNK336" s="19"/>
      <c r="SNL336" s="15"/>
      <c r="SNM336" s="16"/>
      <c r="SNN336" s="17"/>
      <c r="SNO336" s="18"/>
      <c r="SNP336" s="17"/>
      <c r="SNQ336" s="19"/>
      <c r="SNR336" s="19"/>
      <c r="SNS336" s="19"/>
      <c r="SNT336" s="15"/>
      <c r="SNU336" s="16"/>
      <c r="SNV336" s="17"/>
      <c r="SNW336" s="18"/>
      <c r="SNX336" s="17"/>
      <c r="SNY336" s="19"/>
      <c r="SNZ336" s="19"/>
      <c r="SOA336" s="19"/>
      <c r="SOB336" s="15"/>
      <c r="SOC336" s="16"/>
      <c r="SOD336" s="17"/>
      <c r="SOE336" s="18"/>
      <c r="SOF336" s="17"/>
      <c r="SOG336" s="19"/>
      <c r="SOH336" s="19"/>
      <c r="SOI336" s="19"/>
      <c r="SOJ336" s="15"/>
      <c r="SOK336" s="16"/>
      <c r="SOL336" s="17"/>
      <c r="SOM336" s="18"/>
      <c r="SON336" s="17"/>
      <c r="SOO336" s="19"/>
      <c r="SOP336" s="19"/>
      <c r="SOQ336" s="19"/>
      <c r="SOR336" s="15"/>
      <c r="SOS336" s="16"/>
      <c r="SOT336" s="17"/>
      <c r="SOU336" s="18"/>
      <c r="SOV336" s="17"/>
      <c r="SOW336" s="19"/>
      <c r="SOX336" s="19"/>
      <c r="SOY336" s="19"/>
      <c r="SOZ336" s="15"/>
      <c r="SPA336" s="16"/>
      <c r="SPB336" s="17"/>
      <c r="SPC336" s="18"/>
      <c r="SPD336" s="17"/>
      <c r="SPE336" s="19"/>
      <c r="SPF336" s="19"/>
      <c r="SPG336" s="19"/>
      <c r="SPH336" s="15"/>
      <c r="SPI336" s="16"/>
      <c r="SPJ336" s="17"/>
      <c r="SPK336" s="18"/>
      <c r="SPL336" s="17"/>
      <c r="SPM336" s="19"/>
      <c r="SPN336" s="19"/>
      <c r="SPO336" s="19"/>
      <c r="SPP336" s="15"/>
      <c r="SPQ336" s="16"/>
      <c r="SPR336" s="17"/>
      <c r="SPS336" s="18"/>
      <c r="SPT336" s="17"/>
      <c r="SPU336" s="19"/>
      <c r="SPV336" s="19"/>
      <c r="SPW336" s="19"/>
      <c r="SPX336" s="15"/>
      <c r="SPY336" s="16"/>
      <c r="SPZ336" s="17"/>
      <c r="SQA336" s="18"/>
      <c r="SQB336" s="17"/>
      <c r="SQC336" s="19"/>
      <c r="SQD336" s="19"/>
      <c r="SQE336" s="19"/>
      <c r="SQF336" s="15"/>
      <c r="SQG336" s="16"/>
      <c r="SQH336" s="17"/>
      <c r="SQI336" s="18"/>
      <c r="SQJ336" s="17"/>
      <c r="SQK336" s="19"/>
      <c r="SQL336" s="19"/>
      <c r="SQM336" s="19"/>
      <c r="SQN336" s="15"/>
      <c r="SQO336" s="16"/>
      <c r="SQP336" s="17"/>
      <c r="SQQ336" s="18"/>
      <c r="SQR336" s="17"/>
      <c r="SQS336" s="19"/>
      <c r="SQT336" s="19"/>
      <c r="SQU336" s="19"/>
      <c r="SQV336" s="15"/>
      <c r="SQW336" s="16"/>
      <c r="SQX336" s="17"/>
      <c r="SQY336" s="18"/>
      <c r="SQZ336" s="17"/>
      <c r="SRA336" s="19"/>
      <c r="SRB336" s="19"/>
      <c r="SRC336" s="19"/>
      <c r="SRD336" s="15"/>
      <c r="SRE336" s="16"/>
      <c r="SRF336" s="17"/>
      <c r="SRG336" s="18"/>
      <c r="SRH336" s="17"/>
      <c r="SRI336" s="19"/>
      <c r="SRJ336" s="19"/>
      <c r="SRK336" s="19"/>
      <c r="SRL336" s="15"/>
      <c r="SRM336" s="16"/>
      <c r="SRN336" s="17"/>
      <c r="SRO336" s="18"/>
      <c r="SRP336" s="17"/>
      <c r="SRQ336" s="19"/>
      <c r="SRR336" s="19"/>
      <c r="SRS336" s="19"/>
      <c r="SRT336" s="15"/>
      <c r="SRU336" s="16"/>
      <c r="SRV336" s="17"/>
      <c r="SRW336" s="18"/>
      <c r="SRX336" s="17"/>
      <c r="SRY336" s="19"/>
      <c r="SRZ336" s="19"/>
      <c r="SSA336" s="19"/>
      <c r="SSB336" s="15"/>
      <c r="SSC336" s="16"/>
      <c r="SSD336" s="17"/>
      <c r="SSE336" s="18"/>
      <c r="SSF336" s="17"/>
      <c r="SSG336" s="19"/>
      <c r="SSH336" s="19"/>
      <c r="SSI336" s="19"/>
      <c r="SSJ336" s="15"/>
      <c r="SSK336" s="16"/>
      <c r="SSL336" s="17"/>
      <c r="SSM336" s="18"/>
      <c r="SSN336" s="17"/>
      <c r="SSO336" s="19"/>
      <c r="SSP336" s="19"/>
      <c r="SSQ336" s="19"/>
      <c r="SSR336" s="15"/>
      <c r="SSS336" s="16"/>
      <c r="SST336" s="17"/>
      <c r="SSU336" s="18"/>
      <c r="SSV336" s="17"/>
      <c r="SSW336" s="19"/>
      <c r="SSX336" s="19"/>
      <c r="SSY336" s="19"/>
      <c r="SSZ336" s="15"/>
      <c r="STA336" s="16"/>
      <c r="STB336" s="17"/>
      <c r="STC336" s="18"/>
      <c r="STD336" s="17"/>
      <c r="STE336" s="19"/>
      <c r="STF336" s="19"/>
      <c r="STG336" s="19"/>
      <c r="STH336" s="15"/>
      <c r="STI336" s="16"/>
      <c r="STJ336" s="17"/>
      <c r="STK336" s="18"/>
      <c r="STL336" s="17"/>
      <c r="STM336" s="19"/>
      <c r="STN336" s="19"/>
      <c r="STO336" s="19"/>
      <c r="STP336" s="15"/>
      <c r="STQ336" s="16"/>
      <c r="STR336" s="17"/>
      <c r="STS336" s="18"/>
      <c r="STT336" s="17"/>
      <c r="STU336" s="19"/>
      <c r="STV336" s="19"/>
      <c r="STW336" s="19"/>
      <c r="STX336" s="15"/>
      <c r="STY336" s="16"/>
      <c r="STZ336" s="17"/>
      <c r="SUA336" s="18"/>
      <c r="SUB336" s="17"/>
      <c r="SUC336" s="19"/>
      <c r="SUD336" s="19"/>
      <c r="SUE336" s="19"/>
      <c r="SUF336" s="15"/>
      <c r="SUG336" s="16"/>
      <c r="SUH336" s="17"/>
      <c r="SUI336" s="18"/>
      <c r="SUJ336" s="17"/>
      <c r="SUK336" s="19"/>
      <c r="SUL336" s="19"/>
      <c r="SUM336" s="19"/>
      <c r="SUN336" s="15"/>
      <c r="SUO336" s="16"/>
      <c r="SUP336" s="17"/>
      <c r="SUQ336" s="18"/>
      <c r="SUR336" s="17"/>
      <c r="SUS336" s="19"/>
      <c r="SUT336" s="19"/>
      <c r="SUU336" s="19"/>
      <c r="SUV336" s="15"/>
      <c r="SUW336" s="16"/>
      <c r="SUX336" s="17"/>
      <c r="SUY336" s="18"/>
      <c r="SUZ336" s="17"/>
      <c r="SVA336" s="19"/>
      <c r="SVB336" s="19"/>
      <c r="SVC336" s="19"/>
      <c r="SVD336" s="15"/>
      <c r="SVE336" s="16"/>
      <c r="SVF336" s="17"/>
      <c r="SVG336" s="18"/>
      <c r="SVH336" s="17"/>
      <c r="SVI336" s="19"/>
      <c r="SVJ336" s="19"/>
      <c r="SVK336" s="19"/>
      <c r="SVL336" s="15"/>
      <c r="SVM336" s="16"/>
      <c r="SVN336" s="17"/>
      <c r="SVO336" s="18"/>
      <c r="SVP336" s="17"/>
      <c r="SVQ336" s="19"/>
      <c r="SVR336" s="19"/>
      <c r="SVS336" s="19"/>
      <c r="SVT336" s="15"/>
      <c r="SVU336" s="16"/>
      <c r="SVV336" s="17"/>
      <c r="SVW336" s="18"/>
      <c r="SVX336" s="17"/>
      <c r="SVY336" s="19"/>
      <c r="SVZ336" s="19"/>
      <c r="SWA336" s="19"/>
      <c r="SWB336" s="15"/>
      <c r="SWC336" s="16"/>
      <c r="SWD336" s="17"/>
      <c r="SWE336" s="18"/>
      <c r="SWF336" s="17"/>
      <c r="SWG336" s="19"/>
      <c r="SWH336" s="19"/>
      <c r="SWI336" s="19"/>
      <c r="SWJ336" s="15"/>
      <c r="SWK336" s="16"/>
      <c r="SWL336" s="17"/>
      <c r="SWM336" s="18"/>
      <c r="SWN336" s="17"/>
      <c r="SWO336" s="19"/>
      <c r="SWP336" s="19"/>
      <c r="SWQ336" s="19"/>
      <c r="SWR336" s="15"/>
      <c r="SWS336" s="16"/>
      <c r="SWT336" s="17"/>
      <c r="SWU336" s="18"/>
      <c r="SWV336" s="17"/>
      <c r="SWW336" s="19"/>
      <c r="SWX336" s="19"/>
      <c r="SWY336" s="19"/>
      <c r="SWZ336" s="15"/>
      <c r="SXA336" s="16"/>
      <c r="SXB336" s="17"/>
      <c r="SXC336" s="18"/>
      <c r="SXD336" s="17"/>
      <c r="SXE336" s="19"/>
      <c r="SXF336" s="19"/>
      <c r="SXG336" s="19"/>
      <c r="SXH336" s="15"/>
      <c r="SXI336" s="16"/>
      <c r="SXJ336" s="17"/>
      <c r="SXK336" s="18"/>
      <c r="SXL336" s="17"/>
      <c r="SXM336" s="19"/>
      <c r="SXN336" s="19"/>
      <c r="SXO336" s="19"/>
      <c r="SXP336" s="15"/>
      <c r="SXQ336" s="16"/>
      <c r="SXR336" s="17"/>
      <c r="SXS336" s="18"/>
      <c r="SXT336" s="17"/>
      <c r="SXU336" s="19"/>
      <c r="SXV336" s="19"/>
      <c r="SXW336" s="19"/>
      <c r="SXX336" s="15"/>
      <c r="SXY336" s="16"/>
      <c r="SXZ336" s="17"/>
      <c r="SYA336" s="18"/>
      <c r="SYB336" s="17"/>
      <c r="SYC336" s="19"/>
      <c r="SYD336" s="19"/>
      <c r="SYE336" s="19"/>
      <c r="SYF336" s="15"/>
      <c r="SYG336" s="16"/>
      <c r="SYH336" s="17"/>
      <c r="SYI336" s="18"/>
      <c r="SYJ336" s="17"/>
      <c r="SYK336" s="19"/>
      <c r="SYL336" s="19"/>
      <c r="SYM336" s="19"/>
      <c r="SYN336" s="15"/>
      <c r="SYO336" s="16"/>
      <c r="SYP336" s="17"/>
      <c r="SYQ336" s="18"/>
      <c r="SYR336" s="17"/>
      <c r="SYS336" s="19"/>
      <c r="SYT336" s="19"/>
      <c r="SYU336" s="19"/>
      <c r="SYV336" s="15"/>
      <c r="SYW336" s="16"/>
      <c r="SYX336" s="17"/>
      <c r="SYY336" s="18"/>
      <c r="SYZ336" s="17"/>
      <c r="SZA336" s="19"/>
      <c r="SZB336" s="19"/>
      <c r="SZC336" s="19"/>
      <c r="SZD336" s="15"/>
      <c r="SZE336" s="16"/>
      <c r="SZF336" s="17"/>
      <c r="SZG336" s="18"/>
      <c r="SZH336" s="17"/>
      <c r="SZI336" s="19"/>
      <c r="SZJ336" s="19"/>
      <c r="SZK336" s="19"/>
      <c r="SZL336" s="15"/>
      <c r="SZM336" s="16"/>
      <c r="SZN336" s="17"/>
      <c r="SZO336" s="18"/>
      <c r="SZP336" s="17"/>
      <c r="SZQ336" s="19"/>
      <c r="SZR336" s="19"/>
      <c r="SZS336" s="19"/>
      <c r="SZT336" s="15"/>
      <c r="SZU336" s="16"/>
      <c r="SZV336" s="17"/>
      <c r="SZW336" s="18"/>
      <c r="SZX336" s="17"/>
      <c r="SZY336" s="19"/>
      <c r="SZZ336" s="19"/>
      <c r="TAA336" s="19"/>
      <c r="TAB336" s="15"/>
      <c r="TAC336" s="16"/>
      <c r="TAD336" s="17"/>
      <c r="TAE336" s="18"/>
      <c r="TAF336" s="17"/>
      <c r="TAG336" s="19"/>
      <c r="TAH336" s="19"/>
      <c r="TAI336" s="19"/>
      <c r="TAJ336" s="15"/>
      <c r="TAK336" s="16"/>
      <c r="TAL336" s="17"/>
      <c r="TAM336" s="18"/>
      <c r="TAN336" s="17"/>
      <c r="TAO336" s="19"/>
      <c r="TAP336" s="19"/>
      <c r="TAQ336" s="19"/>
      <c r="TAR336" s="15"/>
      <c r="TAS336" s="16"/>
      <c r="TAT336" s="17"/>
      <c r="TAU336" s="18"/>
      <c r="TAV336" s="17"/>
      <c r="TAW336" s="19"/>
      <c r="TAX336" s="19"/>
      <c r="TAY336" s="19"/>
      <c r="TAZ336" s="15"/>
      <c r="TBA336" s="16"/>
      <c r="TBB336" s="17"/>
      <c r="TBC336" s="18"/>
      <c r="TBD336" s="17"/>
      <c r="TBE336" s="19"/>
      <c r="TBF336" s="19"/>
      <c r="TBG336" s="19"/>
      <c r="TBH336" s="15"/>
      <c r="TBI336" s="16"/>
      <c r="TBJ336" s="17"/>
      <c r="TBK336" s="18"/>
      <c r="TBL336" s="17"/>
      <c r="TBM336" s="19"/>
      <c r="TBN336" s="19"/>
      <c r="TBO336" s="19"/>
      <c r="TBP336" s="15"/>
      <c r="TBQ336" s="16"/>
      <c r="TBR336" s="17"/>
      <c r="TBS336" s="18"/>
      <c r="TBT336" s="17"/>
      <c r="TBU336" s="19"/>
      <c r="TBV336" s="19"/>
      <c r="TBW336" s="19"/>
      <c r="TBX336" s="15"/>
      <c r="TBY336" s="16"/>
      <c r="TBZ336" s="17"/>
      <c r="TCA336" s="18"/>
      <c r="TCB336" s="17"/>
      <c r="TCC336" s="19"/>
      <c r="TCD336" s="19"/>
      <c r="TCE336" s="19"/>
      <c r="TCF336" s="15"/>
      <c r="TCG336" s="16"/>
      <c r="TCH336" s="17"/>
      <c r="TCI336" s="18"/>
      <c r="TCJ336" s="17"/>
      <c r="TCK336" s="19"/>
      <c r="TCL336" s="19"/>
      <c r="TCM336" s="19"/>
      <c r="TCN336" s="15"/>
      <c r="TCO336" s="16"/>
      <c r="TCP336" s="17"/>
      <c r="TCQ336" s="18"/>
      <c r="TCR336" s="17"/>
      <c r="TCS336" s="19"/>
      <c r="TCT336" s="19"/>
      <c r="TCU336" s="19"/>
      <c r="TCV336" s="15"/>
      <c r="TCW336" s="16"/>
      <c r="TCX336" s="17"/>
      <c r="TCY336" s="18"/>
      <c r="TCZ336" s="17"/>
      <c r="TDA336" s="19"/>
      <c r="TDB336" s="19"/>
      <c r="TDC336" s="19"/>
      <c r="TDD336" s="15"/>
      <c r="TDE336" s="16"/>
      <c r="TDF336" s="17"/>
      <c r="TDG336" s="18"/>
      <c r="TDH336" s="17"/>
      <c r="TDI336" s="19"/>
      <c r="TDJ336" s="19"/>
      <c r="TDK336" s="19"/>
      <c r="TDL336" s="15"/>
      <c r="TDM336" s="16"/>
      <c r="TDN336" s="17"/>
      <c r="TDO336" s="18"/>
      <c r="TDP336" s="17"/>
      <c r="TDQ336" s="19"/>
      <c r="TDR336" s="19"/>
      <c r="TDS336" s="19"/>
      <c r="TDT336" s="15"/>
      <c r="TDU336" s="16"/>
      <c r="TDV336" s="17"/>
      <c r="TDW336" s="18"/>
      <c r="TDX336" s="17"/>
      <c r="TDY336" s="19"/>
      <c r="TDZ336" s="19"/>
      <c r="TEA336" s="19"/>
      <c r="TEB336" s="15"/>
      <c r="TEC336" s="16"/>
      <c r="TED336" s="17"/>
      <c r="TEE336" s="18"/>
      <c r="TEF336" s="17"/>
      <c r="TEG336" s="19"/>
      <c r="TEH336" s="19"/>
      <c r="TEI336" s="19"/>
      <c r="TEJ336" s="15"/>
      <c r="TEK336" s="16"/>
      <c r="TEL336" s="17"/>
      <c r="TEM336" s="18"/>
      <c r="TEN336" s="17"/>
      <c r="TEO336" s="19"/>
      <c r="TEP336" s="19"/>
      <c r="TEQ336" s="19"/>
      <c r="TER336" s="15"/>
      <c r="TES336" s="16"/>
      <c r="TET336" s="17"/>
      <c r="TEU336" s="18"/>
      <c r="TEV336" s="17"/>
      <c r="TEW336" s="19"/>
      <c r="TEX336" s="19"/>
      <c r="TEY336" s="19"/>
      <c r="TEZ336" s="15"/>
      <c r="TFA336" s="16"/>
      <c r="TFB336" s="17"/>
      <c r="TFC336" s="18"/>
      <c r="TFD336" s="17"/>
      <c r="TFE336" s="19"/>
      <c r="TFF336" s="19"/>
      <c r="TFG336" s="19"/>
      <c r="TFH336" s="15"/>
      <c r="TFI336" s="16"/>
      <c r="TFJ336" s="17"/>
      <c r="TFK336" s="18"/>
      <c r="TFL336" s="17"/>
      <c r="TFM336" s="19"/>
      <c r="TFN336" s="19"/>
      <c r="TFO336" s="19"/>
      <c r="TFP336" s="15"/>
      <c r="TFQ336" s="16"/>
      <c r="TFR336" s="17"/>
      <c r="TFS336" s="18"/>
      <c r="TFT336" s="17"/>
      <c r="TFU336" s="19"/>
      <c r="TFV336" s="19"/>
      <c r="TFW336" s="19"/>
      <c r="TFX336" s="15"/>
      <c r="TFY336" s="16"/>
      <c r="TFZ336" s="17"/>
      <c r="TGA336" s="18"/>
      <c r="TGB336" s="17"/>
      <c r="TGC336" s="19"/>
      <c r="TGD336" s="19"/>
      <c r="TGE336" s="19"/>
      <c r="TGF336" s="15"/>
      <c r="TGG336" s="16"/>
      <c r="TGH336" s="17"/>
      <c r="TGI336" s="18"/>
      <c r="TGJ336" s="17"/>
      <c r="TGK336" s="19"/>
      <c r="TGL336" s="19"/>
      <c r="TGM336" s="19"/>
      <c r="TGN336" s="15"/>
      <c r="TGO336" s="16"/>
      <c r="TGP336" s="17"/>
      <c r="TGQ336" s="18"/>
      <c r="TGR336" s="17"/>
      <c r="TGS336" s="19"/>
      <c r="TGT336" s="19"/>
      <c r="TGU336" s="19"/>
      <c r="TGV336" s="15"/>
      <c r="TGW336" s="16"/>
      <c r="TGX336" s="17"/>
      <c r="TGY336" s="18"/>
      <c r="TGZ336" s="17"/>
      <c r="THA336" s="19"/>
      <c r="THB336" s="19"/>
      <c r="THC336" s="19"/>
      <c r="THD336" s="15"/>
      <c r="THE336" s="16"/>
      <c r="THF336" s="17"/>
      <c r="THG336" s="18"/>
      <c r="THH336" s="17"/>
      <c r="THI336" s="19"/>
      <c r="THJ336" s="19"/>
      <c r="THK336" s="19"/>
      <c r="THL336" s="15"/>
      <c r="THM336" s="16"/>
      <c r="THN336" s="17"/>
      <c r="THO336" s="18"/>
      <c r="THP336" s="17"/>
      <c r="THQ336" s="19"/>
      <c r="THR336" s="19"/>
      <c r="THS336" s="19"/>
      <c r="THT336" s="15"/>
      <c r="THU336" s="16"/>
      <c r="THV336" s="17"/>
      <c r="THW336" s="18"/>
      <c r="THX336" s="17"/>
      <c r="THY336" s="19"/>
      <c r="THZ336" s="19"/>
      <c r="TIA336" s="19"/>
      <c r="TIB336" s="15"/>
      <c r="TIC336" s="16"/>
      <c r="TID336" s="17"/>
      <c r="TIE336" s="18"/>
      <c r="TIF336" s="17"/>
      <c r="TIG336" s="19"/>
      <c r="TIH336" s="19"/>
      <c r="TII336" s="19"/>
      <c r="TIJ336" s="15"/>
      <c r="TIK336" s="16"/>
      <c r="TIL336" s="17"/>
      <c r="TIM336" s="18"/>
      <c r="TIN336" s="17"/>
      <c r="TIO336" s="19"/>
      <c r="TIP336" s="19"/>
      <c r="TIQ336" s="19"/>
      <c r="TIR336" s="15"/>
      <c r="TIS336" s="16"/>
      <c r="TIT336" s="17"/>
      <c r="TIU336" s="18"/>
      <c r="TIV336" s="17"/>
      <c r="TIW336" s="19"/>
      <c r="TIX336" s="19"/>
      <c r="TIY336" s="19"/>
      <c r="TIZ336" s="15"/>
      <c r="TJA336" s="16"/>
      <c r="TJB336" s="17"/>
      <c r="TJC336" s="18"/>
      <c r="TJD336" s="17"/>
      <c r="TJE336" s="19"/>
      <c r="TJF336" s="19"/>
      <c r="TJG336" s="19"/>
      <c r="TJH336" s="15"/>
      <c r="TJI336" s="16"/>
      <c r="TJJ336" s="17"/>
      <c r="TJK336" s="18"/>
      <c r="TJL336" s="17"/>
      <c r="TJM336" s="19"/>
      <c r="TJN336" s="19"/>
      <c r="TJO336" s="19"/>
      <c r="TJP336" s="15"/>
      <c r="TJQ336" s="16"/>
      <c r="TJR336" s="17"/>
      <c r="TJS336" s="18"/>
      <c r="TJT336" s="17"/>
      <c r="TJU336" s="19"/>
      <c r="TJV336" s="19"/>
      <c r="TJW336" s="19"/>
      <c r="TJX336" s="15"/>
      <c r="TJY336" s="16"/>
      <c r="TJZ336" s="17"/>
      <c r="TKA336" s="18"/>
      <c r="TKB336" s="17"/>
      <c r="TKC336" s="19"/>
      <c r="TKD336" s="19"/>
      <c r="TKE336" s="19"/>
      <c r="TKF336" s="15"/>
      <c r="TKG336" s="16"/>
      <c r="TKH336" s="17"/>
      <c r="TKI336" s="18"/>
      <c r="TKJ336" s="17"/>
      <c r="TKK336" s="19"/>
      <c r="TKL336" s="19"/>
      <c r="TKM336" s="19"/>
      <c r="TKN336" s="15"/>
      <c r="TKO336" s="16"/>
      <c r="TKP336" s="17"/>
      <c r="TKQ336" s="18"/>
      <c r="TKR336" s="17"/>
      <c r="TKS336" s="19"/>
      <c r="TKT336" s="19"/>
      <c r="TKU336" s="19"/>
      <c r="TKV336" s="15"/>
      <c r="TKW336" s="16"/>
      <c r="TKX336" s="17"/>
      <c r="TKY336" s="18"/>
      <c r="TKZ336" s="17"/>
      <c r="TLA336" s="19"/>
      <c r="TLB336" s="19"/>
      <c r="TLC336" s="19"/>
      <c r="TLD336" s="15"/>
      <c r="TLE336" s="16"/>
      <c r="TLF336" s="17"/>
      <c r="TLG336" s="18"/>
      <c r="TLH336" s="17"/>
      <c r="TLI336" s="19"/>
      <c r="TLJ336" s="19"/>
      <c r="TLK336" s="19"/>
      <c r="TLL336" s="15"/>
      <c r="TLM336" s="16"/>
      <c r="TLN336" s="17"/>
      <c r="TLO336" s="18"/>
      <c r="TLP336" s="17"/>
      <c r="TLQ336" s="19"/>
      <c r="TLR336" s="19"/>
      <c r="TLS336" s="19"/>
      <c r="TLT336" s="15"/>
      <c r="TLU336" s="16"/>
      <c r="TLV336" s="17"/>
      <c r="TLW336" s="18"/>
      <c r="TLX336" s="17"/>
      <c r="TLY336" s="19"/>
      <c r="TLZ336" s="19"/>
      <c r="TMA336" s="19"/>
      <c r="TMB336" s="15"/>
      <c r="TMC336" s="16"/>
      <c r="TMD336" s="17"/>
      <c r="TME336" s="18"/>
      <c r="TMF336" s="17"/>
      <c r="TMG336" s="19"/>
      <c r="TMH336" s="19"/>
      <c r="TMI336" s="19"/>
      <c r="TMJ336" s="15"/>
      <c r="TMK336" s="16"/>
      <c r="TML336" s="17"/>
      <c r="TMM336" s="18"/>
      <c r="TMN336" s="17"/>
      <c r="TMO336" s="19"/>
      <c r="TMP336" s="19"/>
      <c r="TMQ336" s="19"/>
      <c r="TMR336" s="15"/>
      <c r="TMS336" s="16"/>
      <c r="TMT336" s="17"/>
      <c r="TMU336" s="18"/>
      <c r="TMV336" s="17"/>
      <c r="TMW336" s="19"/>
      <c r="TMX336" s="19"/>
      <c r="TMY336" s="19"/>
      <c r="TMZ336" s="15"/>
      <c r="TNA336" s="16"/>
      <c r="TNB336" s="17"/>
      <c r="TNC336" s="18"/>
      <c r="TND336" s="17"/>
      <c r="TNE336" s="19"/>
      <c r="TNF336" s="19"/>
      <c r="TNG336" s="19"/>
      <c r="TNH336" s="15"/>
      <c r="TNI336" s="16"/>
      <c r="TNJ336" s="17"/>
      <c r="TNK336" s="18"/>
      <c r="TNL336" s="17"/>
      <c r="TNM336" s="19"/>
      <c r="TNN336" s="19"/>
      <c r="TNO336" s="19"/>
      <c r="TNP336" s="15"/>
      <c r="TNQ336" s="16"/>
      <c r="TNR336" s="17"/>
      <c r="TNS336" s="18"/>
      <c r="TNT336" s="17"/>
      <c r="TNU336" s="19"/>
      <c r="TNV336" s="19"/>
      <c r="TNW336" s="19"/>
      <c r="TNX336" s="15"/>
      <c r="TNY336" s="16"/>
      <c r="TNZ336" s="17"/>
      <c r="TOA336" s="18"/>
      <c r="TOB336" s="17"/>
      <c r="TOC336" s="19"/>
      <c r="TOD336" s="19"/>
      <c r="TOE336" s="19"/>
      <c r="TOF336" s="15"/>
      <c r="TOG336" s="16"/>
      <c r="TOH336" s="17"/>
      <c r="TOI336" s="18"/>
      <c r="TOJ336" s="17"/>
      <c r="TOK336" s="19"/>
      <c r="TOL336" s="19"/>
      <c r="TOM336" s="19"/>
      <c r="TON336" s="15"/>
      <c r="TOO336" s="16"/>
      <c r="TOP336" s="17"/>
      <c r="TOQ336" s="18"/>
      <c r="TOR336" s="17"/>
      <c r="TOS336" s="19"/>
      <c r="TOT336" s="19"/>
      <c r="TOU336" s="19"/>
      <c r="TOV336" s="15"/>
      <c r="TOW336" s="16"/>
      <c r="TOX336" s="17"/>
      <c r="TOY336" s="18"/>
      <c r="TOZ336" s="17"/>
      <c r="TPA336" s="19"/>
      <c r="TPB336" s="19"/>
      <c r="TPC336" s="19"/>
      <c r="TPD336" s="15"/>
      <c r="TPE336" s="16"/>
      <c r="TPF336" s="17"/>
      <c r="TPG336" s="18"/>
      <c r="TPH336" s="17"/>
      <c r="TPI336" s="19"/>
      <c r="TPJ336" s="19"/>
      <c r="TPK336" s="19"/>
      <c r="TPL336" s="15"/>
      <c r="TPM336" s="16"/>
      <c r="TPN336" s="17"/>
      <c r="TPO336" s="18"/>
      <c r="TPP336" s="17"/>
      <c r="TPQ336" s="19"/>
      <c r="TPR336" s="19"/>
      <c r="TPS336" s="19"/>
      <c r="TPT336" s="15"/>
      <c r="TPU336" s="16"/>
      <c r="TPV336" s="17"/>
      <c r="TPW336" s="18"/>
      <c r="TPX336" s="17"/>
      <c r="TPY336" s="19"/>
      <c r="TPZ336" s="19"/>
      <c r="TQA336" s="19"/>
      <c r="TQB336" s="15"/>
      <c r="TQC336" s="16"/>
      <c r="TQD336" s="17"/>
      <c r="TQE336" s="18"/>
      <c r="TQF336" s="17"/>
      <c r="TQG336" s="19"/>
      <c r="TQH336" s="19"/>
      <c r="TQI336" s="19"/>
      <c r="TQJ336" s="15"/>
      <c r="TQK336" s="16"/>
      <c r="TQL336" s="17"/>
      <c r="TQM336" s="18"/>
      <c r="TQN336" s="17"/>
      <c r="TQO336" s="19"/>
      <c r="TQP336" s="19"/>
      <c r="TQQ336" s="19"/>
      <c r="TQR336" s="15"/>
      <c r="TQS336" s="16"/>
      <c r="TQT336" s="17"/>
      <c r="TQU336" s="18"/>
      <c r="TQV336" s="17"/>
      <c r="TQW336" s="19"/>
      <c r="TQX336" s="19"/>
      <c r="TQY336" s="19"/>
      <c r="TQZ336" s="15"/>
      <c r="TRA336" s="16"/>
      <c r="TRB336" s="17"/>
      <c r="TRC336" s="18"/>
      <c r="TRD336" s="17"/>
      <c r="TRE336" s="19"/>
      <c r="TRF336" s="19"/>
      <c r="TRG336" s="19"/>
      <c r="TRH336" s="15"/>
      <c r="TRI336" s="16"/>
      <c r="TRJ336" s="17"/>
      <c r="TRK336" s="18"/>
      <c r="TRL336" s="17"/>
      <c r="TRM336" s="19"/>
      <c r="TRN336" s="19"/>
      <c r="TRO336" s="19"/>
      <c r="TRP336" s="15"/>
      <c r="TRQ336" s="16"/>
      <c r="TRR336" s="17"/>
      <c r="TRS336" s="18"/>
      <c r="TRT336" s="17"/>
      <c r="TRU336" s="19"/>
      <c r="TRV336" s="19"/>
      <c r="TRW336" s="19"/>
      <c r="TRX336" s="15"/>
      <c r="TRY336" s="16"/>
      <c r="TRZ336" s="17"/>
      <c r="TSA336" s="18"/>
      <c r="TSB336" s="17"/>
      <c r="TSC336" s="19"/>
      <c r="TSD336" s="19"/>
      <c r="TSE336" s="19"/>
      <c r="TSF336" s="15"/>
      <c r="TSG336" s="16"/>
      <c r="TSH336" s="17"/>
      <c r="TSI336" s="18"/>
      <c r="TSJ336" s="17"/>
      <c r="TSK336" s="19"/>
      <c r="TSL336" s="19"/>
      <c r="TSM336" s="19"/>
      <c r="TSN336" s="15"/>
      <c r="TSO336" s="16"/>
      <c r="TSP336" s="17"/>
      <c r="TSQ336" s="18"/>
      <c r="TSR336" s="17"/>
      <c r="TSS336" s="19"/>
      <c r="TST336" s="19"/>
      <c r="TSU336" s="19"/>
      <c r="TSV336" s="15"/>
      <c r="TSW336" s="16"/>
      <c r="TSX336" s="17"/>
      <c r="TSY336" s="18"/>
      <c r="TSZ336" s="17"/>
      <c r="TTA336" s="19"/>
      <c r="TTB336" s="19"/>
      <c r="TTC336" s="19"/>
      <c r="TTD336" s="15"/>
      <c r="TTE336" s="16"/>
      <c r="TTF336" s="17"/>
      <c r="TTG336" s="18"/>
      <c r="TTH336" s="17"/>
      <c r="TTI336" s="19"/>
      <c r="TTJ336" s="19"/>
      <c r="TTK336" s="19"/>
      <c r="TTL336" s="15"/>
      <c r="TTM336" s="16"/>
      <c r="TTN336" s="17"/>
      <c r="TTO336" s="18"/>
      <c r="TTP336" s="17"/>
      <c r="TTQ336" s="19"/>
      <c r="TTR336" s="19"/>
      <c r="TTS336" s="19"/>
      <c r="TTT336" s="15"/>
      <c r="TTU336" s="16"/>
      <c r="TTV336" s="17"/>
      <c r="TTW336" s="18"/>
      <c r="TTX336" s="17"/>
      <c r="TTY336" s="19"/>
      <c r="TTZ336" s="19"/>
      <c r="TUA336" s="19"/>
      <c r="TUB336" s="15"/>
      <c r="TUC336" s="16"/>
      <c r="TUD336" s="17"/>
      <c r="TUE336" s="18"/>
      <c r="TUF336" s="17"/>
      <c r="TUG336" s="19"/>
      <c r="TUH336" s="19"/>
      <c r="TUI336" s="19"/>
      <c r="TUJ336" s="15"/>
      <c r="TUK336" s="16"/>
      <c r="TUL336" s="17"/>
      <c r="TUM336" s="18"/>
      <c r="TUN336" s="17"/>
      <c r="TUO336" s="19"/>
      <c r="TUP336" s="19"/>
      <c r="TUQ336" s="19"/>
      <c r="TUR336" s="15"/>
      <c r="TUS336" s="16"/>
      <c r="TUT336" s="17"/>
      <c r="TUU336" s="18"/>
      <c r="TUV336" s="17"/>
      <c r="TUW336" s="19"/>
      <c r="TUX336" s="19"/>
      <c r="TUY336" s="19"/>
      <c r="TUZ336" s="15"/>
      <c r="TVA336" s="16"/>
      <c r="TVB336" s="17"/>
      <c r="TVC336" s="18"/>
      <c r="TVD336" s="17"/>
      <c r="TVE336" s="19"/>
      <c r="TVF336" s="19"/>
      <c r="TVG336" s="19"/>
      <c r="TVH336" s="15"/>
      <c r="TVI336" s="16"/>
      <c r="TVJ336" s="17"/>
      <c r="TVK336" s="18"/>
      <c r="TVL336" s="17"/>
      <c r="TVM336" s="19"/>
      <c r="TVN336" s="19"/>
      <c r="TVO336" s="19"/>
      <c r="TVP336" s="15"/>
      <c r="TVQ336" s="16"/>
      <c r="TVR336" s="17"/>
      <c r="TVS336" s="18"/>
      <c r="TVT336" s="17"/>
      <c r="TVU336" s="19"/>
      <c r="TVV336" s="19"/>
      <c r="TVW336" s="19"/>
      <c r="TVX336" s="15"/>
      <c r="TVY336" s="16"/>
      <c r="TVZ336" s="17"/>
      <c r="TWA336" s="18"/>
      <c r="TWB336" s="17"/>
      <c r="TWC336" s="19"/>
      <c r="TWD336" s="19"/>
      <c r="TWE336" s="19"/>
      <c r="TWF336" s="15"/>
      <c r="TWG336" s="16"/>
      <c r="TWH336" s="17"/>
      <c r="TWI336" s="18"/>
      <c r="TWJ336" s="17"/>
      <c r="TWK336" s="19"/>
      <c r="TWL336" s="19"/>
      <c r="TWM336" s="19"/>
      <c r="TWN336" s="15"/>
      <c r="TWO336" s="16"/>
      <c r="TWP336" s="17"/>
      <c r="TWQ336" s="18"/>
      <c r="TWR336" s="17"/>
      <c r="TWS336" s="19"/>
      <c r="TWT336" s="19"/>
      <c r="TWU336" s="19"/>
      <c r="TWV336" s="15"/>
      <c r="TWW336" s="16"/>
      <c r="TWX336" s="17"/>
      <c r="TWY336" s="18"/>
      <c r="TWZ336" s="17"/>
      <c r="TXA336" s="19"/>
      <c r="TXB336" s="19"/>
      <c r="TXC336" s="19"/>
      <c r="TXD336" s="15"/>
      <c r="TXE336" s="16"/>
      <c r="TXF336" s="17"/>
      <c r="TXG336" s="18"/>
      <c r="TXH336" s="17"/>
      <c r="TXI336" s="19"/>
      <c r="TXJ336" s="19"/>
      <c r="TXK336" s="19"/>
      <c r="TXL336" s="15"/>
      <c r="TXM336" s="16"/>
      <c r="TXN336" s="17"/>
      <c r="TXO336" s="18"/>
      <c r="TXP336" s="17"/>
      <c r="TXQ336" s="19"/>
      <c r="TXR336" s="19"/>
      <c r="TXS336" s="19"/>
      <c r="TXT336" s="15"/>
      <c r="TXU336" s="16"/>
      <c r="TXV336" s="17"/>
      <c r="TXW336" s="18"/>
      <c r="TXX336" s="17"/>
      <c r="TXY336" s="19"/>
      <c r="TXZ336" s="19"/>
      <c r="TYA336" s="19"/>
      <c r="TYB336" s="15"/>
      <c r="TYC336" s="16"/>
      <c r="TYD336" s="17"/>
      <c r="TYE336" s="18"/>
      <c r="TYF336" s="17"/>
      <c r="TYG336" s="19"/>
      <c r="TYH336" s="19"/>
      <c r="TYI336" s="19"/>
      <c r="TYJ336" s="15"/>
      <c r="TYK336" s="16"/>
      <c r="TYL336" s="17"/>
      <c r="TYM336" s="18"/>
      <c r="TYN336" s="17"/>
      <c r="TYO336" s="19"/>
      <c r="TYP336" s="19"/>
      <c r="TYQ336" s="19"/>
      <c r="TYR336" s="15"/>
      <c r="TYS336" s="16"/>
      <c r="TYT336" s="17"/>
      <c r="TYU336" s="18"/>
      <c r="TYV336" s="17"/>
      <c r="TYW336" s="19"/>
      <c r="TYX336" s="19"/>
      <c r="TYY336" s="19"/>
      <c r="TYZ336" s="15"/>
      <c r="TZA336" s="16"/>
      <c r="TZB336" s="17"/>
      <c r="TZC336" s="18"/>
      <c r="TZD336" s="17"/>
      <c r="TZE336" s="19"/>
      <c r="TZF336" s="19"/>
      <c r="TZG336" s="19"/>
      <c r="TZH336" s="15"/>
      <c r="TZI336" s="16"/>
      <c r="TZJ336" s="17"/>
      <c r="TZK336" s="18"/>
      <c r="TZL336" s="17"/>
      <c r="TZM336" s="19"/>
      <c r="TZN336" s="19"/>
      <c r="TZO336" s="19"/>
      <c r="TZP336" s="15"/>
      <c r="TZQ336" s="16"/>
      <c r="TZR336" s="17"/>
      <c r="TZS336" s="18"/>
      <c r="TZT336" s="17"/>
      <c r="TZU336" s="19"/>
      <c r="TZV336" s="19"/>
      <c r="TZW336" s="19"/>
      <c r="TZX336" s="15"/>
      <c r="TZY336" s="16"/>
      <c r="TZZ336" s="17"/>
      <c r="UAA336" s="18"/>
      <c r="UAB336" s="17"/>
      <c r="UAC336" s="19"/>
      <c r="UAD336" s="19"/>
      <c r="UAE336" s="19"/>
      <c r="UAF336" s="15"/>
      <c r="UAG336" s="16"/>
      <c r="UAH336" s="17"/>
      <c r="UAI336" s="18"/>
      <c r="UAJ336" s="17"/>
      <c r="UAK336" s="19"/>
      <c r="UAL336" s="19"/>
      <c r="UAM336" s="19"/>
      <c r="UAN336" s="15"/>
      <c r="UAO336" s="16"/>
      <c r="UAP336" s="17"/>
      <c r="UAQ336" s="18"/>
      <c r="UAR336" s="17"/>
      <c r="UAS336" s="19"/>
      <c r="UAT336" s="19"/>
      <c r="UAU336" s="19"/>
      <c r="UAV336" s="15"/>
      <c r="UAW336" s="16"/>
      <c r="UAX336" s="17"/>
      <c r="UAY336" s="18"/>
      <c r="UAZ336" s="17"/>
      <c r="UBA336" s="19"/>
      <c r="UBB336" s="19"/>
      <c r="UBC336" s="19"/>
      <c r="UBD336" s="15"/>
      <c r="UBE336" s="16"/>
      <c r="UBF336" s="17"/>
      <c r="UBG336" s="18"/>
      <c r="UBH336" s="17"/>
      <c r="UBI336" s="19"/>
      <c r="UBJ336" s="19"/>
      <c r="UBK336" s="19"/>
      <c r="UBL336" s="15"/>
      <c r="UBM336" s="16"/>
      <c r="UBN336" s="17"/>
      <c r="UBO336" s="18"/>
      <c r="UBP336" s="17"/>
      <c r="UBQ336" s="19"/>
      <c r="UBR336" s="19"/>
      <c r="UBS336" s="19"/>
      <c r="UBT336" s="15"/>
      <c r="UBU336" s="16"/>
      <c r="UBV336" s="17"/>
      <c r="UBW336" s="18"/>
      <c r="UBX336" s="17"/>
      <c r="UBY336" s="19"/>
      <c r="UBZ336" s="19"/>
      <c r="UCA336" s="19"/>
      <c r="UCB336" s="15"/>
      <c r="UCC336" s="16"/>
      <c r="UCD336" s="17"/>
      <c r="UCE336" s="18"/>
      <c r="UCF336" s="17"/>
      <c r="UCG336" s="19"/>
      <c r="UCH336" s="19"/>
      <c r="UCI336" s="19"/>
      <c r="UCJ336" s="15"/>
      <c r="UCK336" s="16"/>
      <c r="UCL336" s="17"/>
      <c r="UCM336" s="18"/>
      <c r="UCN336" s="17"/>
      <c r="UCO336" s="19"/>
      <c r="UCP336" s="19"/>
      <c r="UCQ336" s="19"/>
      <c r="UCR336" s="15"/>
      <c r="UCS336" s="16"/>
      <c r="UCT336" s="17"/>
      <c r="UCU336" s="18"/>
      <c r="UCV336" s="17"/>
      <c r="UCW336" s="19"/>
      <c r="UCX336" s="19"/>
      <c r="UCY336" s="19"/>
      <c r="UCZ336" s="15"/>
      <c r="UDA336" s="16"/>
      <c r="UDB336" s="17"/>
      <c r="UDC336" s="18"/>
      <c r="UDD336" s="17"/>
      <c r="UDE336" s="19"/>
      <c r="UDF336" s="19"/>
      <c r="UDG336" s="19"/>
      <c r="UDH336" s="15"/>
      <c r="UDI336" s="16"/>
      <c r="UDJ336" s="17"/>
      <c r="UDK336" s="18"/>
      <c r="UDL336" s="17"/>
      <c r="UDM336" s="19"/>
      <c r="UDN336" s="19"/>
      <c r="UDO336" s="19"/>
      <c r="UDP336" s="15"/>
      <c r="UDQ336" s="16"/>
      <c r="UDR336" s="17"/>
      <c r="UDS336" s="18"/>
      <c r="UDT336" s="17"/>
      <c r="UDU336" s="19"/>
      <c r="UDV336" s="19"/>
      <c r="UDW336" s="19"/>
      <c r="UDX336" s="15"/>
      <c r="UDY336" s="16"/>
      <c r="UDZ336" s="17"/>
      <c r="UEA336" s="18"/>
      <c r="UEB336" s="17"/>
      <c r="UEC336" s="19"/>
      <c r="UED336" s="19"/>
      <c r="UEE336" s="19"/>
      <c r="UEF336" s="15"/>
      <c r="UEG336" s="16"/>
      <c r="UEH336" s="17"/>
      <c r="UEI336" s="18"/>
      <c r="UEJ336" s="17"/>
      <c r="UEK336" s="19"/>
      <c r="UEL336" s="19"/>
      <c r="UEM336" s="19"/>
      <c r="UEN336" s="15"/>
      <c r="UEO336" s="16"/>
      <c r="UEP336" s="17"/>
      <c r="UEQ336" s="18"/>
      <c r="UER336" s="17"/>
      <c r="UES336" s="19"/>
      <c r="UET336" s="19"/>
      <c r="UEU336" s="19"/>
      <c r="UEV336" s="15"/>
      <c r="UEW336" s="16"/>
      <c r="UEX336" s="17"/>
      <c r="UEY336" s="18"/>
      <c r="UEZ336" s="17"/>
      <c r="UFA336" s="19"/>
      <c r="UFB336" s="19"/>
      <c r="UFC336" s="19"/>
      <c r="UFD336" s="15"/>
      <c r="UFE336" s="16"/>
      <c r="UFF336" s="17"/>
      <c r="UFG336" s="18"/>
      <c r="UFH336" s="17"/>
      <c r="UFI336" s="19"/>
      <c r="UFJ336" s="19"/>
      <c r="UFK336" s="19"/>
      <c r="UFL336" s="15"/>
      <c r="UFM336" s="16"/>
      <c r="UFN336" s="17"/>
      <c r="UFO336" s="18"/>
      <c r="UFP336" s="17"/>
      <c r="UFQ336" s="19"/>
      <c r="UFR336" s="19"/>
      <c r="UFS336" s="19"/>
      <c r="UFT336" s="15"/>
      <c r="UFU336" s="16"/>
      <c r="UFV336" s="17"/>
      <c r="UFW336" s="18"/>
      <c r="UFX336" s="17"/>
      <c r="UFY336" s="19"/>
      <c r="UFZ336" s="19"/>
      <c r="UGA336" s="19"/>
      <c r="UGB336" s="15"/>
      <c r="UGC336" s="16"/>
      <c r="UGD336" s="17"/>
      <c r="UGE336" s="18"/>
      <c r="UGF336" s="17"/>
      <c r="UGG336" s="19"/>
      <c r="UGH336" s="19"/>
      <c r="UGI336" s="19"/>
      <c r="UGJ336" s="15"/>
      <c r="UGK336" s="16"/>
      <c r="UGL336" s="17"/>
      <c r="UGM336" s="18"/>
      <c r="UGN336" s="17"/>
      <c r="UGO336" s="19"/>
      <c r="UGP336" s="19"/>
      <c r="UGQ336" s="19"/>
      <c r="UGR336" s="15"/>
      <c r="UGS336" s="16"/>
      <c r="UGT336" s="17"/>
      <c r="UGU336" s="18"/>
      <c r="UGV336" s="17"/>
      <c r="UGW336" s="19"/>
      <c r="UGX336" s="19"/>
      <c r="UGY336" s="19"/>
      <c r="UGZ336" s="15"/>
      <c r="UHA336" s="16"/>
      <c r="UHB336" s="17"/>
      <c r="UHC336" s="18"/>
      <c r="UHD336" s="17"/>
      <c r="UHE336" s="19"/>
      <c r="UHF336" s="19"/>
      <c r="UHG336" s="19"/>
      <c r="UHH336" s="15"/>
      <c r="UHI336" s="16"/>
      <c r="UHJ336" s="17"/>
      <c r="UHK336" s="18"/>
      <c r="UHL336" s="17"/>
      <c r="UHM336" s="19"/>
      <c r="UHN336" s="19"/>
      <c r="UHO336" s="19"/>
      <c r="UHP336" s="15"/>
      <c r="UHQ336" s="16"/>
      <c r="UHR336" s="17"/>
      <c r="UHS336" s="18"/>
      <c r="UHT336" s="17"/>
      <c r="UHU336" s="19"/>
      <c r="UHV336" s="19"/>
      <c r="UHW336" s="19"/>
      <c r="UHX336" s="15"/>
      <c r="UHY336" s="16"/>
      <c r="UHZ336" s="17"/>
      <c r="UIA336" s="18"/>
      <c r="UIB336" s="17"/>
      <c r="UIC336" s="19"/>
      <c r="UID336" s="19"/>
      <c r="UIE336" s="19"/>
      <c r="UIF336" s="15"/>
      <c r="UIG336" s="16"/>
      <c r="UIH336" s="17"/>
      <c r="UII336" s="18"/>
      <c r="UIJ336" s="17"/>
      <c r="UIK336" s="19"/>
      <c r="UIL336" s="19"/>
      <c r="UIM336" s="19"/>
      <c r="UIN336" s="15"/>
      <c r="UIO336" s="16"/>
      <c r="UIP336" s="17"/>
      <c r="UIQ336" s="18"/>
      <c r="UIR336" s="17"/>
      <c r="UIS336" s="19"/>
      <c r="UIT336" s="19"/>
      <c r="UIU336" s="19"/>
      <c r="UIV336" s="15"/>
      <c r="UIW336" s="16"/>
      <c r="UIX336" s="17"/>
      <c r="UIY336" s="18"/>
      <c r="UIZ336" s="17"/>
      <c r="UJA336" s="19"/>
      <c r="UJB336" s="19"/>
      <c r="UJC336" s="19"/>
      <c r="UJD336" s="15"/>
      <c r="UJE336" s="16"/>
      <c r="UJF336" s="17"/>
      <c r="UJG336" s="18"/>
      <c r="UJH336" s="17"/>
      <c r="UJI336" s="19"/>
      <c r="UJJ336" s="19"/>
      <c r="UJK336" s="19"/>
      <c r="UJL336" s="15"/>
      <c r="UJM336" s="16"/>
      <c r="UJN336" s="17"/>
      <c r="UJO336" s="18"/>
      <c r="UJP336" s="17"/>
      <c r="UJQ336" s="19"/>
      <c r="UJR336" s="19"/>
      <c r="UJS336" s="19"/>
      <c r="UJT336" s="15"/>
      <c r="UJU336" s="16"/>
      <c r="UJV336" s="17"/>
      <c r="UJW336" s="18"/>
      <c r="UJX336" s="17"/>
      <c r="UJY336" s="19"/>
      <c r="UJZ336" s="19"/>
      <c r="UKA336" s="19"/>
      <c r="UKB336" s="15"/>
      <c r="UKC336" s="16"/>
      <c r="UKD336" s="17"/>
      <c r="UKE336" s="18"/>
      <c r="UKF336" s="17"/>
      <c r="UKG336" s="19"/>
      <c r="UKH336" s="19"/>
      <c r="UKI336" s="19"/>
      <c r="UKJ336" s="15"/>
      <c r="UKK336" s="16"/>
      <c r="UKL336" s="17"/>
      <c r="UKM336" s="18"/>
      <c r="UKN336" s="17"/>
      <c r="UKO336" s="19"/>
      <c r="UKP336" s="19"/>
      <c r="UKQ336" s="19"/>
      <c r="UKR336" s="15"/>
      <c r="UKS336" s="16"/>
      <c r="UKT336" s="17"/>
      <c r="UKU336" s="18"/>
      <c r="UKV336" s="17"/>
      <c r="UKW336" s="19"/>
      <c r="UKX336" s="19"/>
      <c r="UKY336" s="19"/>
      <c r="UKZ336" s="15"/>
      <c r="ULA336" s="16"/>
      <c r="ULB336" s="17"/>
      <c r="ULC336" s="18"/>
      <c r="ULD336" s="17"/>
      <c r="ULE336" s="19"/>
      <c r="ULF336" s="19"/>
      <c r="ULG336" s="19"/>
      <c r="ULH336" s="15"/>
      <c r="ULI336" s="16"/>
      <c r="ULJ336" s="17"/>
      <c r="ULK336" s="18"/>
      <c r="ULL336" s="17"/>
      <c r="ULM336" s="19"/>
      <c r="ULN336" s="19"/>
      <c r="ULO336" s="19"/>
      <c r="ULP336" s="15"/>
      <c r="ULQ336" s="16"/>
      <c r="ULR336" s="17"/>
      <c r="ULS336" s="18"/>
      <c r="ULT336" s="17"/>
      <c r="ULU336" s="19"/>
      <c r="ULV336" s="19"/>
      <c r="ULW336" s="19"/>
      <c r="ULX336" s="15"/>
      <c r="ULY336" s="16"/>
      <c r="ULZ336" s="17"/>
      <c r="UMA336" s="18"/>
      <c r="UMB336" s="17"/>
      <c r="UMC336" s="19"/>
      <c r="UMD336" s="19"/>
      <c r="UME336" s="19"/>
      <c r="UMF336" s="15"/>
      <c r="UMG336" s="16"/>
      <c r="UMH336" s="17"/>
      <c r="UMI336" s="18"/>
      <c r="UMJ336" s="17"/>
      <c r="UMK336" s="19"/>
      <c r="UML336" s="19"/>
      <c r="UMM336" s="19"/>
      <c r="UMN336" s="15"/>
      <c r="UMO336" s="16"/>
      <c r="UMP336" s="17"/>
      <c r="UMQ336" s="18"/>
      <c r="UMR336" s="17"/>
      <c r="UMS336" s="19"/>
      <c r="UMT336" s="19"/>
      <c r="UMU336" s="19"/>
      <c r="UMV336" s="15"/>
      <c r="UMW336" s="16"/>
      <c r="UMX336" s="17"/>
      <c r="UMY336" s="18"/>
      <c r="UMZ336" s="17"/>
      <c r="UNA336" s="19"/>
      <c r="UNB336" s="19"/>
      <c r="UNC336" s="19"/>
      <c r="UND336" s="15"/>
      <c r="UNE336" s="16"/>
      <c r="UNF336" s="17"/>
      <c r="UNG336" s="18"/>
      <c r="UNH336" s="17"/>
      <c r="UNI336" s="19"/>
      <c r="UNJ336" s="19"/>
      <c r="UNK336" s="19"/>
      <c r="UNL336" s="15"/>
      <c r="UNM336" s="16"/>
      <c r="UNN336" s="17"/>
      <c r="UNO336" s="18"/>
      <c r="UNP336" s="17"/>
      <c r="UNQ336" s="19"/>
      <c r="UNR336" s="19"/>
      <c r="UNS336" s="19"/>
      <c r="UNT336" s="15"/>
      <c r="UNU336" s="16"/>
      <c r="UNV336" s="17"/>
      <c r="UNW336" s="18"/>
      <c r="UNX336" s="17"/>
      <c r="UNY336" s="19"/>
      <c r="UNZ336" s="19"/>
      <c r="UOA336" s="19"/>
      <c r="UOB336" s="15"/>
      <c r="UOC336" s="16"/>
      <c r="UOD336" s="17"/>
      <c r="UOE336" s="18"/>
      <c r="UOF336" s="17"/>
      <c r="UOG336" s="19"/>
      <c r="UOH336" s="19"/>
      <c r="UOI336" s="19"/>
      <c r="UOJ336" s="15"/>
      <c r="UOK336" s="16"/>
      <c r="UOL336" s="17"/>
      <c r="UOM336" s="18"/>
      <c r="UON336" s="17"/>
      <c r="UOO336" s="19"/>
      <c r="UOP336" s="19"/>
      <c r="UOQ336" s="19"/>
      <c r="UOR336" s="15"/>
      <c r="UOS336" s="16"/>
      <c r="UOT336" s="17"/>
      <c r="UOU336" s="18"/>
      <c r="UOV336" s="17"/>
      <c r="UOW336" s="19"/>
      <c r="UOX336" s="19"/>
      <c r="UOY336" s="19"/>
      <c r="UOZ336" s="15"/>
      <c r="UPA336" s="16"/>
      <c r="UPB336" s="17"/>
      <c r="UPC336" s="18"/>
      <c r="UPD336" s="17"/>
      <c r="UPE336" s="19"/>
      <c r="UPF336" s="19"/>
      <c r="UPG336" s="19"/>
      <c r="UPH336" s="15"/>
      <c r="UPI336" s="16"/>
      <c r="UPJ336" s="17"/>
      <c r="UPK336" s="18"/>
      <c r="UPL336" s="17"/>
      <c r="UPM336" s="19"/>
      <c r="UPN336" s="19"/>
      <c r="UPO336" s="19"/>
      <c r="UPP336" s="15"/>
      <c r="UPQ336" s="16"/>
      <c r="UPR336" s="17"/>
      <c r="UPS336" s="18"/>
      <c r="UPT336" s="17"/>
      <c r="UPU336" s="19"/>
      <c r="UPV336" s="19"/>
      <c r="UPW336" s="19"/>
      <c r="UPX336" s="15"/>
      <c r="UPY336" s="16"/>
      <c r="UPZ336" s="17"/>
      <c r="UQA336" s="18"/>
      <c r="UQB336" s="17"/>
      <c r="UQC336" s="19"/>
      <c r="UQD336" s="19"/>
      <c r="UQE336" s="19"/>
      <c r="UQF336" s="15"/>
      <c r="UQG336" s="16"/>
      <c r="UQH336" s="17"/>
      <c r="UQI336" s="18"/>
      <c r="UQJ336" s="17"/>
      <c r="UQK336" s="19"/>
      <c r="UQL336" s="19"/>
      <c r="UQM336" s="19"/>
      <c r="UQN336" s="15"/>
      <c r="UQO336" s="16"/>
      <c r="UQP336" s="17"/>
      <c r="UQQ336" s="18"/>
      <c r="UQR336" s="17"/>
      <c r="UQS336" s="19"/>
      <c r="UQT336" s="19"/>
      <c r="UQU336" s="19"/>
      <c r="UQV336" s="15"/>
      <c r="UQW336" s="16"/>
      <c r="UQX336" s="17"/>
      <c r="UQY336" s="18"/>
      <c r="UQZ336" s="17"/>
      <c r="URA336" s="19"/>
      <c r="URB336" s="19"/>
      <c r="URC336" s="19"/>
      <c r="URD336" s="15"/>
      <c r="URE336" s="16"/>
      <c r="URF336" s="17"/>
      <c r="URG336" s="18"/>
      <c r="URH336" s="17"/>
      <c r="URI336" s="19"/>
      <c r="URJ336" s="19"/>
      <c r="URK336" s="19"/>
      <c r="URL336" s="15"/>
      <c r="URM336" s="16"/>
      <c r="URN336" s="17"/>
      <c r="URO336" s="18"/>
      <c r="URP336" s="17"/>
      <c r="URQ336" s="19"/>
      <c r="URR336" s="19"/>
      <c r="URS336" s="19"/>
      <c r="URT336" s="15"/>
      <c r="URU336" s="16"/>
      <c r="URV336" s="17"/>
      <c r="URW336" s="18"/>
      <c r="URX336" s="17"/>
      <c r="URY336" s="19"/>
      <c r="URZ336" s="19"/>
      <c r="USA336" s="19"/>
      <c r="USB336" s="15"/>
      <c r="USC336" s="16"/>
      <c r="USD336" s="17"/>
      <c r="USE336" s="18"/>
      <c r="USF336" s="17"/>
      <c r="USG336" s="19"/>
      <c r="USH336" s="19"/>
      <c r="USI336" s="19"/>
      <c r="USJ336" s="15"/>
      <c r="USK336" s="16"/>
      <c r="USL336" s="17"/>
      <c r="USM336" s="18"/>
      <c r="USN336" s="17"/>
      <c r="USO336" s="19"/>
      <c r="USP336" s="19"/>
      <c r="USQ336" s="19"/>
      <c r="USR336" s="15"/>
      <c r="USS336" s="16"/>
      <c r="UST336" s="17"/>
      <c r="USU336" s="18"/>
      <c r="USV336" s="17"/>
      <c r="USW336" s="19"/>
      <c r="USX336" s="19"/>
      <c r="USY336" s="19"/>
      <c r="USZ336" s="15"/>
      <c r="UTA336" s="16"/>
      <c r="UTB336" s="17"/>
      <c r="UTC336" s="18"/>
      <c r="UTD336" s="17"/>
      <c r="UTE336" s="19"/>
      <c r="UTF336" s="19"/>
      <c r="UTG336" s="19"/>
      <c r="UTH336" s="15"/>
      <c r="UTI336" s="16"/>
      <c r="UTJ336" s="17"/>
      <c r="UTK336" s="18"/>
      <c r="UTL336" s="17"/>
      <c r="UTM336" s="19"/>
      <c r="UTN336" s="19"/>
      <c r="UTO336" s="19"/>
      <c r="UTP336" s="15"/>
      <c r="UTQ336" s="16"/>
      <c r="UTR336" s="17"/>
      <c r="UTS336" s="18"/>
      <c r="UTT336" s="17"/>
      <c r="UTU336" s="19"/>
      <c r="UTV336" s="19"/>
      <c r="UTW336" s="19"/>
      <c r="UTX336" s="15"/>
      <c r="UTY336" s="16"/>
      <c r="UTZ336" s="17"/>
      <c r="UUA336" s="18"/>
      <c r="UUB336" s="17"/>
      <c r="UUC336" s="19"/>
      <c r="UUD336" s="19"/>
      <c r="UUE336" s="19"/>
      <c r="UUF336" s="15"/>
      <c r="UUG336" s="16"/>
      <c r="UUH336" s="17"/>
      <c r="UUI336" s="18"/>
      <c r="UUJ336" s="17"/>
      <c r="UUK336" s="19"/>
      <c r="UUL336" s="19"/>
      <c r="UUM336" s="19"/>
      <c r="UUN336" s="15"/>
      <c r="UUO336" s="16"/>
      <c r="UUP336" s="17"/>
      <c r="UUQ336" s="18"/>
      <c r="UUR336" s="17"/>
      <c r="UUS336" s="19"/>
      <c r="UUT336" s="19"/>
      <c r="UUU336" s="19"/>
      <c r="UUV336" s="15"/>
      <c r="UUW336" s="16"/>
      <c r="UUX336" s="17"/>
      <c r="UUY336" s="18"/>
      <c r="UUZ336" s="17"/>
      <c r="UVA336" s="19"/>
      <c r="UVB336" s="19"/>
      <c r="UVC336" s="19"/>
      <c r="UVD336" s="15"/>
      <c r="UVE336" s="16"/>
      <c r="UVF336" s="17"/>
      <c r="UVG336" s="18"/>
      <c r="UVH336" s="17"/>
      <c r="UVI336" s="19"/>
      <c r="UVJ336" s="19"/>
      <c r="UVK336" s="19"/>
      <c r="UVL336" s="15"/>
      <c r="UVM336" s="16"/>
      <c r="UVN336" s="17"/>
      <c r="UVO336" s="18"/>
      <c r="UVP336" s="17"/>
      <c r="UVQ336" s="19"/>
      <c r="UVR336" s="19"/>
      <c r="UVS336" s="19"/>
      <c r="UVT336" s="15"/>
      <c r="UVU336" s="16"/>
      <c r="UVV336" s="17"/>
      <c r="UVW336" s="18"/>
      <c r="UVX336" s="17"/>
      <c r="UVY336" s="19"/>
      <c r="UVZ336" s="19"/>
      <c r="UWA336" s="19"/>
      <c r="UWB336" s="15"/>
      <c r="UWC336" s="16"/>
      <c r="UWD336" s="17"/>
      <c r="UWE336" s="18"/>
      <c r="UWF336" s="17"/>
      <c r="UWG336" s="19"/>
      <c r="UWH336" s="19"/>
      <c r="UWI336" s="19"/>
      <c r="UWJ336" s="15"/>
      <c r="UWK336" s="16"/>
      <c r="UWL336" s="17"/>
      <c r="UWM336" s="18"/>
      <c r="UWN336" s="17"/>
      <c r="UWO336" s="19"/>
      <c r="UWP336" s="19"/>
      <c r="UWQ336" s="19"/>
      <c r="UWR336" s="15"/>
      <c r="UWS336" s="16"/>
      <c r="UWT336" s="17"/>
      <c r="UWU336" s="18"/>
      <c r="UWV336" s="17"/>
      <c r="UWW336" s="19"/>
      <c r="UWX336" s="19"/>
      <c r="UWY336" s="19"/>
      <c r="UWZ336" s="15"/>
      <c r="UXA336" s="16"/>
      <c r="UXB336" s="17"/>
      <c r="UXC336" s="18"/>
      <c r="UXD336" s="17"/>
      <c r="UXE336" s="19"/>
      <c r="UXF336" s="19"/>
      <c r="UXG336" s="19"/>
      <c r="UXH336" s="15"/>
      <c r="UXI336" s="16"/>
      <c r="UXJ336" s="17"/>
      <c r="UXK336" s="18"/>
      <c r="UXL336" s="17"/>
      <c r="UXM336" s="19"/>
      <c r="UXN336" s="19"/>
      <c r="UXO336" s="19"/>
      <c r="UXP336" s="15"/>
      <c r="UXQ336" s="16"/>
      <c r="UXR336" s="17"/>
      <c r="UXS336" s="18"/>
      <c r="UXT336" s="17"/>
      <c r="UXU336" s="19"/>
      <c r="UXV336" s="19"/>
      <c r="UXW336" s="19"/>
      <c r="UXX336" s="15"/>
      <c r="UXY336" s="16"/>
      <c r="UXZ336" s="17"/>
      <c r="UYA336" s="18"/>
      <c r="UYB336" s="17"/>
      <c r="UYC336" s="19"/>
      <c r="UYD336" s="19"/>
      <c r="UYE336" s="19"/>
      <c r="UYF336" s="15"/>
      <c r="UYG336" s="16"/>
      <c r="UYH336" s="17"/>
      <c r="UYI336" s="18"/>
      <c r="UYJ336" s="17"/>
      <c r="UYK336" s="19"/>
      <c r="UYL336" s="19"/>
      <c r="UYM336" s="19"/>
      <c r="UYN336" s="15"/>
      <c r="UYO336" s="16"/>
      <c r="UYP336" s="17"/>
      <c r="UYQ336" s="18"/>
      <c r="UYR336" s="17"/>
      <c r="UYS336" s="19"/>
      <c r="UYT336" s="19"/>
      <c r="UYU336" s="19"/>
      <c r="UYV336" s="15"/>
      <c r="UYW336" s="16"/>
      <c r="UYX336" s="17"/>
      <c r="UYY336" s="18"/>
      <c r="UYZ336" s="17"/>
      <c r="UZA336" s="19"/>
      <c r="UZB336" s="19"/>
      <c r="UZC336" s="19"/>
      <c r="UZD336" s="15"/>
      <c r="UZE336" s="16"/>
      <c r="UZF336" s="17"/>
      <c r="UZG336" s="18"/>
      <c r="UZH336" s="17"/>
      <c r="UZI336" s="19"/>
      <c r="UZJ336" s="19"/>
      <c r="UZK336" s="19"/>
      <c r="UZL336" s="15"/>
      <c r="UZM336" s="16"/>
      <c r="UZN336" s="17"/>
      <c r="UZO336" s="18"/>
      <c r="UZP336" s="17"/>
      <c r="UZQ336" s="19"/>
      <c r="UZR336" s="19"/>
      <c r="UZS336" s="19"/>
      <c r="UZT336" s="15"/>
      <c r="UZU336" s="16"/>
      <c r="UZV336" s="17"/>
      <c r="UZW336" s="18"/>
      <c r="UZX336" s="17"/>
      <c r="UZY336" s="19"/>
      <c r="UZZ336" s="19"/>
      <c r="VAA336" s="19"/>
      <c r="VAB336" s="15"/>
      <c r="VAC336" s="16"/>
      <c r="VAD336" s="17"/>
      <c r="VAE336" s="18"/>
      <c r="VAF336" s="17"/>
      <c r="VAG336" s="19"/>
      <c r="VAH336" s="19"/>
      <c r="VAI336" s="19"/>
      <c r="VAJ336" s="15"/>
      <c r="VAK336" s="16"/>
      <c r="VAL336" s="17"/>
      <c r="VAM336" s="18"/>
      <c r="VAN336" s="17"/>
      <c r="VAO336" s="19"/>
      <c r="VAP336" s="19"/>
      <c r="VAQ336" s="19"/>
      <c r="VAR336" s="15"/>
      <c r="VAS336" s="16"/>
      <c r="VAT336" s="17"/>
      <c r="VAU336" s="18"/>
      <c r="VAV336" s="17"/>
      <c r="VAW336" s="19"/>
      <c r="VAX336" s="19"/>
      <c r="VAY336" s="19"/>
      <c r="VAZ336" s="15"/>
      <c r="VBA336" s="16"/>
      <c r="VBB336" s="17"/>
      <c r="VBC336" s="18"/>
      <c r="VBD336" s="17"/>
      <c r="VBE336" s="19"/>
      <c r="VBF336" s="19"/>
      <c r="VBG336" s="19"/>
      <c r="VBH336" s="15"/>
      <c r="VBI336" s="16"/>
      <c r="VBJ336" s="17"/>
      <c r="VBK336" s="18"/>
      <c r="VBL336" s="17"/>
      <c r="VBM336" s="19"/>
      <c r="VBN336" s="19"/>
      <c r="VBO336" s="19"/>
      <c r="VBP336" s="15"/>
      <c r="VBQ336" s="16"/>
      <c r="VBR336" s="17"/>
      <c r="VBS336" s="18"/>
      <c r="VBT336" s="17"/>
      <c r="VBU336" s="19"/>
      <c r="VBV336" s="19"/>
      <c r="VBW336" s="19"/>
      <c r="VBX336" s="15"/>
      <c r="VBY336" s="16"/>
      <c r="VBZ336" s="17"/>
      <c r="VCA336" s="18"/>
      <c r="VCB336" s="17"/>
      <c r="VCC336" s="19"/>
      <c r="VCD336" s="19"/>
      <c r="VCE336" s="19"/>
      <c r="VCF336" s="15"/>
      <c r="VCG336" s="16"/>
      <c r="VCH336" s="17"/>
      <c r="VCI336" s="18"/>
      <c r="VCJ336" s="17"/>
      <c r="VCK336" s="19"/>
      <c r="VCL336" s="19"/>
      <c r="VCM336" s="19"/>
      <c r="VCN336" s="15"/>
      <c r="VCO336" s="16"/>
      <c r="VCP336" s="17"/>
      <c r="VCQ336" s="18"/>
      <c r="VCR336" s="17"/>
      <c r="VCS336" s="19"/>
      <c r="VCT336" s="19"/>
      <c r="VCU336" s="19"/>
      <c r="VCV336" s="15"/>
      <c r="VCW336" s="16"/>
      <c r="VCX336" s="17"/>
      <c r="VCY336" s="18"/>
      <c r="VCZ336" s="17"/>
      <c r="VDA336" s="19"/>
      <c r="VDB336" s="19"/>
      <c r="VDC336" s="19"/>
      <c r="VDD336" s="15"/>
      <c r="VDE336" s="16"/>
      <c r="VDF336" s="17"/>
      <c r="VDG336" s="18"/>
      <c r="VDH336" s="17"/>
      <c r="VDI336" s="19"/>
      <c r="VDJ336" s="19"/>
      <c r="VDK336" s="19"/>
      <c r="VDL336" s="15"/>
      <c r="VDM336" s="16"/>
      <c r="VDN336" s="17"/>
      <c r="VDO336" s="18"/>
      <c r="VDP336" s="17"/>
      <c r="VDQ336" s="19"/>
      <c r="VDR336" s="19"/>
      <c r="VDS336" s="19"/>
      <c r="VDT336" s="15"/>
      <c r="VDU336" s="16"/>
      <c r="VDV336" s="17"/>
      <c r="VDW336" s="18"/>
      <c r="VDX336" s="17"/>
      <c r="VDY336" s="19"/>
      <c r="VDZ336" s="19"/>
      <c r="VEA336" s="19"/>
      <c r="VEB336" s="15"/>
      <c r="VEC336" s="16"/>
      <c r="VED336" s="17"/>
      <c r="VEE336" s="18"/>
      <c r="VEF336" s="17"/>
      <c r="VEG336" s="19"/>
      <c r="VEH336" s="19"/>
      <c r="VEI336" s="19"/>
      <c r="VEJ336" s="15"/>
      <c r="VEK336" s="16"/>
      <c r="VEL336" s="17"/>
      <c r="VEM336" s="18"/>
      <c r="VEN336" s="17"/>
      <c r="VEO336" s="19"/>
      <c r="VEP336" s="19"/>
      <c r="VEQ336" s="19"/>
      <c r="VER336" s="15"/>
      <c r="VES336" s="16"/>
      <c r="VET336" s="17"/>
      <c r="VEU336" s="18"/>
      <c r="VEV336" s="17"/>
      <c r="VEW336" s="19"/>
      <c r="VEX336" s="19"/>
      <c r="VEY336" s="19"/>
      <c r="VEZ336" s="15"/>
      <c r="VFA336" s="16"/>
      <c r="VFB336" s="17"/>
      <c r="VFC336" s="18"/>
      <c r="VFD336" s="17"/>
      <c r="VFE336" s="19"/>
      <c r="VFF336" s="19"/>
      <c r="VFG336" s="19"/>
      <c r="VFH336" s="15"/>
      <c r="VFI336" s="16"/>
      <c r="VFJ336" s="17"/>
      <c r="VFK336" s="18"/>
      <c r="VFL336" s="17"/>
      <c r="VFM336" s="19"/>
      <c r="VFN336" s="19"/>
      <c r="VFO336" s="19"/>
      <c r="VFP336" s="15"/>
      <c r="VFQ336" s="16"/>
      <c r="VFR336" s="17"/>
      <c r="VFS336" s="18"/>
      <c r="VFT336" s="17"/>
      <c r="VFU336" s="19"/>
      <c r="VFV336" s="19"/>
      <c r="VFW336" s="19"/>
      <c r="VFX336" s="15"/>
      <c r="VFY336" s="16"/>
      <c r="VFZ336" s="17"/>
      <c r="VGA336" s="18"/>
      <c r="VGB336" s="17"/>
      <c r="VGC336" s="19"/>
      <c r="VGD336" s="19"/>
      <c r="VGE336" s="19"/>
      <c r="VGF336" s="15"/>
      <c r="VGG336" s="16"/>
      <c r="VGH336" s="17"/>
      <c r="VGI336" s="18"/>
      <c r="VGJ336" s="17"/>
      <c r="VGK336" s="19"/>
      <c r="VGL336" s="19"/>
      <c r="VGM336" s="19"/>
      <c r="VGN336" s="15"/>
      <c r="VGO336" s="16"/>
      <c r="VGP336" s="17"/>
      <c r="VGQ336" s="18"/>
      <c r="VGR336" s="17"/>
      <c r="VGS336" s="19"/>
      <c r="VGT336" s="19"/>
      <c r="VGU336" s="19"/>
      <c r="VGV336" s="15"/>
      <c r="VGW336" s="16"/>
      <c r="VGX336" s="17"/>
      <c r="VGY336" s="18"/>
      <c r="VGZ336" s="17"/>
      <c r="VHA336" s="19"/>
      <c r="VHB336" s="19"/>
      <c r="VHC336" s="19"/>
      <c r="VHD336" s="15"/>
      <c r="VHE336" s="16"/>
      <c r="VHF336" s="17"/>
      <c r="VHG336" s="18"/>
      <c r="VHH336" s="17"/>
      <c r="VHI336" s="19"/>
      <c r="VHJ336" s="19"/>
      <c r="VHK336" s="19"/>
      <c r="VHL336" s="15"/>
      <c r="VHM336" s="16"/>
      <c r="VHN336" s="17"/>
      <c r="VHO336" s="18"/>
      <c r="VHP336" s="17"/>
      <c r="VHQ336" s="19"/>
      <c r="VHR336" s="19"/>
      <c r="VHS336" s="19"/>
      <c r="VHT336" s="15"/>
      <c r="VHU336" s="16"/>
      <c r="VHV336" s="17"/>
      <c r="VHW336" s="18"/>
      <c r="VHX336" s="17"/>
      <c r="VHY336" s="19"/>
      <c r="VHZ336" s="19"/>
      <c r="VIA336" s="19"/>
      <c r="VIB336" s="15"/>
      <c r="VIC336" s="16"/>
      <c r="VID336" s="17"/>
      <c r="VIE336" s="18"/>
      <c r="VIF336" s="17"/>
      <c r="VIG336" s="19"/>
      <c r="VIH336" s="19"/>
      <c r="VII336" s="19"/>
      <c r="VIJ336" s="15"/>
      <c r="VIK336" s="16"/>
      <c r="VIL336" s="17"/>
      <c r="VIM336" s="18"/>
      <c r="VIN336" s="17"/>
      <c r="VIO336" s="19"/>
      <c r="VIP336" s="19"/>
      <c r="VIQ336" s="19"/>
      <c r="VIR336" s="15"/>
      <c r="VIS336" s="16"/>
      <c r="VIT336" s="17"/>
      <c r="VIU336" s="18"/>
      <c r="VIV336" s="17"/>
      <c r="VIW336" s="19"/>
      <c r="VIX336" s="19"/>
      <c r="VIY336" s="19"/>
      <c r="VIZ336" s="15"/>
      <c r="VJA336" s="16"/>
      <c r="VJB336" s="17"/>
      <c r="VJC336" s="18"/>
      <c r="VJD336" s="17"/>
      <c r="VJE336" s="19"/>
      <c r="VJF336" s="19"/>
      <c r="VJG336" s="19"/>
      <c r="VJH336" s="15"/>
      <c r="VJI336" s="16"/>
      <c r="VJJ336" s="17"/>
      <c r="VJK336" s="18"/>
      <c r="VJL336" s="17"/>
      <c r="VJM336" s="19"/>
      <c r="VJN336" s="19"/>
      <c r="VJO336" s="19"/>
      <c r="VJP336" s="15"/>
      <c r="VJQ336" s="16"/>
      <c r="VJR336" s="17"/>
      <c r="VJS336" s="18"/>
      <c r="VJT336" s="17"/>
      <c r="VJU336" s="19"/>
      <c r="VJV336" s="19"/>
      <c r="VJW336" s="19"/>
      <c r="VJX336" s="15"/>
      <c r="VJY336" s="16"/>
      <c r="VJZ336" s="17"/>
      <c r="VKA336" s="18"/>
      <c r="VKB336" s="17"/>
      <c r="VKC336" s="19"/>
      <c r="VKD336" s="19"/>
      <c r="VKE336" s="19"/>
      <c r="VKF336" s="15"/>
      <c r="VKG336" s="16"/>
      <c r="VKH336" s="17"/>
      <c r="VKI336" s="18"/>
      <c r="VKJ336" s="17"/>
      <c r="VKK336" s="19"/>
      <c r="VKL336" s="19"/>
      <c r="VKM336" s="19"/>
      <c r="VKN336" s="15"/>
      <c r="VKO336" s="16"/>
      <c r="VKP336" s="17"/>
      <c r="VKQ336" s="18"/>
      <c r="VKR336" s="17"/>
      <c r="VKS336" s="19"/>
      <c r="VKT336" s="19"/>
      <c r="VKU336" s="19"/>
      <c r="VKV336" s="15"/>
      <c r="VKW336" s="16"/>
      <c r="VKX336" s="17"/>
      <c r="VKY336" s="18"/>
      <c r="VKZ336" s="17"/>
      <c r="VLA336" s="19"/>
      <c r="VLB336" s="19"/>
      <c r="VLC336" s="19"/>
      <c r="VLD336" s="15"/>
      <c r="VLE336" s="16"/>
      <c r="VLF336" s="17"/>
      <c r="VLG336" s="18"/>
      <c r="VLH336" s="17"/>
      <c r="VLI336" s="19"/>
      <c r="VLJ336" s="19"/>
      <c r="VLK336" s="19"/>
      <c r="VLL336" s="15"/>
      <c r="VLM336" s="16"/>
      <c r="VLN336" s="17"/>
      <c r="VLO336" s="18"/>
      <c r="VLP336" s="17"/>
      <c r="VLQ336" s="19"/>
      <c r="VLR336" s="19"/>
      <c r="VLS336" s="19"/>
      <c r="VLT336" s="15"/>
      <c r="VLU336" s="16"/>
      <c r="VLV336" s="17"/>
      <c r="VLW336" s="18"/>
      <c r="VLX336" s="17"/>
      <c r="VLY336" s="19"/>
      <c r="VLZ336" s="19"/>
      <c r="VMA336" s="19"/>
      <c r="VMB336" s="15"/>
      <c r="VMC336" s="16"/>
      <c r="VMD336" s="17"/>
      <c r="VME336" s="18"/>
      <c r="VMF336" s="17"/>
      <c r="VMG336" s="19"/>
      <c r="VMH336" s="19"/>
      <c r="VMI336" s="19"/>
      <c r="VMJ336" s="15"/>
      <c r="VMK336" s="16"/>
      <c r="VML336" s="17"/>
      <c r="VMM336" s="18"/>
      <c r="VMN336" s="17"/>
      <c r="VMO336" s="19"/>
      <c r="VMP336" s="19"/>
      <c r="VMQ336" s="19"/>
      <c r="VMR336" s="15"/>
      <c r="VMS336" s="16"/>
      <c r="VMT336" s="17"/>
      <c r="VMU336" s="18"/>
      <c r="VMV336" s="17"/>
      <c r="VMW336" s="19"/>
      <c r="VMX336" s="19"/>
      <c r="VMY336" s="19"/>
      <c r="VMZ336" s="15"/>
      <c r="VNA336" s="16"/>
      <c r="VNB336" s="17"/>
      <c r="VNC336" s="18"/>
      <c r="VND336" s="17"/>
      <c r="VNE336" s="19"/>
      <c r="VNF336" s="19"/>
      <c r="VNG336" s="19"/>
      <c r="VNH336" s="15"/>
      <c r="VNI336" s="16"/>
      <c r="VNJ336" s="17"/>
      <c r="VNK336" s="18"/>
      <c r="VNL336" s="17"/>
      <c r="VNM336" s="19"/>
      <c r="VNN336" s="19"/>
      <c r="VNO336" s="19"/>
      <c r="VNP336" s="15"/>
      <c r="VNQ336" s="16"/>
      <c r="VNR336" s="17"/>
      <c r="VNS336" s="18"/>
      <c r="VNT336" s="17"/>
      <c r="VNU336" s="19"/>
      <c r="VNV336" s="19"/>
      <c r="VNW336" s="19"/>
      <c r="VNX336" s="15"/>
      <c r="VNY336" s="16"/>
      <c r="VNZ336" s="17"/>
      <c r="VOA336" s="18"/>
      <c r="VOB336" s="17"/>
      <c r="VOC336" s="19"/>
      <c r="VOD336" s="19"/>
      <c r="VOE336" s="19"/>
      <c r="VOF336" s="15"/>
      <c r="VOG336" s="16"/>
      <c r="VOH336" s="17"/>
      <c r="VOI336" s="18"/>
      <c r="VOJ336" s="17"/>
      <c r="VOK336" s="19"/>
      <c r="VOL336" s="19"/>
      <c r="VOM336" s="19"/>
      <c r="VON336" s="15"/>
      <c r="VOO336" s="16"/>
      <c r="VOP336" s="17"/>
      <c r="VOQ336" s="18"/>
      <c r="VOR336" s="17"/>
      <c r="VOS336" s="19"/>
      <c r="VOT336" s="19"/>
      <c r="VOU336" s="19"/>
      <c r="VOV336" s="15"/>
      <c r="VOW336" s="16"/>
      <c r="VOX336" s="17"/>
      <c r="VOY336" s="18"/>
      <c r="VOZ336" s="17"/>
      <c r="VPA336" s="19"/>
      <c r="VPB336" s="19"/>
      <c r="VPC336" s="19"/>
      <c r="VPD336" s="15"/>
      <c r="VPE336" s="16"/>
      <c r="VPF336" s="17"/>
      <c r="VPG336" s="18"/>
      <c r="VPH336" s="17"/>
      <c r="VPI336" s="19"/>
      <c r="VPJ336" s="19"/>
      <c r="VPK336" s="19"/>
      <c r="VPL336" s="15"/>
      <c r="VPM336" s="16"/>
      <c r="VPN336" s="17"/>
      <c r="VPO336" s="18"/>
      <c r="VPP336" s="17"/>
      <c r="VPQ336" s="19"/>
      <c r="VPR336" s="19"/>
      <c r="VPS336" s="19"/>
      <c r="VPT336" s="15"/>
      <c r="VPU336" s="16"/>
      <c r="VPV336" s="17"/>
      <c r="VPW336" s="18"/>
      <c r="VPX336" s="17"/>
      <c r="VPY336" s="19"/>
      <c r="VPZ336" s="19"/>
      <c r="VQA336" s="19"/>
      <c r="VQB336" s="15"/>
      <c r="VQC336" s="16"/>
      <c r="VQD336" s="17"/>
      <c r="VQE336" s="18"/>
      <c r="VQF336" s="17"/>
      <c r="VQG336" s="19"/>
      <c r="VQH336" s="19"/>
      <c r="VQI336" s="19"/>
      <c r="VQJ336" s="15"/>
      <c r="VQK336" s="16"/>
      <c r="VQL336" s="17"/>
      <c r="VQM336" s="18"/>
      <c r="VQN336" s="17"/>
      <c r="VQO336" s="19"/>
      <c r="VQP336" s="19"/>
      <c r="VQQ336" s="19"/>
      <c r="VQR336" s="15"/>
      <c r="VQS336" s="16"/>
      <c r="VQT336" s="17"/>
      <c r="VQU336" s="18"/>
      <c r="VQV336" s="17"/>
      <c r="VQW336" s="19"/>
      <c r="VQX336" s="19"/>
      <c r="VQY336" s="19"/>
      <c r="VQZ336" s="15"/>
      <c r="VRA336" s="16"/>
      <c r="VRB336" s="17"/>
      <c r="VRC336" s="18"/>
      <c r="VRD336" s="17"/>
      <c r="VRE336" s="19"/>
      <c r="VRF336" s="19"/>
      <c r="VRG336" s="19"/>
      <c r="VRH336" s="15"/>
      <c r="VRI336" s="16"/>
      <c r="VRJ336" s="17"/>
      <c r="VRK336" s="18"/>
      <c r="VRL336" s="17"/>
      <c r="VRM336" s="19"/>
      <c r="VRN336" s="19"/>
      <c r="VRO336" s="19"/>
      <c r="VRP336" s="15"/>
      <c r="VRQ336" s="16"/>
      <c r="VRR336" s="17"/>
      <c r="VRS336" s="18"/>
      <c r="VRT336" s="17"/>
      <c r="VRU336" s="19"/>
      <c r="VRV336" s="19"/>
      <c r="VRW336" s="19"/>
      <c r="VRX336" s="15"/>
      <c r="VRY336" s="16"/>
      <c r="VRZ336" s="17"/>
      <c r="VSA336" s="18"/>
      <c r="VSB336" s="17"/>
      <c r="VSC336" s="19"/>
      <c r="VSD336" s="19"/>
      <c r="VSE336" s="19"/>
      <c r="VSF336" s="15"/>
      <c r="VSG336" s="16"/>
      <c r="VSH336" s="17"/>
      <c r="VSI336" s="18"/>
      <c r="VSJ336" s="17"/>
      <c r="VSK336" s="19"/>
      <c r="VSL336" s="19"/>
      <c r="VSM336" s="19"/>
      <c r="VSN336" s="15"/>
      <c r="VSO336" s="16"/>
      <c r="VSP336" s="17"/>
      <c r="VSQ336" s="18"/>
      <c r="VSR336" s="17"/>
      <c r="VSS336" s="19"/>
      <c r="VST336" s="19"/>
      <c r="VSU336" s="19"/>
      <c r="VSV336" s="15"/>
      <c r="VSW336" s="16"/>
      <c r="VSX336" s="17"/>
      <c r="VSY336" s="18"/>
      <c r="VSZ336" s="17"/>
      <c r="VTA336" s="19"/>
      <c r="VTB336" s="19"/>
      <c r="VTC336" s="19"/>
      <c r="VTD336" s="15"/>
      <c r="VTE336" s="16"/>
      <c r="VTF336" s="17"/>
      <c r="VTG336" s="18"/>
      <c r="VTH336" s="17"/>
      <c r="VTI336" s="19"/>
      <c r="VTJ336" s="19"/>
      <c r="VTK336" s="19"/>
      <c r="VTL336" s="15"/>
      <c r="VTM336" s="16"/>
      <c r="VTN336" s="17"/>
      <c r="VTO336" s="18"/>
      <c r="VTP336" s="17"/>
      <c r="VTQ336" s="19"/>
      <c r="VTR336" s="19"/>
      <c r="VTS336" s="19"/>
      <c r="VTT336" s="15"/>
      <c r="VTU336" s="16"/>
      <c r="VTV336" s="17"/>
      <c r="VTW336" s="18"/>
      <c r="VTX336" s="17"/>
      <c r="VTY336" s="19"/>
      <c r="VTZ336" s="19"/>
      <c r="VUA336" s="19"/>
      <c r="VUB336" s="15"/>
      <c r="VUC336" s="16"/>
      <c r="VUD336" s="17"/>
      <c r="VUE336" s="18"/>
      <c r="VUF336" s="17"/>
      <c r="VUG336" s="19"/>
      <c r="VUH336" s="19"/>
      <c r="VUI336" s="19"/>
      <c r="VUJ336" s="15"/>
      <c r="VUK336" s="16"/>
      <c r="VUL336" s="17"/>
      <c r="VUM336" s="18"/>
      <c r="VUN336" s="17"/>
      <c r="VUO336" s="19"/>
      <c r="VUP336" s="19"/>
      <c r="VUQ336" s="19"/>
      <c r="VUR336" s="15"/>
      <c r="VUS336" s="16"/>
      <c r="VUT336" s="17"/>
      <c r="VUU336" s="18"/>
      <c r="VUV336" s="17"/>
      <c r="VUW336" s="19"/>
      <c r="VUX336" s="19"/>
      <c r="VUY336" s="19"/>
      <c r="VUZ336" s="15"/>
      <c r="VVA336" s="16"/>
      <c r="VVB336" s="17"/>
      <c r="VVC336" s="18"/>
      <c r="VVD336" s="17"/>
      <c r="VVE336" s="19"/>
      <c r="VVF336" s="19"/>
      <c r="VVG336" s="19"/>
      <c r="VVH336" s="15"/>
      <c r="VVI336" s="16"/>
      <c r="VVJ336" s="17"/>
      <c r="VVK336" s="18"/>
      <c r="VVL336" s="17"/>
      <c r="VVM336" s="19"/>
      <c r="VVN336" s="19"/>
      <c r="VVO336" s="19"/>
      <c r="VVP336" s="15"/>
      <c r="VVQ336" s="16"/>
      <c r="VVR336" s="17"/>
      <c r="VVS336" s="18"/>
      <c r="VVT336" s="17"/>
      <c r="VVU336" s="19"/>
      <c r="VVV336" s="19"/>
      <c r="VVW336" s="19"/>
      <c r="VVX336" s="15"/>
      <c r="VVY336" s="16"/>
      <c r="VVZ336" s="17"/>
      <c r="VWA336" s="18"/>
      <c r="VWB336" s="17"/>
      <c r="VWC336" s="19"/>
      <c r="VWD336" s="19"/>
      <c r="VWE336" s="19"/>
      <c r="VWF336" s="15"/>
      <c r="VWG336" s="16"/>
      <c r="VWH336" s="17"/>
      <c r="VWI336" s="18"/>
      <c r="VWJ336" s="17"/>
      <c r="VWK336" s="19"/>
      <c r="VWL336" s="19"/>
      <c r="VWM336" s="19"/>
      <c r="VWN336" s="15"/>
      <c r="VWO336" s="16"/>
      <c r="VWP336" s="17"/>
      <c r="VWQ336" s="18"/>
      <c r="VWR336" s="17"/>
      <c r="VWS336" s="19"/>
      <c r="VWT336" s="19"/>
      <c r="VWU336" s="19"/>
      <c r="VWV336" s="15"/>
      <c r="VWW336" s="16"/>
      <c r="VWX336" s="17"/>
      <c r="VWY336" s="18"/>
      <c r="VWZ336" s="17"/>
      <c r="VXA336" s="19"/>
      <c r="VXB336" s="19"/>
      <c r="VXC336" s="19"/>
      <c r="VXD336" s="15"/>
      <c r="VXE336" s="16"/>
      <c r="VXF336" s="17"/>
      <c r="VXG336" s="18"/>
      <c r="VXH336" s="17"/>
      <c r="VXI336" s="19"/>
      <c r="VXJ336" s="19"/>
      <c r="VXK336" s="19"/>
      <c r="VXL336" s="15"/>
      <c r="VXM336" s="16"/>
      <c r="VXN336" s="17"/>
      <c r="VXO336" s="18"/>
      <c r="VXP336" s="17"/>
      <c r="VXQ336" s="19"/>
      <c r="VXR336" s="19"/>
      <c r="VXS336" s="19"/>
      <c r="VXT336" s="15"/>
      <c r="VXU336" s="16"/>
      <c r="VXV336" s="17"/>
      <c r="VXW336" s="18"/>
      <c r="VXX336" s="17"/>
      <c r="VXY336" s="19"/>
      <c r="VXZ336" s="19"/>
      <c r="VYA336" s="19"/>
      <c r="VYB336" s="15"/>
      <c r="VYC336" s="16"/>
      <c r="VYD336" s="17"/>
      <c r="VYE336" s="18"/>
      <c r="VYF336" s="17"/>
      <c r="VYG336" s="19"/>
      <c r="VYH336" s="19"/>
      <c r="VYI336" s="19"/>
      <c r="VYJ336" s="15"/>
      <c r="VYK336" s="16"/>
      <c r="VYL336" s="17"/>
      <c r="VYM336" s="18"/>
      <c r="VYN336" s="17"/>
      <c r="VYO336" s="19"/>
      <c r="VYP336" s="19"/>
      <c r="VYQ336" s="19"/>
      <c r="VYR336" s="15"/>
      <c r="VYS336" s="16"/>
      <c r="VYT336" s="17"/>
      <c r="VYU336" s="18"/>
      <c r="VYV336" s="17"/>
      <c r="VYW336" s="19"/>
      <c r="VYX336" s="19"/>
      <c r="VYY336" s="19"/>
      <c r="VYZ336" s="15"/>
      <c r="VZA336" s="16"/>
      <c r="VZB336" s="17"/>
      <c r="VZC336" s="18"/>
      <c r="VZD336" s="17"/>
      <c r="VZE336" s="19"/>
      <c r="VZF336" s="19"/>
      <c r="VZG336" s="19"/>
      <c r="VZH336" s="15"/>
      <c r="VZI336" s="16"/>
      <c r="VZJ336" s="17"/>
      <c r="VZK336" s="18"/>
      <c r="VZL336" s="17"/>
      <c r="VZM336" s="19"/>
      <c r="VZN336" s="19"/>
      <c r="VZO336" s="19"/>
      <c r="VZP336" s="15"/>
      <c r="VZQ336" s="16"/>
      <c r="VZR336" s="17"/>
      <c r="VZS336" s="18"/>
      <c r="VZT336" s="17"/>
      <c r="VZU336" s="19"/>
      <c r="VZV336" s="19"/>
      <c r="VZW336" s="19"/>
      <c r="VZX336" s="15"/>
      <c r="VZY336" s="16"/>
      <c r="VZZ336" s="17"/>
      <c r="WAA336" s="18"/>
      <c r="WAB336" s="17"/>
      <c r="WAC336" s="19"/>
      <c r="WAD336" s="19"/>
      <c r="WAE336" s="19"/>
      <c r="WAF336" s="15"/>
      <c r="WAG336" s="16"/>
      <c r="WAH336" s="17"/>
      <c r="WAI336" s="18"/>
      <c r="WAJ336" s="17"/>
      <c r="WAK336" s="19"/>
      <c r="WAL336" s="19"/>
      <c r="WAM336" s="19"/>
      <c r="WAN336" s="15"/>
      <c r="WAO336" s="16"/>
      <c r="WAP336" s="17"/>
      <c r="WAQ336" s="18"/>
      <c r="WAR336" s="17"/>
      <c r="WAS336" s="19"/>
      <c r="WAT336" s="19"/>
      <c r="WAU336" s="19"/>
      <c r="WAV336" s="15"/>
      <c r="WAW336" s="16"/>
      <c r="WAX336" s="17"/>
      <c r="WAY336" s="18"/>
      <c r="WAZ336" s="17"/>
      <c r="WBA336" s="19"/>
      <c r="WBB336" s="19"/>
      <c r="WBC336" s="19"/>
      <c r="WBD336" s="15"/>
      <c r="WBE336" s="16"/>
      <c r="WBF336" s="17"/>
      <c r="WBG336" s="18"/>
      <c r="WBH336" s="17"/>
      <c r="WBI336" s="19"/>
      <c r="WBJ336" s="19"/>
      <c r="WBK336" s="19"/>
      <c r="WBL336" s="15"/>
      <c r="WBM336" s="16"/>
      <c r="WBN336" s="17"/>
      <c r="WBO336" s="18"/>
      <c r="WBP336" s="17"/>
      <c r="WBQ336" s="19"/>
      <c r="WBR336" s="19"/>
      <c r="WBS336" s="19"/>
      <c r="WBT336" s="15"/>
      <c r="WBU336" s="16"/>
      <c r="WBV336" s="17"/>
      <c r="WBW336" s="18"/>
      <c r="WBX336" s="17"/>
      <c r="WBY336" s="19"/>
      <c r="WBZ336" s="19"/>
      <c r="WCA336" s="19"/>
      <c r="WCB336" s="15"/>
      <c r="WCC336" s="16"/>
      <c r="WCD336" s="17"/>
      <c r="WCE336" s="18"/>
      <c r="WCF336" s="17"/>
      <c r="WCG336" s="19"/>
      <c r="WCH336" s="19"/>
      <c r="WCI336" s="19"/>
      <c r="WCJ336" s="15"/>
      <c r="WCK336" s="16"/>
      <c r="WCL336" s="17"/>
      <c r="WCM336" s="18"/>
      <c r="WCN336" s="17"/>
      <c r="WCO336" s="19"/>
      <c r="WCP336" s="19"/>
      <c r="WCQ336" s="19"/>
      <c r="WCR336" s="15"/>
      <c r="WCS336" s="16"/>
      <c r="WCT336" s="17"/>
      <c r="WCU336" s="18"/>
      <c r="WCV336" s="17"/>
      <c r="WCW336" s="19"/>
      <c r="WCX336" s="19"/>
      <c r="WCY336" s="19"/>
      <c r="WCZ336" s="15"/>
      <c r="WDA336" s="16"/>
      <c r="WDB336" s="17"/>
      <c r="WDC336" s="18"/>
      <c r="WDD336" s="17"/>
      <c r="WDE336" s="19"/>
      <c r="WDF336" s="19"/>
      <c r="WDG336" s="19"/>
      <c r="WDH336" s="15"/>
      <c r="WDI336" s="16"/>
      <c r="WDJ336" s="17"/>
      <c r="WDK336" s="18"/>
      <c r="WDL336" s="17"/>
      <c r="WDM336" s="19"/>
      <c r="WDN336" s="19"/>
      <c r="WDO336" s="19"/>
      <c r="WDP336" s="15"/>
      <c r="WDQ336" s="16"/>
      <c r="WDR336" s="17"/>
      <c r="WDS336" s="18"/>
      <c r="WDT336" s="17"/>
      <c r="WDU336" s="19"/>
      <c r="WDV336" s="19"/>
      <c r="WDW336" s="19"/>
      <c r="WDX336" s="15"/>
      <c r="WDY336" s="16"/>
      <c r="WDZ336" s="17"/>
      <c r="WEA336" s="18"/>
      <c r="WEB336" s="17"/>
      <c r="WEC336" s="19"/>
      <c r="WED336" s="19"/>
      <c r="WEE336" s="19"/>
      <c r="WEF336" s="15"/>
      <c r="WEG336" s="16"/>
      <c r="WEH336" s="17"/>
      <c r="WEI336" s="18"/>
      <c r="WEJ336" s="17"/>
      <c r="WEK336" s="19"/>
      <c r="WEL336" s="19"/>
      <c r="WEM336" s="19"/>
      <c r="WEN336" s="15"/>
      <c r="WEO336" s="16"/>
      <c r="WEP336" s="17"/>
      <c r="WEQ336" s="18"/>
      <c r="WER336" s="17"/>
      <c r="WES336" s="19"/>
      <c r="WET336" s="19"/>
      <c r="WEU336" s="19"/>
      <c r="WEV336" s="15"/>
      <c r="WEW336" s="16"/>
      <c r="WEX336" s="17"/>
      <c r="WEY336" s="18"/>
      <c r="WEZ336" s="17"/>
      <c r="WFA336" s="19"/>
      <c r="WFB336" s="19"/>
      <c r="WFC336" s="19"/>
      <c r="WFD336" s="15"/>
      <c r="WFE336" s="16"/>
      <c r="WFF336" s="17"/>
      <c r="WFG336" s="18"/>
      <c r="WFH336" s="17"/>
      <c r="WFI336" s="19"/>
      <c r="WFJ336" s="19"/>
      <c r="WFK336" s="19"/>
      <c r="WFL336" s="15"/>
      <c r="WFM336" s="16"/>
      <c r="WFN336" s="17"/>
      <c r="WFO336" s="18"/>
      <c r="WFP336" s="17"/>
      <c r="WFQ336" s="19"/>
      <c r="WFR336" s="19"/>
      <c r="WFS336" s="19"/>
      <c r="WFT336" s="15"/>
      <c r="WFU336" s="16"/>
      <c r="WFV336" s="17"/>
      <c r="WFW336" s="18"/>
      <c r="WFX336" s="17"/>
      <c r="WFY336" s="19"/>
      <c r="WFZ336" s="19"/>
      <c r="WGA336" s="19"/>
      <c r="WGB336" s="15"/>
      <c r="WGC336" s="16"/>
      <c r="WGD336" s="17"/>
      <c r="WGE336" s="18"/>
      <c r="WGF336" s="17"/>
      <c r="WGG336" s="19"/>
      <c r="WGH336" s="19"/>
      <c r="WGI336" s="19"/>
      <c r="WGJ336" s="15"/>
      <c r="WGK336" s="16"/>
      <c r="WGL336" s="17"/>
      <c r="WGM336" s="18"/>
      <c r="WGN336" s="17"/>
      <c r="WGO336" s="19"/>
      <c r="WGP336" s="19"/>
      <c r="WGQ336" s="19"/>
      <c r="WGR336" s="15"/>
      <c r="WGS336" s="16"/>
      <c r="WGT336" s="17"/>
      <c r="WGU336" s="18"/>
      <c r="WGV336" s="17"/>
      <c r="WGW336" s="19"/>
      <c r="WGX336" s="19"/>
      <c r="WGY336" s="19"/>
      <c r="WGZ336" s="15"/>
      <c r="WHA336" s="16"/>
      <c r="WHB336" s="17"/>
      <c r="WHC336" s="18"/>
      <c r="WHD336" s="17"/>
      <c r="WHE336" s="19"/>
      <c r="WHF336" s="19"/>
      <c r="WHG336" s="19"/>
      <c r="WHH336" s="15"/>
      <c r="WHI336" s="16"/>
      <c r="WHJ336" s="17"/>
      <c r="WHK336" s="18"/>
      <c r="WHL336" s="17"/>
      <c r="WHM336" s="19"/>
      <c r="WHN336" s="19"/>
      <c r="WHO336" s="19"/>
      <c r="WHP336" s="15"/>
      <c r="WHQ336" s="16"/>
      <c r="WHR336" s="17"/>
      <c r="WHS336" s="18"/>
      <c r="WHT336" s="17"/>
      <c r="WHU336" s="19"/>
      <c r="WHV336" s="19"/>
      <c r="WHW336" s="19"/>
      <c r="WHX336" s="15"/>
      <c r="WHY336" s="16"/>
      <c r="WHZ336" s="17"/>
      <c r="WIA336" s="18"/>
      <c r="WIB336" s="17"/>
      <c r="WIC336" s="19"/>
      <c r="WID336" s="19"/>
      <c r="WIE336" s="19"/>
      <c r="WIF336" s="15"/>
      <c r="WIG336" s="16"/>
      <c r="WIH336" s="17"/>
      <c r="WII336" s="18"/>
      <c r="WIJ336" s="17"/>
      <c r="WIK336" s="19"/>
      <c r="WIL336" s="19"/>
      <c r="WIM336" s="19"/>
      <c r="WIN336" s="15"/>
      <c r="WIO336" s="16"/>
      <c r="WIP336" s="17"/>
      <c r="WIQ336" s="18"/>
      <c r="WIR336" s="17"/>
      <c r="WIS336" s="19"/>
      <c r="WIT336" s="19"/>
      <c r="WIU336" s="19"/>
      <c r="WIV336" s="15"/>
      <c r="WIW336" s="16"/>
      <c r="WIX336" s="17"/>
      <c r="WIY336" s="18"/>
      <c r="WIZ336" s="17"/>
      <c r="WJA336" s="19"/>
      <c r="WJB336" s="19"/>
      <c r="WJC336" s="19"/>
      <c r="WJD336" s="15"/>
      <c r="WJE336" s="16"/>
      <c r="WJF336" s="17"/>
      <c r="WJG336" s="18"/>
      <c r="WJH336" s="17"/>
      <c r="WJI336" s="19"/>
      <c r="WJJ336" s="19"/>
      <c r="WJK336" s="19"/>
      <c r="WJL336" s="15"/>
      <c r="WJM336" s="16"/>
      <c r="WJN336" s="17"/>
      <c r="WJO336" s="18"/>
      <c r="WJP336" s="17"/>
      <c r="WJQ336" s="19"/>
      <c r="WJR336" s="19"/>
      <c r="WJS336" s="19"/>
      <c r="WJT336" s="15"/>
      <c r="WJU336" s="16"/>
      <c r="WJV336" s="17"/>
      <c r="WJW336" s="18"/>
      <c r="WJX336" s="17"/>
      <c r="WJY336" s="19"/>
      <c r="WJZ336" s="19"/>
      <c r="WKA336" s="19"/>
      <c r="WKB336" s="15"/>
      <c r="WKC336" s="16"/>
      <c r="WKD336" s="17"/>
      <c r="WKE336" s="18"/>
      <c r="WKF336" s="17"/>
      <c r="WKG336" s="19"/>
      <c r="WKH336" s="19"/>
      <c r="WKI336" s="19"/>
      <c r="WKJ336" s="15"/>
      <c r="WKK336" s="16"/>
      <c r="WKL336" s="17"/>
      <c r="WKM336" s="18"/>
      <c r="WKN336" s="17"/>
      <c r="WKO336" s="19"/>
      <c r="WKP336" s="19"/>
      <c r="WKQ336" s="19"/>
      <c r="WKR336" s="15"/>
      <c r="WKS336" s="16"/>
      <c r="WKT336" s="17"/>
      <c r="WKU336" s="18"/>
      <c r="WKV336" s="17"/>
      <c r="WKW336" s="19"/>
      <c r="WKX336" s="19"/>
      <c r="WKY336" s="19"/>
      <c r="WKZ336" s="15"/>
      <c r="WLA336" s="16"/>
      <c r="WLB336" s="17"/>
      <c r="WLC336" s="18"/>
      <c r="WLD336" s="17"/>
      <c r="WLE336" s="19"/>
      <c r="WLF336" s="19"/>
      <c r="WLG336" s="19"/>
      <c r="WLH336" s="15"/>
      <c r="WLI336" s="16"/>
      <c r="WLJ336" s="17"/>
      <c r="WLK336" s="18"/>
      <c r="WLL336" s="17"/>
      <c r="WLM336" s="19"/>
      <c r="WLN336" s="19"/>
      <c r="WLO336" s="19"/>
      <c r="WLP336" s="15"/>
      <c r="WLQ336" s="16"/>
      <c r="WLR336" s="17"/>
      <c r="WLS336" s="18"/>
      <c r="WLT336" s="17"/>
      <c r="WLU336" s="19"/>
      <c r="WLV336" s="19"/>
      <c r="WLW336" s="19"/>
      <c r="WLX336" s="15"/>
      <c r="WLY336" s="16"/>
      <c r="WLZ336" s="17"/>
      <c r="WMA336" s="18"/>
      <c r="WMB336" s="17"/>
      <c r="WMC336" s="19"/>
      <c r="WMD336" s="19"/>
      <c r="WME336" s="19"/>
      <c r="WMF336" s="15"/>
      <c r="WMG336" s="16"/>
      <c r="WMH336" s="17"/>
      <c r="WMI336" s="18"/>
      <c r="WMJ336" s="17"/>
      <c r="WMK336" s="19"/>
      <c r="WML336" s="19"/>
      <c r="WMM336" s="19"/>
      <c r="WMN336" s="15"/>
      <c r="WMO336" s="16"/>
      <c r="WMP336" s="17"/>
      <c r="WMQ336" s="18"/>
      <c r="WMR336" s="17"/>
      <c r="WMS336" s="19"/>
      <c r="WMT336" s="19"/>
      <c r="WMU336" s="19"/>
      <c r="WMV336" s="15"/>
      <c r="WMW336" s="16"/>
      <c r="WMX336" s="17"/>
      <c r="WMY336" s="18"/>
      <c r="WMZ336" s="17"/>
      <c r="WNA336" s="19"/>
      <c r="WNB336" s="19"/>
      <c r="WNC336" s="19"/>
      <c r="WND336" s="15"/>
      <c r="WNE336" s="16"/>
      <c r="WNF336" s="17"/>
      <c r="WNG336" s="18"/>
      <c r="WNH336" s="17"/>
      <c r="WNI336" s="19"/>
      <c r="WNJ336" s="19"/>
      <c r="WNK336" s="19"/>
      <c r="WNL336" s="15"/>
      <c r="WNM336" s="16"/>
      <c r="WNN336" s="17"/>
      <c r="WNO336" s="18"/>
      <c r="WNP336" s="17"/>
      <c r="WNQ336" s="19"/>
      <c r="WNR336" s="19"/>
      <c r="WNS336" s="19"/>
      <c r="WNT336" s="15"/>
      <c r="WNU336" s="16"/>
      <c r="WNV336" s="17"/>
      <c r="WNW336" s="18"/>
      <c r="WNX336" s="17"/>
      <c r="WNY336" s="19"/>
      <c r="WNZ336" s="19"/>
      <c r="WOA336" s="19"/>
      <c r="WOB336" s="15"/>
      <c r="WOC336" s="16"/>
      <c r="WOD336" s="17"/>
      <c r="WOE336" s="18"/>
      <c r="WOF336" s="17"/>
      <c r="WOG336" s="19"/>
      <c r="WOH336" s="19"/>
      <c r="WOI336" s="19"/>
      <c r="WOJ336" s="15"/>
      <c r="WOK336" s="16"/>
      <c r="WOL336" s="17"/>
      <c r="WOM336" s="18"/>
      <c r="WON336" s="17"/>
      <c r="WOO336" s="19"/>
      <c r="WOP336" s="19"/>
      <c r="WOQ336" s="19"/>
      <c r="WOR336" s="15"/>
      <c r="WOS336" s="16"/>
      <c r="WOT336" s="17"/>
      <c r="WOU336" s="18"/>
      <c r="WOV336" s="17"/>
      <c r="WOW336" s="19"/>
      <c r="WOX336" s="19"/>
      <c r="WOY336" s="19"/>
      <c r="WOZ336" s="15"/>
      <c r="WPA336" s="16"/>
      <c r="WPB336" s="17"/>
      <c r="WPC336" s="18"/>
      <c r="WPD336" s="17"/>
      <c r="WPE336" s="19"/>
      <c r="WPF336" s="19"/>
      <c r="WPG336" s="19"/>
      <c r="WPH336" s="15"/>
      <c r="WPI336" s="16"/>
      <c r="WPJ336" s="17"/>
      <c r="WPK336" s="18"/>
      <c r="WPL336" s="17"/>
      <c r="WPM336" s="19"/>
      <c r="WPN336" s="19"/>
      <c r="WPO336" s="19"/>
      <c r="WPP336" s="15"/>
      <c r="WPQ336" s="16"/>
      <c r="WPR336" s="17"/>
      <c r="WPS336" s="18"/>
      <c r="WPT336" s="17"/>
      <c r="WPU336" s="19"/>
      <c r="WPV336" s="19"/>
      <c r="WPW336" s="19"/>
      <c r="WPX336" s="15"/>
      <c r="WPY336" s="16"/>
      <c r="WPZ336" s="17"/>
      <c r="WQA336" s="18"/>
      <c r="WQB336" s="17"/>
      <c r="WQC336" s="19"/>
      <c r="WQD336" s="19"/>
      <c r="WQE336" s="19"/>
      <c r="WQF336" s="15"/>
      <c r="WQG336" s="16"/>
      <c r="WQH336" s="17"/>
      <c r="WQI336" s="18"/>
      <c r="WQJ336" s="17"/>
      <c r="WQK336" s="19"/>
      <c r="WQL336" s="19"/>
      <c r="WQM336" s="19"/>
      <c r="WQN336" s="15"/>
      <c r="WQO336" s="16"/>
      <c r="WQP336" s="17"/>
      <c r="WQQ336" s="18"/>
      <c r="WQR336" s="17"/>
      <c r="WQS336" s="19"/>
      <c r="WQT336" s="19"/>
      <c r="WQU336" s="19"/>
      <c r="WQV336" s="15"/>
      <c r="WQW336" s="16"/>
      <c r="WQX336" s="17"/>
      <c r="WQY336" s="18"/>
      <c r="WQZ336" s="17"/>
      <c r="WRA336" s="19"/>
      <c r="WRB336" s="19"/>
      <c r="WRC336" s="19"/>
      <c r="WRD336" s="15"/>
      <c r="WRE336" s="16"/>
      <c r="WRF336" s="17"/>
      <c r="WRG336" s="18"/>
      <c r="WRH336" s="17"/>
      <c r="WRI336" s="19"/>
      <c r="WRJ336" s="19"/>
      <c r="WRK336" s="19"/>
      <c r="WRL336" s="15"/>
      <c r="WRM336" s="16"/>
      <c r="WRN336" s="17"/>
      <c r="WRO336" s="18"/>
      <c r="WRP336" s="17"/>
      <c r="WRQ336" s="19"/>
      <c r="WRR336" s="19"/>
      <c r="WRS336" s="19"/>
      <c r="WRT336" s="15"/>
      <c r="WRU336" s="16"/>
      <c r="WRV336" s="17"/>
      <c r="WRW336" s="18"/>
      <c r="WRX336" s="17"/>
      <c r="WRY336" s="19"/>
      <c r="WRZ336" s="19"/>
      <c r="WSA336" s="19"/>
      <c r="WSB336" s="15"/>
      <c r="WSC336" s="16"/>
      <c r="WSD336" s="17"/>
      <c r="WSE336" s="18"/>
      <c r="WSF336" s="17"/>
      <c r="WSG336" s="19"/>
      <c r="WSH336" s="19"/>
      <c r="WSI336" s="19"/>
      <c r="WSJ336" s="15"/>
      <c r="WSK336" s="16"/>
      <c r="WSL336" s="17"/>
      <c r="WSM336" s="18"/>
      <c r="WSN336" s="17"/>
      <c r="WSO336" s="19"/>
      <c r="WSP336" s="19"/>
      <c r="WSQ336" s="19"/>
      <c r="WSR336" s="15"/>
      <c r="WSS336" s="16"/>
      <c r="WST336" s="17"/>
      <c r="WSU336" s="18"/>
      <c r="WSV336" s="17"/>
      <c r="WSW336" s="19"/>
      <c r="WSX336" s="19"/>
      <c r="WSY336" s="19"/>
      <c r="WSZ336" s="15"/>
      <c r="WTA336" s="16"/>
      <c r="WTB336" s="17"/>
      <c r="WTC336" s="18"/>
      <c r="WTD336" s="17"/>
      <c r="WTE336" s="19"/>
      <c r="WTF336" s="19"/>
      <c r="WTG336" s="19"/>
      <c r="WTH336" s="15"/>
      <c r="WTI336" s="16"/>
      <c r="WTJ336" s="17"/>
      <c r="WTK336" s="18"/>
      <c r="WTL336" s="17"/>
      <c r="WTM336" s="19"/>
      <c r="WTN336" s="19"/>
      <c r="WTO336" s="19"/>
      <c r="WTP336" s="15"/>
      <c r="WTQ336" s="16"/>
      <c r="WTR336" s="17"/>
      <c r="WTS336" s="18"/>
      <c r="WTT336" s="17"/>
      <c r="WTU336" s="19"/>
      <c r="WTV336" s="19"/>
      <c r="WTW336" s="19"/>
      <c r="WTX336" s="15"/>
      <c r="WTY336" s="16"/>
      <c r="WTZ336" s="17"/>
      <c r="WUA336" s="18"/>
      <c r="WUB336" s="17"/>
      <c r="WUC336" s="19"/>
      <c r="WUD336" s="19"/>
      <c r="WUE336" s="19"/>
      <c r="WUF336" s="15"/>
      <c r="WUG336" s="16"/>
      <c r="WUH336" s="17"/>
      <c r="WUI336" s="18"/>
      <c r="WUJ336" s="17"/>
      <c r="WUK336" s="19"/>
      <c r="WUL336" s="19"/>
      <c r="WUM336" s="19"/>
      <c r="WUN336" s="15"/>
      <c r="WUO336" s="16"/>
      <c r="WUP336" s="17"/>
      <c r="WUQ336" s="18"/>
      <c r="WUR336" s="17"/>
      <c r="WUS336" s="19"/>
      <c r="WUT336" s="19"/>
      <c r="WUU336" s="19"/>
      <c r="WUV336" s="15"/>
      <c r="WUW336" s="16"/>
      <c r="WUX336" s="17"/>
      <c r="WUY336" s="18"/>
      <c r="WUZ336" s="17"/>
      <c r="WVA336" s="19"/>
      <c r="WVB336" s="19"/>
      <c r="WVC336" s="19"/>
      <c r="WVD336" s="15"/>
      <c r="WVE336" s="16"/>
      <c r="WVF336" s="17"/>
      <c r="WVG336" s="18"/>
      <c r="WVH336" s="17"/>
      <c r="WVI336" s="19"/>
      <c r="WVJ336" s="19"/>
      <c r="WVK336" s="19"/>
      <c r="WVL336" s="15"/>
      <c r="WVM336" s="16"/>
      <c r="WVN336" s="17"/>
      <c r="WVO336" s="18"/>
      <c r="WVP336" s="17"/>
      <c r="WVQ336" s="19"/>
      <c r="WVR336" s="19"/>
      <c r="WVS336" s="19"/>
      <c r="WVT336" s="15"/>
      <c r="WVU336" s="16"/>
      <c r="WVV336" s="17"/>
      <c r="WVW336" s="18"/>
      <c r="WVX336" s="17"/>
      <c r="WVY336" s="19"/>
      <c r="WVZ336" s="19"/>
      <c r="WWA336" s="19"/>
      <c r="WWB336" s="15"/>
      <c r="WWC336" s="16"/>
      <c r="WWD336" s="17"/>
      <c r="WWE336" s="18"/>
      <c r="WWF336" s="17"/>
      <c r="WWG336" s="19"/>
      <c r="WWH336" s="19"/>
      <c r="WWI336" s="19"/>
      <c r="WWJ336" s="15"/>
      <c r="WWK336" s="16"/>
      <c r="WWL336" s="17"/>
      <c r="WWM336" s="18"/>
      <c r="WWN336" s="17"/>
      <c r="WWO336" s="19"/>
      <c r="WWP336" s="19"/>
      <c r="WWQ336" s="19"/>
      <c r="WWR336" s="15"/>
      <c r="WWS336" s="16"/>
      <c r="WWT336" s="17"/>
      <c r="WWU336" s="18"/>
      <c r="WWV336" s="17"/>
      <c r="WWW336" s="19"/>
      <c r="WWX336" s="19"/>
      <c r="WWY336" s="19"/>
      <c r="WWZ336" s="15"/>
      <c r="WXA336" s="16"/>
      <c r="WXB336" s="17"/>
      <c r="WXC336" s="18"/>
      <c r="WXD336" s="17"/>
      <c r="WXE336" s="19"/>
      <c r="WXF336" s="19"/>
      <c r="WXG336" s="19"/>
      <c r="WXH336" s="15"/>
      <c r="WXI336" s="16"/>
      <c r="WXJ336" s="17"/>
      <c r="WXK336" s="18"/>
      <c r="WXL336" s="17"/>
      <c r="WXM336" s="19"/>
      <c r="WXN336" s="19"/>
      <c r="WXO336" s="19"/>
      <c r="WXP336" s="15"/>
      <c r="WXQ336" s="16"/>
      <c r="WXR336" s="17"/>
      <c r="WXS336" s="18"/>
      <c r="WXT336" s="17"/>
      <c r="WXU336" s="19"/>
      <c r="WXV336" s="19"/>
      <c r="WXW336" s="19"/>
      <c r="WXX336" s="15"/>
      <c r="WXY336" s="16"/>
      <c r="WXZ336" s="17"/>
      <c r="WYA336" s="18"/>
      <c r="WYB336" s="17"/>
      <c r="WYC336" s="19"/>
      <c r="WYD336" s="19"/>
      <c r="WYE336" s="19"/>
      <c r="WYF336" s="15"/>
      <c r="WYG336" s="16"/>
      <c r="WYH336" s="17"/>
      <c r="WYI336" s="18"/>
      <c r="WYJ336" s="17"/>
      <c r="WYK336" s="19"/>
      <c r="WYL336" s="19"/>
      <c r="WYM336" s="19"/>
      <c r="WYN336" s="15"/>
      <c r="WYO336" s="16"/>
      <c r="WYP336" s="17"/>
      <c r="WYQ336" s="18"/>
      <c r="WYR336" s="17"/>
      <c r="WYS336" s="19"/>
      <c r="WYT336" s="19"/>
      <c r="WYU336" s="19"/>
      <c r="WYV336" s="15"/>
      <c r="WYW336" s="16"/>
      <c r="WYX336" s="17"/>
      <c r="WYY336" s="18"/>
      <c r="WYZ336" s="17"/>
      <c r="WZA336" s="19"/>
      <c r="WZB336" s="19"/>
      <c r="WZC336" s="19"/>
      <c r="WZD336" s="15"/>
      <c r="WZE336" s="16"/>
      <c r="WZF336" s="17"/>
      <c r="WZG336" s="18"/>
      <c r="WZH336" s="17"/>
      <c r="WZI336" s="19"/>
      <c r="WZJ336" s="19"/>
      <c r="WZK336" s="19"/>
      <c r="WZL336" s="15"/>
      <c r="WZM336" s="16"/>
      <c r="WZN336" s="17"/>
      <c r="WZO336" s="18"/>
      <c r="WZP336" s="17"/>
      <c r="WZQ336" s="19"/>
      <c r="WZR336" s="19"/>
      <c r="WZS336" s="19"/>
      <c r="WZT336" s="15"/>
      <c r="WZU336" s="16"/>
      <c r="WZV336" s="17"/>
      <c r="WZW336" s="18"/>
      <c r="WZX336" s="17"/>
      <c r="WZY336" s="19"/>
      <c r="WZZ336" s="19"/>
      <c r="XAA336" s="19"/>
      <c r="XAB336" s="15"/>
      <c r="XAC336" s="16"/>
      <c r="XAD336" s="17"/>
      <c r="XAE336" s="18"/>
      <c r="XAF336" s="17"/>
      <c r="XAG336" s="19"/>
      <c r="XAH336" s="19"/>
      <c r="XAI336" s="19"/>
      <c r="XAJ336" s="15"/>
      <c r="XAK336" s="16"/>
      <c r="XAL336" s="17"/>
      <c r="XAM336" s="18"/>
      <c r="XAN336" s="17"/>
      <c r="XAO336" s="19"/>
      <c r="XAP336" s="19"/>
      <c r="XAQ336" s="19"/>
      <c r="XAR336" s="15"/>
      <c r="XAS336" s="16"/>
      <c r="XAT336" s="17"/>
      <c r="XAU336" s="18"/>
      <c r="XAV336" s="17"/>
      <c r="XAW336" s="19"/>
      <c r="XAX336" s="19"/>
      <c r="XAY336" s="19"/>
      <c r="XAZ336" s="15"/>
      <c r="XBA336" s="16"/>
      <c r="XBB336" s="17"/>
      <c r="XBC336" s="18"/>
      <c r="XBD336" s="17"/>
      <c r="XBE336" s="19"/>
      <c r="XBF336" s="19"/>
      <c r="XBG336" s="19"/>
      <c r="XBH336" s="15"/>
      <c r="XBI336" s="16"/>
      <c r="XBJ336" s="17"/>
      <c r="XBK336" s="18"/>
      <c r="XBL336" s="17"/>
      <c r="XBM336" s="19"/>
      <c r="XBN336" s="19"/>
      <c r="XBO336" s="19"/>
      <c r="XBP336" s="15"/>
      <c r="XBQ336" s="16"/>
      <c r="XBR336" s="17"/>
      <c r="XBS336" s="18"/>
      <c r="XBT336" s="17"/>
      <c r="XBU336" s="19"/>
      <c r="XBV336" s="19"/>
      <c r="XBW336" s="19"/>
      <c r="XBX336" s="15"/>
      <c r="XBY336" s="16"/>
      <c r="XBZ336" s="17"/>
      <c r="XCA336" s="18"/>
      <c r="XCB336" s="17"/>
      <c r="XCC336" s="19"/>
      <c r="XCD336" s="19"/>
      <c r="XCE336" s="19"/>
      <c r="XCF336" s="15"/>
      <c r="XCG336" s="16"/>
      <c r="XCH336" s="17"/>
      <c r="XCI336" s="18"/>
      <c r="XCJ336" s="17"/>
      <c r="XCK336" s="19"/>
      <c r="XCL336" s="19"/>
      <c r="XCM336" s="19"/>
      <c r="XCN336" s="15"/>
      <c r="XCO336" s="16"/>
      <c r="XCP336" s="17"/>
      <c r="XCQ336" s="18"/>
      <c r="XCR336" s="17"/>
      <c r="XCS336" s="19"/>
      <c r="XCT336" s="19"/>
      <c r="XCU336" s="19"/>
      <c r="XCV336" s="15"/>
      <c r="XCW336" s="16"/>
      <c r="XCX336" s="17"/>
      <c r="XCY336" s="18"/>
      <c r="XCZ336" s="17"/>
      <c r="XDA336" s="19"/>
      <c r="XDB336" s="19"/>
      <c r="XDC336" s="19"/>
      <c r="XDD336" s="15"/>
      <c r="XDE336" s="16"/>
      <c r="XDF336" s="17"/>
      <c r="XDG336" s="18"/>
      <c r="XDH336" s="17"/>
      <c r="XDI336" s="19"/>
      <c r="XDJ336" s="19"/>
      <c r="XDK336" s="19"/>
      <c r="XDL336" s="15"/>
      <c r="XDM336" s="16"/>
      <c r="XDN336" s="17"/>
      <c r="XDO336" s="18"/>
      <c r="XDP336" s="17"/>
      <c r="XDQ336" s="19"/>
      <c r="XDR336" s="19"/>
      <c r="XDS336" s="19"/>
      <c r="XDT336" s="15"/>
      <c r="XDU336" s="16"/>
      <c r="XDV336" s="17"/>
      <c r="XDW336" s="18"/>
      <c r="XDX336" s="17"/>
      <c r="XDY336" s="19"/>
      <c r="XDZ336" s="19"/>
      <c r="XEA336" s="19"/>
      <c r="XEB336" s="15"/>
      <c r="XEC336" s="16"/>
      <c r="XED336" s="17"/>
      <c r="XEE336" s="18"/>
      <c r="XEF336" s="17"/>
      <c r="XEG336" s="19"/>
      <c r="XEH336" s="19"/>
      <c r="XEI336" s="19"/>
    </row>
    <row r="337" spans="2:10" ht="15" outlineLevel="1" x14ac:dyDescent="0.15">
      <c r="B337" s="332" t="s">
        <v>2256</v>
      </c>
      <c r="C337" s="320">
        <v>33</v>
      </c>
      <c r="D337" s="320">
        <v>1</v>
      </c>
      <c r="E337" s="334" t="s">
        <v>2257</v>
      </c>
      <c r="F337" s="320" t="s">
        <v>233</v>
      </c>
      <c r="G337" s="323">
        <v>430.34960912469563</v>
      </c>
      <c r="H337" s="324">
        <v>7803</v>
      </c>
      <c r="I337" s="324">
        <f>+ROUND(H337*G337,0)</f>
        <v>3358018</v>
      </c>
      <c r="J337" s="354"/>
    </row>
    <row r="338" spans="2:10" ht="15" x14ac:dyDescent="0.2">
      <c r="B338" s="388"/>
      <c r="C338" s="389">
        <v>34</v>
      </c>
      <c r="D338" s="389"/>
      <c r="E338" s="390" t="s">
        <v>2426</v>
      </c>
      <c r="F338" s="391"/>
      <c r="G338" s="392"/>
      <c r="H338" s="393"/>
      <c r="I338" s="393"/>
    </row>
    <row r="339" spans="2:10" ht="31" customHeight="1" outlineLevel="1" x14ac:dyDescent="0.15">
      <c r="B339" s="387" t="s">
        <v>2427</v>
      </c>
      <c r="C339" s="383">
        <v>34</v>
      </c>
      <c r="D339" s="383">
        <v>1</v>
      </c>
      <c r="E339" s="384" t="s">
        <v>2428</v>
      </c>
      <c r="F339" s="383" t="s">
        <v>287</v>
      </c>
      <c r="G339" s="385">
        <v>1</v>
      </c>
      <c r="H339" s="386">
        <f>152041*1.327376</f>
        <v>201815.57441599999</v>
      </c>
      <c r="I339" s="324">
        <f t="shared" ref="I339:I345" si="19">+ROUND(H339*G339,0)</f>
        <v>201816</v>
      </c>
      <c r="J339" s="354"/>
    </row>
    <row r="340" spans="2:10" ht="66" customHeight="1" outlineLevel="1" x14ac:dyDescent="0.15">
      <c r="B340" s="382" t="s">
        <v>2427</v>
      </c>
      <c r="C340" s="383">
        <v>34</v>
      </c>
      <c r="D340" s="383">
        <v>2</v>
      </c>
      <c r="E340" s="384" t="s">
        <v>2429</v>
      </c>
      <c r="F340" s="383" t="s">
        <v>233</v>
      </c>
      <c r="G340" s="385">
        <v>15</v>
      </c>
      <c r="H340" s="386">
        <f>122822*1.327376</f>
        <v>163030.97507199997</v>
      </c>
      <c r="I340" s="324">
        <f t="shared" si="19"/>
        <v>2445465</v>
      </c>
      <c r="J340" s="354"/>
    </row>
    <row r="341" spans="2:10" ht="93" customHeight="1" outlineLevel="1" x14ac:dyDescent="0.15">
      <c r="B341" s="382" t="s">
        <v>2427</v>
      </c>
      <c r="C341" s="383">
        <v>34</v>
      </c>
      <c r="D341" s="383">
        <v>3</v>
      </c>
      <c r="E341" s="384" t="s">
        <v>2430</v>
      </c>
      <c r="F341" s="383" t="s">
        <v>287</v>
      </c>
      <c r="G341" s="385">
        <v>3</v>
      </c>
      <c r="H341" s="386">
        <f>70601*1.327376</f>
        <v>93714.072975999996</v>
      </c>
      <c r="I341" s="324">
        <f t="shared" si="19"/>
        <v>281142</v>
      </c>
      <c r="J341" s="354"/>
    </row>
    <row r="342" spans="2:10" ht="15" outlineLevel="1" x14ac:dyDescent="0.15">
      <c r="B342" s="382" t="s">
        <v>2427</v>
      </c>
      <c r="C342" s="383">
        <v>34</v>
      </c>
      <c r="D342" s="383">
        <v>4</v>
      </c>
      <c r="E342" s="384" t="s">
        <v>2431</v>
      </c>
      <c r="F342" s="383" t="s">
        <v>362</v>
      </c>
      <c r="G342" s="385">
        <v>100</v>
      </c>
      <c r="H342" s="386">
        <f>12627*1.327376</f>
        <v>16760.776751999998</v>
      </c>
      <c r="I342" s="324">
        <f t="shared" si="19"/>
        <v>1676078</v>
      </c>
      <c r="J342" s="354"/>
    </row>
    <row r="343" spans="2:10" ht="30" outlineLevel="1" x14ac:dyDescent="0.15">
      <c r="B343" s="382" t="s">
        <v>2427</v>
      </c>
      <c r="C343" s="383">
        <v>34</v>
      </c>
      <c r="D343" s="383">
        <v>5</v>
      </c>
      <c r="E343" s="384" t="s">
        <v>2432</v>
      </c>
      <c r="F343" s="383" t="s">
        <v>362</v>
      </c>
      <c r="G343" s="385">
        <v>100</v>
      </c>
      <c r="H343" s="386">
        <f>20161*1.327376</f>
        <v>26761.227535999999</v>
      </c>
      <c r="I343" s="324">
        <f t="shared" si="19"/>
        <v>2676123</v>
      </c>
      <c r="J343" s="354"/>
    </row>
    <row r="344" spans="2:10" ht="15" outlineLevel="1" x14ac:dyDescent="0.15">
      <c r="B344" s="382" t="s">
        <v>2427</v>
      </c>
      <c r="C344" s="383">
        <v>34</v>
      </c>
      <c r="D344" s="383">
        <v>6</v>
      </c>
      <c r="E344" s="384" t="s">
        <v>2433</v>
      </c>
      <c r="F344" s="383" t="s">
        <v>233</v>
      </c>
      <c r="G344" s="385">
        <v>10</v>
      </c>
      <c r="H344" s="386">
        <f>154255*1.327376</f>
        <v>204754.38487999997</v>
      </c>
      <c r="I344" s="324">
        <f t="shared" si="19"/>
        <v>2047544</v>
      </c>
      <c r="J344" s="354"/>
    </row>
    <row r="345" spans="2:10" ht="14" outlineLevel="1" x14ac:dyDescent="0.2">
      <c r="B345" s="382" t="s">
        <v>2427</v>
      </c>
      <c r="C345" s="396">
        <v>34</v>
      </c>
      <c r="D345" s="395">
        <v>7</v>
      </c>
      <c r="E345" s="394" t="s">
        <v>2434</v>
      </c>
      <c r="F345" s="395" t="s">
        <v>287</v>
      </c>
      <c r="G345" s="397">
        <v>4</v>
      </c>
      <c r="H345" s="386">
        <f>219323*1.327376</f>
        <v>291124.08644799999</v>
      </c>
      <c r="I345" s="324">
        <f t="shared" si="19"/>
        <v>1164496</v>
      </c>
    </row>
    <row r="346" spans="2:10" outlineLevel="1" x14ac:dyDescent="0.15">
      <c r="B346" s="3"/>
      <c r="C346" s="3"/>
      <c r="E346" s="3"/>
      <c r="F346" s="3"/>
      <c r="G346" s="27"/>
    </row>
    <row r="347" spans="2:10" ht="35" customHeight="1" x14ac:dyDescent="0.15">
      <c r="B347" s="132" t="s">
        <v>2417</v>
      </c>
      <c r="C347" s="133"/>
      <c r="D347" s="305"/>
      <c r="E347" s="133"/>
      <c r="F347" s="133"/>
      <c r="G347" s="133"/>
      <c r="H347" s="357"/>
      <c r="I347" s="377">
        <f>SUM(I17:I345)</f>
        <v>450000000</v>
      </c>
      <c r="J347" s="353"/>
    </row>
    <row r="348" spans="2:10" ht="14" outlineLevel="1" thickBot="1" x14ac:dyDescent="0.2">
      <c r="B348" s="3"/>
      <c r="C348" s="3"/>
      <c r="E348" s="3"/>
      <c r="F348" s="3"/>
      <c r="G348" s="27"/>
      <c r="J348" s="355"/>
    </row>
    <row r="349" spans="2:10" ht="14" x14ac:dyDescent="0.15">
      <c r="B349" s="360"/>
      <c r="C349" s="398"/>
      <c r="D349" s="398"/>
      <c r="E349" s="398"/>
      <c r="F349" s="398"/>
      <c r="G349" s="398"/>
      <c r="H349" s="398"/>
      <c r="I349" s="398"/>
      <c r="J349" s="370"/>
    </row>
    <row r="350" spans="2:10" ht="14" customHeight="1" x14ac:dyDescent="0.15">
      <c r="B350" s="420" t="s">
        <v>2423</v>
      </c>
      <c r="C350" s="421"/>
      <c r="D350" s="421"/>
      <c r="E350" s="421"/>
      <c r="F350" s="421"/>
      <c r="G350" s="422" t="s">
        <v>2405</v>
      </c>
      <c r="H350" s="422"/>
      <c r="I350" s="422"/>
      <c r="J350" s="361" t="s">
        <v>2406</v>
      </c>
    </row>
    <row r="351" spans="2:10" ht="66" customHeight="1" x14ac:dyDescent="0.15">
      <c r="B351" s="420" t="s">
        <v>2407</v>
      </c>
      <c r="C351" s="421"/>
      <c r="D351" s="421"/>
      <c r="E351" s="421"/>
      <c r="F351" s="421"/>
      <c r="G351" s="376" t="s">
        <v>2408</v>
      </c>
      <c r="H351" s="376"/>
      <c r="I351" s="361" t="s">
        <v>2409</v>
      </c>
      <c r="J351" s="378">
        <v>0.267376</v>
      </c>
    </row>
    <row r="352" spans="2:10" ht="36" customHeight="1" x14ac:dyDescent="0.15">
      <c r="B352" s="420" t="s">
        <v>2410</v>
      </c>
      <c r="C352" s="421"/>
      <c r="D352" s="421"/>
      <c r="E352" s="421"/>
      <c r="F352" s="421"/>
      <c r="G352" s="380" t="s">
        <v>2411</v>
      </c>
      <c r="H352" s="375"/>
      <c r="I352" s="361" t="s">
        <v>2412</v>
      </c>
      <c r="J352" s="379">
        <v>0.01</v>
      </c>
    </row>
    <row r="353" spans="2:10" ht="30" customHeight="1" x14ac:dyDescent="0.15">
      <c r="B353" s="362"/>
      <c r="C353" s="371"/>
      <c r="D353" s="363"/>
      <c r="E353" s="363"/>
      <c r="F353" s="364"/>
      <c r="G353" s="381" t="s">
        <v>2413</v>
      </c>
      <c r="H353" s="376"/>
      <c r="I353" s="361" t="s">
        <v>2414</v>
      </c>
      <c r="J353" s="379">
        <v>0.05</v>
      </c>
    </row>
    <row r="354" spans="2:10" ht="42" customHeight="1" x14ac:dyDescent="0.15">
      <c r="B354" s="365"/>
      <c r="C354" s="372"/>
      <c r="D354" s="372"/>
      <c r="E354" s="372"/>
      <c r="F354" s="366"/>
      <c r="G354" s="376" t="s">
        <v>2415</v>
      </c>
      <c r="H354" s="376"/>
      <c r="I354" s="361" t="s">
        <v>2416</v>
      </c>
      <c r="J354" s="378">
        <v>0.327376</v>
      </c>
    </row>
    <row r="355" spans="2:10" ht="15" thickBot="1" x14ac:dyDescent="0.2">
      <c r="B355" s="367"/>
      <c r="C355" s="368"/>
      <c r="D355" s="368"/>
      <c r="E355" s="368"/>
      <c r="F355" s="369"/>
      <c r="G355" s="423"/>
      <c r="H355" s="423"/>
      <c r="I355" s="423"/>
      <c r="J355" s="373"/>
    </row>
    <row r="356" spans="2:10" x14ac:dyDescent="0.15">
      <c r="B356" s="3"/>
      <c r="C356" s="3"/>
      <c r="E356" s="3"/>
      <c r="F356" s="3"/>
      <c r="G356" s="27"/>
    </row>
    <row r="357" spans="2:10" x14ac:dyDescent="0.15">
      <c r="B357" s="3"/>
      <c r="C357" s="3"/>
      <c r="E357" s="3"/>
      <c r="F357" s="3"/>
      <c r="G357" s="27"/>
    </row>
    <row r="358" spans="2:10" x14ac:dyDescent="0.15">
      <c r="B358" s="3"/>
      <c r="C358" s="3"/>
      <c r="E358" s="3"/>
      <c r="F358" s="3"/>
      <c r="G358" s="27"/>
    </row>
    <row r="359" spans="2:10" x14ac:dyDescent="0.15">
      <c r="B359" s="3"/>
      <c r="C359" s="3"/>
      <c r="E359" s="3"/>
      <c r="F359" s="3"/>
      <c r="G359" s="27"/>
    </row>
    <row r="360" spans="2:10" x14ac:dyDescent="0.15">
      <c r="B360" s="3"/>
      <c r="C360" s="3"/>
      <c r="E360" s="3"/>
      <c r="F360" s="3"/>
      <c r="G360" s="27"/>
    </row>
    <row r="361" spans="2:10" x14ac:dyDescent="0.15">
      <c r="B361" s="3"/>
      <c r="C361" s="3"/>
      <c r="E361" s="3"/>
      <c r="F361" s="3"/>
      <c r="G361" s="27"/>
    </row>
    <row r="362" spans="2:10" x14ac:dyDescent="0.15">
      <c r="B362" s="3"/>
      <c r="C362" s="3"/>
      <c r="E362" s="3"/>
      <c r="F362" s="3"/>
      <c r="G362" s="27"/>
    </row>
    <row r="363" spans="2:10" x14ac:dyDescent="0.15">
      <c r="B363" s="3"/>
      <c r="C363" s="3"/>
      <c r="E363" s="3"/>
      <c r="F363" s="3"/>
      <c r="G363" s="27"/>
    </row>
    <row r="364" spans="2:10" x14ac:dyDescent="0.15">
      <c r="B364" s="3"/>
      <c r="C364" s="3"/>
      <c r="E364" s="3"/>
      <c r="F364" s="3"/>
      <c r="G364" s="27"/>
    </row>
    <row r="365" spans="2:10" x14ac:dyDescent="0.15">
      <c r="B365" s="3"/>
      <c r="C365" s="3"/>
      <c r="E365" s="3"/>
      <c r="F365" s="3"/>
      <c r="G365" s="27"/>
    </row>
    <row r="366" spans="2:10" x14ac:dyDescent="0.15">
      <c r="B366" s="3"/>
      <c r="C366" s="3"/>
      <c r="E366" s="3"/>
      <c r="F366" s="3"/>
      <c r="G366" s="27"/>
    </row>
    <row r="367" spans="2:10" x14ac:dyDescent="0.15">
      <c r="B367" s="3"/>
      <c r="C367" s="3"/>
      <c r="E367" s="3"/>
      <c r="F367" s="3"/>
      <c r="G367" s="27"/>
    </row>
    <row r="368" spans="2:10" x14ac:dyDescent="0.15">
      <c r="B368" s="3"/>
      <c r="C368" s="3"/>
      <c r="E368" s="3"/>
      <c r="F368" s="3"/>
      <c r="G368" s="27"/>
    </row>
    <row r="369" spans="2:7" x14ac:dyDescent="0.15">
      <c r="B369" s="3"/>
      <c r="C369" s="3"/>
      <c r="E369" s="3"/>
      <c r="F369" s="3"/>
      <c r="G369" s="27"/>
    </row>
    <row r="370" spans="2:7" x14ac:dyDescent="0.15">
      <c r="B370" s="3"/>
      <c r="C370" s="3"/>
      <c r="E370" s="3"/>
      <c r="F370" s="3"/>
      <c r="G370" s="27"/>
    </row>
    <row r="371" spans="2:7" x14ac:dyDescent="0.15">
      <c r="B371" s="3"/>
      <c r="C371" s="3"/>
      <c r="E371" s="3"/>
      <c r="F371" s="3"/>
      <c r="G371" s="27"/>
    </row>
    <row r="372" spans="2:7" x14ac:dyDescent="0.15">
      <c r="B372" s="3"/>
      <c r="C372" s="3"/>
      <c r="E372" s="3"/>
      <c r="F372" s="3"/>
      <c r="G372" s="27"/>
    </row>
    <row r="373" spans="2:7" x14ac:dyDescent="0.15">
      <c r="B373" s="3"/>
      <c r="C373" s="3"/>
      <c r="E373" s="3"/>
      <c r="F373" s="3"/>
      <c r="G373" s="27"/>
    </row>
    <row r="374" spans="2:7" x14ac:dyDescent="0.15">
      <c r="B374" s="3"/>
      <c r="C374" s="3"/>
      <c r="E374" s="3"/>
      <c r="F374" s="3"/>
      <c r="G374" s="27"/>
    </row>
    <row r="375" spans="2:7" x14ac:dyDescent="0.15">
      <c r="B375" s="3"/>
      <c r="C375" s="3"/>
      <c r="E375" s="3"/>
      <c r="F375" s="3"/>
      <c r="G375" s="27"/>
    </row>
    <row r="376" spans="2:7" x14ac:dyDescent="0.15">
      <c r="B376" s="3"/>
      <c r="C376" s="3"/>
      <c r="E376" s="3"/>
      <c r="F376" s="3"/>
      <c r="G376" s="27"/>
    </row>
    <row r="377" spans="2:7" x14ac:dyDescent="0.15">
      <c r="B377" s="3"/>
      <c r="C377" s="3"/>
      <c r="E377" s="3"/>
      <c r="F377" s="3"/>
      <c r="G377" s="27"/>
    </row>
    <row r="378" spans="2:7" x14ac:dyDescent="0.15">
      <c r="B378" s="3"/>
      <c r="C378" s="3"/>
      <c r="E378" s="3"/>
      <c r="F378" s="3"/>
      <c r="G378" s="27"/>
    </row>
    <row r="379" spans="2:7" x14ac:dyDescent="0.15">
      <c r="B379" s="3"/>
      <c r="C379" s="3"/>
      <c r="E379" s="3"/>
      <c r="F379" s="3"/>
      <c r="G379" s="27"/>
    </row>
    <row r="380" spans="2:7" x14ac:dyDescent="0.15">
      <c r="B380" s="3"/>
      <c r="C380" s="3"/>
      <c r="E380" s="3"/>
      <c r="F380" s="3"/>
      <c r="G380" s="27"/>
    </row>
    <row r="381" spans="2:7" x14ac:dyDescent="0.15">
      <c r="B381" s="3"/>
      <c r="C381" s="3"/>
      <c r="E381" s="3"/>
      <c r="F381" s="3"/>
      <c r="G381" s="27"/>
    </row>
    <row r="382" spans="2:7" x14ac:dyDescent="0.15">
      <c r="B382" s="3"/>
      <c r="C382" s="3"/>
      <c r="E382" s="3"/>
      <c r="F382" s="3"/>
      <c r="G382" s="27"/>
    </row>
    <row r="383" spans="2:7" x14ac:dyDescent="0.15">
      <c r="B383" s="3"/>
      <c r="C383" s="3"/>
      <c r="E383" s="3"/>
      <c r="F383" s="3"/>
      <c r="G383" s="27"/>
    </row>
    <row r="384" spans="2:7" x14ac:dyDescent="0.15">
      <c r="B384" s="3"/>
      <c r="C384" s="3"/>
      <c r="E384" s="3"/>
      <c r="F384" s="3"/>
      <c r="G384" s="27"/>
    </row>
    <row r="385" spans="2:7" x14ac:dyDescent="0.15">
      <c r="B385" s="3"/>
      <c r="C385" s="3"/>
      <c r="E385" s="3"/>
      <c r="F385" s="3"/>
      <c r="G385" s="27"/>
    </row>
    <row r="386" spans="2:7" x14ac:dyDescent="0.15">
      <c r="B386" s="3"/>
      <c r="C386" s="3"/>
      <c r="E386" s="3"/>
      <c r="F386" s="3"/>
      <c r="G386" s="27"/>
    </row>
    <row r="387" spans="2:7" x14ac:dyDescent="0.15">
      <c r="B387" s="3"/>
      <c r="C387" s="3"/>
      <c r="E387" s="3"/>
      <c r="F387" s="3"/>
      <c r="G387" s="27"/>
    </row>
    <row r="388" spans="2:7" x14ac:dyDescent="0.15">
      <c r="B388" s="3"/>
      <c r="C388" s="3"/>
      <c r="E388" s="3"/>
      <c r="F388" s="3"/>
      <c r="G388" s="27"/>
    </row>
    <row r="389" spans="2:7" x14ac:dyDescent="0.15">
      <c r="B389" s="3"/>
      <c r="C389" s="3"/>
      <c r="E389" s="3"/>
      <c r="F389" s="3"/>
      <c r="G389" s="27"/>
    </row>
    <row r="390" spans="2:7" x14ac:dyDescent="0.15">
      <c r="B390" s="3"/>
      <c r="C390" s="3"/>
      <c r="E390" s="3"/>
      <c r="F390" s="3"/>
      <c r="G390" s="27"/>
    </row>
    <row r="391" spans="2:7" x14ac:dyDescent="0.15">
      <c r="B391" s="3"/>
      <c r="C391" s="3"/>
      <c r="E391" s="3"/>
      <c r="F391" s="3"/>
      <c r="G391" s="27"/>
    </row>
    <row r="392" spans="2:7" x14ac:dyDescent="0.15">
      <c r="B392" s="3"/>
      <c r="C392" s="3"/>
      <c r="E392" s="3"/>
      <c r="F392" s="3"/>
      <c r="G392" s="27"/>
    </row>
    <row r="393" spans="2:7" x14ac:dyDescent="0.15">
      <c r="B393" s="3"/>
      <c r="C393" s="3"/>
      <c r="E393" s="3"/>
      <c r="F393" s="3"/>
      <c r="G393" s="27"/>
    </row>
    <row r="394" spans="2:7" x14ac:dyDescent="0.15">
      <c r="B394" s="3"/>
      <c r="C394" s="3"/>
      <c r="E394" s="3"/>
      <c r="F394" s="3"/>
      <c r="G394" s="27"/>
    </row>
    <row r="395" spans="2:7" x14ac:dyDescent="0.15">
      <c r="B395" s="3"/>
      <c r="C395" s="3"/>
      <c r="E395" s="3"/>
      <c r="F395" s="3"/>
      <c r="G395" s="27"/>
    </row>
    <row r="396" spans="2:7" x14ac:dyDescent="0.15">
      <c r="B396" s="3"/>
      <c r="C396" s="3"/>
      <c r="E396" s="3"/>
      <c r="F396" s="3"/>
      <c r="G396" s="27"/>
    </row>
    <row r="397" spans="2:7" x14ac:dyDescent="0.15">
      <c r="B397" s="3"/>
      <c r="C397" s="3"/>
      <c r="E397" s="3"/>
      <c r="F397" s="3"/>
      <c r="G397" s="27"/>
    </row>
    <row r="398" spans="2:7" x14ac:dyDescent="0.15">
      <c r="B398" s="3"/>
      <c r="C398" s="3"/>
      <c r="E398" s="3"/>
      <c r="F398" s="3"/>
      <c r="G398" s="27"/>
    </row>
    <row r="399" spans="2:7" x14ac:dyDescent="0.15">
      <c r="B399" s="3"/>
      <c r="C399" s="3"/>
      <c r="E399" s="3"/>
      <c r="F399" s="3"/>
      <c r="G399" s="27"/>
    </row>
    <row r="400" spans="2:7" x14ac:dyDescent="0.15">
      <c r="B400" s="3"/>
      <c r="C400" s="3"/>
      <c r="E400" s="3"/>
      <c r="F400" s="3"/>
      <c r="G400" s="27"/>
    </row>
    <row r="401" spans="2:7" x14ac:dyDescent="0.15">
      <c r="B401" s="3"/>
      <c r="C401" s="3"/>
      <c r="E401" s="3"/>
      <c r="F401" s="3"/>
      <c r="G401" s="27"/>
    </row>
    <row r="402" spans="2:7" x14ac:dyDescent="0.15">
      <c r="B402" s="3"/>
      <c r="C402" s="3"/>
      <c r="E402" s="3"/>
      <c r="F402" s="3"/>
      <c r="G402" s="27"/>
    </row>
    <row r="403" spans="2:7" x14ac:dyDescent="0.15">
      <c r="B403" s="3"/>
      <c r="C403" s="3"/>
      <c r="E403" s="3"/>
      <c r="F403" s="3"/>
      <c r="G403" s="27"/>
    </row>
    <row r="404" spans="2:7" x14ac:dyDescent="0.15">
      <c r="B404" s="3"/>
      <c r="C404" s="3"/>
      <c r="E404" s="3"/>
      <c r="F404" s="3"/>
      <c r="G404" s="27"/>
    </row>
    <row r="405" spans="2:7" x14ac:dyDescent="0.15">
      <c r="B405" s="3"/>
      <c r="C405" s="3"/>
      <c r="E405" s="3"/>
      <c r="F405" s="3"/>
      <c r="G405" s="27"/>
    </row>
    <row r="406" spans="2:7" x14ac:dyDescent="0.15">
      <c r="B406" s="3"/>
      <c r="C406" s="3"/>
      <c r="E406" s="3"/>
      <c r="F406" s="3"/>
      <c r="G406" s="27"/>
    </row>
    <row r="407" spans="2:7" x14ac:dyDescent="0.15">
      <c r="B407" s="3"/>
      <c r="C407" s="3"/>
      <c r="E407" s="3"/>
      <c r="F407" s="3"/>
      <c r="G407" s="27"/>
    </row>
    <row r="408" spans="2:7" x14ac:dyDescent="0.15">
      <c r="B408" s="3"/>
      <c r="C408" s="3"/>
      <c r="E408" s="3"/>
      <c r="F408" s="3"/>
      <c r="G408" s="27"/>
    </row>
    <row r="409" spans="2:7" x14ac:dyDescent="0.15">
      <c r="B409" s="3"/>
      <c r="C409" s="3"/>
      <c r="E409" s="3"/>
      <c r="F409" s="3"/>
      <c r="G409" s="27"/>
    </row>
    <row r="410" spans="2:7" x14ac:dyDescent="0.15">
      <c r="B410" s="3"/>
      <c r="C410" s="3"/>
      <c r="E410" s="3"/>
      <c r="F410" s="3"/>
      <c r="G410" s="27"/>
    </row>
    <row r="411" spans="2:7" x14ac:dyDescent="0.15">
      <c r="B411" s="3"/>
      <c r="C411" s="3"/>
      <c r="E411" s="3"/>
      <c r="F411" s="3"/>
      <c r="G411" s="27"/>
    </row>
    <row r="412" spans="2:7" x14ac:dyDescent="0.15">
      <c r="B412" s="3"/>
      <c r="C412" s="3"/>
      <c r="E412" s="3"/>
      <c r="F412" s="3"/>
      <c r="G412" s="27"/>
    </row>
    <row r="413" spans="2:7" x14ac:dyDescent="0.15">
      <c r="B413" s="3"/>
      <c r="C413" s="3"/>
      <c r="E413" s="3"/>
      <c r="F413" s="3"/>
      <c r="G413" s="27"/>
    </row>
    <row r="414" spans="2:7" x14ac:dyDescent="0.15">
      <c r="B414" s="3"/>
      <c r="C414" s="3"/>
      <c r="E414" s="3"/>
      <c r="F414" s="3"/>
      <c r="G414" s="27"/>
    </row>
    <row r="415" spans="2:7" x14ac:dyDescent="0.15">
      <c r="B415" s="3"/>
      <c r="C415" s="3"/>
      <c r="E415" s="3"/>
      <c r="F415" s="3"/>
      <c r="G415" s="27"/>
    </row>
    <row r="416" spans="2:7" x14ac:dyDescent="0.15">
      <c r="B416" s="3"/>
      <c r="C416" s="3"/>
      <c r="E416" s="3"/>
      <c r="F416" s="3"/>
      <c r="G416" s="27"/>
    </row>
    <row r="417" spans="2:7" x14ac:dyDescent="0.15">
      <c r="B417" s="3"/>
      <c r="C417" s="3"/>
      <c r="E417" s="3"/>
      <c r="F417" s="3"/>
      <c r="G417" s="27"/>
    </row>
    <row r="418" spans="2:7" x14ac:dyDescent="0.15">
      <c r="B418" s="3"/>
      <c r="C418" s="3"/>
      <c r="E418" s="3"/>
      <c r="F418" s="3"/>
      <c r="G418" s="27"/>
    </row>
    <row r="419" spans="2:7" x14ac:dyDescent="0.15">
      <c r="B419" s="3"/>
      <c r="C419" s="3"/>
      <c r="E419" s="3"/>
      <c r="F419" s="3"/>
      <c r="G419" s="27"/>
    </row>
    <row r="420" spans="2:7" x14ac:dyDescent="0.15">
      <c r="B420" s="3"/>
      <c r="C420" s="3"/>
      <c r="E420" s="3"/>
      <c r="F420" s="3"/>
      <c r="G420" s="27"/>
    </row>
    <row r="421" spans="2:7" x14ac:dyDescent="0.15">
      <c r="B421" s="3"/>
      <c r="C421" s="3"/>
      <c r="E421" s="3"/>
      <c r="F421" s="3"/>
      <c r="G421" s="27"/>
    </row>
    <row r="422" spans="2:7" x14ac:dyDescent="0.15">
      <c r="B422" s="3"/>
      <c r="C422" s="3"/>
      <c r="E422" s="3"/>
      <c r="F422" s="3"/>
      <c r="G422" s="27"/>
    </row>
    <row r="423" spans="2:7" x14ac:dyDescent="0.15">
      <c r="B423" s="3"/>
      <c r="C423" s="3"/>
      <c r="E423" s="3"/>
      <c r="F423" s="3"/>
      <c r="G423" s="27"/>
    </row>
    <row r="424" spans="2:7" x14ac:dyDescent="0.15">
      <c r="B424" s="3"/>
      <c r="C424" s="3"/>
      <c r="E424" s="3"/>
      <c r="F424" s="3"/>
      <c r="G424" s="27"/>
    </row>
    <row r="425" spans="2:7" x14ac:dyDescent="0.15">
      <c r="B425" s="3"/>
      <c r="C425" s="3"/>
      <c r="E425" s="3"/>
      <c r="F425" s="3"/>
      <c r="G425" s="27"/>
    </row>
    <row r="426" spans="2:7" x14ac:dyDescent="0.15">
      <c r="B426" s="3"/>
      <c r="C426" s="3"/>
      <c r="E426" s="3"/>
      <c r="F426" s="3"/>
      <c r="G426" s="27"/>
    </row>
    <row r="427" spans="2:7" x14ac:dyDescent="0.15">
      <c r="B427" s="3"/>
      <c r="C427" s="3"/>
      <c r="E427" s="3"/>
      <c r="F427" s="3"/>
      <c r="G427" s="27"/>
    </row>
    <row r="428" spans="2:7" x14ac:dyDescent="0.15">
      <c r="B428" s="3"/>
      <c r="C428" s="3"/>
      <c r="E428" s="3"/>
      <c r="F428" s="3"/>
      <c r="G428" s="27"/>
    </row>
    <row r="429" spans="2:7" x14ac:dyDescent="0.15">
      <c r="B429" s="3"/>
      <c r="C429" s="3"/>
      <c r="E429" s="3"/>
      <c r="F429" s="3"/>
      <c r="G429" s="27"/>
    </row>
    <row r="430" spans="2:7" x14ac:dyDescent="0.15">
      <c r="B430" s="3"/>
      <c r="C430" s="3"/>
      <c r="E430" s="3"/>
      <c r="F430" s="3"/>
      <c r="G430" s="27"/>
    </row>
    <row r="431" spans="2:7" x14ac:dyDescent="0.15">
      <c r="B431" s="3"/>
      <c r="C431" s="3"/>
      <c r="E431" s="3"/>
      <c r="F431" s="3"/>
      <c r="G431" s="27"/>
    </row>
    <row r="432" spans="2:7" x14ac:dyDescent="0.15">
      <c r="B432" s="3"/>
      <c r="C432" s="3"/>
      <c r="E432" s="3"/>
      <c r="F432" s="3"/>
      <c r="G432" s="27"/>
    </row>
    <row r="433" spans="2:7" x14ac:dyDescent="0.15">
      <c r="B433" s="3"/>
      <c r="C433" s="3"/>
      <c r="E433" s="3"/>
      <c r="F433" s="3"/>
      <c r="G433" s="27"/>
    </row>
    <row r="434" spans="2:7" x14ac:dyDescent="0.15">
      <c r="B434" s="3"/>
      <c r="C434" s="3"/>
      <c r="E434" s="3"/>
      <c r="F434" s="3"/>
      <c r="G434" s="27"/>
    </row>
    <row r="435" spans="2:7" x14ac:dyDescent="0.15">
      <c r="B435" s="3"/>
      <c r="C435" s="3"/>
      <c r="E435" s="3"/>
      <c r="F435" s="3"/>
      <c r="G435" s="27"/>
    </row>
    <row r="436" spans="2:7" x14ac:dyDescent="0.15">
      <c r="B436" s="3"/>
      <c r="C436" s="3"/>
      <c r="E436" s="3"/>
      <c r="F436" s="3"/>
      <c r="G436" s="27"/>
    </row>
    <row r="437" spans="2:7" x14ac:dyDescent="0.15">
      <c r="B437" s="3"/>
      <c r="C437" s="3"/>
      <c r="E437" s="3"/>
      <c r="F437" s="3"/>
      <c r="G437" s="27"/>
    </row>
    <row r="438" spans="2:7" x14ac:dyDescent="0.15">
      <c r="B438" s="3"/>
      <c r="C438" s="3"/>
      <c r="E438" s="3"/>
      <c r="F438" s="3"/>
      <c r="G438" s="27"/>
    </row>
    <row r="439" spans="2:7" x14ac:dyDescent="0.15">
      <c r="B439" s="3"/>
      <c r="C439" s="3"/>
      <c r="E439" s="3"/>
      <c r="F439" s="3"/>
      <c r="G439" s="27"/>
    </row>
    <row r="440" spans="2:7" x14ac:dyDescent="0.15">
      <c r="B440" s="3"/>
      <c r="C440" s="3"/>
      <c r="E440" s="3"/>
      <c r="F440" s="3"/>
      <c r="G440" s="27"/>
    </row>
    <row r="441" spans="2:7" x14ac:dyDescent="0.15">
      <c r="B441" s="3"/>
      <c r="C441" s="3"/>
      <c r="E441" s="3"/>
      <c r="F441" s="3"/>
      <c r="G441" s="27"/>
    </row>
    <row r="442" spans="2:7" x14ac:dyDescent="0.15">
      <c r="B442" s="3"/>
      <c r="C442" s="3"/>
      <c r="E442" s="3"/>
      <c r="F442" s="3"/>
      <c r="G442" s="27"/>
    </row>
    <row r="443" spans="2:7" x14ac:dyDescent="0.15">
      <c r="B443" s="3"/>
      <c r="C443" s="3"/>
      <c r="E443" s="3"/>
      <c r="F443" s="3"/>
      <c r="G443" s="27"/>
    </row>
    <row r="444" spans="2:7" x14ac:dyDescent="0.15">
      <c r="B444" s="3"/>
      <c r="C444" s="3"/>
      <c r="E444" s="3"/>
      <c r="F444" s="3"/>
      <c r="G444" s="27"/>
    </row>
    <row r="445" spans="2:7" x14ac:dyDescent="0.15">
      <c r="B445" s="3"/>
      <c r="C445" s="3"/>
      <c r="E445" s="3"/>
      <c r="F445" s="3"/>
      <c r="G445" s="27"/>
    </row>
    <row r="446" spans="2:7" x14ac:dyDescent="0.15">
      <c r="B446" s="3"/>
      <c r="C446" s="3"/>
      <c r="E446" s="3"/>
      <c r="F446" s="3"/>
      <c r="G446" s="27"/>
    </row>
    <row r="447" spans="2:7" x14ac:dyDescent="0.15">
      <c r="B447" s="3"/>
      <c r="C447" s="3"/>
      <c r="E447" s="3"/>
      <c r="F447" s="3"/>
      <c r="G447" s="27"/>
    </row>
    <row r="448" spans="2:7" x14ac:dyDescent="0.15">
      <c r="B448" s="3"/>
      <c r="C448" s="3"/>
      <c r="E448" s="3"/>
      <c r="F448" s="3"/>
      <c r="G448" s="27"/>
    </row>
    <row r="449" spans="2:7" x14ac:dyDescent="0.15">
      <c r="B449" s="3"/>
      <c r="C449" s="3"/>
      <c r="E449" s="3"/>
      <c r="F449" s="3"/>
      <c r="G449" s="27"/>
    </row>
    <row r="450" spans="2:7" x14ac:dyDescent="0.15">
      <c r="B450" s="3"/>
      <c r="C450" s="3"/>
      <c r="E450" s="3"/>
      <c r="F450" s="3"/>
      <c r="G450" s="27"/>
    </row>
    <row r="451" spans="2:7" x14ac:dyDescent="0.15">
      <c r="B451" s="3"/>
      <c r="C451" s="3"/>
      <c r="E451" s="3"/>
      <c r="F451" s="3"/>
      <c r="G451" s="27"/>
    </row>
    <row r="452" spans="2:7" x14ac:dyDescent="0.15">
      <c r="B452" s="3"/>
      <c r="C452" s="3"/>
      <c r="E452" s="3"/>
      <c r="F452" s="3"/>
      <c r="G452" s="27"/>
    </row>
    <row r="453" spans="2:7" x14ac:dyDescent="0.15">
      <c r="B453" s="3"/>
      <c r="C453" s="3"/>
      <c r="E453" s="3"/>
      <c r="F453" s="3"/>
      <c r="G453" s="27"/>
    </row>
    <row r="454" spans="2:7" x14ac:dyDescent="0.15">
      <c r="B454" s="3"/>
      <c r="C454" s="3"/>
      <c r="E454" s="3"/>
      <c r="F454" s="3"/>
      <c r="G454" s="27"/>
    </row>
    <row r="455" spans="2:7" x14ac:dyDescent="0.15">
      <c r="B455" s="3"/>
      <c r="C455" s="3"/>
      <c r="E455" s="3"/>
      <c r="F455" s="3"/>
      <c r="G455" s="27"/>
    </row>
    <row r="456" spans="2:7" x14ac:dyDescent="0.15">
      <c r="B456" s="3"/>
      <c r="C456" s="3"/>
      <c r="E456" s="3"/>
      <c r="F456" s="3"/>
      <c r="G456" s="27"/>
    </row>
    <row r="457" spans="2:7" x14ac:dyDescent="0.15">
      <c r="B457" s="3"/>
      <c r="C457" s="3"/>
      <c r="E457" s="3"/>
      <c r="F457" s="3"/>
      <c r="G457" s="27"/>
    </row>
    <row r="458" spans="2:7" x14ac:dyDescent="0.15">
      <c r="B458" s="3"/>
      <c r="C458" s="3"/>
      <c r="E458" s="3"/>
      <c r="F458" s="3"/>
      <c r="G458" s="27"/>
    </row>
    <row r="459" spans="2:7" x14ac:dyDescent="0.15">
      <c r="B459" s="3"/>
      <c r="C459" s="3"/>
      <c r="E459" s="3"/>
      <c r="F459" s="3"/>
      <c r="G459" s="27"/>
    </row>
    <row r="460" spans="2:7" x14ac:dyDescent="0.15">
      <c r="B460" s="3"/>
      <c r="C460" s="3"/>
      <c r="E460" s="3"/>
      <c r="F460" s="3"/>
      <c r="G460" s="27"/>
    </row>
    <row r="461" spans="2:7" x14ac:dyDescent="0.15">
      <c r="B461" s="3"/>
      <c r="C461" s="3"/>
      <c r="E461" s="3"/>
      <c r="F461" s="3"/>
      <c r="G461" s="27"/>
    </row>
    <row r="462" spans="2:7" x14ac:dyDescent="0.15">
      <c r="B462" s="3"/>
      <c r="C462" s="3"/>
      <c r="E462" s="3"/>
      <c r="F462" s="3"/>
      <c r="G462" s="27"/>
    </row>
    <row r="463" spans="2:7" x14ac:dyDescent="0.15">
      <c r="B463" s="3"/>
      <c r="C463" s="3"/>
      <c r="E463" s="3"/>
      <c r="F463" s="3"/>
      <c r="G463" s="27"/>
    </row>
    <row r="464" spans="2:7" x14ac:dyDescent="0.15">
      <c r="B464" s="3"/>
      <c r="C464" s="3"/>
      <c r="E464" s="3"/>
      <c r="F464" s="3"/>
      <c r="G464" s="27"/>
    </row>
    <row r="465" spans="2:7" x14ac:dyDescent="0.15">
      <c r="B465" s="3"/>
      <c r="C465" s="3"/>
      <c r="E465" s="3"/>
      <c r="F465" s="3"/>
      <c r="G465" s="27"/>
    </row>
    <row r="466" spans="2:7" x14ac:dyDescent="0.15">
      <c r="B466" s="3"/>
      <c r="C466" s="3"/>
      <c r="E466" s="3"/>
      <c r="F466" s="3"/>
      <c r="G466" s="27"/>
    </row>
    <row r="467" spans="2:7" x14ac:dyDescent="0.15">
      <c r="B467" s="3"/>
      <c r="C467" s="3"/>
      <c r="E467" s="3"/>
      <c r="F467" s="3"/>
      <c r="G467" s="27"/>
    </row>
    <row r="468" spans="2:7" x14ac:dyDescent="0.15">
      <c r="B468" s="3"/>
      <c r="C468" s="3"/>
      <c r="E468" s="3"/>
      <c r="F468" s="3"/>
      <c r="G468" s="27"/>
    </row>
    <row r="469" spans="2:7" x14ac:dyDescent="0.15">
      <c r="B469" s="3"/>
      <c r="C469" s="3"/>
      <c r="E469" s="3"/>
      <c r="F469" s="3"/>
      <c r="G469" s="27"/>
    </row>
    <row r="470" spans="2:7" x14ac:dyDescent="0.15">
      <c r="B470" s="3"/>
      <c r="C470" s="3"/>
      <c r="E470" s="3"/>
      <c r="F470" s="3"/>
      <c r="G470" s="27"/>
    </row>
    <row r="471" spans="2:7" x14ac:dyDescent="0.15">
      <c r="B471" s="3"/>
      <c r="C471" s="3"/>
      <c r="E471" s="3"/>
      <c r="F471" s="3"/>
      <c r="G471" s="27"/>
    </row>
    <row r="472" spans="2:7" x14ac:dyDescent="0.15">
      <c r="B472" s="3"/>
      <c r="C472" s="3"/>
      <c r="E472" s="3"/>
      <c r="F472" s="3"/>
      <c r="G472" s="27"/>
    </row>
    <row r="473" spans="2:7" x14ac:dyDescent="0.15">
      <c r="B473" s="3"/>
      <c r="C473" s="3"/>
      <c r="E473" s="3"/>
      <c r="F473" s="3"/>
      <c r="G473" s="27"/>
    </row>
    <row r="474" spans="2:7" x14ac:dyDescent="0.15">
      <c r="B474" s="3"/>
      <c r="C474" s="3"/>
      <c r="E474" s="3"/>
      <c r="F474" s="3"/>
      <c r="G474" s="27"/>
    </row>
    <row r="475" spans="2:7" x14ac:dyDescent="0.15">
      <c r="B475" s="3"/>
      <c r="C475" s="3"/>
      <c r="E475" s="3"/>
      <c r="F475" s="3"/>
      <c r="G475" s="27"/>
    </row>
    <row r="476" spans="2:7" x14ac:dyDescent="0.15">
      <c r="B476" s="3"/>
      <c r="C476" s="3"/>
      <c r="E476" s="3"/>
      <c r="F476" s="3"/>
      <c r="G476" s="27"/>
    </row>
    <row r="477" spans="2:7" x14ac:dyDescent="0.15">
      <c r="B477" s="3"/>
      <c r="C477" s="3"/>
      <c r="E477" s="3"/>
      <c r="F477" s="3"/>
      <c r="G477" s="27"/>
    </row>
    <row r="478" spans="2:7" x14ac:dyDescent="0.15">
      <c r="B478" s="3"/>
      <c r="C478" s="3"/>
      <c r="E478" s="3"/>
      <c r="F478" s="3"/>
      <c r="G478" s="27"/>
    </row>
    <row r="479" spans="2:7" x14ac:dyDescent="0.15">
      <c r="B479" s="3"/>
      <c r="C479" s="3"/>
      <c r="E479" s="3"/>
      <c r="F479" s="3"/>
      <c r="G479" s="27"/>
    </row>
    <row r="480" spans="2:7" x14ac:dyDescent="0.15">
      <c r="B480" s="3"/>
      <c r="C480" s="3"/>
      <c r="E480" s="3"/>
      <c r="F480" s="3"/>
      <c r="G480" s="27"/>
    </row>
    <row r="481" spans="2:7" x14ac:dyDescent="0.15">
      <c r="B481" s="3"/>
      <c r="C481" s="3"/>
      <c r="E481" s="3"/>
      <c r="F481" s="3"/>
      <c r="G481" s="27"/>
    </row>
    <row r="482" spans="2:7" x14ac:dyDescent="0.15">
      <c r="B482" s="3"/>
      <c r="C482" s="3"/>
      <c r="E482" s="3"/>
      <c r="F482" s="3"/>
      <c r="G482" s="27"/>
    </row>
    <row r="483" spans="2:7" x14ac:dyDescent="0.15">
      <c r="B483" s="3"/>
      <c r="C483" s="3"/>
      <c r="E483" s="3"/>
      <c r="F483" s="3"/>
      <c r="G483" s="27"/>
    </row>
    <row r="484" spans="2:7" x14ac:dyDescent="0.15">
      <c r="B484" s="3"/>
      <c r="C484" s="3"/>
      <c r="E484" s="3"/>
      <c r="F484" s="3"/>
      <c r="G484" s="27"/>
    </row>
    <row r="485" spans="2:7" x14ac:dyDescent="0.15">
      <c r="B485" s="3"/>
      <c r="C485" s="3"/>
      <c r="E485" s="3"/>
      <c r="F485" s="3"/>
      <c r="G485" s="27"/>
    </row>
    <row r="486" spans="2:7" x14ac:dyDescent="0.15">
      <c r="B486" s="3"/>
      <c r="C486" s="3"/>
      <c r="E486" s="3"/>
      <c r="F486" s="3"/>
      <c r="G486" s="27"/>
    </row>
    <row r="487" spans="2:7" x14ac:dyDescent="0.15">
      <c r="B487" s="3"/>
      <c r="C487" s="3"/>
      <c r="E487" s="3"/>
      <c r="F487" s="3"/>
      <c r="G487" s="27"/>
    </row>
    <row r="488" spans="2:7" x14ac:dyDescent="0.15">
      <c r="B488" s="3"/>
      <c r="C488" s="3"/>
      <c r="E488" s="3"/>
      <c r="F488" s="3"/>
      <c r="G488" s="27"/>
    </row>
    <row r="489" spans="2:7" x14ac:dyDescent="0.15">
      <c r="B489" s="3"/>
      <c r="C489" s="3"/>
      <c r="E489" s="3"/>
      <c r="F489" s="3"/>
      <c r="G489" s="27"/>
    </row>
    <row r="490" spans="2:7" x14ac:dyDescent="0.15">
      <c r="B490" s="3"/>
      <c r="C490" s="3"/>
      <c r="E490" s="3"/>
      <c r="F490" s="3"/>
      <c r="G490" s="27"/>
    </row>
    <row r="491" spans="2:7" x14ac:dyDescent="0.15">
      <c r="B491" s="3"/>
      <c r="C491" s="3"/>
      <c r="E491" s="3"/>
      <c r="F491" s="3"/>
      <c r="G491" s="27"/>
    </row>
    <row r="492" spans="2:7" x14ac:dyDescent="0.15">
      <c r="B492" s="3"/>
      <c r="C492" s="3"/>
      <c r="E492" s="3"/>
      <c r="F492" s="3"/>
      <c r="G492" s="27"/>
    </row>
    <row r="493" spans="2:7" x14ac:dyDescent="0.15">
      <c r="B493" s="3"/>
      <c r="C493" s="3"/>
      <c r="E493" s="3"/>
      <c r="F493" s="3"/>
      <c r="G493" s="27"/>
    </row>
    <row r="494" spans="2:7" x14ac:dyDescent="0.15">
      <c r="B494" s="3"/>
      <c r="C494" s="3"/>
      <c r="E494" s="3"/>
      <c r="F494" s="3"/>
      <c r="G494" s="27"/>
    </row>
    <row r="495" spans="2:7" x14ac:dyDescent="0.15">
      <c r="B495" s="3"/>
      <c r="C495" s="3"/>
      <c r="E495" s="3"/>
      <c r="F495" s="3"/>
      <c r="G495" s="27"/>
    </row>
    <row r="496" spans="2:7" x14ac:dyDescent="0.15">
      <c r="B496" s="3"/>
      <c r="C496" s="3"/>
      <c r="E496" s="3"/>
      <c r="F496" s="3"/>
      <c r="G496" s="27"/>
    </row>
    <row r="497" spans="2:7" x14ac:dyDescent="0.15">
      <c r="B497" s="3"/>
      <c r="C497" s="3"/>
      <c r="E497" s="3"/>
      <c r="F497" s="3"/>
      <c r="G497" s="27"/>
    </row>
    <row r="498" spans="2:7" x14ac:dyDescent="0.15">
      <c r="B498" s="3"/>
      <c r="C498" s="3"/>
      <c r="E498" s="3"/>
      <c r="F498" s="3"/>
      <c r="G498" s="27"/>
    </row>
    <row r="499" spans="2:7" x14ac:dyDescent="0.15">
      <c r="B499" s="3"/>
      <c r="C499" s="3"/>
      <c r="E499" s="3"/>
      <c r="F499" s="3"/>
      <c r="G499" s="27"/>
    </row>
    <row r="500" spans="2:7" x14ac:dyDescent="0.15">
      <c r="B500" s="3"/>
      <c r="C500" s="3"/>
      <c r="E500" s="3"/>
      <c r="F500" s="3"/>
      <c r="G500" s="27"/>
    </row>
    <row r="501" spans="2:7" x14ac:dyDescent="0.15">
      <c r="B501" s="3"/>
      <c r="C501" s="3"/>
      <c r="E501" s="3"/>
      <c r="F501" s="3"/>
      <c r="G501" s="27"/>
    </row>
    <row r="502" spans="2:7" x14ac:dyDescent="0.15">
      <c r="B502" s="3"/>
      <c r="C502" s="3"/>
      <c r="E502" s="3"/>
      <c r="F502" s="3"/>
      <c r="G502" s="27"/>
    </row>
    <row r="503" spans="2:7" x14ac:dyDescent="0.15">
      <c r="B503" s="3"/>
      <c r="C503" s="3"/>
      <c r="E503" s="3"/>
      <c r="F503" s="3"/>
      <c r="G503" s="27"/>
    </row>
    <row r="504" spans="2:7" x14ac:dyDescent="0.15">
      <c r="B504" s="3"/>
      <c r="C504" s="3"/>
      <c r="E504" s="3"/>
      <c r="F504" s="3"/>
      <c r="G504" s="27"/>
    </row>
    <row r="505" spans="2:7" x14ac:dyDescent="0.15">
      <c r="B505" s="3"/>
      <c r="C505" s="3"/>
      <c r="E505" s="3"/>
      <c r="F505" s="3"/>
      <c r="G505" s="27"/>
    </row>
    <row r="506" spans="2:7" x14ac:dyDescent="0.15">
      <c r="B506" s="3"/>
      <c r="C506" s="3"/>
      <c r="E506" s="3"/>
      <c r="F506" s="3"/>
      <c r="G506" s="27"/>
    </row>
    <row r="507" spans="2:7" x14ac:dyDescent="0.15">
      <c r="B507" s="3"/>
      <c r="C507" s="3"/>
      <c r="E507" s="3"/>
      <c r="F507" s="3"/>
      <c r="G507" s="27"/>
    </row>
    <row r="508" spans="2:7" x14ac:dyDescent="0.15">
      <c r="B508" s="3"/>
      <c r="C508" s="3"/>
      <c r="E508" s="3"/>
      <c r="F508" s="3"/>
      <c r="G508" s="27"/>
    </row>
    <row r="509" spans="2:7" x14ac:dyDescent="0.15">
      <c r="B509" s="3"/>
      <c r="C509" s="3"/>
      <c r="E509" s="3"/>
      <c r="F509" s="3"/>
      <c r="G509" s="27"/>
    </row>
    <row r="510" spans="2:7" x14ac:dyDescent="0.15">
      <c r="B510" s="3"/>
      <c r="C510" s="3"/>
      <c r="E510" s="3"/>
      <c r="F510" s="3"/>
      <c r="G510" s="27"/>
    </row>
    <row r="511" spans="2:7" x14ac:dyDescent="0.15">
      <c r="B511" s="3"/>
      <c r="C511" s="3"/>
      <c r="E511" s="3"/>
      <c r="F511" s="3"/>
      <c r="G511" s="27"/>
    </row>
    <row r="512" spans="2:7" x14ac:dyDescent="0.15">
      <c r="B512" s="3"/>
      <c r="C512" s="3"/>
      <c r="E512" s="3"/>
      <c r="F512" s="3"/>
      <c r="G512" s="27"/>
    </row>
    <row r="513" spans="2:7" x14ac:dyDescent="0.15">
      <c r="B513" s="3"/>
      <c r="C513" s="3"/>
      <c r="E513" s="3"/>
      <c r="F513" s="3"/>
      <c r="G513" s="27"/>
    </row>
    <row r="514" spans="2:7" x14ac:dyDescent="0.15">
      <c r="B514" s="3"/>
      <c r="C514" s="3"/>
      <c r="E514" s="3"/>
      <c r="F514" s="3"/>
      <c r="G514" s="27"/>
    </row>
    <row r="515" spans="2:7" x14ac:dyDescent="0.15">
      <c r="B515" s="3"/>
      <c r="C515" s="3"/>
      <c r="E515" s="3"/>
      <c r="F515" s="3"/>
      <c r="G515" s="27"/>
    </row>
    <row r="516" spans="2:7" x14ac:dyDescent="0.15">
      <c r="B516" s="3"/>
      <c r="C516" s="3"/>
      <c r="E516" s="3"/>
      <c r="F516" s="3"/>
      <c r="G516" s="27"/>
    </row>
    <row r="517" spans="2:7" x14ac:dyDescent="0.15">
      <c r="B517" s="3"/>
      <c r="C517" s="3"/>
      <c r="E517" s="3"/>
      <c r="F517" s="3"/>
      <c r="G517" s="27"/>
    </row>
    <row r="518" spans="2:7" x14ac:dyDescent="0.15">
      <c r="B518" s="3"/>
      <c r="C518" s="3"/>
      <c r="E518" s="3"/>
      <c r="F518" s="3"/>
      <c r="G518" s="27"/>
    </row>
    <row r="519" spans="2:7" x14ac:dyDescent="0.15">
      <c r="B519" s="3"/>
      <c r="C519" s="3"/>
      <c r="E519" s="3"/>
      <c r="F519" s="3"/>
      <c r="G519" s="27"/>
    </row>
    <row r="520" spans="2:7" x14ac:dyDescent="0.15">
      <c r="B520" s="3"/>
      <c r="C520" s="3"/>
      <c r="E520" s="3"/>
      <c r="F520" s="3"/>
      <c r="G520" s="27"/>
    </row>
    <row r="521" spans="2:7" x14ac:dyDescent="0.15">
      <c r="B521" s="3"/>
      <c r="C521" s="3"/>
      <c r="E521" s="3"/>
      <c r="F521" s="3"/>
      <c r="G521" s="27"/>
    </row>
    <row r="522" spans="2:7" x14ac:dyDescent="0.15">
      <c r="B522" s="3"/>
      <c r="C522" s="3"/>
      <c r="E522" s="3"/>
      <c r="F522" s="3"/>
      <c r="G522" s="27"/>
    </row>
    <row r="523" spans="2:7" x14ac:dyDescent="0.15">
      <c r="B523" s="3"/>
      <c r="C523" s="3"/>
      <c r="E523" s="3"/>
      <c r="F523" s="3"/>
      <c r="G523" s="27"/>
    </row>
    <row r="524" spans="2:7" x14ac:dyDescent="0.15">
      <c r="B524" s="3"/>
      <c r="C524" s="3"/>
      <c r="E524" s="3"/>
      <c r="F524" s="3"/>
      <c r="G524" s="27"/>
    </row>
    <row r="525" spans="2:7" x14ac:dyDescent="0.15">
      <c r="B525" s="3"/>
      <c r="C525" s="3"/>
      <c r="E525" s="3"/>
      <c r="F525" s="3"/>
      <c r="G525" s="27"/>
    </row>
    <row r="526" spans="2:7" x14ac:dyDescent="0.15">
      <c r="B526" s="3"/>
      <c r="C526" s="3"/>
      <c r="E526" s="3"/>
      <c r="F526" s="3"/>
      <c r="G526" s="27"/>
    </row>
    <row r="527" spans="2:7" x14ac:dyDescent="0.15">
      <c r="B527" s="3"/>
      <c r="C527" s="3"/>
      <c r="E527" s="3"/>
      <c r="F527" s="3"/>
      <c r="G527" s="27"/>
    </row>
    <row r="528" spans="2:7" x14ac:dyDescent="0.15">
      <c r="B528" s="3"/>
      <c r="C528" s="3"/>
      <c r="E528" s="3"/>
      <c r="F528" s="3"/>
      <c r="G528" s="27"/>
    </row>
    <row r="529" spans="2:7" x14ac:dyDescent="0.15">
      <c r="B529" s="3"/>
      <c r="C529" s="3"/>
      <c r="E529" s="3"/>
      <c r="F529" s="3"/>
      <c r="G529" s="27"/>
    </row>
    <row r="530" spans="2:7" x14ac:dyDescent="0.15">
      <c r="B530" s="3"/>
      <c r="C530" s="3"/>
      <c r="E530" s="3"/>
      <c r="F530" s="3"/>
      <c r="G530" s="27"/>
    </row>
    <row r="531" spans="2:7" x14ac:dyDescent="0.15">
      <c r="B531" s="3"/>
      <c r="C531" s="3"/>
      <c r="E531" s="3"/>
      <c r="F531" s="3"/>
      <c r="G531" s="27"/>
    </row>
    <row r="532" spans="2:7" x14ac:dyDescent="0.15">
      <c r="B532" s="3"/>
      <c r="C532" s="3"/>
      <c r="E532" s="3"/>
      <c r="F532" s="3"/>
      <c r="G532" s="27"/>
    </row>
    <row r="533" spans="2:7" x14ac:dyDescent="0.15">
      <c r="B533" s="3"/>
      <c r="C533" s="3"/>
      <c r="E533" s="3"/>
      <c r="F533" s="3"/>
      <c r="G533" s="27"/>
    </row>
    <row r="534" spans="2:7" x14ac:dyDescent="0.15">
      <c r="B534" s="3"/>
      <c r="C534" s="3"/>
      <c r="E534" s="3"/>
      <c r="F534" s="3"/>
      <c r="G534" s="27"/>
    </row>
    <row r="535" spans="2:7" x14ac:dyDescent="0.15">
      <c r="B535" s="3"/>
      <c r="C535" s="3"/>
      <c r="E535" s="3"/>
      <c r="F535" s="3"/>
      <c r="G535" s="27"/>
    </row>
    <row r="536" spans="2:7" x14ac:dyDescent="0.15">
      <c r="B536" s="3"/>
      <c r="C536" s="3"/>
      <c r="E536" s="3"/>
      <c r="F536" s="3"/>
      <c r="G536" s="27"/>
    </row>
    <row r="537" spans="2:7" x14ac:dyDescent="0.15">
      <c r="B537" s="3"/>
      <c r="C537" s="3"/>
      <c r="E537" s="3"/>
      <c r="F537" s="3"/>
      <c r="G537" s="27"/>
    </row>
    <row r="538" spans="2:7" x14ac:dyDescent="0.15">
      <c r="B538" s="3"/>
      <c r="C538" s="3"/>
      <c r="E538" s="3"/>
      <c r="F538" s="3"/>
      <c r="G538" s="27"/>
    </row>
    <row r="539" spans="2:7" x14ac:dyDescent="0.15">
      <c r="B539" s="3"/>
      <c r="C539" s="3"/>
      <c r="E539" s="3"/>
      <c r="F539" s="3"/>
      <c r="G539" s="27"/>
    </row>
    <row r="540" spans="2:7" x14ac:dyDescent="0.15">
      <c r="B540" s="3"/>
      <c r="C540" s="3"/>
      <c r="E540" s="3"/>
      <c r="F540" s="3"/>
      <c r="G540" s="27"/>
    </row>
    <row r="541" spans="2:7" x14ac:dyDescent="0.15">
      <c r="B541" s="3"/>
      <c r="C541" s="3"/>
      <c r="E541" s="3"/>
      <c r="F541" s="3"/>
      <c r="G541" s="27"/>
    </row>
    <row r="542" spans="2:7" x14ac:dyDescent="0.15">
      <c r="B542" s="3"/>
      <c r="C542" s="3"/>
      <c r="E542" s="3"/>
      <c r="F542" s="3"/>
      <c r="G542" s="27"/>
    </row>
    <row r="543" spans="2:7" x14ac:dyDescent="0.15">
      <c r="B543" s="3"/>
      <c r="C543" s="3"/>
      <c r="E543" s="3"/>
      <c r="F543" s="3"/>
      <c r="G543" s="27"/>
    </row>
    <row r="544" spans="2:7" x14ac:dyDescent="0.15">
      <c r="B544" s="3"/>
      <c r="C544" s="3"/>
      <c r="E544" s="3"/>
      <c r="F544" s="3"/>
      <c r="G544" s="27"/>
    </row>
    <row r="545" spans="2:7" x14ac:dyDescent="0.15">
      <c r="B545" s="3"/>
      <c r="C545" s="3"/>
      <c r="E545" s="3"/>
      <c r="F545" s="3"/>
      <c r="G545" s="27"/>
    </row>
    <row r="546" spans="2:7" x14ac:dyDescent="0.15">
      <c r="B546" s="3"/>
      <c r="C546" s="3"/>
      <c r="E546" s="3"/>
      <c r="F546" s="3"/>
      <c r="G546" s="27"/>
    </row>
    <row r="547" spans="2:7" x14ac:dyDescent="0.15">
      <c r="B547" s="3"/>
      <c r="C547" s="3"/>
      <c r="E547" s="3"/>
      <c r="F547" s="3"/>
      <c r="G547" s="27"/>
    </row>
    <row r="548" spans="2:7" x14ac:dyDescent="0.15">
      <c r="B548" s="3"/>
      <c r="C548" s="3"/>
      <c r="E548" s="3"/>
      <c r="F548" s="3"/>
      <c r="G548" s="27"/>
    </row>
    <row r="549" spans="2:7" x14ac:dyDescent="0.15">
      <c r="B549" s="3"/>
      <c r="C549" s="3"/>
      <c r="E549" s="3"/>
      <c r="F549" s="3"/>
      <c r="G549" s="27"/>
    </row>
    <row r="550" spans="2:7" x14ac:dyDescent="0.15">
      <c r="B550" s="3"/>
      <c r="C550" s="3"/>
      <c r="E550" s="3"/>
      <c r="F550" s="3"/>
      <c r="G550" s="27"/>
    </row>
    <row r="551" spans="2:7" x14ac:dyDescent="0.15">
      <c r="B551" s="3"/>
      <c r="C551" s="3"/>
      <c r="E551" s="3"/>
      <c r="F551" s="3"/>
      <c r="G551" s="27"/>
    </row>
    <row r="552" spans="2:7" x14ac:dyDescent="0.15">
      <c r="B552" s="3"/>
      <c r="C552" s="3"/>
      <c r="E552" s="3"/>
      <c r="F552" s="3"/>
      <c r="G552" s="27"/>
    </row>
    <row r="553" spans="2:7" x14ac:dyDescent="0.15">
      <c r="B553" s="3"/>
      <c r="C553" s="3"/>
      <c r="E553" s="3"/>
      <c r="F553" s="3"/>
      <c r="G553" s="27"/>
    </row>
    <row r="554" spans="2:7" x14ac:dyDescent="0.15">
      <c r="B554" s="3"/>
      <c r="C554" s="3"/>
      <c r="E554" s="3"/>
      <c r="F554" s="3"/>
      <c r="G554" s="27"/>
    </row>
    <row r="555" spans="2:7" x14ac:dyDescent="0.15">
      <c r="B555" s="3"/>
      <c r="C555" s="3"/>
      <c r="E555" s="3"/>
      <c r="F555" s="3"/>
      <c r="G555" s="27"/>
    </row>
    <row r="556" spans="2:7" x14ac:dyDescent="0.15">
      <c r="B556" s="3"/>
      <c r="C556" s="3"/>
      <c r="E556" s="3"/>
      <c r="F556" s="3"/>
      <c r="G556" s="27"/>
    </row>
    <row r="557" spans="2:7" x14ac:dyDescent="0.15">
      <c r="B557" s="3"/>
      <c r="C557" s="3"/>
      <c r="E557" s="3"/>
      <c r="F557" s="3"/>
      <c r="G557" s="27"/>
    </row>
    <row r="558" spans="2:7" x14ac:dyDescent="0.15">
      <c r="B558" s="3"/>
      <c r="C558" s="3"/>
      <c r="E558" s="3"/>
      <c r="F558" s="3"/>
      <c r="G558" s="27"/>
    </row>
    <row r="559" spans="2:7" x14ac:dyDescent="0.15">
      <c r="B559" s="3"/>
      <c r="C559" s="3"/>
      <c r="E559" s="3"/>
      <c r="F559" s="3"/>
      <c r="G559" s="27"/>
    </row>
    <row r="560" spans="2:7" x14ac:dyDescent="0.15">
      <c r="B560" s="3"/>
      <c r="C560" s="3"/>
      <c r="E560" s="3"/>
      <c r="F560" s="3"/>
      <c r="G560" s="27"/>
    </row>
    <row r="561" spans="2:7" x14ac:dyDescent="0.15">
      <c r="B561" s="3"/>
      <c r="C561" s="3"/>
      <c r="E561" s="3"/>
      <c r="F561" s="3"/>
      <c r="G561" s="27"/>
    </row>
    <row r="562" spans="2:7" x14ac:dyDescent="0.15">
      <c r="B562" s="3"/>
      <c r="C562" s="3"/>
      <c r="E562" s="3"/>
      <c r="F562" s="3"/>
      <c r="G562" s="27"/>
    </row>
    <row r="563" spans="2:7" x14ac:dyDescent="0.15">
      <c r="B563" s="3"/>
      <c r="C563" s="3"/>
      <c r="E563" s="3"/>
      <c r="F563" s="3"/>
      <c r="G563" s="27"/>
    </row>
    <row r="564" spans="2:7" x14ac:dyDescent="0.15">
      <c r="B564" s="3"/>
      <c r="C564" s="3"/>
      <c r="E564" s="3"/>
      <c r="F564" s="3"/>
      <c r="G564" s="27"/>
    </row>
    <row r="565" spans="2:7" x14ac:dyDescent="0.15">
      <c r="B565" s="3"/>
      <c r="C565" s="3"/>
      <c r="E565" s="3"/>
      <c r="F565" s="3"/>
      <c r="G565" s="27"/>
    </row>
    <row r="566" spans="2:7" x14ac:dyDescent="0.15">
      <c r="B566" s="3"/>
      <c r="C566" s="3"/>
      <c r="E566" s="3"/>
      <c r="F566" s="3"/>
      <c r="G566" s="27"/>
    </row>
    <row r="567" spans="2:7" x14ac:dyDescent="0.15">
      <c r="B567" s="3"/>
      <c r="C567" s="3"/>
      <c r="E567" s="3"/>
      <c r="F567" s="3"/>
      <c r="G567" s="27"/>
    </row>
    <row r="568" spans="2:7" x14ac:dyDescent="0.15">
      <c r="B568" s="3"/>
      <c r="C568" s="3"/>
      <c r="E568" s="3"/>
      <c r="F568" s="3"/>
      <c r="G568" s="27"/>
    </row>
    <row r="569" spans="2:7" x14ac:dyDescent="0.15">
      <c r="B569" s="3"/>
      <c r="C569" s="3"/>
      <c r="E569" s="3"/>
      <c r="F569" s="3"/>
      <c r="G569" s="27"/>
    </row>
    <row r="570" spans="2:7" x14ac:dyDescent="0.15">
      <c r="B570" s="3"/>
      <c r="C570" s="3"/>
      <c r="E570" s="3"/>
      <c r="F570" s="3"/>
      <c r="G570" s="27"/>
    </row>
    <row r="571" spans="2:7" x14ac:dyDescent="0.15">
      <c r="B571" s="3"/>
      <c r="C571" s="3"/>
      <c r="E571" s="3"/>
      <c r="F571" s="3"/>
      <c r="G571" s="27"/>
    </row>
    <row r="572" spans="2:7" x14ac:dyDescent="0.15">
      <c r="B572" s="3"/>
      <c r="C572" s="3"/>
      <c r="E572" s="3"/>
      <c r="F572" s="3"/>
      <c r="G572" s="27"/>
    </row>
    <row r="573" spans="2:7" x14ac:dyDescent="0.15">
      <c r="B573" s="3"/>
      <c r="C573" s="3"/>
      <c r="E573" s="3"/>
      <c r="F573" s="3"/>
      <c r="G573" s="27"/>
    </row>
    <row r="574" spans="2:7" x14ac:dyDescent="0.15">
      <c r="B574" s="3"/>
      <c r="C574" s="3"/>
      <c r="E574" s="3"/>
      <c r="F574" s="3"/>
      <c r="G574" s="27"/>
    </row>
    <row r="575" spans="2:7" x14ac:dyDescent="0.15">
      <c r="B575" s="3"/>
      <c r="C575" s="3"/>
      <c r="E575" s="3"/>
      <c r="F575" s="3"/>
      <c r="G575" s="27"/>
    </row>
    <row r="576" spans="2:7" x14ac:dyDescent="0.15">
      <c r="B576" s="3"/>
      <c r="C576" s="3"/>
      <c r="E576" s="3"/>
      <c r="F576" s="3"/>
      <c r="G576" s="27"/>
    </row>
    <row r="577" spans="2:7" x14ac:dyDescent="0.15">
      <c r="B577" s="3"/>
      <c r="C577" s="3"/>
      <c r="E577" s="3"/>
      <c r="F577" s="3"/>
      <c r="G577" s="27"/>
    </row>
    <row r="578" spans="2:7" x14ac:dyDescent="0.15">
      <c r="B578" s="3"/>
      <c r="C578" s="3"/>
      <c r="E578" s="3"/>
      <c r="F578" s="3"/>
      <c r="G578" s="27"/>
    </row>
    <row r="579" spans="2:7" x14ac:dyDescent="0.15">
      <c r="B579" s="3"/>
      <c r="C579" s="3"/>
      <c r="E579" s="3"/>
      <c r="F579" s="3"/>
      <c r="G579" s="27"/>
    </row>
    <row r="580" spans="2:7" x14ac:dyDescent="0.15">
      <c r="B580" s="3"/>
      <c r="C580" s="3"/>
      <c r="E580" s="3"/>
      <c r="F580" s="3"/>
      <c r="G580" s="27"/>
    </row>
    <row r="581" spans="2:7" x14ac:dyDescent="0.15">
      <c r="B581" s="3"/>
      <c r="C581" s="3"/>
      <c r="E581" s="3"/>
      <c r="F581" s="3"/>
      <c r="G581" s="27"/>
    </row>
    <row r="582" spans="2:7" x14ac:dyDescent="0.15">
      <c r="B582" s="3"/>
      <c r="C582" s="3"/>
      <c r="E582" s="3"/>
      <c r="F582" s="3"/>
      <c r="G582" s="27"/>
    </row>
    <row r="583" spans="2:7" x14ac:dyDescent="0.15">
      <c r="B583" s="3"/>
      <c r="C583" s="3"/>
      <c r="E583" s="3"/>
      <c r="F583" s="3"/>
      <c r="G583" s="27"/>
    </row>
    <row r="584" spans="2:7" x14ac:dyDescent="0.15">
      <c r="B584" s="3"/>
      <c r="C584" s="3"/>
      <c r="E584" s="3"/>
      <c r="F584" s="3"/>
      <c r="G584" s="27"/>
    </row>
    <row r="585" spans="2:7" x14ac:dyDescent="0.15">
      <c r="B585" s="3"/>
      <c r="C585" s="3"/>
      <c r="E585" s="3"/>
      <c r="F585" s="3"/>
      <c r="G585" s="27"/>
    </row>
    <row r="586" spans="2:7" x14ac:dyDescent="0.15">
      <c r="B586" s="3"/>
      <c r="C586" s="3"/>
      <c r="E586" s="3"/>
      <c r="F586" s="3"/>
      <c r="G586" s="27"/>
    </row>
    <row r="587" spans="2:7" x14ac:dyDescent="0.15">
      <c r="B587" s="3"/>
      <c r="C587" s="3"/>
      <c r="E587" s="3"/>
      <c r="F587" s="3"/>
      <c r="G587" s="27"/>
    </row>
    <row r="588" spans="2:7" x14ac:dyDescent="0.15">
      <c r="B588" s="3"/>
      <c r="C588" s="3"/>
      <c r="E588" s="3"/>
      <c r="F588" s="3"/>
      <c r="G588" s="27"/>
    </row>
    <row r="589" spans="2:7" x14ac:dyDescent="0.15">
      <c r="B589" s="3"/>
      <c r="C589" s="3"/>
      <c r="E589" s="3"/>
      <c r="F589" s="3"/>
      <c r="G589" s="27"/>
    </row>
    <row r="590" spans="2:7" x14ac:dyDescent="0.15">
      <c r="B590" s="3"/>
      <c r="C590" s="3"/>
      <c r="E590" s="3"/>
      <c r="F590" s="3"/>
      <c r="G590" s="27"/>
    </row>
    <row r="591" spans="2:7" x14ac:dyDescent="0.15">
      <c r="B591" s="3"/>
      <c r="C591" s="3"/>
      <c r="E591" s="3"/>
      <c r="F591" s="3"/>
      <c r="G591" s="27"/>
    </row>
    <row r="592" spans="2:7" x14ac:dyDescent="0.15">
      <c r="B592" s="3"/>
      <c r="C592" s="3"/>
      <c r="E592" s="3"/>
      <c r="F592" s="3"/>
      <c r="G592" s="27"/>
    </row>
    <row r="593" spans="2:7" x14ac:dyDescent="0.15">
      <c r="B593" s="3"/>
      <c r="C593" s="3"/>
      <c r="E593" s="3"/>
      <c r="F593" s="3"/>
      <c r="G593" s="27"/>
    </row>
    <row r="594" spans="2:7" x14ac:dyDescent="0.15">
      <c r="B594" s="3"/>
      <c r="C594" s="3"/>
      <c r="E594" s="3"/>
      <c r="F594" s="3"/>
      <c r="G594" s="27"/>
    </row>
  </sheetData>
  <sheetProtection sort="0" autoFilter="0" pivotTables="0"/>
  <protectedRanges>
    <protectedRange sqref="E278:E283 E285:E304 E268:E273 E309 E306:E307 E265:E266 E236:E245 E224:E234 E20:E63 E275:E276 E202:E217 E219:E222 E311:E335 E247:E263 E173:E200 E111:E171 E71:E82 E84:E108 E337 E339:E344" name="prelimar" securityDescriptor="O:WDG:WDD:(A;;CC;;;S-1-5-21-728632964-515732392-1847928074-15776)"/>
  </protectedRanges>
  <autoFilter ref="B15:I337" xr:uid="{00000000-0009-0000-0000-000000000000}"/>
  <dataConsolidate/>
  <mergeCells count="11">
    <mergeCell ref="B7:I12"/>
    <mergeCell ref="H14:I14"/>
    <mergeCell ref="B4:I4"/>
    <mergeCell ref="B2:I2"/>
    <mergeCell ref="B6:I6"/>
    <mergeCell ref="B352:F352"/>
    <mergeCell ref="G355:I355"/>
    <mergeCell ref="C349:I349"/>
    <mergeCell ref="B350:F350"/>
    <mergeCell ref="G350:I350"/>
    <mergeCell ref="B351:F351"/>
  </mergeCells>
  <phoneticPr fontId="17" type="noConversion"/>
  <pageMargins left="0.70866141732283472" right="0.70866141732283472" top="0.74803149606299213" bottom="0.74803149606299213" header="0.31496062992125984" footer="0.31496062992125984"/>
  <pageSetup scale="69" fitToHeight="0" orientation="landscape" r:id="rId1"/>
  <rowBreaks count="1" manualBreakCount="1">
    <brk id="344"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9C40D-3AAA-9D4C-8467-DCE92D849607}">
  <sheetPr codeName="Hoja7">
    <tabColor rgb="FF92D050"/>
    <pageSetUpPr fitToPage="1"/>
  </sheetPr>
  <dimension ref="B1:XEI594"/>
  <sheetViews>
    <sheetView showGridLines="0" topLeftCell="E340" zoomScale="115" zoomScaleNormal="85" zoomScaleSheetLayoutView="80" workbookViewId="0">
      <selection activeCell="E342" sqref="E342"/>
    </sheetView>
  </sheetViews>
  <sheetFormatPr baseColWidth="10" defaultColWidth="11.5" defaultRowHeight="13" outlineLevelRow="1" x14ac:dyDescent="0.15"/>
  <cols>
    <col min="1" max="1" width="2.1640625" style="3" customWidth="1"/>
    <col min="2" max="2" width="22.33203125" style="21" customWidth="1"/>
    <col min="3" max="3" width="9.33203125" style="20" customWidth="1"/>
    <col min="4" max="4" width="11.1640625" style="20" customWidth="1"/>
    <col min="5" max="5" width="57.83203125" style="22" customWidth="1"/>
    <col min="6" max="6" width="8.33203125" style="23" customWidth="1"/>
    <col min="7" max="7" width="20" style="28" customWidth="1"/>
    <col min="8" max="8" width="22.5" style="3" customWidth="1"/>
    <col min="9" max="9" width="18.5" style="25" customWidth="1"/>
    <col min="10" max="10" width="25.5" style="3" customWidth="1"/>
    <col min="11" max="16384" width="11.5" style="3"/>
  </cols>
  <sheetData>
    <row r="1" spans="2:9" ht="3.5" customHeight="1" x14ac:dyDescent="0.15">
      <c r="B1" s="4"/>
      <c r="C1" s="4"/>
      <c r="D1" s="304"/>
      <c r="E1" s="5"/>
      <c r="F1" s="5"/>
      <c r="G1" s="26"/>
      <c r="H1" s="5"/>
      <c r="I1" s="24"/>
    </row>
    <row r="2" spans="2:9" customFormat="1" ht="63" customHeight="1" x14ac:dyDescent="0.2">
      <c r="B2" s="399" t="s">
        <v>2420</v>
      </c>
      <c r="C2" s="400"/>
      <c r="D2" s="400"/>
      <c r="E2" s="400"/>
      <c r="F2" s="400"/>
      <c r="G2" s="400"/>
      <c r="H2" s="401"/>
      <c r="I2" s="402"/>
    </row>
    <row r="3" spans="2:9" customFormat="1" ht="11.5" customHeight="1" x14ac:dyDescent="0.2">
      <c r="B3" s="2" t="s">
        <v>2419</v>
      </c>
      <c r="C3" s="58"/>
      <c r="D3" s="58"/>
      <c r="E3" s="58"/>
      <c r="F3" s="58"/>
      <c r="G3" s="58"/>
      <c r="H3" s="58"/>
      <c r="I3" s="374"/>
    </row>
    <row r="4" spans="2:9" customFormat="1" ht="30" customHeight="1" x14ac:dyDescent="0.2">
      <c r="B4" s="403" t="s">
        <v>2421</v>
      </c>
      <c r="C4" s="404"/>
      <c r="D4" s="404"/>
      <c r="E4" s="404"/>
      <c r="F4" s="404"/>
      <c r="G4" s="404"/>
      <c r="H4" s="405"/>
      <c r="I4" s="406"/>
    </row>
    <row r="5" spans="2:9" customFormat="1" ht="4.75" customHeight="1" x14ac:dyDescent="0.2">
      <c r="B5" s="2"/>
      <c r="C5" s="358"/>
      <c r="D5" s="358"/>
      <c r="E5" s="358"/>
      <c r="F5" s="358"/>
      <c r="G5" s="358"/>
      <c r="H5" s="358"/>
      <c r="I5" s="359"/>
    </row>
    <row r="6" spans="2:9" customFormat="1" ht="57.5" customHeight="1" x14ac:dyDescent="0.2">
      <c r="B6" s="407" t="s">
        <v>2422</v>
      </c>
      <c r="C6" s="408"/>
      <c r="D6" s="408"/>
      <c r="E6" s="408"/>
      <c r="F6" s="408"/>
      <c r="G6" s="408"/>
      <c r="H6" s="408"/>
      <c r="I6" s="409"/>
    </row>
    <row r="7" spans="2:9" customFormat="1" ht="15" x14ac:dyDescent="0.2">
      <c r="B7" s="410" t="s">
        <v>2403</v>
      </c>
      <c r="C7" s="411"/>
      <c r="D7" s="411"/>
      <c r="E7" s="411"/>
      <c r="F7" s="411"/>
      <c r="G7" s="411"/>
      <c r="H7" s="411"/>
      <c r="I7" s="412"/>
    </row>
    <row r="8" spans="2:9" customFormat="1" ht="15" x14ac:dyDescent="0.2">
      <c r="B8" s="413"/>
      <c r="C8" s="414"/>
      <c r="D8" s="414"/>
      <c r="E8" s="414"/>
      <c r="F8" s="414"/>
      <c r="G8" s="414"/>
      <c r="H8" s="414"/>
      <c r="I8" s="415"/>
    </row>
    <row r="9" spans="2:9" customFormat="1" ht="15" x14ac:dyDescent="0.2">
      <c r="B9" s="413"/>
      <c r="C9" s="414"/>
      <c r="D9" s="414"/>
      <c r="E9" s="414"/>
      <c r="F9" s="414"/>
      <c r="G9" s="414"/>
      <c r="H9" s="414"/>
      <c r="I9" s="415"/>
    </row>
    <row r="10" spans="2:9" customFormat="1" ht="15" x14ac:dyDescent="0.2">
      <c r="B10" s="413"/>
      <c r="C10" s="414"/>
      <c r="D10" s="414"/>
      <c r="E10" s="414"/>
      <c r="F10" s="414"/>
      <c r="G10" s="414"/>
      <c r="H10" s="414"/>
      <c r="I10" s="415"/>
    </row>
    <row r="11" spans="2:9" customFormat="1" ht="15" x14ac:dyDescent="0.2">
      <c r="B11" s="413"/>
      <c r="C11" s="414"/>
      <c r="D11" s="414"/>
      <c r="E11" s="414"/>
      <c r="F11" s="414"/>
      <c r="G11" s="414"/>
      <c r="H11" s="414"/>
      <c r="I11" s="415"/>
    </row>
    <row r="12" spans="2:9" customFormat="1" ht="30.5" customHeight="1" x14ac:dyDescent="0.2">
      <c r="B12" s="416"/>
      <c r="C12" s="417"/>
      <c r="D12" s="417"/>
      <c r="E12" s="417"/>
      <c r="F12" s="417"/>
      <c r="G12" s="417"/>
      <c r="H12" s="417"/>
      <c r="I12" s="418"/>
    </row>
    <row r="13" spans="2:9" ht="10.75" customHeight="1" x14ac:dyDescent="0.15">
      <c r="B13" s="4"/>
      <c r="C13" s="4"/>
      <c r="D13" s="304"/>
      <c r="E13" s="5"/>
      <c r="F13" s="5"/>
      <c r="G13" s="26"/>
      <c r="H13" s="5"/>
      <c r="I13" s="24"/>
    </row>
    <row r="14" spans="2:9" ht="14" x14ac:dyDescent="0.15">
      <c r="B14" s="306"/>
      <c r="C14" s="306"/>
      <c r="D14" s="351"/>
      <c r="E14" s="306"/>
      <c r="F14" s="306"/>
      <c r="G14" s="352"/>
      <c r="H14" s="419"/>
      <c r="I14" s="419"/>
    </row>
    <row r="15" spans="2:9" ht="58" customHeight="1" x14ac:dyDescent="0.15">
      <c r="B15" s="307" t="s">
        <v>2324</v>
      </c>
      <c r="C15" s="308" t="s">
        <v>2325</v>
      </c>
      <c r="D15" s="308" t="s">
        <v>2326</v>
      </c>
      <c r="E15" s="309" t="s">
        <v>2327</v>
      </c>
      <c r="F15" s="308" t="s">
        <v>287</v>
      </c>
      <c r="G15" s="310" t="s">
        <v>1769</v>
      </c>
      <c r="H15" s="308" t="s">
        <v>2424</v>
      </c>
      <c r="I15" s="311" t="s">
        <v>2418</v>
      </c>
    </row>
    <row r="16" spans="2:9" ht="15" x14ac:dyDescent="0.15">
      <c r="B16" s="312"/>
      <c r="C16" s="313">
        <v>1</v>
      </c>
      <c r="D16" s="314"/>
      <c r="E16" s="315" t="s">
        <v>2328</v>
      </c>
      <c r="F16" s="316"/>
      <c r="G16" s="317"/>
      <c r="H16" s="314"/>
      <c r="I16" s="318"/>
    </row>
    <row r="17" spans="2:10 16342:16347" ht="15" outlineLevel="1" x14ac:dyDescent="0.15">
      <c r="B17" s="319" t="s">
        <v>2249</v>
      </c>
      <c r="C17" s="320">
        <v>1</v>
      </c>
      <c r="D17" s="320">
        <v>1</v>
      </c>
      <c r="E17" s="321" t="s">
        <v>2250</v>
      </c>
      <c r="F17" s="322" t="s">
        <v>287</v>
      </c>
      <c r="G17" s="323">
        <v>1</v>
      </c>
      <c r="H17" s="324"/>
      <c r="I17" s="324"/>
      <c r="J17" s="354"/>
    </row>
    <row r="18" spans="2:10 16342:16347" ht="15" outlineLevel="1" x14ac:dyDescent="0.15">
      <c r="B18" s="319" t="s">
        <v>1840</v>
      </c>
      <c r="C18" s="320">
        <v>1</v>
      </c>
      <c r="D18" s="320">
        <v>2</v>
      </c>
      <c r="E18" s="321" t="s">
        <v>1841</v>
      </c>
      <c r="F18" s="322" t="s">
        <v>233</v>
      </c>
      <c r="G18" s="323">
        <v>500</v>
      </c>
      <c r="H18" s="324"/>
      <c r="I18" s="324"/>
      <c r="J18" s="354"/>
    </row>
    <row r="19" spans="2:10 16342:16347" ht="15" x14ac:dyDescent="0.15">
      <c r="B19" s="325"/>
      <c r="C19" s="313">
        <v>2</v>
      </c>
      <c r="D19" s="313"/>
      <c r="E19" s="326" t="s">
        <v>2329</v>
      </c>
      <c r="F19" s="316"/>
      <c r="G19" s="327"/>
      <c r="H19" s="331"/>
      <c r="I19" s="331"/>
      <c r="J19" s="354"/>
    </row>
    <row r="20" spans="2:10 16342:16347" ht="15" outlineLevel="1" x14ac:dyDescent="0.15">
      <c r="B20" s="328"/>
      <c r="C20" s="313">
        <v>2</v>
      </c>
      <c r="D20" s="313">
        <v>1</v>
      </c>
      <c r="E20" s="329" t="s">
        <v>2330</v>
      </c>
      <c r="F20" s="330"/>
      <c r="G20" s="327"/>
      <c r="H20" s="331"/>
      <c r="I20" s="331"/>
      <c r="J20" s="354"/>
      <c r="XDN20" s="142"/>
      <c r="XDO20" s="142"/>
      <c r="XDP20" s="142"/>
      <c r="XDQ20" s="143"/>
      <c r="XDR20" s="144"/>
      <c r="XDS20" s="145"/>
    </row>
    <row r="21" spans="2:10 16342:16347" ht="15" outlineLevel="1" x14ac:dyDescent="0.15">
      <c r="B21" s="332" t="s">
        <v>1775</v>
      </c>
      <c r="C21" s="320">
        <v>2</v>
      </c>
      <c r="D21" s="333">
        <v>1.01</v>
      </c>
      <c r="E21" s="334" t="s">
        <v>1776</v>
      </c>
      <c r="F21" s="335" t="s">
        <v>233</v>
      </c>
      <c r="G21" s="323">
        <v>1</v>
      </c>
      <c r="H21" s="324"/>
      <c r="I21" s="324"/>
      <c r="J21" s="354"/>
      <c r="XDN21" s="6"/>
      <c r="XDO21" s="6"/>
      <c r="XDP21" s="6"/>
      <c r="XDQ21" s="7"/>
      <c r="XDR21" s="8"/>
      <c r="XDS21" s="9"/>
    </row>
    <row r="22" spans="2:10 16342:16347" ht="45" outlineLevel="1" x14ac:dyDescent="0.15">
      <c r="B22" s="332" t="s">
        <v>1777</v>
      </c>
      <c r="C22" s="320">
        <v>2</v>
      </c>
      <c r="D22" s="333">
        <v>1.02</v>
      </c>
      <c r="E22" s="334" t="s">
        <v>1778</v>
      </c>
      <c r="F22" s="335" t="s">
        <v>287</v>
      </c>
      <c r="G22" s="323">
        <v>5</v>
      </c>
      <c r="H22" s="324"/>
      <c r="I22" s="324"/>
      <c r="J22" s="354"/>
    </row>
    <row r="23" spans="2:10 16342:16347" ht="45" outlineLevel="1" x14ac:dyDescent="0.15">
      <c r="B23" s="332" t="s">
        <v>1779</v>
      </c>
      <c r="C23" s="320">
        <v>2</v>
      </c>
      <c r="D23" s="333">
        <v>1.03</v>
      </c>
      <c r="E23" s="334" t="s">
        <v>1780</v>
      </c>
      <c r="F23" s="335" t="s">
        <v>287</v>
      </c>
      <c r="G23" s="323">
        <v>5</v>
      </c>
      <c r="H23" s="324"/>
      <c r="I23" s="324"/>
      <c r="J23" s="354"/>
    </row>
    <row r="24" spans="2:10 16342:16347" ht="15" outlineLevel="1" x14ac:dyDescent="0.15">
      <c r="B24" s="332" t="s">
        <v>1781</v>
      </c>
      <c r="C24" s="320">
        <v>2</v>
      </c>
      <c r="D24" s="333">
        <v>1.04</v>
      </c>
      <c r="E24" s="334" t="s">
        <v>1782</v>
      </c>
      <c r="F24" s="335" t="s">
        <v>287</v>
      </c>
      <c r="G24" s="323">
        <v>1</v>
      </c>
      <c r="H24" s="324"/>
      <c r="I24" s="324"/>
      <c r="J24" s="354"/>
    </row>
    <row r="25" spans="2:10 16342:16347" ht="30" outlineLevel="1" x14ac:dyDescent="0.15">
      <c r="B25" s="332" t="s">
        <v>1783</v>
      </c>
      <c r="C25" s="320">
        <v>2</v>
      </c>
      <c r="D25" s="333">
        <v>1.05</v>
      </c>
      <c r="E25" s="334" t="s">
        <v>1784</v>
      </c>
      <c r="F25" s="335" t="s">
        <v>287</v>
      </c>
      <c r="G25" s="323">
        <v>4</v>
      </c>
      <c r="H25" s="324"/>
      <c r="I25" s="324"/>
      <c r="J25" s="354"/>
    </row>
    <row r="26" spans="2:10 16342:16347" ht="15" outlineLevel="1" x14ac:dyDescent="0.15">
      <c r="B26" s="332" t="s">
        <v>1785</v>
      </c>
      <c r="C26" s="320">
        <v>2</v>
      </c>
      <c r="D26" s="333">
        <v>1.06</v>
      </c>
      <c r="E26" s="334" t="s">
        <v>1786</v>
      </c>
      <c r="F26" s="335" t="s">
        <v>287</v>
      </c>
      <c r="G26" s="323">
        <v>6</v>
      </c>
      <c r="H26" s="324"/>
      <c r="I26" s="324"/>
      <c r="J26" s="354"/>
    </row>
    <row r="27" spans="2:10 16342:16347" ht="15" outlineLevel="1" x14ac:dyDescent="0.15">
      <c r="B27" s="332" t="s">
        <v>1787</v>
      </c>
      <c r="C27" s="320">
        <v>2</v>
      </c>
      <c r="D27" s="333">
        <v>1.07</v>
      </c>
      <c r="E27" s="334" t="s">
        <v>1788</v>
      </c>
      <c r="F27" s="335" t="s">
        <v>287</v>
      </c>
      <c r="G27" s="323">
        <v>1</v>
      </c>
      <c r="H27" s="324"/>
      <c r="I27" s="324"/>
      <c r="J27" s="354"/>
    </row>
    <row r="28" spans="2:10 16342:16347" ht="30" outlineLevel="1" x14ac:dyDescent="0.15">
      <c r="B28" s="332" t="s">
        <v>1789</v>
      </c>
      <c r="C28" s="320">
        <v>2</v>
      </c>
      <c r="D28" s="333">
        <v>1.08</v>
      </c>
      <c r="E28" s="334" t="s">
        <v>1790</v>
      </c>
      <c r="F28" s="335" t="s">
        <v>233</v>
      </c>
      <c r="G28" s="323">
        <v>1</v>
      </c>
      <c r="H28" s="324"/>
      <c r="I28" s="324"/>
      <c r="J28" s="354"/>
    </row>
    <row r="29" spans="2:10 16342:16347" ht="15" outlineLevel="1" x14ac:dyDescent="0.15">
      <c r="B29" s="332" t="s">
        <v>1791</v>
      </c>
      <c r="C29" s="320">
        <v>2</v>
      </c>
      <c r="D29" s="333">
        <v>1.1000000000000001</v>
      </c>
      <c r="E29" s="334" t="s">
        <v>1792</v>
      </c>
      <c r="F29" s="335" t="s">
        <v>233</v>
      </c>
      <c r="G29" s="323">
        <v>1</v>
      </c>
      <c r="H29" s="324"/>
      <c r="I29" s="324"/>
      <c r="J29" s="354"/>
    </row>
    <row r="30" spans="2:10 16342:16347" ht="30" outlineLevel="1" x14ac:dyDescent="0.15">
      <c r="B30" s="332" t="s">
        <v>1793</v>
      </c>
      <c r="C30" s="320">
        <v>2</v>
      </c>
      <c r="D30" s="333">
        <v>1.1100000000000001</v>
      </c>
      <c r="E30" s="334" t="s">
        <v>1794</v>
      </c>
      <c r="F30" s="335" t="s">
        <v>233</v>
      </c>
      <c r="G30" s="323">
        <v>100</v>
      </c>
      <c r="H30" s="324"/>
      <c r="I30" s="324"/>
      <c r="J30" s="354"/>
    </row>
    <row r="31" spans="2:10 16342:16347" s="10" customFormat="1" ht="15" outlineLevel="1" x14ac:dyDescent="0.15">
      <c r="B31" s="332" t="s">
        <v>1795</v>
      </c>
      <c r="C31" s="320">
        <v>2</v>
      </c>
      <c r="D31" s="333">
        <v>1.1200000000000001</v>
      </c>
      <c r="E31" s="334" t="s">
        <v>1796</v>
      </c>
      <c r="F31" s="335" t="s">
        <v>233</v>
      </c>
      <c r="G31" s="323">
        <v>100</v>
      </c>
      <c r="H31" s="324"/>
      <c r="I31" s="324"/>
      <c r="J31" s="354"/>
    </row>
    <row r="32" spans="2:10 16342:16347" ht="30" outlineLevel="1" x14ac:dyDescent="0.15">
      <c r="B32" s="332" t="s">
        <v>1797</v>
      </c>
      <c r="C32" s="320">
        <v>2</v>
      </c>
      <c r="D32" s="333">
        <v>1.1299999999999999</v>
      </c>
      <c r="E32" s="334" t="s">
        <v>1798</v>
      </c>
      <c r="F32" s="335" t="s">
        <v>233</v>
      </c>
      <c r="G32" s="323">
        <v>24</v>
      </c>
      <c r="H32" s="324"/>
      <c r="I32" s="324"/>
      <c r="J32" s="354"/>
    </row>
    <row r="33" spans="2:10" ht="30" outlineLevel="1" x14ac:dyDescent="0.15">
      <c r="B33" s="332" t="s">
        <v>1799</v>
      </c>
      <c r="C33" s="320">
        <v>2</v>
      </c>
      <c r="D33" s="333">
        <v>1.1399999999999999</v>
      </c>
      <c r="E33" s="334" t="s">
        <v>1800</v>
      </c>
      <c r="F33" s="335" t="s">
        <v>233</v>
      </c>
      <c r="G33" s="323">
        <v>24</v>
      </c>
      <c r="H33" s="324"/>
      <c r="I33" s="324"/>
      <c r="J33" s="354"/>
    </row>
    <row r="34" spans="2:10" ht="30" outlineLevel="1" x14ac:dyDescent="0.15">
      <c r="B34" s="332" t="s">
        <v>1801</v>
      </c>
      <c r="C34" s="320">
        <v>2</v>
      </c>
      <c r="D34" s="333">
        <v>1.1499999999999999</v>
      </c>
      <c r="E34" s="334" t="s">
        <v>1802</v>
      </c>
      <c r="F34" s="335" t="s">
        <v>233</v>
      </c>
      <c r="G34" s="323">
        <v>30</v>
      </c>
      <c r="H34" s="324"/>
      <c r="I34" s="324"/>
      <c r="J34" s="354"/>
    </row>
    <row r="35" spans="2:10" ht="32" customHeight="1" outlineLevel="1" x14ac:dyDescent="0.15">
      <c r="B35" s="332" t="s">
        <v>1803</v>
      </c>
      <c r="C35" s="320">
        <v>2</v>
      </c>
      <c r="D35" s="333">
        <v>1.1599999999999999</v>
      </c>
      <c r="E35" s="334" t="s">
        <v>1804</v>
      </c>
      <c r="F35" s="335" t="s">
        <v>233</v>
      </c>
      <c r="G35" s="323">
        <v>70</v>
      </c>
      <c r="H35" s="324"/>
      <c r="I35" s="324"/>
      <c r="J35" s="354"/>
    </row>
    <row r="36" spans="2:10" ht="15" outlineLevel="1" x14ac:dyDescent="0.15">
      <c r="B36" s="332" t="s">
        <v>1805</v>
      </c>
      <c r="C36" s="320">
        <v>2</v>
      </c>
      <c r="D36" s="333">
        <v>1.17</v>
      </c>
      <c r="E36" s="334" t="s">
        <v>1806</v>
      </c>
      <c r="F36" s="335" t="s">
        <v>362</v>
      </c>
      <c r="G36" s="323">
        <v>50</v>
      </c>
      <c r="H36" s="324"/>
      <c r="I36" s="324"/>
      <c r="J36" s="354"/>
    </row>
    <row r="37" spans="2:10" ht="15" outlineLevel="1" x14ac:dyDescent="0.15">
      <c r="B37" s="332" t="s">
        <v>1807</v>
      </c>
      <c r="C37" s="320">
        <v>2</v>
      </c>
      <c r="D37" s="333">
        <v>1.19</v>
      </c>
      <c r="E37" s="334" t="s">
        <v>1808</v>
      </c>
      <c r="F37" s="335" t="s">
        <v>233</v>
      </c>
      <c r="G37" s="323">
        <v>10</v>
      </c>
      <c r="H37" s="324"/>
      <c r="I37" s="324"/>
      <c r="J37" s="354"/>
    </row>
    <row r="38" spans="2:10" ht="15" outlineLevel="1" x14ac:dyDescent="0.15">
      <c r="B38" s="332" t="s">
        <v>1815</v>
      </c>
      <c r="C38" s="320">
        <v>2</v>
      </c>
      <c r="D38" s="333">
        <v>1.2</v>
      </c>
      <c r="E38" s="334" t="s">
        <v>1816</v>
      </c>
      <c r="F38" s="335" t="s">
        <v>362</v>
      </c>
      <c r="G38" s="323">
        <v>20</v>
      </c>
      <c r="H38" s="324"/>
      <c r="I38" s="324"/>
      <c r="J38" s="354"/>
    </row>
    <row r="39" spans="2:10" ht="15" outlineLevel="1" x14ac:dyDescent="0.15">
      <c r="B39" s="332" t="s">
        <v>1831</v>
      </c>
      <c r="C39" s="320">
        <v>2</v>
      </c>
      <c r="D39" s="333">
        <v>1.21</v>
      </c>
      <c r="E39" s="334" t="s">
        <v>1832</v>
      </c>
      <c r="F39" s="335" t="s">
        <v>287</v>
      </c>
      <c r="G39" s="323">
        <v>2</v>
      </c>
      <c r="H39" s="324"/>
      <c r="I39" s="324"/>
      <c r="J39" s="354"/>
    </row>
    <row r="40" spans="2:10" ht="15" outlineLevel="1" x14ac:dyDescent="0.15">
      <c r="B40" s="328"/>
      <c r="C40" s="313">
        <v>2</v>
      </c>
      <c r="D40" s="313">
        <v>2</v>
      </c>
      <c r="E40" s="329" t="s">
        <v>2331</v>
      </c>
      <c r="F40" s="330"/>
      <c r="G40" s="327"/>
      <c r="H40" s="331"/>
      <c r="I40" s="331"/>
      <c r="J40" s="354"/>
    </row>
    <row r="41" spans="2:10" ht="30" outlineLevel="1" x14ac:dyDescent="0.15">
      <c r="B41" s="332" t="s">
        <v>1809</v>
      </c>
      <c r="C41" s="320">
        <v>2</v>
      </c>
      <c r="D41" s="320">
        <v>2.0099999999999998</v>
      </c>
      <c r="E41" s="334" t="s">
        <v>1810</v>
      </c>
      <c r="F41" s="335" t="s">
        <v>287</v>
      </c>
      <c r="G41" s="323">
        <v>1</v>
      </c>
      <c r="H41" s="324"/>
      <c r="I41" s="324"/>
      <c r="J41" s="354"/>
    </row>
    <row r="42" spans="2:10" ht="30" outlineLevel="1" x14ac:dyDescent="0.15">
      <c r="B42" s="332" t="s">
        <v>1811</v>
      </c>
      <c r="C42" s="320">
        <v>2</v>
      </c>
      <c r="D42" s="320">
        <v>2.02</v>
      </c>
      <c r="E42" s="334" t="s">
        <v>1812</v>
      </c>
      <c r="F42" s="335" t="s">
        <v>287</v>
      </c>
      <c r="G42" s="323">
        <v>1</v>
      </c>
      <c r="H42" s="324"/>
      <c r="I42" s="324"/>
      <c r="J42" s="354"/>
    </row>
    <row r="43" spans="2:10" ht="30" outlineLevel="1" x14ac:dyDescent="0.15">
      <c r="B43" s="332" t="s">
        <v>1813</v>
      </c>
      <c r="C43" s="320">
        <v>2</v>
      </c>
      <c r="D43" s="320">
        <v>2.0299999999999998</v>
      </c>
      <c r="E43" s="334" t="s">
        <v>1814</v>
      </c>
      <c r="F43" s="335" t="s">
        <v>287</v>
      </c>
      <c r="G43" s="323">
        <v>1</v>
      </c>
      <c r="H43" s="324"/>
      <c r="I43" s="324"/>
      <c r="J43" s="354"/>
    </row>
    <row r="44" spans="2:10" ht="30" outlineLevel="1" x14ac:dyDescent="0.15">
      <c r="B44" s="332" t="s">
        <v>1817</v>
      </c>
      <c r="C44" s="320">
        <v>2</v>
      </c>
      <c r="D44" s="320">
        <v>2.04</v>
      </c>
      <c r="E44" s="334" t="s">
        <v>1818</v>
      </c>
      <c r="F44" s="335" t="s">
        <v>233</v>
      </c>
      <c r="G44" s="323">
        <v>1</v>
      </c>
      <c r="H44" s="324"/>
      <c r="I44" s="324"/>
      <c r="J44" s="354"/>
    </row>
    <row r="45" spans="2:10" ht="30" outlineLevel="1" x14ac:dyDescent="0.15">
      <c r="B45" s="332" t="s">
        <v>1819</v>
      </c>
      <c r="C45" s="320">
        <v>2</v>
      </c>
      <c r="D45" s="320">
        <v>2.0499999999999998</v>
      </c>
      <c r="E45" s="334" t="s">
        <v>1820</v>
      </c>
      <c r="F45" s="335" t="s">
        <v>233</v>
      </c>
      <c r="G45" s="323">
        <v>1</v>
      </c>
      <c r="H45" s="324"/>
      <c r="I45" s="324"/>
      <c r="J45" s="354"/>
    </row>
    <row r="46" spans="2:10" ht="15" outlineLevel="1" x14ac:dyDescent="0.15">
      <c r="B46" s="332" t="s">
        <v>1821</v>
      </c>
      <c r="C46" s="320">
        <v>2</v>
      </c>
      <c r="D46" s="320">
        <v>2.06</v>
      </c>
      <c r="E46" s="334" t="s">
        <v>1822</v>
      </c>
      <c r="F46" s="335" t="s">
        <v>233</v>
      </c>
      <c r="G46" s="323">
        <v>1</v>
      </c>
      <c r="H46" s="324"/>
      <c r="I46" s="324"/>
      <c r="J46" s="354"/>
    </row>
    <row r="47" spans="2:10" ht="15" outlineLevel="1" x14ac:dyDescent="0.15">
      <c r="B47" s="332" t="s">
        <v>1823</v>
      </c>
      <c r="C47" s="320">
        <v>2</v>
      </c>
      <c r="D47" s="320">
        <v>2.0699999999999998</v>
      </c>
      <c r="E47" s="334" t="s">
        <v>1824</v>
      </c>
      <c r="F47" s="335" t="s">
        <v>233</v>
      </c>
      <c r="G47" s="323">
        <v>1</v>
      </c>
      <c r="H47" s="324"/>
      <c r="I47" s="324"/>
      <c r="J47" s="354"/>
    </row>
    <row r="48" spans="2:10" ht="30" outlineLevel="1" x14ac:dyDescent="0.15">
      <c r="B48" s="332" t="s">
        <v>1825</v>
      </c>
      <c r="C48" s="320">
        <v>2</v>
      </c>
      <c r="D48" s="320">
        <v>2.09</v>
      </c>
      <c r="E48" s="334" t="s">
        <v>1826</v>
      </c>
      <c r="F48" s="335" t="s">
        <v>233</v>
      </c>
      <c r="G48" s="323">
        <v>1</v>
      </c>
      <c r="H48" s="324"/>
      <c r="I48" s="324"/>
      <c r="J48" s="354"/>
    </row>
    <row r="49" spans="2:10" ht="30" outlineLevel="1" x14ac:dyDescent="0.15">
      <c r="B49" s="332" t="s">
        <v>1827</v>
      </c>
      <c r="C49" s="320">
        <v>2</v>
      </c>
      <c r="D49" s="333">
        <v>2.1</v>
      </c>
      <c r="E49" s="334" t="s">
        <v>1828</v>
      </c>
      <c r="F49" s="335" t="s">
        <v>233</v>
      </c>
      <c r="G49" s="323">
        <v>1</v>
      </c>
      <c r="H49" s="324"/>
      <c r="I49" s="324"/>
      <c r="J49" s="354"/>
    </row>
    <row r="50" spans="2:10" ht="15" outlineLevel="1" x14ac:dyDescent="0.15">
      <c r="B50" s="332" t="s">
        <v>1829</v>
      </c>
      <c r="C50" s="320">
        <v>2</v>
      </c>
      <c r="D50" s="333">
        <v>2.2799999999999998</v>
      </c>
      <c r="E50" s="334" t="s">
        <v>1830</v>
      </c>
      <c r="F50" s="335" t="s">
        <v>233</v>
      </c>
      <c r="G50" s="323">
        <v>5</v>
      </c>
      <c r="H50" s="324"/>
      <c r="I50" s="324"/>
      <c r="J50" s="354"/>
    </row>
    <row r="51" spans="2:10" ht="15" outlineLevel="1" x14ac:dyDescent="0.15">
      <c r="B51" s="332" t="s">
        <v>1833</v>
      </c>
      <c r="C51" s="320">
        <v>2</v>
      </c>
      <c r="D51" s="320">
        <v>2.29</v>
      </c>
      <c r="E51" s="334" t="s">
        <v>1834</v>
      </c>
      <c r="F51" s="335" t="s">
        <v>287</v>
      </c>
      <c r="G51" s="323">
        <v>1</v>
      </c>
      <c r="H51" s="324"/>
      <c r="I51" s="324"/>
      <c r="J51" s="354"/>
    </row>
    <row r="52" spans="2:10" ht="15" outlineLevel="1" x14ac:dyDescent="0.15">
      <c r="B52" s="332" t="s">
        <v>1835</v>
      </c>
      <c r="C52" s="320">
        <v>2</v>
      </c>
      <c r="D52" s="333">
        <v>2.2999999999999998</v>
      </c>
      <c r="E52" s="334" t="s">
        <v>1836</v>
      </c>
      <c r="F52" s="335" t="s">
        <v>362</v>
      </c>
      <c r="G52" s="323">
        <v>5</v>
      </c>
      <c r="H52" s="324"/>
      <c r="I52" s="324"/>
      <c r="J52" s="354"/>
    </row>
    <row r="53" spans="2:10" ht="15" x14ac:dyDescent="0.15">
      <c r="B53" s="325"/>
      <c r="C53" s="313">
        <v>3</v>
      </c>
      <c r="D53" s="313"/>
      <c r="E53" s="326" t="s">
        <v>2332</v>
      </c>
      <c r="F53" s="316"/>
      <c r="G53" s="317"/>
      <c r="H53" s="331"/>
      <c r="I53" s="331"/>
      <c r="J53" s="354"/>
    </row>
    <row r="54" spans="2:10" ht="15" outlineLevel="1" x14ac:dyDescent="0.15">
      <c r="B54" s="328"/>
      <c r="C54" s="313">
        <v>3</v>
      </c>
      <c r="D54" s="313">
        <v>1</v>
      </c>
      <c r="E54" s="329" t="s">
        <v>2333</v>
      </c>
      <c r="F54" s="330"/>
      <c r="G54" s="327"/>
      <c r="H54" s="331"/>
      <c r="I54" s="331"/>
      <c r="J54" s="354"/>
    </row>
    <row r="55" spans="2:10" ht="15" outlineLevel="1" x14ac:dyDescent="0.15">
      <c r="B55" s="332" t="s">
        <v>2196</v>
      </c>
      <c r="C55" s="320">
        <v>3</v>
      </c>
      <c r="D55" s="320">
        <v>1.01</v>
      </c>
      <c r="E55" s="334" t="s">
        <v>2197</v>
      </c>
      <c r="F55" s="335" t="s">
        <v>124</v>
      </c>
      <c r="G55" s="323">
        <v>1</v>
      </c>
      <c r="H55" s="324"/>
      <c r="I55" s="324"/>
      <c r="J55" s="354"/>
    </row>
    <row r="56" spans="2:10" ht="30" outlineLevel="1" x14ac:dyDescent="0.15">
      <c r="B56" s="332" t="s">
        <v>2198</v>
      </c>
      <c r="C56" s="320">
        <v>3</v>
      </c>
      <c r="D56" s="320">
        <v>1.02</v>
      </c>
      <c r="E56" s="334" t="s">
        <v>2199</v>
      </c>
      <c r="F56" s="335" t="s">
        <v>124</v>
      </c>
      <c r="G56" s="323">
        <v>1</v>
      </c>
      <c r="H56" s="324"/>
      <c r="I56" s="324"/>
      <c r="J56" s="354"/>
    </row>
    <row r="57" spans="2:10" ht="15" outlineLevel="1" x14ac:dyDescent="0.15">
      <c r="B57" s="332" t="s">
        <v>2209</v>
      </c>
      <c r="C57" s="320">
        <v>3</v>
      </c>
      <c r="D57" s="320">
        <v>1.03</v>
      </c>
      <c r="E57" s="334" t="s">
        <v>2210</v>
      </c>
      <c r="F57" s="335" t="s">
        <v>124</v>
      </c>
      <c r="G57" s="323">
        <v>5</v>
      </c>
      <c r="H57" s="324"/>
      <c r="I57" s="324"/>
      <c r="J57" s="354"/>
    </row>
    <row r="58" spans="2:10" ht="30" outlineLevel="1" x14ac:dyDescent="0.15">
      <c r="B58" s="332" t="s">
        <v>2211</v>
      </c>
      <c r="C58" s="320">
        <v>3</v>
      </c>
      <c r="D58" s="320">
        <v>1.03</v>
      </c>
      <c r="E58" s="334" t="s">
        <v>2212</v>
      </c>
      <c r="F58" s="335" t="s">
        <v>124</v>
      </c>
      <c r="G58" s="323">
        <v>1</v>
      </c>
      <c r="H58" s="324"/>
      <c r="I58" s="324"/>
      <c r="J58" s="354"/>
    </row>
    <row r="59" spans="2:10" ht="15" outlineLevel="1" x14ac:dyDescent="0.15">
      <c r="B59" s="328"/>
      <c r="C59" s="313">
        <v>3</v>
      </c>
      <c r="D59" s="313">
        <v>2</v>
      </c>
      <c r="E59" s="329" t="s">
        <v>2334</v>
      </c>
      <c r="F59" s="330"/>
      <c r="G59" s="327"/>
      <c r="H59" s="331"/>
      <c r="I59" s="331"/>
      <c r="J59" s="354"/>
    </row>
    <row r="60" spans="2:10" ht="25" customHeight="1" outlineLevel="1" x14ac:dyDescent="0.15">
      <c r="B60" s="332" t="s">
        <v>2200</v>
      </c>
      <c r="C60" s="320">
        <v>3</v>
      </c>
      <c r="D60" s="320">
        <v>2.02</v>
      </c>
      <c r="E60" s="334" t="s">
        <v>2201</v>
      </c>
      <c r="F60" s="335" t="s">
        <v>124</v>
      </c>
      <c r="G60" s="323">
        <v>1</v>
      </c>
      <c r="H60" s="324"/>
      <c r="I60" s="324"/>
      <c r="J60" s="354"/>
    </row>
    <row r="61" spans="2:10" ht="30" outlineLevel="1" x14ac:dyDescent="0.15">
      <c r="B61" s="332" t="s">
        <v>2204</v>
      </c>
      <c r="C61" s="320">
        <v>3</v>
      </c>
      <c r="D61" s="320">
        <v>2.0499999999999998</v>
      </c>
      <c r="E61" s="334" t="s">
        <v>2205</v>
      </c>
      <c r="F61" s="335" t="s">
        <v>124</v>
      </c>
      <c r="G61" s="323">
        <v>1</v>
      </c>
      <c r="H61" s="324"/>
      <c r="I61" s="324"/>
      <c r="J61" s="354"/>
    </row>
    <row r="62" spans="2:10" ht="30" outlineLevel="1" x14ac:dyDescent="0.15">
      <c r="B62" s="332" t="s">
        <v>2231</v>
      </c>
      <c r="C62" s="320">
        <v>3</v>
      </c>
      <c r="D62" s="320">
        <v>2.06</v>
      </c>
      <c r="E62" s="334" t="s">
        <v>2232</v>
      </c>
      <c r="F62" s="335" t="s">
        <v>124</v>
      </c>
      <c r="G62" s="323">
        <v>1</v>
      </c>
      <c r="H62" s="324"/>
      <c r="I62" s="324"/>
      <c r="J62" s="354"/>
    </row>
    <row r="63" spans="2:10" ht="30" outlineLevel="1" x14ac:dyDescent="0.15">
      <c r="B63" s="332" t="s">
        <v>2202</v>
      </c>
      <c r="C63" s="320">
        <v>3</v>
      </c>
      <c r="D63" s="320">
        <v>2.0699999999999998</v>
      </c>
      <c r="E63" s="334" t="s">
        <v>2203</v>
      </c>
      <c r="F63" s="335" t="s">
        <v>124</v>
      </c>
      <c r="G63" s="323">
        <v>1</v>
      </c>
      <c r="H63" s="324"/>
      <c r="I63" s="324"/>
      <c r="J63" s="354"/>
    </row>
    <row r="64" spans="2:10" ht="15" x14ac:dyDescent="0.15">
      <c r="B64" s="325"/>
      <c r="C64" s="313">
        <v>4</v>
      </c>
      <c r="D64" s="313"/>
      <c r="E64" s="326" t="s">
        <v>2335</v>
      </c>
      <c r="F64" s="316"/>
      <c r="G64" s="317"/>
      <c r="H64" s="331"/>
      <c r="I64" s="331"/>
      <c r="J64" s="354"/>
    </row>
    <row r="65" spans="2:10" ht="15" outlineLevel="1" x14ac:dyDescent="0.15">
      <c r="B65" s="336" t="s">
        <v>1844</v>
      </c>
      <c r="C65" s="320">
        <v>4</v>
      </c>
      <c r="D65" s="320">
        <v>1</v>
      </c>
      <c r="E65" s="334" t="s">
        <v>1845</v>
      </c>
      <c r="F65" s="335" t="s">
        <v>124</v>
      </c>
      <c r="G65" s="323">
        <v>1</v>
      </c>
      <c r="H65" s="324"/>
      <c r="I65" s="324"/>
      <c r="J65" s="354"/>
    </row>
    <row r="66" spans="2:10" ht="15" outlineLevel="1" x14ac:dyDescent="0.15">
      <c r="B66" s="336" t="s">
        <v>1846</v>
      </c>
      <c r="C66" s="320">
        <v>4</v>
      </c>
      <c r="D66" s="320">
        <v>2</v>
      </c>
      <c r="E66" s="334" t="s">
        <v>1847</v>
      </c>
      <c r="F66" s="335" t="s">
        <v>233</v>
      </c>
      <c r="G66" s="323">
        <v>1</v>
      </c>
      <c r="H66" s="324"/>
      <c r="I66" s="324"/>
      <c r="J66" s="354"/>
    </row>
    <row r="67" spans="2:10" ht="15" outlineLevel="1" x14ac:dyDescent="0.15">
      <c r="B67" s="336" t="s">
        <v>2213</v>
      </c>
      <c r="C67" s="320">
        <v>4</v>
      </c>
      <c r="D67" s="320">
        <v>5</v>
      </c>
      <c r="E67" s="334" t="s">
        <v>2214</v>
      </c>
      <c r="F67" s="335" t="s">
        <v>362</v>
      </c>
      <c r="G67" s="323">
        <v>10</v>
      </c>
      <c r="H67" s="324"/>
      <c r="I67" s="324"/>
      <c r="J67" s="354"/>
    </row>
    <row r="68" spans="2:10" ht="60" outlineLevel="1" x14ac:dyDescent="0.15">
      <c r="B68" s="336" t="s">
        <v>2233</v>
      </c>
      <c r="C68" s="320">
        <v>4</v>
      </c>
      <c r="D68" s="320">
        <v>12</v>
      </c>
      <c r="E68" s="334" t="s">
        <v>2234</v>
      </c>
      <c r="F68" s="335" t="s">
        <v>362</v>
      </c>
      <c r="G68" s="323">
        <v>5</v>
      </c>
      <c r="H68" s="324"/>
      <c r="I68" s="324"/>
      <c r="J68" s="354"/>
    </row>
    <row r="69" spans="2:10" ht="60" outlineLevel="1" x14ac:dyDescent="0.15">
      <c r="B69" s="336" t="s">
        <v>2236</v>
      </c>
      <c r="C69" s="320">
        <v>4</v>
      </c>
      <c r="D69" s="320">
        <v>13</v>
      </c>
      <c r="E69" s="334" t="s">
        <v>2237</v>
      </c>
      <c r="F69" s="335" t="s">
        <v>362</v>
      </c>
      <c r="G69" s="323">
        <v>1</v>
      </c>
      <c r="H69" s="324"/>
      <c r="I69" s="324"/>
      <c r="J69" s="354"/>
    </row>
    <row r="70" spans="2:10" ht="30" outlineLevel="1" x14ac:dyDescent="0.15">
      <c r="B70" s="336" t="s">
        <v>2215</v>
      </c>
      <c r="C70" s="320">
        <v>4</v>
      </c>
      <c r="D70" s="320">
        <v>19</v>
      </c>
      <c r="E70" s="334" t="s">
        <v>2216</v>
      </c>
      <c r="F70" s="335" t="s">
        <v>124</v>
      </c>
      <c r="G70" s="323">
        <v>5</v>
      </c>
      <c r="H70" s="324"/>
      <c r="I70" s="324"/>
      <c r="J70" s="354"/>
    </row>
    <row r="71" spans="2:10" ht="15" outlineLevel="1" x14ac:dyDescent="0.15">
      <c r="B71" s="328"/>
      <c r="C71" s="313">
        <v>5</v>
      </c>
      <c r="D71" s="313"/>
      <c r="E71" s="329" t="s">
        <v>2336</v>
      </c>
      <c r="F71" s="330"/>
      <c r="G71" s="327"/>
      <c r="H71" s="331"/>
      <c r="I71" s="331"/>
      <c r="J71" s="354"/>
    </row>
    <row r="72" spans="2:10" ht="15" outlineLevel="1" x14ac:dyDescent="0.15">
      <c r="B72" s="332" t="s">
        <v>2235</v>
      </c>
      <c r="C72" s="320">
        <v>5</v>
      </c>
      <c r="D72" s="320">
        <v>1.05</v>
      </c>
      <c r="E72" s="334" t="s">
        <v>2245</v>
      </c>
      <c r="F72" s="335" t="s">
        <v>124</v>
      </c>
      <c r="G72" s="323">
        <v>4</v>
      </c>
      <c r="H72" s="324"/>
      <c r="I72" s="324"/>
      <c r="J72" s="354"/>
    </row>
    <row r="73" spans="2:10" ht="15" outlineLevel="1" x14ac:dyDescent="0.15">
      <c r="B73" s="332" t="s">
        <v>2246</v>
      </c>
      <c r="C73" s="320">
        <v>5</v>
      </c>
      <c r="D73" s="320">
        <v>1.06</v>
      </c>
      <c r="E73" s="334" t="s">
        <v>2248</v>
      </c>
      <c r="F73" s="335" t="s">
        <v>124</v>
      </c>
      <c r="G73" s="323">
        <v>4</v>
      </c>
      <c r="H73" s="324"/>
      <c r="I73" s="324"/>
      <c r="J73" s="354"/>
    </row>
    <row r="74" spans="2:10" ht="15" outlineLevel="1" x14ac:dyDescent="0.15">
      <c r="B74" s="328"/>
      <c r="C74" s="313">
        <v>5</v>
      </c>
      <c r="D74" s="313">
        <v>3</v>
      </c>
      <c r="E74" s="329" t="s">
        <v>2337</v>
      </c>
      <c r="F74" s="330"/>
      <c r="G74" s="327"/>
      <c r="H74" s="331"/>
      <c r="I74" s="331"/>
      <c r="J74" s="354"/>
    </row>
    <row r="75" spans="2:10" ht="15" outlineLevel="1" x14ac:dyDescent="0.15">
      <c r="B75" s="332" t="s">
        <v>1850</v>
      </c>
      <c r="C75" s="320">
        <v>5</v>
      </c>
      <c r="D75" s="320">
        <v>3.01</v>
      </c>
      <c r="E75" s="334" t="s">
        <v>220</v>
      </c>
      <c r="F75" s="335" t="s">
        <v>124</v>
      </c>
      <c r="G75" s="323">
        <v>4</v>
      </c>
      <c r="H75" s="324"/>
      <c r="I75" s="324"/>
      <c r="J75" s="354"/>
    </row>
    <row r="76" spans="2:10" ht="15" outlineLevel="1" x14ac:dyDescent="0.15">
      <c r="B76" s="332" t="s">
        <v>1851</v>
      </c>
      <c r="C76" s="320">
        <v>5</v>
      </c>
      <c r="D76" s="320">
        <v>3.02</v>
      </c>
      <c r="E76" s="334" t="s">
        <v>222</v>
      </c>
      <c r="F76" s="335" t="s">
        <v>124</v>
      </c>
      <c r="G76" s="323">
        <v>6</v>
      </c>
      <c r="H76" s="324"/>
      <c r="I76" s="324"/>
      <c r="J76" s="354"/>
    </row>
    <row r="77" spans="2:10" ht="15" outlineLevel="1" x14ac:dyDescent="0.15">
      <c r="B77" s="332" t="s">
        <v>1852</v>
      </c>
      <c r="C77" s="320">
        <v>5</v>
      </c>
      <c r="D77" s="320">
        <v>3.03</v>
      </c>
      <c r="E77" s="334" t="s">
        <v>226</v>
      </c>
      <c r="F77" s="335" t="s">
        <v>124</v>
      </c>
      <c r="G77" s="323">
        <v>6</v>
      </c>
      <c r="H77" s="324"/>
      <c r="I77" s="324"/>
      <c r="J77" s="354"/>
    </row>
    <row r="78" spans="2:10" ht="15" outlineLevel="1" x14ac:dyDescent="0.15">
      <c r="B78" s="332" t="s">
        <v>1853</v>
      </c>
      <c r="C78" s="320">
        <v>5</v>
      </c>
      <c r="D78" s="320">
        <v>3.04</v>
      </c>
      <c r="E78" s="334" t="s">
        <v>230</v>
      </c>
      <c r="F78" s="335" t="s">
        <v>124</v>
      </c>
      <c r="G78" s="323">
        <v>6</v>
      </c>
      <c r="H78" s="324"/>
      <c r="I78" s="324"/>
      <c r="J78" s="354"/>
    </row>
    <row r="79" spans="2:10" ht="15" outlineLevel="1" x14ac:dyDescent="0.15">
      <c r="B79" s="332" t="s">
        <v>1854</v>
      </c>
      <c r="C79" s="320">
        <v>5</v>
      </c>
      <c r="D79" s="320">
        <v>3.05</v>
      </c>
      <c r="E79" s="334" t="s">
        <v>1855</v>
      </c>
      <c r="F79" s="335" t="s">
        <v>124</v>
      </c>
      <c r="G79" s="323">
        <v>4</v>
      </c>
      <c r="H79" s="324"/>
      <c r="I79" s="324"/>
      <c r="J79" s="354"/>
    </row>
    <row r="80" spans="2:10" ht="15" outlineLevel="1" x14ac:dyDescent="0.15">
      <c r="B80" s="328"/>
      <c r="C80" s="313">
        <v>5</v>
      </c>
      <c r="D80" s="313">
        <v>4</v>
      </c>
      <c r="E80" s="329" t="s">
        <v>2338</v>
      </c>
      <c r="F80" s="330"/>
      <c r="G80" s="327"/>
      <c r="H80" s="331"/>
      <c r="I80" s="331"/>
      <c r="J80" s="354"/>
    </row>
    <row r="81" spans="2:10" ht="15" outlineLevel="1" x14ac:dyDescent="0.15">
      <c r="B81" s="332" t="s">
        <v>203</v>
      </c>
      <c r="C81" s="320">
        <v>5</v>
      </c>
      <c r="D81" s="320">
        <v>1.05</v>
      </c>
      <c r="E81" s="334" t="s">
        <v>204</v>
      </c>
      <c r="F81" s="335" t="s">
        <v>124</v>
      </c>
      <c r="G81" s="323">
        <v>2</v>
      </c>
      <c r="H81" s="324"/>
      <c r="I81" s="324"/>
      <c r="J81" s="354"/>
    </row>
    <row r="82" spans="2:10" ht="15" outlineLevel="1" x14ac:dyDescent="0.15">
      <c r="B82" s="332" t="s">
        <v>205</v>
      </c>
      <c r="C82" s="320">
        <v>5</v>
      </c>
      <c r="D82" s="320">
        <v>1.06</v>
      </c>
      <c r="E82" s="334" t="s">
        <v>206</v>
      </c>
      <c r="F82" s="335" t="s">
        <v>124</v>
      </c>
      <c r="G82" s="323">
        <v>2</v>
      </c>
      <c r="H82" s="324"/>
      <c r="I82" s="324"/>
      <c r="J82" s="354"/>
    </row>
    <row r="83" spans="2:10" ht="15" x14ac:dyDescent="0.15">
      <c r="B83" s="325"/>
      <c r="C83" s="313">
        <v>8</v>
      </c>
      <c r="D83" s="313"/>
      <c r="E83" s="338" t="s">
        <v>2339</v>
      </c>
      <c r="F83" s="316"/>
      <c r="G83" s="317"/>
      <c r="H83" s="331"/>
      <c r="I83" s="331"/>
      <c r="J83" s="354"/>
    </row>
    <row r="84" spans="2:10" ht="30" outlineLevel="1" x14ac:dyDescent="0.15">
      <c r="B84" s="332" t="s">
        <v>1864</v>
      </c>
      <c r="C84" s="339">
        <v>8</v>
      </c>
      <c r="D84" s="339">
        <v>1</v>
      </c>
      <c r="E84" s="334" t="s">
        <v>1865</v>
      </c>
      <c r="F84" s="335" t="s">
        <v>192</v>
      </c>
      <c r="G84" s="323">
        <v>50</v>
      </c>
      <c r="H84" s="324"/>
      <c r="I84" s="324"/>
      <c r="J84" s="354"/>
    </row>
    <row r="85" spans="2:10" ht="30" outlineLevel="1" x14ac:dyDescent="0.15">
      <c r="B85" s="332" t="s">
        <v>1866</v>
      </c>
      <c r="C85" s="339">
        <v>8</v>
      </c>
      <c r="D85" s="339">
        <v>2</v>
      </c>
      <c r="E85" s="334" t="s">
        <v>1867</v>
      </c>
      <c r="F85" s="335" t="s">
        <v>192</v>
      </c>
      <c r="G85" s="323">
        <v>50</v>
      </c>
      <c r="H85" s="324"/>
      <c r="I85" s="324"/>
      <c r="J85" s="354"/>
    </row>
    <row r="86" spans="2:10" ht="30" outlineLevel="1" x14ac:dyDescent="0.15">
      <c r="B86" s="332" t="s">
        <v>1868</v>
      </c>
      <c r="C86" s="339">
        <v>8</v>
      </c>
      <c r="D86" s="339">
        <v>3</v>
      </c>
      <c r="E86" s="334" t="s">
        <v>1869</v>
      </c>
      <c r="F86" s="335" t="s">
        <v>192</v>
      </c>
      <c r="G86" s="323">
        <v>20</v>
      </c>
      <c r="H86" s="324"/>
      <c r="I86" s="324"/>
      <c r="J86" s="354"/>
    </row>
    <row r="87" spans="2:10" ht="30" outlineLevel="1" x14ac:dyDescent="0.15">
      <c r="B87" s="332" t="s">
        <v>1870</v>
      </c>
      <c r="C87" s="339">
        <v>8</v>
      </c>
      <c r="D87" s="339">
        <v>4</v>
      </c>
      <c r="E87" s="334" t="s">
        <v>1871</v>
      </c>
      <c r="F87" s="335" t="s">
        <v>192</v>
      </c>
      <c r="G87" s="323">
        <v>20</v>
      </c>
      <c r="H87" s="324"/>
      <c r="I87" s="324"/>
      <c r="J87" s="354"/>
    </row>
    <row r="88" spans="2:10" ht="15" outlineLevel="1" x14ac:dyDescent="0.15">
      <c r="B88" s="328"/>
      <c r="C88" s="340">
        <v>9</v>
      </c>
      <c r="D88" s="340">
        <v>1</v>
      </c>
      <c r="E88" s="329" t="s">
        <v>2340</v>
      </c>
      <c r="F88" s="330"/>
      <c r="G88" s="327"/>
      <c r="H88" s="331"/>
      <c r="I88" s="331"/>
      <c r="J88" s="354"/>
    </row>
    <row r="89" spans="2:10" ht="15" outlineLevel="1" x14ac:dyDescent="0.15">
      <c r="B89" s="332" t="s">
        <v>2217</v>
      </c>
      <c r="C89" s="339">
        <v>9</v>
      </c>
      <c r="D89" s="339">
        <v>1.01</v>
      </c>
      <c r="E89" s="334" t="s">
        <v>2218</v>
      </c>
      <c r="F89" s="335" t="s">
        <v>362</v>
      </c>
      <c r="G89" s="323">
        <v>10</v>
      </c>
      <c r="H89" s="324"/>
      <c r="I89" s="324"/>
      <c r="J89" s="354"/>
    </row>
    <row r="90" spans="2:10" ht="15" outlineLevel="1" x14ac:dyDescent="0.15">
      <c r="B90" s="332" t="s">
        <v>2219</v>
      </c>
      <c r="C90" s="339">
        <v>9</v>
      </c>
      <c r="D90" s="339">
        <v>1.04</v>
      </c>
      <c r="E90" s="334" t="s">
        <v>2220</v>
      </c>
      <c r="F90" s="335" t="s">
        <v>362</v>
      </c>
      <c r="G90" s="323">
        <v>10</v>
      </c>
      <c r="H90" s="324"/>
      <c r="I90" s="324"/>
      <c r="J90" s="354"/>
    </row>
    <row r="91" spans="2:10" ht="30" outlineLevel="1" x14ac:dyDescent="0.15">
      <c r="B91" s="332" t="s">
        <v>2238</v>
      </c>
      <c r="C91" s="339">
        <v>9</v>
      </c>
      <c r="D91" s="339">
        <v>1.08</v>
      </c>
      <c r="E91" s="334" t="s">
        <v>2239</v>
      </c>
      <c r="F91" s="335" t="s">
        <v>362</v>
      </c>
      <c r="G91" s="323">
        <v>10</v>
      </c>
      <c r="H91" s="324"/>
      <c r="I91" s="324"/>
      <c r="J91" s="354"/>
    </row>
    <row r="92" spans="2:10" ht="15" outlineLevel="1" x14ac:dyDescent="0.15">
      <c r="B92" s="328"/>
      <c r="C92" s="340">
        <v>9</v>
      </c>
      <c r="D92" s="340">
        <v>3</v>
      </c>
      <c r="E92" s="329" t="s">
        <v>2341</v>
      </c>
      <c r="F92" s="330"/>
      <c r="G92" s="327"/>
      <c r="H92" s="331"/>
      <c r="I92" s="331"/>
      <c r="J92" s="354"/>
    </row>
    <row r="93" spans="2:10" ht="30" outlineLevel="1" x14ac:dyDescent="0.15">
      <c r="B93" s="332" t="s">
        <v>1848</v>
      </c>
      <c r="C93" s="339">
        <v>9</v>
      </c>
      <c r="D93" s="339">
        <v>3.05</v>
      </c>
      <c r="E93" s="334" t="s">
        <v>1849</v>
      </c>
      <c r="F93" s="335" t="s">
        <v>233</v>
      </c>
      <c r="G93" s="323">
        <v>5</v>
      </c>
      <c r="H93" s="324"/>
      <c r="I93" s="324"/>
      <c r="J93" s="354"/>
    </row>
    <row r="94" spans="2:10" ht="45" outlineLevel="1" x14ac:dyDescent="0.15">
      <c r="B94" s="332" t="s">
        <v>1862</v>
      </c>
      <c r="C94" s="339">
        <v>9</v>
      </c>
      <c r="D94" s="339">
        <v>3.06</v>
      </c>
      <c r="E94" s="334" t="s">
        <v>1863</v>
      </c>
      <c r="F94" s="335" t="s">
        <v>362</v>
      </c>
      <c r="G94" s="323">
        <v>10</v>
      </c>
      <c r="H94" s="324"/>
      <c r="I94" s="324"/>
      <c r="J94" s="354"/>
    </row>
    <row r="95" spans="2:10" ht="46" customHeight="1" outlineLevel="1" x14ac:dyDescent="0.15">
      <c r="B95" s="332" t="s">
        <v>2229</v>
      </c>
      <c r="C95" s="339">
        <v>9</v>
      </c>
      <c r="D95" s="339">
        <v>1.03</v>
      </c>
      <c r="E95" s="334" t="s">
        <v>2230</v>
      </c>
      <c r="F95" s="335" t="s">
        <v>233</v>
      </c>
      <c r="G95" s="323">
        <v>10</v>
      </c>
      <c r="H95" s="324"/>
      <c r="I95" s="324"/>
      <c r="J95" s="354"/>
    </row>
    <row r="96" spans="2:10" ht="30" outlineLevel="1" x14ac:dyDescent="0.15">
      <c r="B96" s="332" t="s">
        <v>2258</v>
      </c>
      <c r="C96" s="339">
        <v>9</v>
      </c>
      <c r="D96" s="339">
        <v>2.0499999999999998</v>
      </c>
      <c r="E96" s="334" t="s">
        <v>2259</v>
      </c>
      <c r="F96" s="335" t="s">
        <v>233</v>
      </c>
      <c r="G96" s="323">
        <v>1</v>
      </c>
      <c r="H96" s="324"/>
      <c r="I96" s="324"/>
      <c r="J96" s="354"/>
    </row>
    <row r="97" spans="2:10" ht="15" outlineLevel="1" x14ac:dyDescent="0.15">
      <c r="B97" s="332" t="s">
        <v>2251</v>
      </c>
      <c r="C97" s="339">
        <v>9</v>
      </c>
      <c r="D97" s="339">
        <v>2.0499999999999998</v>
      </c>
      <c r="E97" s="334" t="s">
        <v>2252</v>
      </c>
      <c r="F97" s="335" t="s">
        <v>233</v>
      </c>
      <c r="G97" s="323">
        <v>1</v>
      </c>
      <c r="H97" s="324"/>
      <c r="I97" s="324"/>
      <c r="J97" s="354"/>
    </row>
    <row r="98" spans="2:10" ht="15" outlineLevel="1" x14ac:dyDescent="0.15">
      <c r="B98" s="328"/>
      <c r="C98" s="340">
        <v>9</v>
      </c>
      <c r="D98" s="340">
        <v>4</v>
      </c>
      <c r="E98" s="329" t="s">
        <v>2342</v>
      </c>
      <c r="F98" s="330"/>
      <c r="G98" s="327"/>
      <c r="H98" s="331"/>
      <c r="I98" s="331"/>
      <c r="J98" s="354"/>
    </row>
    <row r="99" spans="2:10" ht="66" customHeight="1" outlineLevel="1" x14ac:dyDescent="0.15">
      <c r="B99" s="332" t="s">
        <v>1860</v>
      </c>
      <c r="C99" s="339">
        <v>9</v>
      </c>
      <c r="D99" s="339">
        <v>4.01</v>
      </c>
      <c r="E99" s="334" t="s">
        <v>1861</v>
      </c>
      <c r="F99" s="335" t="s">
        <v>362</v>
      </c>
      <c r="G99" s="323">
        <v>30</v>
      </c>
      <c r="H99" s="324"/>
      <c r="I99" s="324"/>
      <c r="J99" s="354"/>
    </row>
    <row r="100" spans="2:10" ht="15" outlineLevel="1" x14ac:dyDescent="0.15">
      <c r="B100" s="332" t="s">
        <v>2221</v>
      </c>
      <c r="C100" s="339">
        <v>9</v>
      </c>
      <c r="D100" s="339">
        <v>4.03</v>
      </c>
      <c r="E100" s="334" t="s">
        <v>2222</v>
      </c>
      <c r="F100" s="335" t="s">
        <v>362</v>
      </c>
      <c r="G100" s="323">
        <v>4</v>
      </c>
      <c r="H100" s="324"/>
      <c r="I100" s="324"/>
      <c r="J100" s="354"/>
    </row>
    <row r="101" spans="2:10" ht="15" outlineLevel="1" x14ac:dyDescent="0.15">
      <c r="B101" s="332" t="s">
        <v>2223</v>
      </c>
      <c r="C101" s="339">
        <v>9</v>
      </c>
      <c r="D101" s="339">
        <v>4.04</v>
      </c>
      <c r="E101" s="334" t="s">
        <v>2224</v>
      </c>
      <c r="F101" s="335" t="s">
        <v>362</v>
      </c>
      <c r="G101" s="323">
        <v>3</v>
      </c>
      <c r="H101" s="324"/>
      <c r="I101" s="324"/>
      <c r="J101" s="354"/>
    </row>
    <row r="102" spans="2:10" ht="15" outlineLevel="1" x14ac:dyDescent="0.15">
      <c r="B102" s="332" t="s">
        <v>2225</v>
      </c>
      <c r="C102" s="339">
        <v>9</v>
      </c>
      <c r="D102" s="339">
        <v>4.05</v>
      </c>
      <c r="E102" s="334" t="s">
        <v>2226</v>
      </c>
      <c r="F102" s="335" t="s">
        <v>362</v>
      </c>
      <c r="G102" s="323">
        <v>3</v>
      </c>
      <c r="H102" s="324"/>
      <c r="I102" s="324"/>
      <c r="J102" s="354"/>
    </row>
    <row r="103" spans="2:10" ht="15" outlineLevel="1" x14ac:dyDescent="0.15">
      <c r="B103" s="332" t="s">
        <v>2227</v>
      </c>
      <c r="C103" s="339">
        <v>9</v>
      </c>
      <c r="D103" s="339">
        <v>4.0599999999999996</v>
      </c>
      <c r="E103" s="334" t="s">
        <v>2228</v>
      </c>
      <c r="F103" s="335" t="s">
        <v>362</v>
      </c>
      <c r="G103" s="323">
        <v>2</v>
      </c>
      <c r="H103" s="324"/>
      <c r="I103" s="324"/>
      <c r="J103" s="354"/>
    </row>
    <row r="104" spans="2:10" ht="45" outlineLevel="1" x14ac:dyDescent="0.15">
      <c r="B104" s="332" t="s">
        <v>2240</v>
      </c>
      <c r="C104" s="339">
        <v>9</v>
      </c>
      <c r="D104" s="339">
        <v>4.12</v>
      </c>
      <c r="E104" s="334" t="s">
        <v>2241</v>
      </c>
      <c r="F104" s="335" t="s">
        <v>362</v>
      </c>
      <c r="G104" s="323">
        <v>10</v>
      </c>
      <c r="H104" s="324"/>
      <c r="I104" s="324"/>
      <c r="J104" s="354"/>
    </row>
    <row r="105" spans="2:10" ht="45" outlineLevel="1" x14ac:dyDescent="0.15">
      <c r="B105" s="332" t="s">
        <v>2242</v>
      </c>
      <c r="C105" s="339">
        <v>9</v>
      </c>
      <c r="D105" s="339">
        <v>4.1399999999999997</v>
      </c>
      <c r="E105" s="334" t="s">
        <v>2243</v>
      </c>
      <c r="F105" s="335" t="s">
        <v>362</v>
      </c>
      <c r="G105" s="323">
        <v>1</v>
      </c>
      <c r="H105" s="324"/>
      <c r="I105" s="324"/>
      <c r="J105" s="354"/>
    </row>
    <row r="106" spans="2:10" ht="15" x14ac:dyDescent="0.15">
      <c r="B106" s="328"/>
      <c r="C106" s="340">
        <v>10</v>
      </c>
      <c r="D106" s="341"/>
      <c r="E106" s="329" t="s">
        <v>2343</v>
      </c>
      <c r="F106" s="330"/>
      <c r="G106" s="327"/>
      <c r="H106" s="331"/>
      <c r="I106" s="331"/>
      <c r="J106" s="354"/>
    </row>
    <row r="107" spans="2:10" ht="60" outlineLevel="1" x14ac:dyDescent="0.15">
      <c r="B107" s="332" t="s">
        <v>1856</v>
      </c>
      <c r="C107" s="339">
        <v>10</v>
      </c>
      <c r="D107" s="339">
        <v>1</v>
      </c>
      <c r="E107" s="334" t="s">
        <v>1857</v>
      </c>
      <c r="F107" s="335" t="s">
        <v>287</v>
      </c>
      <c r="G107" s="323">
        <v>1</v>
      </c>
      <c r="H107" s="324"/>
      <c r="I107" s="324"/>
      <c r="J107" s="354"/>
    </row>
    <row r="108" spans="2:10" ht="60" outlineLevel="1" x14ac:dyDescent="0.15">
      <c r="B108" s="332" t="s">
        <v>1858</v>
      </c>
      <c r="C108" s="339">
        <v>10</v>
      </c>
      <c r="D108" s="339">
        <v>2</v>
      </c>
      <c r="E108" s="334" t="s">
        <v>1859</v>
      </c>
      <c r="F108" s="335" t="s">
        <v>287</v>
      </c>
      <c r="G108" s="323">
        <v>1</v>
      </c>
      <c r="H108" s="324"/>
      <c r="I108" s="324"/>
      <c r="J108" s="354"/>
    </row>
    <row r="109" spans="2:10" ht="15" x14ac:dyDescent="0.15">
      <c r="B109" s="325"/>
      <c r="C109" s="313">
        <v>11</v>
      </c>
      <c r="D109" s="313"/>
      <c r="E109" s="338" t="s">
        <v>2344</v>
      </c>
      <c r="F109" s="316"/>
      <c r="G109" s="317"/>
      <c r="H109" s="331"/>
      <c r="I109" s="331"/>
      <c r="J109" s="354"/>
    </row>
    <row r="110" spans="2:10" ht="15" outlineLevel="1" x14ac:dyDescent="0.15">
      <c r="B110" s="325"/>
      <c r="C110" s="313">
        <v>11</v>
      </c>
      <c r="D110" s="313">
        <v>1</v>
      </c>
      <c r="E110" s="338" t="s">
        <v>2345</v>
      </c>
      <c r="F110" s="316"/>
      <c r="G110" s="317"/>
      <c r="H110" s="331"/>
      <c r="I110" s="331"/>
      <c r="J110" s="354"/>
    </row>
    <row r="111" spans="2:10" ht="15" outlineLevel="1" x14ac:dyDescent="0.15">
      <c r="B111" s="332" t="s">
        <v>1872</v>
      </c>
      <c r="C111" s="339">
        <v>11</v>
      </c>
      <c r="D111" s="339">
        <v>1.01</v>
      </c>
      <c r="E111" s="334" t="s">
        <v>1873</v>
      </c>
      <c r="F111" s="335" t="s">
        <v>287</v>
      </c>
      <c r="G111" s="323">
        <v>1</v>
      </c>
      <c r="H111" s="324"/>
      <c r="I111" s="324"/>
      <c r="J111" s="354"/>
    </row>
    <row r="112" spans="2:10" ht="15" outlineLevel="1" x14ac:dyDescent="0.15">
      <c r="B112" s="332" t="s">
        <v>1874</v>
      </c>
      <c r="C112" s="339">
        <v>11</v>
      </c>
      <c r="D112" s="339">
        <v>1.02</v>
      </c>
      <c r="E112" s="334" t="s">
        <v>1875</v>
      </c>
      <c r="F112" s="335" t="s">
        <v>287</v>
      </c>
      <c r="G112" s="323">
        <v>1</v>
      </c>
      <c r="H112" s="324"/>
      <c r="I112" s="324"/>
      <c r="J112" s="354"/>
    </row>
    <row r="113" spans="2:10" ht="15" outlineLevel="1" x14ac:dyDescent="0.15">
      <c r="B113" s="332" t="s">
        <v>1876</v>
      </c>
      <c r="C113" s="339">
        <v>11</v>
      </c>
      <c r="D113" s="339">
        <v>1.03</v>
      </c>
      <c r="E113" s="334" t="s">
        <v>1877</v>
      </c>
      <c r="F113" s="335" t="s">
        <v>287</v>
      </c>
      <c r="G113" s="323">
        <v>1</v>
      </c>
      <c r="H113" s="324"/>
      <c r="I113" s="324"/>
      <c r="J113" s="354"/>
    </row>
    <row r="114" spans="2:10" ht="15" outlineLevel="1" x14ac:dyDescent="0.15">
      <c r="B114" s="332" t="s">
        <v>1878</v>
      </c>
      <c r="C114" s="339">
        <v>11</v>
      </c>
      <c r="D114" s="339">
        <v>1.06</v>
      </c>
      <c r="E114" s="334" t="s">
        <v>1879</v>
      </c>
      <c r="F114" s="335" t="s">
        <v>287</v>
      </c>
      <c r="G114" s="323">
        <v>1</v>
      </c>
      <c r="H114" s="324"/>
      <c r="I114" s="324"/>
      <c r="J114" s="354"/>
    </row>
    <row r="115" spans="2:10" ht="15" outlineLevel="1" x14ac:dyDescent="0.15">
      <c r="B115" s="332" t="s">
        <v>1880</v>
      </c>
      <c r="C115" s="339">
        <v>11</v>
      </c>
      <c r="D115" s="339">
        <v>1.07</v>
      </c>
      <c r="E115" s="334" t="s">
        <v>1881</v>
      </c>
      <c r="F115" s="335" t="s">
        <v>287</v>
      </c>
      <c r="G115" s="323">
        <v>1</v>
      </c>
      <c r="H115" s="324"/>
      <c r="I115" s="324"/>
      <c r="J115" s="354"/>
    </row>
    <row r="116" spans="2:10" ht="15" outlineLevel="1" x14ac:dyDescent="0.15">
      <c r="B116" s="332" t="s">
        <v>1882</v>
      </c>
      <c r="C116" s="339">
        <v>11</v>
      </c>
      <c r="D116" s="339">
        <v>1.08</v>
      </c>
      <c r="E116" s="334" t="s">
        <v>1883</v>
      </c>
      <c r="F116" s="335" t="s">
        <v>287</v>
      </c>
      <c r="G116" s="323">
        <v>1</v>
      </c>
      <c r="H116" s="324"/>
      <c r="I116" s="324"/>
      <c r="J116" s="354"/>
    </row>
    <row r="117" spans="2:10" ht="15" outlineLevel="1" x14ac:dyDescent="0.15">
      <c r="B117" s="332" t="s">
        <v>1884</v>
      </c>
      <c r="C117" s="339">
        <v>11</v>
      </c>
      <c r="D117" s="339">
        <v>1.0900000000000001</v>
      </c>
      <c r="E117" s="334" t="s">
        <v>1885</v>
      </c>
      <c r="F117" s="335" t="s">
        <v>287</v>
      </c>
      <c r="G117" s="323">
        <v>1</v>
      </c>
      <c r="H117" s="324"/>
      <c r="I117" s="324"/>
      <c r="J117" s="354"/>
    </row>
    <row r="118" spans="2:10" ht="15" outlineLevel="1" x14ac:dyDescent="0.15">
      <c r="B118" s="332" t="s">
        <v>1886</v>
      </c>
      <c r="C118" s="339">
        <v>11</v>
      </c>
      <c r="D118" s="342">
        <v>1.1000000000000001</v>
      </c>
      <c r="E118" s="334" t="s">
        <v>1887</v>
      </c>
      <c r="F118" s="335" t="s">
        <v>287</v>
      </c>
      <c r="G118" s="323">
        <v>1</v>
      </c>
      <c r="H118" s="324"/>
      <c r="I118" s="324"/>
      <c r="J118" s="354"/>
    </row>
    <row r="119" spans="2:10" ht="15" outlineLevel="1" x14ac:dyDescent="0.15">
      <c r="B119" s="332" t="s">
        <v>1890</v>
      </c>
      <c r="C119" s="339">
        <v>11</v>
      </c>
      <c r="D119" s="339">
        <v>1.1100000000000001</v>
      </c>
      <c r="E119" s="334" t="s">
        <v>1891</v>
      </c>
      <c r="F119" s="335" t="s">
        <v>362</v>
      </c>
      <c r="G119" s="323">
        <v>1</v>
      </c>
      <c r="H119" s="324"/>
      <c r="I119" s="324"/>
      <c r="J119" s="354"/>
    </row>
    <row r="120" spans="2:10" ht="15" outlineLevel="1" x14ac:dyDescent="0.15">
      <c r="B120" s="332" t="s">
        <v>1892</v>
      </c>
      <c r="C120" s="339">
        <v>11</v>
      </c>
      <c r="D120" s="339">
        <v>1.1100000000000001</v>
      </c>
      <c r="E120" s="334" t="s">
        <v>1893</v>
      </c>
      <c r="F120" s="335" t="s">
        <v>362</v>
      </c>
      <c r="G120" s="323">
        <v>1</v>
      </c>
      <c r="H120" s="324"/>
      <c r="I120" s="324"/>
      <c r="J120" s="354"/>
    </row>
    <row r="121" spans="2:10" ht="15" outlineLevel="1" x14ac:dyDescent="0.15">
      <c r="B121" s="332" t="s">
        <v>1894</v>
      </c>
      <c r="C121" s="339">
        <v>11</v>
      </c>
      <c r="D121" s="339">
        <v>1.1100000000000001</v>
      </c>
      <c r="E121" s="334" t="s">
        <v>1895</v>
      </c>
      <c r="F121" s="335" t="s">
        <v>362</v>
      </c>
      <c r="G121" s="323">
        <v>1</v>
      </c>
      <c r="H121" s="324"/>
      <c r="I121" s="324"/>
      <c r="J121" s="354"/>
    </row>
    <row r="122" spans="2:10" ht="15" outlineLevel="1" x14ac:dyDescent="0.15">
      <c r="B122" s="332" t="s">
        <v>1896</v>
      </c>
      <c r="C122" s="339">
        <v>11</v>
      </c>
      <c r="D122" s="339">
        <v>1.1399999999999999</v>
      </c>
      <c r="E122" s="334" t="s">
        <v>1897</v>
      </c>
      <c r="F122" s="335" t="s">
        <v>287</v>
      </c>
      <c r="G122" s="323">
        <v>1</v>
      </c>
      <c r="H122" s="324"/>
      <c r="I122" s="324"/>
      <c r="J122" s="354"/>
    </row>
    <row r="123" spans="2:10" ht="15" outlineLevel="1" x14ac:dyDescent="0.15">
      <c r="B123" s="332" t="s">
        <v>1898</v>
      </c>
      <c r="C123" s="339">
        <v>11</v>
      </c>
      <c r="D123" s="339">
        <v>1.1499999999999999</v>
      </c>
      <c r="E123" s="334" t="s">
        <v>1899</v>
      </c>
      <c r="F123" s="335" t="s">
        <v>287</v>
      </c>
      <c r="G123" s="323">
        <v>1</v>
      </c>
      <c r="H123" s="324"/>
      <c r="I123" s="324"/>
      <c r="J123" s="354"/>
    </row>
    <row r="124" spans="2:10" ht="15" outlineLevel="1" x14ac:dyDescent="0.15">
      <c r="B124" s="332" t="s">
        <v>1900</v>
      </c>
      <c r="C124" s="339">
        <v>11</v>
      </c>
      <c r="D124" s="339">
        <v>1.1599999999999999</v>
      </c>
      <c r="E124" s="334" t="s">
        <v>1901</v>
      </c>
      <c r="F124" s="335" t="s">
        <v>287</v>
      </c>
      <c r="G124" s="323">
        <v>1</v>
      </c>
      <c r="H124" s="324"/>
      <c r="I124" s="324"/>
      <c r="J124" s="354"/>
    </row>
    <row r="125" spans="2:10" ht="15" outlineLevel="1" x14ac:dyDescent="0.15">
      <c r="B125" s="332" t="s">
        <v>1902</v>
      </c>
      <c r="C125" s="339">
        <v>11</v>
      </c>
      <c r="D125" s="339">
        <v>1.17</v>
      </c>
      <c r="E125" s="334" t="s">
        <v>1903</v>
      </c>
      <c r="F125" s="335" t="s">
        <v>287</v>
      </c>
      <c r="G125" s="323">
        <v>1</v>
      </c>
      <c r="H125" s="324"/>
      <c r="I125" s="324"/>
      <c r="J125" s="354"/>
    </row>
    <row r="126" spans="2:10" ht="15" outlineLevel="1" x14ac:dyDescent="0.15">
      <c r="B126" s="332" t="s">
        <v>1904</v>
      </c>
      <c r="C126" s="339">
        <v>11</v>
      </c>
      <c r="D126" s="339">
        <v>1.18</v>
      </c>
      <c r="E126" s="334" t="s">
        <v>1905</v>
      </c>
      <c r="F126" s="335" t="s">
        <v>287</v>
      </c>
      <c r="G126" s="323">
        <v>1</v>
      </c>
      <c r="H126" s="324"/>
      <c r="I126" s="324"/>
      <c r="J126" s="354"/>
    </row>
    <row r="127" spans="2:10" ht="15" outlineLevel="1" x14ac:dyDescent="0.15">
      <c r="B127" s="332" t="s">
        <v>1906</v>
      </c>
      <c r="C127" s="339">
        <v>11</v>
      </c>
      <c r="D127" s="339">
        <v>1.19</v>
      </c>
      <c r="E127" s="334" t="s">
        <v>1907</v>
      </c>
      <c r="F127" s="335" t="s">
        <v>287</v>
      </c>
      <c r="G127" s="323">
        <v>1</v>
      </c>
      <c r="H127" s="324"/>
      <c r="I127" s="324"/>
      <c r="J127" s="354"/>
    </row>
    <row r="128" spans="2:10" ht="15" outlineLevel="1" x14ac:dyDescent="0.15">
      <c r="B128" s="332" t="s">
        <v>1958</v>
      </c>
      <c r="C128" s="339">
        <v>11</v>
      </c>
      <c r="D128" s="339">
        <v>2</v>
      </c>
      <c r="E128" s="334" t="s">
        <v>1959</v>
      </c>
      <c r="F128" s="335" t="s">
        <v>1960</v>
      </c>
      <c r="G128" s="323">
        <v>1</v>
      </c>
      <c r="H128" s="324"/>
      <c r="I128" s="324"/>
      <c r="J128" s="354"/>
    </row>
    <row r="129" spans="2:12" ht="15" outlineLevel="1" x14ac:dyDescent="0.15">
      <c r="B129" s="332" t="s">
        <v>1963</v>
      </c>
      <c r="C129" s="339">
        <v>11</v>
      </c>
      <c r="D129" s="339">
        <v>3.38</v>
      </c>
      <c r="E129" s="334" t="s">
        <v>1964</v>
      </c>
      <c r="F129" s="335" t="s">
        <v>287</v>
      </c>
      <c r="G129" s="323">
        <v>1</v>
      </c>
      <c r="H129" s="324"/>
      <c r="I129" s="324"/>
      <c r="J129" s="354"/>
    </row>
    <row r="130" spans="2:12" ht="15" outlineLevel="1" x14ac:dyDescent="0.15">
      <c r="B130" s="332" t="s">
        <v>1965</v>
      </c>
      <c r="C130" s="339">
        <v>11</v>
      </c>
      <c r="D130" s="339">
        <v>3.38</v>
      </c>
      <c r="E130" s="334" t="s">
        <v>1966</v>
      </c>
      <c r="F130" s="335" t="s">
        <v>287</v>
      </c>
      <c r="G130" s="323">
        <v>1</v>
      </c>
      <c r="H130" s="324"/>
      <c r="I130" s="324"/>
      <c r="J130" s="354"/>
    </row>
    <row r="131" spans="2:12" ht="30" outlineLevel="1" x14ac:dyDescent="0.15">
      <c r="B131" s="332" t="s">
        <v>1967</v>
      </c>
      <c r="C131" s="339">
        <v>11</v>
      </c>
      <c r="D131" s="339">
        <v>3.38</v>
      </c>
      <c r="E131" s="334" t="s">
        <v>1968</v>
      </c>
      <c r="F131" s="335" t="s">
        <v>1839</v>
      </c>
      <c r="G131" s="323">
        <v>1</v>
      </c>
      <c r="H131" s="324"/>
      <c r="I131" s="324"/>
      <c r="J131" s="354"/>
    </row>
    <row r="132" spans="2:12" ht="15" outlineLevel="1" x14ac:dyDescent="0.15">
      <c r="B132" s="332" t="s">
        <v>1969</v>
      </c>
      <c r="C132" s="339">
        <v>11</v>
      </c>
      <c r="D132" s="339">
        <v>3.38</v>
      </c>
      <c r="E132" s="334" t="s">
        <v>1970</v>
      </c>
      <c r="F132" s="335" t="s">
        <v>287</v>
      </c>
      <c r="G132" s="323">
        <v>1</v>
      </c>
      <c r="H132" s="324"/>
      <c r="I132" s="324"/>
      <c r="J132" s="354"/>
    </row>
    <row r="133" spans="2:12" ht="15" outlineLevel="1" x14ac:dyDescent="0.15">
      <c r="B133" s="332" t="s">
        <v>1971</v>
      </c>
      <c r="C133" s="339">
        <v>11</v>
      </c>
      <c r="D133" s="339">
        <v>3.38</v>
      </c>
      <c r="E133" s="334" t="s">
        <v>1972</v>
      </c>
      <c r="F133" s="335" t="s">
        <v>287</v>
      </c>
      <c r="G133" s="323">
        <v>1</v>
      </c>
      <c r="H133" s="324"/>
      <c r="I133" s="324"/>
      <c r="J133" s="354"/>
    </row>
    <row r="134" spans="2:12" ht="15" outlineLevel="1" x14ac:dyDescent="0.15">
      <c r="B134" s="332" t="s">
        <v>1973</v>
      </c>
      <c r="C134" s="339">
        <v>11</v>
      </c>
      <c r="D134" s="339">
        <v>3.38</v>
      </c>
      <c r="E134" s="334" t="s">
        <v>1974</v>
      </c>
      <c r="F134" s="335" t="s">
        <v>287</v>
      </c>
      <c r="G134" s="323">
        <v>1</v>
      </c>
      <c r="H134" s="324"/>
      <c r="I134" s="324"/>
      <c r="J134" s="354"/>
    </row>
    <row r="135" spans="2:12" ht="15" outlineLevel="1" x14ac:dyDescent="0.15">
      <c r="B135" s="328"/>
      <c r="C135" s="340">
        <v>11</v>
      </c>
      <c r="D135" s="340">
        <v>2</v>
      </c>
      <c r="E135" s="329" t="s">
        <v>2346</v>
      </c>
      <c r="F135" s="330"/>
      <c r="G135" s="327"/>
      <c r="H135" s="331"/>
      <c r="I135" s="331"/>
      <c r="J135" s="354"/>
    </row>
    <row r="136" spans="2:12" ht="60" outlineLevel="1" x14ac:dyDescent="0.15">
      <c r="B136" s="332" t="s">
        <v>1069</v>
      </c>
      <c r="C136" s="339">
        <v>11</v>
      </c>
      <c r="D136" s="339">
        <v>2.0099999999999998</v>
      </c>
      <c r="E136" s="334" t="s">
        <v>1070</v>
      </c>
      <c r="F136" s="335" t="s">
        <v>287</v>
      </c>
      <c r="G136" s="323">
        <v>1</v>
      </c>
      <c r="H136" s="324"/>
      <c r="I136" s="324"/>
      <c r="J136" s="354"/>
      <c r="K136" s="324">
        <v>658193</v>
      </c>
      <c r="L136" s="25">
        <f>K136*1.056*1.327376</f>
        <v>922595.08869580808</v>
      </c>
    </row>
    <row r="137" spans="2:12" ht="60" outlineLevel="1" x14ac:dyDescent="0.15">
      <c r="B137" s="332" t="s">
        <v>1071</v>
      </c>
      <c r="C137" s="339">
        <v>11</v>
      </c>
      <c r="D137" s="339">
        <v>2.02</v>
      </c>
      <c r="E137" s="334" t="s">
        <v>1072</v>
      </c>
      <c r="F137" s="335" t="s">
        <v>287</v>
      </c>
      <c r="G137" s="323">
        <v>1</v>
      </c>
      <c r="H137" s="324"/>
      <c r="I137" s="324"/>
      <c r="J137" s="354"/>
      <c r="K137" s="324">
        <v>1127771</v>
      </c>
      <c r="L137" s="25">
        <f t="shared" ref="L137:L143" si="0">K137*1.056*1.327376</f>
        <v>1580806.8237941759</v>
      </c>
    </row>
    <row r="138" spans="2:12" ht="60" outlineLevel="1" x14ac:dyDescent="0.15">
      <c r="B138" s="332" t="s">
        <v>1073</v>
      </c>
      <c r="C138" s="339">
        <v>11</v>
      </c>
      <c r="D138" s="339">
        <v>2.0299999999999998</v>
      </c>
      <c r="E138" s="334" t="s">
        <v>1074</v>
      </c>
      <c r="F138" s="335" t="s">
        <v>287</v>
      </c>
      <c r="G138" s="323">
        <v>1</v>
      </c>
      <c r="H138" s="324"/>
      <c r="I138" s="324"/>
      <c r="J138" s="354"/>
      <c r="K138" s="324">
        <v>1216402</v>
      </c>
      <c r="L138" s="25">
        <f t="shared" si="0"/>
        <v>1705041.6991365119</v>
      </c>
    </row>
    <row r="139" spans="2:12" ht="60" outlineLevel="1" x14ac:dyDescent="0.15">
      <c r="B139" s="332" t="s">
        <v>1075</v>
      </c>
      <c r="C139" s="339">
        <v>11</v>
      </c>
      <c r="D139" s="339">
        <v>2.04</v>
      </c>
      <c r="E139" s="334" t="s">
        <v>1076</v>
      </c>
      <c r="F139" s="335" t="s">
        <v>287</v>
      </c>
      <c r="G139" s="323">
        <v>1</v>
      </c>
      <c r="H139" s="324"/>
      <c r="I139" s="324"/>
      <c r="J139" s="354"/>
      <c r="K139" s="324">
        <v>1302172</v>
      </c>
      <c r="L139" s="25">
        <f t="shared" si="0"/>
        <v>1825266.2848696318</v>
      </c>
    </row>
    <row r="140" spans="2:12" ht="60" outlineLevel="1" x14ac:dyDescent="0.15">
      <c r="B140" s="332" t="s">
        <v>1077</v>
      </c>
      <c r="C140" s="339">
        <v>11</v>
      </c>
      <c r="D140" s="339">
        <v>2.0499999999999998</v>
      </c>
      <c r="E140" s="334" t="s">
        <v>1078</v>
      </c>
      <c r="F140" s="335" t="s">
        <v>287</v>
      </c>
      <c r="G140" s="323">
        <v>1</v>
      </c>
      <c r="H140" s="324"/>
      <c r="I140" s="324"/>
      <c r="J140" s="354"/>
      <c r="K140" s="324">
        <v>985986</v>
      </c>
      <c r="L140" s="25">
        <f t="shared" si="0"/>
        <v>1382065.5052892158</v>
      </c>
    </row>
    <row r="141" spans="2:12" ht="60" outlineLevel="1" x14ac:dyDescent="0.15">
      <c r="B141" s="332" t="s">
        <v>1079</v>
      </c>
      <c r="C141" s="339">
        <v>11</v>
      </c>
      <c r="D141" s="339">
        <v>2.06</v>
      </c>
      <c r="E141" s="334" t="s">
        <v>1080</v>
      </c>
      <c r="F141" s="335" t="s">
        <v>287</v>
      </c>
      <c r="G141" s="323">
        <v>1</v>
      </c>
      <c r="H141" s="324"/>
      <c r="I141" s="324"/>
      <c r="J141" s="354"/>
      <c r="K141" s="324">
        <v>1917631</v>
      </c>
      <c r="L141" s="25">
        <f t="shared" si="0"/>
        <v>2687960.7387663359</v>
      </c>
    </row>
    <row r="142" spans="2:12" ht="30" outlineLevel="1" x14ac:dyDescent="0.15">
      <c r="B142" s="332" t="s">
        <v>1083</v>
      </c>
      <c r="C142" s="339">
        <v>11</v>
      </c>
      <c r="D142" s="339">
        <v>2.08</v>
      </c>
      <c r="E142" s="334" t="s">
        <v>1084</v>
      </c>
      <c r="F142" s="335" t="s">
        <v>287</v>
      </c>
      <c r="G142" s="323">
        <v>2</v>
      </c>
      <c r="H142" s="324"/>
      <c r="I142" s="324"/>
      <c r="J142" s="354"/>
      <c r="K142" s="324">
        <v>3119042</v>
      </c>
      <c r="L142" s="25">
        <f t="shared" si="0"/>
        <v>4371989.4174443511</v>
      </c>
    </row>
    <row r="143" spans="2:12" ht="15" outlineLevel="1" x14ac:dyDescent="0.15">
      <c r="B143" s="328"/>
      <c r="C143" s="340">
        <v>11</v>
      </c>
      <c r="D143" s="340">
        <v>3</v>
      </c>
      <c r="E143" s="329" t="s">
        <v>2347</v>
      </c>
      <c r="F143" s="330"/>
      <c r="G143" s="327"/>
      <c r="H143" s="331"/>
      <c r="I143" s="331"/>
      <c r="J143" s="354"/>
      <c r="K143" s="324">
        <v>224795</v>
      </c>
      <c r="L143" s="25">
        <f t="shared" si="0"/>
        <v>315097.18724351999</v>
      </c>
    </row>
    <row r="144" spans="2:12" ht="15" outlineLevel="1" x14ac:dyDescent="0.15">
      <c r="B144" s="332" t="s">
        <v>1888</v>
      </c>
      <c r="C144" s="339">
        <v>11</v>
      </c>
      <c r="D144" s="339">
        <v>3.01</v>
      </c>
      <c r="E144" s="334" t="s">
        <v>1889</v>
      </c>
      <c r="F144" s="335" t="s">
        <v>362</v>
      </c>
      <c r="G144" s="323">
        <v>1</v>
      </c>
      <c r="H144" s="324"/>
      <c r="I144" s="324"/>
      <c r="J144" s="354"/>
    </row>
    <row r="145" spans="2:10" ht="15" outlineLevel="1" x14ac:dyDescent="0.15">
      <c r="B145" s="332" t="s">
        <v>1908</v>
      </c>
      <c r="C145" s="339">
        <v>11</v>
      </c>
      <c r="D145" s="339">
        <v>3.03</v>
      </c>
      <c r="E145" s="334" t="s">
        <v>1909</v>
      </c>
      <c r="F145" s="335" t="s">
        <v>362</v>
      </c>
      <c r="G145" s="323">
        <v>1</v>
      </c>
      <c r="H145" s="324"/>
      <c r="I145" s="324"/>
      <c r="J145" s="354"/>
    </row>
    <row r="146" spans="2:10" ht="15" outlineLevel="1" x14ac:dyDescent="0.15">
      <c r="B146" s="332" t="s">
        <v>1910</v>
      </c>
      <c r="C146" s="339">
        <v>11</v>
      </c>
      <c r="D146" s="339">
        <v>3.04</v>
      </c>
      <c r="E146" s="334" t="s">
        <v>1911</v>
      </c>
      <c r="F146" s="335" t="s">
        <v>362</v>
      </c>
      <c r="G146" s="323">
        <v>1</v>
      </c>
      <c r="H146" s="324"/>
      <c r="I146" s="324"/>
      <c r="J146" s="354"/>
    </row>
    <row r="147" spans="2:10" ht="15" outlineLevel="1" x14ac:dyDescent="0.15">
      <c r="B147" s="332" t="s">
        <v>1912</v>
      </c>
      <c r="C147" s="339">
        <v>11</v>
      </c>
      <c r="D147" s="339">
        <v>3.05</v>
      </c>
      <c r="E147" s="334" t="s">
        <v>1913</v>
      </c>
      <c r="F147" s="335" t="s">
        <v>362</v>
      </c>
      <c r="G147" s="323">
        <v>1</v>
      </c>
      <c r="H147" s="324"/>
      <c r="I147" s="324"/>
      <c r="J147" s="354"/>
    </row>
    <row r="148" spans="2:10" ht="30" outlineLevel="1" x14ac:dyDescent="0.15">
      <c r="B148" s="332" t="s">
        <v>1914</v>
      </c>
      <c r="C148" s="339">
        <v>11</v>
      </c>
      <c r="D148" s="339">
        <v>3.06</v>
      </c>
      <c r="E148" s="334" t="s">
        <v>1915</v>
      </c>
      <c r="F148" s="335" t="s">
        <v>287</v>
      </c>
      <c r="G148" s="323">
        <v>1</v>
      </c>
      <c r="H148" s="324"/>
      <c r="I148" s="324"/>
      <c r="J148" s="354"/>
    </row>
    <row r="149" spans="2:10" ht="30" outlineLevel="1" x14ac:dyDescent="0.15">
      <c r="B149" s="332" t="s">
        <v>1916</v>
      </c>
      <c r="C149" s="339">
        <v>11</v>
      </c>
      <c r="D149" s="339">
        <v>3.07</v>
      </c>
      <c r="E149" s="334" t="s">
        <v>1917</v>
      </c>
      <c r="F149" s="335" t="s">
        <v>287</v>
      </c>
      <c r="G149" s="323">
        <v>1</v>
      </c>
      <c r="H149" s="324"/>
      <c r="I149" s="324"/>
      <c r="J149" s="354"/>
    </row>
    <row r="150" spans="2:10" ht="15" outlineLevel="1" x14ac:dyDescent="0.15">
      <c r="B150" s="332" t="s">
        <v>1922</v>
      </c>
      <c r="C150" s="339">
        <v>11</v>
      </c>
      <c r="D150" s="342">
        <v>3.1</v>
      </c>
      <c r="E150" s="334" t="s">
        <v>1923</v>
      </c>
      <c r="F150" s="335" t="s">
        <v>287</v>
      </c>
      <c r="G150" s="323">
        <v>1</v>
      </c>
      <c r="H150" s="324"/>
      <c r="I150" s="324"/>
      <c r="J150" s="354"/>
    </row>
    <row r="151" spans="2:10" ht="15" outlineLevel="1" x14ac:dyDescent="0.15">
      <c r="B151" s="332" t="s">
        <v>1924</v>
      </c>
      <c r="C151" s="339">
        <v>11</v>
      </c>
      <c r="D151" s="339">
        <v>3.12</v>
      </c>
      <c r="E151" s="334" t="s">
        <v>1925</v>
      </c>
      <c r="F151" s="335" t="s">
        <v>287</v>
      </c>
      <c r="G151" s="323">
        <v>1</v>
      </c>
      <c r="H151" s="324"/>
      <c r="I151" s="324"/>
      <c r="J151" s="354"/>
    </row>
    <row r="152" spans="2:10" ht="15" outlineLevel="1" x14ac:dyDescent="0.15">
      <c r="B152" s="332" t="s">
        <v>1926</v>
      </c>
      <c r="C152" s="339">
        <v>11</v>
      </c>
      <c r="D152" s="339">
        <v>3.14</v>
      </c>
      <c r="E152" s="334" t="s">
        <v>1927</v>
      </c>
      <c r="F152" s="335" t="s">
        <v>287</v>
      </c>
      <c r="G152" s="323">
        <v>1</v>
      </c>
      <c r="H152" s="324"/>
      <c r="I152" s="324"/>
      <c r="J152" s="354"/>
    </row>
    <row r="153" spans="2:10" ht="15" outlineLevel="1" x14ac:dyDescent="0.15">
      <c r="B153" s="332" t="s">
        <v>1928</v>
      </c>
      <c r="C153" s="339">
        <v>11</v>
      </c>
      <c r="D153" s="339">
        <v>3.15</v>
      </c>
      <c r="E153" s="334" t="s">
        <v>1929</v>
      </c>
      <c r="F153" s="335" t="s">
        <v>287</v>
      </c>
      <c r="G153" s="323">
        <v>1</v>
      </c>
      <c r="H153" s="324"/>
      <c r="I153" s="324"/>
      <c r="J153" s="354"/>
    </row>
    <row r="154" spans="2:10" ht="15" outlineLevel="1" x14ac:dyDescent="0.15">
      <c r="B154" s="332" t="s">
        <v>1930</v>
      </c>
      <c r="C154" s="339">
        <v>11</v>
      </c>
      <c r="D154" s="339">
        <v>3.16</v>
      </c>
      <c r="E154" s="334" t="s">
        <v>1931</v>
      </c>
      <c r="F154" s="335" t="s">
        <v>287</v>
      </c>
      <c r="G154" s="323">
        <v>1</v>
      </c>
      <c r="H154" s="324"/>
      <c r="I154" s="324"/>
      <c r="J154" s="354"/>
    </row>
    <row r="155" spans="2:10" ht="15" outlineLevel="1" x14ac:dyDescent="0.15">
      <c r="B155" s="332" t="s">
        <v>1932</v>
      </c>
      <c r="C155" s="339">
        <v>11</v>
      </c>
      <c r="D155" s="339">
        <v>3.17</v>
      </c>
      <c r="E155" s="334" t="s">
        <v>1933</v>
      </c>
      <c r="F155" s="335" t="s">
        <v>287</v>
      </c>
      <c r="G155" s="323">
        <v>1</v>
      </c>
      <c r="H155" s="324"/>
      <c r="I155" s="324"/>
      <c r="J155" s="354"/>
    </row>
    <row r="156" spans="2:10" ht="15" outlineLevel="1" x14ac:dyDescent="0.15">
      <c r="B156" s="332" t="s">
        <v>1934</v>
      </c>
      <c r="C156" s="339">
        <v>11</v>
      </c>
      <c r="D156" s="339">
        <v>3.18</v>
      </c>
      <c r="E156" s="334" t="s">
        <v>1935</v>
      </c>
      <c r="F156" s="335" t="s">
        <v>287</v>
      </c>
      <c r="G156" s="323">
        <v>1</v>
      </c>
      <c r="H156" s="324"/>
      <c r="I156" s="324"/>
      <c r="J156" s="354"/>
    </row>
    <row r="157" spans="2:10" ht="15" outlineLevel="1" x14ac:dyDescent="0.15">
      <c r="B157" s="332" t="s">
        <v>1936</v>
      </c>
      <c r="C157" s="339">
        <v>11</v>
      </c>
      <c r="D157" s="339">
        <v>3.19</v>
      </c>
      <c r="E157" s="334" t="s">
        <v>1937</v>
      </c>
      <c r="F157" s="335" t="s">
        <v>362</v>
      </c>
      <c r="G157" s="323">
        <v>1</v>
      </c>
      <c r="H157" s="324"/>
      <c r="I157" s="324"/>
      <c r="J157" s="354"/>
    </row>
    <row r="158" spans="2:10" ht="15" outlineLevel="1" x14ac:dyDescent="0.15">
      <c r="B158" s="332" t="s">
        <v>1938</v>
      </c>
      <c r="C158" s="339">
        <v>11</v>
      </c>
      <c r="D158" s="342">
        <v>3.2</v>
      </c>
      <c r="E158" s="334" t="s">
        <v>1939</v>
      </c>
      <c r="F158" s="335" t="s">
        <v>362</v>
      </c>
      <c r="G158" s="323">
        <v>1</v>
      </c>
      <c r="H158" s="324"/>
      <c r="I158" s="324"/>
      <c r="J158" s="354"/>
    </row>
    <row r="159" spans="2:10" ht="15" outlineLevel="1" x14ac:dyDescent="0.15">
      <c r="B159" s="332" t="s">
        <v>1940</v>
      </c>
      <c r="C159" s="339">
        <v>11</v>
      </c>
      <c r="D159" s="339">
        <v>3.22</v>
      </c>
      <c r="E159" s="334" t="s">
        <v>1941</v>
      </c>
      <c r="F159" s="335" t="s">
        <v>362</v>
      </c>
      <c r="G159" s="323">
        <v>1</v>
      </c>
      <c r="H159" s="324"/>
      <c r="I159" s="324"/>
      <c r="J159" s="354"/>
    </row>
    <row r="160" spans="2:10" ht="15" outlineLevel="1" x14ac:dyDescent="0.15">
      <c r="B160" s="332" t="s">
        <v>1942</v>
      </c>
      <c r="C160" s="339">
        <v>11</v>
      </c>
      <c r="D160" s="339">
        <v>3.23</v>
      </c>
      <c r="E160" s="334" t="s">
        <v>1943</v>
      </c>
      <c r="F160" s="335" t="s">
        <v>362</v>
      </c>
      <c r="G160" s="323">
        <v>1</v>
      </c>
      <c r="H160" s="324"/>
      <c r="I160" s="324"/>
      <c r="J160" s="354"/>
    </row>
    <row r="161" spans="2:10" ht="15" outlineLevel="1" x14ac:dyDescent="0.15">
      <c r="B161" s="332" t="s">
        <v>1944</v>
      </c>
      <c r="C161" s="339">
        <v>11</v>
      </c>
      <c r="D161" s="339">
        <v>3.24</v>
      </c>
      <c r="E161" s="334" t="s">
        <v>1945</v>
      </c>
      <c r="F161" s="335" t="s">
        <v>362</v>
      </c>
      <c r="G161" s="323">
        <v>1</v>
      </c>
      <c r="H161" s="324"/>
      <c r="I161" s="324"/>
      <c r="J161" s="354"/>
    </row>
    <row r="162" spans="2:10" ht="15" outlineLevel="1" x14ac:dyDescent="0.15">
      <c r="B162" s="332" t="s">
        <v>1946</v>
      </c>
      <c r="C162" s="339">
        <v>11</v>
      </c>
      <c r="D162" s="339">
        <v>3.2700000000000098</v>
      </c>
      <c r="E162" s="334" t="s">
        <v>1947</v>
      </c>
      <c r="F162" s="335" t="s">
        <v>362</v>
      </c>
      <c r="G162" s="323">
        <v>1</v>
      </c>
      <c r="H162" s="324"/>
      <c r="I162" s="324"/>
      <c r="J162" s="354"/>
    </row>
    <row r="163" spans="2:10" ht="15" outlineLevel="1" x14ac:dyDescent="0.15">
      <c r="B163" s="332" t="s">
        <v>1948</v>
      </c>
      <c r="C163" s="339">
        <v>11</v>
      </c>
      <c r="D163" s="342">
        <v>3.30000000000001</v>
      </c>
      <c r="E163" s="334" t="s">
        <v>1949</v>
      </c>
      <c r="F163" s="335" t="s">
        <v>362</v>
      </c>
      <c r="G163" s="323">
        <v>1</v>
      </c>
      <c r="H163" s="324"/>
      <c r="I163" s="324"/>
      <c r="J163" s="354"/>
    </row>
    <row r="164" spans="2:10" ht="15" outlineLevel="1" x14ac:dyDescent="0.15">
      <c r="B164" s="332" t="s">
        <v>1950</v>
      </c>
      <c r="C164" s="339">
        <v>11</v>
      </c>
      <c r="D164" s="339">
        <v>3.3100000000000098</v>
      </c>
      <c r="E164" s="334" t="s">
        <v>1951</v>
      </c>
      <c r="F164" s="335" t="s">
        <v>362</v>
      </c>
      <c r="G164" s="323">
        <v>1</v>
      </c>
      <c r="H164" s="324"/>
      <c r="I164" s="324"/>
      <c r="J164" s="354"/>
    </row>
    <row r="165" spans="2:10" ht="15" outlineLevel="1" x14ac:dyDescent="0.15">
      <c r="B165" s="332" t="s">
        <v>1952</v>
      </c>
      <c r="C165" s="339">
        <v>11</v>
      </c>
      <c r="D165" s="339">
        <v>3.3400000000000101</v>
      </c>
      <c r="E165" s="334" t="s">
        <v>1953</v>
      </c>
      <c r="F165" s="335" t="s">
        <v>233</v>
      </c>
      <c r="G165" s="323">
        <v>1</v>
      </c>
      <c r="H165" s="324"/>
      <c r="I165" s="324"/>
      <c r="J165" s="354"/>
    </row>
    <row r="166" spans="2:10" ht="30" outlineLevel="1" x14ac:dyDescent="0.15">
      <c r="B166" s="332" t="s">
        <v>1954</v>
      </c>
      <c r="C166" s="339">
        <v>11</v>
      </c>
      <c r="D166" s="339">
        <v>3.3500000000000099</v>
      </c>
      <c r="E166" s="334" t="s">
        <v>1955</v>
      </c>
      <c r="F166" s="335" t="s">
        <v>287</v>
      </c>
      <c r="G166" s="323">
        <v>1</v>
      </c>
      <c r="H166" s="324"/>
      <c r="I166" s="324"/>
      <c r="J166" s="354"/>
    </row>
    <row r="167" spans="2:10" ht="30" outlineLevel="1" x14ac:dyDescent="0.15">
      <c r="B167" s="332" t="s">
        <v>1956</v>
      </c>
      <c r="C167" s="339">
        <v>11</v>
      </c>
      <c r="D167" s="339">
        <v>3.3600000000000101</v>
      </c>
      <c r="E167" s="334" t="s">
        <v>1957</v>
      </c>
      <c r="F167" s="335" t="s">
        <v>287</v>
      </c>
      <c r="G167" s="323">
        <v>3</v>
      </c>
      <c r="H167" s="324"/>
      <c r="I167" s="324"/>
      <c r="J167" s="354"/>
    </row>
    <row r="168" spans="2:10" ht="15" outlineLevel="1" x14ac:dyDescent="0.15">
      <c r="B168" s="332" t="s">
        <v>1961</v>
      </c>
      <c r="C168" s="339">
        <v>11</v>
      </c>
      <c r="D168" s="339">
        <v>3.38</v>
      </c>
      <c r="E168" s="334" t="s">
        <v>1962</v>
      </c>
      <c r="F168" s="335" t="s">
        <v>287</v>
      </c>
      <c r="G168" s="323">
        <v>3</v>
      </c>
      <c r="H168" s="324"/>
      <c r="I168" s="324"/>
      <c r="J168" s="354"/>
    </row>
    <row r="169" spans="2:10" ht="15" outlineLevel="1" x14ac:dyDescent="0.15">
      <c r="B169" s="332" t="s">
        <v>1975</v>
      </c>
      <c r="C169" s="339">
        <v>11</v>
      </c>
      <c r="D169" s="339">
        <v>3.38</v>
      </c>
      <c r="E169" s="334" t="s">
        <v>1976</v>
      </c>
      <c r="F169" s="335" t="s">
        <v>287</v>
      </c>
      <c r="G169" s="323">
        <v>1</v>
      </c>
      <c r="H169" s="324"/>
      <c r="I169" s="324"/>
      <c r="J169" s="354"/>
    </row>
    <row r="170" spans="2:10" ht="15" outlineLevel="1" x14ac:dyDescent="0.15">
      <c r="B170" s="332" t="s">
        <v>1977</v>
      </c>
      <c r="C170" s="339">
        <v>11</v>
      </c>
      <c r="D170" s="339">
        <v>3.38</v>
      </c>
      <c r="E170" s="334" t="s">
        <v>1978</v>
      </c>
      <c r="F170" s="335" t="s">
        <v>287</v>
      </c>
      <c r="G170" s="323">
        <v>1</v>
      </c>
      <c r="H170" s="324"/>
      <c r="I170" s="324"/>
      <c r="J170" s="354"/>
    </row>
    <row r="171" spans="2:10" ht="15" outlineLevel="1" x14ac:dyDescent="0.15">
      <c r="B171" s="332" t="s">
        <v>1979</v>
      </c>
      <c r="C171" s="339">
        <v>11</v>
      </c>
      <c r="D171" s="339">
        <v>3.38</v>
      </c>
      <c r="E171" s="334" t="s">
        <v>1980</v>
      </c>
      <c r="F171" s="335" t="s">
        <v>287</v>
      </c>
      <c r="G171" s="323">
        <v>1</v>
      </c>
      <c r="H171" s="324"/>
      <c r="I171" s="324"/>
      <c r="J171" s="354"/>
    </row>
    <row r="172" spans="2:10" ht="15" x14ac:dyDescent="0.15">
      <c r="B172" s="325"/>
      <c r="C172" s="313">
        <v>12</v>
      </c>
      <c r="D172" s="313"/>
      <c r="E172" s="343" t="s">
        <v>1277</v>
      </c>
      <c r="F172" s="316"/>
      <c r="G172" s="317"/>
      <c r="H172" s="331"/>
      <c r="I172" s="331"/>
      <c r="J172" s="354"/>
    </row>
    <row r="173" spans="2:10" ht="90" outlineLevel="1" x14ac:dyDescent="0.15">
      <c r="B173" s="332" t="s">
        <v>1981</v>
      </c>
      <c r="C173" s="339">
        <v>12</v>
      </c>
      <c r="D173" s="339">
        <v>1</v>
      </c>
      <c r="E173" s="334" t="s">
        <v>1982</v>
      </c>
      <c r="F173" s="335" t="s">
        <v>287</v>
      </c>
      <c r="G173" s="323">
        <v>3</v>
      </c>
      <c r="H173" s="324"/>
      <c r="I173" s="324"/>
      <c r="J173" s="354"/>
    </row>
    <row r="174" spans="2:10" ht="15" outlineLevel="1" x14ac:dyDescent="0.15">
      <c r="B174" s="332" t="s">
        <v>1985</v>
      </c>
      <c r="C174" s="339">
        <v>12</v>
      </c>
      <c r="D174" s="339">
        <v>3</v>
      </c>
      <c r="E174" s="334" t="s">
        <v>1986</v>
      </c>
      <c r="F174" s="335" t="s">
        <v>287</v>
      </c>
      <c r="G174" s="323">
        <v>12</v>
      </c>
      <c r="H174" s="324"/>
      <c r="I174" s="324"/>
      <c r="J174" s="354"/>
    </row>
    <row r="175" spans="2:10" ht="30" outlineLevel="1" x14ac:dyDescent="0.15">
      <c r="B175" s="332" t="s">
        <v>1987</v>
      </c>
      <c r="C175" s="339">
        <v>12</v>
      </c>
      <c r="D175" s="339">
        <v>4</v>
      </c>
      <c r="E175" s="334" t="s">
        <v>1988</v>
      </c>
      <c r="F175" s="335" t="s">
        <v>287</v>
      </c>
      <c r="G175" s="323">
        <v>12</v>
      </c>
      <c r="H175" s="324"/>
      <c r="I175" s="324"/>
      <c r="J175" s="354"/>
    </row>
    <row r="176" spans="2:10" ht="15" outlineLevel="1" x14ac:dyDescent="0.15">
      <c r="B176" s="332" t="s">
        <v>1989</v>
      </c>
      <c r="C176" s="339">
        <v>12</v>
      </c>
      <c r="D176" s="339">
        <v>4</v>
      </c>
      <c r="E176" s="334" t="s">
        <v>1990</v>
      </c>
      <c r="F176" s="335" t="s">
        <v>287</v>
      </c>
      <c r="G176" s="323">
        <v>2</v>
      </c>
      <c r="H176" s="324"/>
      <c r="I176" s="324"/>
      <c r="J176" s="354"/>
    </row>
    <row r="177" spans="2:10" ht="30" outlineLevel="1" x14ac:dyDescent="0.15">
      <c r="B177" s="332" t="s">
        <v>1991</v>
      </c>
      <c r="C177" s="339">
        <v>12</v>
      </c>
      <c r="D177" s="339">
        <v>7</v>
      </c>
      <c r="E177" s="334" t="s">
        <v>1992</v>
      </c>
      <c r="F177" s="335" t="s">
        <v>287</v>
      </c>
      <c r="G177" s="323">
        <v>24</v>
      </c>
      <c r="H177" s="324"/>
      <c r="I177" s="324"/>
      <c r="J177" s="354"/>
    </row>
    <row r="178" spans="2:10" ht="30" outlineLevel="1" x14ac:dyDescent="0.15">
      <c r="B178" s="332" t="s">
        <v>2206</v>
      </c>
      <c r="C178" s="339">
        <v>12</v>
      </c>
      <c r="D178" s="339">
        <v>8</v>
      </c>
      <c r="E178" s="334" t="s">
        <v>1678</v>
      </c>
      <c r="F178" s="335" t="s">
        <v>287</v>
      </c>
      <c r="G178" s="323">
        <v>10</v>
      </c>
      <c r="H178" s="324"/>
      <c r="I178" s="324"/>
      <c r="J178" s="354"/>
    </row>
    <row r="179" spans="2:10" ht="30" outlineLevel="1" x14ac:dyDescent="0.15">
      <c r="B179" s="332" t="s">
        <v>2207</v>
      </c>
      <c r="C179" s="339">
        <v>12</v>
      </c>
      <c r="D179" s="339">
        <v>9</v>
      </c>
      <c r="E179" s="334" t="s">
        <v>2208</v>
      </c>
      <c r="F179" s="335" t="s">
        <v>287</v>
      </c>
      <c r="G179" s="323">
        <v>5</v>
      </c>
      <c r="H179" s="324"/>
      <c r="I179" s="324"/>
      <c r="J179" s="354"/>
    </row>
    <row r="180" spans="2:10" ht="30" outlineLevel="1" x14ac:dyDescent="0.15">
      <c r="B180" s="332" t="s">
        <v>1376</v>
      </c>
      <c r="C180" s="339">
        <v>12</v>
      </c>
      <c r="D180" s="339">
        <v>10</v>
      </c>
      <c r="E180" s="334" t="s">
        <v>1377</v>
      </c>
      <c r="F180" s="335" t="s">
        <v>287</v>
      </c>
      <c r="G180" s="323">
        <v>1</v>
      </c>
      <c r="H180" s="324"/>
      <c r="I180" s="324"/>
      <c r="J180" s="354"/>
    </row>
    <row r="181" spans="2:10" ht="30" outlineLevel="1" x14ac:dyDescent="0.15">
      <c r="B181" s="332" t="s">
        <v>1378</v>
      </c>
      <c r="C181" s="339">
        <v>12</v>
      </c>
      <c r="D181" s="339">
        <v>11</v>
      </c>
      <c r="E181" s="334" t="s">
        <v>1379</v>
      </c>
      <c r="F181" s="335" t="s">
        <v>287</v>
      </c>
      <c r="G181" s="323">
        <v>1</v>
      </c>
      <c r="H181" s="324"/>
      <c r="I181" s="324"/>
      <c r="J181" s="354"/>
    </row>
    <row r="182" spans="2:10" ht="30" outlineLevel="1" x14ac:dyDescent="0.15">
      <c r="B182" s="332" t="s">
        <v>1380</v>
      </c>
      <c r="C182" s="339">
        <v>12</v>
      </c>
      <c r="D182" s="339">
        <v>12</v>
      </c>
      <c r="E182" s="334" t="s">
        <v>1381</v>
      </c>
      <c r="F182" s="335" t="s">
        <v>287</v>
      </c>
      <c r="G182" s="323">
        <v>1</v>
      </c>
      <c r="H182" s="324"/>
      <c r="I182" s="324"/>
      <c r="J182" s="354"/>
    </row>
    <row r="183" spans="2:10" ht="30" outlineLevel="1" x14ac:dyDescent="0.15">
      <c r="B183" s="332" t="s">
        <v>1382</v>
      </c>
      <c r="C183" s="339">
        <v>12</v>
      </c>
      <c r="D183" s="339">
        <v>13</v>
      </c>
      <c r="E183" s="334" t="s">
        <v>1383</v>
      </c>
      <c r="F183" s="335" t="s">
        <v>287</v>
      </c>
      <c r="G183" s="323">
        <v>1</v>
      </c>
      <c r="H183" s="324"/>
      <c r="I183" s="324"/>
      <c r="J183" s="354"/>
    </row>
    <row r="184" spans="2:10" ht="30" outlineLevel="1" x14ac:dyDescent="0.15">
      <c r="B184" s="332" t="s">
        <v>1384</v>
      </c>
      <c r="C184" s="339">
        <v>12</v>
      </c>
      <c r="D184" s="339">
        <v>14</v>
      </c>
      <c r="E184" s="334" t="s">
        <v>1385</v>
      </c>
      <c r="F184" s="335" t="s">
        <v>287</v>
      </c>
      <c r="G184" s="323">
        <v>1</v>
      </c>
      <c r="H184" s="324"/>
      <c r="I184" s="324"/>
      <c r="J184" s="354"/>
    </row>
    <row r="185" spans="2:10" ht="30" outlineLevel="1" x14ac:dyDescent="0.15">
      <c r="B185" s="332" t="s">
        <v>1386</v>
      </c>
      <c r="C185" s="339">
        <v>12</v>
      </c>
      <c r="D185" s="339">
        <v>15</v>
      </c>
      <c r="E185" s="334" t="s">
        <v>1387</v>
      </c>
      <c r="F185" s="335" t="s">
        <v>287</v>
      </c>
      <c r="G185" s="323">
        <v>1</v>
      </c>
      <c r="H185" s="324"/>
      <c r="I185" s="324"/>
      <c r="J185" s="354"/>
    </row>
    <row r="186" spans="2:10" ht="30" outlineLevel="1" x14ac:dyDescent="0.15">
      <c r="B186" s="332" t="s">
        <v>1388</v>
      </c>
      <c r="C186" s="339">
        <v>12</v>
      </c>
      <c r="D186" s="339">
        <v>16</v>
      </c>
      <c r="E186" s="334" t="s">
        <v>1389</v>
      </c>
      <c r="F186" s="335" t="s">
        <v>287</v>
      </c>
      <c r="G186" s="323">
        <v>1</v>
      </c>
      <c r="H186" s="324"/>
      <c r="I186" s="324"/>
      <c r="J186" s="354"/>
    </row>
    <row r="187" spans="2:10" ht="45" outlineLevel="1" x14ac:dyDescent="0.15">
      <c r="B187" s="332" t="s">
        <v>1390</v>
      </c>
      <c r="C187" s="339">
        <v>12</v>
      </c>
      <c r="D187" s="339">
        <v>17</v>
      </c>
      <c r="E187" s="334" t="s">
        <v>1391</v>
      </c>
      <c r="F187" s="335" t="s">
        <v>287</v>
      </c>
      <c r="G187" s="323">
        <v>1</v>
      </c>
      <c r="H187" s="324"/>
      <c r="I187" s="324"/>
      <c r="J187" s="354"/>
    </row>
    <row r="188" spans="2:10" ht="75" outlineLevel="1" x14ac:dyDescent="0.15">
      <c r="B188" s="332" t="s">
        <v>1392</v>
      </c>
      <c r="C188" s="339">
        <v>12</v>
      </c>
      <c r="D188" s="339">
        <v>18</v>
      </c>
      <c r="E188" s="334" t="s">
        <v>1393</v>
      </c>
      <c r="F188" s="335" t="s">
        <v>287</v>
      </c>
      <c r="G188" s="323">
        <v>1</v>
      </c>
      <c r="H188" s="324"/>
      <c r="I188" s="324"/>
      <c r="J188" s="354"/>
    </row>
    <row r="189" spans="2:10" ht="60" outlineLevel="1" x14ac:dyDescent="0.15">
      <c r="B189" s="332" t="s">
        <v>1394</v>
      </c>
      <c r="C189" s="339">
        <v>12</v>
      </c>
      <c r="D189" s="339">
        <v>19</v>
      </c>
      <c r="E189" s="334" t="s">
        <v>1395</v>
      </c>
      <c r="F189" s="335" t="s">
        <v>287</v>
      </c>
      <c r="G189" s="323">
        <v>1</v>
      </c>
      <c r="H189" s="324"/>
      <c r="I189" s="324"/>
      <c r="J189" s="354"/>
    </row>
    <row r="190" spans="2:10" ht="75" outlineLevel="1" x14ac:dyDescent="0.15">
      <c r="B190" s="332" t="s">
        <v>1396</v>
      </c>
      <c r="C190" s="339">
        <v>12</v>
      </c>
      <c r="D190" s="339">
        <v>20</v>
      </c>
      <c r="E190" s="334" t="s">
        <v>1397</v>
      </c>
      <c r="F190" s="335" t="s">
        <v>287</v>
      </c>
      <c r="G190" s="323">
        <v>1</v>
      </c>
      <c r="H190" s="324"/>
      <c r="I190" s="324"/>
      <c r="J190" s="354"/>
    </row>
    <row r="191" spans="2:10" ht="15" outlineLevel="1" x14ac:dyDescent="0.15">
      <c r="B191" s="332" t="s">
        <v>1993</v>
      </c>
      <c r="C191" s="339">
        <v>12</v>
      </c>
      <c r="D191" s="339">
        <v>22</v>
      </c>
      <c r="E191" s="334" t="s">
        <v>1994</v>
      </c>
      <c r="F191" s="335" t="s">
        <v>287</v>
      </c>
      <c r="G191" s="323">
        <v>20</v>
      </c>
      <c r="H191" s="324"/>
      <c r="I191" s="324"/>
      <c r="J191" s="354"/>
    </row>
    <row r="192" spans="2:10" ht="30" outlineLevel="1" x14ac:dyDescent="0.15">
      <c r="B192" s="332" t="s">
        <v>1995</v>
      </c>
      <c r="C192" s="339">
        <v>12</v>
      </c>
      <c r="D192" s="339"/>
      <c r="E192" s="334" t="s">
        <v>1996</v>
      </c>
      <c r="F192" s="335" t="s">
        <v>287</v>
      </c>
      <c r="G192" s="323">
        <v>1</v>
      </c>
      <c r="H192" s="324"/>
      <c r="I192" s="324"/>
      <c r="J192" s="354"/>
    </row>
    <row r="193" spans="2:10" ht="15" outlineLevel="1" x14ac:dyDescent="0.15">
      <c r="B193" s="332" t="s">
        <v>1997</v>
      </c>
      <c r="C193" s="339">
        <v>12</v>
      </c>
      <c r="D193" s="339"/>
      <c r="E193" s="334" t="s">
        <v>1998</v>
      </c>
      <c r="F193" s="335" t="s">
        <v>287</v>
      </c>
      <c r="G193" s="323">
        <v>12</v>
      </c>
      <c r="H193" s="324"/>
      <c r="I193" s="324"/>
      <c r="J193" s="354"/>
    </row>
    <row r="194" spans="2:10" ht="15" outlineLevel="1" x14ac:dyDescent="0.15">
      <c r="B194" s="332" t="s">
        <v>1999</v>
      </c>
      <c r="C194" s="339">
        <v>12</v>
      </c>
      <c r="D194" s="339"/>
      <c r="E194" s="334" t="s">
        <v>2000</v>
      </c>
      <c r="F194" s="335" t="s">
        <v>362</v>
      </c>
      <c r="G194" s="323">
        <v>20</v>
      </c>
      <c r="H194" s="324"/>
      <c r="I194" s="324"/>
      <c r="J194" s="354"/>
    </row>
    <row r="195" spans="2:10" ht="30" outlineLevel="1" x14ac:dyDescent="0.15">
      <c r="B195" s="332" t="s">
        <v>1983</v>
      </c>
      <c r="C195" s="339">
        <v>12</v>
      </c>
      <c r="D195" s="339"/>
      <c r="E195" s="334" t="s">
        <v>1984</v>
      </c>
      <c r="F195" s="335" t="s">
        <v>287</v>
      </c>
      <c r="G195" s="323">
        <v>4</v>
      </c>
      <c r="H195" s="324"/>
      <c r="I195" s="324"/>
      <c r="J195" s="354"/>
    </row>
    <row r="196" spans="2:10" ht="15" outlineLevel="1" x14ac:dyDescent="0.15">
      <c r="B196" s="332" t="s">
        <v>2001</v>
      </c>
      <c r="C196" s="339">
        <v>12</v>
      </c>
      <c r="D196" s="339"/>
      <c r="E196" s="334" t="s">
        <v>2002</v>
      </c>
      <c r="F196" s="335" t="s">
        <v>362</v>
      </c>
      <c r="G196" s="323">
        <v>12</v>
      </c>
      <c r="H196" s="324"/>
      <c r="I196" s="324"/>
      <c r="J196" s="354"/>
    </row>
    <row r="197" spans="2:10" ht="15" outlineLevel="1" x14ac:dyDescent="0.15">
      <c r="B197" s="332" t="s">
        <v>2003</v>
      </c>
      <c r="C197" s="339">
        <v>12</v>
      </c>
      <c r="D197" s="339"/>
      <c r="E197" s="334" t="s">
        <v>2004</v>
      </c>
      <c r="F197" s="335" t="s">
        <v>362</v>
      </c>
      <c r="G197" s="323">
        <v>12</v>
      </c>
      <c r="H197" s="324"/>
      <c r="I197" s="324"/>
      <c r="J197" s="354"/>
    </row>
    <row r="198" spans="2:10" ht="15" outlineLevel="1" x14ac:dyDescent="0.15">
      <c r="B198" s="332" t="s">
        <v>2005</v>
      </c>
      <c r="C198" s="339">
        <v>12</v>
      </c>
      <c r="D198" s="339"/>
      <c r="E198" s="334" t="s">
        <v>2006</v>
      </c>
      <c r="F198" s="335" t="s">
        <v>362</v>
      </c>
      <c r="G198" s="323">
        <v>5</v>
      </c>
      <c r="H198" s="324"/>
      <c r="I198" s="324"/>
      <c r="J198" s="354"/>
    </row>
    <row r="199" spans="2:10" ht="15" outlineLevel="1" x14ac:dyDescent="0.15">
      <c r="B199" s="332" t="s">
        <v>2007</v>
      </c>
      <c r="C199" s="339">
        <v>12</v>
      </c>
      <c r="D199" s="339"/>
      <c r="E199" s="334" t="s">
        <v>2008</v>
      </c>
      <c r="F199" s="335" t="s">
        <v>362</v>
      </c>
      <c r="G199" s="323">
        <v>1</v>
      </c>
      <c r="H199" s="324"/>
      <c r="I199" s="324"/>
      <c r="J199" s="354"/>
    </row>
    <row r="200" spans="2:10" ht="30.75" customHeight="1" outlineLevel="1" x14ac:dyDescent="0.15">
      <c r="B200" s="332" t="s">
        <v>2009</v>
      </c>
      <c r="C200" s="339">
        <v>12</v>
      </c>
      <c r="D200" s="339"/>
      <c r="E200" s="334" t="s">
        <v>2010</v>
      </c>
      <c r="F200" s="335" t="s">
        <v>287</v>
      </c>
      <c r="G200" s="323">
        <v>1</v>
      </c>
      <c r="H200" s="324"/>
      <c r="I200" s="324"/>
      <c r="J200" s="354"/>
    </row>
    <row r="201" spans="2:10" ht="15" x14ac:dyDescent="0.15">
      <c r="B201" s="325"/>
      <c r="C201" s="313">
        <v>13</v>
      </c>
      <c r="D201" s="313"/>
      <c r="E201" s="326" t="s">
        <v>1148</v>
      </c>
      <c r="F201" s="316"/>
      <c r="G201" s="317"/>
      <c r="H201" s="331"/>
      <c r="I201" s="331"/>
      <c r="J201" s="354"/>
    </row>
    <row r="202" spans="2:10" ht="50" customHeight="1" outlineLevel="1" x14ac:dyDescent="0.15">
      <c r="B202" s="332" t="s">
        <v>2011</v>
      </c>
      <c r="C202" s="320">
        <v>13</v>
      </c>
      <c r="D202" s="320">
        <v>0.2</v>
      </c>
      <c r="E202" s="334" t="s">
        <v>2012</v>
      </c>
      <c r="F202" s="335" t="s">
        <v>233</v>
      </c>
      <c r="G202" s="323">
        <v>1</v>
      </c>
      <c r="H202" s="324"/>
      <c r="I202" s="324"/>
      <c r="J202" s="354"/>
    </row>
    <row r="203" spans="2:10" ht="60" outlineLevel="1" x14ac:dyDescent="0.15">
      <c r="B203" s="332" t="s">
        <v>2013</v>
      </c>
      <c r="C203" s="320">
        <v>13</v>
      </c>
      <c r="D203" s="320">
        <v>0.4</v>
      </c>
      <c r="E203" s="334" t="s">
        <v>2014</v>
      </c>
      <c r="F203" s="335" t="s">
        <v>233</v>
      </c>
      <c r="G203" s="323">
        <v>1</v>
      </c>
      <c r="H203" s="324"/>
      <c r="I203" s="324"/>
      <c r="J203" s="354"/>
    </row>
    <row r="204" spans="2:10" ht="30" outlineLevel="1" x14ac:dyDescent="0.15">
      <c r="B204" s="332" t="s">
        <v>2015</v>
      </c>
      <c r="C204" s="320">
        <v>13</v>
      </c>
      <c r="D204" s="320">
        <v>0.7</v>
      </c>
      <c r="E204" s="334" t="s">
        <v>2016</v>
      </c>
      <c r="F204" s="335" t="s">
        <v>233</v>
      </c>
      <c r="G204" s="323">
        <v>1</v>
      </c>
      <c r="H204" s="324"/>
      <c r="I204" s="324"/>
      <c r="J204" s="354"/>
    </row>
    <row r="205" spans="2:10" ht="45" outlineLevel="1" x14ac:dyDescent="0.15">
      <c r="B205" s="332" t="s">
        <v>2017</v>
      </c>
      <c r="C205" s="320">
        <v>13</v>
      </c>
      <c r="D205" s="320">
        <v>10</v>
      </c>
      <c r="E205" s="334" t="s">
        <v>2018</v>
      </c>
      <c r="F205" s="335" t="s">
        <v>233</v>
      </c>
      <c r="G205" s="323">
        <v>1</v>
      </c>
      <c r="H205" s="324"/>
      <c r="I205" s="324"/>
      <c r="J205" s="354"/>
    </row>
    <row r="206" spans="2:10" ht="45" outlineLevel="1" x14ac:dyDescent="0.15">
      <c r="B206" s="332" t="s">
        <v>2019</v>
      </c>
      <c r="C206" s="320">
        <v>13</v>
      </c>
      <c r="D206" s="320">
        <v>11</v>
      </c>
      <c r="E206" s="334" t="s">
        <v>2020</v>
      </c>
      <c r="F206" s="335" t="s">
        <v>362</v>
      </c>
      <c r="G206" s="323">
        <v>1</v>
      </c>
      <c r="H206" s="324"/>
      <c r="I206" s="324"/>
      <c r="J206" s="354"/>
    </row>
    <row r="207" spans="2:10" ht="30" outlineLevel="1" x14ac:dyDescent="0.15">
      <c r="B207" s="332" t="s">
        <v>2021</v>
      </c>
      <c r="C207" s="320">
        <v>13</v>
      </c>
      <c r="D207" s="320">
        <v>12</v>
      </c>
      <c r="E207" s="334" t="s">
        <v>2022</v>
      </c>
      <c r="F207" s="335" t="s">
        <v>362</v>
      </c>
      <c r="G207" s="323">
        <v>1</v>
      </c>
      <c r="H207" s="324"/>
      <c r="I207" s="324"/>
      <c r="J207" s="354"/>
    </row>
    <row r="208" spans="2:10" ht="45" outlineLevel="1" x14ac:dyDescent="0.15">
      <c r="B208" s="332" t="s">
        <v>2023</v>
      </c>
      <c r="C208" s="320">
        <v>13</v>
      </c>
      <c r="D208" s="320">
        <v>15</v>
      </c>
      <c r="E208" s="334" t="s">
        <v>2024</v>
      </c>
      <c r="F208" s="335" t="s">
        <v>362</v>
      </c>
      <c r="G208" s="323">
        <v>100</v>
      </c>
      <c r="H208" s="324"/>
      <c r="I208" s="324"/>
      <c r="J208" s="354"/>
    </row>
    <row r="209" spans="2:10" ht="45" outlineLevel="1" x14ac:dyDescent="0.15">
      <c r="B209" s="332" t="s">
        <v>2025</v>
      </c>
      <c r="C209" s="320">
        <v>13</v>
      </c>
      <c r="D209" s="320">
        <v>16</v>
      </c>
      <c r="E209" s="334" t="s">
        <v>2026</v>
      </c>
      <c r="F209" s="335" t="s">
        <v>362</v>
      </c>
      <c r="G209" s="323">
        <v>1</v>
      </c>
      <c r="H209" s="324"/>
      <c r="I209" s="324"/>
      <c r="J209" s="354"/>
    </row>
    <row r="210" spans="2:10" ht="30" outlineLevel="1" x14ac:dyDescent="0.15">
      <c r="B210" s="332" t="s">
        <v>2027</v>
      </c>
      <c r="C210" s="320">
        <v>13</v>
      </c>
      <c r="D210" s="320">
        <v>24</v>
      </c>
      <c r="E210" s="334" t="s">
        <v>2028</v>
      </c>
      <c r="F210" s="335" t="s">
        <v>2029</v>
      </c>
      <c r="G210" s="323">
        <v>1</v>
      </c>
      <c r="H210" s="324"/>
      <c r="I210" s="324"/>
      <c r="J210" s="354"/>
    </row>
    <row r="211" spans="2:10" ht="90" outlineLevel="1" x14ac:dyDescent="0.15">
      <c r="B211" s="332" t="s">
        <v>2030</v>
      </c>
      <c r="C211" s="320">
        <v>13</v>
      </c>
      <c r="D211" s="320">
        <v>24</v>
      </c>
      <c r="E211" s="334" t="s">
        <v>2031</v>
      </c>
      <c r="F211" s="335" t="s">
        <v>362</v>
      </c>
      <c r="G211" s="323">
        <v>150</v>
      </c>
      <c r="H211" s="324"/>
      <c r="I211" s="324"/>
      <c r="J211" s="354"/>
    </row>
    <row r="212" spans="2:10" ht="38" customHeight="1" outlineLevel="1" x14ac:dyDescent="0.15">
      <c r="B212" s="332" t="s">
        <v>2032</v>
      </c>
      <c r="C212" s="320">
        <v>13</v>
      </c>
      <c r="D212" s="320">
        <v>26</v>
      </c>
      <c r="E212" s="334" t="s">
        <v>2033</v>
      </c>
      <c r="F212" s="335" t="s">
        <v>287</v>
      </c>
      <c r="G212" s="323">
        <v>10</v>
      </c>
      <c r="H212" s="324"/>
      <c r="I212" s="324"/>
      <c r="J212" s="354"/>
    </row>
    <row r="213" spans="2:10" ht="30" outlineLevel="1" x14ac:dyDescent="0.15">
      <c r="B213" s="332" t="s">
        <v>2040</v>
      </c>
      <c r="C213" s="320">
        <v>13</v>
      </c>
      <c r="D213" s="320">
        <v>31</v>
      </c>
      <c r="E213" s="334" t="s">
        <v>2041</v>
      </c>
      <c r="F213" s="335" t="s">
        <v>233</v>
      </c>
      <c r="G213" s="323">
        <v>1</v>
      </c>
      <c r="H213" s="324"/>
      <c r="I213" s="324"/>
      <c r="J213" s="354"/>
    </row>
    <row r="214" spans="2:10" ht="60" outlineLevel="1" x14ac:dyDescent="0.15">
      <c r="B214" s="332" t="s">
        <v>2149</v>
      </c>
      <c r="C214" s="320">
        <v>13</v>
      </c>
      <c r="D214" s="320">
        <v>33</v>
      </c>
      <c r="E214" s="334" t="s">
        <v>2150</v>
      </c>
      <c r="F214" s="335" t="s">
        <v>362</v>
      </c>
      <c r="G214" s="323">
        <v>1</v>
      </c>
      <c r="H214" s="324"/>
      <c r="I214" s="324"/>
      <c r="J214" s="354"/>
    </row>
    <row r="215" spans="2:10" ht="45" outlineLevel="1" x14ac:dyDescent="0.15">
      <c r="B215" s="332" t="s">
        <v>2151</v>
      </c>
      <c r="C215" s="320">
        <v>13</v>
      </c>
      <c r="D215" s="320">
        <v>34</v>
      </c>
      <c r="E215" s="334" t="s">
        <v>2152</v>
      </c>
      <c r="F215" s="335" t="s">
        <v>362</v>
      </c>
      <c r="G215" s="323">
        <v>1</v>
      </c>
      <c r="H215" s="324"/>
      <c r="I215" s="324"/>
      <c r="J215" s="354"/>
    </row>
    <row r="216" spans="2:10" ht="15" outlineLevel="1" x14ac:dyDescent="0.15">
      <c r="B216" s="332" t="s">
        <v>2046</v>
      </c>
      <c r="C216" s="320">
        <v>13</v>
      </c>
      <c r="D216" s="320">
        <v>37</v>
      </c>
      <c r="E216" s="334" t="s">
        <v>2047</v>
      </c>
      <c r="F216" s="335" t="s">
        <v>2048</v>
      </c>
      <c r="G216" s="323">
        <v>150</v>
      </c>
      <c r="H216" s="324"/>
      <c r="I216" s="324"/>
      <c r="J216" s="354"/>
    </row>
    <row r="217" spans="2:10" ht="30" outlineLevel="1" x14ac:dyDescent="0.15">
      <c r="B217" s="332" t="s">
        <v>2253</v>
      </c>
      <c r="C217" s="320">
        <v>13</v>
      </c>
      <c r="D217" s="320">
        <v>37</v>
      </c>
      <c r="E217" s="334" t="s">
        <v>2255</v>
      </c>
      <c r="F217" s="335" t="s">
        <v>2029</v>
      </c>
      <c r="G217" s="323">
        <v>1</v>
      </c>
      <c r="H217" s="324"/>
      <c r="I217" s="324"/>
      <c r="J217" s="354"/>
    </row>
    <row r="218" spans="2:10" ht="15" x14ac:dyDescent="0.15">
      <c r="B218" s="325"/>
      <c r="C218" s="313">
        <v>14</v>
      </c>
      <c r="D218" s="313"/>
      <c r="E218" s="326" t="s">
        <v>2348</v>
      </c>
      <c r="F218" s="344"/>
      <c r="G218" s="317"/>
      <c r="H218" s="331"/>
      <c r="I218" s="331"/>
      <c r="J218" s="354"/>
    </row>
    <row r="219" spans="2:10" ht="30" outlineLevel="1" x14ac:dyDescent="0.15">
      <c r="B219" s="332" t="s">
        <v>2049</v>
      </c>
      <c r="C219" s="320">
        <v>14</v>
      </c>
      <c r="D219" s="320">
        <v>1</v>
      </c>
      <c r="E219" s="334" t="s">
        <v>2050</v>
      </c>
      <c r="F219" s="335" t="s">
        <v>233</v>
      </c>
      <c r="G219" s="323">
        <v>1</v>
      </c>
      <c r="H219" s="324"/>
      <c r="I219" s="324"/>
      <c r="J219" s="354"/>
    </row>
    <row r="220" spans="2:10" ht="15" outlineLevel="1" x14ac:dyDescent="0.15">
      <c r="B220" s="332" t="s">
        <v>2051</v>
      </c>
      <c r="C220" s="320">
        <v>14</v>
      </c>
      <c r="D220" s="320">
        <v>2</v>
      </c>
      <c r="E220" s="334" t="s">
        <v>2052</v>
      </c>
      <c r="F220" s="335" t="s">
        <v>233</v>
      </c>
      <c r="G220" s="323">
        <v>100</v>
      </c>
      <c r="H220" s="324"/>
      <c r="I220" s="324"/>
      <c r="J220" s="354"/>
    </row>
    <row r="221" spans="2:10" ht="15" outlineLevel="1" x14ac:dyDescent="0.15">
      <c r="B221" s="332" t="s">
        <v>2053</v>
      </c>
      <c r="C221" s="320">
        <v>14</v>
      </c>
      <c r="D221" s="320">
        <v>3</v>
      </c>
      <c r="E221" s="334" t="s">
        <v>2054</v>
      </c>
      <c r="F221" s="335" t="s">
        <v>233</v>
      </c>
      <c r="G221" s="323">
        <v>100</v>
      </c>
      <c r="H221" s="324"/>
      <c r="I221" s="324"/>
      <c r="J221" s="354"/>
    </row>
    <row r="222" spans="2:10" ht="30" outlineLevel="1" x14ac:dyDescent="0.15">
      <c r="B222" s="332" t="s">
        <v>2055</v>
      </c>
      <c r="C222" s="320">
        <v>14</v>
      </c>
      <c r="D222" s="320">
        <v>3</v>
      </c>
      <c r="E222" s="334" t="s">
        <v>2056</v>
      </c>
      <c r="F222" s="335" t="s">
        <v>233</v>
      </c>
      <c r="G222" s="323">
        <v>1</v>
      </c>
      <c r="H222" s="324"/>
      <c r="I222" s="324"/>
      <c r="J222" s="354"/>
    </row>
    <row r="223" spans="2:10" ht="15" x14ac:dyDescent="0.15">
      <c r="B223" s="325"/>
      <c r="C223" s="313">
        <v>15</v>
      </c>
      <c r="D223" s="313"/>
      <c r="E223" s="326" t="s">
        <v>2349</v>
      </c>
      <c r="F223" s="313"/>
      <c r="G223" s="317"/>
      <c r="H223" s="331"/>
      <c r="I223" s="331"/>
      <c r="J223" s="354"/>
    </row>
    <row r="224" spans="2:10" ht="15" outlineLevel="1" x14ac:dyDescent="0.15">
      <c r="B224" s="332" t="s">
        <v>2057</v>
      </c>
      <c r="C224" s="320">
        <v>15</v>
      </c>
      <c r="D224" s="320">
        <v>0.3</v>
      </c>
      <c r="E224" s="334" t="s">
        <v>2058</v>
      </c>
      <c r="F224" s="320" t="s">
        <v>233</v>
      </c>
      <c r="G224" s="323">
        <v>24</v>
      </c>
      <c r="H224" s="324"/>
      <c r="I224" s="324"/>
      <c r="J224" s="354"/>
    </row>
    <row r="225" spans="2:10" ht="15" outlineLevel="1" x14ac:dyDescent="0.15">
      <c r="B225" s="332" t="s">
        <v>2059</v>
      </c>
      <c r="C225" s="320">
        <v>15</v>
      </c>
      <c r="D225" s="320">
        <v>0.6</v>
      </c>
      <c r="E225" s="334" t="s">
        <v>2060</v>
      </c>
      <c r="F225" s="320" t="s">
        <v>233</v>
      </c>
      <c r="G225" s="323">
        <v>24</v>
      </c>
      <c r="H225" s="324"/>
      <c r="I225" s="324"/>
      <c r="J225" s="354"/>
    </row>
    <row r="226" spans="2:10" ht="15" outlineLevel="1" x14ac:dyDescent="0.15">
      <c r="B226" s="332" t="s">
        <v>2061</v>
      </c>
      <c r="C226" s="320">
        <v>15</v>
      </c>
      <c r="D226" s="320">
        <v>0.9</v>
      </c>
      <c r="E226" s="334" t="s">
        <v>2062</v>
      </c>
      <c r="F226" s="320" t="s">
        <v>233</v>
      </c>
      <c r="G226" s="323">
        <v>8</v>
      </c>
      <c r="H226" s="324"/>
      <c r="I226" s="324"/>
      <c r="J226" s="354"/>
    </row>
    <row r="227" spans="2:10" ht="30" outlineLevel="1" x14ac:dyDescent="0.15">
      <c r="B227" s="332" t="s">
        <v>2063</v>
      </c>
      <c r="C227" s="320">
        <v>15</v>
      </c>
      <c r="D227" s="320">
        <v>12</v>
      </c>
      <c r="E227" s="334" t="s">
        <v>2064</v>
      </c>
      <c r="F227" s="320" t="s">
        <v>362</v>
      </c>
      <c r="G227" s="323">
        <v>36</v>
      </c>
      <c r="H227" s="324"/>
      <c r="I227" s="324"/>
      <c r="J227" s="354"/>
    </row>
    <row r="228" spans="2:10" ht="30" outlineLevel="1" x14ac:dyDescent="0.15">
      <c r="B228" s="332" t="s">
        <v>2065</v>
      </c>
      <c r="C228" s="320">
        <v>15</v>
      </c>
      <c r="D228" s="320">
        <v>13</v>
      </c>
      <c r="E228" s="334" t="s">
        <v>2066</v>
      </c>
      <c r="F228" s="320" t="s">
        <v>287</v>
      </c>
      <c r="G228" s="323">
        <v>1</v>
      </c>
      <c r="H228" s="324"/>
      <c r="I228" s="324"/>
      <c r="J228" s="354"/>
    </row>
    <row r="229" spans="2:10" ht="30" outlineLevel="1" x14ac:dyDescent="0.15">
      <c r="B229" s="332" t="s">
        <v>2067</v>
      </c>
      <c r="C229" s="320">
        <v>15</v>
      </c>
      <c r="D229" s="320">
        <v>14</v>
      </c>
      <c r="E229" s="334" t="s">
        <v>2068</v>
      </c>
      <c r="F229" s="320" t="s">
        <v>362</v>
      </c>
      <c r="G229" s="323">
        <v>4</v>
      </c>
      <c r="H229" s="324"/>
      <c r="I229" s="324"/>
      <c r="J229" s="354"/>
    </row>
    <row r="230" spans="2:10" ht="30" outlineLevel="1" x14ac:dyDescent="0.15">
      <c r="B230" s="332" t="s">
        <v>2069</v>
      </c>
      <c r="C230" s="320">
        <v>15</v>
      </c>
      <c r="D230" s="320">
        <v>16</v>
      </c>
      <c r="E230" s="334" t="s">
        <v>2070</v>
      </c>
      <c r="F230" s="320" t="s">
        <v>362</v>
      </c>
      <c r="G230" s="323">
        <v>6</v>
      </c>
      <c r="H230" s="324"/>
      <c r="I230" s="324"/>
      <c r="J230" s="354"/>
    </row>
    <row r="231" spans="2:10" ht="30" outlineLevel="1" x14ac:dyDescent="0.15">
      <c r="B231" s="332" t="s">
        <v>2071</v>
      </c>
      <c r="C231" s="320">
        <v>15</v>
      </c>
      <c r="D231" s="320">
        <v>18</v>
      </c>
      <c r="E231" s="334" t="s">
        <v>2072</v>
      </c>
      <c r="F231" s="320" t="s">
        <v>362</v>
      </c>
      <c r="G231" s="323">
        <v>1</v>
      </c>
      <c r="H231" s="324"/>
      <c r="I231" s="324"/>
      <c r="J231" s="354"/>
    </row>
    <row r="232" spans="2:10" ht="15" outlineLevel="1" x14ac:dyDescent="0.15">
      <c r="B232" s="332" t="s">
        <v>2073</v>
      </c>
      <c r="C232" s="320">
        <v>15</v>
      </c>
      <c r="D232" s="320">
        <v>20</v>
      </c>
      <c r="E232" s="334" t="s">
        <v>2074</v>
      </c>
      <c r="F232" s="320" t="s">
        <v>362</v>
      </c>
      <c r="G232" s="323">
        <v>24</v>
      </c>
      <c r="H232" s="324"/>
      <c r="I232" s="324"/>
      <c r="J232" s="354"/>
    </row>
    <row r="233" spans="2:10" ht="34" customHeight="1" outlineLevel="1" x14ac:dyDescent="0.15">
      <c r="B233" s="332" t="s">
        <v>2075</v>
      </c>
      <c r="C233" s="320">
        <v>15</v>
      </c>
      <c r="D233" s="320">
        <v>22</v>
      </c>
      <c r="E233" s="334" t="s">
        <v>2076</v>
      </c>
      <c r="F233" s="320" t="s">
        <v>362</v>
      </c>
      <c r="G233" s="323">
        <v>1</v>
      </c>
      <c r="H233" s="324"/>
      <c r="I233" s="324"/>
      <c r="J233" s="354"/>
    </row>
    <row r="234" spans="2:10" ht="30" outlineLevel="1" x14ac:dyDescent="0.15">
      <c r="B234" s="332" t="s">
        <v>2077</v>
      </c>
      <c r="C234" s="320">
        <v>15</v>
      </c>
      <c r="D234" s="320">
        <v>25</v>
      </c>
      <c r="E234" s="334" t="s">
        <v>2078</v>
      </c>
      <c r="F234" s="320" t="s">
        <v>233</v>
      </c>
      <c r="G234" s="323">
        <v>156</v>
      </c>
      <c r="H234" s="324"/>
      <c r="I234" s="324"/>
      <c r="J234" s="354"/>
    </row>
    <row r="235" spans="2:10" ht="15" x14ac:dyDescent="0.15">
      <c r="B235" s="325"/>
      <c r="C235" s="313">
        <v>16</v>
      </c>
      <c r="D235" s="313"/>
      <c r="E235" s="326" t="s">
        <v>2350</v>
      </c>
      <c r="F235" s="313"/>
      <c r="G235" s="317"/>
      <c r="H235" s="331"/>
      <c r="I235" s="331"/>
      <c r="J235" s="354"/>
    </row>
    <row r="236" spans="2:10" ht="15" outlineLevel="1" x14ac:dyDescent="0.15">
      <c r="B236" s="332" t="s">
        <v>2079</v>
      </c>
      <c r="C236" s="320">
        <v>16</v>
      </c>
      <c r="D236" s="320">
        <v>0.1</v>
      </c>
      <c r="E236" s="334" t="s">
        <v>2080</v>
      </c>
      <c r="F236" s="320" t="s">
        <v>233</v>
      </c>
      <c r="G236" s="323">
        <v>48</v>
      </c>
      <c r="H236" s="324"/>
      <c r="I236" s="324"/>
      <c r="J236" s="354"/>
    </row>
    <row r="237" spans="2:10" ht="15" outlineLevel="1" x14ac:dyDescent="0.15">
      <c r="B237" s="332" t="s">
        <v>2081</v>
      </c>
      <c r="C237" s="320">
        <v>16</v>
      </c>
      <c r="D237" s="320">
        <v>0.2</v>
      </c>
      <c r="E237" s="334" t="s">
        <v>2082</v>
      </c>
      <c r="F237" s="320" t="s">
        <v>233</v>
      </c>
      <c r="G237" s="323">
        <v>48</v>
      </c>
      <c r="H237" s="324"/>
      <c r="I237" s="324"/>
      <c r="J237" s="354"/>
    </row>
    <row r="238" spans="2:10" ht="15" outlineLevel="1" x14ac:dyDescent="0.15">
      <c r="B238" s="332" t="s">
        <v>2083</v>
      </c>
      <c r="C238" s="320">
        <v>16</v>
      </c>
      <c r="D238" s="320">
        <v>0.3</v>
      </c>
      <c r="E238" s="334" t="s">
        <v>2084</v>
      </c>
      <c r="F238" s="320" t="s">
        <v>233</v>
      </c>
      <c r="G238" s="323">
        <v>48</v>
      </c>
      <c r="H238" s="324"/>
      <c r="I238" s="324"/>
      <c r="J238" s="354"/>
    </row>
    <row r="239" spans="2:10" ht="15" outlineLevel="1" x14ac:dyDescent="0.15">
      <c r="B239" s="332" t="s">
        <v>2085</v>
      </c>
      <c r="C239" s="320">
        <v>16</v>
      </c>
      <c r="D239" s="320">
        <v>0.4</v>
      </c>
      <c r="E239" s="334" t="s">
        <v>2086</v>
      </c>
      <c r="F239" s="320" t="s">
        <v>233</v>
      </c>
      <c r="G239" s="323">
        <v>24</v>
      </c>
      <c r="H239" s="324"/>
      <c r="I239" s="324"/>
      <c r="J239" s="354"/>
    </row>
    <row r="240" spans="2:10" ht="15" outlineLevel="1" x14ac:dyDescent="0.15">
      <c r="B240" s="332" t="s">
        <v>2087</v>
      </c>
      <c r="C240" s="320">
        <v>16</v>
      </c>
      <c r="D240" s="320">
        <v>0.5</v>
      </c>
      <c r="E240" s="334" t="s">
        <v>2088</v>
      </c>
      <c r="F240" s="320" t="s">
        <v>233</v>
      </c>
      <c r="G240" s="323">
        <v>60</v>
      </c>
      <c r="H240" s="324"/>
      <c r="I240" s="324"/>
      <c r="J240" s="354"/>
    </row>
    <row r="241" spans="2:10" ht="15" outlineLevel="1" x14ac:dyDescent="0.15">
      <c r="B241" s="332" t="s">
        <v>2089</v>
      </c>
      <c r="C241" s="320">
        <v>16</v>
      </c>
      <c r="D241" s="320">
        <v>0.8</v>
      </c>
      <c r="E241" s="334" t="s">
        <v>2090</v>
      </c>
      <c r="F241" s="320" t="s">
        <v>233</v>
      </c>
      <c r="G241" s="323">
        <v>48</v>
      </c>
      <c r="H241" s="324"/>
      <c r="I241" s="324"/>
      <c r="J241" s="354"/>
    </row>
    <row r="242" spans="2:10" ht="45" outlineLevel="1" x14ac:dyDescent="0.15">
      <c r="B242" s="332" t="s">
        <v>2091</v>
      </c>
      <c r="C242" s="320">
        <v>16</v>
      </c>
      <c r="D242" s="320">
        <v>17</v>
      </c>
      <c r="E242" s="334" t="s">
        <v>2092</v>
      </c>
      <c r="F242" s="320" t="s">
        <v>362</v>
      </c>
      <c r="G242" s="323">
        <v>30</v>
      </c>
      <c r="H242" s="324"/>
      <c r="I242" s="324"/>
      <c r="J242" s="354"/>
    </row>
    <row r="243" spans="2:10" ht="15" outlineLevel="1" x14ac:dyDescent="0.15">
      <c r="B243" s="332" t="s">
        <v>2093</v>
      </c>
      <c r="C243" s="320">
        <v>16</v>
      </c>
      <c r="D243" s="320">
        <v>18</v>
      </c>
      <c r="E243" s="334" t="s">
        <v>2094</v>
      </c>
      <c r="F243" s="320" t="s">
        <v>362</v>
      </c>
      <c r="G243" s="323">
        <v>10</v>
      </c>
      <c r="H243" s="324"/>
      <c r="I243" s="324"/>
      <c r="J243" s="354"/>
    </row>
    <row r="244" spans="2:10" ht="15" outlineLevel="1" x14ac:dyDescent="0.15">
      <c r="B244" s="332" t="s">
        <v>2113</v>
      </c>
      <c r="C244" s="320">
        <v>16</v>
      </c>
      <c r="D244" s="320">
        <v>19</v>
      </c>
      <c r="E244" s="334" t="s">
        <v>2114</v>
      </c>
      <c r="F244" s="320" t="s">
        <v>362</v>
      </c>
      <c r="G244" s="323">
        <v>10</v>
      </c>
      <c r="H244" s="324"/>
      <c r="I244" s="324"/>
      <c r="J244" s="354"/>
    </row>
    <row r="245" spans="2:10" ht="30" outlineLevel="1" x14ac:dyDescent="0.15">
      <c r="B245" s="332" t="s">
        <v>2115</v>
      </c>
      <c r="C245" s="320">
        <v>16</v>
      </c>
      <c r="D245" s="320">
        <v>20</v>
      </c>
      <c r="E245" s="334" t="s">
        <v>2116</v>
      </c>
      <c r="F245" s="320" t="s">
        <v>233</v>
      </c>
      <c r="G245" s="323">
        <v>36</v>
      </c>
      <c r="H245" s="324"/>
      <c r="I245" s="324"/>
      <c r="J245" s="354"/>
    </row>
    <row r="246" spans="2:10" ht="15" x14ac:dyDescent="0.15">
      <c r="B246" s="325"/>
      <c r="C246" s="313">
        <v>17</v>
      </c>
      <c r="D246" s="313"/>
      <c r="E246" s="326" t="s">
        <v>2351</v>
      </c>
      <c r="F246" s="313"/>
      <c r="G246" s="317"/>
      <c r="H246" s="331"/>
      <c r="I246" s="331"/>
      <c r="J246" s="354"/>
    </row>
    <row r="247" spans="2:10" ht="15" outlineLevel="1" x14ac:dyDescent="0.15">
      <c r="B247" s="332" t="s">
        <v>2133</v>
      </c>
      <c r="C247" s="320">
        <v>17</v>
      </c>
      <c r="D247" s="320">
        <v>0.2</v>
      </c>
      <c r="E247" s="334" t="s">
        <v>2134</v>
      </c>
      <c r="F247" s="320" t="s">
        <v>233</v>
      </c>
      <c r="G247" s="323">
        <v>24</v>
      </c>
      <c r="H247" s="324"/>
      <c r="I247" s="324"/>
      <c r="J247" s="354"/>
    </row>
    <row r="248" spans="2:10" ht="15" outlineLevel="1" x14ac:dyDescent="0.15">
      <c r="B248" s="332" t="s">
        <v>2135</v>
      </c>
      <c r="C248" s="320">
        <v>17</v>
      </c>
      <c r="D248" s="320">
        <v>0.3</v>
      </c>
      <c r="E248" s="334" t="s">
        <v>2136</v>
      </c>
      <c r="F248" s="320" t="s">
        <v>233</v>
      </c>
      <c r="G248" s="323">
        <v>12</v>
      </c>
      <c r="H248" s="324"/>
      <c r="I248" s="324"/>
      <c r="J248" s="354"/>
    </row>
    <row r="249" spans="2:10" ht="75" outlineLevel="1" x14ac:dyDescent="0.15">
      <c r="B249" s="332" t="s">
        <v>2137</v>
      </c>
      <c r="C249" s="320">
        <v>17</v>
      </c>
      <c r="D249" s="320">
        <v>10</v>
      </c>
      <c r="E249" s="334" t="s">
        <v>2138</v>
      </c>
      <c r="F249" s="320" t="s">
        <v>233</v>
      </c>
      <c r="G249" s="323">
        <v>50</v>
      </c>
      <c r="H249" s="324"/>
      <c r="I249" s="324"/>
      <c r="J249" s="354"/>
    </row>
    <row r="250" spans="2:10" ht="75" outlineLevel="1" x14ac:dyDescent="0.15">
      <c r="B250" s="332" t="s">
        <v>2139</v>
      </c>
      <c r="C250" s="320">
        <v>17</v>
      </c>
      <c r="D250" s="320">
        <v>11</v>
      </c>
      <c r="E250" s="334" t="s">
        <v>2140</v>
      </c>
      <c r="F250" s="320" t="s">
        <v>362</v>
      </c>
      <c r="G250" s="323">
        <v>24</v>
      </c>
      <c r="H250" s="324"/>
      <c r="I250" s="324"/>
      <c r="J250" s="354"/>
    </row>
    <row r="251" spans="2:10" ht="15" outlineLevel="1" x14ac:dyDescent="0.15">
      <c r="B251" s="332" t="s">
        <v>2141</v>
      </c>
      <c r="C251" s="320">
        <v>17</v>
      </c>
      <c r="D251" s="320">
        <v>18</v>
      </c>
      <c r="E251" s="334" t="s">
        <v>2142</v>
      </c>
      <c r="F251" s="320" t="s">
        <v>233</v>
      </c>
      <c r="G251" s="323">
        <v>1</v>
      </c>
      <c r="H251" s="324"/>
      <c r="I251" s="324"/>
      <c r="J251" s="354"/>
    </row>
    <row r="252" spans="2:10" ht="30" outlineLevel="1" x14ac:dyDescent="0.15">
      <c r="B252" s="332" t="s">
        <v>2143</v>
      </c>
      <c r="C252" s="320">
        <v>17</v>
      </c>
      <c r="D252" s="320">
        <v>19</v>
      </c>
      <c r="E252" s="334" t="s">
        <v>2144</v>
      </c>
      <c r="F252" s="320" t="s">
        <v>233</v>
      </c>
      <c r="G252" s="323">
        <v>1</v>
      </c>
      <c r="H252" s="324"/>
      <c r="I252" s="324"/>
      <c r="J252" s="354"/>
    </row>
    <row r="253" spans="2:10" ht="15" x14ac:dyDescent="0.15">
      <c r="B253" s="328"/>
      <c r="C253" s="313">
        <v>18</v>
      </c>
      <c r="D253" s="337"/>
      <c r="E253" s="329" t="s">
        <v>2352</v>
      </c>
      <c r="F253" s="337"/>
      <c r="G253" s="327"/>
      <c r="H253" s="331"/>
      <c r="I253" s="331"/>
      <c r="J253" s="354"/>
    </row>
    <row r="254" spans="2:10" ht="45" outlineLevel="1" x14ac:dyDescent="0.15">
      <c r="B254" s="332" t="s">
        <v>2121</v>
      </c>
      <c r="C254" s="320">
        <v>18</v>
      </c>
      <c r="D254" s="320">
        <v>0.3</v>
      </c>
      <c r="E254" s="334" t="s">
        <v>2122</v>
      </c>
      <c r="F254" s="320" t="s">
        <v>233</v>
      </c>
      <c r="G254" s="323">
        <v>50</v>
      </c>
      <c r="H254" s="324"/>
      <c r="I254" s="324"/>
      <c r="J254" s="354"/>
    </row>
    <row r="255" spans="2:10" ht="45" outlineLevel="1" x14ac:dyDescent="0.15">
      <c r="B255" s="332" t="s">
        <v>2123</v>
      </c>
      <c r="C255" s="320">
        <v>18</v>
      </c>
      <c r="D255" s="320">
        <v>0.6</v>
      </c>
      <c r="E255" s="334" t="s">
        <v>2124</v>
      </c>
      <c r="F255" s="320" t="s">
        <v>233</v>
      </c>
      <c r="G255" s="323">
        <v>50</v>
      </c>
      <c r="H255" s="324"/>
      <c r="I255" s="324"/>
      <c r="J255" s="354"/>
    </row>
    <row r="256" spans="2:10" ht="30" outlineLevel="1" x14ac:dyDescent="0.15">
      <c r="B256" s="332" t="s">
        <v>2125</v>
      </c>
      <c r="C256" s="320">
        <v>18</v>
      </c>
      <c r="D256" s="320">
        <v>0.8</v>
      </c>
      <c r="E256" s="334" t="s">
        <v>2126</v>
      </c>
      <c r="F256" s="320" t="s">
        <v>362</v>
      </c>
      <c r="G256" s="323">
        <v>12</v>
      </c>
      <c r="H256" s="324"/>
      <c r="I256" s="324"/>
      <c r="J256" s="354"/>
    </row>
    <row r="257" spans="2:10" ht="15" outlineLevel="1" x14ac:dyDescent="0.15">
      <c r="B257" s="332" t="s">
        <v>2127</v>
      </c>
      <c r="C257" s="320">
        <v>18</v>
      </c>
      <c r="D257" s="320">
        <v>0.9</v>
      </c>
      <c r="E257" s="334" t="s">
        <v>2128</v>
      </c>
      <c r="F257" s="320" t="s">
        <v>362</v>
      </c>
      <c r="G257" s="323">
        <v>1</v>
      </c>
      <c r="H257" s="324"/>
      <c r="I257" s="324"/>
      <c r="J257" s="354"/>
    </row>
    <row r="258" spans="2:10" ht="45" outlineLevel="1" x14ac:dyDescent="0.15">
      <c r="B258" s="332" t="s">
        <v>2129</v>
      </c>
      <c r="C258" s="320">
        <v>18</v>
      </c>
      <c r="D258" s="320">
        <v>12</v>
      </c>
      <c r="E258" s="334" t="s">
        <v>2130</v>
      </c>
      <c r="F258" s="320" t="s">
        <v>233</v>
      </c>
      <c r="G258" s="323">
        <v>60</v>
      </c>
      <c r="H258" s="324"/>
      <c r="I258" s="324"/>
      <c r="J258" s="354"/>
    </row>
    <row r="259" spans="2:10" ht="30" outlineLevel="1" x14ac:dyDescent="0.15">
      <c r="B259" s="332" t="s">
        <v>2131</v>
      </c>
      <c r="C259" s="320">
        <v>18</v>
      </c>
      <c r="D259" s="320">
        <v>12</v>
      </c>
      <c r="E259" s="334" t="s">
        <v>2132</v>
      </c>
      <c r="F259" s="320" t="s">
        <v>233</v>
      </c>
      <c r="G259" s="323">
        <v>48</v>
      </c>
      <c r="H259" s="324"/>
      <c r="I259" s="324"/>
      <c r="J259" s="354"/>
    </row>
    <row r="260" spans="2:10" ht="15" x14ac:dyDescent="0.15">
      <c r="B260" s="328"/>
      <c r="C260" s="313">
        <v>19</v>
      </c>
      <c r="D260" s="337"/>
      <c r="E260" s="329" t="s">
        <v>2353</v>
      </c>
      <c r="F260" s="337"/>
      <c r="G260" s="327"/>
      <c r="H260" s="331"/>
      <c r="I260" s="331"/>
      <c r="J260" s="354"/>
    </row>
    <row r="261" spans="2:10" ht="15" x14ac:dyDescent="0.15">
      <c r="B261" s="332" t="s">
        <v>2034</v>
      </c>
      <c r="C261" s="320">
        <v>19</v>
      </c>
      <c r="D261" s="320">
        <v>2</v>
      </c>
      <c r="E261" s="334" t="s">
        <v>2035</v>
      </c>
      <c r="F261" s="320" t="s">
        <v>233</v>
      </c>
      <c r="G261" s="323">
        <v>24</v>
      </c>
      <c r="H261" s="324"/>
      <c r="I261" s="324"/>
      <c r="J261" s="354"/>
    </row>
    <row r="262" spans="2:10" ht="30" outlineLevel="1" x14ac:dyDescent="0.15">
      <c r="B262" s="332" t="s">
        <v>2036</v>
      </c>
      <c r="C262" s="320">
        <v>19</v>
      </c>
      <c r="D262" s="320">
        <v>2</v>
      </c>
      <c r="E262" s="334" t="s">
        <v>2037</v>
      </c>
      <c r="F262" s="320" t="s">
        <v>233</v>
      </c>
      <c r="G262" s="323">
        <v>24</v>
      </c>
      <c r="H262" s="324"/>
      <c r="I262" s="324"/>
      <c r="J262" s="354"/>
    </row>
    <row r="263" spans="2:10" ht="44" customHeight="1" outlineLevel="1" x14ac:dyDescent="0.15">
      <c r="B263" s="332" t="s">
        <v>2038</v>
      </c>
      <c r="C263" s="320">
        <v>19</v>
      </c>
      <c r="D263" s="320">
        <v>2</v>
      </c>
      <c r="E263" s="334" t="s">
        <v>2039</v>
      </c>
      <c r="F263" s="320" t="s">
        <v>233</v>
      </c>
      <c r="G263" s="323">
        <v>12</v>
      </c>
      <c r="H263" s="324"/>
      <c r="I263" s="324"/>
      <c r="J263" s="354"/>
    </row>
    <row r="264" spans="2:10" ht="15" x14ac:dyDescent="0.15">
      <c r="B264" s="325"/>
      <c r="C264" s="313">
        <v>20</v>
      </c>
      <c r="D264" s="313"/>
      <c r="E264" s="338" t="s">
        <v>2354</v>
      </c>
      <c r="F264" s="313"/>
      <c r="G264" s="317"/>
      <c r="H264" s="331"/>
      <c r="I264" s="331"/>
      <c r="J264" s="354"/>
    </row>
    <row r="265" spans="2:10" ht="60" outlineLevel="1" x14ac:dyDescent="0.15">
      <c r="B265" s="332" t="s">
        <v>2145</v>
      </c>
      <c r="C265" s="320">
        <v>20</v>
      </c>
      <c r="D265" s="320">
        <v>0.5</v>
      </c>
      <c r="E265" s="334" t="s">
        <v>2146</v>
      </c>
      <c r="F265" s="320" t="s">
        <v>287</v>
      </c>
      <c r="G265" s="323">
        <v>6</v>
      </c>
      <c r="H265" s="324"/>
      <c r="I265" s="324"/>
      <c r="J265" s="354"/>
    </row>
    <row r="266" spans="2:10" ht="60" outlineLevel="1" x14ac:dyDescent="0.15">
      <c r="B266" s="332" t="s">
        <v>2147</v>
      </c>
      <c r="C266" s="320">
        <v>20</v>
      </c>
      <c r="D266" s="320">
        <v>0.6</v>
      </c>
      <c r="E266" s="334" t="s">
        <v>2148</v>
      </c>
      <c r="F266" s="320" t="s">
        <v>287</v>
      </c>
      <c r="G266" s="323">
        <v>6</v>
      </c>
      <c r="H266" s="324"/>
      <c r="I266" s="324"/>
      <c r="J266" s="354"/>
    </row>
    <row r="267" spans="2:10" ht="15" x14ac:dyDescent="0.15">
      <c r="B267" s="325"/>
      <c r="C267" s="313">
        <v>21</v>
      </c>
      <c r="D267" s="313"/>
      <c r="E267" s="338" t="s">
        <v>2355</v>
      </c>
      <c r="F267" s="313"/>
      <c r="G267" s="317"/>
      <c r="H267" s="331"/>
      <c r="I267" s="331"/>
      <c r="J267" s="354"/>
    </row>
    <row r="268" spans="2:10" ht="30" outlineLevel="1" x14ac:dyDescent="0.15">
      <c r="B268" s="332" t="s">
        <v>2153</v>
      </c>
      <c r="C268" s="320">
        <v>21</v>
      </c>
      <c r="D268" s="320">
        <v>0.7</v>
      </c>
      <c r="E268" s="334" t="s">
        <v>2154</v>
      </c>
      <c r="F268" s="320" t="s">
        <v>362</v>
      </c>
      <c r="G268" s="323">
        <v>1</v>
      </c>
      <c r="H268" s="324"/>
      <c r="I268" s="324"/>
      <c r="J268" s="354"/>
    </row>
    <row r="269" spans="2:10" ht="15" outlineLevel="1" x14ac:dyDescent="0.15">
      <c r="B269" s="332" t="s">
        <v>2155</v>
      </c>
      <c r="C269" s="320">
        <v>21</v>
      </c>
      <c r="D269" s="320">
        <v>11</v>
      </c>
      <c r="E269" s="334" t="s">
        <v>2156</v>
      </c>
      <c r="F269" s="320" t="s">
        <v>287</v>
      </c>
      <c r="G269" s="323">
        <v>1</v>
      </c>
      <c r="H269" s="324"/>
      <c r="I269" s="324"/>
      <c r="J269" s="354"/>
    </row>
    <row r="270" spans="2:10" ht="15" outlineLevel="1" x14ac:dyDescent="0.15">
      <c r="B270" s="332" t="s">
        <v>2157</v>
      </c>
      <c r="C270" s="320">
        <v>21</v>
      </c>
      <c r="D270" s="320">
        <v>12</v>
      </c>
      <c r="E270" s="334" t="s">
        <v>2158</v>
      </c>
      <c r="F270" s="320" t="s">
        <v>287</v>
      </c>
      <c r="G270" s="323">
        <v>1</v>
      </c>
      <c r="H270" s="324"/>
      <c r="I270" s="324"/>
      <c r="J270" s="354"/>
    </row>
    <row r="271" spans="2:10" ht="15" outlineLevel="1" x14ac:dyDescent="0.15">
      <c r="B271" s="332" t="s">
        <v>2159</v>
      </c>
      <c r="C271" s="320">
        <v>21</v>
      </c>
      <c r="D271" s="320">
        <v>15</v>
      </c>
      <c r="E271" s="334" t="s">
        <v>2160</v>
      </c>
      <c r="F271" s="320" t="s">
        <v>287</v>
      </c>
      <c r="G271" s="323">
        <v>3</v>
      </c>
      <c r="H271" s="324"/>
      <c r="I271" s="324"/>
      <c r="J271" s="354"/>
    </row>
    <row r="272" spans="2:10" ht="15" outlineLevel="1" x14ac:dyDescent="0.15">
      <c r="B272" s="332" t="s">
        <v>2161</v>
      </c>
      <c r="C272" s="320">
        <v>21</v>
      </c>
      <c r="D272" s="320">
        <v>16</v>
      </c>
      <c r="E272" s="334" t="s">
        <v>2162</v>
      </c>
      <c r="F272" s="320" t="s">
        <v>287</v>
      </c>
      <c r="G272" s="323">
        <v>3</v>
      </c>
      <c r="H272" s="324"/>
      <c r="I272" s="324"/>
      <c r="J272" s="354"/>
    </row>
    <row r="273" spans="2:10" ht="15" outlineLevel="1" x14ac:dyDescent="0.15">
      <c r="B273" s="332" t="s">
        <v>2163</v>
      </c>
      <c r="C273" s="320">
        <v>21</v>
      </c>
      <c r="D273" s="320">
        <v>17</v>
      </c>
      <c r="E273" s="334" t="s">
        <v>2164</v>
      </c>
      <c r="F273" s="320" t="s">
        <v>233</v>
      </c>
      <c r="G273" s="323">
        <v>2</v>
      </c>
      <c r="H273" s="324"/>
      <c r="I273" s="324"/>
      <c r="J273" s="354"/>
    </row>
    <row r="274" spans="2:10" ht="15" x14ac:dyDescent="0.15">
      <c r="B274" s="325"/>
      <c r="C274" s="313">
        <v>22</v>
      </c>
      <c r="D274" s="313"/>
      <c r="E274" s="338" t="s">
        <v>2356</v>
      </c>
      <c r="F274" s="313"/>
      <c r="G274" s="317"/>
      <c r="H274" s="331"/>
      <c r="I274" s="331"/>
      <c r="J274" s="354"/>
    </row>
    <row r="275" spans="2:10" ht="15" x14ac:dyDescent="0.15">
      <c r="B275" s="332" t="s">
        <v>2165</v>
      </c>
      <c r="C275" s="339">
        <v>22</v>
      </c>
      <c r="D275" s="339">
        <v>2</v>
      </c>
      <c r="E275" s="334" t="s">
        <v>2166</v>
      </c>
      <c r="F275" s="320" t="s">
        <v>1839</v>
      </c>
      <c r="G275" s="323">
        <v>6</v>
      </c>
      <c r="H275" s="324"/>
      <c r="I275" s="324"/>
      <c r="J275" s="354"/>
    </row>
    <row r="276" spans="2:10" ht="15" outlineLevel="1" x14ac:dyDescent="0.15">
      <c r="B276" s="332" t="s">
        <v>2167</v>
      </c>
      <c r="C276" s="339">
        <v>22</v>
      </c>
      <c r="D276" s="339">
        <v>2</v>
      </c>
      <c r="E276" s="334" t="s">
        <v>2168</v>
      </c>
      <c r="F276" s="320" t="s">
        <v>233</v>
      </c>
      <c r="G276" s="323">
        <v>1</v>
      </c>
      <c r="H276" s="324"/>
      <c r="I276" s="324"/>
      <c r="J276" s="354"/>
    </row>
    <row r="277" spans="2:10" ht="15" x14ac:dyDescent="0.15">
      <c r="B277" s="325"/>
      <c r="C277" s="313">
        <v>23</v>
      </c>
      <c r="D277" s="313"/>
      <c r="E277" s="338" t="s">
        <v>2357</v>
      </c>
      <c r="F277" s="313"/>
      <c r="G277" s="317"/>
      <c r="H277" s="331"/>
      <c r="I277" s="331"/>
      <c r="J277" s="354"/>
    </row>
    <row r="278" spans="2:10" ht="45" outlineLevel="1" x14ac:dyDescent="0.15">
      <c r="B278" s="332" t="s">
        <v>2169</v>
      </c>
      <c r="C278" s="339">
        <v>23</v>
      </c>
      <c r="D278" s="339">
        <v>1</v>
      </c>
      <c r="E278" s="334" t="s">
        <v>2170</v>
      </c>
      <c r="F278" s="320" t="s">
        <v>287</v>
      </c>
      <c r="G278" s="323">
        <v>6</v>
      </c>
      <c r="H278" s="324"/>
      <c r="I278" s="324"/>
      <c r="J278" s="354"/>
    </row>
    <row r="279" spans="2:10" ht="45" outlineLevel="1" x14ac:dyDescent="0.15">
      <c r="B279" s="332" t="s">
        <v>2171</v>
      </c>
      <c r="C279" s="339">
        <v>23</v>
      </c>
      <c r="D279" s="339">
        <v>3</v>
      </c>
      <c r="E279" s="334" t="s">
        <v>2172</v>
      </c>
      <c r="F279" s="320" t="s">
        <v>287</v>
      </c>
      <c r="G279" s="323">
        <v>6</v>
      </c>
      <c r="H279" s="324"/>
      <c r="I279" s="324"/>
      <c r="J279" s="354"/>
    </row>
    <row r="280" spans="2:10" ht="45" outlineLevel="1" x14ac:dyDescent="0.15">
      <c r="B280" s="332" t="s">
        <v>2173</v>
      </c>
      <c r="C280" s="339">
        <v>23</v>
      </c>
      <c r="D280" s="339">
        <v>4</v>
      </c>
      <c r="E280" s="334" t="s">
        <v>2174</v>
      </c>
      <c r="F280" s="320" t="s">
        <v>287</v>
      </c>
      <c r="G280" s="323">
        <v>6</v>
      </c>
      <c r="H280" s="324"/>
      <c r="I280" s="324"/>
      <c r="J280" s="354"/>
    </row>
    <row r="281" spans="2:10" ht="42" customHeight="1" outlineLevel="1" x14ac:dyDescent="0.15">
      <c r="B281" s="332" t="s">
        <v>2175</v>
      </c>
      <c r="C281" s="339">
        <v>23</v>
      </c>
      <c r="D281" s="339">
        <v>6</v>
      </c>
      <c r="E281" s="334" t="s">
        <v>2176</v>
      </c>
      <c r="F281" s="320" t="s">
        <v>287</v>
      </c>
      <c r="G281" s="323">
        <v>3</v>
      </c>
      <c r="H281" s="324"/>
      <c r="I281" s="324"/>
      <c r="J281" s="354"/>
    </row>
    <row r="282" spans="2:10" ht="30" outlineLevel="1" x14ac:dyDescent="0.15">
      <c r="B282" s="332" t="s">
        <v>2177</v>
      </c>
      <c r="C282" s="339">
        <v>23</v>
      </c>
      <c r="D282" s="339">
        <v>7</v>
      </c>
      <c r="E282" s="334" t="s">
        <v>2178</v>
      </c>
      <c r="F282" s="320" t="s">
        <v>287</v>
      </c>
      <c r="G282" s="323">
        <v>3</v>
      </c>
      <c r="H282" s="324"/>
      <c r="I282" s="324"/>
      <c r="J282" s="354"/>
    </row>
    <row r="283" spans="2:10" ht="45" outlineLevel="1" x14ac:dyDescent="0.15">
      <c r="B283" s="332" t="s">
        <v>2179</v>
      </c>
      <c r="C283" s="339">
        <v>23</v>
      </c>
      <c r="D283" s="339">
        <v>8</v>
      </c>
      <c r="E283" s="334" t="s">
        <v>2180</v>
      </c>
      <c r="F283" s="320" t="s">
        <v>287</v>
      </c>
      <c r="G283" s="323">
        <v>1</v>
      </c>
      <c r="H283" s="324"/>
      <c r="I283" s="324"/>
      <c r="J283" s="354"/>
    </row>
    <row r="284" spans="2:10" ht="15" x14ac:dyDescent="0.15">
      <c r="B284" s="325"/>
      <c r="C284" s="313">
        <v>24</v>
      </c>
      <c r="D284" s="313"/>
      <c r="E284" s="338" t="s">
        <v>2358</v>
      </c>
      <c r="F284" s="313"/>
      <c r="G284" s="317"/>
      <c r="H284" s="331"/>
      <c r="I284" s="331"/>
      <c r="J284" s="354"/>
    </row>
    <row r="285" spans="2:10" ht="75" outlineLevel="1" x14ac:dyDescent="0.15">
      <c r="B285" s="332" t="s">
        <v>2181</v>
      </c>
      <c r="C285" s="339">
        <v>24</v>
      </c>
      <c r="D285" s="339">
        <v>1</v>
      </c>
      <c r="E285" s="334" t="s">
        <v>2182</v>
      </c>
      <c r="F285" s="320" t="s">
        <v>287</v>
      </c>
      <c r="G285" s="323">
        <v>3</v>
      </c>
      <c r="H285" s="324"/>
      <c r="I285" s="324"/>
      <c r="J285" s="354"/>
    </row>
    <row r="286" spans="2:10" ht="75" outlineLevel="1" x14ac:dyDescent="0.15">
      <c r="B286" s="332" t="s">
        <v>2183</v>
      </c>
      <c r="C286" s="339">
        <v>24</v>
      </c>
      <c r="D286" s="339">
        <v>3</v>
      </c>
      <c r="E286" s="334" t="s">
        <v>2184</v>
      </c>
      <c r="F286" s="320" t="s">
        <v>287</v>
      </c>
      <c r="G286" s="323">
        <v>1</v>
      </c>
      <c r="H286" s="324"/>
      <c r="I286" s="324"/>
      <c r="J286" s="354"/>
    </row>
    <row r="287" spans="2:10" ht="30" outlineLevel="1" x14ac:dyDescent="0.15">
      <c r="B287" s="332" t="s">
        <v>2185</v>
      </c>
      <c r="C287" s="339">
        <v>24</v>
      </c>
      <c r="D287" s="339">
        <v>4</v>
      </c>
      <c r="E287" s="334" t="s">
        <v>2186</v>
      </c>
      <c r="F287" s="320" t="s">
        <v>287</v>
      </c>
      <c r="G287" s="323">
        <v>5</v>
      </c>
      <c r="H287" s="324"/>
      <c r="I287" s="324"/>
      <c r="J287" s="354"/>
    </row>
    <row r="288" spans="2:10" ht="30" outlineLevel="1" x14ac:dyDescent="0.15">
      <c r="B288" s="332" t="s">
        <v>2187</v>
      </c>
      <c r="C288" s="339">
        <v>24</v>
      </c>
      <c r="D288" s="339">
        <v>7</v>
      </c>
      <c r="E288" s="334" t="s">
        <v>2188</v>
      </c>
      <c r="F288" s="320" t="s">
        <v>287</v>
      </c>
      <c r="G288" s="323">
        <v>5</v>
      </c>
      <c r="H288" s="324"/>
      <c r="I288" s="324"/>
      <c r="J288" s="354"/>
    </row>
    <row r="289" spans="2:10" ht="44" customHeight="1" outlineLevel="1" x14ac:dyDescent="0.15">
      <c r="B289" s="332" t="s">
        <v>2189</v>
      </c>
      <c r="C289" s="339">
        <v>24</v>
      </c>
      <c r="D289" s="339">
        <v>9</v>
      </c>
      <c r="E289" s="334" t="s">
        <v>2190</v>
      </c>
      <c r="F289" s="320" t="s">
        <v>287</v>
      </c>
      <c r="G289" s="323">
        <v>2</v>
      </c>
      <c r="H289" s="324"/>
      <c r="I289" s="324"/>
      <c r="J289" s="354"/>
    </row>
    <row r="290" spans="2:10" ht="15" outlineLevel="1" x14ac:dyDescent="0.15">
      <c r="B290" s="332" t="s">
        <v>2359</v>
      </c>
      <c r="C290" s="339">
        <v>24</v>
      </c>
      <c r="D290" s="339">
        <v>10</v>
      </c>
      <c r="E290" s="334" t="s">
        <v>2191</v>
      </c>
      <c r="F290" s="320" t="s">
        <v>287</v>
      </c>
      <c r="G290" s="323">
        <v>2</v>
      </c>
      <c r="H290" s="324"/>
      <c r="I290" s="324"/>
      <c r="J290" s="354"/>
    </row>
    <row r="291" spans="2:10" ht="15" x14ac:dyDescent="0.15">
      <c r="B291" s="328"/>
      <c r="C291" s="340">
        <v>25</v>
      </c>
      <c r="D291" s="341"/>
      <c r="E291" s="329" t="s">
        <v>2360</v>
      </c>
      <c r="F291" s="337"/>
      <c r="G291" s="327"/>
      <c r="H291" s="331"/>
      <c r="I291" s="331"/>
      <c r="J291" s="354"/>
    </row>
    <row r="292" spans="2:10" ht="15" outlineLevel="1" x14ac:dyDescent="0.15">
      <c r="B292" s="328"/>
      <c r="C292" s="340">
        <v>25</v>
      </c>
      <c r="D292" s="340">
        <v>1</v>
      </c>
      <c r="E292" s="329" t="s">
        <v>2361</v>
      </c>
      <c r="F292" s="337"/>
      <c r="G292" s="327"/>
      <c r="H292" s="331"/>
      <c r="I292" s="331"/>
      <c r="J292" s="354"/>
    </row>
    <row r="293" spans="2:10" ht="15" outlineLevel="1" x14ac:dyDescent="0.15">
      <c r="B293" s="332" t="s">
        <v>2119</v>
      </c>
      <c r="C293" s="339">
        <v>25</v>
      </c>
      <c r="D293" s="339">
        <v>1.01</v>
      </c>
      <c r="E293" s="334" t="s">
        <v>2120</v>
      </c>
      <c r="F293" s="320" t="s">
        <v>233</v>
      </c>
      <c r="G293" s="323">
        <v>100</v>
      </c>
      <c r="H293" s="324"/>
      <c r="I293" s="324"/>
      <c r="J293" s="354"/>
    </row>
    <row r="294" spans="2:10" ht="15" outlineLevel="1" x14ac:dyDescent="0.15">
      <c r="B294" s="328"/>
      <c r="C294" s="340">
        <v>25</v>
      </c>
      <c r="D294" s="340">
        <v>2</v>
      </c>
      <c r="E294" s="329" t="s">
        <v>2362</v>
      </c>
      <c r="F294" s="337"/>
      <c r="G294" s="327"/>
      <c r="H294" s="331"/>
      <c r="I294" s="331"/>
      <c r="J294" s="354"/>
    </row>
    <row r="295" spans="2:10" ht="15" outlineLevel="1" x14ac:dyDescent="0.15">
      <c r="B295" s="332" t="s">
        <v>2095</v>
      </c>
      <c r="C295" s="339">
        <v>25</v>
      </c>
      <c r="D295" s="339">
        <v>2.02</v>
      </c>
      <c r="E295" s="334" t="s">
        <v>2096</v>
      </c>
      <c r="F295" s="320" t="s">
        <v>362</v>
      </c>
      <c r="G295" s="323">
        <v>24</v>
      </c>
      <c r="H295" s="324"/>
      <c r="I295" s="324"/>
      <c r="J295" s="354"/>
    </row>
    <row r="296" spans="2:10" ht="15" outlineLevel="1" x14ac:dyDescent="0.15">
      <c r="B296" s="332" t="s">
        <v>2097</v>
      </c>
      <c r="C296" s="339">
        <v>25</v>
      </c>
      <c r="D296" s="339">
        <v>2.0299999999999998</v>
      </c>
      <c r="E296" s="334" t="s">
        <v>2098</v>
      </c>
      <c r="F296" s="320" t="s">
        <v>233</v>
      </c>
      <c r="G296" s="323">
        <v>12</v>
      </c>
      <c r="H296" s="324"/>
      <c r="I296" s="324"/>
      <c r="J296" s="354"/>
    </row>
    <row r="297" spans="2:10" ht="15" outlineLevel="1" x14ac:dyDescent="0.15">
      <c r="B297" s="332" t="s">
        <v>2099</v>
      </c>
      <c r="C297" s="339">
        <v>25</v>
      </c>
      <c r="D297" s="339">
        <v>2.04</v>
      </c>
      <c r="E297" s="334" t="s">
        <v>2100</v>
      </c>
      <c r="F297" s="320" t="s">
        <v>362</v>
      </c>
      <c r="G297" s="323">
        <v>12</v>
      </c>
      <c r="H297" s="324"/>
      <c r="I297" s="324"/>
      <c r="J297" s="354"/>
    </row>
    <row r="298" spans="2:10" ht="15" outlineLevel="1" x14ac:dyDescent="0.15">
      <c r="B298" s="332" t="s">
        <v>2101</v>
      </c>
      <c r="C298" s="339">
        <v>25</v>
      </c>
      <c r="D298" s="339">
        <v>2.0499999999999998</v>
      </c>
      <c r="E298" s="334" t="s">
        <v>2102</v>
      </c>
      <c r="F298" s="320" t="s">
        <v>233</v>
      </c>
      <c r="G298" s="323">
        <v>12</v>
      </c>
      <c r="H298" s="324"/>
      <c r="I298" s="324"/>
      <c r="J298" s="354"/>
    </row>
    <row r="299" spans="2:10" ht="15" outlineLevel="1" x14ac:dyDescent="0.15">
      <c r="B299" s="332" t="s">
        <v>2103</v>
      </c>
      <c r="C299" s="339">
        <v>25</v>
      </c>
      <c r="D299" s="339">
        <v>2.09</v>
      </c>
      <c r="E299" s="334" t="s">
        <v>2104</v>
      </c>
      <c r="F299" s="320" t="s">
        <v>233</v>
      </c>
      <c r="G299" s="323">
        <v>12</v>
      </c>
      <c r="H299" s="324"/>
      <c r="I299" s="324"/>
      <c r="J299" s="354"/>
    </row>
    <row r="300" spans="2:10" ht="15" outlineLevel="1" x14ac:dyDescent="0.15">
      <c r="B300" s="332" t="s">
        <v>2105</v>
      </c>
      <c r="C300" s="339">
        <v>25</v>
      </c>
      <c r="D300" s="342">
        <v>2.1</v>
      </c>
      <c r="E300" s="334" t="s">
        <v>2106</v>
      </c>
      <c r="F300" s="320" t="s">
        <v>233</v>
      </c>
      <c r="G300" s="323">
        <v>910.16836578963432</v>
      </c>
      <c r="H300" s="324"/>
      <c r="I300" s="324"/>
      <c r="J300" s="354"/>
    </row>
    <row r="301" spans="2:10" ht="15" outlineLevel="1" x14ac:dyDescent="0.15">
      <c r="B301" s="332" t="s">
        <v>2107</v>
      </c>
      <c r="C301" s="339">
        <v>25</v>
      </c>
      <c r="D301" s="339">
        <v>2.11</v>
      </c>
      <c r="E301" s="334" t="s">
        <v>2108</v>
      </c>
      <c r="F301" s="320" t="s">
        <v>233</v>
      </c>
      <c r="G301" s="323">
        <v>90</v>
      </c>
      <c r="H301" s="324"/>
      <c r="I301" s="324"/>
      <c r="J301" s="354"/>
    </row>
    <row r="302" spans="2:10" ht="30" outlineLevel="1" x14ac:dyDescent="0.15">
      <c r="B302" s="332" t="s">
        <v>2109</v>
      </c>
      <c r="C302" s="339">
        <v>25</v>
      </c>
      <c r="D302" s="339">
        <v>2.13</v>
      </c>
      <c r="E302" s="334" t="s">
        <v>2110</v>
      </c>
      <c r="F302" s="320" t="s">
        <v>233</v>
      </c>
      <c r="G302" s="323">
        <v>450</v>
      </c>
      <c r="H302" s="324"/>
      <c r="I302" s="324"/>
      <c r="J302" s="354"/>
    </row>
    <row r="303" spans="2:10" ht="29" customHeight="1" outlineLevel="1" x14ac:dyDescent="0.15">
      <c r="B303" s="332" t="s">
        <v>2111</v>
      </c>
      <c r="C303" s="339">
        <v>25</v>
      </c>
      <c r="D303" s="342">
        <v>2.14</v>
      </c>
      <c r="E303" s="334" t="s">
        <v>2112</v>
      </c>
      <c r="F303" s="320" t="s">
        <v>233</v>
      </c>
      <c r="G303" s="323">
        <v>100</v>
      </c>
      <c r="H303" s="324"/>
      <c r="I303" s="324"/>
      <c r="J303" s="354"/>
    </row>
    <row r="304" spans="2:10" ht="30" outlineLevel="1" x14ac:dyDescent="0.15">
      <c r="B304" s="332" t="s">
        <v>2117</v>
      </c>
      <c r="C304" s="339">
        <v>25</v>
      </c>
      <c r="D304" s="342">
        <v>2.17</v>
      </c>
      <c r="E304" s="334" t="s">
        <v>2118</v>
      </c>
      <c r="F304" s="320" t="s">
        <v>233</v>
      </c>
      <c r="G304" s="356">
        <v>24</v>
      </c>
      <c r="H304" s="324"/>
      <c r="I304" s="324"/>
      <c r="J304" s="354"/>
    </row>
    <row r="305" spans="2:16363" ht="15" x14ac:dyDescent="0.15">
      <c r="B305" s="325"/>
      <c r="C305" s="313">
        <v>26</v>
      </c>
      <c r="D305" s="313"/>
      <c r="E305" s="338" t="s">
        <v>1500</v>
      </c>
      <c r="F305" s="313"/>
      <c r="G305" s="317"/>
      <c r="H305" s="331"/>
      <c r="I305" s="331"/>
      <c r="J305" s="354"/>
    </row>
    <row r="306" spans="2:16363" ht="45" outlineLevel="1" x14ac:dyDescent="0.15">
      <c r="B306" s="332" t="s">
        <v>2192</v>
      </c>
      <c r="C306" s="339">
        <v>26</v>
      </c>
      <c r="D306" s="339">
        <v>1</v>
      </c>
      <c r="E306" s="334" t="s">
        <v>2193</v>
      </c>
      <c r="F306" s="320" t="s">
        <v>287</v>
      </c>
      <c r="G306" s="323">
        <v>5</v>
      </c>
      <c r="H306" s="324"/>
      <c r="I306" s="324"/>
      <c r="J306" s="354"/>
    </row>
    <row r="307" spans="2:16363" ht="30" outlineLevel="1" x14ac:dyDescent="0.15">
      <c r="B307" s="332" t="s">
        <v>2194</v>
      </c>
      <c r="C307" s="339">
        <v>26</v>
      </c>
      <c r="D307" s="339">
        <v>4</v>
      </c>
      <c r="E307" s="334" t="s">
        <v>2195</v>
      </c>
      <c r="F307" s="320" t="s">
        <v>287</v>
      </c>
      <c r="G307" s="323">
        <v>5</v>
      </c>
      <c r="H307" s="324"/>
      <c r="I307" s="324"/>
      <c r="J307" s="354"/>
    </row>
    <row r="308" spans="2:16363" ht="15" x14ac:dyDescent="0.15">
      <c r="B308" s="325"/>
      <c r="C308" s="313">
        <v>30</v>
      </c>
      <c r="D308" s="313"/>
      <c r="E308" s="338" t="s">
        <v>2364</v>
      </c>
      <c r="F308" s="313"/>
      <c r="G308" s="317"/>
      <c r="H308" s="331"/>
      <c r="I308" s="331"/>
      <c r="J308" s="354"/>
      <c r="K308" s="11"/>
      <c r="L308" s="12"/>
      <c r="M308" s="13"/>
      <c r="N308" s="13"/>
      <c r="O308" s="14"/>
      <c r="P308" s="13"/>
      <c r="Q308" s="11"/>
      <c r="R308" s="11"/>
      <c r="S308" s="11"/>
      <c r="T308" s="12"/>
      <c r="U308" s="13"/>
      <c r="V308" s="13"/>
      <c r="W308" s="14"/>
      <c r="X308" s="13"/>
      <c r="Y308" s="11"/>
      <c r="Z308" s="11"/>
      <c r="AA308" s="11"/>
      <c r="AB308" s="12"/>
      <c r="AC308" s="13"/>
      <c r="AD308" s="13"/>
      <c r="AE308" s="14"/>
      <c r="AF308" s="13"/>
      <c r="AG308" s="11"/>
      <c r="AH308" s="11"/>
      <c r="AI308" s="11"/>
      <c r="AJ308" s="12"/>
      <c r="AK308" s="13"/>
      <c r="AL308" s="13"/>
      <c r="AM308" s="14"/>
      <c r="AN308" s="13"/>
      <c r="AO308" s="11"/>
      <c r="AP308" s="11"/>
      <c r="AQ308" s="11"/>
      <c r="AR308" s="12"/>
      <c r="AS308" s="13"/>
      <c r="AT308" s="13"/>
      <c r="AU308" s="14"/>
      <c r="AV308" s="13"/>
      <c r="AW308" s="11"/>
      <c r="AX308" s="11"/>
      <c r="AY308" s="11"/>
      <c r="AZ308" s="12"/>
      <c r="BA308" s="13"/>
      <c r="BB308" s="13"/>
      <c r="BC308" s="14"/>
      <c r="BD308" s="13"/>
      <c r="BE308" s="11"/>
      <c r="BF308" s="11"/>
      <c r="BG308" s="11"/>
      <c r="BH308" s="12"/>
      <c r="BI308" s="13"/>
      <c r="BJ308" s="13"/>
      <c r="BK308" s="14"/>
      <c r="BL308" s="13"/>
      <c r="BM308" s="11"/>
      <c r="BN308" s="11"/>
      <c r="BO308" s="11"/>
      <c r="BP308" s="12"/>
      <c r="BQ308" s="13"/>
      <c r="BR308" s="13"/>
      <c r="BS308" s="14"/>
      <c r="BT308" s="13"/>
      <c r="BU308" s="11"/>
      <c r="BV308" s="11"/>
      <c r="BW308" s="11"/>
      <c r="BX308" s="12"/>
      <c r="BY308" s="13"/>
      <c r="BZ308" s="13"/>
      <c r="CA308" s="14"/>
      <c r="CB308" s="13"/>
      <c r="CC308" s="11"/>
      <c r="CD308" s="11"/>
      <c r="CE308" s="11"/>
      <c r="CF308" s="12"/>
      <c r="CG308" s="13"/>
      <c r="CH308" s="13"/>
      <c r="CI308" s="14"/>
      <c r="CJ308" s="13"/>
      <c r="CK308" s="11"/>
      <c r="CL308" s="11"/>
      <c r="CM308" s="11"/>
      <c r="CN308" s="12"/>
      <c r="CO308" s="13"/>
      <c r="CP308" s="13"/>
      <c r="CQ308" s="14"/>
      <c r="CR308" s="13"/>
      <c r="CS308" s="11"/>
      <c r="CT308" s="11"/>
      <c r="CU308" s="11"/>
      <c r="CV308" s="12"/>
      <c r="CW308" s="13"/>
      <c r="CX308" s="13"/>
      <c r="CY308" s="14"/>
      <c r="CZ308" s="13"/>
      <c r="DA308" s="11"/>
      <c r="DB308" s="11"/>
      <c r="DC308" s="11"/>
      <c r="DD308" s="12"/>
      <c r="DE308" s="13"/>
      <c r="DF308" s="13"/>
      <c r="DG308" s="14"/>
      <c r="DH308" s="13"/>
      <c r="DI308" s="11"/>
      <c r="DJ308" s="11"/>
      <c r="DK308" s="11"/>
      <c r="DL308" s="12"/>
      <c r="DM308" s="13"/>
      <c r="DN308" s="13"/>
      <c r="DO308" s="14"/>
      <c r="DP308" s="13"/>
      <c r="DQ308" s="11"/>
      <c r="DR308" s="11"/>
      <c r="DS308" s="11"/>
      <c r="DT308" s="12"/>
      <c r="DU308" s="13"/>
      <c r="DV308" s="13"/>
      <c r="DW308" s="14"/>
      <c r="DX308" s="13"/>
      <c r="DY308" s="11"/>
      <c r="DZ308" s="11"/>
      <c r="EA308" s="11"/>
      <c r="EB308" s="12"/>
      <c r="EC308" s="13"/>
      <c r="ED308" s="13"/>
      <c r="EE308" s="14"/>
      <c r="EF308" s="13"/>
      <c r="EG308" s="11"/>
      <c r="EH308" s="11"/>
      <c r="EI308" s="11"/>
      <c r="EJ308" s="12"/>
      <c r="EK308" s="13"/>
      <c r="EL308" s="13"/>
      <c r="EM308" s="14"/>
      <c r="EN308" s="13"/>
      <c r="EO308" s="11"/>
      <c r="EP308" s="11"/>
      <c r="EQ308" s="11"/>
      <c r="ER308" s="12"/>
      <c r="ES308" s="13"/>
      <c r="ET308" s="13"/>
      <c r="EU308" s="14"/>
      <c r="EV308" s="13"/>
      <c r="EW308" s="11"/>
      <c r="EX308" s="11"/>
      <c r="EY308" s="11"/>
      <c r="EZ308" s="12"/>
      <c r="FA308" s="13"/>
      <c r="FB308" s="13"/>
      <c r="FC308" s="14"/>
      <c r="FD308" s="13"/>
      <c r="FE308" s="11"/>
      <c r="FF308" s="11"/>
      <c r="FG308" s="11"/>
      <c r="FH308" s="12"/>
      <c r="FI308" s="13"/>
      <c r="FJ308" s="13"/>
      <c r="FK308" s="14"/>
      <c r="FL308" s="13"/>
      <c r="FM308" s="11"/>
      <c r="FN308" s="11"/>
      <c r="FO308" s="11"/>
      <c r="FP308" s="12"/>
      <c r="FQ308" s="13"/>
      <c r="FR308" s="13"/>
      <c r="FS308" s="14"/>
      <c r="FT308" s="13"/>
      <c r="FU308" s="11"/>
      <c r="FV308" s="11"/>
      <c r="FW308" s="11"/>
      <c r="FX308" s="12"/>
      <c r="FY308" s="13"/>
      <c r="FZ308" s="13"/>
      <c r="GA308" s="14"/>
      <c r="GB308" s="13"/>
      <c r="GC308" s="11"/>
      <c r="GD308" s="11"/>
      <c r="GE308" s="11"/>
      <c r="GF308" s="12"/>
      <c r="GG308" s="13"/>
      <c r="GH308" s="13"/>
      <c r="GI308" s="14"/>
      <c r="GJ308" s="13"/>
      <c r="GK308" s="11"/>
      <c r="GL308" s="11"/>
      <c r="GM308" s="11"/>
      <c r="GN308" s="12"/>
      <c r="GO308" s="13"/>
      <c r="GP308" s="13"/>
      <c r="GQ308" s="14"/>
      <c r="GR308" s="13"/>
      <c r="GS308" s="11"/>
      <c r="GT308" s="11"/>
      <c r="GU308" s="11"/>
      <c r="GV308" s="12"/>
      <c r="GW308" s="13"/>
      <c r="GX308" s="13"/>
      <c r="GY308" s="14"/>
      <c r="GZ308" s="13"/>
      <c r="HA308" s="11"/>
      <c r="HB308" s="11"/>
      <c r="HC308" s="11"/>
      <c r="HD308" s="12"/>
      <c r="HE308" s="13"/>
      <c r="HF308" s="13"/>
      <c r="HG308" s="14"/>
      <c r="HH308" s="13"/>
      <c r="HI308" s="11"/>
      <c r="HJ308" s="11"/>
      <c r="HK308" s="11"/>
      <c r="HL308" s="12"/>
      <c r="HM308" s="13"/>
      <c r="HN308" s="13"/>
      <c r="HO308" s="14"/>
      <c r="HP308" s="13"/>
      <c r="HQ308" s="11"/>
      <c r="HR308" s="11"/>
      <c r="HS308" s="11"/>
      <c r="HT308" s="12"/>
      <c r="HU308" s="13"/>
      <c r="HV308" s="13"/>
      <c r="HW308" s="14"/>
      <c r="HX308" s="13"/>
      <c r="HY308" s="11"/>
      <c r="HZ308" s="11"/>
      <c r="IA308" s="11"/>
      <c r="IB308" s="12"/>
      <c r="IC308" s="13"/>
      <c r="ID308" s="13"/>
      <c r="IE308" s="14"/>
      <c r="IF308" s="13"/>
      <c r="IG308" s="11"/>
      <c r="IH308" s="11"/>
      <c r="II308" s="11"/>
      <c r="IJ308" s="12"/>
      <c r="IK308" s="13"/>
      <c r="IL308" s="13"/>
      <c r="IM308" s="14"/>
      <c r="IN308" s="13"/>
      <c r="IO308" s="11"/>
      <c r="IP308" s="11"/>
      <c r="IQ308" s="11"/>
      <c r="IR308" s="12"/>
      <c r="IS308" s="13"/>
      <c r="IT308" s="13"/>
      <c r="IU308" s="14"/>
      <c r="IV308" s="13"/>
      <c r="IW308" s="11"/>
      <c r="IX308" s="11"/>
      <c r="IY308" s="11"/>
      <c r="IZ308" s="12"/>
      <c r="JA308" s="13"/>
      <c r="JB308" s="13"/>
      <c r="JC308" s="14"/>
      <c r="JD308" s="13"/>
      <c r="JE308" s="11"/>
      <c r="JF308" s="11"/>
      <c r="JG308" s="11"/>
      <c r="JH308" s="12"/>
      <c r="JI308" s="13"/>
      <c r="JJ308" s="13"/>
      <c r="JK308" s="14"/>
      <c r="JL308" s="13"/>
      <c r="JM308" s="11"/>
      <c r="JN308" s="11"/>
      <c r="JO308" s="11"/>
      <c r="JP308" s="12"/>
      <c r="JQ308" s="13"/>
      <c r="JR308" s="13"/>
      <c r="JS308" s="14"/>
      <c r="JT308" s="13"/>
      <c r="JU308" s="11"/>
      <c r="JV308" s="11"/>
      <c r="JW308" s="11"/>
      <c r="JX308" s="12"/>
      <c r="JY308" s="13"/>
      <c r="JZ308" s="13"/>
      <c r="KA308" s="14"/>
      <c r="KB308" s="13"/>
      <c r="KC308" s="11"/>
      <c r="KD308" s="11"/>
      <c r="KE308" s="11"/>
      <c r="KF308" s="12"/>
      <c r="KG308" s="13"/>
      <c r="KH308" s="13"/>
      <c r="KI308" s="14"/>
      <c r="KJ308" s="13"/>
      <c r="KK308" s="11"/>
      <c r="KL308" s="11"/>
      <c r="KM308" s="11"/>
      <c r="KN308" s="12"/>
      <c r="KO308" s="13"/>
      <c r="KP308" s="13"/>
      <c r="KQ308" s="14"/>
      <c r="KR308" s="13"/>
      <c r="KS308" s="11"/>
      <c r="KT308" s="11"/>
      <c r="KU308" s="11"/>
      <c r="KV308" s="12"/>
      <c r="KW308" s="13"/>
      <c r="KX308" s="13"/>
      <c r="KY308" s="14"/>
      <c r="KZ308" s="13"/>
      <c r="LA308" s="11"/>
      <c r="LB308" s="11"/>
      <c r="LC308" s="11"/>
      <c r="LD308" s="12"/>
      <c r="LE308" s="13"/>
      <c r="LF308" s="13"/>
      <c r="LG308" s="14"/>
      <c r="LH308" s="13"/>
      <c r="LI308" s="11"/>
      <c r="LJ308" s="11"/>
      <c r="LK308" s="11"/>
      <c r="LL308" s="12"/>
      <c r="LM308" s="13"/>
      <c r="LN308" s="13"/>
      <c r="LO308" s="14"/>
      <c r="LP308" s="13"/>
      <c r="LQ308" s="11"/>
      <c r="LR308" s="11"/>
      <c r="LS308" s="11"/>
      <c r="LT308" s="12"/>
      <c r="LU308" s="13"/>
      <c r="LV308" s="13"/>
      <c r="LW308" s="14"/>
      <c r="LX308" s="13"/>
      <c r="LY308" s="11"/>
      <c r="LZ308" s="11"/>
      <c r="MA308" s="11"/>
      <c r="MB308" s="12"/>
      <c r="MC308" s="13"/>
      <c r="MD308" s="13"/>
      <c r="ME308" s="14"/>
      <c r="MF308" s="13"/>
      <c r="MG308" s="11"/>
      <c r="MH308" s="11"/>
      <c r="MI308" s="11"/>
      <c r="MJ308" s="12"/>
      <c r="MK308" s="13"/>
      <c r="ML308" s="13"/>
      <c r="MM308" s="14"/>
      <c r="MN308" s="13"/>
      <c r="MO308" s="11"/>
      <c r="MP308" s="11"/>
      <c r="MQ308" s="11"/>
      <c r="MR308" s="12"/>
      <c r="MS308" s="13"/>
      <c r="MT308" s="13"/>
      <c r="MU308" s="14"/>
      <c r="MV308" s="13"/>
      <c r="MW308" s="11"/>
      <c r="MX308" s="11"/>
      <c r="MY308" s="11"/>
      <c r="MZ308" s="12"/>
      <c r="NA308" s="13"/>
      <c r="NB308" s="13"/>
      <c r="NC308" s="14"/>
      <c r="ND308" s="13"/>
      <c r="NE308" s="11"/>
      <c r="NF308" s="11"/>
      <c r="NG308" s="11"/>
      <c r="NH308" s="12"/>
      <c r="NI308" s="13"/>
      <c r="NJ308" s="13"/>
      <c r="NK308" s="14"/>
      <c r="NL308" s="13"/>
      <c r="NM308" s="11"/>
      <c r="NN308" s="11"/>
      <c r="NO308" s="11"/>
      <c r="NP308" s="12"/>
      <c r="NQ308" s="13"/>
      <c r="NR308" s="13"/>
      <c r="NS308" s="14"/>
      <c r="NT308" s="13"/>
      <c r="NU308" s="11"/>
      <c r="NV308" s="11"/>
      <c r="NW308" s="11"/>
      <c r="NX308" s="12"/>
      <c r="NY308" s="13"/>
      <c r="NZ308" s="13"/>
      <c r="OA308" s="14"/>
      <c r="OB308" s="13"/>
      <c r="OC308" s="11"/>
      <c r="OD308" s="11"/>
      <c r="OE308" s="11"/>
      <c r="OF308" s="12"/>
      <c r="OG308" s="13"/>
      <c r="OH308" s="13"/>
      <c r="OI308" s="14"/>
      <c r="OJ308" s="13"/>
      <c r="OK308" s="11"/>
      <c r="OL308" s="11"/>
      <c r="OM308" s="11"/>
      <c r="ON308" s="12"/>
      <c r="OO308" s="13"/>
      <c r="OP308" s="13"/>
      <c r="OQ308" s="14"/>
      <c r="OR308" s="13"/>
      <c r="OS308" s="11"/>
      <c r="OT308" s="11"/>
      <c r="OU308" s="11"/>
      <c r="OV308" s="12"/>
      <c r="OW308" s="13"/>
      <c r="OX308" s="13"/>
      <c r="OY308" s="14"/>
      <c r="OZ308" s="13"/>
      <c r="PA308" s="11"/>
      <c r="PB308" s="11"/>
      <c r="PC308" s="11"/>
      <c r="PD308" s="12"/>
      <c r="PE308" s="13"/>
      <c r="PF308" s="13"/>
      <c r="PG308" s="14"/>
      <c r="PH308" s="13"/>
      <c r="PI308" s="11"/>
      <c r="PJ308" s="11"/>
      <c r="PK308" s="11"/>
      <c r="PL308" s="12"/>
      <c r="PM308" s="13"/>
      <c r="PN308" s="13"/>
      <c r="PO308" s="14"/>
      <c r="PP308" s="13"/>
      <c r="PQ308" s="11"/>
      <c r="PR308" s="11"/>
      <c r="PS308" s="11"/>
      <c r="PT308" s="12"/>
      <c r="PU308" s="13"/>
      <c r="PV308" s="13"/>
      <c r="PW308" s="14"/>
      <c r="PX308" s="13"/>
      <c r="PY308" s="11"/>
      <c r="PZ308" s="11"/>
      <c r="QA308" s="11"/>
      <c r="QB308" s="12"/>
      <c r="QC308" s="13"/>
      <c r="QD308" s="13"/>
      <c r="QE308" s="14"/>
      <c r="QF308" s="13"/>
      <c r="QG308" s="11"/>
      <c r="QH308" s="11"/>
      <c r="QI308" s="11"/>
      <c r="QJ308" s="12"/>
      <c r="QK308" s="13"/>
      <c r="QL308" s="13"/>
      <c r="QM308" s="14"/>
      <c r="QN308" s="13"/>
      <c r="QO308" s="11"/>
      <c r="QP308" s="11"/>
      <c r="QQ308" s="11"/>
      <c r="QR308" s="12"/>
      <c r="QS308" s="13"/>
      <c r="QT308" s="13"/>
      <c r="QU308" s="14"/>
      <c r="QV308" s="13"/>
      <c r="QW308" s="11"/>
      <c r="QX308" s="11"/>
      <c r="QY308" s="11"/>
      <c r="QZ308" s="12"/>
      <c r="RA308" s="13"/>
      <c r="RB308" s="13"/>
      <c r="RC308" s="14"/>
      <c r="RD308" s="13"/>
      <c r="RE308" s="11"/>
      <c r="RF308" s="11"/>
      <c r="RG308" s="11"/>
      <c r="RH308" s="12"/>
      <c r="RI308" s="13"/>
      <c r="RJ308" s="13"/>
      <c r="RK308" s="14"/>
      <c r="RL308" s="13"/>
      <c r="RM308" s="11"/>
      <c r="RN308" s="11"/>
      <c r="RO308" s="11"/>
      <c r="RP308" s="12"/>
      <c r="RQ308" s="13"/>
      <c r="RR308" s="13"/>
      <c r="RS308" s="14"/>
      <c r="RT308" s="13"/>
      <c r="RU308" s="11"/>
      <c r="RV308" s="11"/>
      <c r="RW308" s="11"/>
      <c r="RX308" s="12"/>
      <c r="RY308" s="13"/>
      <c r="RZ308" s="13"/>
      <c r="SA308" s="14"/>
      <c r="SB308" s="13"/>
      <c r="SC308" s="11"/>
      <c r="SD308" s="11"/>
      <c r="SE308" s="11"/>
      <c r="SF308" s="12"/>
      <c r="SG308" s="13"/>
      <c r="SH308" s="13"/>
      <c r="SI308" s="14"/>
      <c r="SJ308" s="13"/>
      <c r="SK308" s="11"/>
      <c r="SL308" s="11"/>
      <c r="SM308" s="11"/>
      <c r="SN308" s="12"/>
      <c r="SO308" s="13"/>
      <c r="SP308" s="13"/>
      <c r="SQ308" s="14"/>
      <c r="SR308" s="13"/>
      <c r="SS308" s="11"/>
      <c r="ST308" s="11"/>
      <c r="SU308" s="11"/>
      <c r="SV308" s="12"/>
      <c r="SW308" s="13"/>
      <c r="SX308" s="13"/>
      <c r="SY308" s="14"/>
      <c r="SZ308" s="13"/>
      <c r="TA308" s="11"/>
      <c r="TB308" s="11"/>
      <c r="TC308" s="11"/>
      <c r="TD308" s="12"/>
      <c r="TE308" s="13"/>
      <c r="TF308" s="13"/>
      <c r="TG308" s="14"/>
      <c r="TH308" s="13"/>
      <c r="TI308" s="11"/>
      <c r="TJ308" s="11"/>
      <c r="TK308" s="11"/>
      <c r="TL308" s="12"/>
      <c r="TM308" s="13"/>
      <c r="TN308" s="13"/>
      <c r="TO308" s="14"/>
      <c r="TP308" s="13"/>
      <c r="TQ308" s="11"/>
      <c r="TR308" s="11"/>
      <c r="TS308" s="11"/>
      <c r="TT308" s="12"/>
      <c r="TU308" s="13"/>
      <c r="TV308" s="13"/>
      <c r="TW308" s="14"/>
      <c r="TX308" s="13"/>
      <c r="TY308" s="11"/>
      <c r="TZ308" s="11"/>
      <c r="UA308" s="11"/>
      <c r="UB308" s="12"/>
      <c r="UC308" s="13"/>
      <c r="UD308" s="13"/>
      <c r="UE308" s="14"/>
      <c r="UF308" s="13"/>
      <c r="UG308" s="11"/>
      <c r="UH308" s="11"/>
      <c r="UI308" s="11"/>
      <c r="UJ308" s="12"/>
      <c r="UK308" s="13"/>
      <c r="UL308" s="13"/>
      <c r="UM308" s="14"/>
      <c r="UN308" s="13"/>
      <c r="UO308" s="11"/>
      <c r="UP308" s="11"/>
      <c r="UQ308" s="11"/>
      <c r="UR308" s="12"/>
      <c r="US308" s="13"/>
      <c r="UT308" s="13"/>
      <c r="UU308" s="14"/>
      <c r="UV308" s="13"/>
      <c r="UW308" s="11"/>
      <c r="UX308" s="11"/>
      <c r="UY308" s="11"/>
      <c r="UZ308" s="12"/>
      <c r="VA308" s="13"/>
      <c r="VB308" s="13"/>
      <c r="VC308" s="14"/>
      <c r="VD308" s="13"/>
      <c r="VE308" s="11"/>
      <c r="VF308" s="11"/>
      <c r="VG308" s="11"/>
      <c r="VH308" s="12"/>
      <c r="VI308" s="13"/>
      <c r="VJ308" s="13"/>
      <c r="VK308" s="14"/>
      <c r="VL308" s="13"/>
      <c r="VM308" s="11"/>
      <c r="VN308" s="11"/>
      <c r="VO308" s="11"/>
      <c r="VP308" s="12"/>
      <c r="VQ308" s="13"/>
      <c r="VR308" s="13"/>
      <c r="VS308" s="14"/>
      <c r="VT308" s="13"/>
      <c r="VU308" s="11"/>
      <c r="VV308" s="11"/>
      <c r="VW308" s="11"/>
      <c r="VX308" s="12"/>
      <c r="VY308" s="13"/>
      <c r="VZ308" s="13"/>
      <c r="WA308" s="14"/>
      <c r="WB308" s="13"/>
      <c r="WC308" s="11"/>
      <c r="WD308" s="11"/>
      <c r="WE308" s="11"/>
      <c r="WF308" s="12"/>
      <c r="WG308" s="13"/>
      <c r="WH308" s="13"/>
      <c r="WI308" s="14"/>
      <c r="WJ308" s="13"/>
      <c r="WK308" s="11"/>
      <c r="WL308" s="11"/>
      <c r="WM308" s="11"/>
      <c r="WN308" s="12"/>
      <c r="WO308" s="13"/>
      <c r="WP308" s="13"/>
      <c r="WQ308" s="14"/>
      <c r="WR308" s="13"/>
      <c r="WS308" s="11"/>
      <c r="WT308" s="11"/>
      <c r="WU308" s="11"/>
      <c r="WV308" s="12"/>
      <c r="WW308" s="13"/>
      <c r="WX308" s="13"/>
      <c r="WY308" s="14"/>
      <c r="WZ308" s="13"/>
      <c r="XA308" s="11"/>
      <c r="XB308" s="11"/>
      <c r="XC308" s="11"/>
      <c r="XD308" s="12"/>
      <c r="XE308" s="13"/>
      <c r="XF308" s="13"/>
      <c r="XG308" s="14"/>
      <c r="XH308" s="13"/>
      <c r="XI308" s="11"/>
      <c r="XJ308" s="11"/>
      <c r="XK308" s="11"/>
      <c r="XL308" s="12"/>
      <c r="XM308" s="13"/>
      <c r="XN308" s="13"/>
      <c r="XO308" s="14"/>
      <c r="XP308" s="13"/>
      <c r="XQ308" s="11"/>
      <c r="XR308" s="11"/>
      <c r="XS308" s="11"/>
      <c r="XT308" s="12"/>
      <c r="XU308" s="13"/>
      <c r="XV308" s="13"/>
      <c r="XW308" s="14"/>
      <c r="XX308" s="13"/>
      <c r="XY308" s="11"/>
      <c r="XZ308" s="11"/>
      <c r="YA308" s="11"/>
      <c r="YB308" s="12"/>
      <c r="YC308" s="13"/>
      <c r="YD308" s="13"/>
      <c r="YE308" s="14"/>
      <c r="YF308" s="13"/>
      <c r="YG308" s="11"/>
      <c r="YH308" s="11"/>
      <c r="YI308" s="11"/>
      <c r="YJ308" s="12"/>
      <c r="YK308" s="13"/>
      <c r="YL308" s="13"/>
      <c r="YM308" s="14"/>
      <c r="YN308" s="13"/>
      <c r="YO308" s="11"/>
      <c r="YP308" s="11"/>
      <c r="YQ308" s="11"/>
      <c r="YR308" s="12"/>
      <c r="YS308" s="13"/>
      <c r="YT308" s="13"/>
      <c r="YU308" s="14"/>
      <c r="YV308" s="13"/>
      <c r="YW308" s="11"/>
      <c r="YX308" s="11"/>
      <c r="YY308" s="11"/>
      <c r="YZ308" s="12"/>
      <c r="ZA308" s="13"/>
      <c r="ZB308" s="13"/>
      <c r="ZC308" s="14"/>
      <c r="ZD308" s="13"/>
      <c r="ZE308" s="11"/>
      <c r="ZF308" s="11"/>
      <c r="ZG308" s="11"/>
      <c r="ZH308" s="146"/>
      <c r="ZI308" s="147">
        <v>27</v>
      </c>
      <c r="ZJ308" s="148"/>
      <c r="ZK308" s="149" t="s">
        <v>2363</v>
      </c>
      <c r="ZL308" s="148"/>
      <c r="ZM308" s="150"/>
      <c r="ZN308" s="150"/>
      <c r="ZO308" s="150"/>
      <c r="ZP308" s="151"/>
      <c r="ZQ308" s="147">
        <v>27</v>
      </c>
      <c r="ZR308" s="148"/>
      <c r="ZS308" s="149" t="s">
        <v>2363</v>
      </c>
      <c r="ZT308" s="148"/>
      <c r="ZU308" s="150"/>
      <c r="ZV308" s="150"/>
      <c r="ZW308" s="150"/>
      <c r="ZX308" s="151"/>
      <c r="ZY308" s="147">
        <v>27</v>
      </c>
      <c r="ZZ308" s="148"/>
      <c r="AAA308" s="149" t="s">
        <v>2363</v>
      </c>
      <c r="AAB308" s="148"/>
      <c r="AAC308" s="150"/>
      <c r="AAD308" s="150"/>
      <c r="AAE308" s="150"/>
      <c r="AAF308" s="151"/>
      <c r="AAG308" s="147">
        <v>27</v>
      </c>
      <c r="AAH308" s="148"/>
      <c r="AAI308" s="149" t="s">
        <v>2363</v>
      </c>
      <c r="AAJ308" s="148"/>
      <c r="AAK308" s="150"/>
      <c r="AAL308" s="150"/>
      <c r="AAM308" s="150"/>
      <c r="AAN308" s="151"/>
      <c r="AAO308" s="147">
        <v>27</v>
      </c>
      <c r="AAP308" s="148"/>
      <c r="AAQ308" s="149" t="s">
        <v>2363</v>
      </c>
      <c r="AAR308" s="148"/>
      <c r="AAS308" s="150"/>
      <c r="AAT308" s="150"/>
      <c r="AAU308" s="150"/>
      <c r="AAV308" s="151"/>
      <c r="AAW308" s="147">
        <v>27</v>
      </c>
      <c r="AAX308" s="148"/>
      <c r="AAY308" s="149" t="s">
        <v>2363</v>
      </c>
      <c r="AAZ308" s="148"/>
      <c r="ABA308" s="150"/>
      <c r="ABB308" s="150"/>
      <c r="ABC308" s="150"/>
      <c r="ABD308" s="151"/>
      <c r="ABE308" s="147">
        <v>27</v>
      </c>
      <c r="ABF308" s="148"/>
      <c r="ABG308" s="149" t="s">
        <v>2363</v>
      </c>
      <c r="ABH308" s="148"/>
      <c r="ABI308" s="150"/>
      <c r="ABJ308" s="150"/>
      <c r="ABK308" s="150"/>
      <c r="ABL308" s="151"/>
      <c r="ABM308" s="147">
        <v>27</v>
      </c>
      <c r="ABN308" s="148"/>
      <c r="ABO308" s="149" t="s">
        <v>2363</v>
      </c>
      <c r="ABP308" s="148"/>
      <c r="ABQ308" s="150"/>
      <c r="ABR308" s="150"/>
      <c r="ABS308" s="150"/>
      <c r="ABT308" s="151"/>
      <c r="ABU308" s="147">
        <v>27</v>
      </c>
      <c r="ABV308" s="148"/>
      <c r="ABW308" s="149" t="s">
        <v>2363</v>
      </c>
      <c r="ABX308" s="148"/>
      <c r="ABY308" s="150"/>
      <c r="ABZ308" s="150"/>
      <c r="ACA308" s="150"/>
      <c r="ACB308" s="151"/>
      <c r="ACC308" s="147">
        <v>27</v>
      </c>
      <c r="ACD308" s="148"/>
      <c r="ACE308" s="149" t="s">
        <v>2363</v>
      </c>
      <c r="ACF308" s="148"/>
      <c r="ACG308" s="150"/>
      <c r="ACH308" s="150"/>
      <c r="ACI308" s="150"/>
      <c r="ACJ308" s="151"/>
      <c r="ACK308" s="147">
        <v>27</v>
      </c>
      <c r="ACL308" s="148"/>
      <c r="ACM308" s="149" t="s">
        <v>2363</v>
      </c>
      <c r="ACN308" s="148"/>
      <c r="ACO308" s="150"/>
      <c r="ACP308" s="150"/>
      <c r="ACQ308" s="150"/>
      <c r="ACR308" s="151"/>
      <c r="ACS308" s="147">
        <v>27</v>
      </c>
      <c r="ACT308" s="148"/>
      <c r="ACU308" s="149" t="s">
        <v>2363</v>
      </c>
      <c r="ACV308" s="148"/>
      <c r="ACW308" s="150"/>
      <c r="ACX308" s="150"/>
      <c r="ACY308" s="150"/>
      <c r="ACZ308" s="151"/>
      <c r="ADA308" s="147">
        <v>27</v>
      </c>
      <c r="ADB308" s="148"/>
      <c r="ADC308" s="149" t="s">
        <v>2363</v>
      </c>
      <c r="ADD308" s="148"/>
      <c r="ADE308" s="150"/>
      <c r="ADF308" s="150"/>
      <c r="ADG308" s="150"/>
      <c r="ADH308" s="151"/>
      <c r="ADI308" s="147">
        <v>27</v>
      </c>
      <c r="ADJ308" s="148"/>
      <c r="ADK308" s="149" t="s">
        <v>2363</v>
      </c>
      <c r="ADL308" s="148"/>
      <c r="ADM308" s="150"/>
      <c r="ADN308" s="150"/>
      <c r="ADO308" s="150"/>
      <c r="ADP308" s="151"/>
      <c r="ADQ308" s="147">
        <v>27</v>
      </c>
      <c r="ADR308" s="148"/>
      <c r="ADS308" s="149" t="s">
        <v>2363</v>
      </c>
      <c r="ADT308" s="148"/>
      <c r="ADU308" s="150"/>
      <c r="ADV308" s="150"/>
      <c r="ADW308" s="150"/>
      <c r="ADX308" s="151"/>
      <c r="ADY308" s="147">
        <v>27</v>
      </c>
      <c r="ADZ308" s="148"/>
      <c r="AEA308" s="149" t="s">
        <v>2363</v>
      </c>
      <c r="AEB308" s="148"/>
      <c r="AEC308" s="150"/>
      <c r="AED308" s="150"/>
      <c r="AEE308" s="150"/>
      <c r="AEF308" s="151"/>
      <c r="AEG308" s="147">
        <v>27</v>
      </c>
      <c r="AEH308" s="148"/>
      <c r="AEI308" s="149" t="s">
        <v>2363</v>
      </c>
      <c r="AEJ308" s="148"/>
      <c r="AEK308" s="150"/>
      <c r="AEL308" s="150"/>
      <c r="AEM308" s="150"/>
      <c r="AEN308" s="151"/>
      <c r="AEO308" s="147">
        <v>27</v>
      </c>
      <c r="AEP308" s="148"/>
      <c r="AEQ308" s="149" t="s">
        <v>2363</v>
      </c>
      <c r="AER308" s="148"/>
      <c r="AES308" s="150"/>
      <c r="AET308" s="150"/>
      <c r="AEU308" s="150"/>
      <c r="AEV308" s="151"/>
      <c r="AEW308" s="147">
        <v>27</v>
      </c>
      <c r="AEX308" s="148"/>
      <c r="AEY308" s="149" t="s">
        <v>2363</v>
      </c>
      <c r="AEZ308" s="148"/>
      <c r="AFA308" s="150"/>
      <c r="AFB308" s="150"/>
      <c r="AFC308" s="150"/>
      <c r="AFD308" s="151"/>
      <c r="AFE308" s="147">
        <v>27</v>
      </c>
      <c r="AFF308" s="148"/>
      <c r="AFG308" s="149" t="s">
        <v>2363</v>
      </c>
      <c r="AFH308" s="148"/>
      <c r="AFI308" s="150"/>
      <c r="AFJ308" s="150"/>
      <c r="AFK308" s="150"/>
      <c r="AFL308" s="151"/>
      <c r="AFM308" s="147">
        <v>27</v>
      </c>
      <c r="AFN308" s="148"/>
      <c r="AFO308" s="149" t="s">
        <v>2363</v>
      </c>
      <c r="AFP308" s="148"/>
      <c r="AFQ308" s="150"/>
      <c r="AFR308" s="150"/>
      <c r="AFS308" s="150"/>
      <c r="AFT308" s="151"/>
      <c r="AFU308" s="147">
        <v>27</v>
      </c>
      <c r="AFV308" s="148"/>
      <c r="AFW308" s="149" t="s">
        <v>2363</v>
      </c>
      <c r="AFX308" s="148"/>
      <c r="AFY308" s="150"/>
      <c r="AFZ308" s="150"/>
      <c r="AGA308" s="150"/>
      <c r="AGB308" s="151"/>
      <c r="AGC308" s="147">
        <v>27</v>
      </c>
      <c r="AGD308" s="148"/>
      <c r="AGE308" s="149" t="s">
        <v>2363</v>
      </c>
      <c r="AGF308" s="148"/>
      <c r="AGG308" s="150"/>
      <c r="AGH308" s="150"/>
      <c r="AGI308" s="150"/>
      <c r="AGJ308" s="151"/>
      <c r="AGK308" s="147">
        <v>27</v>
      </c>
      <c r="AGL308" s="148"/>
      <c r="AGM308" s="149" t="s">
        <v>2363</v>
      </c>
      <c r="AGN308" s="148"/>
      <c r="AGO308" s="150"/>
      <c r="AGP308" s="150"/>
      <c r="AGQ308" s="150"/>
      <c r="AGR308" s="151"/>
      <c r="AGS308" s="147">
        <v>27</v>
      </c>
      <c r="AGT308" s="148"/>
      <c r="AGU308" s="149" t="s">
        <v>2363</v>
      </c>
      <c r="AGV308" s="148"/>
      <c r="AGW308" s="150"/>
      <c r="AGX308" s="150"/>
      <c r="AGY308" s="150"/>
      <c r="AGZ308" s="151"/>
      <c r="AHA308" s="147">
        <v>27</v>
      </c>
      <c r="AHB308" s="148"/>
      <c r="AHC308" s="149" t="s">
        <v>2363</v>
      </c>
      <c r="AHD308" s="148"/>
      <c r="AHE308" s="150"/>
      <c r="AHF308" s="150"/>
      <c r="AHG308" s="150"/>
      <c r="AHH308" s="151"/>
      <c r="AHI308" s="147">
        <v>27</v>
      </c>
      <c r="AHJ308" s="148"/>
      <c r="AHK308" s="149" t="s">
        <v>2363</v>
      </c>
      <c r="AHL308" s="148"/>
      <c r="AHM308" s="150"/>
      <c r="AHN308" s="150"/>
      <c r="AHO308" s="150"/>
      <c r="AHP308" s="151"/>
      <c r="AHQ308" s="147">
        <v>27</v>
      </c>
      <c r="AHR308" s="148"/>
      <c r="AHS308" s="149" t="s">
        <v>2363</v>
      </c>
      <c r="AHT308" s="148"/>
      <c r="AHU308" s="150"/>
      <c r="AHV308" s="150"/>
      <c r="AHW308" s="150"/>
      <c r="AHX308" s="151"/>
      <c r="AHY308" s="147">
        <v>27</v>
      </c>
      <c r="AHZ308" s="148"/>
      <c r="AIA308" s="149" t="s">
        <v>2363</v>
      </c>
      <c r="AIB308" s="148"/>
      <c r="AIC308" s="150"/>
      <c r="AID308" s="150"/>
      <c r="AIE308" s="150"/>
      <c r="AIF308" s="151"/>
      <c r="AIG308" s="147">
        <v>27</v>
      </c>
      <c r="AIH308" s="148"/>
      <c r="AII308" s="149" t="s">
        <v>2363</v>
      </c>
      <c r="AIJ308" s="148"/>
      <c r="AIK308" s="150"/>
      <c r="AIL308" s="150"/>
      <c r="AIM308" s="150"/>
      <c r="AIN308" s="151"/>
      <c r="AIO308" s="147">
        <v>27</v>
      </c>
      <c r="AIP308" s="148"/>
      <c r="AIQ308" s="149" t="s">
        <v>2363</v>
      </c>
      <c r="AIR308" s="148"/>
      <c r="AIS308" s="150"/>
      <c r="AIT308" s="150"/>
      <c r="AIU308" s="150"/>
      <c r="AIV308" s="151"/>
      <c r="AIW308" s="147">
        <v>27</v>
      </c>
      <c r="AIX308" s="148"/>
      <c r="AIY308" s="149" t="s">
        <v>2363</v>
      </c>
      <c r="AIZ308" s="148"/>
      <c r="AJA308" s="150"/>
      <c r="AJB308" s="150"/>
      <c r="AJC308" s="150"/>
      <c r="AJD308" s="151"/>
      <c r="AJE308" s="147">
        <v>27</v>
      </c>
      <c r="AJF308" s="148"/>
      <c r="AJG308" s="149" t="s">
        <v>2363</v>
      </c>
      <c r="AJH308" s="148"/>
      <c r="AJI308" s="150"/>
      <c r="AJJ308" s="150"/>
      <c r="AJK308" s="150"/>
      <c r="AJL308" s="151"/>
      <c r="AJM308" s="147">
        <v>27</v>
      </c>
      <c r="AJN308" s="148"/>
      <c r="AJO308" s="149" t="s">
        <v>2363</v>
      </c>
      <c r="AJP308" s="148"/>
      <c r="AJQ308" s="150"/>
      <c r="AJR308" s="150"/>
      <c r="AJS308" s="150"/>
      <c r="AJT308" s="151"/>
      <c r="AJU308" s="147">
        <v>27</v>
      </c>
      <c r="AJV308" s="148"/>
      <c r="AJW308" s="149" t="s">
        <v>2363</v>
      </c>
      <c r="AJX308" s="148"/>
      <c r="AJY308" s="150"/>
      <c r="AJZ308" s="150"/>
      <c r="AKA308" s="150"/>
      <c r="AKB308" s="151"/>
      <c r="AKC308" s="147">
        <v>27</v>
      </c>
      <c r="AKD308" s="148"/>
      <c r="AKE308" s="149" t="s">
        <v>2363</v>
      </c>
      <c r="AKF308" s="148"/>
      <c r="AKG308" s="150"/>
      <c r="AKH308" s="150"/>
      <c r="AKI308" s="150"/>
      <c r="AKJ308" s="151"/>
      <c r="AKK308" s="147">
        <v>27</v>
      </c>
      <c r="AKL308" s="148"/>
      <c r="AKM308" s="149" t="s">
        <v>2363</v>
      </c>
      <c r="AKN308" s="148"/>
      <c r="AKO308" s="150"/>
      <c r="AKP308" s="150"/>
      <c r="AKQ308" s="150"/>
      <c r="AKR308" s="151"/>
      <c r="AKS308" s="147">
        <v>27</v>
      </c>
      <c r="AKT308" s="148"/>
      <c r="AKU308" s="149" t="s">
        <v>2363</v>
      </c>
      <c r="AKV308" s="148"/>
      <c r="AKW308" s="150"/>
      <c r="AKX308" s="150"/>
      <c r="AKY308" s="150"/>
      <c r="AKZ308" s="151"/>
      <c r="ALA308" s="147">
        <v>27</v>
      </c>
      <c r="ALB308" s="148"/>
      <c r="ALC308" s="149" t="s">
        <v>2363</v>
      </c>
      <c r="ALD308" s="148"/>
      <c r="ALE308" s="150"/>
      <c r="ALF308" s="150"/>
      <c r="ALG308" s="150"/>
      <c r="ALH308" s="151"/>
      <c r="ALI308" s="147">
        <v>27</v>
      </c>
      <c r="ALJ308" s="148"/>
      <c r="ALK308" s="149" t="s">
        <v>2363</v>
      </c>
      <c r="ALL308" s="148"/>
      <c r="ALM308" s="150"/>
      <c r="ALN308" s="150"/>
      <c r="ALO308" s="150"/>
      <c r="ALP308" s="151"/>
      <c r="ALQ308" s="147">
        <v>27</v>
      </c>
      <c r="ALR308" s="148"/>
      <c r="ALS308" s="149" t="s">
        <v>2363</v>
      </c>
      <c r="ALT308" s="148"/>
      <c r="ALU308" s="150"/>
      <c r="ALV308" s="150"/>
      <c r="ALW308" s="150"/>
      <c r="ALX308" s="151"/>
      <c r="ALY308" s="147">
        <v>27</v>
      </c>
      <c r="ALZ308" s="148"/>
      <c r="AMA308" s="149" t="s">
        <v>2363</v>
      </c>
      <c r="AMB308" s="148"/>
      <c r="AMC308" s="150"/>
      <c r="AMD308" s="150"/>
      <c r="AME308" s="150"/>
      <c r="AMF308" s="151"/>
      <c r="AMG308" s="147">
        <v>27</v>
      </c>
      <c r="AMH308" s="148"/>
      <c r="AMI308" s="149" t="s">
        <v>2363</v>
      </c>
      <c r="AMJ308" s="148"/>
      <c r="AMK308" s="150"/>
      <c r="AML308" s="150"/>
      <c r="AMM308" s="150"/>
      <c r="AMN308" s="151"/>
      <c r="AMO308" s="147">
        <v>27</v>
      </c>
      <c r="AMP308" s="148"/>
      <c r="AMQ308" s="149" t="s">
        <v>2363</v>
      </c>
      <c r="AMR308" s="148"/>
      <c r="AMS308" s="150"/>
      <c r="AMT308" s="150"/>
      <c r="AMU308" s="150"/>
      <c r="AMV308" s="151"/>
      <c r="AMW308" s="147">
        <v>27</v>
      </c>
      <c r="AMX308" s="148"/>
      <c r="AMY308" s="149" t="s">
        <v>2363</v>
      </c>
      <c r="AMZ308" s="148"/>
      <c r="ANA308" s="150"/>
      <c r="ANB308" s="150"/>
      <c r="ANC308" s="150"/>
      <c r="AND308" s="151"/>
      <c r="ANE308" s="147">
        <v>27</v>
      </c>
      <c r="ANF308" s="148"/>
      <c r="ANG308" s="149" t="s">
        <v>2363</v>
      </c>
      <c r="ANH308" s="148"/>
      <c r="ANI308" s="150"/>
      <c r="ANJ308" s="150"/>
      <c r="ANK308" s="150"/>
      <c r="ANL308" s="151"/>
      <c r="ANM308" s="147">
        <v>27</v>
      </c>
      <c r="ANN308" s="148"/>
      <c r="ANO308" s="149" t="s">
        <v>2363</v>
      </c>
      <c r="ANP308" s="148"/>
      <c r="ANQ308" s="150"/>
      <c r="ANR308" s="150"/>
      <c r="ANS308" s="150"/>
      <c r="ANT308" s="151"/>
      <c r="ANU308" s="147">
        <v>27</v>
      </c>
      <c r="ANV308" s="148"/>
      <c r="ANW308" s="149" t="s">
        <v>2363</v>
      </c>
      <c r="ANX308" s="148"/>
      <c r="ANY308" s="150"/>
      <c r="ANZ308" s="150"/>
      <c r="AOA308" s="150"/>
      <c r="AOB308" s="151"/>
      <c r="AOC308" s="147">
        <v>27</v>
      </c>
      <c r="AOD308" s="148"/>
      <c r="AOE308" s="149" t="s">
        <v>2363</v>
      </c>
      <c r="AOF308" s="148"/>
      <c r="AOG308" s="150"/>
      <c r="AOH308" s="150"/>
      <c r="AOI308" s="150"/>
      <c r="AOJ308" s="151"/>
      <c r="AOK308" s="147">
        <v>27</v>
      </c>
      <c r="AOL308" s="148"/>
      <c r="AOM308" s="149" t="s">
        <v>2363</v>
      </c>
      <c r="AON308" s="148"/>
      <c r="AOO308" s="150"/>
      <c r="AOP308" s="150"/>
      <c r="AOQ308" s="150"/>
      <c r="AOR308" s="151"/>
      <c r="AOS308" s="147">
        <v>27</v>
      </c>
      <c r="AOT308" s="148"/>
      <c r="AOU308" s="149" t="s">
        <v>2363</v>
      </c>
      <c r="AOV308" s="148"/>
      <c r="AOW308" s="150"/>
      <c r="AOX308" s="150"/>
      <c r="AOY308" s="150"/>
      <c r="AOZ308" s="151"/>
      <c r="APA308" s="147">
        <v>27</v>
      </c>
      <c r="APB308" s="148"/>
      <c r="APC308" s="149" t="s">
        <v>2363</v>
      </c>
      <c r="APD308" s="148"/>
      <c r="APE308" s="150"/>
      <c r="APF308" s="150"/>
      <c r="APG308" s="150"/>
      <c r="APH308" s="151"/>
      <c r="API308" s="147">
        <v>27</v>
      </c>
      <c r="APJ308" s="148"/>
      <c r="APK308" s="149" t="s">
        <v>2363</v>
      </c>
      <c r="APL308" s="148"/>
      <c r="APM308" s="150"/>
      <c r="APN308" s="150"/>
      <c r="APO308" s="150"/>
      <c r="APP308" s="151"/>
      <c r="APQ308" s="147">
        <v>27</v>
      </c>
      <c r="APR308" s="148"/>
      <c r="APS308" s="149" t="s">
        <v>2363</v>
      </c>
      <c r="APT308" s="148"/>
      <c r="APU308" s="150"/>
      <c r="APV308" s="150"/>
      <c r="APW308" s="150"/>
      <c r="APX308" s="151"/>
      <c r="APY308" s="147">
        <v>27</v>
      </c>
      <c r="APZ308" s="148"/>
      <c r="AQA308" s="149" t="s">
        <v>2363</v>
      </c>
      <c r="AQB308" s="148"/>
      <c r="AQC308" s="150"/>
      <c r="AQD308" s="150"/>
      <c r="AQE308" s="150"/>
      <c r="AQF308" s="151"/>
      <c r="AQG308" s="147">
        <v>27</v>
      </c>
      <c r="AQH308" s="148"/>
      <c r="AQI308" s="149" t="s">
        <v>2363</v>
      </c>
      <c r="AQJ308" s="148"/>
      <c r="AQK308" s="150"/>
      <c r="AQL308" s="150"/>
      <c r="AQM308" s="150"/>
      <c r="AQN308" s="151"/>
      <c r="AQO308" s="147">
        <v>27</v>
      </c>
      <c r="AQP308" s="148"/>
      <c r="AQQ308" s="149" t="s">
        <v>2363</v>
      </c>
      <c r="AQR308" s="148"/>
      <c r="AQS308" s="150"/>
      <c r="AQT308" s="150"/>
      <c r="AQU308" s="150"/>
      <c r="AQV308" s="151"/>
      <c r="AQW308" s="147">
        <v>27</v>
      </c>
      <c r="AQX308" s="148"/>
      <c r="AQY308" s="149" t="s">
        <v>2363</v>
      </c>
      <c r="AQZ308" s="148"/>
      <c r="ARA308" s="150"/>
      <c r="ARB308" s="150"/>
      <c r="ARC308" s="150"/>
      <c r="ARD308" s="151"/>
      <c r="ARE308" s="147">
        <v>27</v>
      </c>
      <c r="ARF308" s="148"/>
      <c r="ARG308" s="149" t="s">
        <v>2363</v>
      </c>
      <c r="ARH308" s="148"/>
      <c r="ARI308" s="150"/>
      <c r="ARJ308" s="150"/>
      <c r="ARK308" s="150"/>
      <c r="ARL308" s="151"/>
      <c r="ARM308" s="147">
        <v>27</v>
      </c>
      <c r="ARN308" s="148"/>
      <c r="ARO308" s="149" t="s">
        <v>2363</v>
      </c>
      <c r="ARP308" s="148"/>
      <c r="ARQ308" s="150"/>
      <c r="ARR308" s="150"/>
      <c r="ARS308" s="150"/>
      <c r="ART308" s="151"/>
      <c r="ARU308" s="147">
        <v>27</v>
      </c>
      <c r="ARV308" s="148"/>
      <c r="ARW308" s="149" t="s">
        <v>2363</v>
      </c>
      <c r="ARX308" s="148"/>
      <c r="ARY308" s="150"/>
      <c r="ARZ308" s="150"/>
      <c r="ASA308" s="150"/>
      <c r="ASB308" s="151"/>
      <c r="ASC308" s="147">
        <v>27</v>
      </c>
      <c r="ASD308" s="148"/>
      <c r="ASE308" s="149" t="s">
        <v>2363</v>
      </c>
      <c r="ASF308" s="148"/>
      <c r="ASG308" s="150"/>
      <c r="ASH308" s="150"/>
      <c r="ASI308" s="150"/>
      <c r="ASJ308" s="151"/>
      <c r="ASK308" s="147">
        <v>27</v>
      </c>
      <c r="ASL308" s="148"/>
      <c r="ASM308" s="149" t="s">
        <v>2363</v>
      </c>
      <c r="ASN308" s="148"/>
      <c r="ASO308" s="150"/>
      <c r="ASP308" s="150"/>
      <c r="ASQ308" s="150"/>
      <c r="ASR308" s="151"/>
      <c r="ASS308" s="147">
        <v>27</v>
      </c>
      <c r="AST308" s="148"/>
      <c r="ASU308" s="149" t="s">
        <v>2363</v>
      </c>
      <c r="ASV308" s="148"/>
      <c r="ASW308" s="150"/>
      <c r="ASX308" s="150"/>
      <c r="ASY308" s="150"/>
      <c r="ASZ308" s="151"/>
      <c r="ATA308" s="147">
        <v>27</v>
      </c>
      <c r="ATB308" s="148"/>
      <c r="ATC308" s="149" t="s">
        <v>2363</v>
      </c>
      <c r="ATD308" s="148"/>
      <c r="ATE308" s="150"/>
      <c r="ATF308" s="150"/>
      <c r="ATG308" s="150"/>
      <c r="ATH308" s="151"/>
      <c r="ATI308" s="147">
        <v>27</v>
      </c>
      <c r="ATJ308" s="148"/>
      <c r="ATK308" s="149" t="s">
        <v>2363</v>
      </c>
      <c r="ATL308" s="148"/>
      <c r="ATM308" s="150"/>
      <c r="ATN308" s="150"/>
      <c r="ATO308" s="150"/>
      <c r="ATP308" s="151"/>
      <c r="ATQ308" s="147">
        <v>27</v>
      </c>
      <c r="ATR308" s="148"/>
      <c r="ATS308" s="149" t="s">
        <v>2363</v>
      </c>
      <c r="ATT308" s="148"/>
      <c r="ATU308" s="150"/>
      <c r="ATV308" s="150"/>
      <c r="ATW308" s="150"/>
      <c r="ATX308" s="151"/>
      <c r="ATY308" s="147">
        <v>27</v>
      </c>
      <c r="ATZ308" s="148"/>
      <c r="AUA308" s="149" t="s">
        <v>2363</v>
      </c>
      <c r="AUB308" s="148"/>
      <c r="AUC308" s="150"/>
      <c r="AUD308" s="150"/>
      <c r="AUE308" s="150"/>
      <c r="AUF308" s="151"/>
      <c r="AUG308" s="147">
        <v>27</v>
      </c>
      <c r="AUH308" s="148"/>
      <c r="AUI308" s="149" t="s">
        <v>2363</v>
      </c>
      <c r="AUJ308" s="148"/>
      <c r="AUK308" s="150"/>
      <c r="AUL308" s="150"/>
      <c r="AUM308" s="150"/>
      <c r="AUN308" s="151"/>
      <c r="AUO308" s="147">
        <v>27</v>
      </c>
      <c r="AUP308" s="148"/>
      <c r="AUQ308" s="149" t="s">
        <v>2363</v>
      </c>
      <c r="AUR308" s="148"/>
      <c r="AUS308" s="150"/>
      <c r="AUT308" s="150"/>
      <c r="AUU308" s="150"/>
      <c r="AUV308" s="151"/>
      <c r="AUW308" s="147">
        <v>27</v>
      </c>
      <c r="AUX308" s="148"/>
      <c r="AUY308" s="149" t="s">
        <v>2363</v>
      </c>
      <c r="AUZ308" s="148"/>
      <c r="AVA308" s="150"/>
      <c r="AVB308" s="150"/>
      <c r="AVC308" s="150"/>
      <c r="AVD308" s="151"/>
      <c r="AVE308" s="147">
        <v>27</v>
      </c>
      <c r="AVF308" s="148"/>
      <c r="AVG308" s="149" t="s">
        <v>2363</v>
      </c>
      <c r="AVH308" s="148"/>
      <c r="AVI308" s="150"/>
      <c r="AVJ308" s="150"/>
      <c r="AVK308" s="150"/>
      <c r="AVL308" s="151"/>
      <c r="AVM308" s="147">
        <v>27</v>
      </c>
      <c r="AVN308" s="148"/>
      <c r="AVO308" s="149" t="s">
        <v>2363</v>
      </c>
      <c r="AVP308" s="148"/>
      <c r="AVQ308" s="150"/>
      <c r="AVR308" s="150"/>
      <c r="AVS308" s="150"/>
      <c r="AVT308" s="151"/>
      <c r="AVU308" s="147">
        <v>27</v>
      </c>
      <c r="AVV308" s="148"/>
      <c r="AVW308" s="149" t="s">
        <v>2363</v>
      </c>
      <c r="AVX308" s="148"/>
      <c r="AVY308" s="150"/>
      <c r="AVZ308" s="150"/>
      <c r="AWA308" s="150"/>
      <c r="AWB308" s="151"/>
      <c r="AWC308" s="147">
        <v>27</v>
      </c>
      <c r="AWD308" s="148"/>
      <c r="AWE308" s="149" t="s">
        <v>2363</v>
      </c>
      <c r="AWF308" s="148"/>
      <c r="AWG308" s="150"/>
      <c r="AWH308" s="150"/>
      <c r="AWI308" s="150"/>
      <c r="AWJ308" s="151"/>
      <c r="AWK308" s="147">
        <v>27</v>
      </c>
      <c r="AWL308" s="148"/>
      <c r="AWM308" s="149" t="s">
        <v>2363</v>
      </c>
      <c r="AWN308" s="148"/>
      <c r="AWO308" s="150"/>
      <c r="AWP308" s="150"/>
      <c r="AWQ308" s="150"/>
      <c r="AWR308" s="151"/>
      <c r="AWS308" s="147">
        <v>27</v>
      </c>
      <c r="AWT308" s="148"/>
      <c r="AWU308" s="149" t="s">
        <v>2363</v>
      </c>
      <c r="AWV308" s="148"/>
      <c r="AWW308" s="150"/>
      <c r="AWX308" s="150"/>
      <c r="AWY308" s="150"/>
      <c r="AWZ308" s="151"/>
      <c r="AXA308" s="147">
        <v>27</v>
      </c>
      <c r="AXB308" s="148"/>
      <c r="AXC308" s="149" t="s">
        <v>2363</v>
      </c>
      <c r="AXD308" s="148"/>
      <c r="AXE308" s="150"/>
      <c r="AXF308" s="150"/>
      <c r="AXG308" s="150"/>
      <c r="AXH308" s="151"/>
      <c r="AXI308" s="147">
        <v>27</v>
      </c>
      <c r="AXJ308" s="148"/>
      <c r="AXK308" s="149" t="s">
        <v>2363</v>
      </c>
      <c r="AXL308" s="148"/>
      <c r="AXM308" s="150"/>
      <c r="AXN308" s="150"/>
      <c r="AXO308" s="150"/>
      <c r="AXP308" s="151"/>
      <c r="AXQ308" s="147">
        <v>27</v>
      </c>
      <c r="AXR308" s="148"/>
      <c r="AXS308" s="149" t="s">
        <v>2363</v>
      </c>
      <c r="AXT308" s="148"/>
      <c r="AXU308" s="150"/>
      <c r="AXV308" s="150"/>
      <c r="AXW308" s="150"/>
      <c r="AXX308" s="151"/>
      <c r="AXY308" s="147">
        <v>27</v>
      </c>
      <c r="AXZ308" s="148"/>
      <c r="AYA308" s="149" t="s">
        <v>2363</v>
      </c>
      <c r="AYB308" s="148"/>
      <c r="AYC308" s="150"/>
      <c r="AYD308" s="150"/>
      <c r="AYE308" s="150"/>
      <c r="AYF308" s="151"/>
      <c r="AYG308" s="147">
        <v>27</v>
      </c>
      <c r="AYH308" s="148"/>
      <c r="AYI308" s="149" t="s">
        <v>2363</v>
      </c>
      <c r="AYJ308" s="148"/>
      <c r="AYK308" s="150"/>
      <c r="AYL308" s="150"/>
      <c r="AYM308" s="150"/>
      <c r="AYN308" s="151"/>
      <c r="AYO308" s="147">
        <v>27</v>
      </c>
      <c r="AYP308" s="148"/>
      <c r="AYQ308" s="149" t="s">
        <v>2363</v>
      </c>
      <c r="AYR308" s="148"/>
      <c r="AYS308" s="150"/>
      <c r="AYT308" s="150"/>
      <c r="AYU308" s="150"/>
      <c r="AYV308" s="151"/>
      <c r="AYW308" s="147">
        <v>27</v>
      </c>
      <c r="AYX308" s="148"/>
      <c r="AYY308" s="149" t="s">
        <v>2363</v>
      </c>
      <c r="AYZ308" s="148"/>
      <c r="AZA308" s="150"/>
      <c r="AZB308" s="150"/>
      <c r="AZC308" s="150"/>
      <c r="AZD308" s="151"/>
      <c r="AZE308" s="147">
        <v>27</v>
      </c>
      <c r="AZF308" s="148"/>
      <c r="AZG308" s="149" t="s">
        <v>2363</v>
      </c>
      <c r="AZH308" s="148"/>
      <c r="AZI308" s="150"/>
      <c r="AZJ308" s="150"/>
      <c r="AZK308" s="150"/>
      <c r="AZL308" s="151"/>
      <c r="AZM308" s="147">
        <v>27</v>
      </c>
      <c r="AZN308" s="148"/>
      <c r="AZO308" s="149" t="s">
        <v>2363</v>
      </c>
      <c r="AZP308" s="148"/>
      <c r="AZQ308" s="150"/>
      <c r="AZR308" s="150"/>
      <c r="AZS308" s="150"/>
      <c r="AZT308" s="151"/>
      <c r="AZU308" s="147">
        <v>27</v>
      </c>
      <c r="AZV308" s="148"/>
      <c r="AZW308" s="149" t="s">
        <v>2363</v>
      </c>
      <c r="AZX308" s="148"/>
      <c r="AZY308" s="150"/>
      <c r="AZZ308" s="150"/>
      <c r="BAA308" s="150"/>
      <c r="BAB308" s="151"/>
      <c r="BAC308" s="147">
        <v>27</v>
      </c>
      <c r="BAD308" s="148"/>
      <c r="BAE308" s="149" t="s">
        <v>2363</v>
      </c>
      <c r="BAF308" s="148"/>
      <c r="BAG308" s="150"/>
      <c r="BAH308" s="150"/>
      <c r="BAI308" s="150"/>
      <c r="BAJ308" s="151"/>
      <c r="BAK308" s="147">
        <v>27</v>
      </c>
      <c r="BAL308" s="148"/>
      <c r="BAM308" s="149" t="s">
        <v>2363</v>
      </c>
      <c r="BAN308" s="148"/>
      <c r="BAO308" s="150"/>
      <c r="BAP308" s="150"/>
      <c r="BAQ308" s="150"/>
      <c r="BAR308" s="151"/>
      <c r="BAS308" s="147">
        <v>27</v>
      </c>
      <c r="BAT308" s="148"/>
      <c r="BAU308" s="149" t="s">
        <v>2363</v>
      </c>
      <c r="BAV308" s="148"/>
      <c r="BAW308" s="150"/>
      <c r="BAX308" s="150"/>
      <c r="BAY308" s="150"/>
      <c r="BAZ308" s="151"/>
      <c r="BBA308" s="147">
        <v>27</v>
      </c>
      <c r="BBB308" s="148"/>
      <c r="BBC308" s="149" t="s">
        <v>2363</v>
      </c>
      <c r="BBD308" s="148"/>
      <c r="BBE308" s="150"/>
      <c r="BBF308" s="150"/>
      <c r="BBG308" s="150"/>
      <c r="BBH308" s="151"/>
      <c r="BBI308" s="147">
        <v>27</v>
      </c>
      <c r="BBJ308" s="148"/>
      <c r="BBK308" s="149" t="s">
        <v>2363</v>
      </c>
      <c r="BBL308" s="148"/>
      <c r="BBM308" s="150"/>
      <c r="BBN308" s="150"/>
      <c r="BBO308" s="150"/>
      <c r="BBP308" s="151"/>
      <c r="BBQ308" s="147">
        <v>27</v>
      </c>
      <c r="BBR308" s="148"/>
      <c r="BBS308" s="149" t="s">
        <v>2363</v>
      </c>
      <c r="BBT308" s="148"/>
      <c r="BBU308" s="150"/>
      <c r="BBV308" s="150"/>
      <c r="BBW308" s="150"/>
      <c r="BBX308" s="151"/>
      <c r="BBY308" s="147">
        <v>27</v>
      </c>
      <c r="BBZ308" s="148"/>
      <c r="BCA308" s="149" t="s">
        <v>2363</v>
      </c>
      <c r="BCB308" s="148"/>
      <c r="BCC308" s="150"/>
      <c r="BCD308" s="150"/>
      <c r="BCE308" s="150"/>
      <c r="BCF308" s="151"/>
      <c r="BCG308" s="147">
        <v>27</v>
      </c>
      <c r="BCH308" s="148"/>
      <c r="BCI308" s="149" t="s">
        <v>2363</v>
      </c>
      <c r="BCJ308" s="148"/>
      <c r="BCK308" s="150"/>
      <c r="BCL308" s="150"/>
      <c r="BCM308" s="150"/>
      <c r="BCN308" s="151"/>
      <c r="BCO308" s="147">
        <v>27</v>
      </c>
      <c r="BCP308" s="148"/>
      <c r="BCQ308" s="149" t="s">
        <v>2363</v>
      </c>
      <c r="BCR308" s="148"/>
      <c r="BCS308" s="150"/>
      <c r="BCT308" s="150"/>
      <c r="BCU308" s="150"/>
      <c r="BCV308" s="151"/>
      <c r="BCW308" s="147">
        <v>27</v>
      </c>
      <c r="BCX308" s="148"/>
      <c r="BCY308" s="149" t="s">
        <v>2363</v>
      </c>
      <c r="BCZ308" s="148"/>
      <c r="BDA308" s="150"/>
      <c r="BDB308" s="150"/>
      <c r="BDC308" s="150"/>
      <c r="BDD308" s="151"/>
      <c r="BDE308" s="147">
        <v>27</v>
      </c>
      <c r="BDF308" s="148"/>
      <c r="BDG308" s="149" t="s">
        <v>2363</v>
      </c>
      <c r="BDH308" s="148"/>
      <c r="BDI308" s="150"/>
      <c r="BDJ308" s="150"/>
      <c r="BDK308" s="150"/>
      <c r="BDL308" s="151"/>
      <c r="BDM308" s="147">
        <v>27</v>
      </c>
      <c r="BDN308" s="148"/>
      <c r="BDO308" s="149" t="s">
        <v>2363</v>
      </c>
      <c r="BDP308" s="148"/>
      <c r="BDQ308" s="150"/>
      <c r="BDR308" s="150"/>
      <c r="BDS308" s="150"/>
      <c r="BDT308" s="151"/>
      <c r="BDU308" s="147">
        <v>27</v>
      </c>
      <c r="BDV308" s="148"/>
      <c r="BDW308" s="149" t="s">
        <v>2363</v>
      </c>
      <c r="BDX308" s="148"/>
      <c r="BDY308" s="150"/>
      <c r="BDZ308" s="150"/>
      <c r="BEA308" s="150"/>
      <c r="BEB308" s="151"/>
      <c r="BEC308" s="147">
        <v>27</v>
      </c>
      <c r="BED308" s="148"/>
      <c r="BEE308" s="149" t="s">
        <v>2363</v>
      </c>
      <c r="BEF308" s="148"/>
      <c r="BEG308" s="150"/>
      <c r="BEH308" s="150"/>
      <c r="BEI308" s="150"/>
      <c r="BEJ308" s="151"/>
      <c r="BEK308" s="147">
        <v>27</v>
      </c>
      <c r="BEL308" s="148"/>
      <c r="BEM308" s="149" t="s">
        <v>2363</v>
      </c>
      <c r="BEN308" s="148"/>
      <c r="BEO308" s="150"/>
      <c r="BEP308" s="150"/>
      <c r="BEQ308" s="150"/>
      <c r="BER308" s="151"/>
      <c r="BES308" s="147">
        <v>27</v>
      </c>
      <c r="BET308" s="148"/>
      <c r="BEU308" s="149" t="s">
        <v>2363</v>
      </c>
      <c r="BEV308" s="148"/>
      <c r="BEW308" s="150"/>
      <c r="BEX308" s="150"/>
      <c r="BEY308" s="150"/>
      <c r="BEZ308" s="151"/>
      <c r="BFA308" s="147">
        <v>27</v>
      </c>
      <c r="BFB308" s="148"/>
      <c r="BFC308" s="149" t="s">
        <v>2363</v>
      </c>
      <c r="BFD308" s="148"/>
      <c r="BFE308" s="150"/>
      <c r="BFF308" s="150"/>
      <c r="BFG308" s="150"/>
      <c r="BFH308" s="151"/>
      <c r="BFI308" s="147">
        <v>27</v>
      </c>
      <c r="BFJ308" s="148"/>
      <c r="BFK308" s="149" t="s">
        <v>2363</v>
      </c>
      <c r="BFL308" s="148"/>
      <c r="BFM308" s="150"/>
      <c r="BFN308" s="150"/>
      <c r="BFO308" s="150"/>
      <c r="BFP308" s="151"/>
      <c r="BFQ308" s="147">
        <v>27</v>
      </c>
      <c r="BFR308" s="148"/>
      <c r="BFS308" s="149" t="s">
        <v>2363</v>
      </c>
      <c r="BFT308" s="148"/>
      <c r="BFU308" s="150"/>
      <c r="BFV308" s="150"/>
      <c r="BFW308" s="150"/>
      <c r="BFX308" s="151"/>
      <c r="BFY308" s="147">
        <v>27</v>
      </c>
      <c r="BFZ308" s="148"/>
      <c r="BGA308" s="149" t="s">
        <v>2363</v>
      </c>
      <c r="BGB308" s="148"/>
      <c r="BGC308" s="150"/>
      <c r="BGD308" s="150"/>
      <c r="BGE308" s="150"/>
      <c r="BGF308" s="151"/>
      <c r="BGG308" s="147">
        <v>27</v>
      </c>
      <c r="BGH308" s="148"/>
      <c r="BGI308" s="149" t="s">
        <v>2363</v>
      </c>
      <c r="BGJ308" s="148"/>
      <c r="BGK308" s="150"/>
      <c r="BGL308" s="150"/>
      <c r="BGM308" s="150"/>
      <c r="BGN308" s="151"/>
      <c r="BGO308" s="147">
        <v>27</v>
      </c>
      <c r="BGP308" s="148"/>
      <c r="BGQ308" s="149" t="s">
        <v>2363</v>
      </c>
      <c r="BGR308" s="148"/>
      <c r="BGS308" s="150"/>
      <c r="BGT308" s="150"/>
      <c r="BGU308" s="150"/>
      <c r="BGV308" s="151"/>
      <c r="BGW308" s="147">
        <v>27</v>
      </c>
      <c r="BGX308" s="148"/>
      <c r="BGY308" s="149" t="s">
        <v>2363</v>
      </c>
      <c r="BGZ308" s="148"/>
      <c r="BHA308" s="150"/>
      <c r="BHB308" s="150"/>
      <c r="BHC308" s="150"/>
      <c r="BHD308" s="151"/>
      <c r="BHE308" s="147">
        <v>27</v>
      </c>
      <c r="BHF308" s="148"/>
      <c r="BHG308" s="149" t="s">
        <v>2363</v>
      </c>
      <c r="BHH308" s="148"/>
      <c r="BHI308" s="150"/>
      <c r="BHJ308" s="150"/>
      <c r="BHK308" s="150"/>
      <c r="BHL308" s="151"/>
      <c r="BHM308" s="147">
        <v>27</v>
      </c>
      <c r="BHN308" s="148"/>
      <c r="BHO308" s="149" t="s">
        <v>2363</v>
      </c>
      <c r="BHP308" s="148"/>
      <c r="BHQ308" s="150"/>
      <c r="BHR308" s="150"/>
      <c r="BHS308" s="150"/>
      <c r="BHT308" s="151"/>
      <c r="BHU308" s="147">
        <v>27</v>
      </c>
      <c r="BHV308" s="148"/>
      <c r="BHW308" s="149" t="s">
        <v>2363</v>
      </c>
      <c r="BHX308" s="148"/>
      <c r="BHY308" s="150"/>
      <c r="BHZ308" s="150"/>
      <c r="BIA308" s="150"/>
      <c r="BIB308" s="151"/>
      <c r="BIC308" s="147">
        <v>27</v>
      </c>
      <c r="BID308" s="148"/>
      <c r="BIE308" s="149" t="s">
        <v>2363</v>
      </c>
      <c r="BIF308" s="148"/>
      <c r="BIG308" s="150"/>
      <c r="BIH308" s="150"/>
      <c r="BII308" s="150"/>
      <c r="BIJ308" s="151"/>
      <c r="BIK308" s="147">
        <v>27</v>
      </c>
      <c r="BIL308" s="148"/>
      <c r="BIM308" s="149" t="s">
        <v>2363</v>
      </c>
      <c r="BIN308" s="148"/>
      <c r="BIO308" s="150"/>
      <c r="BIP308" s="150"/>
      <c r="BIQ308" s="150"/>
      <c r="BIR308" s="151"/>
      <c r="BIS308" s="147">
        <v>27</v>
      </c>
      <c r="BIT308" s="148"/>
      <c r="BIU308" s="149" t="s">
        <v>2363</v>
      </c>
      <c r="BIV308" s="148"/>
      <c r="BIW308" s="150"/>
      <c r="BIX308" s="150"/>
      <c r="BIY308" s="150"/>
      <c r="BIZ308" s="151"/>
      <c r="BJA308" s="147">
        <v>27</v>
      </c>
      <c r="BJB308" s="148"/>
      <c r="BJC308" s="149" t="s">
        <v>2363</v>
      </c>
      <c r="BJD308" s="148"/>
      <c r="BJE308" s="150"/>
      <c r="BJF308" s="150"/>
      <c r="BJG308" s="150"/>
      <c r="BJH308" s="151"/>
      <c r="BJI308" s="147">
        <v>27</v>
      </c>
      <c r="BJJ308" s="148"/>
      <c r="BJK308" s="149" t="s">
        <v>2363</v>
      </c>
      <c r="BJL308" s="148"/>
      <c r="BJM308" s="150"/>
      <c r="BJN308" s="150"/>
      <c r="BJO308" s="150"/>
      <c r="BJP308" s="151"/>
      <c r="BJQ308" s="147">
        <v>27</v>
      </c>
      <c r="BJR308" s="148"/>
      <c r="BJS308" s="149" t="s">
        <v>2363</v>
      </c>
      <c r="BJT308" s="148"/>
      <c r="BJU308" s="150"/>
      <c r="BJV308" s="150"/>
      <c r="BJW308" s="150"/>
      <c r="BJX308" s="151"/>
      <c r="BJY308" s="147">
        <v>27</v>
      </c>
      <c r="BJZ308" s="148"/>
      <c r="BKA308" s="149" t="s">
        <v>2363</v>
      </c>
      <c r="BKB308" s="148"/>
      <c r="BKC308" s="150"/>
      <c r="BKD308" s="150"/>
      <c r="BKE308" s="150"/>
      <c r="BKF308" s="151"/>
      <c r="BKG308" s="147">
        <v>27</v>
      </c>
      <c r="BKH308" s="148"/>
      <c r="BKI308" s="149" t="s">
        <v>2363</v>
      </c>
      <c r="BKJ308" s="148"/>
      <c r="BKK308" s="150"/>
      <c r="BKL308" s="150"/>
      <c r="BKM308" s="150"/>
      <c r="BKN308" s="151"/>
      <c r="BKO308" s="147">
        <v>27</v>
      </c>
      <c r="BKP308" s="148"/>
      <c r="BKQ308" s="149" t="s">
        <v>2363</v>
      </c>
      <c r="BKR308" s="148"/>
      <c r="BKS308" s="150"/>
      <c r="BKT308" s="150"/>
      <c r="BKU308" s="150"/>
      <c r="BKV308" s="151"/>
      <c r="BKW308" s="147">
        <v>27</v>
      </c>
      <c r="BKX308" s="148"/>
      <c r="BKY308" s="149" t="s">
        <v>2363</v>
      </c>
      <c r="BKZ308" s="148"/>
      <c r="BLA308" s="150"/>
      <c r="BLB308" s="150"/>
      <c r="BLC308" s="150"/>
      <c r="BLD308" s="151"/>
      <c r="BLE308" s="147">
        <v>27</v>
      </c>
      <c r="BLF308" s="148"/>
      <c r="BLG308" s="149" t="s">
        <v>2363</v>
      </c>
      <c r="BLH308" s="148"/>
      <c r="BLI308" s="150"/>
      <c r="BLJ308" s="150"/>
      <c r="BLK308" s="150"/>
      <c r="BLL308" s="151"/>
      <c r="BLM308" s="147">
        <v>27</v>
      </c>
      <c r="BLN308" s="148"/>
      <c r="BLO308" s="149" t="s">
        <v>2363</v>
      </c>
      <c r="BLP308" s="148"/>
      <c r="BLQ308" s="150"/>
      <c r="BLR308" s="150"/>
      <c r="BLS308" s="150"/>
      <c r="BLT308" s="151"/>
      <c r="BLU308" s="147">
        <v>27</v>
      </c>
      <c r="BLV308" s="148"/>
      <c r="BLW308" s="149" t="s">
        <v>2363</v>
      </c>
      <c r="BLX308" s="148"/>
      <c r="BLY308" s="150"/>
      <c r="BLZ308" s="150"/>
      <c r="BMA308" s="150"/>
      <c r="BMB308" s="151"/>
      <c r="BMC308" s="147">
        <v>27</v>
      </c>
      <c r="BMD308" s="148"/>
      <c r="BME308" s="149" t="s">
        <v>2363</v>
      </c>
      <c r="BMF308" s="148"/>
      <c r="BMG308" s="150"/>
      <c r="BMH308" s="150"/>
      <c r="BMI308" s="150"/>
      <c r="BMJ308" s="151"/>
      <c r="BMK308" s="147">
        <v>27</v>
      </c>
      <c r="BML308" s="148"/>
      <c r="BMM308" s="149" t="s">
        <v>2363</v>
      </c>
      <c r="BMN308" s="148"/>
      <c r="BMO308" s="150"/>
      <c r="BMP308" s="150"/>
      <c r="BMQ308" s="150"/>
      <c r="BMR308" s="151"/>
      <c r="BMS308" s="147">
        <v>27</v>
      </c>
      <c r="BMT308" s="148"/>
      <c r="BMU308" s="149" t="s">
        <v>2363</v>
      </c>
      <c r="BMV308" s="148"/>
      <c r="BMW308" s="150"/>
      <c r="BMX308" s="150"/>
      <c r="BMY308" s="150"/>
      <c r="BMZ308" s="151"/>
      <c r="BNA308" s="147">
        <v>27</v>
      </c>
      <c r="BNB308" s="148"/>
      <c r="BNC308" s="149" t="s">
        <v>2363</v>
      </c>
      <c r="BND308" s="148"/>
      <c r="BNE308" s="150"/>
      <c r="BNF308" s="150"/>
      <c r="BNG308" s="150"/>
      <c r="BNH308" s="151"/>
      <c r="BNI308" s="147">
        <v>27</v>
      </c>
      <c r="BNJ308" s="148"/>
      <c r="BNK308" s="149" t="s">
        <v>2363</v>
      </c>
      <c r="BNL308" s="148"/>
      <c r="BNM308" s="150"/>
      <c r="BNN308" s="150"/>
      <c r="BNO308" s="150"/>
      <c r="BNP308" s="151"/>
      <c r="BNQ308" s="147">
        <v>27</v>
      </c>
      <c r="BNR308" s="148"/>
      <c r="BNS308" s="149" t="s">
        <v>2363</v>
      </c>
      <c r="BNT308" s="148"/>
      <c r="BNU308" s="150"/>
      <c r="BNV308" s="150"/>
      <c r="BNW308" s="150"/>
      <c r="BNX308" s="151"/>
      <c r="BNY308" s="147">
        <v>27</v>
      </c>
      <c r="BNZ308" s="148"/>
      <c r="BOA308" s="149" t="s">
        <v>2363</v>
      </c>
      <c r="BOB308" s="148"/>
      <c r="BOC308" s="150"/>
      <c r="BOD308" s="150"/>
      <c r="BOE308" s="150"/>
      <c r="BOF308" s="151"/>
      <c r="BOG308" s="147">
        <v>27</v>
      </c>
      <c r="BOH308" s="148"/>
      <c r="BOI308" s="149" t="s">
        <v>2363</v>
      </c>
      <c r="BOJ308" s="148"/>
      <c r="BOK308" s="150"/>
      <c r="BOL308" s="150"/>
      <c r="BOM308" s="150"/>
      <c r="BON308" s="151"/>
      <c r="BOO308" s="147">
        <v>27</v>
      </c>
      <c r="BOP308" s="148"/>
      <c r="BOQ308" s="149" t="s">
        <v>2363</v>
      </c>
      <c r="BOR308" s="148"/>
      <c r="BOS308" s="150"/>
      <c r="BOT308" s="150"/>
      <c r="BOU308" s="150"/>
      <c r="BOV308" s="151"/>
      <c r="BOW308" s="147">
        <v>27</v>
      </c>
      <c r="BOX308" s="148"/>
      <c r="BOY308" s="149" t="s">
        <v>2363</v>
      </c>
      <c r="BOZ308" s="148"/>
      <c r="BPA308" s="150"/>
      <c r="BPB308" s="150"/>
      <c r="BPC308" s="150"/>
      <c r="BPD308" s="151"/>
      <c r="BPE308" s="147">
        <v>27</v>
      </c>
      <c r="BPF308" s="148"/>
      <c r="BPG308" s="149" t="s">
        <v>2363</v>
      </c>
      <c r="BPH308" s="148"/>
      <c r="BPI308" s="150"/>
      <c r="BPJ308" s="150"/>
      <c r="BPK308" s="150"/>
      <c r="BPL308" s="151"/>
      <c r="BPM308" s="147">
        <v>27</v>
      </c>
      <c r="BPN308" s="148"/>
      <c r="BPO308" s="149" t="s">
        <v>2363</v>
      </c>
      <c r="BPP308" s="148"/>
      <c r="BPQ308" s="150"/>
      <c r="BPR308" s="150"/>
      <c r="BPS308" s="150"/>
      <c r="BPT308" s="151"/>
      <c r="BPU308" s="147">
        <v>27</v>
      </c>
      <c r="BPV308" s="148"/>
      <c r="BPW308" s="149" t="s">
        <v>2363</v>
      </c>
      <c r="BPX308" s="148"/>
      <c r="BPY308" s="150"/>
      <c r="BPZ308" s="150"/>
      <c r="BQA308" s="150"/>
      <c r="BQB308" s="151"/>
      <c r="BQC308" s="147">
        <v>27</v>
      </c>
      <c r="BQD308" s="148"/>
      <c r="BQE308" s="149" t="s">
        <v>2363</v>
      </c>
      <c r="BQF308" s="148"/>
      <c r="BQG308" s="150"/>
      <c r="BQH308" s="150"/>
      <c r="BQI308" s="150"/>
      <c r="BQJ308" s="151"/>
      <c r="BQK308" s="147">
        <v>27</v>
      </c>
      <c r="BQL308" s="148"/>
      <c r="BQM308" s="149" t="s">
        <v>2363</v>
      </c>
      <c r="BQN308" s="148"/>
      <c r="BQO308" s="150"/>
      <c r="BQP308" s="150"/>
      <c r="BQQ308" s="150"/>
      <c r="BQR308" s="151"/>
      <c r="BQS308" s="147">
        <v>27</v>
      </c>
      <c r="BQT308" s="148"/>
      <c r="BQU308" s="149" t="s">
        <v>2363</v>
      </c>
      <c r="BQV308" s="148"/>
      <c r="BQW308" s="150"/>
      <c r="BQX308" s="150"/>
      <c r="BQY308" s="150"/>
      <c r="BQZ308" s="151"/>
      <c r="BRA308" s="147">
        <v>27</v>
      </c>
      <c r="BRB308" s="148"/>
      <c r="BRC308" s="149" t="s">
        <v>2363</v>
      </c>
      <c r="BRD308" s="148"/>
      <c r="BRE308" s="150"/>
      <c r="BRF308" s="150"/>
      <c r="BRG308" s="150"/>
      <c r="BRH308" s="151"/>
      <c r="BRI308" s="147">
        <v>27</v>
      </c>
      <c r="BRJ308" s="148"/>
      <c r="BRK308" s="149" t="s">
        <v>2363</v>
      </c>
      <c r="BRL308" s="148"/>
      <c r="BRM308" s="150"/>
      <c r="BRN308" s="150"/>
      <c r="BRO308" s="150"/>
      <c r="BRP308" s="151"/>
      <c r="BRQ308" s="147">
        <v>27</v>
      </c>
      <c r="BRR308" s="148"/>
      <c r="BRS308" s="149" t="s">
        <v>2363</v>
      </c>
      <c r="BRT308" s="148"/>
      <c r="BRU308" s="150"/>
      <c r="BRV308" s="150"/>
      <c r="BRW308" s="150"/>
      <c r="BRX308" s="151"/>
      <c r="BRY308" s="147">
        <v>27</v>
      </c>
      <c r="BRZ308" s="148"/>
      <c r="BSA308" s="149" t="s">
        <v>2363</v>
      </c>
      <c r="BSB308" s="148"/>
      <c r="BSC308" s="150"/>
      <c r="BSD308" s="150"/>
      <c r="BSE308" s="150"/>
      <c r="BSF308" s="151"/>
      <c r="BSG308" s="147">
        <v>27</v>
      </c>
      <c r="BSH308" s="148"/>
      <c r="BSI308" s="149" t="s">
        <v>2363</v>
      </c>
      <c r="BSJ308" s="148"/>
      <c r="BSK308" s="150"/>
      <c r="BSL308" s="150"/>
      <c r="BSM308" s="150"/>
      <c r="BSN308" s="151"/>
      <c r="BSO308" s="147">
        <v>27</v>
      </c>
      <c r="BSP308" s="148"/>
      <c r="BSQ308" s="149" t="s">
        <v>2363</v>
      </c>
      <c r="BSR308" s="148"/>
      <c r="BSS308" s="150"/>
      <c r="BST308" s="150"/>
      <c r="BSU308" s="150"/>
      <c r="BSV308" s="151"/>
      <c r="BSW308" s="147">
        <v>27</v>
      </c>
      <c r="BSX308" s="148"/>
      <c r="BSY308" s="149" t="s">
        <v>2363</v>
      </c>
      <c r="BSZ308" s="148"/>
      <c r="BTA308" s="150"/>
      <c r="BTB308" s="150"/>
      <c r="BTC308" s="150"/>
      <c r="BTD308" s="151"/>
      <c r="BTE308" s="147">
        <v>27</v>
      </c>
      <c r="BTF308" s="148"/>
      <c r="BTG308" s="149" t="s">
        <v>2363</v>
      </c>
      <c r="BTH308" s="148"/>
      <c r="BTI308" s="150"/>
      <c r="BTJ308" s="150"/>
      <c r="BTK308" s="150"/>
      <c r="BTL308" s="151"/>
      <c r="BTM308" s="147">
        <v>27</v>
      </c>
      <c r="BTN308" s="148"/>
      <c r="BTO308" s="149" t="s">
        <v>2363</v>
      </c>
      <c r="BTP308" s="148"/>
      <c r="BTQ308" s="150"/>
      <c r="BTR308" s="150"/>
      <c r="BTS308" s="150"/>
      <c r="BTT308" s="151"/>
      <c r="BTU308" s="147">
        <v>27</v>
      </c>
      <c r="BTV308" s="148"/>
      <c r="BTW308" s="149" t="s">
        <v>2363</v>
      </c>
      <c r="BTX308" s="148"/>
      <c r="BTY308" s="150"/>
      <c r="BTZ308" s="150"/>
      <c r="BUA308" s="150"/>
      <c r="BUB308" s="151"/>
      <c r="BUC308" s="147">
        <v>27</v>
      </c>
      <c r="BUD308" s="148"/>
      <c r="BUE308" s="149" t="s">
        <v>2363</v>
      </c>
      <c r="BUF308" s="148"/>
      <c r="BUG308" s="150"/>
      <c r="BUH308" s="150"/>
      <c r="BUI308" s="150"/>
      <c r="BUJ308" s="151"/>
      <c r="BUK308" s="147">
        <v>27</v>
      </c>
      <c r="BUL308" s="148"/>
      <c r="BUM308" s="149" t="s">
        <v>2363</v>
      </c>
      <c r="BUN308" s="148"/>
      <c r="BUO308" s="150"/>
      <c r="BUP308" s="150"/>
      <c r="BUQ308" s="150"/>
      <c r="BUR308" s="151"/>
      <c r="BUS308" s="147">
        <v>27</v>
      </c>
      <c r="BUT308" s="148"/>
      <c r="BUU308" s="149" t="s">
        <v>2363</v>
      </c>
      <c r="BUV308" s="148"/>
      <c r="BUW308" s="150"/>
      <c r="BUX308" s="150"/>
      <c r="BUY308" s="150"/>
      <c r="BUZ308" s="151"/>
      <c r="BVA308" s="147">
        <v>27</v>
      </c>
      <c r="BVB308" s="148"/>
      <c r="BVC308" s="149" t="s">
        <v>2363</v>
      </c>
      <c r="BVD308" s="148"/>
      <c r="BVE308" s="150"/>
      <c r="BVF308" s="150"/>
      <c r="BVG308" s="150"/>
      <c r="BVH308" s="151"/>
      <c r="BVI308" s="147">
        <v>27</v>
      </c>
      <c r="BVJ308" s="148"/>
      <c r="BVK308" s="149" t="s">
        <v>2363</v>
      </c>
      <c r="BVL308" s="148"/>
      <c r="BVM308" s="150"/>
      <c r="BVN308" s="150"/>
      <c r="BVO308" s="150"/>
      <c r="BVP308" s="151"/>
      <c r="BVQ308" s="147">
        <v>27</v>
      </c>
      <c r="BVR308" s="148"/>
      <c r="BVS308" s="149" t="s">
        <v>2363</v>
      </c>
      <c r="BVT308" s="148"/>
      <c r="BVU308" s="150"/>
      <c r="BVV308" s="150"/>
      <c r="BVW308" s="150"/>
      <c r="BVX308" s="151"/>
      <c r="BVY308" s="147">
        <v>27</v>
      </c>
      <c r="BVZ308" s="148"/>
      <c r="BWA308" s="149" t="s">
        <v>2363</v>
      </c>
      <c r="BWB308" s="148"/>
      <c r="BWC308" s="150"/>
      <c r="BWD308" s="150"/>
      <c r="BWE308" s="150"/>
      <c r="BWF308" s="151"/>
      <c r="BWG308" s="147">
        <v>27</v>
      </c>
      <c r="BWH308" s="148"/>
      <c r="BWI308" s="149" t="s">
        <v>2363</v>
      </c>
      <c r="BWJ308" s="148"/>
      <c r="BWK308" s="150"/>
      <c r="BWL308" s="150"/>
      <c r="BWM308" s="150"/>
      <c r="BWN308" s="151"/>
      <c r="BWO308" s="147">
        <v>27</v>
      </c>
      <c r="BWP308" s="148"/>
      <c r="BWQ308" s="149" t="s">
        <v>2363</v>
      </c>
      <c r="BWR308" s="148"/>
      <c r="BWS308" s="150"/>
      <c r="BWT308" s="150"/>
      <c r="BWU308" s="150"/>
      <c r="BWV308" s="151"/>
      <c r="BWW308" s="147">
        <v>27</v>
      </c>
      <c r="BWX308" s="148"/>
      <c r="BWY308" s="149" t="s">
        <v>2363</v>
      </c>
      <c r="BWZ308" s="148"/>
      <c r="BXA308" s="150"/>
      <c r="BXB308" s="150"/>
      <c r="BXC308" s="150"/>
      <c r="BXD308" s="151"/>
      <c r="BXE308" s="147">
        <v>27</v>
      </c>
      <c r="BXF308" s="148"/>
      <c r="BXG308" s="149" t="s">
        <v>2363</v>
      </c>
      <c r="BXH308" s="148"/>
      <c r="BXI308" s="150"/>
      <c r="BXJ308" s="150"/>
      <c r="BXK308" s="150"/>
      <c r="BXL308" s="151"/>
      <c r="BXM308" s="147">
        <v>27</v>
      </c>
      <c r="BXN308" s="148"/>
      <c r="BXO308" s="149" t="s">
        <v>2363</v>
      </c>
      <c r="BXP308" s="148"/>
      <c r="BXQ308" s="150"/>
      <c r="BXR308" s="150"/>
      <c r="BXS308" s="150"/>
      <c r="BXT308" s="151"/>
      <c r="BXU308" s="147">
        <v>27</v>
      </c>
      <c r="BXV308" s="148"/>
      <c r="BXW308" s="149" t="s">
        <v>2363</v>
      </c>
      <c r="BXX308" s="148"/>
      <c r="BXY308" s="150"/>
      <c r="BXZ308" s="150"/>
      <c r="BYA308" s="150"/>
      <c r="BYB308" s="151"/>
      <c r="BYC308" s="147">
        <v>27</v>
      </c>
      <c r="BYD308" s="148"/>
      <c r="BYE308" s="149" t="s">
        <v>2363</v>
      </c>
      <c r="BYF308" s="148"/>
      <c r="BYG308" s="150"/>
      <c r="BYH308" s="150"/>
      <c r="BYI308" s="150"/>
      <c r="BYJ308" s="151"/>
      <c r="BYK308" s="147">
        <v>27</v>
      </c>
      <c r="BYL308" s="148"/>
      <c r="BYM308" s="149" t="s">
        <v>2363</v>
      </c>
      <c r="BYN308" s="148"/>
      <c r="BYO308" s="150"/>
      <c r="BYP308" s="150"/>
      <c r="BYQ308" s="150"/>
      <c r="BYR308" s="151"/>
      <c r="BYS308" s="147">
        <v>27</v>
      </c>
      <c r="BYT308" s="148"/>
      <c r="BYU308" s="149" t="s">
        <v>2363</v>
      </c>
      <c r="BYV308" s="148"/>
      <c r="BYW308" s="150"/>
      <c r="BYX308" s="150"/>
      <c r="BYY308" s="150"/>
      <c r="BYZ308" s="151"/>
      <c r="BZA308" s="147">
        <v>27</v>
      </c>
      <c r="BZB308" s="148"/>
      <c r="BZC308" s="149" t="s">
        <v>2363</v>
      </c>
      <c r="BZD308" s="148"/>
      <c r="BZE308" s="150"/>
      <c r="BZF308" s="150"/>
      <c r="BZG308" s="150"/>
      <c r="BZH308" s="151"/>
      <c r="BZI308" s="147">
        <v>27</v>
      </c>
      <c r="BZJ308" s="148"/>
      <c r="BZK308" s="149" t="s">
        <v>2363</v>
      </c>
      <c r="BZL308" s="148"/>
      <c r="BZM308" s="150"/>
      <c r="BZN308" s="150"/>
      <c r="BZO308" s="150"/>
      <c r="BZP308" s="151"/>
      <c r="BZQ308" s="147">
        <v>27</v>
      </c>
      <c r="BZR308" s="148"/>
      <c r="BZS308" s="149" t="s">
        <v>2363</v>
      </c>
      <c r="BZT308" s="148"/>
      <c r="BZU308" s="150"/>
      <c r="BZV308" s="150"/>
      <c r="BZW308" s="150"/>
      <c r="BZX308" s="151"/>
      <c r="BZY308" s="147">
        <v>27</v>
      </c>
      <c r="BZZ308" s="148"/>
      <c r="CAA308" s="149" t="s">
        <v>2363</v>
      </c>
      <c r="CAB308" s="148"/>
      <c r="CAC308" s="150"/>
      <c r="CAD308" s="150"/>
      <c r="CAE308" s="150"/>
      <c r="CAF308" s="151"/>
      <c r="CAG308" s="147">
        <v>27</v>
      </c>
      <c r="CAH308" s="148"/>
      <c r="CAI308" s="149" t="s">
        <v>2363</v>
      </c>
      <c r="CAJ308" s="148"/>
      <c r="CAK308" s="150"/>
      <c r="CAL308" s="150"/>
      <c r="CAM308" s="150"/>
      <c r="CAN308" s="151"/>
      <c r="CAO308" s="147">
        <v>27</v>
      </c>
      <c r="CAP308" s="148"/>
      <c r="CAQ308" s="149" t="s">
        <v>2363</v>
      </c>
      <c r="CAR308" s="148"/>
      <c r="CAS308" s="150"/>
      <c r="CAT308" s="150"/>
      <c r="CAU308" s="150"/>
      <c r="CAV308" s="151"/>
      <c r="CAW308" s="147">
        <v>27</v>
      </c>
      <c r="CAX308" s="148"/>
      <c r="CAY308" s="149" t="s">
        <v>2363</v>
      </c>
      <c r="CAZ308" s="148"/>
      <c r="CBA308" s="150"/>
      <c r="CBB308" s="150"/>
      <c r="CBC308" s="150"/>
      <c r="CBD308" s="151"/>
      <c r="CBE308" s="147">
        <v>27</v>
      </c>
      <c r="CBF308" s="148"/>
      <c r="CBG308" s="149" t="s">
        <v>2363</v>
      </c>
      <c r="CBH308" s="148"/>
      <c r="CBI308" s="150"/>
      <c r="CBJ308" s="150"/>
      <c r="CBK308" s="150"/>
      <c r="CBL308" s="151"/>
      <c r="CBM308" s="147">
        <v>27</v>
      </c>
      <c r="CBN308" s="148"/>
      <c r="CBO308" s="149" t="s">
        <v>2363</v>
      </c>
      <c r="CBP308" s="148"/>
      <c r="CBQ308" s="150"/>
      <c r="CBR308" s="150"/>
      <c r="CBS308" s="150"/>
      <c r="CBT308" s="151"/>
      <c r="CBU308" s="147">
        <v>27</v>
      </c>
      <c r="CBV308" s="148"/>
      <c r="CBW308" s="149" t="s">
        <v>2363</v>
      </c>
      <c r="CBX308" s="148"/>
      <c r="CBY308" s="150"/>
      <c r="CBZ308" s="150"/>
      <c r="CCA308" s="150"/>
      <c r="CCB308" s="151"/>
      <c r="CCC308" s="147">
        <v>27</v>
      </c>
      <c r="CCD308" s="148"/>
      <c r="CCE308" s="149" t="s">
        <v>2363</v>
      </c>
      <c r="CCF308" s="148"/>
      <c r="CCG308" s="150"/>
      <c r="CCH308" s="150"/>
      <c r="CCI308" s="150"/>
      <c r="CCJ308" s="151"/>
      <c r="CCK308" s="147">
        <v>27</v>
      </c>
      <c r="CCL308" s="148"/>
      <c r="CCM308" s="149" t="s">
        <v>2363</v>
      </c>
      <c r="CCN308" s="148"/>
      <c r="CCO308" s="150"/>
      <c r="CCP308" s="150"/>
      <c r="CCQ308" s="150"/>
      <c r="CCR308" s="151"/>
      <c r="CCS308" s="147">
        <v>27</v>
      </c>
      <c r="CCT308" s="148"/>
      <c r="CCU308" s="149" t="s">
        <v>2363</v>
      </c>
      <c r="CCV308" s="148"/>
      <c r="CCW308" s="150"/>
      <c r="CCX308" s="150"/>
      <c r="CCY308" s="150"/>
      <c r="CCZ308" s="151"/>
      <c r="CDA308" s="147">
        <v>27</v>
      </c>
      <c r="CDB308" s="148"/>
      <c r="CDC308" s="149" t="s">
        <v>2363</v>
      </c>
      <c r="CDD308" s="148"/>
      <c r="CDE308" s="150"/>
      <c r="CDF308" s="150"/>
      <c r="CDG308" s="150"/>
      <c r="CDH308" s="151"/>
      <c r="CDI308" s="147">
        <v>27</v>
      </c>
      <c r="CDJ308" s="148"/>
      <c r="CDK308" s="149" t="s">
        <v>2363</v>
      </c>
      <c r="CDL308" s="148"/>
      <c r="CDM308" s="150"/>
      <c r="CDN308" s="150"/>
      <c r="CDO308" s="150"/>
      <c r="CDP308" s="151"/>
      <c r="CDQ308" s="147">
        <v>27</v>
      </c>
      <c r="CDR308" s="148"/>
      <c r="CDS308" s="149" t="s">
        <v>2363</v>
      </c>
      <c r="CDT308" s="148"/>
      <c r="CDU308" s="150"/>
      <c r="CDV308" s="150"/>
      <c r="CDW308" s="150"/>
      <c r="CDX308" s="151"/>
      <c r="CDY308" s="147">
        <v>27</v>
      </c>
      <c r="CDZ308" s="148"/>
      <c r="CEA308" s="149" t="s">
        <v>2363</v>
      </c>
      <c r="CEB308" s="148"/>
      <c r="CEC308" s="150"/>
      <c r="CED308" s="150"/>
      <c r="CEE308" s="150"/>
      <c r="CEF308" s="151"/>
      <c r="CEG308" s="147">
        <v>27</v>
      </c>
      <c r="CEH308" s="148"/>
      <c r="CEI308" s="149" t="s">
        <v>2363</v>
      </c>
      <c r="CEJ308" s="148"/>
      <c r="CEK308" s="150"/>
      <c r="CEL308" s="150"/>
      <c r="CEM308" s="150"/>
      <c r="CEN308" s="151"/>
      <c r="CEO308" s="147">
        <v>27</v>
      </c>
      <c r="CEP308" s="148"/>
      <c r="CEQ308" s="149" t="s">
        <v>2363</v>
      </c>
      <c r="CER308" s="148"/>
      <c r="CES308" s="150"/>
      <c r="CET308" s="150"/>
      <c r="CEU308" s="150"/>
      <c r="CEV308" s="151"/>
      <c r="CEW308" s="147">
        <v>27</v>
      </c>
      <c r="CEX308" s="148"/>
      <c r="CEY308" s="149" t="s">
        <v>2363</v>
      </c>
      <c r="CEZ308" s="148"/>
      <c r="CFA308" s="150"/>
      <c r="CFB308" s="150"/>
      <c r="CFC308" s="150"/>
      <c r="CFD308" s="151"/>
      <c r="CFE308" s="147">
        <v>27</v>
      </c>
      <c r="CFF308" s="148"/>
      <c r="CFG308" s="149" t="s">
        <v>2363</v>
      </c>
      <c r="CFH308" s="148"/>
      <c r="CFI308" s="150"/>
      <c r="CFJ308" s="150"/>
      <c r="CFK308" s="150"/>
      <c r="CFL308" s="151"/>
      <c r="CFM308" s="147">
        <v>27</v>
      </c>
      <c r="CFN308" s="148"/>
      <c r="CFO308" s="149" t="s">
        <v>2363</v>
      </c>
      <c r="CFP308" s="148"/>
      <c r="CFQ308" s="150"/>
      <c r="CFR308" s="150"/>
      <c r="CFS308" s="150"/>
      <c r="CFT308" s="151"/>
      <c r="CFU308" s="147">
        <v>27</v>
      </c>
      <c r="CFV308" s="148"/>
      <c r="CFW308" s="149" t="s">
        <v>2363</v>
      </c>
      <c r="CFX308" s="148"/>
      <c r="CFY308" s="150"/>
      <c r="CFZ308" s="150"/>
      <c r="CGA308" s="150"/>
      <c r="CGB308" s="151"/>
      <c r="CGC308" s="147">
        <v>27</v>
      </c>
      <c r="CGD308" s="148"/>
      <c r="CGE308" s="149" t="s">
        <v>2363</v>
      </c>
      <c r="CGF308" s="148"/>
      <c r="CGG308" s="150"/>
      <c r="CGH308" s="150"/>
      <c r="CGI308" s="150"/>
      <c r="CGJ308" s="151"/>
      <c r="CGK308" s="147">
        <v>27</v>
      </c>
      <c r="CGL308" s="148"/>
      <c r="CGM308" s="149" t="s">
        <v>2363</v>
      </c>
      <c r="CGN308" s="148"/>
      <c r="CGO308" s="150"/>
      <c r="CGP308" s="150"/>
      <c r="CGQ308" s="150"/>
      <c r="CGR308" s="151"/>
      <c r="CGS308" s="147">
        <v>27</v>
      </c>
      <c r="CGT308" s="148"/>
      <c r="CGU308" s="149" t="s">
        <v>2363</v>
      </c>
      <c r="CGV308" s="148"/>
      <c r="CGW308" s="150"/>
      <c r="CGX308" s="150"/>
      <c r="CGY308" s="150"/>
      <c r="CGZ308" s="151"/>
      <c r="CHA308" s="147">
        <v>27</v>
      </c>
      <c r="CHB308" s="148"/>
      <c r="CHC308" s="149" t="s">
        <v>2363</v>
      </c>
      <c r="CHD308" s="148"/>
      <c r="CHE308" s="150"/>
      <c r="CHF308" s="150"/>
      <c r="CHG308" s="150"/>
      <c r="CHH308" s="151"/>
      <c r="CHI308" s="147">
        <v>27</v>
      </c>
      <c r="CHJ308" s="148"/>
      <c r="CHK308" s="149" t="s">
        <v>2363</v>
      </c>
      <c r="CHL308" s="148"/>
      <c r="CHM308" s="150"/>
      <c r="CHN308" s="150"/>
      <c r="CHO308" s="150"/>
      <c r="CHP308" s="151"/>
      <c r="CHQ308" s="147">
        <v>27</v>
      </c>
      <c r="CHR308" s="148"/>
      <c r="CHS308" s="149" t="s">
        <v>2363</v>
      </c>
      <c r="CHT308" s="148"/>
      <c r="CHU308" s="150"/>
      <c r="CHV308" s="150"/>
      <c r="CHW308" s="150"/>
      <c r="CHX308" s="151"/>
      <c r="CHY308" s="147">
        <v>27</v>
      </c>
      <c r="CHZ308" s="148"/>
      <c r="CIA308" s="149" t="s">
        <v>2363</v>
      </c>
      <c r="CIB308" s="148"/>
      <c r="CIC308" s="150"/>
      <c r="CID308" s="150"/>
      <c r="CIE308" s="150"/>
      <c r="CIF308" s="151"/>
      <c r="CIG308" s="147">
        <v>27</v>
      </c>
      <c r="CIH308" s="148"/>
      <c r="CII308" s="149" t="s">
        <v>2363</v>
      </c>
      <c r="CIJ308" s="148"/>
      <c r="CIK308" s="150"/>
      <c r="CIL308" s="150"/>
      <c r="CIM308" s="150"/>
      <c r="CIN308" s="151"/>
      <c r="CIO308" s="147">
        <v>27</v>
      </c>
      <c r="CIP308" s="148"/>
      <c r="CIQ308" s="149" t="s">
        <v>2363</v>
      </c>
      <c r="CIR308" s="148"/>
      <c r="CIS308" s="150"/>
      <c r="CIT308" s="150"/>
      <c r="CIU308" s="150"/>
      <c r="CIV308" s="151"/>
      <c r="CIW308" s="147">
        <v>27</v>
      </c>
      <c r="CIX308" s="148"/>
      <c r="CIY308" s="149" t="s">
        <v>2363</v>
      </c>
      <c r="CIZ308" s="148"/>
      <c r="CJA308" s="150"/>
      <c r="CJB308" s="150"/>
      <c r="CJC308" s="150"/>
      <c r="CJD308" s="151"/>
      <c r="CJE308" s="147">
        <v>27</v>
      </c>
      <c r="CJF308" s="148"/>
      <c r="CJG308" s="149" t="s">
        <v>2363</v>
      </c>
      <c r="CJH308" s="148"/>
      <c r="CJI308" s="150"/>
      <c r="CJJ308" s="150"/>
      <c r="CJK308" s="150"/>
      <c r="CJL308" s="151"/>
      <c r="CJM308" s="147">
        <v>27</v>
      </c>
      <c r="CJN308" s="148"/>
      <c r="CJO308" s="149" t="s">
        <v>2363</v>
      </c>
      <c r="CJP308" s="148"/>
      <c r="CJQ308" s="150"/>
      <c r="CJR308" s="150"/>
      <c r="CJS308" s="150"/>
      <c r="CJT308" s="151"/>
      <c r="CJU308" s="147">
        <v>27</v>
      </c>
      <c r="CJV308" s="148"/>
      <c r="CJW308" s="149" t="s">
        <v>2363</v>
      </c>
      <c r="CJX308" s="148"/>
      <c r="CJY308" s="150"/>
      <c r="CJZ308" s="150"/>
      <c r="CKA308" s="150"/>
      <c r="CKB308" s="151"/>
      <c r="CKC308" s="147">
        <v>27</v>
      </c>
      <c r="CKD308" s="148"/>
      <c r="CKE308" s="149" t="s">
        <v>2363</v>
      </c>
      <c r="CKF308" s="148"/>
      <c r="CKG308" s="150"/>
      <c r="CKH308" s="150"/>
      <c r="CKI308" s="150"/>
      <c r="CKJ308" s="151"/>
      <c r="CKK308" s="147">
        <v>27</v>
      </c>
      <c r="CKL308" s="148"/>
      <c r="CKM308" s="149" t="s">
        <v>2363</v>
      </c>
      <c r="CKN308" s="148"/>
      <c r="CKO308" s="150"/>
      <c r="CKP308" s="150"/>
      <c r="CKQ308" s="150"/>
      <c r="CKR308" s="151"/>
      <c r="CKS308" s="147">
        <v>27</v>
      </c>
      <c r="CKT308" s="148"/>
      <c r="CKU308" s="149" t="s">
        <v>2363</v>
      </c>
      <c r="CKV308" s="148"/>
      <c r="CKW308" s="150"/>
      <c r="CKX308" s="150"/>
      <c r="CKY308" s="150"/>
      <c r="CKZ308" s="151"/>
      <c r="CLA308" s="147">
        <v>27</v>
      </c>
      <c r="CLB308" s="148"/>
      <c r="CLC308" s="149" t="s">
        <v>2363</v>
      </c>
      <c r="CLD308" s="148"/>
      <c r="CLE308" s="150"/>
      <c r="CLF308" s="150"/>
      <c r="CLG308" s="150"/>
      <c r="CLH308" s="151"/>
      <c r="CLI308" s="147">
        <v>27</v>
      </c>
      <c r="CLJ308" s="148"/>
      <c r="CLK308" s="149" t="s">
        <v>2363</v>
      </c>
      <c r="CLL308" s="148"/>
      <c r="CLM308" s="150"/>
      <c r="CLN308" s="150"/>
      <c r="CLO308" s="150"/>
      <c r="CLP308" s="151"/>
      <c r="CLQ308" s="147">
        <v>27</v>
      </c>
      <c r="CLR308" s="148"/>
      <c r="CLS308" s="149" t="s">
        <v>2363</v>
      </c>
      <c r="CLT308" s="148"/>
      <c r="CLU308" s="150"/>
      <c r="CLV308" s="150"/>
      <c r="CLW308" s="150"/>
      <c r="CLX308" s="151"/>
      <c r="CLY308" s="147">
        <v>27</v>
      </c>
      <c r="CLZ308" s="148"/>
      <c r="CMA308" s="149" t="s">
        <v>2363</v>
      </c>
      <c r="CMB308" s="148"/>
      <c r="CMC308" s="150"/>
      <c r="CMD308" s="150"/>
      <c r="CME308" s="150"/>
      <c r="CMF308" s="151"/>
      <c r="CMG308" s="147">
        <v>27</v>
      </c>
      <c r="CMH308" s="148"/>
      <c r="CMI308" s="149" t="s">
        <v>2363</v>
      </c>
      <c r="CMJ308" s="148"/>
      <c r="CMK308" s="150"/>
      <c r="CML308" s="150"/>
      <c r="CMM308" s="150"/>
      <c r="CMN308" s="151"/>
      <c r="CMO308" s="147">
        <v>27</v>
      </c>
      <c r="CMP308" s="148"/>
      <c r="CMQ308" s="149" t="s">
        <v>2363</v>
      </c>
      <c r="CMR308" s="148"/>
      <c r="CMS308" s="150"/>
      <c r="CMT308" s="150"/>
      <c r="CMU308" s="150"/>
      <c r="CMV308" s="151"/>
      <c r="CMW308" s="147">
        <v>27</v>
      </c>
      <c r="CMX308" s="148"/>
      <c r="CMY308" s="149" t="s">
        <v>2363</v>
      </c>
      <c r="CMZ308" s="148"/>
      <c r="CNA308" s="150"/>
      <c r="CNB308" s="150"/>
      <c r="CNC308" s="150"/>
      <c r="CND308" s="151"/>
      <c r="CNE308" s="147">
        <v>27</v>
      </c>
      <c r="CNF308" s="148"/>
      <c r="CNG308" s="149" t="s">
        <v>2363</v>
      </c>
      <c r="CNH308" s="148"/>
      <c r="CNI308" s="150"/>
      <c r="CNJ308" s="150"/>
      <c r="CNK308" s="150"/>
      <c r="CNL308" s="151"/>
      <c r="CNM308" s="147">
        <v>27</v>
      </c>
      <c r="CNN308" s="148"/>
      <c r="CNO308" s="149" t="s">
        <v>2363</v>
      </c>
      <c r="CNP308" s="148"/>
      <c r="CNQ308" s="150"/>
      <c r="CNR308" s="150"/>
      <c r="CNS308" s="150"/>
      <c r="CNT308" s="151"/>
      <c r="CNU308" s="147">
        <v>27</v>
      </c>
      <c r="CNV308" s="148"/>
      <c r="CNW308" s="149" t="s">
        <v>2363</v>
      </c>
      <c r="CNX308" s="148"/>
      <c r="CNY308" s="150"/>
      <c r="CNZ308" s="150"/>
      <c r="COA308" s="150"/>
      <c r="COB308" s="151"/>
      <c r="COC308" s="147">
        <v>27</v>
      </c>
      <c r="COD308" s="148"/>
      <c r="COE308" s="149" t="s">
        <v>2363</v>
      </c>
      <c r="COF308" s="148"/>
      <c r="COG308" s="150"/>
      <c r="COH308" s="150"/>
      <c r="COI308" s="150"/>
      <c r="COJ308" s="151"/>
      <c r="COK308" s="147">
        <v>27</v>
      </c>
      <c r="COL308" s="148"/>
      <c r="COM308" s="149" t="s">
        <v>2363</v>
      </c>
      <c r="CON308" s="148"/>
      <c r="COO308" s="150"/>
      <c r="COP308" s="150"/>
      <c r="COQ308" s="150"/>
      <c r="COR308" s="151"/>
      <c r="COS308" s="147">
        <v>27</v>
      </c>
      <c r="COT308" s="148"/>
      <c r="COU308" s="149" t="s">
        <v>2363</v>
      </c>
      <c r="COV308" s="148"/>
      <c r="COW308" s="150"/>
      <c r="COX308" s="150"/>
      <c r="COY308" s="150"/>
      <c r="COZ308" s="151"/>
      <c r="CPA308" s="147">
        <v>27</v>
      </c>
      <c r="CPB308" s="148"/>
      <c r="CPC308" s="149" t="s">
        <v>2363</v>
      </c>
      <c r="CPD308" s="148"/>
      <c r="CPE308" s="150"/>
      <c r="CPF308" s="150"/>
      <c r="CPG308" s="150"/>
      <c r="CPH308" s="151"/>
      <c r="CPI308" s="147">
        <v>27</v>
      </c>
      <c r="CPJ308" s="148"/>
      <c r="CPK308" s="149" t="s">
        <v>2363</v>
      </c>
      <c r="CPL308" s="148"/>
      <c r="CPM308" s="150"/>
      <c r="CPN308" s="150"/>
      <c r="CPO308" s="150"/>
      <c r="CPP308" s="151"/>
      <c r="CPQ308" s="147">
        <v>27</v>
      </c>
      <c r="CPR308" s="148"/>
      <c r="CPS308" s="149" t="s">
        <v>2363</v>
      </c>
      <c r="CPT308" s="148"/>
      <c r="CPU308" s="150"/>
      <c r="CPV308" s="150"/>
      <c r="CPW308" s="150"/>
      <c r="CPX308" s="151"/>
      <c r="CPY308" s="147">
        <v>27</v>
      </c>
      <c r="CPZ308" s="148"/>
      <c r="CQA308" s="149" t="s">
        <v>2363</v>
      </c>
      <c r="CQB308" s="148"/>
      <c r="CQC308" s="150"/>
      <c r="CQD308" s="150"/>
      <c r="CQE308" s="150"/>
      <c r="CQF308" s="151"/>
      <c r="CQG308" s="147">
        <v>27</v>
      </c>
      <c r="CQH308" s="148"/>
      <c r="CQI308" s="149" t="s">
        <v>2363</v>
      </c>
      <c r="CQJ308" s="148"/>
      <c r="CQK308" s="150"/>
      <c r="CQL308" s="150"/>
      <c r="CQM308" s="150"/>
      <c r="CQN308" s="151"/>
      <c r="CQO308" s="147">
        <v>27</v>
      </c>
      <c r="CQP308" s="148"/>
      <c r="CQQ308" s="149" t="s">
        <v>2363</v>
      </c>
      <c r="CQR308" s="148"/>
      <c r="CQS308" s="150"/>
      <c r="CQT308" s="150"/>
      <c r="CQU308" s="150"/>
      <c r="CQV308" s="151"/>
      <c r="CQW308" s="147">
        <v>27</v>
      </c>
      <c r="CQX308" s="148"/>
      <c r="CQY308" s="149" t="s">
        <v>2363</v>
      </c>
      <c r="CQZ308" s="148"/>
      <c r="CRA308" s="150"/>
      <c r="CRB308" s="150"/>
      <c r="CRC308" s="150"/>
      <c r="CRD308" s="151"/>
      <c r="CRE308" s="147">
        <v>27</v>
      </c>
      <c r="CRF308" s="148"/>
      <c r="CRG308" s="149" t="s">
        <v>2363</v>
      </c>
      <c r="CRH308" s="148"/>
      <c r="CRI308" s="150"/>
      <c r="CRJ308" s="150"/>
      <c r="CRK308" s="150"/>
      <c r="CRL308" s="151"/>
      <c r="CRM308" s="147">
        <v>27</v>
      </c>
      <c r="CRN308" s="148"/>
      <c r="CRO308" s="149" t="s">
        <v>2363</v>
      </c>
      <c r="CRP308" s="148"/>
      <c r="CRQ308" s="150"/>
      <c r="CRR308" s="150"/>
      <c r="CRS308" s="150"/>
      <c r="CRT308" s="151"/>
      <c r="CRU308" s="147">
        <v>27</v>
      </c>
      <c r="CRV308" s="148"/>
      <c r="CRW308" s="149" t="s">
        <v>2363</v>
      </c>
      <c r="CRX308" s="148"/>
      <c r="CRY308" s="150"/>
      <c r="CRZ308" s="150"/>
      <c r="CSA308" s="150"/>
      <c r="CSB308" s="151"/>
      <c r="CSC308" s="147">
        <v>27</v>
      </c>
      <c r="CSD308" s="148"/>
      <c r="CSE308" s="149" t="s">
        <v>2363</v>
      </c>
      <c r="CSF308" s="148"/>
      <c r="CSG308" s="150"/>
      <c r="CSH308" s="150"/>
      <c r="CSI308" s="150"/>
      <c r="CSJ308" s="151"/>
      <c r="CSK308" s="147">
        <v>27</v>
      </c>
      <c r="CSL308" s="148"/>
      <c r="CSM308" s="149" t="s">
        <v>2363</v>
      </c>
      <c r="CSN308" s="148"/>
      <c r="CSO308" s="150"/>
      <c r="CSP308" s="150"/>
      <c r="CSQ308" s="150"/>
      <c r="CSR308" s="151"/>
      <c r="CSS308" s="147">
        <v>27</v>
      </c>
      <c r="CST308" s="148"/>
      <c r="CSU308" s="149" t="s">
        <v>2363</v>
      </c>
      <c r="CSV308" s="148"/>
      <c r="CSW308" s="150"/>
      <c r="CSX308" s="150"/>
      <c r="CSY308" s="150"/>
      <c r="CSZ308" s="151"/>
      <c r="CTA308" s="147">
        <v>27</v>
      </c>
      <c r="CTB308" s="148"/>
      <c r="CTC308" s="149" t="s">
        <v>2363</v>
      </c>
      <c r="CTD308" s="148"/>
      <c r="CTE308" s="150"/>
      <c r="CTF308" s="150"/>
      <c r="CTG308" s="150"/>
      <c r="CTH308" s="151"/>
      <c r="CTI308" s="147">
        <v>27</v>
      </c>
      <c r="CTJ308" s="148"/>
      <c r="CTK308" s="149" t="s">
        <v>2363</v>
      </c>
      <c r="CTL308" s="148"/>
      <c r="CTM308" s="150"/>
      <c r="CTN308" s="150"/>
      <c r="CTO308" s="150"/>
      <c r="CTP308" s="151"/>
      <c r="CTQ308" s="147">
        <v>27</v>
      </c>
      <c r="CTR308" s="148"/>
      <c r="CTS308" s="149" t="s">
        <v>2363</v>
      </c>
      <c r="CTT308" s="148"/>
      <c r="CTU308" s="150"/>
      <c r="CTV308" s="150"/>
      <c r="CTW308" s="150"/>
      <c r="CTX308" s="151"/>
      <c r="CTY308" s="147">
        <v>27</v>
      </c>
      <c r="CTZ308" s="148"/>
      <c r="CUA308" s="149" t="s">
        <v>2363</v>
      </c>
      <c r="CUB308" s="148"/>
      <c r="CUC308" s="150"/>
      <c r="CUD308" s="150"/>
      <c r="CUE308" s="150"/>
      <c r="CUF308" s="151"/>
      <c r="CUG308" s="147">
        <v>27</v>
      </c>
      <c r="CUH308" s="148"/>
      <c r="CUI308" s="149" t="s">
        <v>2363</v>
      </c>
      <c r="CUJ308" s="148"/>
      <c r="CUK308" s="150"/>
      <c r="CUL308" s="150"/>
      <c r="CUM308" s="150"/>
      <c r="CUN308" s="151"/>
      <c r="CUO308" s="147">
        <v>27</v>
      </c>
      <c r="CUP308" s="148"/>
      <c r="CUQ308" s="149" t="s">
        <v>2363</v>
      </c>
      <c r="CUR308" s="148"/>
      <c r="CUS308" s="150"/>
      <c r="CUT308" s="150"/>
      <c r="CUU308" s="150"/>
      <c r="CUV308" s="151"/>
      <c r="CUW308" s="147">
        <v>27</v>
      </c>
      <c r="CUX308" s="148"/>
      <c r="CUY308" s="149" t="s">
        <v>2363</v>
      </c>
      <c r="CUZ308" s="148"/>
      <c r="CVA308" s="150"/>
      <c r="CVB308" s="150"/>
      <c r="CVC308" s="150"/>
      <c r="CVD308" s="151"/>
      <c r="CVE308" s="147">
        <v>27</v>
      </c>
      <c r="CVF308" s="148"/>
      <c r="CVG308" s="149" t="s">
        <v>2363</v>
      </c>
      <c r="CVH308" s="148"/>
      <c r="CVI308" s="150"/>
      <c r="CVJ308" s="150"/>
      <c r="CVK308" s="150"/>
      <c r="CVL308" s="151"/>
      <c r="CVM308" s="147">
        <v>27</v>
      </c>
      <c r="CVN308" s="148"/>
      <c r="CVO308" s="149" t="s">
        <v>2363</v>
      </c>
      <c r="CVP308" s="148"/>
      <c r="CVQ308" s="150"/>
      <c r="CVR308" s="150"/>
      <c r="CVS308" s="150"/>
      <c r="CVT308" s="151"/>
      <c r="CVU308" s="147">
        <v>27</v>
      </c>
      <c r="CVV308" s="148"/>
      <c r="CVW308" s="149" t="s">
        <v>2363</v>
      </c>
      <c r="CVX308" s="148"/>
      <c r="CVY308" s="150"/>
      <c r="CVZ308" s="150"/>
      <c r="CWA308" s="150"/>
      <c r="CWB308" s="151"/>
      <c r="CWC308" s="147">
        <v>27</v>
      </c>
      <c r="CWD308" s="148"/>
      <c r="CWE308" s="149" t="s">
        <v>2363</v>
      </c>
      <c r="CWF308" s="148"/>
      <c r="CWG308" s="150"/>
      <c r="CWH308" s="150"/>
      <c r="CWI308" s="150"/>
      <c r="CWJ308" s="151"/>
      <c r="CWK308" s="147">
        <v>27</v>
      </c>
      <c r="CWL308" s="148"/>
      <c r="CWM308" s="149" t="s">
        <v>2363</v>
      </c>
      <c r="CWN308" s="148"/>
      <c r="CWO308" s="150"/>
      <c r="CWP308" s="150"/>
      <c r="CWQ308" s="150"/>
      <c r="CWR308" s="151"/>
      <c r="CWS308" s="147">
        <v>27</v>
      </c>
      <c r="CWT308" s="148"/>
      <c r="CWU308" s="149" t="s">
        <v>2363</v>
      </c>
      <c r="CWV308" s="148"/>
      <c r="CWW308" s="150"/>
      <c r="CWX308" s="150"/>
      <c r="CWY308" s="150"/>
      <c r="CWZ308" s="151"/>
      <c r="CXA308" s="147">
        <v>27</v>
      </c>
      <c r="CXB308" s="148"/>
      <c r="CXC308" s="149" t="s">
        <v>2363</v>
      </c>
      <c r="CXD308" s="148"/>
      <c r="CXE308" s="150"/>
      <c r="CXF308" s="150"/>
      <c r="CXG308" s="150"/>
      <c r="CXH308" s="151"/>
      <c r="CXI308" s="147">
        <v>27</v>
      </c>
      <c r="CXJ308" s="148"/>
      <c r="CXK308" s="149" t="s">
        <v>2363</v>
      </c>
      <c r="CXL308" s="148"/>
      <c r="CXM308" s="150"/>
      <c r="CXN308" s="150"/>
      <c r="CXO308" s="150"/>
      <c r="CXP308" s="151"/>
      <c r="CXQ308" s="147">
        <v>27</v>
      </c>
      <c r="CXR308" s="148"/>
      <c r="CXS308" s="149" t="s">
        <v>2363</v>
      </c>
      <c r="CXT308" s="148"/>
      <c r="CXU308" s="150"/>
      <c r="CXV308" s="150"/>
      <c r="CXW308" s="150"/>
      <c r="CXX308" s="151"/>
      <c r="CXY308" s="147">
        <v>27</v>
      </c>
      <c r="CXZ308" s="148"/>
      <c r="CYA308" s="149" t="s">
        <v>2363</v>
      </c>
      <c r="CYB308" s="148"/>
      <c r="CYC308" s="150"/>
      <c r="CYD308" s="150"/>
      <c r="CYE308" s="150"/>
      <c r="CYF308" s="151"/>
      <c r="CYG308" s="147">
        <v>27</v>
      </c>
      <c r="CYH308" s="148"/>
      <c r="CYI308" s="149" t="s">
        <v>2363</v>
      </c>
      <c r="CYJ308" s="148"/>
      <c r="CYK308" s="150"/>
      <c r="CYL308" s="150"/>
      <c r="CYM308" s="150"/>
      <c r="CYN308" s="151"/>
      <c r="CYO308" s="147">
        <v>27</v>
      </c>
      <c r="CYP308" s="148"/>
      <c r="CYQ308" s="149" t="s">
        <v>2363</v>
      </c>
      <c r="CYR308" s="148"/>
      <c r="CYS308" s="150"/>
      <c r="CYT308" s="150"/>
      <c r="CYU308" s="150"/>
      <c r="CYV308" s="151"/>
      <c r="CYW308" s="147">
        <v>27</v>
      </c>
      <c r="CYX308" s="148"/>
      <c r="CYY308" s="149" t="s">
        <v>2363</v>
      </c>
      <c r="CYZ308" s="148"/>
      <c r="CZA308" s="150"/>
      <c r="CZB308" s="150"/>
      <c r="CZC308" s="150"/>
      <c r="CZD308" s="151"/>
      <c r="CZE308" s="147">
        <v>27</v>
      </c>
      <c r="CZF308" s="148"/>
      <c r="CZG308" s="149" t="s">
        <v>2363</v>
      </c>
      <c r="CZH308" s="148"/>
      <c r="CZI308" s="150"/>
      <c r="CZJ308" s="150"/>
      <c r="CZK308" s="150"/>
      <c r="CZL308" s="151"/>
      <c r="CZM308" s="147">
        <v>27</v>
      </c>
      <c r="CZN308" s="148"/>
      <c r="CZO308" s="149" t="s">
        <v>2363</v>
      </c>
      <c r="CZP308" s="148"/>
      <c r="CZQ308" s="150"/>
      <c r="CZR308" s="150"/>
      <c r="CZS308" s="150"/>
      <c r="CZT308" s="151"/>
      <c r="CZU308" s="147">
        <v>27</v>
      </c>
      <c r="CZV308" s="148"/>
      <c r="CZW308" s="149" t="s">
        <v>2363</v>
      </c>
      <c r="CZX308" s="148"/>
      <c r="CZY308" s="150"/>
      <c r="CZZ308" s="150"/>
      <c r="DAA308" s="150"/>
      <c r="DAB308" s="151"/>
      <c r="DAC308" s="147">
        <v>27</v>
      </c>
      <c r="DAD308" s="148"/>
      <c r="DAE308" s="149" t="s">
        <v>2363</v>
      </c>
      <c r="DAF308" s="148"/>
      <c r="DAG308" s="150"/>
      <c r="DAH308" s="150"/>
      <c r="DAI308" s="150"/>
      <c r="DAJ308" s="151"/>
      <c r="DAK308" s="147">
        <v>27</v>
      </c>
      <c r="DAL308" s="148"/>
      <c r="DAM308" s="149" t="s">
        <v>2363</v>
      </c>
      <c r="DAN308" s="148"/>
      <c r="DAO308" s="150"/>
      <c r="DAP308" s="150"/>
      <c r="DAQ308" s="150"/>
      <c r="DAR308" s="151"/>
      <c r="DAS308" s="147">
        <v>27</v>
      </c>
      <c r="DAT308" s="148"/>
      <c r="DAU308" s="149" t="s">
        <v>2363</v>
      </c>
      <c r="DAV308" s="148"/>
      <c r="DAW308" s="150"/>
      <c r="DAX308" s="150"/>
      <c r="DAY308" s="150"/>
      <c r="DAZ308" s="151"/>
      <c r="DBA308" s="147">
        <v>27</v>
      </c>
      <c r="DBB308" s="148"/>
      <c r="DBC308" s="149" t="s">
        <v>2363</v>
      </c>
      <c r="DBD308" s="148"/>
      <c r="DBE308" s="150"/>
      <c r="DBF308" s="150"/>
      <c r="DBG308" s="150"/>
      <c r="DBH308" s="151"/>
      <c r="DBI308" s="147">
        <v>27</v>
      </c>
      <c r="DBJ308" s="148"/>
      <c r="DBK308" s="149" t="s">
        <v>2363</v>
      </c>
      <c r="DBL308" s="148"/>
      <c r="DBM308" s="150"/>
      <c r="DBN308" s="150"/>
      <c r="DBO308" s="150"/>
      <c r="DBP308" s="151"/>
      <c r="DBQ308" s="147">
        <v>27</v>
      </c>
      <c r="DBR308" s="148"/>
      <c r="DBS308" s="149" t="s">
        <v>2363</v>
      </c>
      <c r="DBT308" s="148"/>
      <c r="DBU308" s="150"/>
      <c r="DBV308" s="150"/>
      <c r="DBW308" s="150"/>
      <c r="DBX308" s="151"/>
      <c r="DBY308" s="147">
        <v>27</v>
      </c>
      <c r="DBZ308" s="148"/>
      <c r="DCA308" s="149" t="s">
        <v>2363</v>
      </c>
      <c r="DCB308" s="148"/>
      <c r="DCC308" s="150"/>
      <c r="DCD308" s="150"/>
      <c r="DCE308" s="150"/>
      <c r="DCF308" s="151"/>
      <c r="DCG308" s="147">
        <v>27</v>
      </c>
      <c r="DCH308" s="148"/>
      <c r="DCI308" s="149" t="s">
        <v>2363</v>
      </c>
      <c r="DCJ308" s="148"/>
      <c r="DCK308" s="150"/>
      <c r="DCL308" s="150"/>
      <c r="DCM308" s="150"/>
      <c r="DCN308" s="151"/>
      <c r="DCO308" s="147">
        <v>27</v>
      </c>
      <c r="DCP308" s="148"/>
      <c r="DCQ308" s="149" t="s">
        <v>2363</v>
      </c>
      <c r="DCR308" s="148"/>
      <c r="DCS308" s="150"/>
      <c r="DCT308" s="150"/>
      <c r="DCU308" s="150"/>
      <c r="DCV308" s="151"/>
      <c r="DCW308" s="147">
        <v>27</v>
      </c>
      <c r="DCX308" s="148"/>
      <c r="DCY308" s="149" t="s">
        <v>2363</v>
      </c>
      <c r="DCZ308" s="148"/>
      <c r="DDA308" s="150"/>
      <c r="DDB308" s="150"/>
      <c r="DDC308" s="150"/>
      <c r="DDD308" s="151"/>
      <c r="DDE308" s="147">
        <v>27</v>
      </c>
      <c r="DDF308" s="148"/>
      <c r="DDG308" s="149" t="s">
        <v>2363</v>
      </c>
      <c r="DDH308" s="148"/>
      <c r="DDI308" s="150"/>
      <c r="DDJ308" s="150"/>
      <c r="DDK308" s="150"/>
      <c r="DDL308" s="151"/>
      <c r="DDM308" s="147">
        <v>27</v>
      </c>
      <c r="DDN308" s="148"/>
      <c r="DDO308" s="149" t="s">
        <v>2363</v>
      </c>
      <c r="DDP308" s="148"/>
      <c r="DDQ308" s="150"/>
      <c r="DDR308" s="150"/>
      <c r="DDS308" s="150"/>
      <c r="DDT308" s="151"/>
      <c r="DDU308" s="147">
        <v>27</v>
      </c>
      <c r="DDV308" s="148"/>
      <c r="DDW308" s="149" t="s">
        <v>2363</v>
      </c>
      <c r="DDX308" s="148"/>
      <c r="DDY308" s="150"/>
      <c r="DDZ308" s="150"/>
      <c r="DEA308" s="150"/>
      <c r="DEB308" s="151"/>
      <c r="DEC308" s="147">
        <v>27</v>
      </c>
      <c r="DED308" s="148"/>
      <c r="DEE308" s="149" t="s">
        <v>2363</v>
      </c>
      <c r="DEF308" s="148"/>
      <c r="DEG308" s="150"/>
      <c r="DEH308" s="150"/>
      <c r="DEI308" s="150"/>
      <c r="DEJ308" s="151"/>
      <c r="DEK308" s="147">
        <v>27</v>
      </c>
      <c r="DEL308" s="148"/>
      <c r="DEM308" s="149" t="s">
        <v>2363</v>
      </c>
      <c r="DEN308" s="148"/>
      <c r="DEO308" s="150"/>
      <c r="DEP308" s="150"/>
      <c r="DEQ308" s="150"/>
      <c r="DER308" s="151"/>
      <c r="DES308" s="147">
        <v>27</v>
      </c>
      <c r="DET308" s="148"/>
      <c r="DEU308" s="149" t="s">
        <v>2363</v>
      </c>
      <c r="DEV308" s="148"/>
      <c r="DEW308" s="150"/>
      <c r="DEX308" s="150"/>
      <c r="DEY308" s="150"/>
      <c r="DEZ308" s="151"/>
      <c r="DFA308" s="147">
        <v>27</v>
      </c>
      <c r="DFB308" s="148"/>
      <c r="DFC308" s="149" t="s">
        <v>2363</v>
      </c>
      <c r="DFD308" s="148"/>
      <c r="DFE308" s="150"/>
      <c r="DFF308" s="150"/>
      <c r="DFG308" s="150"/>
      <c r="DFH308" s="151"/>
      <c r="DFI308" s="147">
        <v>27</v>
      </c>
      <c r="DFJ308" s="148"/>
      <c r="DFK308" s="149" t="s">
        <v>2363</v>
      </c>
      <c r="DFL308" s="148"/>
      <c r="DFM308" s="150"/>
      <c r="DFN308" s="150"/>
      <c r="DFO308" s="150"/>
      <c r="DFP308" s="151"/>
      <c r="DFQ308" s="147">
        <v>27</v>
      </c>
      <c r="DFR308" s="148"/>
      <c r="DFS308" s="149" t="s">
        <v>2363</v>
      </c>
      <c r="DFT308" s="148"/>
      <c r="DFU308" s="150"/>
      <c r="DFV308" s="150"/>
      <c r="DFW308" s="150"/>
      <c r="DFX308" s="151"/>
      <c r="DFY308" s="147">
        <v>27</v>
      </c>
      <c r="DFZ308" s="148"/>
      <c r="DGA308" s="149" t="s">
        <v>2363</v>
      </c>
      <c r="DGB308" s="148"/>
      <c r="DGC308" s="150"/>
      <c r="DGD308" s="150"/>
      <c r="DGE308" s="150"/>
      <c r="DGF308" s="151"/>
      <c r="DGG308" s="147">
        <v>27</v>
      </c>
      <c r="DGH308" s="148"/>
      <c r="DGI308" s="149" t="s">
        <v>2363</v>
      </c>
      <c r="DGJ308" s="148"/>
      <c r="DGK308" s="150"/>
      <c r="DGL308" s="150"/>
      <c r="DGM308" s="150"/>
      <c r="DGN308" s="151"/>
      <c r="DGO308" s="147">
        <v>27</v>
      </c>
      <c r="DGP308" s="148"/>
      <c r="DGQ308" s="149" t="s">
        <v>2363</v>
      </c>
      <c r="DGR308" s="148"/>
      <c r="DGS308" s="150"/>
      <c r="DGT308" s="150"/>
      <c r="DGU308" s="150"/>
      <c r="DGV308" s="151"/>
      <c r="DGW308" s="147">
        <v>27</v>
      </c>
      <c r="DGX308" s="148"/>
      <c r="DGY308" s="149" t="s">
        <v>2363</v>
      </c>
      <c r="DGZ308" s="148"/>
      <c r="DHA308" s="150"/>
      <c r="DHB308" s="150"/>
      <c r="DHC308" s="150"/>
      <c r="DHD308" s="151"/>
      <c r="DHE308" s="147">
        <v>27</v>
      </c>
      <c r="DHF308" s="148"/>
      <c r="DHG308" s="149" t="s">
        <v>2363</v>
      </c>
      <c r="DHH308" s="148"/>
      <c r="DHI308" s="150"/>
      <c r="DHJ308" s="150"/>
      <c r="DHK308" s="150"/>
      <c r="DHL308" s="151"/>
      <c r="DHM308" s="147">
        <v>27</v>
      </c>
      <c r="DHN308" s="148"/>
      <c r="DHO308" s="149" t="s">
        <v>2363</v>
      </c>
      <c r="DHP308" s="148"/>
      <c r="DHQ308" s="150"/>
      <c r="DHR308" s="150"/>
      <c r="DHS308" s="150"/>
      <c r="DHT308" s="151"/>
      <c r="DHU308" s="147">
        <v>27</v>
      </c>
      <c r="DHV308" s="148"/>
      <c r="DHW308" s="149" t="s">
        <v>2363</v>
      </c>
      <c r="DHX308" s="148"/>
      <c r="DHY308" s="150"/>
      <c r="DHZ308" s="150"/>
      <c r="DIA308" s="150"/>
      <c r="DIB308" s="151"/>
      <c r="DIC308" s="147">
        <v>27</v>
      </c>
      <c r="DID308" s="148"/>
      <c r="DIE308" s="149" t="s">
        <v>2363</v>
      </c>
      <c r="DIF308" s="148"/>
      <c r="DIG308" s="150"/>
      <c r="DIH308" s="150"/>
      <c r="DII308" s="150"/>
      <c r="DIJ308" s="151"/>
      <c r="DIK308" s="147">
        <v>27</v>
      </c>
      <c r="DIL308" s="148"/>
      <c r="DIM308" s="149" t="s">
        <v>2363</v>
      </c>
      <c r="DIN308" s="148"/>
      <c r="DIO308" s="150"/>
      <c r="DIP308" s="150"/>
      <c r="DIQ308" s="150"/>
      <c r="DIR308" s="151"/>
      <c r="DIS308" s="147">
        <v>27</v>
      </c>
      <c r="DIT308" s="148"/>
      <c r="DIU308" s="149" t="s">
        <v>2363</v>
      </c>
      <c r="DIV308" s="148"/>
      <c r="DIW308" s="150"/>
      <c r="DIX308" s="150"/>
      <c r="DIY308" s="150"/>
      <c r="DIZ308" s="151"/>
      <c r="DJA308" s="147">
        <v>27</v>
      </c>
      <c r="DJB308" s="148"/>
      <c r="DJC308" s="149" t="s">
        <v>2363</v>
      </c>
      <c r="DJD308" s="148"/>
      <c r="DJE308" s="150"/>
      <c r="DJF308" s="150"/>
      <c r="DJG308" s="150"/>
      <c r="DJH308" s="151"/>
      <c r="DJI308" s="147">
        <v>27</v>
      </c>
      <c r="DJJ308" s="148"/>
      <c r="DJK308" s="149" t="s">
        <v>2363</v>
      </c>
      <c r="DJL308" s="148"/>
      <c r="DJM308" s="150"/>
      <c r="DJN308" s="150"/>
      <c r="DJO308" s="150"/>
      <c r="DJP308" s="151"/>
      <c r="DJQ308" s="147">
        <v>27</v>
      </c>
      <c r="DJR308" s="148"/>
      <c r="DJS308" s="149" t="s">
        <v>2363</v>
      </c>
      <c r="DJT308" s="148"/>
      <c r="DJU308" s="150"/>
      <c r="DJV308" s="150"/>
      <c r="DJW308" s="150"/>
      <c r="DJX308" s="151"/>
      <c r="DJY308" s="147">
        <v>27</v>
      </c>
      <c r="DJZ308" s="148"/>
      <c r="DKA308" s="149" t="s">
        <v>2363</v>
      </c>
      <c r="DKB308" s="148"/>
      <c r="DKC308" s="150"/>
      <c r="DKD308" s="150"/>
      <c r="DKE308" s="150"/>
      <c r="DKF308" s="151"/>
      <c r="DKG308" s="147">
        <v>27</v>
      </c>
      <c r="DKH308" s="148"/>
      <c r="DKI308" s="149" t="s">
        <v>2363</v>
      </c>
      <c r="DKJ308" s="148"/>
      <c r="DKK308" s="150"/>
      <c r="DKL308" s="150"/>
      <c r="DKM308" s="150"/>
      <c r="DKN308" s="151"/>
      <c r="DKO308" s="147">
        <v>27</v>
      </c>
      <c r="DKP308" s="148"/>
      <c r="DKQ308" s="149" t="s">
        <v>2363</v>
      </c>
      <c r="DKR308" s="148"/>
      <c r="DKS308" s="150"/>
      <c r="DKT308" s="150"/>
      <c r="DKU308" s="150"/>
      <c r="DKV308" s="151"/>
      <c r="DKW308" s="147">
        <v>27</v>
      </c>
      <c r="DKX308" s="148"/>
      <c r="DKY308" s="149" t="s">
        <v>2363</v>
      </c>
      <c r="DKZ308" s="148"/>
      <c r="DLA308" s="150"/>
      <c r="DLB308" s="150"/>
      <c r="DLC308" s="150"/>
      <c r="DLD308" s="151"/>
      <c r="DLE308" s="147">
        <v>27</v>
      </c>
      <c r="DLF308" s="148"/>
      <c r="DLG308" s="149" t="s">
        <v>2363</v>
      </c>
      <c r="DLH308" s="148"/>
      <c r="DLI308" s="150"/>
      <c r="DLJ308" s="150"/>
      <c r="DLK308" s="150"/>
      <c r="DLL308" s="151"/>
      <c r="DLM308" s="147">
        <v>27</v>
      </c>
      <c r="DLN308" s="148"/>
      <c r="DLO308" s="149" t="s">
        <v>2363</v>
      </c>
      <c r="DLP308" s="148"/>
      <c r="DLQ308" s="150"/>
      <c r="DLR308" s="150"/>
      <c r="DLS308" s="150"/>
      <c r="DLT308" s="151"/>
      <c r="DLU308" s="147">
        <v>27</v>
      </c>
      <c r="DLV308" s="148"/>
      <c r="DLW308" s="149" t="s">
        <v>2363</v>
      </c>
      <c r="DLX308" s="148"/>
      <c r="DLY308" s="150"/>
      <c r="DLZ308" s="150"/>
      <c r="DMA308" s="150"/>
      <c r="DMB308" s="151"/>
      <c r="DMC308" s="147">
        <v>27</v>
      </c>
      <c r="DMD308" s="148"/>
      <c r="DME308" s="149" t="s">
        <v>2363</v>
      </c>
      <c r="DMF308" s="148"/>
      <c r="DMG308" s="150"/>
      <c r="DMH308" s="150"/>
      <c r="DMI308" s="150"/>
      <c r="DMJ308" s="151"/>
      <c r="DMK308" s="147">
        <v>27</v>
      </c>
      <c r="DML308" s="148"/>
      <c r="DMM308" s="149" t="s">
        <v>2363</v>
      </c>
      <c r="DMN308" s="148"/>
      <c r="DMO308" s="150"/>
      <c r="DMP308" s="150"/>
      <c r="DMQ308" s="150"/>
      <c r="DMR308" s="151"/>
      <c r="DMS308" s="147">
        <v>27</v>
      </c>
      <c r="DMT308" s="148"/>
      <c r="DMU308" s="149" t="s">
        <v>2363</v>
      </c>
      <c r="DMV308" s="148"/>
      <c r="DMW308" s="150"/>
      <c r="DMX308" s="150"/>
      <c r="DMY308" s="150"/>
      <c r="DMZ308" s="151"/>
      <c r="DNA308" s="147">
        <v>27</v>
      </c>
      <c r="DNB308" s="148"/>
      <c r="DNC308" s="149" t="s">
        <v>2363</v>
      </c>
      <c r="DND308" s="148"/>
      <c r="DNE308" s="150"/>
      <c r="DNF308" s="150"/>
      <c r="DNG308" s="150"/>
      <c r="DNH308" s="151"/>
      <c r="DNI308" s="147">
        <v>27</v>
      </c>
      <c r="DNJ308" s="148"/>
      <c r="DNK308" s="149" t="s">
        <v>2363</v>
      </c>
      <c r="DNL308" s="148"/>
      <c r="DNM308" s="150"/>
      <c r="DNN308" s="150"/>
      <c r="DNO308" s="150"/>
      <c r="DNP308" s="151"/>
      <c r="DNQ308" s="147">
        <v>27</v>
      </c>
      <c r="DNR308" s="148"/>
      <c r="DNS308" s="149" t="s">
        <v>2363</v>
      </c>
      <c r="DNT308" s="148"/>
      <c r="DNU308" s="150"/>
      <c r="DNV308" s="150"/>
      <c r="DNW308" s="150"/>
      <c r="DNX308" s="151"/>
      <c r="DNY308" s="147">
        <v>27</v>
      </c>
      <c r="DNZ308" s="148"/>
      <c r="DOA308" s="149" t="s">
        <v>2363</v>
      </c>
      <c r="DOB308" s="148"/>
      <c r="DOC308" s="150"/>
      <c r="DOD308" s="150"/>
      <c r="DOE308" s="150"/>
      <c r="DOF308" s="151"/>
      <c r="DOG308" s="147">
        <v>27</v>
      </c>
      <c r="DOH308" s="148"/>
      <c r="DOI308" s="149" t="s">
        <v>2363</v>
      </c>
      <c r="DOJ308" s="148"/>
      <c r="DOK308" s="150"/>
      <c r="DOL308" s="150"/>
      <c r="DOM308" s="150"/>
      <c r="DON308" s="151"/>
      <c r="DOO308" s="147">
        <v>27</v>
      </c>
      <c r="DOP308" s="148"/>
      <c r="DOQ308" s="149" t="s">
        <v>2363</v>
      </c>
      <c r="DOR308" s="148"/>
      <c r="DOS308" s="150"/>
      <c r="DOT308" s="150"/>
      <c r="DOU308" s="150"/>
      <c r="DOV308" s="151"/>
      <c r="DOW308" s="147">
        <v>27</v>
      </c>
      <c r="DOX308" s="148"/>
      <c r="DOY308" s="149" t="s">
        <v>2363</v>
      </c>
      <c r="DOZ308" s="148"/>
      <c r="DPA308" s="150"/>
      <c r="DPB308" s="150"/>
      <c r="DPC308" s="150"/>
      <c r="DPD308" s="151"/>
      <c r="DPE308" s="147">
        <v>27</v>
      </c>
      <c r="DPF308" s="148"/>
      <c r="DPG308" s="149" t="s">
        <v>2363</v>
      </c>
      <c r="DPH308" s="148"/>
      <c r="DPI308" s="150"/>
      <c r="DPJ308" s="150"/>
      <c r="DPK308" s="150"/>
      <c r="DPL308" s="151"/>
      <c r="DPM308" s="147">
        <v>27</v>
      </c>
      <c r="DPN308" s="148"/>
      <c r="DPO308" s="149" t="s">
        <v>2363</v>
      </c>
      <c r="DPP308" s="148"/>
      <c r="DPQ308" s="150"/>
      <c r="DPR308" s="150"/>
      <c r="DPS308" s="150"/>
      <c r="DPT308" s="151"/>
      <c r="DPU308" s="147">
        <v>27</v>
      </c>
      <c r="DPV308" s="148"/>
      <c r="DPW308" s="149" t="s">
        <v>2363</v>
      </c>
      <c r="DPX308" s="148"/>
      <c r="DPY308" s="150"/>
      <c r="DPZ308" s="150"/>
      <c r="DQA308" s="150"/>
      <c r="DQB308" s="151"/>
      <c r="DQC308" s="147">
        <v>27</v>
      </c>
      <c r="DQD308" s="148"/>
      <c r="DQE308" s="149" t="s">
        <v>2363</v>
      </c>
      <c r="DQF308" s="148"/>
      <c r="DQG308" s="150"/>
      <c r="DQH308" s="150"/>
      <c r="DQI308" s="150"/>
      <c r="DQJ308" s="151"/>
      <c r="DQK308" s="147">
        <v>27</v>
      </c>
      <c r="DQL308" s="148"/>
      <c r="DQM308" s="149" t="s">
        <v>2363</v>
      </c>
      <c r="DQN308" s="148"/>
      <c r="DQO308" s="150"/>
      <c r="DQP308" s="150"/>
      <c r="DQQ308" s="150"/>
      <c r="DQR308" s="151"/>
      <c r="DQS308" s="147">
        <v>27</v>
      </c>
      <c r="DQT308" s="148"/>
      <c r="DQU308" s="149" t="s">
        <v>2363</v>
      </c>
      <c r="DQV308" s="148"/>
      <c r="DQW308" s="150"/>
      <c r="DQX308" s="150"/>
      <c r="DQY308" s="150"/>
      <c r="DQZ308" s="151"/>
      <c r="DRA308" s="147">
        <v>27</v>
      </c>
      <c r="DRB308" s="148"/>
      <c r="DRC308" s="149" t="s">
        <v>2363</v>
      </c>
      <c r="DRD308" s="148"/>
      <c r="DRE308" s="150"/>
      <c r="DRF308" s="150"/>
      <c r="DRG308" s="150"/>
      <c r="DRH308" s="151"/>
      <c r="DRI308" s="147">
        <v>27</v>
      </c>
      <c r="DRJ308" s="148"/>
      <c r="DRK308" s="149" t="s">
        <v>2363</v>
      </c>
      <c r="DRL308" s="148"/>
      <c r="DRM308" s="150"/>
      <c r="DRN308" s="150"/>
      <c r="DRO308" s="150"/>
      <c r="DRP308" s="151"/>
      <c r="DRQ308" s="147">
        <v>27</v>
      </c>
      <c r="DRR308" s="148"/>
      <c r="DRS308" s="149" t="s">
        <v>2363</v>
      </c>
      <c r="DRT308" s="148"/>
      <c r="DRU308" s="150"/>
      <c r="DRV308" s="150"/>
      <c r="DRW308" s="150"/>
      <c r="DRX308" s="151"/>
      <c r="DRY308" s="147">
        <v>27</v>
      </c>
      <c r="DRZ308" s="148"/>
      <c r="DSA308" s="149" t="s">
        <v>2363</v>
      </c>
      <c r="DSB308" s="148"/>
      <c r="DSC308" s="150"/>
      <c r="DSD308" s="150"/>
      <c r="DSE308" s="150"/>
      <c r="DSF308" s="151"/>
      <c r="DSG308" s="147">
        <v>27</v>
      </c>
      <c r="DSH308" s="148"/>
      <c r="DSI308" s="149" t="s">
        <v>2363</v>
      </c>
      <c r="DSJ308" s="148"/>
      <c r="DSK308" s="150"/>
      <c r="DSL308" s="150"/>
      <c r="DSM308" s="150"/>
      <c r="DSN308" s="151"/>
      <c r="DSO308" s="147">
        <v>27</v>
      </c>
      <c r="DSP308" s="148"/>
      <c r="DSQ308" s="149" t="s">
        <v>2363</v>
      </c>
      <c r="DSR308" s="148"/>
      <c r="DSS308" s="150"/>
      <c r="DST308" s="150"/>
      <c r="DSU308" s="150"/>
      <c r="DSV308" s="151"/>
      <c r="DSW308" s="147">
        <v>27</v>
      </c>
      <c r="DSX308" s="148"/>
      <c r="DSY308" s="149" t="s">
        <v>2363</v>
      </c>
      <c r="DSZ308" s="148"/>
      <c r="DTA308" s="150"/>
      <c r="DTB308" s="150"/>
      <c r="DTC308" s="150"/>
      <c r="DTD308" s="151"/>
      <c r="DTE308" s="147">
        <v>27</v>
      </c>
      <c r="DTF308" s="148"/>
      <c r="DTG308" s="149" t="s">
        <v>2363</v>
      </c>
      <c r="DTH308" s="148"/>
      <c r="DTI308" s="150"/>
      <c r="DTJ308" s="150"/>
      <c r="DTK308" s="150"/>
      <c r="DTL308" s="151"/>
      <c r="DTM308" s="147">
        <v>27</v>
      </c>
      <c r="DTN308" s="148"/>
      <c r="DTO308" s="149" t="s">
        <v>2363</v>
      </c>
      <c r="DTP308" s="148"/>
      <c r="DTQ308" s="150"/>
      <c r="DTR308" s="150"/>
      <c r="DTS308" s="150"/>
      <c r="DTT308" s="151"/>
      <c r="DTU308" s="147">
        <v>27</v>
      </c>
      <c r="DTV308" s="148"/>
      <c r="DTW308" s="149" t="s">
        <v>2363</v>
      </c>
      <c r="DTX308" s="148"/>
      <c r="DTY308" s="150"/>
      <c r="DTZ308" s="150"/>
      <c r="DUA308" s="150"/>
      <c r="DUB308" s="151"/>
      <c r="DUC308" s="147">
        <v>27</v>
      </c>
      <c r="DUD308" s="148"/>
      <c r="DUE308" s="149" t="s">
        <v>2363</v>
      </c>
      <c r="DUF308" s="148"/>
      <c r="DUG308" s="150"/>
      <c r="DUH308" s="150"/>
      <c r="DUI308" s="150"/>
      <c r="DUJ308" s="151"/>
      <c r="DUK308" s="147">
        <v>27</v>
      </c>
      <c r="DUL308" s="148"/>
      <c r="DUM308" s="149" t="s">
        <v>2363</v>
      </c>
      <c r="DUN308" s="148"/>
      <c r="DUO308" s="150"/>
      <c r="DUP308" s="150"/>
      <c r="DUQ308" s="150"/>
      <c r="DUR308" s="151"/>
      <c r="DUS308" s="147">
        <v>27</v>
      </c>
      <c r="DUT308" s="148"/>
      <c r="DUU308" s="149" t="s">
        <v>2363</v>
      </c>
      <c r="DUV308" s="148"/>
      <c r="DUW308" s="150"/>
      <c r="DUX308" s="150"/>
      <c r="DUY308" s="150"/>
      <c r="DUZ308" s="151"/>
      <c r="DVA308" s="147">
        <v>27</v>
      </c>
      <c r="DVB308" s="148"/>
      <c r="DVC308" s="149" t="s">
        <v>2363</v>
      </c>
      <c r="DVD308" s="148"/>
      <c r="DVE308" s="150"/>
      <c r="DVF308" s="150"/>
      <c r="DVG308" s="150"/>
      <c r="DVH308" s="151"/>
      <c r="DVI308" s="147">
        <v>27</v>
      </c>
      <c r="DVJ308" s="148"/>
      <c r="DVK308" s="149" t="s">
        <v>2363</v>
      </c>
      <c r="DVL308" s="148"/>
      <c r="DVM308" s="150"/>
      <c r="DVN308" s="150"/>
      <c r="DVO308" s="150"/>
      <c r="DVP308" s="151"/>
      <c r="DVQ308" s="147">
        <v>27</v>
      </c>
      <c r="DVR308" s="148"/>
      <c r="DVS308" s="149" t="s">
        <v>2363</v>
      </c>
      <c r="DVT308" s="148"/>
      <c r="DVU308" s="150"/>
      <c r="DVV308" s="150"/>
      <c r="DVW308" s="150"/>
      <c r="DVX308" s="151"/>
      <c r="DVY308" s="147">
        <v>27</v>
      </c>
      <c r="DVZ308" s="148"/>
      <c r="DWA308" s="149" t="s">
        <v>2363</v>
      </c>
      <c r="DWB308" s="148"/>
      <c r="DWC308" s="150"/>
      <c r="DWD308" s="150"/>
      <c r="DWE308" s="150"/>
      <c r="DWF308" s="151"/>
      <c r="DWG308" s="147">
        <v>27</v>
      </c>
      <c r="DWH308" s="148"/>
      <c r="DWI308" s="149" t="s">
        <v>2363</v>
      </c>
      <c r="DWJ308" s="148"/>
      <c r="DWK308" s="150"/>
      <c r="DWL308" s="150"/>
      <c r="DWM308" s="150"/>
      <c r="DWN308" s="151"/>
      <c r="DWO308" s="147">
        <v>27</v>
      </c>
      <c r="DWP308" s="148"/>
      <c r="DWQ308" s="149" t="s">
        <v>2363</v>
      </c>
      <c r="DWR308" s="148"/>
      <c r="DWS308" s="150"/>
      <c r="DWT308" s="150"/>
      <c r="DWU308" s="150"/>
      <c r="DWV308" s="151"/>
      <c r="DWW308" s="147">
        <v>27</v>
      </c>
      <c r="DWX308" s="148"/>
      <c r="DWY308" s="149" t="s">
        <v>2363</v>
      </c>
      <c r="DWZ308" s="148"/>
      <c r="DXA308" s="150"/>
      <c r="DXB308" s="150"/>
      <c r="DXC308" s="150"/>
      <c r="DXD308" s="151"/>
      <c r="DXE308" s="147">
        <v>27</v>
      </c>
      <c r="DXF308" s="148"/>
      <c r="DXG308" s="149" t="s">
        <v>2363</v>
      </c>
      <c r="DXH308" s="148"/>
      <c r="DXI308" s="150"/>
      <c r="DXJ308" s="150"/>
      <c r="DXK308" s="150"/>
      <c r="DXL308" s="151"/>
      <c r="DXM308" s="147">
        <v>27</v>
      </c>
      <c r="DXN308" s="148"/>
      <c r="DXO308" s="149" t="s">
        <v>2363</v>
      </c>
      <c r="DXP308" s="148"/>
      <c r="DXQ308" s="150"/>
      <c r="DXR308" s="150"/>
      <c r="DXS308" s="150"/>
      <c r="DXT308" s="151"/>
      <c r="DXU308" s="147">
        <v>27</v>
      </c>
      <c r="DXV308" s="148"/>
      <c r="DXW308" s="149" t="s">
        <v>2363</v>
      </c>
      <c r="DXX308" s="148"/>
      <c r="DXY308" s="150"/>
      <c r="DXZ308" s="150"/>
      <c r="DYA308" s="150"/>
      <c r="DYB308" s="151"/>
      <c r="DYC308" s="147">
        <v>27</v>
      </c>
      <c r="DYD308" s="148"/>
      <c r="DYE308" s="149" t="s">
        <v>2363</v>
      </c>
      <c r="DYF308" s="148"/>
      <c r="DYG308" s="150"/>
      <c r="DYH308" s="150"/>
      <c r="DYI308" s="150"/>
      <c r="DYJ308" s="151"/>
      <c r="DYK308" s="147">
        <v>27</v>
      </c>
      <c r="DYL308" s="148"/>
      <c r="DYM308" s="149" t="s">
        <v>2363</v>
      </c>
      <c r="DYN308" s="148"/>
      <c r="DYO308" s="150"/>
      <c r="DYP308" s="150"/>
      <c r="DYQ308" s="150"/>
      <c r="DYR308" s="151"/>
      <c r="DYS308" s="147">
        <v>27</v>
      </c>
      <c r="DYT308" s="148"/>
      <c r="DYU308" s="149" t="s">
        <v>2363</v>
      </c>
      <c r="DYV308" s="148"/>
      <c r="DYW308" s="150"/>
      <c r="DYX308" s="150"/>
      <c r="DYY308" s="150"/>
      <c r="DYZ308" s="151"/>
      <c r="DZA308" s="147">
        <v>27</v>
      </c>
      <c r="DZB308" s="148"/>
      <c r="DZC308" s="149" t="s">
        <v>2363</v>
      </c>
      <c r="DZD308" s="148"/>
      <c r="DZE308" s="150"/>
      <c r="DZF308" s="150"/>
      <c r="DZG308" s="150"/>
      <c r="DZH308" s="151"/>
      <c r="DZI308" s="147">
        <v>27</v>
      </c>
      <c r="DZJ308" s="148"/>
      <c r="DZK308" s="149" t="s">
        <v>2363</v>
      </c>
      <c r="DZL308" s="148"/>
      <c r="DZM308" s="150"/>
      <c r="DZN308" s="150"/>
      <c r="DZO308" s="150"/>
      <c r="DZP308" s="151"/>
      <c r="DZQ308" s="147">
        <v>27</v>
      </c>
      <c r="DZR308" s="148"/>
      <c r="DZS308" s="149" t="s">
        <v>2363</v>
      </c>
      <c r="DZT308" s="148"/>
      <c r="DZU308" s="150"/>
      <c r="DZV308" s="150"/>
      <c r="DZW308" s="150"/>
      <c r="DZX308" s="151"/>
      <c r="DZY308" s="147">
        <v>27</v>
      </c>
      <c r="DZZ308" s="148"/>
      <c r="EAA308" s="149" t="s">
        <v>2363</v>
      </c>
      <c r="EAB308" s="148"/>
      <c r="EAC308" s="150"/>
      <c r="EAD308" s="150"/>
      <c r="EAE308" s="150"/>
      <c r="EAF308" s="151"/>
      <c r="EAG308" s="147">
        <v>27</v>
      </c>
      <c r="EAH308" s="148"/>
      <c r="EAI308" s="149" t="s">
        <v>2363</v>
      </c>
      <c r="EAJ308" s="148"/>
      <c r="EAK308" s="150"/>
      <c r="EAL308" s="150"/>
      <c r="EAM308" s="150"/>
      <c r="EAN308" s="151"/>
      <c r="EAO308" s="147">
        <v>27</v>
      </c>
      <c r="EAP308" s="148"/>
      <c r="EAQ308" s="149" t="s">
        <v>2363</v>
      </c>
      <c r="EAR308" s="148"/>
      <c r="EAS308" s="150"/>
      <c r="EAT308" s="150"/>
      <c r="EAU308" s="150"/>
      <c r="EAV308" s="151"/>
      <c r="EAW308" s="147">
        <v>27</v>
      </c>
      <c r="EAX308" s="148"/>
      <c r="EAY308" s="149" t="s">
        <v>2363</v>
      </c>
      <c r="EAZ308" s="148"/>
      <c r="EBA308" s="150"/>
      <c r="EBB308" s="150"/>
      <c r="EBC308" s="150"/>
      <c r="EBD308" s="151"/>
      <c r="EBE308" s="147">
        <v>27</v>
      </c>
      <c r="EBF308" s="148"/>
      <c r="EBG308" s="149" t="s">
        <v>2363</v>
      </c>
      <c r="EBH308" s="148"/>
      <c r="EBI308" s="150"/>
      <c r="EBJ308" s="150"/>
      <c r="EBK308" s="150"/>
      <c r="EBL308" s="151"/>
      <c r="EBM308" s="147">
        <v>27</v>
      </c>
      <c r="EBN308" s="148"/>
      <c r="EBO308" s="149" t="s">
        <v>2363</v>
      </c>
      <c r="EBP308" s="148"/>
      <c r="EBQ308" s="150"/>
      <c r="EBR308" s="150"/>
      <c r="EBS308" s="150"/>
      <c r="EBT308" s="151"/>
      <c r="EBU308" s="147">
        <v>27</v>
      </c>
      <c r="EBV308" s="148"/>
      <c r="EBW308" s="149" t="s">
        <v>2363</v>
      </c>
      <c r="EBX308" s="148"/>
      <c r="EBY308" s="150"/>
      <c r="EBZ308" s="150"/>
      <c r="ECA308" s="150"/>
      <c r="ECB308" s="151"/>
      <c r="ECC308" s="147">
        <v>27</v>
      </c>
      <c r="ECD308" s="148"/>
      <c r="ECE308" s="149" t="s">
        <v>2363</v>
      </c>
      <c r="ECF308" s="148"/>
      <c r="ECG308" s="150"/>
      <c r="ECH308" s="150"/>
      <c r="ECI308" s="150"/>
      <c r="ECJ308" s="151"/>
      <c r="ECK308" s="147">
        <v>27</v>
      </c>
      <c r="ECL308" s="148"/>
      <c r="ECM308" s="149" t="s">
        <v>2363</v>
      </c>
      <c r="ECN308" s="148"/>
      <c r="ECO308" s="150"/>
      <c r="ECP308" s="150"/>
      <c r="ECQ308" s="150"/>
      <c r="ECR308" s="151"/>
      <c r="ECS308" s="147">
        <v>27</v>
      </c>
      <c r="ECT308" s="148"/>
      <c r="ECU308" s="149" t="s">
        <v>2363</v>
      </c>
      <c r="ECV308" s="148"/>
      <c r="ECW308" s="150"/>
      <c r="ECX308" s="150"/>
      <c r="ECY308" s="150"/>
      <c r="ECZ308" s="151"/>
      <c r="EDA308" s="147">
        <v>27</v>
      </c>
      <c r="EDB308" s="148"/>
      <c r="EDC308" s="149" t="s">
        <v>2363</v>
      </c>
      <c r="EDD308" s="148"/>
      <c r="EDE308" s="150"/>
      <c r="EDF308" s="150"/>
      <c r="EDG308" s="150"/>
      <c r="EDH308" s="151"/>
      <c r="EDI308" s="147">
        <v>27</v>
      </c>
      <c r="EDJ308" s="148"/>
      <c r="EDK308" s="149" t="s">
        <v>2363</v>
      </c>
      <c r="EDL308" s="148"/>
      <c r="EDM308" s="150"/>
      <c r="EDN308" s="150"/>
      <c r="EDO308" s="150"/>
      <c r="EDP308" s="151"/>
      <c r="EDQ308" s="147">
        <v>27</v>
      </c>
      <c r="EDR308" s="148"/>
      <c r="EDS308" s="149" t="s">
        <v>2363</v>
      </c>
      <c r="EDT308" s="148"/>
      <c r="EDU308" s="150"/>
      <c r="EDV308" s="150"/>
      <c r="EDW308" s="150"/>
      <c r="EDX308" s="151"/>
      <c r="EDY308" s="147">
        <v>27</v>
      </c>
      <c r="EDZ308" s="148"/>
      <c r="EEA308" s="149" t="s">
        <v>2363</v>
      </c>
      <c r="EEB308" s="148"/>
      <c r="EEC308" s="150"/>
      <c r="EED308" s="150"/>
      <c r="EEE308" s="150"/>
      <c r="EEF308" s="151"/>
      <c r="EEG308" s="147">
        <v>27</v>
      </c>
      <c r="EEH308" s="148"/>
      <c r="EEI308" s="149" t="s">
        <v>2363</v>
      </c>
      <c r="EEJ308" s="148"/>
      <c r="EEK308" s="150"/>
      <c r="EEL308" s="150"/>
      <c r="EEM308" s="150"/>
      <c r="EEN308" s="151"/>
      <c r="EEO308" s="147">
        <v>27</v>
      </c>
      <c r="EEP308" s="148"/>
      <c r="EEQ308" s="149" t="s">
        <v>2363</v>
      </c>
      <c r="EER308" s="148"/>
      <c r="EES308" s="150"/>
      <c r="EET308" s="150"/>
      <c r="EEU308" s="150"/>
      <c r="EEV308" s="151"/>
      <c r="EEW308" s="147">
        <v>27</v>
      </c>
      <c r="EEX308" s="148"/>
      <c r="EEY308" s="149" t="s">
        <v>2363</v>
      </c>
      <c r="EEZ308" s="148"/>
      <c r="EFA308" s="150"/>
      <c r="EFB308" s="150"/>
      <c r="EFC308" s="150"/>
      <c r="EFD308" s="151"/>
      <c r="EFE308" s="147">
        <v>27</v>
      </c>
      <c r="EFF308" s="148"/>
      <c r="EFG308" s="149" t="s">
        <v>2363</v>
      </c>
      <c r="EFH308" s="148"/>
      <c r="EFI308" s="150"/>
      <c r="EFJ308" s="150"/>
      <c r="EFK308" s="150"/>
      <c r="EFL308" s="151"/>
      <c r="EFM308" s="147">
        <v>27</v>
      </c>
      <c r="EFN308" s="148"/>
      <c r="EFO308" s="149" t="s">
        <v>2363</v>
      </c>
      <c r="EFP308" s="148"/>
      <c r="EFQ308" s="150"/>
      <c r="EFR308" s="150"/>
      <c r="EFS308" s="150"/>
      <c r="EFT308" s="151"/>
      <c r="EFU308" s="147">
        <v>27</v>
      </c>
      <c r="EFV308" s="148"/>
      <c r="EFW308" s="149" t="s">
        <v>2363</v>
      </c>
      <c r="EFX308" s="148"/>
      <c r="EFY308" s="150"/>
      <c r="EFZ308" s="150"/>
      <c r="EGA308" s="150"/>
      <c r="EGB308" s="151"/>
      <c r="EGC308" s="147">
        <v>27</v>
      </c>
      <c r="EGD308" s="148"/>
      <c r="EGE308" s="149" t="s">
        <v>2363</v>
      </c>
      <c r="EGF308" s="148"/>
      <c r="EGG308" s="150"/>
      <c r="EGH308" s="150"/>
      <c r="EGI308" s="150"/>
      <c r="EGJ308" s="151"/>
      <c r="EGK308" s="147">
        <v>27</v>
      </c>
      <c r="EGL308" s="148"/>
      <c r="EGM308" s="149" t="s">
        <v>2363</v>
      </c>
      <c r="EGN308" s="148"/>
      <c r="EGO308" s="150"/>
      <c r="EGP308" s="150"/>
      <c r="EGQ308" s="150"/>
      <c r="EGR308" s="151"/>
      <c r="EGS308" s="147">
        <v>27</v>
      </c>
      <c r="EGT308" s="148"/>
      <c r="EGU308" s="149" t="s">
        <v>2363</v>
      </c>
      <c r="EGV308" s="148"/>
      <c r="EGW308" s="150"/>
      <c r="EGX308" s="150"/>
      <c r="EGY308" s="150"/>
      <c r="EGZ308" s="151"/>
      <c r="EHA308" s="147">
        <v>27</v>
      </c>
      <c r="EHB308" s="148"/>
      <c r="EHC308" s="149" t="s">
        <v>2363</v>
      </c>
      <c r="EHD308" s="148"/>
      <c r="EHE308" s="150"/>
      <c r="EHF308" s="150"/>
      <c r="EHG308" s="150"/>
      <c r="EHH308" s="151"/>
      <c r="EHI308" s="147">
        <v>27</v>
      </c>
      <c r="EHJ308" s="148"/>
      <c r="EHK308" s="149" t="s">
        <v>2363</v>
      </c>
      <c r="EHL308" s="148"/>
      <c r="EHM308" s="150"/>
      <c r="EHN308" s="150"/>
      <c r="EHO308" s="150"/>
      <c r="EHP308" s="151"/>
      <c r="EHQ308" s="147">
        <v>27</v>
      </c>
      <c r="EHR308" s="148"/>
      <c r="EHS308" s="149" t="s">
        <v>2363</v>
      </c>
      <c r="EHT308" s="148"/>
      <c r="EHU308" s="150"/>
      <c r="EHV308" s="150"/>
      <c r="EHW308" s="150"/>
      <c r="EHX308" s="151"/>
      <c r="EHY308" s="147">
        <v>27</v>
      </c>
      <c r="EHZ308" s="148"/>
      <c r="EIA308" s="149" t="s">
        <v>2363</v>
      </c>
      <c r="EIB308" s="148"/>
      <c r="EIC308" s="150"/>
      <c r="EID308" s="150"/>
      <c r="EIE308" s="150"/>
      <c r="EIF308" s="151"/>
      <c r="EIG308" s="147">
        <v>27</v>
      </c>
      <c r="EIH308" s="148"/>
      <c r="EII308" s="149" t="s">
        <v>2363</v>
      </c>
      <c r="EIJ308" s="148"/>
      <c r="EIK308" s="150"/>
      <c r="EIL308" s="150"/>
      <c r="EIM308" s="150"/>
      <c r="EIN308" s="151"/>
      <c r="EIO308" s="147">
        <v>27</v>
      </c>
      <c r="EIP308" s="148"/>
      <c r="EIQ308" s="149" t="s">
        <v>2363</v>
      </c>
      <c r="EIR308" s="148"/>
      <c r="EIS308" s="150"/>
      <c r="EIT308" s="150"/>
      <c r="EIU308" s="150"/>
      <c r="EIV308" s="151"/>
      <c r="EIW308" s="147">
        <v>27</v>
      </c>
      <c r="EIX308" s="148"/>
      <c r="EIY308" s="149" t="s">
        <v>2363</v>
      </c>
      <c r="EIZ308" s="148"/>
      <c r="EJA308" s="150"/>
      <c r="EJB308" s="150"/>
      <c r="EJC308" s="150"/>
      <c r="EJD308" s="151"/>
      <c r="EJE308" s="147">
        <v>27</v>
      </c>
      <c r="EJF308" s="148"/>
      <c r="EJG308" s="149" t="s">
        <v>2363</v>
      </c>
      <c r="EJH308" s="148"/>
      <c r="EJI308" s="150"/>
      <c r="EJJ308" s="150"/>
      <c r="EJK308" s="150"/>
      <c r="EJL308" s="151"/>
      <c r="EJM308" s="147">
        <v>27</v>
      </c>
      <c r="EJN308" s="148"/>
      <c r="EJO308" s="149" t="s">
        <v>2363</v>
      </c>
      <c r="EJP308" s="148"/>
      <c r="EJQ308" s="150"/>
      <c r="EJR308" s="150"/>
      <c r="EJS308" s="150"/>
      <c r="EJT308" s="151"/>
      <c r="EJU308" s="147">
        <v>27</v>
      </c>
      <c r="EJV308" s="148"/>
      <c r="EJW308" s="149" t="s">
        <v>2363</v>
      </c>
      <c r="EJX308" s="148"/>
      <c r="EJY308" s="150"/>
      <c r="EJZ308" s="150"/>
      <c r="EKA308" s="150"/>
      <c r="EKB308" s="151"/>
      <c r="EKC308" s="147">
        <v>27</v>
      </c>
      <c r="EKD308" s="148"/>
      <c r="EKE308" s="149" t="s">
        <v>2363</v>
      </c>
      <c r="EKF308" s="148"/>
      <c r="EKG308" s="150"/>
      <c r="EKH308" s="150"/>
      <c r="EKI308" s="150"/>
      <c r="EKJ308" s="151"/>
      <c r="EKK308" s="147">
        <v>27</v>
      </c>
      <c r="EKL308" s="148"/>
      <c r="EKM308" s="149" t="s">
        <v>2363</v>
      </c>
      <c r="EKN308" s="148"/>
      <c r="EKO308" s="150"/>
      <c r="EKP308" s="150"/>
      <c r="EKQ308" s="150"/>
      <c r="EKR308" s="151"/>
      <c r="EKS308" s="147">
        <v>27</v>
      </c>
      <c r="EKT308" s="148"/>
      <c r="EKU308" s="149" t="s">
        <v>2363</v>
      </c>
      <c r="EKV308" s="148"/>
      <c r="EKW308" s="150"/>
      <c r="EKX308" s="150"/>
      <c r="EKY308" s="150"/>
      <c r="EKZ308" s="151"/>
      <c r="ELA308" s="147">
        <v>27</v>
      </c>
      <c r="ELB308" s="148"/>
      <c r="ELC308" s="149" t="s">
        <v>2363</v>
      </c>
      <c r="ELD308" s="148"/>
      <c r="ELE308" s="150"/>
      <c r="ELF308" s="150"/>
      <c r="ELG308" s="150"/>
      <c r="ELH308" s="151"/>
      <c r="ELI308" s="147">
        <v>27</v>
      </c>
      <c r="ELJ308" s="148"/>
      <c r="ELK308" s="149" t="s">
        <v>2363</v>
      </c>
      <c r="ELL308" s="148"/>
      <c r="ELM308" s="150"/>
      <c r="ELN308" s="150"/>
      <c r="ELO308" s="150"/>
      <c r="ELP308" s="151"/>
      <c r="ELQ308" s="147">
        <v>27</v>
      </c>
      <c r="ELR308" s="148"/>
      <c r="ELS308" s="149" t="s">
        <v>2363</v>
      </c>
      <c r="ELT308" s="148"/>
      <c r="ELU308" s="150"/>
      <c r="ELV308" s="150"/>
      <c r="ELW308" s="150"/>
      <c r="ELX308" s="151"/>
      <c r="ELY308" s="147">
        <v>27</v>
      </c>
      <c r="ELZ308" s="148"/>
      <c r="EMA308" s="149" t="s">
        <v>2363</v>
      </c>
      <c r="EMB308" s="148"/>
      <c r="EMC308" s="150"/>
      <c r="EMD308" s="150"/>
      <c r="EME308" s="150"/>
      <c r="EMF308" s="151"/>
      <c r="EMG308" s="147">
        <v>27</v>
      </c>
      <c r="EMH308" s="148"/>
      <c r="EMI308" s="149" t="s">
        <v>2363</v>
      </c>
      <c r="EMJ308" s="148"/>
      <c r="EMK308" s="150"/>
      <c r="EML308" s="150"/>
      <c r="EMM308" s="150"/>
      <c r="EMN308" s="151"/>
      <c r="EMO308" s="147">
        <v>27</v>
      </c>
      <c r="EMP308" s="148"/>
      <c r="EMQ308" s="149" t="s">
        <v>2363</v>
      </c>
      <c r="EMR308" s="148"/>
      <c r="EMS308" s="150"/>
      <c r="EMT308" s="150"/>
      <c r="EMU308" s="150"/>
      <c r="EMV308" s="151"/>
      <c r="EMW308" s="147">
        <v>27</v>
      </c>
      <c r="EMX308" s="148"/>
      <c r="EMY308" s="149" t="s">
        <v>2363</v>
      </c>
      <c r="EMZ308" s="148"/>
      <c r="ENA308" s="150"/>
      <c r="ENB308" s="150"/>
      <c r="ENC308" s="150"/>
      <c r="END308" s="151"/>
      <c r="ENE308" s="147">
        <v>27</v>
      </c>
      <c r="ENF308" s="148"/>
      <c r="ENG308" s="149" t="s">
        <v>2363</v>
      </c>
      <c r="ENH308" s="148"/>
      <c r="ENI308" s="150"/>
      <c r="ENJ308" s="150"/>
      <c r="ENK308" s="150"/>
      <c r="ENL308" s="151"/>
      <c r="ENM308" s="147">
        <v>27</v>
      </c>
      <c r="ENN308" s="148"/>
      <c r="ENO308" s="149" t="s">
        <v>2363</v>
      </c>
      <c r="ENP308" s="148"/>
      <c r="ENQ308" s="150"/>
      <c r="ENR308" s="150"/>
      <c r="ENS308" s="150"/>
      <c r="ENT308" s="151"/>
      <c r="ENU308" s="147">
        <v>27</v>
      </c>
      <c r="ENV308" s="148"/>
      <c r="ENW308" s="149" t="s">
        <v>2363</v>
      </c>
      <c r="ENX308" s="148"/>
      <c r="ENY308" s="150"/>
      <c r="ENZ308" s="150"/>
      <c r="EOA308" s="150"/>
      <c r="EOB308" s="151"/>
      <c r="EOC308" s="147">
        <v>27</v>
      </c>
      <c r="EOD308" s="148"/>
      <c r="EOE308" s="149" t="s">
        <v>2363</v>
      </c>
      <c r="EOF308" s="148"/>
      <c r="EOG308" s="150"/>
      <c r="EOH308" s="150"/>
      <c r="EOI308" s="150"/>
      <c r="EOJ308" s="151"/>
      <c r="EOK308" s="147">
        <v>27</v>
      </c>
      <c r="EOL308" s="148"/>
      <c r="EOM308" s="149" t="s">
        <v>2363</v>
      </c>
      <c r="EON308" s="148"/>
      <c r="EOO308" s="150"/>
      <c r="EOP308" s="150"/>
      <c r="EOQ308" s="150"/>
      <c r="EOR308" s="151"/>
      <c r="EOS308" s="147">
        <v>27</v>
      </c>
      <c r="EOT308" s="148"/>
      <c r="EOU308" s="149" t="s">
        <v>2363</v>
      </c>
      <c r="EOV308" s="148"/>
      <c r="EOW308" s="150"/>
      <c r="EOX308" s="150"/>
      <c r="EOY308" s="150"/>
      <c r="EOZ308" s="151"/>
      <c r="EPA308" s="147">
        <v>27</v>
      </c>
      <c r="EPB308" s="148"/>
      <c r="EPC308" s="149" t="s">
        <v>2363</v>
      </c>
      <c r="EPD308" s="148"/>
      <c r="EPE308" s="150"/>
      <c r="EPF308" s="150"/>
      <c r="EPG308" s="150"/>
      <c r="EPH308" s="151"/>
      <c r="EPI308" s="147">
        <v>27</v>
      </c>
      <c r="EPJ308" s="148"/>
      <c r="EPK308" s="149" t="s">
        <v>2363</v>
      </c>
      <c r="EPL308" s="148"/>
      <c r="EPM308" s="150"/>
      <c r="EPN308" s="150"/>
      <c r="EPO308" s="150"/>
      <c r="EPP308" s="151"/>
      <c r="EPQ308" s="147">
        <v>27</v>
      </c>
      <c r="EPR308" s="148"/>
      <c r="EPS308" s="149" t="s">
        <v>2363</v>
      </c>
      <c r="EPT308" s="148"/>
      <c r="EPU308" s="150"/>
      <c r="EPV308" s="150"/>
      <c r="EPW308" s="150"/>
      <c r="EPX308" s="151"/>
      <c r="EPY308" s="147">
        <v>27</v>
      </c>
      <c r="EPZ308" s="148"/>
      <c r="EQA308" s="149" t="s">
        <v>2363</v>
      </c>
      <c r="EQB308" s="148"/>
      <c r="EQC308" s="150"/>
      <c r="EQD308" s="150"/>
      <c r="EQE308" s="150"/>
      <c r="EQF308" s="151"/>
      <c r="EQG308" s="147">
        <v>27</v>
      </c>
      <c r="EQH308" s="148"/>
      <c r="EQI308" s="149" t="s">
        <v>2363</v>
      </c>
      <c r="EQJ308" s="148"/>
      <c r="EQK308" s="150"/>
      <c r="EQL308" s="150"/>
      <c r="EQM308" s="150"/>
      <c r="EQN308" s="151"/>
      <c r="EQO308" s="147">
        <v>27</v>
      </c>
      <c r="EQP308" s="148"/>
      <c r="EQQ308" s="149" t="s">
        <v>2363</v>
      </c>
      <c r="EQR308" s="148"/>
      <c r="EQS308" s="150"/>
      <c r="EQT308" s="150"/>
      <c r="EQU308" s="150"/>
      <c r="EQV308" s="151"/>
      <c r="EQW308" s="147">
        <v>27</v>
      </c>
      <c r="EQX308" s="148"/>
      <c r="EQY308" s="149" t="s">
        <v>2363</v>
      </c>
      <c r="EQZ308" s="148"/>
      <c r="ERA308" s="150"/>
      <c r="ERB308" s="150"/>
      <c r="ERC308" s="150"/>
      <c r="ERD308" s="151"/>
      <c r="ERE308" s="147">
        <v>27</v>
      </c>
      <c r="ERF308" s="148"/>
      <c r="ERG308" s="149" t="s">
        <v>2363</v>
      </c>
      <c r="ERH308" s="148"/>
      <c r="ERI308" s="150"/>
      <c r="ERJ308" s="150"/>
      <c r="ERK308" s="150"/>
      <c r="ERL308" s="151"/>
      <c r="ERM308" s="147">
        <v>27</v>
      </c>
      <c r="ERN308" s="148"/>
      <c r="ERO308" s="149" t="s">
        <v>2363</v>
      </c>
      <c r="ERP308" s="148"/>
      <c r="ERQ308" s="150"/>
      <c r="ERR308" s="150"/>
      <c r="ERS308" s="150"/>
      <c r="ERT308" s="151"/>
      <c r="ERU308" s="147">
        <v>27</v>
      </c>
      <c r="ERV308" s="148"/>
      <c r="ERW308" s="149" t="s">
        <v>2363</v>
      </c>
      <c r="ERX308" s="148"/>
      <c r="ERY308" s="150"/>
      <c r="ERZ308" s="150"/>
      <c r="ESA308" s="150"/>
      <c r="ESB308" s="151"/>
      <c r="ESC308" s="147">
        <v>27</v>
      </c>
      <c r="ESD308" s="148"/>
      <c r="ESE308" s="149" t="s">
        <v>2363</v>
      </c>
      <c r="ESF308" s="148"/>
      <c r="ESG308" s="150"/>
      <c r="ESH308" s="150"/>
      <c r="ESI308" s="150"/>
      <c r="ESJ308" s="151"/>
      <c r="ESK308" s="147">
        <v>27</v>
      </c>
      <c r="ESL308" s="148"/>
      <c r="ESM308" s="149" t="s">
        <v>2363</v>
      </c>
      <c r="ESN308" s="148"/>
      <c r="ESO308" s="150"/>
      <c r="ESP308" s="150"/>
      <c r="ESQ308" s="150"/>
      <c r="ESR308" s="151"/>
      <c r="ESS308" s="147">
        <v>27</v>
      </c>
      <c r="EST308" s="148"/>
      <c r="ESU308" s="149" t="s">
        <v>2363</v>
      </c>
      <c r="ESV308" s="148"/>
      <c r="ESW308" s="150"/>
      <c r="ESX308" s="150"/>
      <c r="ESY308" s="150"/>
      <c r="ESZ308" s="151"/>
      <c r="ETA308" s="147">
        <v>27</v>
      </c>
      <c r="ETB308" s="148"/>
      <c r="ETC308" s="149" t="s">
        <v>2363</v>
      </c>
      <c r="ETD308" s="148"/>
      <c r="ETE308" s="150"/>
      <c r="ETF308" s="150"/>
      <c r="ETG308" s="150"/>
      <c r="ETH308" s="151"/>
      <c r="ETI308" s="147">
        <v>27</v>
      </c>
      <c r="ETJ308" s="148"/>
      <c r="ETK308" s="149" t="s">
        <v>2363</v>
      </c>
      <c r="ETL308" s="148"/>
      <c r="ETM308" s="150"/>
      <c r="ETN308" s="150"/>
      <c r="ETO308" s="150"/>
      <c r="ETP308" s="151"/>
      <c r="ETQ308" s="147">
        <v>27</v>
      </c>
      <c r="ETR308" s="148"/>
      <c r="ETS308" s="149" t="s">
        <v>2363</v>
      </c>
      <c r="ETT308" s="148"/>
      <c r="ETU308" s="150"/>
      <c r="ETV308" s="150"/>
      <c r="ETW308" s="150"/>
      <c r="ETX308" s="151"/>
      <c r="ETY308" s="147">
        <v>27</v>
      </c>
      <c r="ETZ308" s="148"/>
      <c r="EUA308" s="149" t="s">
        <v>2363</v>
      </c>
      <c r="EUB308" s="148"/>
      <c r="EUC308" s="150"/>
      <c r="EUD308" s="150"/>
      <c r="EUE308" s="150"/>
      <c r="EUF308" s="151"/>
      <c r="EUG308" s="147">
        <v>27</v>
      </c>
      <c r="EUH308" s="148"/>
      <c r="EUI308" s="149" t="s">
        <v>2363</v>
      </c>
      <c r="EUJ308" s="148"/>
      <c r="EUK308" s="150"/>
      <c r="EUL308" s="150"/>
      <c r="EUM308" s="150"/>
      <c r="EUN308" s="151"/>
      <c r="EUO308" s="147">
        <v>27</v>
      </c>
      <c r="EUP308" s="148"/>
      <c r="EUQ308" s="149" t="s">
        <v>2363</v>
      </c>
      <c r="EUR308" s="148"/>
      <c r="EUS308" s="150"/>
      <c r="EUT308" s="150"/>
      <c r="EUU308" s="150"/>
      <c r="EUV308" s="151"/>
      <c r="EUW308" s="147">
        <v>27</v>
      </c>
      <c r="EUX308" s="148"/>
      <c r="EUY308" s="149" t="s">
        <v>2363</v>
      </c>
      <c r="EUZ308" s="148"/>
      <c r="EVA308" s="150"/>
      <c r="EVB308" s="150"/>
      <c r="EVC308" s="150"/>
      <c r="EVD308" s="151"/>
      <c r="EVE308" s="147">
        <v>27</v>
      </c>
      <c r="EVF308" s="148"/>
      <c r="EVG308" s="149" t="s">
        <v>2363</v>
      </c>
      <c r="EVH308" s="148"/>
      <c r="EVI308" s="150"/>
      <c r="EVJ308" s="150"/>
      <c r="EVK308" s="150"/>
      <c r="EVL308" s="151"/>
      <c r="EVM308" s="147">
        <v>27</v>
      </c>
      <c r="EVN308" s="148"/>
      <c r="EVO308" s="149" t="s">
        <v>2363</v>
      </c>
      <c r="EVP308" s="148"/>
      <c r="EVQ308" s="150"/>
      <c r="EVR308" s="150"/>
      <c r="EVS308" s="150"/>
      <c r="EVT308" s="151"/>
      <c r="EVU308" s="147">
        <v>27</v>
      </c>
      <c r="EVV308" s="148"/>
      <c r="EVW308" s="149" t="s">
        <v>2363</v>
      </c>
      <c r="EVX308" s="148"/>
      <c r="EVY308" s="150"/>
      <c r="EVZ308" s="150"/>
      <c r="EWA308" s="150"/>
      <c r="EWB308" s="151"/>
      <c r="EWC308" s="147">
        <v>27</v>
      </c>
      <c r="EWD308" s="148"/>
      <c r="EWE308" s="149" t="s">
        <v>2363</v>
      </c>
      <c r="EWF308" s="148"/>
      <c r="EWG308" s="150"/>
      <c r="EWH308" s="150"/>
      <c r="EWI308" s="150"/>
      <c r="EWJ308" s="151"/>
      <c r="EWK308" s="147">
        <v>27</v>
      </c>
      <c r="EWL308" s="148"/>
      <c r="EWM308" s="149" t="s">
        <v>2363</v>
      </c>
      <c r="EWN308" s="148"/>
      <c r="EWO308" s="150"/>
      <c r="EWP308" s="150"/>
      <c r="EWQ308" s="150"/>
      <c r="EWR308" s="151"/>
      <c r="EWS308" s="147">
        <v>27</v>
      </c>
      <c r="EWT308" s="148"/>
      <c r="EWU308" s="149" t="s">
        <v>2363</v>
      </c>
      <c r="EWV308" s="148"/>
      <c r="EWW308" s="150"/>
      <c r="EWX308" s="150"/>
      <c r="EWY308" s="150"/>
      <c r="EWZ308" s="151"/>
      <c r="EXA308" s="147">
        <v>27</v>
      </c>
      <c r="EXB308" s="148"/>
      <c r="EXC308" s="149" t="s">
        <v>2363</v>
      </c>
      <c r="EXD308" s="148"/>
      <c r="EXE308" s="150"/>
      <c r="EXF308" s="150"/>
      <c r="EXG308" s="150"/>
      <c r="EXH308" s="151"/>
      <c r="EXI308" s="147">
        <v>27</v>
      </c>
      <c r="EXJ308" s="148"/>
      <c r="EXK308" s="149" t="s">
        <v>2363</v>
      </c>
      <c r="EXL308" s="148"/>
      <c r="EXM308" s="150"/>
      <c r="EXN308" s="150"/>
      <c r="EXO308" s="150"/>
      <c r="EXP308" s="151"/>
      <c r="EXQ308" s="147">
        <v>27</v>
      </c>
      <c r="EXR308" s="148"/>
      <c r="EXS308" s="149" t="s">
        <v>2363</v>
      </c>
      <c r="EXT308" s="148"/>
      <c r="EXU308" s="150"/>
      <c r="EXV308" s="150"/>
      <c r="EXW308" s="150"/>
      <c r="EXX308" s="151"/>
      <c r="EXY308" s="147">
        <v>27</v>
      </c>
      <c r="EXZ308" s="148"/>
      <c r="EYA308" s="149" t="s">
        <v>2363</v>
      </c>
      <c r="EYB308" s="148"/>
      <c r="EYC308" s="150"/>
      <c r="EYD308" s="150"/>
      <c r="EYE308" s="150"/>
      <c r="EYF308" s="151"/>
      <c r="EYG308" s="147">
        <v>27</v>
      </c>
      <c r="EYH308" s="148"/>
      <c r="EYI308" s="149" t="s">
        <v>2363</v>
      </c>
      <c r="EYJ308" s="148"/>
      <c r="EYK308" s="150"/>
      <c r="EYL308" s="150"/>
      <c r="EYM308" s="150"/>
      <c r="EYN308" s="151"/>
      <c r="EYO308" s="147">
        <v>27</v>
      </c>
      <c r="EYP308" s="148"/>
      <c r="EYQ308" s="149" t="s">
        <v>2363</v>
      </c>
      <c r="EYR308" s="148"/>
      <c r="EYS308" s="150"/>
      <c r="EYT308" s="150"/>
      <c r="EYU308" s="150"/>
      <c r="EYV308" s="151"/>
      <c r="EYW308" s="147">
        <v>27</v>
      </c>
      <c r="EYX308" s="148"/>
      <c r="EYY308" s="149" t="s">
        <v>2363</v>
      </c>
      <c r="EYZ308" s="148"/>
      <c r="EZA308" s="150"/>
      <c r="EZB308" s="150"/>
      <c r="EZC308" s="150"/>
      <c r="EZD308" s="151"/>
      <c r="EZE308" s="147">
        <v>27</v>
      </c>
      <c r="EZF308" s="148"/>
      <c r="EZG308" s="149" t="s">
        <v>2363</v>
      </c>
      <c r="EZH308" s="148"/>
      <c r="EZI308" s="150"/>
      <c r="EZJ308" s="150"/>
      <c r="EZK308" s="150"/>
      <c r="EZL308" s="151"/>
      <c r="EZM308" s="147">
        <v>27</v>
      </c>
      <c r="EZN308" s="148"/>
      <c r="EZO308" s="149" t="s">
        <v>2363</v>
      </c>
      <c r="EZP308" s="148"/>
      <c r="EZQ308" s="150"/>
      <c r="EZR308" s="150"/>
      <c r="EZS308" s="150"/>
      <c r="EZT308" s="151"/>
      <c r="EZU308" s="147">
        <v>27</v>
      </c>
      <c r="EZV308" s="148"/>
      <c r="EZW308" s="149" t="s">
        <v>2363</v>
      </c>
      <c r="EZX308" s="148"/>
      <c r="EZY308" s="150"/>
      <c r="EZZ308" s="150"/>
      <c r="FAA308" s="150"/>
      <c r="FAB308" s="151"/>
      <c r="FAC308" s="147">
        <v>27</v>
      </c>
      <c r="FAD308" s="148"/>
      <c r="FAE308" s="149" t="s">
        <v>2363</v>
      </c>
      <c r="FAF308" s="148"/>
      <c r="FAG308" s="150"/>
      <c r="FAH308" s="150"/>
      <c r="FAI308" s="150"/>
      <c r="FAJ308" s="151"/>
      <c r="FAK308" s="147">
        <v>27</v>
      </c>
      <c r="FAL308" s="148"/>
      <c r="FAM308" s="149" t="s">
        <v>2363</v>
      </c>
      <c r="FAN308" s="148"/>
      <c r="FAO308" s="150"/>
      <c r="FAP308" s="150"/>
      <c r="FAQ308" s="150"/>
      <c r="FAR308" s="151"/>
      <c r="FAS308" s="147">
        <v>27</v>
      </c>
      <c r="FAT308" s="148"/>
      <c r="FAU308" s="149" t="s">
        <v>2363</v>
      </c>
      <c r="FAV308" s="148"/>
      <c r="FAW308" s="150"/>
      <c r="FAX308" s="150"/>
      <c r="FAY308" s="150"/>
      <c r="FAZ308" s="151"/>
      <c r="FBA308" s="147">
        <v>27</v>
      </c>
      <c r="FBB308" s="148"/>
      <c r="FBC308" s="149" t="s">
        <v>2363</v>
      </c>
      <c r="FBD308" s="148"/>
      <c r="FBE308" s="150"/>
      <c r="FBF308" s="150"/>
      <c r="FBG308" s="150"/>
      <c r="FBH308" s="151"/>
      <c r="FBI308" s="147">
        <v>27</v>
      </c>
      <c r="FBJ308" s="148"/>
      <c r="FBK308" s="149" t="s">
        <v>2363</v>
      </c>
      <c r="FBL308" s="148"/>
      <c r="FBM308" s="150"/>
      <c r="FBN308" s="150"/>
      <c r="FBO308" s="150"/>
      <c r="FBP308" s="151"/>
      <c r="FBQ308" s="147">
        <v>27</v>
      </c>
      <c r="FBR308" s="148"/>
      <c r="FBS308" s="149" t="s">
        <v>2363</v>
      </c>
      <c r="FBT308" s="148"/>
      <c r="FBU308" s="150"/>
      <c r="FBV308" s="150"/>
      <c r="FBW308" s="150"/>
      <c r="FBX308" s="151"/>
      <c r="FBY308" s="147">
        <v>27</v>
      </c>
      <c r="FBZ308" s="148"/>
      <c r="FCA308" s="149" t="s">
        <v>2363</v>
      </c>
      <c r="FCB308" s="148"/>
      <c r="FCC308" s="150"/>
      <c r="FCD308" s="150"/>
      <c r="FCE308" s="150"/>
      <c r="FCF308" s="151"/>
      <c r="FCG308" s="147">
        <v>27</v>
      </c>
      <c r="FCH308" s="148"/>
      <c r="FCI308" s="149" t="s">
        <v>2363</v>
      </c>
      <c r="FCJ308" s="148"/>
      <c r="FCK308" s="150"/>
      <c r="FCL308" s="150"/>
      <c r="FCM308" s="150"/>
      <c r="FCN308" s="151"/>
      <c r="FCO308" s="147">
        <v>27</v>
      </c>
      <c r="FCP308" s="148"/>
      <c r="FCQ308" s="149" t="s">
        <v>2363</v>
      </c>
      <c r="FCR308" s="148"/>
      <c r="FCS308" s="150"/>
      <c r="FCT308" s="150"/>
      <c r="FCU308" s="150"/>
      <c r="FCV308" s="151"/>
      <c r="FCW308" s="147">
        <v>27</v>
      </c>
      <c r="FCX308" s="148"/>
      <c r="FCY308" s="149" t="s">
        <v>2363</v>
      </c>
      <c r="FCZ308" s="148"/>
      <c r="FDA308" s="150"/>
      <c r="FDB308" s="150"/>
      <c r="FDC308" s="150"/>
      <c r="FDD308" s="151"/>
      <c r="FDE308" s="147">
        <v>27</v>
      </c>
      <c r="FDF308" s="148"/>
      <c r="FDG308" s="149" t="s">
        <v>2363</v>
      </c>
      <c r="FDH308" s="148"/>
      <c r="FDI308" s="150"/>
      <c r="FDJ308" s="150"/>
      <c r="FDK308" s="150"/>
      <c r="FDL308" s="151"/>
      <c r="FDM308" s="147">
        <v>27</v>
      </c>
      <c r="FDN308" s="148"/>
      <c r="FDO308" s="149" t="s">
        <v>2363</v>
      </c>
      <c r="FDP308" s="148"/>
      <c r="FDQ308" s="150"/>
      <c r="FDR308" s="150"/>
      <c r="FDS308" s="150"/>
      <c r="FDT308" s="151"/>
      <c r="FDU308" s="147">
        <v>27</v>
      </c>
      <c r="FDV308" s="148"/>
      <c r="FDW308" s="149" t="s">
        <v>2363</v>
      </c>
      <c r="FDX308" s="148"/>
      <c r="FDY308" s="150"/>
      <c r="FDZ308" s="150"/>
      <c r="FEA308" s="150"/>
      <c r="FEB308" s="151"/>
      <c r="FEC308" s="147">
        <v>27</v>
      </c>
      <c r="FED308" s="148"/>
      <c r="FEE308" s="149" t="s">
        <v>2363</v>
      </c>
      <c r="FEF308" s="148"/>
      <c r="FEG308" s="150"/>
      <c r="FEH308" s="150"/>
      <c r="FEI308" s="150"/>
      <c r="FEJ308" s="151"/>
      <c r="FEK308" s="147">
        <v>27</v>
      </c>
      <c r="FEL308" s="148"/>
      <c r="FEM308" s="149" t="s">
        <v>2363</v>
      </c>
      <c r="FEN308" s="148"/>
      <c r="FEO308" s="150"/>
      <c r="FEP308" s="150"/>
      <c r="FEQ308" s="150"/>
      <c r="FER308" s="151"/>
      <c r="FES308" s="147">
        <v>27</v>
      </c>
      <c r="FET308" s="148"/>
      <c r="FEU308" s="149" t="s">
        <v>2363</v>
      </c>
      <c r="FEV308" s="148"/>
      <c r="FEW308" s="150"/>
      <c r="FEX308" s="150"/>
      <c r="FEY308" s="150"/>
      <c r="FEZ308" s="151"/>
      <c r="FFA308" s="147">
        <v>27</v>
      </c>
      <c r="FFB308" s="148"/>
      <c r="FFC308" s="149" t="s">
        <v>2363</v>
      </c>
      <c r="FFD308" s="148"/>
      <c r="FFE308" s="150"/>
      <c r="FFF308" s="150"/>
      <c r="FFG308" s="150"/>
      <c r="FFH308" s="151"/>
      <c r="FFI308" s="147">
        <v>27</v>
      </c>
      <c r="FFJ308" s="148"/>
      <c r="FFK308" s="149" t="s">
        <v>2363</v>
      </c>
      <c r="FFL308" s="148"/>
      <c r="FFM308" s="150"/>
      <c r="FFN308" s="150"/>
      <c r="FFO308" s="150"/>
      <c r="FFP308" s="151"/>
      <c r="FFQ308" s="147">
        <v>27</v>
      </c>
      <c r="FFR308" s="148"/>
      <c r="FFS308" s="149" t="s">
        <v>2363</v>
      </c>
      <c r="FFT308" s="148"/>
      <c r="FFU308" s="150"/>
      <c r="FFV308" s="150"/>
      <c r="FFW308" s="150"/>
      <c r="FFX308" s="151"/>
      <c r="FFY308" s="147">
        <v>27</v>
      </c>
      <c r="FFZ308" s="148"/>
      <c r="FGA308" s="149" t="s">
        <v>2363</v>
      </c>
      <c r="FGB308" s="148"/>
      <c r="FGC308" s="150"/>
      <c r="FGD308" s="150"/>
      <c r="FGE308" s="150"/>
      <c r="FGF308" s="151"/>
      <c r="FGG308" s="147">
        <v>27</v>
      </c>
      <c r="FGH308" s="148"/>
      <c r="FGI308" s="149" t="s">
        <v>2363</v>
      </c>
      <c r="FGJ308" s="148"/>
      <c r="FGK308" s="150"/>
      <c r="FGL308" s="150"/>
      <c r="FGM308" s="150"/>
      <c r="FGN308" s="151"/>
      <c r="FGO308" s="147">
        <v>27</v>
      </c>
      <c r="FGP308" s="148"/>
      <c r="FGQ308" s="149" t="s">
        <v>2363</v>
      </c>
      <c r="FGR308" s="148"/>
      <c r="FGS308" s="150"/>
      <c r="FGT308" s="150"/>
      <c r="FGU308" s="150"/>
      <c r="FGV308" s="151"/>
      <c r="FGW308" s="147">
        <v>27</v>
      </c>
      <c r="FGX308" s="148"/>
      <c r="FGY308" s="149" t="s">
        <v>2363</v>
      </c>
      <c r="FGZ308" s="148"/>
      <c r="FHA308" s="150"/>
      <c r="FHB308" s="150"/>
      <c r="FHC308" s="150"/>
      <c r="FHD308" s="151"/>
      <c r="FHE308" s="147">
        <v>27</v>
      </c>
      <c r="FHF308" s="148"/>
      <c r="FHG308" s="149" t="s">
        <v>2363</v>
      </c>
      <c r="FHH308" s="148"/>
      <c r="FHI308" s="150"/>
      <c r="FHJ308" s="150"/>
      <c r="FHK308" s="150"/>
      <c r="FHL308" s="151"/>
      <c r="FHM308" s="147">
        <v>27</v>
      </c>
      <c r="FHN308" s="148"/>
      <c r="FHO308" s="149" t="s">
        <v>2363</v>
      </c>
      <c r="FHP308" s="148"/>
      <c r="FHQ308" s="150"/>
      <c r="FHR308" s="150"/>
      <c r="FHS308" s="150"/>
      <c r="FHT308" s="151"/>
      <c r="FHU308" s="147">
        <v>27</v>
      </c>
      <c r="FHV308" s="148"/>
      <c r="FHW308" s="149" t="s">
        <v>2363</v>
      </c>
      <c r="FHX308" s="148"/>
      <c r="FHY308" s="150"/>
      <c r="FHZ308" s="150"/>
      <c r="FIA308" s="150"/>
      <c r="FIB308" s="151"/>
      <c r="FIC308" s="147">
        <v>27</v>
      </c>
      <c r="FID308" s="148"/>
      <c r="FIE308" s="149" t="s">
        <v>2363</v>
      </c>
      <c r="FIF308" s="148"/>
      <c r="FIG308" s="150"/>
      <c r="FIH308" s="150"/>
      <c r="FII308" s="150"/>
      <c r="FIJ308" s="151"/>
      <c r="FIK308" s="147">
        <v>27</v>
      </c>
      <c r="FIL308" s="148"/>
      <c r="FIM308" s="149" t="s">
        <v>2363</v>
      </c>
      <c r="FIN308" s="148"/>
      <c r="FIO308" s="150"/>
      <c r="FIP308" s="150"/>
      <c r="FIQ308" s="150"/>
      <c r="FIR308" s="151"/>
      <c r="FIS308" s="147">
        <v>27</v>
      </c>
      <c r="FIT308" s="148"/>
      <c r="FIU308" s="149" t="s">
        <v>2363</v>
      </c>
      <c r="FIV308" s="148"/>
      <c r="FIW308" s="150"/>
      <c r="FIX308" s="150"/>
      <c r="FIY308" s="150"/>
      <c r="FIZ308" s="151"/>
      <c r="FJA308" s="147">
        <v>27</v>
      </c>
      <c r="FJB308" s="148"/>
      <c r="FJC308" s="149" t="s">
        <v>2363</v>
      </c>
      <c r="FJD308" s="148"/>
      <c r="FJE308" s="150"/>
      <c r="FJF308" s="150"/>
      <c r="FJG308" s="150"/>
      <c r="FJH308" s="151"/>
      <c r="FJI308" s="147">
        <v>27</v>
      </c>
      <c r="FJJ308" s="148"/>
      <c r="FJK308" s="149" t="s">
        <v>2363</v>
      </c>
      <c r="FJL308" s="148"/>
      <c r="FJM308" s="150"/>
      <c r="FJN308" s="150"/>
      <c r="FJO308" s="150"/>
      <c r="FJP308" s="151"/>
      <c r="FJQ308" s="147">
        <v>27</v>
      </c>
      <c r="FJR308" s="148"/>
      <c r="FJS308" s="149" t="s">
        <v>2363</v>
      </c>
      <c r="FJT308" s="148"/>
      <c r="FJU308" s="150"/>
      <c r="FJV308" s="150"/>
      <c r="FJW308" s="150"/>
      <c r="FJX308" s="151"/>
      <c r="FJY308" s="147">
        <v>27</v>
      </c>
      <c r="FJZ308" s="148"/>
      <c r="FKA308" s="149" t="s">
        <v>2363</v>
      </c>
      <c r="FKB308" s="148"/>
      <c r="FKC308" s="150"/>
      <c r="FKD308" s="150"/>
      <c r="FKE308" s="150"/>
      <c r="FKF308" s="151"/>
      <c r="FKG308" s="147">
        <v>27</v>
      </c>
      <c r="FKH308" s="148"/>
      <c r="FKI308" s="149" t="s">
        <v>2363</v>
      </c>
      <c r="FKJ308" s="148"/>
      <c r="FKK308" s="150"/>
      <c r="FKL308" s="150"/>
      <c r="FKM308" s="150"/>
      <c r="FKN308" s="151"/>
      <c r="FKO308" s="147">
        <v>27</v>
      </c>
      <c r="FKP308" s="148"/>
      <c r="FKQ308" s="149" t="s">
        <v>2363</v>
      </c>
      <c r="FKR308" s="148"/>
      <c r="FKS308" s="150"/>
      <c r="FKT308" s="150"/>
      <c r="FKU308" s="150"/>
      <c r="FKV308" s="151"/>
      <c r="FKW308" s="147">
        <v>27</v>
      </c>
      <c r="FKX308" s="148"/>
      <c r="FKY308" s="149" t="s">
        <v>2363</v>
      </c>
      <c r="FKZ308" s="148"/>
      <c r="FLA308" s="150"/>
      <c r="FLB308" s="150"/>
      <c r="FLC308" s="150"/>
      <c r="FLD308" s="151"/>
      <c r="FLE308" s="147">
        <v>27</v>
      </c>
      <c r="FLF308" s="148"/>
      <c r="FLG308" s="149" t="s">
        <v>2363</v>
      </c>
      <c r="FLH308" s="148"/>
      <c r="FLI308" s="150"/>
      <c r="FLJ308" s="150"/>
      <c r="FLK308" s="150"/>
      <c r="FLL308" s="151"/>
      <c r="FLM308" s="147">
        <v>27</v>
      </c>
      <c r="FLN308" s="148"/>
      <c r="FLO308" s="149" t="s">
        <v>2363</v>
      </c>
      <c r="FLP308" s="148"/>
      <c r="FLQ308" s="150"/>
      <c r="FLR308" s="150"/>
      <c r="FLS308" s="150"/>
      <c r="FLT308" s="151"/>
      <c r="FLU308" s="147">
        <v>27</v>
      </c>
      <c r="FLV308" s="148"/>
      <c r="FLW308" s="149" t="s">
        <v>2363</v>
      </c>
      <c r="FLX308" s="148"/>
      <c r="FLY308" s="150"/>
      <c r="FLZ308" s="150"/>
      <c r="FMA308" s="150"/>
      <c r="FMB308" s="151"/>
      <c r="FMC308" s="147">
        <v>27</v>
      </c>
      <c r="FMD308" s="148"/>
      <c r="FME308" s="149" t="s">
        <v>2363</v>
      </c>
      <c r="FMF308" s="148"/>
      <c r="FMG308" s="150"/>
      <c r="FMH308" s="150"/>
      <c r="FMI308" s="150"/>
      <c r="FMJ308" s="151"/>
      <c r="FMK308" s="147">
        <v>27</v>
      </c>
      <c r="FML308" s="148"/>
      <c r="FMM308" s="149" t="s">
        <v>2363</v>
      </c>
      <c r="FMN308" s="148"/>
      <c r="FMO308" s="150"/>
      <c r="FMP308" s="150"/>
      <c r="FMQ308" s="150"/>
      <c r="FMR308" s="151"/>
      <c r="FMS308" s="147">
        <v>27</v>
      </c>
      <c r="FMT308" s="148"/>
      <c r="FMU308" s="149" t="s">
        <v>2363</v>
      </c>
      <c r="FMV308" s="148"/>
      <c r="FMW308" s="150"/>
      <c r="FMX308" s="150"/>
      <c r="FMY308" s="150"/>
      <c r="FMZ308" s="151"/>
      <c r="FNA308" s="147">
        <v>27</v>
      </c>
      <c r="FNB308" s="148"/>
      <c r="FNC308" s="149" t="s">
        <v>2363</v>
      </c>
      <c r="FND308" s="148"/>
      <c r="FNE308" s="150"/>
      <c r="FNF308" s="150"/>
      <c r="FNG308" s="150"/>
      <c r="FNH308" s="151"/>
      <c r="FNI308" s="147">
        <v>27</v>
      </c>
      <c r="FNJ308" s="148"/>
      <c r="FNK308" s="149" t="s">
        <v>2363</v>
      </c>
      <c r="FNL308" s="148"/>
      <c r="FNM308" s="150"/>
      <c r="FNN308" s="150"/>
      <c r="FNO308" s="150"/>
      <c r="FNP308" s="151"/>
      <c r="FNQ308" s="147">
        <v>27</v>
      </c>
      <c r="FNR308" s="148"/>
      <c r="FNS308" s="149" t="s">
        <v>2363</v>
      </c>
      <c r="FNT308" s="148"/>
      <c r="FNU308" s="150"/>
      <c r="FNV308" s="150"/>
      <c r="FNW308" s="150"/>
      <c r="FNX308" s="151"/>
      <c r="FNY308" s="147">
        <v>27</v>
      </c>
      <c r="FNZ308" s="148"/>
      <c r="FOA308" s="149" t="s">
        <v>2363</v>
      </c>
      <c r="FOB308" s="148"/>
      <c r="FOC308" s="150"/>
      <c r="FOD308" s="150"/>
      <c r="FOE308" s="150"/>
      <c r="FOF308" s="151"/>
      <c r="FOG308" s="147">
        <v>27</v>
      </c>
      <c r="FOH308" s="148"/>
      <c r="FOI308" s="149" t="s">
        <v>2363</v>
      </c>
      <c r="FOJ308" s="148"/>
      <c r="FOK308" s="150"/>
      <c r="FOL308" s="150"/>
      <c r="FOM308" s="150"/>
      <c r="FON308" s="151"/>
      <c r="FOO308" s="147">
        <v>27</v>
      </c>
      <c r="FOP308" s="148"/>
      <c r="FOQ308" s="149" t="s">
        <v>2363</v>
      </c>
      <c r="FOR308" s="148"/>
      <c r="FOS308" s="150"/>
      <c r="FOT308" s="150"/>
      <c r="FOU308" s="150"/>
      <c r="FOV308" s="151"/>
      <c r="FOW308" s="147">
        <v>27</v>
      </c>
      <c r="FOX308" s="148"/>
      <c r="FOY308" s="149" t="s">
        <v>2363</v>
      </c>
      <c r="FOZ308" s="148"/>
      <c r="FPA308" s="150"/>
      <c r="FPB308" s="150"/>
      <c r="FPC308" s="150"/>
      <c r="FPD308" s="151"/>
      <c r="FPE308" s="147">
        <v>27</v>
      </c>
      <c r="FPF308" s="148"/>
      <c r="FPG308" s="149" t="s">
        <v>2363</v>
      </c>
      <c r="FPH308" s="148"/>
      <c r="FPI308" s="150"/>
      <c r="FPJ308" s="150"/>
      <c r="FPK308" s="150"/>
      <c r="FPL308" s="151"/>
      <c r="FPM308" s="147">
        <v>27</v>
      </c>
      <c r="FPN308" s="148"/>
      <c r="FPO308" s="149" t="s">
        <v>2363</v>
      </c>
      <c r="FPP308" s="148"/>
      <c r="FPQ308" s="150"/>
      <c r="FPR308" s="150"/>
      <c r="FPS308" s="150"/>
      <c r="FPT308" s="151"/>
      <c r="FPU308" s="147">
        <v>27</v>
      </c>
      <c r="FPV308" s="148"/>
      <c r="FPW308" s="149" t="s">
        <v>2363</v>
      </c>
      <c r="FPX308" s="148"/>
      <c r="FPY308" s="150"/>
      <c r="FPZ308" s="150"/>
      <c r="FQA308" s="150"/>
      <c r="FQB308" s="151"/>
      <c r="FQC308" s="147">
        <v>27</v>
      </c>
      <c r="FQD308" s="148"/>
      <c r="FQE308" s="149" t="s">
        <v>2363</v>
      </c>
      <c r="FQF308" s="148"/>
      <c r="FQG308" s="150"/>
      <c r="FQH308" s="150"/>
      <c r="FQI308" s="150"/>
      <c r="FQJ308" s="151"/>
      <c r="FQK308" s="147">
        <v>27</v>
      </c>
      <c r="FQL308" s="148"/>
      <c r="FQM308" s="149" t="s">
        <v>2363</v>
      </c>
      <c r="FQN308" s="148"/>
      <c r="FQO308" s="150"/>
      <c r="FQP308" s="150"/>
      <c r="FQQ308" s="150"/>
      <c r="FQR308" s="151"/>
      <c r="FQS308" s="147">
        <v>27</v>
      </c>
      <c r="FQT308" s="148"/>
      <c r="FQU308" s="149" t="s">
        <v>2363</v>
      </c>
      <c r="FQV308" s="148"/>
      <c r="FQW308" s="150"/>
      <c r="FQX308" s="150"/>
      <c r="FQY308" s="150"/>
      <c r="FQZ308" s="151"/>
      <c r="FRA308" s="147">
        <v>27</v>
      </c>
      <c r="FRB308" s="148"/>
      <c r="FRC308" s="149" t="s">
        <v>2363</v>
      </c>
      <c r="FRD308" s="148"/>
      <c r="FRE308" s="150"/>
      <c r="FRF308" s="150"/>
      <c r="FRG308" s="150"/>
      <c r="FRH308" s="151"/>
      <c r="FRI308" s="147">
        <v>27</v>
      </c>
      <c r="FRJ308" s="148"/>
      <c r="FRK308" s="149" t="s">
        <v>2363</v>
      </c>
      <c r="FRL308" s="148"/>
      <c r="FRM308" s="150"/>
      <c r="FRN308" s="150"/>
      <c r="FRO308" s="150"/>
      <c r="FRP308" s="151"/>
      <c r="FRQ308" s="147">
        <v>27</v>
      </c>
      <c r="FRR308" s="148"/>
      <c r="FRS308" s="149" t="s">
        <v>2363</v>
      </c>
      <c r="FRT308" s="148"/>
      <c r="FRU308" s="150"/>
      <c r="FRV308" s="150"/>
      <c r="FRW308" s="150"/>
      <c r="FRX308" s="151"/>
      <c r="FRY308" s="147">
        <v>27</v>
      </c>
      <c r="FRZ308" s="148"/>
      <c r="FSA308" s="149" t="s">
        <v>2363</v>
      </c>
      <c r="FSB308" s="148"/>
      <c r="FSC308" s="150"/>
      <c r="FSD308" s="150"/>
      <c r="FSE308" s="150"/>
      <c r="FSF308" s="151"/>
      <c r="FSG308" s="147">
        <v>27</v>
      </c>
      <c r="FSH308" s="148"/>
      <c r="FSI308" s="149" t="s">
        <v>2363</v>
      </c>
      <c r="FSJ308" s="148"/>
      <c r="FSK308" s="150"/>
      <c r="FSL308" s="150"/>
      <c r="FSM308" s="150"/>
      <c r="FSN308" s="151"/>
      <c r="FSO308" s="147">
        <v>27</v>
      </c>
      <c r="FSP308" s="148"/>
      <c r="FSQ308" s="149" t="s">
        <v>2363</v>
      </c>
      <c r="FSR308" s="148"/>
      <c r="FSS308" s="150"/>
      <c r="FST308" s="150"/>
      <c r="FSU308" s="150"/>
      <c r="FSV308" s="151"/>
      <c r="FSW308" s="147">
        <v>27</v>
      </c>
      <c r="FSX308" s="148"/>
      <c r="FSY308" s="149" t="s">
        <v>2363</v>
      </c>
      <c r="FSZ308" s="148"/>
      <c r="FTA308" s="150"/>
      <c r="FTB308" s="150"/>
      <c r="FTC308" s="150"/>
      <c r="FTD308" s="151"/>
      <c r="FTE308" s="147">
        <v>27</v>
      </c>
      <c r="FTF308" s="148"/>
      <c r="FTG308" s="149" t="s">
        <v>2363</v>
      </c>
      <c r="FTH308" s="148"/>
      <c r="FTI308" s="150"/>
      <c r="FTJ308" s="150"/>
      <c r="FTK308" s="150"/>
      <c r="FTL308" s="151"/>
      <c r="FTM308" s="147">
        <v>27</v>
      </c>
      <c r="FTN308" s="148"/>
      <c r="FTO308" s="149" t="s">
        <v>2363</v>
      </c>
      <c r="FTP308" s="148"/>
      <c r="FTQ308" s="150"/>
      <c r="FTR308" s="150"/>
      <c r="FTS308" s="150"/>
      <c r="FTT308" s="151"/>
      <c r="FTU308" s="147">
        <v>27</v>
      </c>
      <c r="FTV308" s="148"/>
      <c r="FTW308" s="149" t="s">
        <v>2363</v>
      </c>
      <c r="FTX308" s="148"/>
      <c r="FTY308" s="150"/>
      <c r="FTZ308" s="150"/>
      <c r="FUA308" s="150"/>
      <c r="FUB308" s="151"/>
      <c r="FUC308" s="147">
        <v>27</v>
      </c>
      <c r="FUD308" s="148"/>
      <c r="FUE308" s="149" t="s">
        <v>2363</v>
      </c>
      <c r="FUF308" s="148"/>
      <c r="FUG308" s="150"/>
      <c r="FUH308" s="150"/>
      <c r="FUI308" s="150"/>
      <c r="FUJ308" s="151"/>
      <c r="FUK308" s="147">
        <v>27</v>
      </c>
      <c r="FUL308" s="148"/>
      <c r="FUM308" s="149" t="s">
        <v>2363</v>
      </c>
      <c r="FUN308" s="148"/>
      <c r="FUO308" s="150"/>
      <c r="FUP308" s="150"/>
      <c r="FUQ308" s="150"/>
      <c r="FUR308" s="151"/>
      <c r="FUS308" s="147">
        <v>27</v>
      </c>
      <c r="FUT308" s="148"/>
      <c r="FUU308" s="149" t="s">
        <v>2363</v>
      </c>
      <c r="FUV308" s="148"/>
      <c r="FUW308" s="150"/>
      <c r="FUX308" s="150"/>
      <c r="FUY308" s="150"/>
      <c r="FUZ308" s="151"/>
      <c r="FVA308" s="147">
        <v>27</v>
      </c>
      <c r="FVB308" s="148"/>
      <c r="FVC308" s="149" t="s">
        <v>2363</v>
      </c>
      <c r="FVD308" s="148"/>
      <c r="FVE308" s="150"/>
      <c r="FVF308" s="150"/>
      <c r="FVG308" s="150"/>
      <c r="FVH308" s="151"/>
      <c r="FVI308" s="147">
        <v>27</v>
      </c>
      <c r="FVJ308" s="148"/>
      <c r="FVK308" s="149" t="s">
        <v>2363</v>
      </c>
      <c r="FVL308" s="148"/>
      <c r="FVM308" s="150"/>
      <c r="FVN308" s="150"/>
      <c r="FVO308" s="150"/>
      <c r="FVP308" s="151"/>
      <c r="FVQ308" s="147">
        <v>27</v>
      </c>
      <c r="FVR308" s="148"/>
      <c r="FVS308" s="149" t="s">
        <v>2363</v>
      </c>
      <c r="FVT308" s="148"/>
      <c r="FVU308" s="150"/>
      <c r="FVV308" s="150"/>
      <c r="FVW308" s="150"/>
      <c r="FVX308" s="151"/>
      <c r="FVY308" s="147">
        <v>27</v>
      </c>
      <c r="FVZ308" s="148"/>
      <c r="FWA308" s="149" t="s">
        <v>2363</v>
      </c>
      <c r="FWB308" s="148"/>
      <c r="FWC308" s="150"/>
      <c r="FWD308" s="150"/>
      <c r="FWE308" s="150"/>
      <c r="FWF308" s="151"/>
      <c r="FWG308" s="147">
        <v>27</v>
      </c>
      <c r="FWH308" s="148"/>
      <c r="FWI308" s="149" t="s">
        <v>2363</v>
      </c>
      <c r="FWJ308" s="148"/>
      <c r="FWK308" s="150"/>
      <c r="FWL308" s="150"/>
      <c r="FWM308" s="150"/>
      <c r="FWN308" s="151"/>
      <c r="FWO308" s="147">
        <v>27</v>
      </c>
      <c r="FWP308" s="148"/>
      <c r="FWQ308" s="149" t="s">
        <v>2363</v>
      </c>
      <c r="FWR308" s="148"/>
      <c r="FWS308" s="150"/>
      <c r="FWT308" s="150"/>
      <c r="FWU308" s="150"/>
      <c r="FWV308" s="151"/>
      <c r="FWW308" s="147">
        <v>27</v>
      </c>
      <c r="FWX308" s="148"/>
      <c r="FWY308" s="149" t="s">
        <v>2363</v>
      </c>
      <c r="FWZ308" s="148"/>
      <c r="FXA308" s="150"/>
      <c r="FXB308" s="150"/>
      <c r="FXC308" s="150"/>
      <c r="FXD308" s="151"/>
      <c r="FXE308" s="147">
        <v>27</v>
      </c>
      <c r="FXF308" s="148"/>
      <c r="FXG308" s="149" t="s">
        <v>2363</v>
      </c>
      <c r="FXH308" s="148"/>
      <c r="FXI308" s="150"/>
      <c r="FXJ308" s="150"/>
      <c r="FXK308" s="150"/>
      <c r="FXL308" s="151"/>
      <c r="FXM308" s="147">
        <v>27</v>
      </c>
      <c r="FXN308" s="148"/>
      <c r="FXO308" s="149" t="s">
        <v>2363</v>
      </c>
      <c r="FXP308" s="148"/>
      <c r="FXQ308" s="150"/>
      <c r="FXR308" s="150"/>
      <c r="FXS308" s="150"/>
      <c r="FXT308" s="151"/>
      <c r="FXU308" s="147">
        <v>27</v>
      </c>
      <c r="FXV308" s="148"/>
      <c r="FXW308" s="149" t="s">
        <v>2363</v>
      </c>
      <c r="FXX308" s="148"/>
      <c r="FXY308" s="150"/>
      <c r="FXZ308" s="150"/>
      <c r="FYA308" s="150"/>
      <c r="FYB308" s="151"/>
      <c r="FYC308" s="147">
        <v>27</v>
      </c>
      <c r="FYD308" s="148"/>
      <c r="FYE308" s="149" t="s">
        <v>2363</v>
      </c>
      <c r="FYF308" s="148"/>
      <c r="FYG308" s="150"/>
      <c r="FYH308" s="150"/>
      <c r="FYI308" s="150"/>
      <c r="FYJ308" s="151"/>
      <c r="FYK308" s="147">
        <v>27</v>
      </c>
      <c r="FYL308" s="148"/>
      <c r="FYM308" s="149" t="s">
        <v>2363</v>
      </c>
      <c r="FYN308" s="148"/>
      <c r="FYO308" s="150"/>
      <c r="FYP308" s="150"/>
      <c r="FYQ308" s="150"/>
      <c r="FYR308" s="151"/>
      <c r="FYS308" s="147">
        <v>27</v>
      </c>
      <c r="FYT308" s="148"/>
      <c r="FYU308" s="149" t="s">
        <v>2363</v>
      </c>
      <c r="FYV308" s="148"/>
      <c r="FYW308" s="150"/>
      <c r="FYX308" s="150"/>
      <c r="FYY308" s="150"/>
      <c r="FYZ308" s="151"/>
      <c r="FZA308" s="147">
        <v>27</v>
      </c>
      <c r="FZB308" s="148"/>
      <c r="FZC308" s="149" t="s">
        <v>2363</v>
      </c>
      <c r="FZD308" s="148"/>
      <c r="FZE308" s="150"/>
      <c r="FZF308" s="150"/>
      <c r="FZG308" s="150"/>
      <c r="FZH308" s="151"/>
      <c r="FZI308" s="147">
        <v>27</v>
      </c>
      <c r="FZJ308" s="148"/>
      <c r="FZK308" s="149" t="s">
        <v>2363</v>
      </c>
      <c r="FZL308" s="148"/>
      <c r="FZM308" s="150"/>
      <c r="FZN308" s="150"/>
      <c r="FZO308" s="150"/>
      <c r="FZP308" s="151"/>
      <c r="FZQ308" s="147">
        <v>27</v>
      </c>
      <c r="FZR308" s="148"/>
      <c r="FZS308" s="149" t="s">
        <v>2363</v>
      </c>
      <c r="FZT308" s="148"/>
      <c r="FZU308" s="150"/>
      <c r="FZV308" s="150"/>
      <c r="FZW308" s="150"/>
      <c r="FZX308" s="151"/>
      <c r="FZY308" s="147">
        <v>27</v>
      </c>
      <c r="FZZ308" s="148"/>
      <c r="GAA308" s="149" t="s">
        <v>2363</v>
      </c>
      <c r="GAB308" s="148"/>
      <c r="GAC308" s="150"/>
      <c r="GAD308" s="150"/>
      <c r="GAE308" s="150"/>
      <c r="GAF308" s="151"/>
      <c r="GAG308" s="147">
        <v>27</v>
      </c>
      <c r="GAH308" s="148"/>
      <c r="GAI308" s="149" t="s">
        <v>2363</v>
      </c>
      <c r="GAJ308" s="148"/>
      <c r="GAK308" s="150"/>
      <c r="GAL308" s="150"/>
      <c r="GAM308" s="150"/>
      <c r="GAN308" s="151"/>
      <c r="GAO308" s="147">
        <v>27</v>
      </c>
      <c r="GAP308" s="148"/>
      <c r="GAQ308" s="149" t="s">
        <v>2363</v>
      </c>
      <c r="GAR308" s="148"/>
      <c r="GAS308" s="150"/>
      <c r="GAT308" s="150"/>
      <c r="GAU308" s="150"/>
      <c r="GAV308" s="151"/>
      <c r="GAW308" s="147">
        <v>27</v>
      </c>
      <c r="GAX308" s="148"/>
      <c r="GAY308" s="149" t="s">
        <v>2363</v>
      </c>
      <c r="GAZ308" s="148"/>
      <c r="GBA308" s="150"/>
      <c r="GBB308" s="150"/>
      <c r="GBC308" s="150"/>
      <c r="GBD308" s="151"/>
      <c r="GBE308" s="147">
        <v>27</v>
      </c>
      <c r="GBF308" s="148"/>
      <c r="GBG308" s="149" t="s">
        <v>2363</v>
      </c>
      <c r="GBH308" s="148"/>
      <c r="GBI308" s="150"/>
      <c r="GBJ308" s="150"/>
      <c r="GBK308" s="150"/>
      <c r="GBL308" s="151"/>
      <c r="GBM308" s="147">
        <v>27</v>
      </c>
      <c r="GBN308" s="148"/>
      <c r="GBO308" s="149" t="s">
        <v>2363</v>
      </c>
      <c r="GBP308" s="148"/>
      <c r="GBQ308" s="150"/>
      <c r="GBR308" s="150"/>
      <c r="GBS308" s="150"/>
      <c r="GBT308" s="151"/>
      <c r="GBU308" s="147">
        <v>27</v>
      </c>
      <c r="GBV308" s="148"/>
      <c r="GBW308" s="149" t="s">
        <v>2363</v>
      </c>
      <c r="GBX308" s="148"/>
      <c r="GBY308" s="150"/>
      <c r="GBZ308" s="150"/>
      <c r="GCA308" s="150"/>
      <c r="GCB308" s="151"/>
      <c r="GCC308" s="147">
        <v>27</v>
      </c>
      <c r="GCD308" s="148"/>
      <c r="GCE308" s="149" t="s">
        <v>2363</v>
      </c>
      <c r="GCF308" s="148"/>
      <c r="GCG308" s="150"/>
      <c r="GCH308" s="150"/>
      <c r="GCI308" s="150"/>
      <c r="GCJ308" s="151"/>
      <c r="GCK308" s="147">
        <v>27</v>
      </c>
      <c r="GCL308" s="148"/>
      <c r="GCM308" s="149" t="s">
        <v>2363</v>
      </c>
      <c r="GCN308" s="148"/>
      <c r="GCO308" s="150"/>
      <c r="GCP308" s="150"/>
      <c r="GCQ308" s="150"/>
      <c r="GCR308" s="151"/>
      <c r="GCS308" s="147">
        <v>27</v>
      </c>
      <c r="GCT308" s="148"/>
      <c r="GCU308" s="149" t="s">
        <v>2363</v>
      </c>
      <c r="GCV308" s="148"/>
      <c r="GCW308" s="150"/>
      <c r="GCX308" s="150"/>
      <c r="GCY308" s="150"/>
      <c r="GCZ308" s="151"/>
      <c r="GDA308" s="147">
        <v>27</v>
      </c>
      <c r="GDB308" s="148"/>
      <c r="GDC308" s="149" t="s">
        <v>2363</v>
      </c>
      <c r="GDD308" s="148"/>
      <c r="GDE308" s="150"/>
      <c r="GDF308" s="150"/>
      <c r="GDG308" s="150"/>
      <c r="GDH308" s="151"/>
      <c r="GDI308" s="147">
        <v>27</v>
      </c>
      <c r="GDJ308" s="148"/>
      <c r="GDK308" s="149" t="s">
        <v>2363</v>
      </c>
      <c r="GDL308" s="148"/>
      <c r="GDM308" s="150"/>
      <c r="GDN308" s="150"/>
      <c r="GDO308" s="150"/>
      <c r="GDP308" s="151"/>
      <c r="GDQ308" s="147">
        <v>27</v>
      </c>
      <c r="GDR308" s="148"/>
      <c r="GDS308" s="149" t="s">
        <v>2363</v>
      </c>
      <c r="GDT308" s="148"/>
      <c r="GDU308" s="150"/>
      <c r="GDV308" s="150"/>
      <c r="GDW308" s="150"/>
      <c r="GDX308" s="151"/>
      <c r="GDY308" s="147">
        <v>27</v>
      </c>
      <c r="GDZ308" s="148"/>
      <c r="GEA308" s="149" t="s">
        <v>2363</v>
      </c>
      <c r="GEB308" s="148"/>
      <c r="GEC308" s="150"/>
      <c r="GED308" s="150"/>
      <c r="GEE308" s="150"/>
      <c r="GEF308" s="151"/>
      <c r="GEG308" s="147">
        <v>27</v>
      </c>
      <c r="GEH308" s="148"/>
      <c r="GEI308" s="149" t="s">
        <v>2363</v>
      </c>
      <c r="GEJ308" s="148"/>
      <c r="GEK308" s="150"/>
      <c r="GEL308" s="150"/>
      <c r="GEM308" s="150"/>
      <c r="GEN308" s="151"/>
      <c r="GEO308" s="147">
        <v>27</v>
      </c>
      <c r="GEP308" s="148"/>
      <c r="GEQ308" s="149" t="s">
        <v>2363</v>
      </c>
      <c r="GER308" s="148"/>
      <c r="GES308" s="150"/>
      <c r="GET308" s="150"/>
      <c r="GEU308" s="150"/>
      <c r="GEV308" s="151"/>
      <c r="GEW308" s="147">
        <v>27</v>
      </c>
      <c r="GEX308" s="148"/>
      <c r="GEY308" s="149" t="s">
        <v>2363</v>
      </c>
      <c r="GEZ308" s="148"/>
      <c r="GFA308" s="150"/>
      <c r="GFB308" s="150"/>
      <c r="GFC308" s="150"/>
      <c r="GFD308" s="151"/>
      <c r="GFE308" s="147">
        <v>27</v>
      </c>
      <c r="GFF308" s="148"/>
      <c r="GFG308" s="149" t="s">
        <v>2363</v>
      </c>
      <c r="GFH308" s="148"/>
      <c r="GFI308" s="150"/>
      <c r="GFJ308" s="150"/>
      <c r="GFK308" s="150"/>
      <c r="GFL308" s="151"/>
      <c r="GFM308" s="147">
        <v>27</v>
      </c>
      <c r="GFN308" s="148"/>
      <c r="GFO308" s="149" t="s">
        <v>2363</v>
      </c>
      <c r="GFP308" s="148"/>
      <c r="GFQ308" s="150"/>
      <c r="GFR308" s="150"/>
      <c r="GFS308" s="150"/>
      <c r="GFT308" s="151"/>
      <c r="GFU308" s="147">
        <v>27</v>
      </c>
      <c r="GFV308" s="148"/>
      <c r="GFW308" s="149" t="s">
        <v>2363</v>
      </c>
      <c r="GFX308" s="148"/>
      <c r="GFY308" s="150"/>
      <c r="GFZ308" s="150"/>
      <c r="GGA308" s="150"/>
      <c r="GGB308" s="151"/>
      <c r="GGC308" s="147">
        <v>27</v>
      </c>
      <c r="GGD308" s="148"/>
      <c r="GGE308" s="149" t="s">
        <v>2363</v>
      </c>
      <c r="GGF308" s="148"/>
      <c r="GGG308" s="150"/>
      <c r="GGH308" s="150"/>
      <c r="GGI308" s="150"/>
      <c r="GGJ308" s="151"/>
      <c r="GGK308" s="147">
        <v>27</v>
      </c>
      <c r="GGL308" s="148"/>
      <c r="GGM308" s="149" t="s">
        <v>2363</v>
      </c>
      <c r="GGN308" s="148"/>
      <c r="GGO308" s="150"/>
      <c r="GGP308" s="150"/>
      <c r="GGQ308" s="150"/>
      <c r="GGR308" s="151"/>
      <c r="GGS308" s="147">
        <v>27</v>
      </c>
      <c r="GGT308" s="148"/>
      <c r="GGU308" s="149" t="s">
        <v>2363</v>
      </c>
      <c r="GGV308" s="148"/>
      <c r="GGW308" s="150"/>
      <c r="GGX308" s="150"/>
      <c r="GGY308" s="150"/>
      <c r="GGZ308" s="151"/>
      <c r="GHA308" s="147">
        <v>27</v>
      </c>
      <c r="GHB308" s="148"/>
      <c r="GHC308" s="149" t="s">
        <v>2363</v>
      </c>
      <c r="GHD308" s="148"/>
      <c r="GHE308" s="150"/>
      <c r="GHF308" s="150"/>
      <c r="GHG308" s="150"/>
      <c r="GHH308" s="151"/>
      <c r="GHI308" s="147">
        <v>27</v>
      </c>
      <c r="GHJ308" s="148"/>
      <c r="GHK308" s="149" t="s">
        <v>2363</v>
      </c>
      <c r="GHL308" s="148"/>
      <c r="GHM308" s="150"/>
      <c r="GHN308" s="150"/>
      <c r="GHO308" s="150"/>
      <c r="GHP308" s="151"/>
      <c r="GHQ308" s="147">
        <v>27</v>
      </c>
      <c r="GHR308" s="148"/>
      <c r="GHS308" s="149" t="s">
        <v>2363</v>
      </c>
      <c r="GHT308" s="148"/>
      <c r="GHU308" s="150"/>
      <c r="GHV308" s="150"/>
      <c r="GHW308" s="150"/>
      <c r="GHX308" s="151"/>
      <c r="GHY308" s="147">
        <v>27</v>
      </c>
      <c r="GHZ308" s="148"/>
      <c r="GIA308" s="149" t="s">
        <v>2363</v>
      </c>
      <c r="GIB308" s="148"/>
      <c r="GIC308" s="150"/>
      <c r="GID308" s="150"/>
      <c r="GIE308" s="150"/>
      <c r="GIF308" s="151"/>
      <c r="GIG308" s="147">
        <v>27</v>
      </c>
      <c r="GIH308" s="148"/>
      <c r="GII308" s="149" t="s">
        <v>2363</v>
      </c>
      <c r="GIJ308" s="148"/>
      <c r="GIK308" s="150"/>
      <c r="GIL308" s="150"/>
      <c r="GIM308" s="150"/>
      <c r="GIN308" s="151"/>
      <c r="GIO308" s="147">
        <v>27</v>
      </c>
      <c r="GIP308" s="148"/>
      <c r="GIQ308" s="149" t="s">
        <v>2363</v>
      </c>
      <c r="GIR308" s="148"/>
      <c r="GIS308" s="150"/>
      <c r="GIT308" s="150"/>
      <c r="GIU308" s="150"/>
      <c r="GIV308" s="151"/>
      <c r="GIW308" s="147">
        <v>27</v>
      </c>
      <c r="GIX308" s="148"/>
      <c r="GIY308" s="149" t="s">
        <v>2363</v>
      </c>
      <c r="GIZ308" s="148"/>
      <c r="GJA308" s="150"/>
      <c r="GJB308" s="150"/>
      <c r="GJC308" s="150"/>
      <c r="GJD308" s="151"/>
      <c r="GJE308" s="147">
        <v>27</v>
      </c>
      <c r="GJF308" s="148"/>
      <c r="GJG308" s="149" t="s">
        <v>2363</v>
      </c>
      <c r="GJH308" s="148"/>
      <c r="GJI308" s="150"/>
      <c r="GJJ308" s="150"/>
      <c r="GJK308" s="150"/>
      <c r="GJL308" s="151"/>
      <c r="GJM308" s="147">
        <v>27</v>
      </c>
      <c r="GJN308" s="148"/>
      <c r="GJO308" s="149" t="s">
        <v>2363</v>
      </c>
      <c r="GJP308" s="148"/>
      <c r="GJQ308" s="150"/>
      <c r="GJR308" s="150"/>
      <c r="GJS308" s="150"/>
      <c r="GJT308" s="151"/>
      <c r="GJU308" s="147">
        <v>27</v>
      </c>
      <c r="GJV308" s="148"/>
      <c r="GJW308" s="149" t="s">
        <v>2363</v>
      </c>
      <c r="GJX308" s="148"/>
      <c r="GJY308" s="150"/>
      <c r="GJZ308" s="150"/>
      <c r="GKA308" s="150"/>
      <c r="GKB308" s="151"/>
      <c r="GKC308" s="147">
        <v>27</v>
      </c>
      <c r="GKD308" s="148"/>
      <c r="GKE308" s="149" t="s">
        <v>2363</v>
      </c>
      <c r="GKF308" s="148"/>
      <c r="GKG308" s="150"/>
      <c r="GKH308" s="150"/>
      <c r="GKI308" s="150"/>
      <c r="GKJ308" s="151"/>
      <c r="GKK308" s="147">
        <v>27</v>
      </c>
      <c r="GKL308" s="148"/>
      <c r="GKM308" s="149" t="s">
        <v>2363</v>
      </c>
      <c r="GKN308" s="148"/>
      <c r="GKO308" s="150"/>
      <c r="GKP308" s="150"/>
      <c r="GKQ308" s="150"/>
      <c r="GKR308" s="151"/>
      <c r="GKS308" s="147">
        <v>27</v>
      </c>
      <c r="GKT308" s="148"/>
      <c r="GKU308" s="149" t="s">
        <v>2363</v>
      </c>
      <c r="GKV308" s="148"/>
      <c r="GKW308" s="150"/>
      <c r="GKX308" s="150"/>
      <c r="GKY308" s="150"/>
      <c r="GKZ308" s="151"/>
      <c r="GLA308" s="147">
        <v>27</v>
      </c>
      <c r="GLB308" s="148"/>
      <c r="GLC308" s="149" t="s">
        <v>2363</v>
      </c>
      <c r="GLD308" s="148"/>
      <c r="GLE308" s="150"/>
      <c r="GLF308" s="150"/>
      <c r="GLG308" s="150"/>
      <c r="GLH308" s="151"/>
      <c r="GLI308" s="147">
        <v>27</v>
      </c>
      <c r="GLJ308" s="148"/>
      <c r="GLK308" s="149" t="s">
        <v>2363</v>
      </c>
      <c r="GLL308" s="148"/>
      <c r="GLM308" s="150"/>
      <c r="GLN308" s="150"/>
      <c r="GLO308" s="150"/>
      <c r="GLP308" s="151"/>
      <c r="GLQ308" s="147">
        <v>27</v>
      </c>
      <c r="GLR308" s="148"/>
      <c r="GLS308" s="149" t="s">
        <v>2363</v>
      </c>
      <c r="GLT308" s="148"/>
      <c r="GLU308" s="150"/>
      <c r="GLV308" s="150"/>
      <c r="GLW308" s="150"/>
      <c r="GLX308" s="151"/>
      <c r="GLY308" s="147">
        <v>27</v>
      </c>
      <c r="GLZ308" s="148"/>
      <c r="GMA308" s="149" t="s">
        <v>2363</v>
      </c>
      <c r="GMB308" s="148"/>
      <c r="GMC308" s="150"/>
      <c r="GMD308" s="150"/>
      <c r="GME308" s="150"/>
      <c r="GMF308" s="151"/>
      <c r="GMG308" s="147">
        <v>27</v>
      </c>
      <c r="GMH308" s="148"/>
      <c r="GMI308" s="149" t="s">
        <v>2363</v>
      </c>
      <c r="GMJ308" s="148"/>
      <c r="GMK308" s="150"/>
      <c r="GML308" s="150"/>
      <c r="GMM308" s="150"/>
      <c r="GMN308" s="151"/>
      <c r="GMO308" s="147">
        <v>27</v>
      </c>
      <c r="GMP308" s="148"/>
      <c r="GMQ308" s="149" t="s">
        <v>2363</v>
      </c>
      <c r="GMR308" s="148"/>
      <c r="GMS308" s="150"/>
      <c r="GMT308" s="150"/>
      <c r="GMU308" s="150"/>
      <c r="GMV308" s="151"/>
      <c r="GMW308" s="147">
        <v>27</v>
      </c>
      <c r="GMX308" s="148"/>
      <c r="GMY308" s="149" t="s">
        <v>2363</v>
      </c>
      <c r="GMZ308" s="148"/>
      <c r="GNA308" s="150"/>
      <c r="GNB308" s="150"/>
      <c r="GNC308" s="150"/>
      <c r="GND308" s="151"/>
      <c r="GNE308" s="147">
        <v>27</v>
      </c>
      <c r="GNF308" s="148"/>
      <c r="GNG308" s="149" t="s">
        <v>2363</v>
      </c>
      <c r="GNH308" s="148"/>
      <c r="GNI308" s="150"/>
      <c r="GNJ308" s="150"/>
      <c r="GNK308" s="150"/>
      <c r="GNL308" s="151"/>
      <c r="GNM308" s="147">
        <v>27</v>
      </c>
      <c r="GNN308" s="148"/>
      <c r="GNO308" s="149" t="s">
        <v>2363</v>
      </c>
      <c r="GNP308" s="148"/>
      <c r="GNQ308" s="150"/>
      <c r="GNR308" s="150"/>
      <c r="GNS308" s="150"/>
      <c r="GNT308" s="151"/>
      <c r="GNU308" s="147">
        <v>27</v>
      </c>
      <c r="GNV308" s="148"/>
      <c r="GNW308" s="149" t="s">
        <v>2363</v>
      </c>
      <c r="GNX308" s="148"/>
      <c r="GNY308" s="150"/>
      <c r="GNZ308" s="150"/>
      <c r="GOA308" s="150"/>
      <c r="GOB308" s="151"/>
      <c r="GOC308" s="147">
        <v>27</v>
      </c>
      <c r="GOD308" s="148"/>
      <c r="GOE308" s="149" t="s">
        <v>2363</v>
      </c>
      <c r="GOF308" s="148"/>
      <c r="GOG308" s="150"/>
      <c r="GOH308" s="150"/>
      <c r="GOI308" s="150"/>
      <c r="GOJ308" s="151"/>
      <c r="GOK308" s="147">
        <v>27</v>
      </c>
      <c r="GOL308" s="148"/>
      <c r="GOM308" s="149" t="s">
        <v>2363</v>
      </c>
      <c r="GON308" s="148"/>
      <c r="GOO308" s="150"/>
      <c r="GOP308" s="150"/>
      <c r="GOQ308" s="150"/>
      <c r="GOR308" s="151"/>
      <c r="GOS308" s="147">
        <v>27</v>
      </c>
      <c r="GOT308" s="148"/>
      <c r="GOU308" s="149" t="s">
        <v>2363</v>
      </c>
      <c r="GOV308" s="148"/>
      <c r="GOW308" s="150"/>
      <c r="GOX308" s="150"/>
      <c r="GOY308" s="150"/>
      <c r="GOZ308" s="151"/>
      <c r="GPA308" s="147">
        <v>27</v>
      </c>
      <c r="GPB308" s="148"/>
      <c r="GPC308" s="149" t="s">
        <v>2363</v>
      </c>
      <c r="GPD308" s="148"/>
      <c r="GPE308" s="150"/>
      <c r="GPF308" s="150"/>
      <c r="GPG308" s="150"/>
      <c r="GPH308" s="151"/>
      <c r="GPI308" s="147">
        <v>27</v>
      </c>
      <c r="GPJ308" s="148"/>
      <c r="GPK308" s="149" t="s">
        <v>2363</v>
      </c>
      <c r="GPL308" s="148"/>
      <c r="GPM308" s="150"/>
      <c r="GPN308" s="150"/>
      <c r="GPO308" s="150"/>
      <c r="GPP308" s="151"/>
      <c r="GPQ308" s="147">
        <v>27</v>
      </c>
      <c r="GPR308" s="148"/>
      <c r="GPS308" s="149" t="s">
        <v>2363</v>
      </c>
      <c r="GPT308" s="148"/>
      <c r="GPU308" s="150"/>
      <c r="GPV308" s="150"/>
      <c r="GPW308" s="150"/>
      <c r="GPX308" s="151"/>
      <c r="GPY308" s="147">
        <v>27</v>
      </c>
      <c r="GPZ308" s="148"/>
      <c r="GQA308" s="149" t="s">
        <v>2363</v>
      </c>
      <c r="GQB308" s="148"/>
      <c r="GQC308" s="150"/>
      <c r="GQD308" s="150"/>
      <c r="GQE308" s="150"/>
      <c r="GQF308" s="151"/>
      <c r="GQG308" s="147">
        <v>27</v>
      </c>
      <c r="GQH308" s="148"/>
      <c r="GQI308" s="149" t="s">
        <v>2363</v>
      </c>
      <c r="GQJ308" s="148"/>
      <c r="GQK308" s="150"/>
      <c r="GQL308" s="150"/>
      <c r="GQM308" s="150"/>
      <c r="GQN308" s="151"/>
      <c r="GQO308" s="147">
        <v>27</v>
      </c>
      <c r="GQP308" s="148"/>
      <c r="GQQ308" s="149" t="s">
        <v>2363</v>
      </c>
      <c r="GQR308" s="148"/>
      <c r="GQS308" s="150"/>
      <c r="GQT308" s="150"/>
      <c r="GQU308" s="150"/>
      <c r="GQV308" s="151"/>
      <c r="GQW308" s="147">
        <v>27</v>
      </c>
      <c r="GQX308" s="148"/>
      <c r="GQY308" s="149" t="s">
        <v>2363</v>
      </c>
      <c r="GQZ308" s="148"/>
      <c r="GRA308" s="150"/>
      <c r="GRB308" s="150"/>
      <c r="GRC308" s="150"/>
      <c r="GRD308" s="151"/>
      <c r="GRE308" s="147">
        <v>27</v>
      </c>
      <c r="GRF308" s="148"/>
      <c r="GRG308" s="149" t="s">
        <v>2363</v>
      </c>
      <c r="GRH308" s="148"/>
      <c r="GRI308" s="150"/>
      <c r="GRJ308" s="150"/>
      <c r="GRK308" s="150"/>
      <c r="GRL308" s="151"/>
      <c r="GRM308" s="147">
        <v>27</v>
      </c>
      <c r="GRN308" s="148"/>
      <c r="GRO308" s="149" t="s">
        <v>2363</v>
      </c>
      <c r="GRP308" s="148"/>
      <c r="GRQ308" s="150"/>
      <c r="GRR308" s="150"/>
      <c r="GRS308" s="150"/>
      <c r="GRT308" s="151"/>
      <c r="GRU308" s="147">
        <v>27</v>
      </c>
      <c r="GRV308" s="148"/>
      <c r="GRW308" s="149" t="s">
        <v>2363</v>
      </c>
      <c r="GRX308" s="148"/>
      <c r="GRY308" s="150"/>
      <c r="GRZ308" s="150"/>
      <c r="GSA308" s="150"/>
      <c r="GSB308" s="151"/>
      <c r="GSC308" s="147">
        <v>27</v>
      </c>
      <c r="GSD308" s="148"/>
      <c r="GSE308" s="149" t="s">
        <v>2363</v>
      </c>
      <c r="GSF308" s="148"/>
      <c r="GSG308" s="150"/>
      <c r="GSH308" s="150"/>
      <c r="GSI308" s="150"/>
      <c r="GSJ308" s="151"/>
      <c r="GSK308" s="147">
        <v>27</v>
      </c>
      <c r="GSL308" s="148"/>
      <c r="GSM308" s="149" t="s">
        <v>2363</v>
      </c>
      <c r="GSN308" s="148"/>
      <c r="GSO308" s="150"/>
      <c r="GSP308" s="150"/>
      <c r="GSQ308" s="150"/>
      <c r="GSR308" s="151"/>
      <c r="GSS308" s="147">
        <v>27</v>
      </c>
      <c r="GST308" s="148"/>
      <c r="GSU308" s="149" t="s">
        <v>2363</v>
      </c>
      <c r="GSV308" s="148"/>
      <c r="GSW308" s="150"/>
      <c r="GSX308" s="150"/>
      <c r="GSY308" s="150"/>
      <c r="GSZ308" s="151"/>
      <c r="GTA308" s="147">
        <v>27</v>
      </c>
      <c r="GTB308" s="148"/>
      <c r="GTC308" s="149" t="s">
        <v>2363</v>
      </c>
      <c r="GTD308" s="148"/>
      <c r="GTE308" s="150"/>
      <c r="GTF308" s="150"/>
      <c r="GTG308" s="150"/>
      <c r="GTH308" s="151"/>
      <c r="GTI308" s="147">
        <v>27</v>
      </c>
      <c r="GTJ308" s="148"/>
      <c r="GTK308" s="149" t="s">
        <v>2363</v>
      </c>
      <c r="GTL308" s="148"/>
      <c r="GTM308" s="150"/>
      <c r="GTN308" s="150"/>
      <c r="GTO308" s="150"/>
      <c r="GTP308" s="151"/>
      <c r="GTQ308" s="147">
        <v>27</v>
      </c>
      <c r="GTR308" s="148"/>
      <c r="GTS308" s="149" t="s">
        <v>2363</v>
      </c>
      <c r="GTT308" s="148"/>
      <c r="GTU308" s="150"/>
      <c r="GTV308" s="150"/>
      <c r="GTW308" s="150"/>
      <c r="GTX308" s="151"/>
      <c r="GTY308" s="147">
        <v>27</v>
      </c>
      <c r="GTZ308" s="148"/>
      <c r="GUA308" s="149" t="s">
        <v>2363</v>
      </c>
      <c r="GUB308" s="148"/>
      <c r="GUC308" s="150"/>
      <c r="GUD308" s="150"/>
      <c r="GUE308" s="150"/>
      <c r="GUF308" s="151"/>
      <c r="GUG308" s="147">
        <v>27</v>
      </c>
      <c r="GUH308" s="148"/>
      <c r="GUI308" s="149" t="s">
        <v>2363</v>
      </c>
      <c r="GUJ308" s="148"/>
      <c r="GUK308" s="150"/>
      <c r="GUL308" s="150"/>
      <c r="GUM308" s="150"/>
      <c r="GUN308" s="151"/>
      <c r="GUO308" s="147">
        <v>27</v>
      </c>
      <c r="GUP308" s="148"/>
      <c r="GUQ308" s="149" t="s">
        <v>2363</v>
      </c>
      <c r="GUR308" s="148"/>
      <c r="GUS308" s="150"/>
      <c r="GUT308" s="150"/>
      <c r="GUU308" s="150"/>
      <c r="GUV308" s="151"/>
      <c r="GUW308" s="147">
        <v>27</v>
      </c>
      <c r="GUX308" s="148"/>
      <c r="GUY308" s="149" t="s">
        <v>2363</v>
      </c>
      <c r="GUZ308" s="148"/>
      <c r="GVA308" s="150"/>
      <c r="GVB308" s="150"/>
      <c r="GVC308" s="150"/>
      <c r="GVD308" s="151"/>
      <c r="GVE308" s="147">
        <v>27</v>
      </c>
      <c r="GVF308" s="148"/>
      <c r="GVG308" s="149" t="s">
        <v>2363</v>
      </c>
      <c r="GVH308" s="148"/>
      <c r="GVI308" s="150"/>
      <c r="GVJ308" s="150"/>
      <c r="GVK308" s="150"/>
      <c r="GVL308" s="151"/>
      <c r="GVM308" s="147">
        <v>27</v>
      </c>
      <c r="GVN308" s="148"/>
      <c r="GVO308" s="149" t="s">
        <v>2363</v>
      </c>
      <c r="GVP308" s="148"/>
      <c r="GVQ308" s="150"/>
      <c r="GVR308" s="150"/>
      <c r="GVS308" s="150"/>
      <c r="GVT308" s="151"/>
      <c r="GVU308" s="147">
        <v>27</v>
      </c>
      <c r="GVV308" s="148"/>
      <c r="GVW308" s="149" t="s">
        <v>2363</v>
      </c>
      <c r="GVX308" s="148"/>
      <c r="GVY308" s="150"/>
      <c r="GVZ308" s="150"/>
      <c r="GWA308" s="150"/>
      <c r="GWB308" s="151"/>
      <c r="GWC308" s="147">
        <v>27</v>
      </c>
      <c r="GWD308" s="148"/>
      <c r="GWE308" s="149" t="s">
        <v>2363</v>
      </c>
      <c r="GWF308" s="148"/>
      <c r="GWG308" s="150"/>
      <c r="GWH308" s="150"/>
      <c r="GWI308" s="150"/>
      <c r="GWJ308" s="151"/>
      <c r="GWK308" s="147">
        <v>27</v>
      </c>
      <c r="GWL308" s="148"/>
      <c r="GWM308" s="149" t="s">
        <v>2363</v>
      </c>
      <c r="GWN308" s="148"/>
      <c r="GWO308" s="150"/>
      <c r="GWP308" s="150"/>
      <c r="GWQ308" s="150"/>
      <c r="GWR308" s="151"/>
      <c r="GWS308" s="147">
        <v>27</v>
      </c>
      <c r="GWT308" s="148"/>
      <c r="GWU308" s="149" t="s">
        <v>2363</v>
      </c>
      <c r="GWV308" s="148"/>
      <c r="GWW308" s="150"/>
      <c r="GWX308" s="150"/>
      <c r="GWY308" s="150"/>
      <c r="GWZ308" s="151"/>
      <c r="GXA308" s="147">
        <v>27</v>
      </c>
      <c r="GXB308" s="148"/>
      <c r="GXC308" s="149" t="s">
        <v>2363</v>
      </c>
      <c r="GXD308" s="148"/>
      <c r="GXE308" s="150"/>
      <c r="GXF308" s="150"/>
      <c r="GXG308" s="150"/>
      <c r="GXH308" s="151"/>
      <c r="GXI308" s="147">
        <v>27</v>
      </c>
      <c r="GXJ308" s="148"/>
      <c r="GXK308" s="149" t="s">
        <v>2363</v>
      </c>
      <c r="GXL308" s="148"/>
      <c r="GXM308" s="150"/>
      <c r="GXN308" s="150"/>
      <c r="GXO308" s="150"/>
      <c r="GXP308" s="151"/>
      <c r="GXQ308" s="147">
        <v>27</v>
      </c>
      <c r="GXR308" s="148"/>
      <c r="GXS308" s="149" t="s">
        <v>2363</v>
      </c>
      <c r="GXT308" s="148"/>
      <c r="GXU308" s="150"/>
      <c r="GXV308" s="150"/>
      <c r="GXW308" s="150"/>
      <c r="GXX308" s="151"/>
      <c r="GXY308" s="147">
        <v>27</v>
      </c>
      <c r="GXZ308" s="148"/>
      <c r="GYA308" s="149" t="s">
        <v>2363</v>
      </c>
      <c r="GYB308" s="148"/>
      <c r="GYC308" s="150"/>
      <c r="GYD308" s="150"/>
      <c r="GYE308" s="150"/>
      <c r="GYF308" s="151"/>
      <c r="GYG308" s="147">
        <v>27</v>
      </c>
      <c r="GYH308" s="148"/>
      <c r="GYI308" s="149" t="s">
        <v>2363</v>
      </c>
      <c r="GYJ308" s="148"/>
      <c r="GYK308" s="150"/>
      <c r="GYL308" s="150"/>
      <c r="GYM308" s="150"/>
      <c r="GYN308" s="151"/>
      <c r="GYO308" s="147">
        <v>27</v>
      </c>
      <c r="GYP308" s="148"/>
      <c r="GYQ308" s="149" t="s">
        <v>2363</v>
      </c>
      <c r="GYR308" s="148"/>
      <c r="GYS308" s="150"/>
      <c r="GYT308" s="150"/>
      <c r="GYU308" s="150"/>
      <c r="GYV308" s="151"/>
      <c r="GYW308" s="147">
        <v>27</v>
      </c>
      <c r="GYX308" s="148"/>
      <c r="GYY308" s="149" t="s">
        <v>2363</v>
      </c>
      <c r="GYZ308" s="148"/>
      <c r="GZA308" s="150"/>
      <c r="GZB308" s="150"/>
      <c r="GZC308" s="150"/>
      <c r="GZD308" s="151"/>
      <c r="GZE308" s="147">
        <v>27</v>
      </c>
      <c r="GZF308" s="148"/>
      <c r="GZG308" s="149" t="s">
        <v>2363</v>
      </c>
      <c r="GZH308" s="148"/>
      <c r="GZI308" s="150"/>
      <c r="GZJ308" s="150"/>
      <c r="GZK308" s="150"/>
      <c r="GZL308" s="151"/>
      <c r="GZM308" s="147">
        <v>27</v>
      </c>
      <c r="GZN308" s="148"/>
      <c r="GZO308" s="149" t="s">
        <v>2363</v>
      </c>
      <c r="GZP308" s="148"/>
      <c r="GZQ308" s="150"/>
      <c r="GZR308" s="150"/>
      <c r="GZS308" s="150"/>
      <c r="GZT308" s="151"/>
      <c r="GZU308" s="147">
        <v>27</v>
      </c>
      <c r="GZV308" s="148"/>
      <c r="GZW308" s="149" t="s">
        <v>2363</v>
      </c>
      <c r="GZX308" s="148"/>
      <c r="GZY308" s="150"/>
      <c r="GZZ308" s="150"/>
      <c r="HAA308" s="150"/>
      <c r="HAB308" s="151"/>
      <c r="HAC308" s="147">
        <v>27</v>
      </c>
      <c r="HAD308" s="148"/>
      <c r="HAE308" s="149" t="s">
        <v>2363</v>
      </c>
      <c r="HAF308" s="148"/>
      <c r="HAG308" s="150"/>
      <c r="HAH308" s="150"/>
      <c r="HAI308" s="150"/>
      <c r="HAJ308" s="151"/>
      <c r="HAK308" s="147">
        <v>27</v>
      </c>
      <c r="HAL308" s="148"/>
      <c r="HAM308" s="149" t="s">
        <v>2363</v>
      </c>
      <c r="HAN308" s="148"/>
      <c r="HAO308" s="150"/>
      <c r="HAP308" s="150"/>
      <c r="HAQ308" s="150"/>
      <c r="HAR308" s="151"/>
      <c r="HAS308" s="147">
        <v>27</v>
      </c>
      <c r="HAT308" s="148"/>
      <c r="HAU308" s="149" t="s">
        <v>2363</v>
      </c>
      <c r="HAV308" s="148"/>
      <c r="HAW308" s="150"/>
      <c r="HAX308" s="150"/>
      <c r="HAY308" s="150"/>
      <c r="HAZ308" s="151"/>
      <c r="HBA308" s="147">
        <v>27</v>
      </c>
      <c r="HBB308" s="148"/>
      <c r="HBC308" s="149" t="s">
        <v>2363</v>
      </c>
      <c r="HBD308" s="148"/>
      <c r="HBE308" s="150"/>
      <c r="HBF308" s="150"/>
      <c r="HBG308" s="150"/>
      <c r="HBH308" s="151"/>
      <c r="HBI308" s="147">
        <v>27</v>
      </c>
      <c r="HBJ308" s="148"/>
      <c r="HBK308" s="149" t="s">
        <v>2363</v>
      </c>
      <c r="HBL308" s="148"/>
      <c r="HBM308" s="150"/>
      <c r="HBN308" s="150"/>
      <c r="HBO308" s="150"/>
      <c r="HBP308" s="151"/>
      <c r="HBQ308" s="147">
        <v>27</v>
      </c>
      <c r="HBR308" s="148"/>
      <c r="HBS308" s="149" t="s">
        <v>2363</v>
      </c>
      <c r="HBT308" s="148"/>
      <c r="HBU308" s="150"/>
      <c r="HBV308" s="150"/>
      <c r="HBW308" s="150"/>
      <c r="HBX308" s="151"/>
      <c r="HBY308" s="147">
        <v>27</v>
      </c>
      <c r="HBZ308" s="148"/>
      <c r="HCA308" s="149" t="s">
        <v>2363</v>
      </c>
      <c r="HCB308" s="148"/>
      <c r="HCC308" s="150"/>
      <c r="HCD308" s="150"/>
      <c r="HCE308" s="150"/>
      <c r="HCF308" s="151"/>
      <c r="HCG308" s="147">
        <v>27</v>
      </c>
      <c r="HCH308" s="148"/>
      <c r="HCI308" s="149" t="s">
        <v>2363</v>
      </c>
      <c r="HCJ308" s="148"/>
      <c r="HCK308" s="150"/>
      <c r="HCL308" s="150"/>
      <c r="HCM308" s="150"/>
      <c r="HCN308" s="151"/>
      <c r="HCO308" s="147">
        <v>27</v>
      </c>
      <c r="HCP308" s="148"/>
      <c r="HCQ308" s="149" t="s">
        <v>2363</v>
      </c>
      <c r="HCR308" s="148"/>
      <c r="HCS308" s="150"/>
      <c r="HCT308" s="150"/>
      <c r="HCU308" s="150"/>
      <c r="HCV308" s="151"/>
      <c r="HCW308" s="147">
        <v>27</v>
      </c>
      <c r="HCX308" s="148"/>
      <c r="HCY308" s="149" t="s">
        <v>2363</v>
      </c>
      <c r="HCZ308" s="148"/>
      <c r="HDA308" s="150"/>
      <c r="HDB308" s="150"/>
      <c r="HDC308" s="150"/>
      <c r="HDD308" s="151"/>
      <c r="HDE308" s="147">
        <v>27</v>
      </c>
      <c r="HDF308" s="148"/>
      <c r="HDG308" s="149" t="s">
        <v>2363</v>
      </c>
      <c r="HDH308" s="148"/>
      <c r="HDI308" s="150"/>
      <c r="HDJ308" s="150"/>
      <c r="HDK308" s="150"/>
      <c r="HDL308" s="151"/>
      <c r="HDM308" s="147">
        <v>27</v>
      </c>
      <c r="HDN308" s="148"/>
      <c r="HDO308" s="149" t="s">
        <v>2363</v>
      </c>
      <c r="HDP308" s="148"/>
      <c r="HDQ308" s="150"/>
      <c r="HDR308" s="150"/>
      <c r="HDS308" s="150"/>
      <c r="HDT308" s="151"/>
      <c r="HDU308" s="147">
        <v>27</v>
      </c>
      <c r="HDV308" s="148"/>
      <c r="HDW308" s="149" t="s">
        <v>2363</v>
      </c>
      <c r="HDX308" s="148"/>
      <c r="HDY308" s="150"/>
      <c r="HDZ308" s="150"/>
      <c r="HEA308" s="150"/>
      <c r="HEB308" s="151"/>
      <c r="HEC308" s="147">
        <v>27</v>
      </c>
      <c r="HED308" s="148"/>
      <c r="HEE308" s="149" t="s">
        <v>2363</v>
      </c>
      <c r="HEF308" s="148"/>
      <c r="HEG308" s="150"/>
      <c r="HEH308" s="150"/>
      <c r="HEI308" s="150"/>
      <c r="HEJ308" s="151"/>
      <c r="HEK308" s="147">
        <v>27</v>
      </c>
      <c r="HEL308" s="148"/>
      <c r="HEM308" s="149" t="s">
        <v>2363</v>
      </c>
      <c r="HEN308" s="148"/>
      <c r="HEO308" s="150"/>
      <c r="HEP308" s="150"/>
      <c r="HEQ308" s="150"/>
      <c r="HER308" s="151"/>
      <c r="HES308" s="147">
        <v>27</v>
      </c>
      <c r="HET308" s="148"/>
      <c r="HEU308" s="149" t="s">
        <v>2363</v>
      </c>
      <c r="HEV308" s="148"/>
      <c r="HEW308" s="150"/>
      <c r="HEX308" s="150"/>
      <c r="HEY308" s="150"/>
      <c r="HEZ308" s="151"/>
      <c r="HFA308" s="147">
        <v>27</v>
      </c>
      <c r="HFB308" s="148"/>
      <c r="HFC308" s="149" t="s">
        <v>2363</v>
      </c>
      <c r="HFD308" s="148"/>
      <c r="HFE308" s="150"/>
      <c r="HFF308" s="150"/>
      <c r="HFG308" s="150"/>
      <c r="HFH308" s="151"/>
      <c r="HFI308" s="147">
        <v>27</v>
      </c>
      <c r="HFJ308" s="148"/>
      <c r="HFK308" s="149" t="s">
        <v>2363</v>
      </c>
      <c r="HFL308" s="148"/>
      <c r="HFM308" s="150"/>
      <c r="HFN308" s="150"/>
      <c r="HFO308" s="150"/>
      <c r="HFP308" s="151"/>
      <c r="HFQ308" s="147">
        <v>27</v>
      </c>
      <c r="HFR308" s="148"/>
      <c r="HFS308" s="149" t="s">
        <v>2363</v>
      </c>
      <c r="HFT308" s="148"/>
      <c r="HFU308" s="150"/>
      <c r="HFV308" s="150"/>
      <c r="HFW308" s="150"/>
      <c r="HFX308" s="151"/>
      <c r="HFY308" s="147">
        <v>27</v>
      </c>
      <c r="HFZ308" s="148"/>
      <c r="HGA308" s="149" t="s">
        <v>2363</v>
      </c>
      <c r="HGB308" s="148"/>
      <c r="HGC308" s="150"/>
      <c r="HGD308" s="150"/>
      <c r="HGE308" s="150"/>
      <c r="HGF308" s="151"/>
      <c r="HGG308" s="147">
        <v>27</v>
      </c>
      <c r="HGH308" s="148"/>
      <c r="HGI308" s="149" t="s">
        <v>2363</v>
      </c>
      <c r="HGJ308" s="148"/>
      <c r="HGK308" s="150"/>
      <c r="HGL308" s="150"/>
      <c r="HGM308" s="150"/>
      <c r="HGN308" s="151"/>
      <c r="HGO308" s="147">
        <v>27</v>
      </c>
      <c r="HGP308" s="148"/>
      <c r="HGQ308" s="149" t="s">
        <v>2363</v>
      </c>
      <c r="HGR308" s="148"/>
      <c r="HGS308" s="150"/>
      <c r="HGT308" s="150"/>
      <c r="HGU308" s="150"/>
      <c r="HGV308" s="151"/>
      <c r="HGW308" s="147">
        <v>27</v>
      </c>
      <c r="HGX308" s="148"/>
      <c r="HGY308" s="149" t="s">
        <v>2363</v>
      </c>
      <c r="HGZ308" s="148"/>
      <c r="HHA308" s="150"/>
      <c r="HHB308" s="150"/>
      <c r="HHC308" s="150"/>
      <c r="HHD308" s="151"/>
      <c r="HHE308" s="147">
        <v>27</v>
      </c>
      <c r="HHF308" s="148"/>
      <c r="HHG308" s="149" t="s">
        <v>2363</v>
      </c>
      <c r="HHH308" s="148"/>
      <c r="HHI308" s="150"/>
      <c r="HHJ308" s="150"/>
      <c r="HHK308" s="150"/>
      <c r="HHL308" s="151"/>
      <c r="HHM308" s="147">
        <v>27</v>
      </c>
      <c r="HHN308" s="148"/>
      <c r="HHO308" s="149" t="s">
        <v>2363</v>
      </c>
      <c r="HHP308" s="148"/>
      <c r="HHQ308" s="150"/>
      <c r="HHR308" s="150"/>
      <c r="HHS308" s="150"/>
      <c r="HHT308" s="151"/>
      <c r="HHU308" s="147">
        <v>27</v>
      </c>
      <c r="HHV308" s="148"/>
      <c r="HHW308" s="149" t="s">
        <v>2363</v>
      </c>
      <c r="HHX308" s="148"/>
      <c r="HHY308" s="150"/>
      <c r="HHZ308" s="150"/>
      <c r="HIA308" s="150"/>
      <c r="HIB308" s="151"/>
      <c r="HIC308" s="147">
        <v>27</v>
      </c>
      <c r="HID308" s="148"/>
      <c r="HIE308" s="149" t="s">
        <v>2363</v>
      </c>
      <c r="HIF308" s="148"/>
      <c r="HIG308" s="150"/>
      <c r="HIH308" s="150"/>
      <c r="HII308" s="150"/>
      <c r="HIJ308" s="151"/>
      <c r="HIK308" s="147">
        <v>27</v>
      </c>
      <c r="HIL308" s="148"/>
      <c r="HIM308" s="149" t="s">
        <v>2363</v>
      </c>
      <c r="HIN308" s="148"/>
      <c r="HIO308" s="150"/>
      <c r="HIP308" s="150"/>
      <c r="HIQ308" s="150"/>
      <c r="HIR308" s="151"/>
      <c r="HIS308" s="147">
        <v>27</v>
      </c>
      <c r="HIT308" s="148"/>
      <c r="HIU308" s="149" t="s">
        <v>2363</v>
      </c>
      <c r="HIV308" s="148"/>
      <c r="HIW308" s="150"/>
      <c r="HIX308" s="150"/>
      <c r="HIY308" s="150"/>
      <c r="HIZ308" s="151"/>
      <c r="HJA308" s="147">
        <v>27</v>
      </c>
      <c r="HJB308" s="148"/>
      <c r="HJC308" s="149" t="s">
        <v>2363</v>
      </c>
      <c r="HJD308" s="148"/>
      <c r="HJE308" s="150"/>
      <c r="HJF308" s="150"/>
      <c r="HJG308" s="150"/>
      <c r="HJH308" s="151"/>
      <c r="HJI308" s="147">
        <v>27</v>
      </c>
      <c r="HJJ308" s="148"/>
      <c r="HJK308" s="149" t="s">
        <v>2363</v>
      </c>
      <c r="HJL308" s="148"/>
      <c r="HJM308" s="150"/>
      <c r="HJN308" s="150"/>
      <c r="HJO308" s="150"/>
      <c r="HJP308" s="151"/>
      <c r="HJQ308" s="147">
        <v>27</v>
      </c>
      <c r="HJR308" s="148"/>
      <c r="HJS308" s="149" t="s">
        <v>2363</v>
      </c>
      <c r="HJT308" s="148"/>
      <c r="HJU308" s="150"/>
      <c r="HJV308" s="150"/>
      <c r="HJW308" s="150"/>
      <c r="HJX308" s="151"/>
      <c r="HJY308" s="147">
        <v>27</v>
      </c>
      <c r="HJZ308" s="148"/>
      <c r="HKA308" s="149" t="s">
        <v>2363</v>
      </c>
      <c r="HKB308" s="148"/>
      <c r="HKC308" s="150"/>
      <c r="HKD308" s="150"/>
      <c r="HKE308" s="150"/>
      <c r="HKF308" s="151"/>
      <c r="HKG308" s="147">
        <v>27</v>
      </c>
      <c r="HKH308" s="148"/>
      <c r="HKI308" s="149" t="s">
        <v>2363</v>
      </c>
      <c r="HKJ308" s="148"/>
      <c r="HKK308" s="150"/>
      <c r="HKL308" s="150"/>
      <c r="HKM308" s="150"/>
      <c r="HKN308" s="151"/>
      <c r="HKO308" s="147">
        <v>27</v>
      </c>
      <c r="HKP308" s="148"/>
      <c r="HKQ308" s="149" t="s">
        <v>2363</v>
      </c>
      <c r="HKR308" s="148"/>
      <c r="HKS308" s="150"/>
      <c r="HKT308" s="150"/>
      <c r="HKU308" s="150"/>
      <c r="HKV308" s="151"/>
      <c r="HKW308" s="147">
        <v>27</v>
      </c>
      <c r="HKX308" s="148"/>
      <c r="HKY308" s="149" t="s">
        <v>2363</v>
      </c>
      <c r="HKZ308" s="148"/>
      <c r="HLA308" s="150"/>
      <c r="HLB308" s="150"/>
      <c r="HLC308" s="150"/>
      <c r="HLD308" s="151"/>
      <c r="HLE308" s="147">
        <v>27</v>
      </c>
      <c r="HLF308" s="148"/>
      <c r="HLG308" s="149" t="s">
        <v>2363</v>
      </c>
      <c r="HLH308" s="148"/>
      <c r="HLI308" s="150"/>
      <c r="HLJ308" s="150"/>
      <c r="HLK308" s="150"/>
      <c r="HLL308" s="151"/>
      <c r="HLM308" s="147">
        <v>27</v>
      </c>
      <c r="HLN308" s="148"/>
      <c r="HLO308" s="149" t="s">
        <v>2363</v>
      </c>
      <c r="HLP308" s="148"/>
      <c r="HLQ308" s="150"/>
      <c r="HLR308" s="150"/>
      <c r="HLS308" s="150"/>
      <c r="HLT308" s="151"/>
      <c r="HLU308" s="147">
        <v>27</v>
      </c>
      <c r="HLV308" s="148"/>
      <c r="HLW308" s="149" t="s">
        <v>2363</v>
      </c>
      <c r="HLX308" s="148"/>
      <c r="HLY308" s="150"/>
      <c r="HLZ308" s="150"/>
      <c r="HMA308" s="150"/>
      <c r="HMB308" s="151"/>
      <c r="HMC308" s="147">
        <v>27</v>
      </c>
      <c r="HMD308" s="148"/>
      <c r="HME308" s="149" t="s">
        <v>2363</v>
      </c>
      <c r="HMF308" s="148"/>
      <c r="HMG308" s="150"/>
      <c r="HMH308" s="150"/>
      <c r="HMI308" s="150"/>
      <c r="HMJ308" s="151"/>
      <c r="HMK308" s="147">
        <v>27</v>
      </c>
      <c r="HML308" s="148"/>
      <c r="HMM308" s="149" t="s">
        <v>2363</v>
      </c>
      <c r="HMN308" s="148"/>
      <c r="HMO308" s="150"/>
      <c r="HMP308" s="150"/>
      <c r="HMQ308" s="150"/>
      <c r="HMR308" s="151"/>
      <c r="HMS308" s="147">
        <v>27</v>
      </c>
      <c r="HMT308" s="148"/>
      <c r="HMU308" s="149" t="s">
        <v>2363</v>
      </c>
      <c r="HMV308" s="148"/>
      <c r="HMW308" s="150"/>
      <c r="HMX308" s="150"/>
      <c r="HMY308" s="150"/>
      <c r="HMZ308" s="151"/>
      <c r="HNA308" s="147">
        <v>27</v>
      </c>
      <c r="HNB308" s="148"/>
      <c r="HNC308" s="149" t="s">
        <v>2363</v>
      </c>
      <c r="HND308" s="148"/>
      <c r="HNE308" s="150"/>
      <c r="HNF308" s="150"/>
      <c r="HNG308" s="150"/>
      <c r="HNH308" s="151"/>
      <c r="HNI308" s="147">
        <v>27</v>
      </c>
      <c r="HNJ308" s="148"/>
      <c r="HNK308" s="149" t="s">
        <v>2363</v>
      </c>
      <c r="HNL308" s="148"/>
      <c r="HNM308" s="150"/>
      <c r="HNN308" s="150"/>
      <c r="HNO308" s="150"/>
      <c r="HNP308" s="151"/>
      <c r="HNQ308" s="147">
        <v>27</v>
      </c>
      <c r="HNR308" s="148"/>
      <c r="HNS308" s="149" t="s">
        <v>2363</v>
      </c>
      <c r="HNT308" s="148"/>
      <c r="HNU308" s="150"/>
      <c r="HNV308" s="150"/>
      <c r="HNW308" s="150"/>
      <c r="HNX308" s="151"/>
      <c r="HNY308" s="147">
        <v>27</v>
      </c>
      <c r="HNZ308" s="148"/>
      <c r="HOA308" s="149" t="s">
        <v>2363</v>
      </c>
      <c r="HOB308" s="148"/>
      <c r="HOC308" s="150"/>
      <c r="HOD308" s="150"/>
      <c r="HOE308" s="150"/>
      <c r="HOF308" s="151"/>
      <c r="HOG308" s="147">
        <v>27</v>
      </c>
      <c r="HOH308" s="148"/>
      <c r="HOI308" s="149" t="s">
        <v>2363</v>
      </c>
      <c r="HOJ308" s="148"/>
      <c r="HOK308" s="150"/>
      <c r="HOL308" s="150"/>
      <c r="HOM308" s="150"/>
      <c r="HON308" s="151"/>
      <c r="HOO308" s="147">
        <v>27</v>
      </c>
      <c r="HOP308" s="148"/>
      <c r="HOQ308" s="149" t="s">
        <v>2363</v>
      </c>
      <c r="HOR308" s="148"/>
      <c r="HOS308" s="150"/>
      <c r="HOT308" s="150"/>
      <c r="HOU308" s="150"/>
      <c r="HOV308" s="151"/>
      <c r="HOW308" s="147">
        <v>27</v>
      </c>
      <c r="HOX308" s="148"/>
      <c r="HOY308" s="149" t="s">
        <v>2363</v>
      </c>
      <c r="HOZ308" s="148"/>
      <c r="HPA308" s="150"/>
      <c r="HPB308" s="150"/>
      <c r="HPC308" s="150"/>
      <c r="HPD308" s="151"/>
      <c r="HPE308" s="147">
        <v>27</v>
      </c>
      <c r="HPF308" s="148"/>
      <c r="HPG308" s="149" t="s">
        <v>2363</v>
      </c>
      <c r="HPH308" s="148"/>
      <c r="HPI308" s="150"/>
      <c r="HPJ308" s="150"/>
      <c r="HPK308" s="150"/>
      <c r="HPL308" s="151"/>
      <c r="HPM308" s="147">
        <v>27</v>
      </c>
      <c r="HPN308" s="148"/>
      <c r="HPO308" s="149" t="s">
        <v>2363</v>
      </c>
      <c r="HPP308" s="148"/>
      <c r="HPQ308" s="150"/>
      <c r="HPR308" s="150"/>
      <c r="HPS308" s="150"/>
      <c r="HPT308" s="151"/>
      <c r="HPU308" s="147">
        <v>27</v>
      </c>
      <c r="HPV308" s="148"/>
      <c r="HPW308" s="149" t="s">
        <v>2363</v>
      </c>
      <c r="HPX308" s="148"/>
      <c r="HPY308" s="150"/>
      <c r="HPZ308" s="150"/>
      <c r="HQA308" s="150"/>
      <c r="HQB308" s="151"/>
      <c r="HQC308" s="147">
        <v>27</v>
      </c>
      <c r="HQD308" s="148"/>
      <c r="HQE308" s="149" t="s">
        <v>2363</v>
      </c>
      <c r="HQF308" s="148"/>
      <c r="HQG308" s="150"/>
      <c r="HQH308" s="150"/>
      <c r="HQI308" s="150"/>
      <c r="HQJ308" s="151"/>
      <c r="HQK308" s="147">
        <v>27</v>
      </c>
      <c r="HQL308" s="148"/>
      <c r="HQM308" s="149" t="s">
        <v>2363</v>
      </c>
      <c r="HQN308" s="148"/>
      <c r="HQO308" s="150"/>
      <c r="HQP308" s="150"/>
      <c r="HQQ308" s="150"/>
      <c r="HQR308" s="151"/>
      <c r="HQS308" s="147">
        <v>27</v>
      </c>
      <c r="HQT308" s="148"/>
      <c r="HQU308" s="149" t="s">
        <v>2363</v>
      </c>
      <c r="HQV308" s="148"/>
      <c r="HQW308" s="150"/>
      <c r="HQX308" s="150"/>
      <c r="HQY308" s="150"/>
      <c r="HQZ308" s="151"/>
      <c r="HRA308" s="147">
        <v>27</v>
      </c>
      <c r="HRB308" s="148"/>
      <c r="HRC308" s="149" t="s">
        <v>2363</v>
      </c>
      <c r="HRD308" s="148"/>
      <c r="HRE308" s="150"/>
      <c r="HRF308" s="150"/>
      <c r="HRG308" s="150"/>
      <c r="HRH308" s="151"/>
      <c r="HRI308" s="147">
        <v>27</v>
      </c>
      <c r="HRJ308" s="148"/>
      <c r="HRK308" s="149" t="s">
        <v>2363</v>
      </c>
      <c r="HRL308" s="148"/>
      <c r="HRM308" s="150"/>
      <c r="HRN308" s="150"/>
      <c r="HRO308" s="150"/>
      <c r="HRP308" s="151"/>
      <c r="HRQ308" s="147">
        <v>27</v>
      </c>
      <c r="HRR308" s="148"/>
      <c r="HRS308" s="149" t="s">
        <v>2363</v>
      </c>
      <c r="HRT308" s="148"/>
      <c r="HRU308" s="150"/>
      <c r="HRV308" s="150"/>
      <c r="HRW308" s="150"/>
      <c r="HRX308" s="151"/>
      <c r="HRY308" s="147">
        <v>27</v>
      </c>
      <c r="HRZ308" s="148"/>
      <c r="HSA308" s="149" t="s">
        <v>2363</v>
      </c>
      <c r="HSB308" s="148"/>
      <c r="HSC308" s="150"/>
      <c r="HSD308" s="150"/>
      <c r="HSE308" s="150"/>
      <c r="HSF308" s="151"/>
      <c r="HSG308" s="147">
        <v>27</v>
      </c>
      <c r="HSH308" s="148"/>
      <c r="HSI308" s="149" t="s">
        <v>2363</v>
      </c>
      <c r="HSJ308" s="148"/>
      <c r="HSK308" s="150"/>
      <c r="HSL308" s="150"/>
      <c r="HSM308" s="150"/>
      <c r="HSN308" s="151"/>
      <c r="HSO308" s="147">
        <v>27</v>
      </c>
      <c r="HSP308" s="148"/>
      <c r="HSQ308" s="149" t="s">
        <v>2363</v>
      </c>
      <c r="HSR308" s="148"/>
      <c r="HSS308" s="150"/>
      <c r="HST308" s="150"/>
      <c r="HSU308" s="150"/>
      <c r="HSV308" s="151"/>
      <c r="HSW308" s="147">
        <v>27</v>
      </c>
      <c r="HSX308" s="148"/>
      <c r="HSY308" s="149" t="s">
        <v>2363</v>
      </c>
      <c r="HSZ308" s="148"/>
      <c r="HTA308" s="150"/>
      <c r="HTB308" s="150"/>
      <c r="HTC308" s="150"/>
      <c r="HTD308" s="151"/>
      <c r="HTE308" s="147">
        <v>27</v>
      </c>
      <c r="HTF308" s="148"/>
      <c r="HTG308" s="149" t="s">
        <v>2363</v>
      </c>
      <c r="HTH308" s="148"/>
      <c r="HTI308" s="150"/>
      <c r="HTJ308" s="150"/>
      <c r="HTK308" s="150"/>
      <c r="HTL308" s="151"/>
      <c r="HTM308" s="147">
        <v>27</v>
      </c>
      <c r="HTN308" s="148"/>
      <c r="HTO308" s="149" t="s">
        <v>2363</v>
      </c>
      <c r="HTP308" s="148"/>
      <c r="HTQ308" s="150"/>
      <c r="HTR308" s="150"/>
      <c r="HTS308" s="150"/>
      <c r="HTT308" s="151"/>
      <c r="HTU308" s="147">
        <v>27</v>
      </c>
      <c r="HTV308" s="148"/>
      <c r="HTW308" s="149" t="s">
        <v>2363</v>
      </c>
      <c r="HTX308" s="148"/>
      <c r="HTY308" s="150"/>
      <c r="HTZ308" s="150"/>
      <c r="HUA308" s="150"/>
      <c r="HUB308" s="151"/>
      <c r="HUC308" s="147">
        <v>27</v>
      </c>
      <c r="HUD308" s="148"/>
      <c r="HUE308" s="149" t="s">
        <v>2363</v>
      </c>
      <c r="HUF308" s="148"/>
      <c r="HUG308" s="150"/>
      <c r="HUH308" s="150"/>
      <c r="HUI308" s="150"/>
      <c r="HUJ308" s="151"/>
      <c r="HUK308" s="147">
        <v>27</v>
      </c>
      <c r="HUL308" s="148"/>
      <c r="HUM308" s="149" t="s">
        <v>2363</v>
      </c>
      <c r="HUN308" s="148"/>
      <c r="HUO308" s="150"/>
      <c r="HUP308" s="150"/>
      <c r="HUQ308" s="150"/>
      <c r="HUR308" s="151"/>
      <c r="HUS308" s="147">
        <v>27</v>
      </c>
      <c r="HUT308" s="148"/>
      <c r="HUU308" s="149" t="s">
        <v>2363</v>
      </c>
      <c r="HUV308" s="148"/>
      <c r="HUW308" s="150"/>
      <c r="HUX308" s="150"/>
      <c r="HUY308" s="150"/>
      <c r="HUZ308" s="151"/>
      <c r="HVA308" s="147">
        <v>27</v>
      </c>
      <c r="HVB308" s="148"/>
      <c r="HVC308" s="149" t="s">
        <v>2363</v>
      </c>
      <c r="HVD308" s="148"/>
      <c r="HVE308" s="150"/>
      <c r="HVF308" s="150"/>
      <c r="HVG308" s="150"/>
      <c r="HVH308" s="151"/>
      <c r="HVI308" s="147">
        <v>27</v>
      </c>
      <c r="HVJ308" s="148"/>
      <c r="HVK308" s="149" t="s">
        <v>2363</v>
      </c>
      <c r="HVL308" s="148"/>
      <c r="HVM308" s="150"/>
      <c r="HVN308" s="150"/>
      <c r="HVO308" s="150"/>
      <c r="HVP308" s="151"/>
      <c r="HVQ308" s="147">
        <v>27</v>
      </c>
      <c r="HVR308" s="148"/>
      <c r="HVS308" s="149" t="s">
        <v>2363</v>
      </c>
      <c r="HVT308" s="148"/>
      <c r="HVU308" s="150"/>
      <c r="HVV308" s="150"/>
      <c r="HVW308" s="150"/>
      <c r="HVX308" s="151"/>
      <c r="HVY308" s="147">
        <v>27</v>
      </c>
      <c r="HVZ308" s="148"/>
      <c r="HWA308" s="149" t="s">
        <v>2363</v>
      </c>
      <c r="HWB308" s="148"/>
      <c r="HWC308" s="150"/>
      <c r="HWD308" s="150"/>
      <c r="HWE308" s="150"/>
      <c r="HWF308" s="151"/>
      <c r="HWG308" s="147">
        <v>27</v>
      </c>
      <c r="HWH308" s="148"/>
      <c r="HWI308" s="149" t="s">
        <v>2363</v>
      </c>
      <c r="HWJ308" s="148"/>
      <c r="HWK308" s="150"/>
      <c r="HWL308" s="150"/>
      <c r="HWM308" s="150"/>
      <c r="HWN308" s="151"/>
      <c r="HWO308" s="147">
        <v>27</v>
      </c>
      <c r="HWP308" s="148"/>
      <c r="HWQ308" s="149" t="s">
        <v>2363</v>
      </c>
      <c r="HWR308" s="148"/>
      <c r="HWS308" s="150"/>
      <c r="HWT308" s="150"/>
      <c r="HWU308" s="150"/>
      <c r="HWV308" s="151"/>
      <c r="HWW308" s="147">
        <v>27</v>
      </c>
      <c r="HWX308" s="148"/>
      <c r="HWY308" s="149" t="s">
        <v>2363</v>
      </c>
      <c r="HWZ308" s="148"/>
      <c r="HXA308" s="150"/>
      <c r="HXB308" s="150"/>
      <c r="HXC308" s="150"/>
      <c r="HXD308" s="151"/>
      <c r="HXE308" s="147">
        <v>27</v>
      </c>
      <c r="HXF308" s="148"/>
      <c r="HXG308" s="149" t="s">
        <v>2363</v>
      </c>
      <c r="HXH308" s="148"/>
      <c r="HXI308" s="150"/>
      <c r="HXJ308" s="150"/>
      <c r="HXK308" s="150"/>
      <c r="HXL308" s="151"/>
      <c r="HXM308" s="147">
        <v>27</v>
      </c>
      <c r="HXN308" s="148"/>
      <c r="HXO308" s="149" t="s">
        <v>2363</v>
      </c>
      <c r="HXP308" s="148"/>
      <c r="HXQ308" s="150"/>
      <c r="HXR308" s="150"/>
      <c r="HXS308" s="150"/>
      <c r="HXT308" s="151"/>
      <c r="HXU308" s="147">
        <v>27</v>
      </c>
      <c r="HXV308" s="148"/>
      <c r="HXW308" s="149" t="s">
        <v>2363</v>
      </c>
      <c r="HXX308" s="148"/>
      <c r="HXY308" s="150"/>
      <c r="HXZ308" s="150"/>
      <c r="HYA308" s="150"/>
      <c r="HYB308" s="151"/>
      <c r="HYC308" s="147">
        <v>27</v>
      </c>
      <c r="HYD308" s="148"/>
      <c r="HYE308" s="149" t="s">
        <v>2363</v>
      </c>
      <c r="HYF308" s="148"/>
      <c r="HYG308" s="150"/>
      <c r="HYH308" s="150"/>
      <c r="HYI308" s="150"/>
      <c r="HYJ308" s="151"/>
      <c r="HYK308" s="147">
        <v>27</v>
      </c>
      <c r="HYL308" s="148"/>
      <c r="HYM308" s="149" t="s">
        <v>2363</v>
      </c>
      <c r="HYN308" s="148"/>
      <c r="HYO308" s="150"/>
      <c r="HYP308" s="150"/>
      <c r="HYQ308" s="150"/>
      <c r="HYR308" s="151"/>
      <c r="HYS308" s="147">
        <v>27</v>
      </c>
      <c r="HYT308" s="148"/>
      <c r="HYU308" s="149" t="s">
        <v>2363</v>
      </c>
      <c r="HYV308" s="148"/>
      <c r="HYW308" s="150"/>
      <c r="HYX308" s="150"/>
      <c r="HYY308" s="150"/>
      <c r="HYZ308" s="151"/>
      <c r="HZA308" s="147">
        <v>27</v>
      </c>
      <c r="HZB308" s="148"/>
      <c r="HZC308" s="149" t="s">
        <v>2363</v>
      </c>
      <c r="HZD308" s="148"/>
      <c r="HZE308" s="150"/>
      <c r="HZF308" s="150"/>
      <c r="HZG308" s="150"/>
      <c r="HZH308" s="151"/>
      <c r="HZI308" s="147">
        <v>27</v>
      </c>
      <c r="HZJ308" s="148"/>
      <c r="HZK308" s="149" t="s">
        <v>2363</v>
      </c>
      <c r="HZL308" s="148"/>
      <c r="HZM308" s="150"/>
      <c r="HZN308" s="150"/>
      <c r="HZO308" s="150"/>
      <c r="HZP308" s="151"/>
      <c r="HZQ308" s="147">
        <v>27</v>
      </c>
      <c r="HZR308" s="148"/>
      <c r="HZS308" s="149" t="s">
        <v>2363</v>
      </c>
      <c r="HZT308" s="148"/>
      <c r="HZU308" s="150"/>
      <c r="HZV308" s="150"/>
      <c r="HZW308" s="150"/>
      <c r="HZX308" s="151"/>
      <c r="HZY308" s="147">
        <v>27</v>
      </c>
      <c r="HZZ308" s="148"/>
      <c r="IAA308" s="149" t="s">
        <v>2363</v>
      </c>
      <c r="IAB308" s="148"/>
      <c r="IAC308" s="150"/>
      <c r="IAD308" s="150"/>
      <c r="IAE308" s="150"/>
      <c r="IAF308" s="151"/>
      <c r="IAG308" s="147">
        <v>27</v>
      </c>
      <c r="IAH308" s="148"/>
      <c r="IAI308" s="149" t="s">
        <v>2363</v>
      </c>
      <c r="IAJ308" s="148"/>
      <c r="IAK308" s="150"/>
      <c r="IAL308" s="150"/>
      <c r="IAM308" s="150"/>
      <c r="IAN308" s="151"/>
      <c r="IAO308" s="147">
        <v>27</v>
      </c>
      <c r="IAP308" s="148"/>
      <c r="IAQ308" s="149" t="s">
        <v>2363</v>
      </c>
      <c r="IAR308" s="148"/>
      <c r="IAS308" s="150"/>
      <c r="IAT308" s="150"/>
      <c r="IAU308" s="150"/>
      <c r="IAV308" s="151"/>
      <c r="IAW308" s="147">
        <v>27</v>
      </c>
      <c r="IAX308" s="148"/>
      <c r="IAY308" s="149" t="s">
        <v>2363</v>
      </c>
      <c r="IAZ308" s="148"/>
      <c r="IBA308" s="150"/>
      <c r="IBB308" s="150"/>
      <c r="IBC308" s="150"/>
      <c r="IBD308" s="151"/>
      <c r="IBE308" s="147">
        <v>27</v>
      </c>
      <c r="IBF308" s="148"/>
      <c r="IBG308" s="149" t="s">
        <v>2363</v>
      </c>
      <c r="IBH308" s="148"/>
      <c r="IBI308" s="150"/>
      <c r="IBJ308" s="150"/>
      <c r="IBK308" s="150"/>
      <c r="IBL308" s="151"/>
      <c r="IBM308" s="147">
        <v>27</v>
      </c>
      <c r="IBN308" s="148"/>
      <c r="IBO308" s="149" t="s">
        <v>2363</v>
      </c>
      <c r="IBP308" s="148"/>
      <c r="IBQ308" s="150"/>
      <c r="IBR308" s="150"/>
      <c r="IBS308" s="150"/>
      <c r="IBT308" s="151"/>
      <c r="IBU308" s="147">
        <v>27</v>
      </c>
      <c r="IBV308" s="148"/>
      <c r="IBW308" s="149" t="s">
        <v>2363</v>
      </c>
      <c r="IBX308" s="148"/>
      <c r="IBY308" s="150"/>
      <c r="IBZ308" s="150"/>
      <c r="ICA308" s="150"/>
      <c r="ICB308" s="151"/>
      <c r="ICC308" s="147">
        <v>27</v>
      </c>
      <c r="ICD308" s="148"/>
      <c r="ICE308" s="149" t="s">
        <v>2363</v>
      </c>
      <c r="ICF308" s="148"/>
      <c r="ICG308" s="150"/>
      <c r="ICH308" s="150"/>
      <c r="ICI308" s="150"/>
      <c r="ICJ308" s="151"/>
      <c r="ICK308" s="147">
        <v>27</v>
      </c>
      <c r="ICL308" s="148"/>
      <c r="ICM308" s="149" t="s">
        <v>2363</v>
      </c>
      <c r="ICN308" s="148"/>
      <c r="ICO308" s="150"/>
      <c r="ICP308" s="150"/>
      <c r="ICQ308" s="150"/>
      <c r="ICR308" s="151"/>
      <c r="ICS308" s="147">
        <v>27</v>
      </c>
      <c r="ICT308" s="148"/>
      <c r="ICU308" s="149" t="s">
        <v>2363</v>
      </c>
      <c r="ICV308" s="148"/>
      <c r="ICW308" s="150"/>
      <c r="ICX308" s="150"/>
      <c r="ICY308" s="150"/>
      <c r="ICZ308" s="151"/>
      <c r="IDA308" s="147">
        <v>27</v>
      </c>
      <c r="IDB308" s="148"/>
      <c r="IDC308" s="149" t="s">
        <v>2363</v>
      </c>
      <c r="IDD308" s="148"/>
      <c r="IDE308" s="150"/>
      <c r="IDF308" s="150"/>
      <c r="IDG308" s="150"/>
      <c r="IDH308" s="151"/>
      <c r="IDI308" s="147">
        <v>27</v>
      </c>
      <c r="IDJ308" s="148"/>
      <c r="IDK308" s="149" t="s">
        <v>2363</v>
      </c>
      <c r="IDL308" s="148"/>
      <c r="IDM308" s="150"/>
      <c r="IDN308" s="150"/>
      <c r="IDO308" s="150"/>
      <c r="IDP308" s="151"/>
      <c r="IDQ308" s="147">
        <v>27</v>
      </c>
      <c r="IDR308" s="148"/>
      <c r="IDS308" s="149" t="s">
        <v>2363</v>
      </c>
      <c r="IDT308" s="148"/>
      <c r="IDU308" s="150"/>
      <c r="IDV308" s="150"/>
      <c r="IDW308" s="150"/>
      <c r="IDX308" s="151"/>
      <c r="IDY308" s="147">
        <v>27</v>
      </c>
      <c r="IDZ308" s="148"/>
      <c r="IEA308" s="149" t="s">
        <v>2363</v>
      </c>
      <c r="IEB308" s="148"/>
      <c r="IEC308" s="150"/>
      <c r="IED308" s="150"/>
      <c r="IEE308" s="150"/>
      <c r="IEF308" s="151"/>
      <c r="IEG308" s="147">
        <v>27</v>
      </c>
      <c r="IEH308" s="148"/>
      <c r="IEI308" s="149" t="s">
        <v>2363</v>
      </c>
      <c r="IEJ308" s="148"/>
      <c r="IEK308" s="150"/>
      <c r="IEL308" s="150"/>
      <c r="IEM308" s="150"/>
      <c r="IEN308" s="151"/>
      <c r="IEO308" s="147">
        <v>27</v>
      </c>
      <c r="IEP308" s="148"/>
      <c r="IEQ308" s="149" t="s">
        <v>2363</v>
      </c>
      <c r="IER308" s="148"/>
      <c r="IES308" s="150"/>
      <c r="IET308" s="150"/>
      <c r="IEU308" s="150"/>
      <c r="IEV308" s="151"/>
      <c r="IEW308" s="147">
        <v>27</v>
      </c>
      <c r="IEX308" s="148"/>
      <c r="IEY308" s="149" t="s">
        <v>2363</v>
      </c>
      <c r="IEZ308" s="148"/>
      <c r="IFA308" s="150"/>
      <c r="IFB308" s="150"/>
      <c r="IFC308" s="150"/>
      <c r="IFD308" s="151"/>
      <c r="IFE308" s="147">
        <v>27</v>
      </c>
      <c r="IFF308" s="148"/>
      <c r="IFG308" s="149" t="s">
        <v>2363</v>
      </c>
      <c r="IFH308" s="148"/>
      <c r="IFI308" s="150"/>
      <c r="IFJ308" s="150"/>
      <c r="IFK308" s="150"/>
      <c r="IFL308" s="151"/>
      <c r="IFM308" s="147">
        <v>27</v>
      </c>
      <c r="IFN308" s="148"/>
      <c r="IFO308" s="149" t="s">
        <v>2363</v>
      </c>
      <c r="IFP308" s="148"/>
      <c r="IFQ308" s="150"/>
      <c r="IFR308" s="150"/>
      <c r="IFS308" s="150"/>
      <c r="IFT308" s="151"/>
      <c r="IFU308" s="147">
        <v>27</v>
      </c>
      <c r="IFV308" s="148"/>
      <c r="IFW308" s="149" t="s">
        <v>2363</v>
      </c>
      <c r="IFX308" s="148"/>
      <c r="IFY308" s="150"/>
      <c r="IFZ308" s="150"/>
      <c r="IGA308" s="150"/>
      <c r="IGB308" s="151"/>
      <c r="IGC308" s="147">
        <v>27</v>
      </c>
      <c r="IGD308" s="148"/>
      <c r="IGE308" s="149" t="s">
        <v>2363</v>
      </c>
      <c r="IGF308" s="148"/>
      <c r="IGG308" s="150"/>
      <c r="IGH308" s="150"/>
      <c r="IGI308" s="150"/>
      <c r="IGJ308" s="151"/>
      <c r="IGK308" s="147">
        <v>27</v>
      </c>
      <c r="IGL308" s="148"/>
      <c r="IGM308" s="149" t="s">
        <v>2363</v>
      </c>
      <c r="IGN308" s="148"/>
      <c r="IGO308" s="150"/>
      <c r="IGP308" s="150"/>
      <c r="IGQ308" s="150"/>
      <c r="IGR308" s="151"/>
      <c r="IGS308" s="147">
        <v>27</v>
      </c>
      <c r="IGT308" s="148"/>
      <c r="IGU308" s="149" t="s">
        <v>2363</v>
      </c>
      <c r="IGV308" s="148"/>
      <c r="IGW308" s="150"/>
      <c r="IGX308" s="150"/>
      <c r="IGY308" s="150"/>
      <c r="IGZ308" s="151"/>
      <c r="IHA308" s="147">
        <v>27</v>
      </c>
      <c r="IHB308" s="148"/>
      <c r="IHC308" s="149" t="s">
        <v>2363</v>
      </c>
      <c r="IHD308" s="148"/>
      <c r="IHE308" s="150"/>
      <c r="IHF308" s="150"/>
      <c r="IHG308" s="150"/>
      <c r="IHH308" s="151"/>
      <c r="IHI308" s="147">
        <v>27</v>
      </c>
      <c r="IHJ308" s="148"/>
      <c r="IHK308" s="149" t="s">
        <v>2363</v>
      </c>
      <c r="IHL308" s="148"/>
      <c r="IHM308" s="150"/>
      <c r="IHN308" s="150"/>
      <c r="IHO308" s="150"/>
      <c r="IHP308" s="151"/>
      <c r="IHQ308" s="147">
        <v>27</v>
      </c>
      <c r="IHR308" s="148"/>
      <c r="IHS308" s="149" t="s">
        <v>2363</v>
      </c>
      <c r="IHT308" s="148"/>
      <c r="IHU308" s="150"/>
      <c r="IHV308" s="150"/>
      <c r="IHW308" s="150"/>
      <c r="IHX308" s="151"/>
      <c r="IHY308" s="147">
        <v>27</v>
      </c>
      <c r="IHZ308" s="148"/>
      <c r="IIA308" s="149" t="s">
        <v>2363</v>
      </c>
      <c r="IIB308" s="148"/>
      <c r="IIC308" s="150"/>
      <c r="IID308" s="150"/>
      <c r="IIE308" s="150"/>
      <c r="IIF308" s="151"/>
      <c r="IIG308" s="147">
        <v>27</v>
      </c>
      <c r="IIH308" s="148"/>
      <c r="III308" s="149" t="s">
        <v>2363</v>
      </c>
      <c r="IIJ308" s="148"/>
      <c r="IIK308" s="150"/>
      <c r="IIL308" s="150"/>
      <c r="IIM308" s="150"/>
      <c r="IIN308" s="151"/>
      <c r="IIO308" s="147">
        <v>27</v>
      </c>
      <c r="IIP308" s="148"/>
      <c r="IIQ308" s="149" t="s">
        <v>2363</v>
      </c>
      <c r="IIR308" s="148"/>
      <c r="IIS308" s="150"/>
      <c r="IIT308" s="150"/>
      <c r="IIU308" s="150"/>
      <c r="IIV308" s="151"/>
      <c r="IIW308" s="147">
        <v>27</v>
      </c>
      <c r="IIX308" s="148"/>
      <c r="IIY308" s="149" t="s">
        <v>2363</v>
      </c>
      <c r="IIZ308" s="148"/>
      <c r="IJA308" s="150"/>
      <c r="IJB308" s="150"/>
      <c r="IJC308" s="150"/>
      <c r="IJD308" s="151"/>
      <c r="IJE308" s="147">
        <v>27</v>
      </c>
      <c r="IJF308" s="148"/>
      <c r="IJG308" s="149" t="s">
        <v>2363</v>
      </c>
      <c r="IJH308" s="148"/>
      <c r="IJI308" s="150"/>
      <c r="IJJ308" s="150"/>
      <c r="IJK308" s="150"/>
      <c r="IJL308" s="151"/>
      <c r="IJM308" s="147">
        <v>27</v>
      </c>
      <c r="IJN308" s="148"/>
      <c r="IJO308" s="149" t="s">
        <v>2363</v>
      </c>
      <c r="IJP308" s="148"/>
      <c r="IJQ308" s="150"/>
      <c r="IJR308" s="150"/>
      <c r="IJS308" s="150"/>
      <c r="IJT308" s="151"/>
      <c r="IJU308" s="147">
        <v>27</v>
      </c>
      <c r="IJV308" s="148"/>
      <c r="IJW308" s="149" t="s">
        <v>2363</v>
      </c>
      <c r="IJX308" s="148"/>
      <c r="IJY308" s="150"/>
      <c r="IJZ308" s="150"/>
      <c r="IKA308" s="150"/>
      <c r="IKB308" s="151"/>
      <c r="IKC308" s="147">
        <v>27</v>
      </c>
      <c r="IKD308" s="148"/>
      <c r="IKE308" s="149" t="s">
        <v>2363</v>
      </c>
      <c r="IKF308" s="148"/>
      <c r="IKG308" s="150"/>
      <c r="IKH308" s="150"/>
      <c r="IKI308" s="150"/>
      <c r="IKJ308" s="151"/>
      <c r="IKK308" s="147">
        <v>27</v>
      </c>
      <c r="IKL308" s="148"/>
      <c r="IKM308" s="149" t="s">
        <v>2363</v>
      </c>
      <c r="IKN308" s="148"/>
      <c r="IKO308" s="150"/>
      <c r="IKP308" s="150"/>
      <c r="IKQ308" s="150"/>
      <c r="IKR308" s="151"/>
      <c r="IKS308" s="147">
        <v>27</v>
      </c>
      <c r="IKT308" s="148"/>
      <c r="IKU308" s="149" t="s">
        <v>2363</v>
      </c>
      <c r="IKV308" s="148"/>
      <c r="IKW308" s="150"/>
      <c r="IKX308" s="150"/>
      <c r="IKY308" s="150"/>
      <c r="IKZ308" s="151"/>
      <c r="ILA308" s="147">
        <v>27</v>
      </c>
      <c r="ILB308" s="148"/>
      <c r="ILC308" s="149" t="s">
        <v>2363</v>
      </c>
      <c r="ILD308" s="148"/>
      <c r="ILE308" s="150"/>
      <c r="ILF308" s="150"/>
      <c r="ILG308" s="150"/>
      <c r="ILH308" s="151"/>
      <c r="ILI308" s="147">
        <v>27</v>
      </c>
      <c r="ILJ308" s="148"/>
      <c r="ILK308" s="149" t="s">
        <v>2363</v>
      </c>
      <c r="ILL308" s="148"/>
      <c r="ILM308" s="150"/>
      <c r="ILN308" s="150"/>
      <c r="ILO308" s="150"/>
      <c r="ILP308" s="151"/>
      <c r="ILQ308" s="147">
        <v>27</v>
      </c>
      <c r="ILR308" s="148"/>
      <c r="ILS308" s="149" t="s">
        <v>2363</v>
      </c>
      <c r="ILT308" s="148"/>
      <c r="ILU308" s="150"/>
      <c r="ILV308" s="150"/>
      <c r="ILW308" s="150"/>
      <c r="ILX308" s="151"/>
      <c r="ILY308" s="147">
        <v>27</v>
      </c>
      <c r="ILZ308" s="148"/>
      <c r="IMA308" s="149" t="s">
        <v>2363</v>
      </c>
      <c r="IMB308" s="148"/>
      <c r="IMC308" s="150"/>
      <c r="IMD308" s="150"/>
      <c r="IME308" s="150"/>
      <c r="IMF308" s="151"/>
      <c r="IMG308" s="147">
        <v>27</v>
      </c>
      <c r="IMH308" s="148"/>
      <c r="IMI308" s="149" t="s">
        <v>2363</v>
      </c>
      <c r="IMJ308" s="148"/>
      <c r="IMK308" s="150"/>
      <c r="IML308" s="150"/>
      <c r="IMM308" s="150"/>
      <c r="IMN308" s="151"/>
      <c r="IMO308" s="147">
        <v>27</v>
      </c>
      <c r="IMP308" s="148"/>
      <c r="IMQ308" s="149" t="s">
        <v>2363</v>
      </c>
      <c r="IMR308" s="148"/>
      <c r="IMS308" s="150"/>
      <c r="IMT308" s="150"/>
      <c r="IMU308" s="150"/>
      <c r="IMV308" s="151"/>
      <c r="IMW308" s="147">
        <v>27</v>
      </c>
      <c r="IMX308" s="148"/>
      <c r="IMY308" s="149" t="s">
        <v>2363</v>
      </c>
      <c r="IMZ308" s="148"/>
      <c r="INA308" s="150"/>
      <c r="INB308" s="150"/>
      <c r="INC308" s="150"/>
      <c r="IND308" s="151"/>
      <c r="INE308" s="147">
        <v>27</v>
      </c>
      <c r="INF308" s="148"/>
      <c r="ING308" s="149" t="s">
        <v>2363</v>
      </c>
      <c r="INH308" s="148"/>
      <c r="INI308" s="150"/>
      <c r="INJ308" s="150"/>
      <c r="INK308" s="150"/>
      <c r="INL308" s="151"/>
      <c r="INM308" s="147">
        <v>27</v>
      </c>
      <c r="INN308" s="148"/>
      <c r="INO308" s="149" t="s">
        <v>2363</v>
      </c>
      <c r="INP308" s="148"/>
      <c r="INQ308" s="150"/>
      <c r="INR308" s="150"/>
      <c r="INS308" s="150"/>
      <c r="INT308" s="151"/>
      <c r="INU308" s="147">
        <v>27</v>
      </c>
      <c r="INV308" s="148"/>
      <c r="INW308" s="149" t="s">
        <v>2363</v>
      </c>
      <c r="INX308" s="148"/>
      <c r="INY308" s="150"/>
      <c r="INZ308" s="150"/>
      <c r="IOA308" s="150"/>
      <c r="IOB308" s="151"/>
      <c r="IOC308" s="147">
        <v>27</v>
      </c>
      <c r="IOD308" s="148"/>
      <c r="IOE308" s="149" t="s">
        <v>2363</v>
      </c>
      <c r="IOF308" s="148"/>
      <c r="IOG308" s="150"/>
      <c r="IOH308" s="150"/>
      <c r="IOI308" s="150"/>
      <c r="IOJ308" s="151"/>
      <c r="IOK308" s="147">
        <v>27</v>
      </c>
      <c r="IOL308" s="148"/>
      <c r="IOM308" s="149" t="s">
        <v>2363</v>
      </c>
      <c r="ION308" s="148"/>
      <c r="IOO308" s="150"/>
      <c r="IOP308" s="150"/>
      <c r="IOQ308" s="150"/>
      <c r="IOR308" s="151"/>
      <c r="IOS308" s="147">
        <v>27</v>
      </c>
      <c r="IOT308" s="148"/>
      <c r="IOU308" s="149" t="s">
        <v>2363</v>
      </c>
      <c r="IOV308" s="148"/>
      <c r="IOW308" s="150"/>
      <c r="IOX308" s="150"/>
      <c r="IOY308" s="150"/>
      <c r="IOZ308" s="151"/>
      <c r="IPA308" s="147">
        <v>27</v>
      </c>
      <c r="IPB308" s="148"/>
      <c r="IPC308" s="149" t="s">
        <v>2363</v>
      </c>
      <c r="IPD308" s="148"/>
      <c r="IPE308" s="150"/>
      <c r="IPF308" s="150"/>
      <c r="IPG308" s="150"/>
      <c r="IPH308" s="151"/>
      <c r="IPI308" s="147">
        <v>27</v>
      </c>
      <c r="IPJ308" s="148"/>
      <c r="IPK308" s="149" t="s">
        <v>2363</v>
      </c>
      <c r="IPL308" s="148"/>
      <c r="IPM308" s="150"/>
      <c r="IPN308" s="150"/>
      <c r="IPO308" s="150"/>
      <c r="IPP308" s="151"/>
      <c r="IPQ308" s="147">
        <v>27</v>
      </c>
      <c r="IPR308" s="148"/>
      <c r="IPS308" s="149" t="s">
        <v>2363</v>
      </c>
      <c r="IPT308" s="148"/>
      <c r="IPU308" s="150"/>
      <c r="IPV308" s="150"/>
      <c r="IPW308" s="150"/>
      <c r="IPX308" s="151"/>
      <c r="IPY308" s="147">
        <v>27</v>
      </c>
      <c r="IPZ308" s="148"/>
      <c r="IQA308" s="149" t="s">
        <v>2363</v>
      </c>
      <c r="IQB308" s="148"/>
      <c r="IQC308" s="150"/>
      <c r="IQD308" s="150"/>
      <c r="IQE308" s="150"/>
      <c r="IQF308" s="151"/>
      <c r="IQG308" s="147">
        <v>27</v>
      </c>
      <c r="IQH308" s="148"/>
      <c r="IQI308" s="149" t="s">
        <v>2363</v>
      </c>
      <c r="IQJ308" s="148"/>
      <c r="IQK308" s="150"/>
      <c r="IQL308" s="150"/>
      <c r="IQM308" s="150"/>
      <c r="IQN308" s="151"/>
      <c r="IQO308" s="147">
        <v>27</v>
      </c>
      <c r="IQP308" s="148"/>
      <c r="IQQ308" s="149" t="s">
        <v>2363</v>
      </c>
      <c r="IQR308" s="148"/>
      <c r="IQS308" s="150"/>
      <c r="IQT308" s="150"/>
      <c r="IQU308" s="150"/>
      <c r="IQV308" s="151"/>
      <c r="IQW308" s="147">
        <v>27</v>
      </c>
      <c r="IQX308" s="148"/>
      <c r="IQY308" s="149" t="s">
        <v>2363</v>
      </c>
      <c r="IQZ308" s="148"/>
      <c r="IRA308" s="150"/>
      <c r="IRB308" s="150"/>
      <c r="IRC308" s="150"/>
      <c r="IRD308" s="151"/>
      <c r="IRE308" s="147">
        <v>27</v>
      </c>
      <c r="IRF308" s="148"/>
      <c r="IRG308" s="149" t="s">
        <v>2363</v>
      </c>
      <c r="IRH308" s="148"/>
      <c r="IRI308" s="150"/>
      <c r="IRJ308" s="150"/>
      <c r="IRK308" s="150"/>
      <c r="IRL308" s="151"/>
      <c r="IRM308" s="147">
        <v>27</v>
      </c>
      <c r="IRN308" s="148"/>
      <c r="IRO308" s="149" t="s">
        <v>2363</v>
      </c>
      <c r="IRP308" s="148"/>
      <c r="IRQ308" s="150"/>
      <c r="IRR308" s="150"/>
      <c r="IRS308" s="150"/>
      <c r="IRT308" s="151"/>
      <c r="IRU308" s="147">
        <v>27</v>
      </c>
      <c r="IRV308" s="148"/>
      <c r="IRW308" s="149" t="s">
        <v>2363</v>
      </c>
      <c r="IRX308" s="148"/>
      <c r="IRY308" s="150"/>
      <c r="IRZ308" s="150"/>
      <c r="ISA308" s="150"/>
      <c r="ISB308" s="151"/>
      <c r="ISC308" s="147">
        <v>27</v>
      </c>
      <c r="ISD308" s="148"/>
      <c r="ISE308" s="149" t="s">
        <v>2363</v>
      </c>
      <c r="ISF308" s="148"/>
      <c r="ISG308" s="150"/>
      <c r="ISH308" s="150"/>
      <c r="ISI308" s="150"/>
      <c r="ISJ308" s="151"/>
      <c r="ISK308" s="147">
        <v>27</v>
      </c>
      <c r="ISL308" s="148"/>
      <c r="ISM308" s="149" t="s">
        <v>2363</v>
      </c>
      <c r="ISN308" s="148"/>
      <c r="ISO308" s="150"/>
      <c r="ISP308" s="150"/>
      <c r="ISQ308" s="150"/>
      <c r="ISR308" s="151"/>
      <c r="ISS308" s="147">
        <v>27</v>
      </c>
      <c r="IST308" s="148"/>
      <c r="ISU308" s="149" t="s">
        <v>2363</v>
      </c>
      <c r="ISV308" s="148"/>
      <c r="ISW308" s="150"/>
      <c r="ISX308" s="150"/>
      <c r="ISY308" s="150"/>
      <c r="ISZ308" s="151"/>
      <c r="ITA308" s="147">
        <v>27</v>
      </c>
      <c r="ITB308" s="148"/>
      <c r="ITC308" s="149" t="s">
        <v>2363</v>
      </c>
      <c r="ITD308" s="148"/>
      <c r="ITE308" s="150"/>
      <c r="ITF308" s="150"/>
      <c r="ITG308" s="150"/>
      <c r="ITH308" s="151"/>
      <c r="ITI308" s="147">
        <v>27</v>
      </c>
      <c r="ITJ308" s="148"/>
      <c r="ITK308" s="149" t="s">
        <v>2363</v>
      </c>
      <c r="ITL308" s="148"/>
      <c r="ITM308" s="150"/>
      <c r="ITN308" s="150"/>
      <c r="ITO308" s="150"/>
      <c r="ITP308" s="151"/>
      <c r="ITQ308" s="147">
        <v>27</v>
      </c>
      <c r="ITR308" s="148"/>
      <c r="ITS308" s="149" t="s">
        <v>2363</v>
      </c>
      <c r="ITT308" s="148"/>
      <c r="ITU308" s="150"/>
      <c r="ITV308" s="150"/>
      <c r="ITW308" s="150"/>
      <c r="ITX308" s="151"/>
      <c r="ITY308" s="147">
        <v>27</v>
      </c>
      <c r="ITZ308" s="148"/>
      <c r="IUA308" s="149" t="s">
        <v>2363</v>
      </c>
      <c r="IUB308" s="148"/>
      <c r="IUC308" s="150"/>
      <c r="IUD308" s="150"/>
      <c r="IUE308" s="150"/>
      <c r="IUF308" s="151"/>
      <c r="IUG308" s="147">
        <v>27</v>
      </c>
      <c r="IUH308" s="148"/>
      <c r="IUI308" s="149" t="s">
        <v>2363</v>
      </c>
      <c r="IUJ308" s="148"/>
      <c r="IUK308" s="150"/>
      <c r="IUL308" s="150"/>
      <c r="IUM308" s="150"/>
      <c r="IUN308" s="151"/>
      <c r="IUO308" s="147">
        <v>27</v>
      </c>
      <c r="IUP308" s="148"/>
      <c r="IUQ308" s="149" t="s">
        <v>2363</v>
      </c>
      <c r="IUR308" s="148"/>
      <c r="IUS308" s="150"/>
      <c r="IUT308" s="150"/>
      <c r="IUU308" s="150"/>
      <c r="IUV308" s="151"/>
      <c r="IUW308" s="147">
        <v>27</v>
      </c>
      <c r="IUX308" s="148"/>
      <c r="IUY308" s="149" t="s">
        <v>2363</v>
      </c>
      <c r="IUZ308" s="148"/>
      <c r="IVA308" s="150"/>
      <c r="IVB308" s="150"/>
      <c r="IVC308" s="150"/>
      <c r="IVD308" s="151"/>
      <c r="IVE308" s="147">
        <v>27</v>
      </c>
      <c r="IVF308" s="148"/>
      <c r="IVG308" s="149" t="s">
        <v>2363</v>
      </c>
      <c r="IVH308" s="148"/>
      <c r="IVI308" s="150"/>
      <c r="IVJ308" s="150"/>
      <c r="IVK308" s="150"/>
      <c r="IVL308" s="151"/>
      <c r="IVM308" s="147">
        <v>27</v>
      </c>
      <c r="IVN308" s="148"/>
      <c r="IVO308" s="149" t="s">
        <v>2363</v>
      </c>
      <c r="IVP308" s="148"/>
      <c r="IVQ308" s="150"/>
      <c r="IVR308" s="150"/>
      <c r="IVS308" s="150"/>
      <c r="IVT308" s="151"/>
      <c r="IVU308" s="147">
        <v>27</v>
      </c>
      <c r="IVV308" s="148"/>
      <c r="IVW308" s="149" t="s">
        <v>2363</v>
      </c>
      <c r="IVX308" s="148"/>
      <c r="IVY308" s="150"/>
      <c r="IVZ308" s="150"/>
      <c r="IWA308" s="150"/>
      <c r="IWB308" s="151"/>
      <c r="IWC308" s="147">
        <v>27</v>
      </c>
      <c r="IWD308" s="148"/>
      <c r="IWE308" s="149" t="s">
        <v>2363</v>
      </c>
      <c r="IWF308" s="148"/>
      <c r="IWG308" s="150"/>
      <c r="IWH308" s="150"/>
      <c r="IWI308" s="150"/>
      <c r="IWJ308" s="151"/>
      <c r="IWK308" s="147">
        <v>27</v>
      </c>
      <c r="IWL308" s="148"/>
      <c r="IWM308" s="149" t="s">
        <v>2363</v>
      </c>
      <c r="IWN308" s="148"/>
      <c r="IWO308" s="150"/>
      <c r="IWP308" s="150"/>
      <c r="IWQ308" s="150"/>
      <c r="IWR308" s="151"/>
      <c r="IWS308" s="147">
        <v>27</v>
      </c>
      <c r="IWT308" s="148"/>
      <c r="IWU308" s="149" t="s">
        <v>2363</v>
      </c>
      <c r="IWV308" s="148"/>
      <c r="IWW308" s="150"/>
      <c r="IWX308" s="150"/>
      <c r="IWY308" s="150"/>
      <c r="IWZ308" s="151"/>
      <c r="IXA308" s="147">
        <v>27</v>
      </c>
      <c r="IXB308" s="148"/>
      <c r="IXC308" s="149" t="s">
        <v>2363</v>
      </c>
      <c r="IXD308" s="148"/>
      <c r="IXE308" s="150"/>
      <c r="IXF308" s="150"/>
      <c r="IXG308" s="150"/>
      <c r="IXH308" s="151"/>
      <c r="IXI308" s="147">
        <v>27</v>
      </c>
      <c r="IXJ308" s="148"/>
      <c r="IXK308" s="149" t="s">
        <v>2363</v>
      </c>
      <c r="IXL308" s="148"/>
      <c r="IXM308" s="150"/>
      <c r="IXN308" s="150"/>
      <c r="IXO308" s="150"/>
      <c r="IXP308" s="151"/>
      <c r="IXQ308" s="147">
        <v>27</v>
      </c>
      <c r="IXR308" s="148"/>
      <c r="IXS308" s="149" t="s">
        <v>2363</v>
      </c>
      <c r="IXT308" s="148"/>
      <c r="IXU308" s="150"/>
      <c r="IXV308" s="150"/>
      <c r="IXW308" s="150"/>
      <c r="IXX308" s="151"/>
      <c r="IXY308" s="147">
        <v>27</v>
      </c>
      <c r="IXZ308" s="148"/>
      <c r="IYA308" s="149" t="s">
        <v>2363</v>
      </c>
      <c r="IYB308" s="148"/>
      <c r="IYC308" s="150"/>
      <c r="IYD308" s="150"/>
      <c r="IYE308" s="150"/>
      <c r="IYF308" s="151"/>
      <c r="IYG308" s="147">
        <v>27</v>
      </c>
      <c r="IYH308" s="148"/>
      <c r="IYI308" s="149" t="s">
        <v>2363</v>
      </c>
      <c r="IYJ308" s="148"/>
      <c r="IYK308" s="150"/>
      <c r="IYL308" s="150"/>
      <c r="IYM308" s="150"/>
      <c r="IYN308" s="151"/>
      <c r="IYO308" s="147">
        <v>27</v>
      </c>
      <c r="IYP308" s="148"/>
      <c r="IYQ308" s="149" t="s">
        <v>2363</v>
      </c>
      <c r="IYR308" s="148"/>
      <c r="IYS308" s="150"/>
      <c r="IYT308" s="150"/>
      <c r="IYU308" s="150"/>
      <c r="IYV308" s="151"/>
      <c r="IYW308" s="147">
        <v>27</v>
      </c>
      <c r="IYX308" s="148"/>
      <c r="IYY308" s="149" t="s">
        <v>2363</v>
      </c>
      <c r="IYZ308" s="148"/>
      <c r="IZA308" s="150"/>
      <c r="IZB308" s="150"/>
      <c r="IZC308" s="150"/>
      <c r="IZD308" s="151"/>
      <c r="IZE308" s="147">
        <v>27</v>
      </c>
      <c r="IZF308" s="148"/>
      <c r="IZG308" s="149" t="s">
        <v>2363</v>
      </c>
      <c r="IZH308" s="148"/>
      <c r="IZI308" s="150"/>
      <c r="IZJ308" s="150"/>
      <c r="IZK308" s="150"/>
      <c r="IZL308" s="151"/>
      <c r="IZM308" s="147">
        <v>27</v>
      </c>
      <c r="IZN308" s="148"/>
      <c r="IZO308" s="149" t="s">
        <v>2363</v>
      </c>
      <c r="IZP308" s="148"/>
      <c r="IZQ308" s="150"/>
      <c r="IZR308" s="150"/>
      <c r="IZS308" s="150"/>
      <c r="IZT308" s="151"/>
      <c r="IZU308" s="147">
        <v>27</v>
      </c>
      <c r="IZV308" s="148"/>
      <c r="IZW308" s="149" t="s">
        <v>2363</v>
      </c>
      <c r="IZX308" s="148"/>
      <c r="IZY308" s="150"/>
      <c r="IZZ308" s="150"/>
      <c r="JAA308" s="150"/>
      <c r="JAB308" s="151"/>
      <c r="JAC308" s="147">
        <v>27</v>
      </c>
      <c r="JAD308" s="148"/>
      <c r="JAE308" s="149" t="s">
        <v>2363</v>
      </c>
      <c r="JAF308" s="148"/>
      <c r="JAG308" s="150"/>
      <c r="JAH308" s="150"/>
      <c r="JAI308" s="150"/>
      <c r="JAJ308" s="151"/>
      <c r="JAK308" s="147">
        <v>27</v>
      </c>
      <c r="JAL308" s="148"/>
      <c r="JAM308" s="149" t="s">
        <v>2363</v>
      </c>
      <c r="JAN308" s="148"/>
      <c r="JAO308" s="150"/>
      <c r="JAP308" s="150"/>
      <c r="JAQ308" s="150"/>
      <c r="JAR308" s="151"/>
      <c r="JAS308" s="147">
        <v>27</v>
      </c>
      <c r="JAT308" s="148"/>
      <c r="JAU308" s="149" t="s">
        <v>2363</v>
      </c>
      <c r="JAV308" s="148"/>
      <c r="JAW308" s="150"/>
      <c r="JAX308" s="150"/>
      <c r="JAY308" s="150"/>
      <c r="JAZ308" s="151"/>
      <c r="JBA308" s="147">
        <v>27</v>
      </c>
      <c r="JBB308" s="148"/>
      <c r="JBC308" s="149" t="s">
        <v>2363</v>
      </c>
      <c r="JBD308" s="148"/>
      <c r="JBE308" s="150"/>
      <c r="JBF308" s="150"/>
      <c r="JBG308" s="150"/>
      <c r="JBH308" s="151"/>
      <c r="JBI308" s="147">
        <v>27</v>
      </c>
      <c r="JBJ308" s="148"/>
      <c r="JBK308" s="149" t="s">
        <v>2363</v>
      </c>
      <c r="JBL308" s="148"/>
      <c r="JBM308" s="150"/>
      <c r="JBN308" s="150"/>
      <c r="JBO308" s="150"/>
      <c r="JBP308" s="151"/>
      <c r="JBQ308" s="147">
        <v>27</v>
      </c>
      <c r="JBR308" s="148"/>
      <c r="JBS308" s="149" t="s">
        <v>2363</v>
      </c>
      <c r="JBT308" s="148"/>
      <c r="JBU308" s="150"/>
      <c r="JBV308" s="150"/>
      <c r="JBW308" s="150"/>
      <c r="JBX308" s="151"/>
      <c r="JBY308" s="147">
        <v>27</v>
      </c>
      <c r="JBZ308" s="148"/>
      <c r="JCA308" s="149" t="s">
        <v>2363</v>
      </c>
      <c r="JCB308" s="148"/>
      <c r="JCC308" s="150"/>
      <c r="JCD308" s="150"/>
      <c r="JCE308" s="150"/>
      <c r="JCF308" s="151"/>
      <c r="JCG308" s="147">
        <v>27</v>
      </c>
      <c r="JCH308" s="148"/>
      <c r="JCI308" s="149" t="s">
        <v>2363</v>
      </c>
      <c r="JCJ308" s="148"/>
      <c r="JCK308" s="150"/>
      <c r="JCL308" s="150"/>
      <c r="JCM308" s="150"/>
      <c r="JCN308" s="151"/>
      <c r="JCO308" s="147">
        <v>27</v>
      </c>
      <c r="JCP308" s="148"/>
      <c r="JCQ308" s="149" t="s">
        <v>2363</v>
      </c>
      <c r="JCR308" s="148"/>
      <c r="JCS308" s="150"/>
      <c r="JCT308" s="150"/>
      <c r="JCU308" s="150"/>
      <c r="JCV308" s="151"/>
      <c r="JCW308" s="147">
        <v>27</v>
      </c>
      <c r="JCX308" s="148"/>
      <c r="JCY308" s="149" t="s">
        <v>2363</v>
      </c>
      <c r="JCZ308" s="148"/>
      <c r="JDA308" s="150"/>
      <c r="JDB308" s="150"/>
      <c r="JDC308" s="150"/>
      <c r="JDD308" s="151"/>
      <c r="JDE308" s="147">
        <v>27</v>
      </c>
      <c r="JDF308" s="148"/>
      <c r="JDG308" s="149" t="s">
        <v>2363</v>
      </c>
      <c r="JDH308" s="148"/>
      <c r="JDI308" s="150"/>
      <c r="JDJ308" s="150"/>
      <c r="JDK308" s="150"/>
      <c r="JDL308" s="151"/>
      <c r="JDM308" s="147">
        <v>27</v>
      </c>
      <c r="JDN308" s="148"/>
      <c r="JDO308" s="149" t="s">
        <v>2363</v>
      </c>
      <c r="JDP308" s="148"/>
      <c r="JDQ308" s="150"/>
      <c r="JDR308" s="150"/>
      <c r="JDS308" s="150"/>
      <c r="JDT308" s="151"/>
      <c r="JDU308" s="147">
        <v>27</v>
      </c>
      <c r="JDV308" s="148"/>
      <c r="JDW308" s="149" t="s">
        <v>2363</v>
      </c>
      <c r="JDX308" s="148"/>
      <c r="JDY308" s="150"/>
      <c r="JDZ308" s="150"/>
      <c r="JEA308" s="150"/>
      <c r="JEB308" s="151"/>
      <c r="JEC308" s="147">
        <v>27</v>
      </c>
      <c r="JED308" s="148"/>
      <c r="JEE308" s="149" t="s">
        <v>2363</v>
      </c>
      <c r="JEF308" s="148"/>
      <c r="JEG308" s="150"/>
      <c r="JEH308" s="150"/>
      <c r="JEI308" s="150"/>
      <c r="JEJ308" s="151"/>
      <c r="JEK308" s="147">
        <v>27</v>
      </c>
      <c r="JEL308" s="148"/>
      <c r="JEM308" s="149" t="s">
        <v>2363</v>
      </c>
      <c r="JEN308" s="148"/>
      <c r="JEO308" s="150"/>
      <c r="JEP308" s="150"/>
      <c r="JEQ308" s="150"/>
      <c r="JER308" s="151"/>
      <c r="JES308" s="147">
        <v>27</v>
      </c>
      <c r="JET308" s="148"/>
      <c r="JEU308" s="149" t="s">
        <v>2363</v>
      </c>
      <c r="JEV308" s="148"/>
      <c r="JEW308" s="150"/>
      <c r="JEX308" s="150"/>
      <c r="JEY308" s="150"/>
      <c r="JEZ308" s="151"/>
      <c r="JFA308" s="147">
        <v>27</v>
      </c>
      <c r="JFB308" s="148"/>
      <c r="JFC308" s="149" t="s">
        <v>2363</v>
      </c>
      <c r="JFD308" s="148"/>
      <c r="JFE308" s="150"/>
      <c r="JFF308" s="150"/>
      <c r="JFG308" s="150"/>
      <c r="JFH308" s="151"/>
      <c r="JFI308" s="147">
        <v>27</v>
      </c>
      <c r="JFJ308" s="148"/>
      <c r="JFK308" s="149" t="s">
        <v>2363</v>
      </c>
      <c r="JFL308" s="148"/>
      <c r="JFM308" s="150"/>
      <c r="JFN308" s="150"/>
      <c r="JFO308" s="150"/>
      <c r="JFP308" s="151"/>
      <c r="JFQ308" s="147">
        <v>27</v>
      </c>
      <c r="JFR308" s="148"/>
      <c r="JFS308" s="149" t="s">
        <v>2363</v>
      </c>
      <c r="JFT308" s="148"/>
      <c r="JFU308" s="150"/>
      <c r="JFV308" s="150"/>
      <c r="JFW308" s="150"/>
      <c r="JFX308" s="151"/>
      <c r="JFY308" s="147">
        <v>27</v>
      </c>
      <c r="JFZ308" s="148"/>
      <c r="JGA308" s="149" t="s">
        <v>2363</v>
      </c>
      <c r="JGB308" s="148"/>
      <c r="JGC308" s="150"/>
      <c r="JGD308" s="150"/>
      <c r="JGE308" s="150"/>
      <c r="JGF308" s="151"/>
      <c r="JGG308" s="147">
        <v>27</v>
      </c>
      <c r="JGH308" s="148"/>
      <c r="JGI308" s="149" t="s">
        <v>2363</v>
      </c>
      <c r="JGJ308" s="148"/>
      <c r="JGK308" s="150"/>
      <c r="JGL308" s="150"/>
      <c r="JGM308" s="150"/>
      <c r="JGN308" s="151"/>
      <c r="JGO308" s="147">
        <v>27</v>
      </c>
      <c r="JGP308" s="148"/>
      <c r="JGQ308" s="149" t="s">
        <v>2363</v>
      </c>
      <c r="JGR308" s="148"/>
      <c r="JGS308" s="150"/>
      <c r="JGT308" s="150"/>
      <c r="JGU308" s="150"/>
      <c r="JGV308" s="151"/>
      <c r="JGW308" s="147">
        <v>27</v>
      </c>
      <c r="JGX308" s="148"/>
      <c r="JGY308" s="149" t="s">
        <v>2363</v>
      </c>
      <c r="JGZ308" s="148"/>
      <c r="JHA308" s="150"/>
      <c r="JHB308" s="150"/>
      <c r="JHC308" s="150"/>
      <c r="JHD308" s="151"/>
      <c r="JHE308" s="147">
        <v>27</v>
      </c>
      <c r="JHF308" s="148"/>
      <c r="JHG308" s="149" t="s">
        <v>2363</v>
      </c>
      <c r="JHH308" s="148"/>
      <c r="JHI308" s="150"/>
      <c r="JHJ308" s="150"/>
      <c r="JHK308" s="150"/>
      <c r="JHL308" s="151"/>
      <c r="JHM308" s="147">
        <v>27</v>
      </c>
      <c r="JHN308" s="148"/>
      <c r="JHO308" s="149" t="s">
        <v>2363</v>
      </c>
      <c r="JHP308" s="148"/>
      <c r="JHQ308" s="150"/>
      <c r="JHR308" s="150"/>
      <c r="JHS308" s="150"/>
      <c r="JHT308" s="151"/>
      <c r="JHU308" s="147">
        <v>27</v>
      </c>
      <c r="JHV308" s="148"/>
      <c r="JHW308" s="149" t="s">
        <v>2363</v>
      </c>
      <c r="JHX308" s="148"/>
      <c r="JHY308" s="150"/>
      <c r="JHZ308" s="150"/>
      <c r="JIA308" s="150"/>
      <c r="JIB308" s="151"/>
      <c r="JIC308" s="147">
        <v>27</v>
      </c>
      <c r="JID308" s="148"/>
      <c r="JIE308" s="149" t="s">
        <v>2363</v>
      </c>
      <c r="JIF308" s="148"/>
      <c r="JIG308" s="150"/>
      <c r="JIH308" s="150"/>
      <c r="JII308" s="150"/>
      <c r="JIJ308" s="151"/>
      <c r="JIK308" s="147">
        <v>27</v>
      </c>
      <c r="JIL308" s="148"/>
      <c r="JIM308" s="149" t="s">
        <v>2363</v>
      </c>
      <c r="JIN308" s="148"/>
      <c r="JIO308" s="150"/>
      <c r="JIP308" s="150"/>
      <c r="JIQ308" s="150"/>
      <c r="JIR308" s="151"/>
      <c r="JIS308" s="147">
        <v>27</v>
      </c>
      <c r="JIT308" s="148"/>
      <c r="JIU308" s="149" t="s">
        <v>2363</v>
      </c>
      <c r="JIV308" s="148"/>
      <c r="JIW308" s="150"/>
      <c r="JIX308" s="150"/>
      <c r="JIY308" s="150"/>
      <c r="JIZ308" s="151"/>
      <c r="JJA308" s="147">
        <v>27</v>
      </c>
      <c r="JJB308" s="148"/>
      <c r="JJC308" s="149" t="s">
        <v>2363</v>
      </c>
      <c r="JJD308" s="148"/>
      <c r="JJE308" s="150"/>
      <c r="JJF308" s="150"/>
      <c r="JJG308" s="150"/>
      <c r="JJH308" s="151"/>
      <c r="JJI308" s="147">
        <v>27</v>
      </c>
      <c r="JJJ308" s="148"/>
      <c r="JJK308" s="149" t="s">
        <v>2363</v>
      </c>
      <c r="JJL308" s="148"/>
      <c r="JJM308" s="150"/>
      <c r="JJN308" s="150"/>
      <c r="JJO308" s="150"/>
      <c r="JJP308" s="151"/>
      <c r="JJQ308" s="147">
        <v>27</v>
      </c>
      <c r="JJR308" s="148"/>
      <c r="JJS308" s="149" t="s">
        <v>2363</v>
      </c>
      <c r="JJT308" s="148"/>
      <c r="JJU308" s="150"/>
      <c r="JJV308" s="150"/>
      <c r="JJW308" s="150"/>
      <c r="JJX308" s="151"/>
      <c r="JJY308" s="147">
        <v>27</v>
      </c>
      <c r="JJZ308" s="148"/>
      <c r="JKA308" s="149" t="s">
        <v>2363</v>
      </c>
      <c r="JKB308" s="148"/>
      <c r="JKC308" s="150"/>
      <c r="JKD308" s="150"/>
      <c r="JKE308" s="150"/>
      <c r="JKF308" s="151"/>
      <c r="JKG308" s="147">
        <v>27</v>
      </c>
      <c r="JKH308" s="148"/>
      <c r="JKI308" s="149" t="s">
        <v>2363</v>
      </c>
      <c r="JKJ308" s="148"/>
      <c r="JKK308" s="150"/>
      <c r="JKL308" s="150"/>
      <c r="JKM308" s="150"/>
      <c r="JKN308" s="151"/>
      <c r="JKO308" s="147">
        <v>27</v>
      </c>
      <c r="JKP308" s="148"/>
      <c r="JKQ308" s="149" t="s">
        <v>2363</v>
      </c>
      <c r="JKR308" s="148"/>
      <c r="JKS308" s="150"/>
      <c r="JKT308" s="150"/>
      <c r="JKU308" s="150"/>
      <c r="JKV308" s="151"/>
      <c r="JKW308" s="147">
        <v>27</v>
      </c>
      <c r="JKX308" s="148"/>
      <c r="JKY308" s="149" t="s">
        <v>2363</v>
      </c>
      <c r="JKZ308" s="148"/>
      <c r="JLA308" s="150"/>
      <c r="JLB308" s="150"/>
      <c r="JLC308" s="150"/>
      <c r="JLD308" s="151"/>
      <c r="JLE308" s="147">
        <v>27</v>
      </c>
      <c r="JLF308" s="148"/>
      <c r="JLG308" s="149" t="s">
        <v>2363</v>
      </c>
      <c r="JLH308" s="148"/>
      <c r="JLI308" s="150"/>
      <c r="JLJ308" s="150"/>
      <c r="JLK308" s="150"/>
      <c r="JLL308" s="151"/>
      <c r="JLM308" s="147">
        <v>27</v>
      </c>
      <c r="JLN308" s="148"/>
      <c r="JLO308" s="149" t="s">
        <v>2363</v>
      </c>
      <c r="JLP308" s="148"/>
      <c r="JLQ308" s="150"/>
      <c r="JLR308" s="150"/>
      <c r="JLS308" s="150"/>
      <c r="JLT308" s="151"/>
      <c r="JLU308" s="147">
        <v>27</v>
      </c>
      <c r="JLV308" s="148"/>
      <c r="JLW308" s="149" t="s">
        <v>2363</v>
      </c>
      <c r="JLX308" s="148"/>
      <c r="JLY308" s="150"/>
      <c r="JLZ308" s="150"/>
      <c r="JMA308" s="150"/>
      <c r="JMB308" s="151"/>
      <c r="JMC308" s="147">
        <v>27</v>
      </c>
      <c r="JMD308" s="148"/>
      <c r="JME308" s="149" t="s">
        <v>2363</v>
      </c>
      <c r="JMF308" s="148"/>
      <c r="JMG308" s="150"/>
      <c r="JMH308" s="150"/>
      <c r="JMI308" s="150"/>
      <c r="JMJ308" s="151"/>
      <c r="JMK308" s="147">
        <v>27</v>
      </c>
      <c r="JML308" s="148"/>
      <c r="JMM308" s="149" t="s">
        <v>2363</v>
      </c>
      <c r="JMN308" s="148"/>
      <c r="JMO308" s="150"/>
      <c r="JMP308" s="150"/>
      <c r="JMQ308" s="150"/>
      <c r="JMR308" s="151"/>
      <c r="JMS308" s="147">
        <v>27</v>
      </c>
      <c r="JMT308" s="148"/>
      <c r="JMU308" s="149" t="s">
        <v>2363</v>
      </c>
      <c r="JMV308" s="148"/>
      <c r="JMW308" s="150"/>
      <c r="JMX308" s="150"/>
      <c r="JMY308" s="150"/>
      <c r="JMZ308" s="151"/>
      <c r="JNA308" s="147">
        <v>27</v>
      </c>
      <c r="JNB308" s="148"/>
      <c r="JNC308" s="149" t="s">
        <v>2363</v>
      </c>
      <c r="JND308" s="148"/>
      <c r="JNE308" s="150"/>
      <c r="JNF308" s="150"/>
      <c r="JNG308" s="150"/>
      <c r="JNH308" s="151"/>
      <c r="JNI308" s="147">
        <v>27</v>
      </c>
      <c r="JNJ308" s="148"/>
      <c r="JNK308" s="149" t="s">
        <v>2363</v>
      </c>
      <c r="JNL308" s="148"/>
      <c r="JNM308" s="150"/>
      <c r="JNN308" s="150"/>
      <c r="JNO308" s="150"/>
      <c r="JNP308" s="151"/>
      <c r="JNQ308" s="147">
        <v>27</v>
      </c>
      <c r="JNR308" s="148"/>
      <c r="JNS308" s="149" t="s">
        <v>2363</v>
      </c>
      <c r="JNT308" s="148"/>
      <c r="JNU308" s="150"/>
      <c r="JNV308" s="150"/>
      <c r="JNW308" s="150"/>
      <c r="JNX308" s="151"/>
      <c r="JNY308" s="147">
        <v>27</v>
      </c>
      <c r="JNZ308" s="148"/>
      <c r="JOA308" s="149" t="s">
        <v>2363</v>
      </c>
      <c r="JOB308" s="148"/>
      <c r="JOC308" s="150"/>
      <c r="JOD308" s="150"/>
      <c r="JOE308" s="150"/>
      <c r="JOF308" s="151"/>
      <c r="JOG308" s="147">
        <v>27</v>
      </c>
      <c r="JOH308" s="148"/>
      <c r="JOI308" s="149" t="s">
        <v>2363</v>
      </c>
      <c r="JOJ308" s="148"/>
      <c r="JOK308" s="150"/>
      <c r="JOL308" s="150"/>
      <c r="JOM308" s="150"/>
      <c r="JON308" s="151"/>
      <c r="JOO308" s="147">
        <v>27</v>
      </c>
      <c r="JOP308" s="148"/>
      <c r="JOQ308" s="149" t="s">
        <v>2363</v>
      </c>
      <c r="JOR308" s="148"/>
      <c r="JOS308" s="150"/>
      <c r="JOT308" s="150"/>
      <c r="JOU308" s="150"/>
      <c r="JOV308" s="151"/>
      <c r="JOW308" s="147">
        <v>27</v>
      </c>
      <c r="JOX308" s="148"/>
      <c r="JOY308" s="149" t="s">
        <v>2363</v>
      </c>
      <c r="JOZ308" s="148"/>
      <c r="JPA308" s="150"/>
      <c r="JPB308" s="150"/>
      <c r="JPC308" s="150"/>
      <c r="JPD308" s="151"/>
      <c r="JPE308" s="147">
        <v>27</v>
      </c>
      <c r="JPF308" s="148"/>
      <c r="JPG308" s="149" t="s">
        <v>2363</v>
      </c>
      <c r="JPH308" s="148"/>
      <c r="JPI308" s="150"/>
      <c r="JPJ308" s="150"/>
      <c r="JPK308" s="150"/>
      <c r="JPL308" s="151"/>
      <c r="JPM308" s="147">
        <v>27</v>
      </c>
      <c r="JPN308" s="148"/>
      <c r="JPO308" s="149" t="s">
        <v>2363</v>
      </c>
      <c r="JPP308" s="148"/>
      <c r="JPQ308" s="150"/>
      <c r="JPR308" s="150"/>
      <c r="JPS308" s="150"/>
      <c r="JPT308" s="151"/>
      <c r="JPU308" s="147">
        <v>27</v>
      </c>
      <c r="JPV308" s="148"/>
      <c r="JPW308" s="149" t="s">
        <v>2363</v>
      </c>
      <c r="JPX308" s="148"/>
      <c r="JPY308" s="150"/>
      <c r="JPZ308" s="150"/>
      <c r="JQA308" s="150"/>
      <c r="JQB308" s="151"/>
      <c r="JQC308" s="147">
        <v>27</v>
      </c>
      <c r="JQD308" s="148"/>
      <c r="JQE308" s="149" t="s">
        <v>2363</v>
      </c>
      <c r="JQF308" s="148"/>
      <c r="JQG308" s="150"/>
      <c r="JQH308" s="150"/>
      <c r="JQI308" s="150"/>
      <c r="JQJ308" s="151"/>
      <c r="JQK308" s="147">
        <v>27</v>
      </c>
      <c r="JQL308" s="148"/>
      <c r="JQM308" s="149" t="s">
        <v>2363</v>
      </c>
      <c r="JQN308" s="148"/>
      <c r="JQO308" s="150"/>
      <c r="JQP308" s="150"/>
      <c r="JQQ308" s="150"/>
      <c r="JQR308" s="151"/>
      <c r="JQS308" s="147">
        <v>27</v>
      </c>
      <c r="JQT308" s="148"/>
      <c r="JQU308" s="149" t="s">
        <v>2363</v>
      </c>
      <c r="JQV308" s="148"/>
      <c r="JQW308" s="150"/>
      <c r="JQX308" s="150"/>
      <c r="JQY308" s="150"/>
      <c r="JQZ308" s="151"/>
      <c r="JRA308" s="147">
        <v>27</v>
      </c>
      <c r="JRB308" s="148"/>
      <c r="JRC308" s="149" t="s">
        <v>2363</v>
      </c>
      <c r="JRD308" s="148"/>
      <c r="JRE308" s="150"/>
      <c r="JRF308" s="150"/>
      <c r="JRG308" s="150"/>
      <c r="JRH308" s="151"/>
      <c r="JRI308" s="147">
        <v>27</v>
      </c>
      <c r="JRJ308" s="148"/>
      <c r="JRK308" s="149" t="s">
        <v>2363</v>
      </c>
      <c r="JRL308" s="148"/>
      <c r="JRM308" s="150"/>
      <c r="JRN308" s="150"/>
      <c r="JRO308" s="150"/>
      <c r="JRP308" s="151"/>
      <c r="JRQ308" s="147">
        <v>27</v>
      </c>
      <c r="JRR308" s="148"/>
      <c r="JRS308" s="149" t="s">
        <v>2363</v>
      </c>
      <c r="JRT308" s="148"/>
      <c r="JRU308" s="150"/>
      <c r="JRV308" s="150"/>
      <c r="JRW308" s="150"/>
      <c r="JRX308" s="151"/>
      <c r="JRY308" s="147">
        <v>27</v>
      </c>
      <c r="JRZ308" s="148"/>
      <c r="JSA308" s="149" t="s">
        <v>2363</v>
      </c>
      <c r="JSB308" s="148"/>
      <c r="JSC308" s="150"/>
      <c r="JSD308" s="150"/>
      <c r="JSE308" s="150"/>
      <c r="JSF308" s="151"/>
      <c r="JSG308" s="147">
        <v>27</v>
      </c>
      <c r="JSH308" s="148"/>
      <c r="JSI308" s="149" t="s">
        <v>2363</v>
      </c>
      <c r="JSJ308" s="148"/>
      <c r="JSK308" s="150"/>
      <c r="JSL308" s="150"/>
      <c r="JSM308" s="150"/>
      <c r="JSN308" s="151"/>
      <c r="JSO308" s="147">
        <v>27</v>
      </c>
      <c r="JSP308" s="148"/>
      <c r="JSQ308" s="149" t="s">
        <v>2363</v>
      </c>
      <c r="JSR308" s="148"/>
      <c r="JSS308" s="150"/>
      <c r="JST308" s="150"/>
      <c r="JSU308" s="150"/>
      <c r="JSV308" s="151"/>
      <c r="JSW308" s="147">
        <v>27</v>
      </c>
      <c r="JSX308" s="148"/>
      <c r="JSY308" s="149" t="s">
        <v>2363</v>
      </c>
      <c r="JSZ308" s="148"/>
      <c r="JTA308" s="150"/>
      <c r="JTB308" s="150"/>
      <c r="JTC308" s="150"/>
      <c r="JTD308" s="151"/>
      <c r="JTE308" s="147">
        <v>27</v>
      </c>
      <c r="JTF308" s="148"/>
      <c r="JTG308" s="149" t="s">
        <v>2363</v>
      </c>
      <c r="JTH308" s="148"/>
      <c r="JTI308" s="150"/>
      <c r="JTJ308" s="150"/>
      <c r="JTK308" s="150"/>
      <c r="JTL308" s="151"/>
      <c r="JTM308" s="147">
        <v>27</v>
      </c>
      <c r="JTN308" s="148"/>
      <c r="JTO308" s="149" t="s">
        <v>2363</v>
      </c>
      <c r="JTP308" s="148"/>
      <c r="JTQ308" s="150"/>
      <c r="JTR308" s="150"/>
      <c r="JTS308" s="150"/>
      <c r="JTT308" s="151"/>
      <c r="JTU308" s="147">
        <v>27</v>
      </c>
      <c r="JTV308" s="148"/>
      <c r="JTW308" s="149" t="s">
        <v>2363</v>
      </c>
      <c r="JTX308" s="148"/>
      <c r="JTY308" s="150"/>
      <c r="JTZ308" s="150"/>
      <c r="JUA308" s="150"/>
      <c r="JUB308" s="151"/>
      <c r="JUC308" s="147">
        <v>27</v>
      </c>
      <c r="JUD308" s="148"/>
      <c r="JUE308" s="149" t="s">
        <v>2363</v>
      </c>
      <c r="JUF308" s="148"/>
      <c r="JUG308" s="150"/>
      <c r="JUH308" s="150"/>
      <c r="JUI308" s="150"/>
      <c r="JUJ308" s="151"/>
      <c r="JUK308" s="147">
        <v>27</v>
      </c>
      <c r="JUL308" s="148"/>
      <c r="JUM308" s="149" t="s">
        <v>2363</v>
      </c>
      <c r="JUN308" s="148"/>
      <c r="JUO308" s="150"/>
      <c r="JUP308" s="150"/>
      <c r="JUQ308" s="150"/>
      <c r="JUR308" s="151"/>
      <c r="JUS308" s="147">
        <v>27</v>
      </c>
      <c r="JUT308" s="148"/>
      <c r="JUU308" s="149" t="s">
        <v>2363</v>
      </c>
      <c r="JUV308" s="148"/>
      <c r="JUW308" s="150"/>
      <c r="JUX308" s="150"/>
      <c r="JUY308" s="150"/>
      <c r="JUZ308" s="151"/>
      <c r="JVA308" s="147">
        <v>27</v>
      </c>
      <c r="JVB308" s="148"/>
      <c r="JVC308" s="149" t="s">
        <v>2363</v>
      </c>
      <c r="JVD308" s="148"/>
      <c r="JVE308" s="150"/>
      <c r="JVF308" s="150"/>
      <c r="JVG308" s="150"/>
      <c r="JVH308" s="151"/>
      <c r="JVI308" s="147">
        <v>27</v>
      </c>
      <c r="JVJ308" s="148"/>
      <c r="JVK308" s="149" t="s">
        <v>2363</v>
      </c>
      <c r="JVL308" s="148"/>
      <c r="JVM308" s="150"/>
      <c r="JVN308" s="150"/>
      <c r="JVO308" s="150"/>
      <c r="JVP308" s="151"/>
      <c r="JVQ308" s="147">
        <v>27</v>
      </c>
      <c r="JVR308" s="148"/>
      <c r="JVS308" s="149" t="s">
        <v>2363</v>
      </c>
      <c r="JVT308" s="148"/>
      <c r="JVU308" s="150"/>
      <c r="JVV308" s="150"/>
      <c r="JVW308" s="150"/>
      <c r="JVX308" s="151"/>
      <c r="JVY308" s="147">
        <v>27</v>
      </c>
      <c r="JVZ308" s="148"/>
      <c r="JWA308" s="149" t="s">
        <v>2363</v>
      </c>
      <c r="JWB308" s="148"/>
      <c r="JWC308" s="150"/>
      <c r="JWD308" s="150"/>
      <c r="JWE308" s="150"/>
      <c r="JWF308" s="151"/>
      <c r="JWG308" s="147">
        <v>27</v>
      </c>
      <c r="JWH308" s="148"/>
      <c r="JWI308" s="149" t="s">
        <v>2363</v>
      </c>
      <c r="JWJ308" s="148"/>
      <c r="JWK308" s="150"/>
      <c r="JWL308" s="150"/>
      <c r="JWM308" s="150"/>
      <c r="JWN308" s="151"/>
      <c r="JWO308" s="147">
        <v>27</v>
      </c>
      <c r="JWP308" s="148"/>
      <c r="JWQ308" s="149" t="s">
        <v>2363</v>
      </c>
      <c r="JWR308" s="148"/>
      <c r="JWS308" s="150"/>
      <c r="JWT308" s="150"/>
      <c r="JWU308" s="150"/>
      <c r="JWV308" s="151"/>
      <c r="JWW308" s="147">
        <v>27</v>
      </c>
      <c r="JWX308" s="148"/>
      <c r="JWY308" s="149" t="s">
        <v>2363</v>
      </c>
      <c r="JWZ308" s="148"/>
      <c r="JXA308" s="150"/>
      <c r="JXB308" s="150"/>
      <c r="JXC308" s="150"/>
      <c r="JXD308" s="151"/>
      <c r="JXE308" s="147">
        <v>27</v>
      </c>
      <c r="JXF308" s="148"/>
      <c r="JXG308" s="149" t="s">
        <v>2363</v>
      </c>
      <c r="JXH308" s="148"/>
      <c r="JXI308" s="150"/>
      <c r="JXJ308" s="150"/>
      <c r="JXK308" s="150"/>
      <c r="JXL308" s="151"/>
      <c r="JXM308" s="147">
        <v>27</v>
      </c>
      <c r="JXN308" s="148"/>
      <c r="JXO308" s="149" t="s">
        <v>2363</v>
      </c>
      <c r="JXP308" s="148"/>
      <c r="JXQ308" s="150"/>
      <c r="JXR308" s="150"/>
      <c r="JXS308" s="150"/>
      <c r="JXT308" s="151"/>
      <c r="JXU308" s="147">
        <v>27</v>
      </c>
      <c r="JXV308" s="148"/>
      <c r="JXW308" s="149" t="s">
        <v>2363</v>
      </c>
      <c r="JXX308" s="148"/>
      <c r="JXY308" s="150"/>
      <c r="JXZ308" s="150"/>
      <c r="JYA308" s="150"/>
      <c r="JYB308" s="151"/>
      <c r="JYC308" s="147">
        <v>27</v>
      </c>
      <c r="JYD308" s="148"/>
      <c r="JYE308" s="149" t="s">
        <v>2363</v>
      </c>
      <c r="JYF308" s="148"/>
      <c r="JYG308" s="150"/>
      <c r="JYH308" s="150"/>
      <c r="JYI308" s="150"/>
      <c r="JYJ308" s="151"/>
      <c r="JYK308" s="147">
        <v>27</v>
      </c>
      <c r="JYL308" s="148"/>
      <c r="JYM308" s="149" t="s">
        <v>2363</v>
      </c>
      <c r="JYN308" s="148"/>
      <c r="JYO308" s="150"/>
      <c r="JYP308" s="150"/>
      <c r="JYQ308" s="150"/>
      <c r="JYR308" s="151"/>
      <c r="JYS308" s="147">
        <v>27</v>
      </c>
      <c r="JYT308" s="148"/>
      <c r="JYU308" s="149" t="s">
        <v>2363</v>
      </c>
      <c r="JYV308" s="148"/>
      <c r="JYW308" s="150"/>
      <c r="JYX308" s="150"/>
      <c r="JYY308" s="150"/>
      <c r="JYZ308" s="151"/>
      <c r="JZA308" s="147">
        <v>27</v>
      </c>
      <c r="JZB308" s="148"/>
      <c r="JZC308" s="149" t="s">
        <v>2363</v>
      </c>
      <c r="JZD308" s="148"/>
      <c r="JZE308" s="150"/>
      <c r="JZF308" s="150"/>
      <c r="JZG308" s="150"/>
      <c r="JZH308" s="151"/>
      <c r="JZI308" s="147">
        <v>27</v>
      </c>
      <c r="JZJ308" s="148"/>
      <c r="JZK308" s="149" t="s">
        <v>2363</v>
      </c>
      <c r="JZL308" s="148"/>
      <c r="JZM308" s="150"/>
      <c r="JZN308" s="150"/>
      <c r="JZO308" s="150"/>
      <c r="JZP308" s="151"/>
      <c r="JZQ308" s="147">
        <v>27</v>
      </c>
      <c r="JZR308" s="148"/>
      <c r="JZS308" s="149" t="s">
        <v>2363</v>
      </c>
      <c r="JZT308" s="148"/>
      <c r="JZU308" s="150"/>
      <c r="JZV308" s="150"/>
      <c r="JZW308" s="150"/>
      <c r="JZX308" s="151"/>
      <c r="JZY308" s="147">
        <v>27</v>
      </c>
      <c r="JZZ308" s="148"/>
      <c r="KAA308" s="149" t="s">
        <v>2363</v>
      </c>
      <c r="KAB308" s="148"/>
      <c r="KAC308" s="150"/>
      <c r="KAD308" s="150"/>
      <c r="KAE308" s="150"/>
      <c r="KAF308" s="151"/>
      <c r="KAG308" s="147">
        <v>27</v>
      </c>
      <c r="KAH308" s="148"/>
      <c r="KAI308" s="149" t="s">
        <v>2363</v>
      </c>
      <c r="KAJ308" s="148"/>
      <c r="KAK308" s="150"/>
      <c r="KAL308" s="150"/>
      <c r="KAM308" s="150"/>
      <c r="KAN308" s="151"/>
      <c r="KAO308" s="147">
        <v>27</v>
      </c>
      <c r="KAP308" s="148"/>
      <c r="KAQ308" s="149" t="s">
        <v>2363</v>
      </c>
      <c r="KAR308" s="148"/>
      <c r="KAS308" s="150"/>
      <c r="KAT308" s="150"/>
      <c r="KAU308" s="150"/>
      <c r="KAV308" s="151"/>
      <c r="KAW308" s="147">
        <v>27</v>
      </c>
      <c r="KAX308" s="148"/>
      <c r="KAY308" s="149" t="s">
        <v>2363</v>
      </c>
      <c r="KAZ308" s="148"/>
      <c r="KBA308" s="150"/>
      <c r="KBB308" s="150"/>
      <c r="KBC308" s="150"/>
      <c r="KBD308" s="151"/>
      <c r="KBE308" s="147">
        <v>27</v>
      </c>
      <c r="KBF308" s="148"/>
      <c r="KBG308" s="149" t="s">
        <v>2363</v>
      </c>
      <c r="KBH308" s="148"/>
      <c r="KBI308" s="150"/>
      <c r="KBJ308" s="150"/>
      <c r="KBK308" s="150"/>
      <c r="KBL308" s="151"/>
      <c r="KBM308" s="147">
        <v>27</v>
      </c>
      <c r="KBN308" s="148"/>
      <c r="KBO308" s="149" t="s">
        <v>2363</v>
      </c>
      <c r="KBP308" s="148"/>
      <c r="KBQ308" s="150"/>
      <c r="KBR308" s="150"/>
      <c r="KBS308" s="150"/>
      <c r="KBT308" s="151"/>
      <c r="KBU308" s="147">
        <v>27</v>
      </c>
      <c r="KBV308" s="148"/>
      <c r="KBW308" s="149" t="s">
        <v>2363</v>
      </c>
      <c r="KBX308" s="148"/>
      <c r="KBY308" s="150"/>
      <c r="KBZ308" s="150"/>
      <c r="KCA308" s="150"/>
      <c r="KCB308" s="151"/>
      <c r="KCC308" s="147">
        <v>27</v>
      </c>
      <c r="KCD308" s="148"/>
      <c r="KCE308" s="149" t="s">
        <v>2363</v>
      </c>
      <c r="KCF308" s="148"/>
      <c r="KCG308" s="150"/>
      <c r="KCH308" s="150"/>
      <c r="KCI308" s="150"/>
      <c r="KCJ308" s="151"/>
      <c r="KCK308" s="147">
        <v>27</v>
      </c>
      <c r="KCL308" s="148"/>
      <c r="KCM308" s="149" t="s">
        <v>2363</v>
      </c>
      <c r="KCN308" s="148"/>
      <c r="KCO308" s="150"/>
      <c r="KCP308" s="150"/>
      <c r="KCQ308" s="150"/>
      <c r="KCR308" s="151"/>
      <c r="KCS308" s="147">
        <v>27</v>
      </c>
      <c r="KCT308" s="148"/>
      <c r="KCU308" s="149" t="s">
        <v>2363</v>
      </c>
      <c r="KCV308" s="148"/>
      <c r="KCW308" s="150"/>
      <c r="KCX308" s="150"/>
      <c r="KCY308" s="150"/>
      <c r="KCZ308" s="151"/>
      <c r="KDA308" s="147">
        <v>27</v>
      </c>
      <c r="KDB308" s="148"/>
      <c r="KDC308" s="149" t="s">
        <v>2363</v>
      </c>
      <c r="KDD308" s="148"/>
      <c r="KDE308" s="150"/>
      <c r="KDF308" s="150"/>
      <c r="KDG308" s="150"/>
      <c r="KDH308" s="151"/>
      <c r="KDI308" s="147">
        <v>27</v>
      </c>
      <c r="KDJ308" s="148"/>
      <c r="KDK308" s="149" t="s">
        <v>2363</v>
      </c>
      <c r="KDL308" s="148"/>
      <c r="KDM308" s="150"/>
      <c r="KDN308" s="150"/>
      <c r="KDO308" s="150"/>
      <c r="KDP308" s="151"/>
      <c r="KDQ308" s="147">
        <v>27</v>
      </c>
      <c r="KDR308" s="148"/>
      <c r="KDS308" s="149" t="s">
        <v>2363</v>
      </c>
      <c r="KDT308" s="148"/>
      <c r="KDU308" s="150"/>
      <c r="KDV308" s="150"/>
      <c r="KDW308" s="150"/>
      <c r="KDX308" s="151"/>
      <c r="KDY308" s="147">
        <v>27</v>
      </c>
      <c r="KDZ308" s="148"/>
      <c r="KEA308" s="149" t="s">
        <v>2363</v>
      </c>
      <c r="KEB308" s="148"/>
      <c r="KEC308" s="150"/>
      <c r="KED308" s="150"/>
      <c r="KEE308" s="150"/>
      <c r="KEF308" s="151"/>
      <c r="KEG308" s="147">
        <v>27</v>
      </c>
      <c r="KEH308" s="148"/>
      <c r="KEI308" s="149" t="s">
        <v>2363</v>
      </c>
      <c r="KEJ308" s="148"/>
      <c r="KEK308" s="150"/>
      <c r="KEL308" s="150"/>
      <c r="KEM308" s="150"/>
      <c r="KEN308" s="151"/>
      <c r="KEO308" s="147">
        <v>27</v>
      </c>
      <c r="KEP308" s="148"/>
      <c r="KEQ308" s="149" t="s">
        <v>2363</v>
      </c>
      <c r="KER308" s="148"/>
      <c r="KES308" s="150"/>
      <c r="KET308" s="150"/>
      <c r="KEU308" s="150"/>
      <c r="KEV308" s="151"/>
      <c r="KEW308" s="147">
        <v>27</v>
      </c>
      <c r="KEX308" s="148"/>
      <c r="KEY308" s="149" t="s">
        <v>2363</v>
      </c>
      <c r="KEZ308" s="148"/>
      <c r="KFA308" s="150"/>
      <c r="KFB308" s="150"/>
      <c r="KFC308" s="150"/>
      <c r="KFD308" s="151"/>
      <c r="KFE308" s="147">
        <v>27</v>
      </c>
      <c r="KFF308" s="148"/>
      <c r="KFG308" s="149" t="s">
        <v>2363</v>
      </c>
      <c r="KFH308" s="148"/>
      <c r="KFI308" s="150"/>
      <c r="KFJ308" s="150"/>
      <c r="KFK308" s="150"/>
      <c r="KFL308" s="151"/>
      <c r="KFM308" s="147">
        <v>27</v>
      </c>
      <c r="KFN308" s="148"/>
      <c r="KFO308" s="149" t="s">
        <v>2363</v>
      </c>
      <c r="KFP308" s="148"/>
      <c r="KFQ308" s="150"/>
      <c r="KFR308" s="150"/>
      <c r="KFS308" s="150"/>
      <c r="KFT308" s="151"/>
      <c r="KFU308" s="147">
        <v>27</v>
      </c>
      <c r="KFV308" s="148"/>
      <c r="KFW308" s="149" t="s">
        <v>2363</v>
      </c>
      <c r="KFX308" s="148"/>
      <c r="KFY308" s="150"/>
      <c r="KFZ308" s="150"/>
      <c r="KGA308" s="150"/>
      <c r="KGB308" s="151"/>
      <c r="KGC308" s="147">
        <v>27</v>
      </c>
      <c r="KGD308" s="148"/>
      <c r="KGE308" s="149" t="s">
        <v>2363</v>
      </c>
      <c r="KGF308" s="148"/>
      <c r="KGG308" s="150"/>
      <c r="KGH308" s="150"/>
      <c r="KGI308" s="150"/>
      <c r="KGJ308" s="151"/>
      <c r="KGK308" s="147">
        <v>27</v>
      </c>
      <c r="KGL308" s="148"/>
      <c r="KGM308" s="149" t="s">
        <v>2363</v>
      </c>
      <c r="KGN308" s="148"/>
      <c r="KGO308" s="150"/>
      <c r="KGP308" s="150"/>
      <c r="KGQ308" s="150"/>
      <c r="KGR308" s="151"/>
      <c r="KGS308" s="147">
        <v>27</v>
      </c>
      <c r="KGT308" s="148"/>
      <c r="KGU308" s="149" t="s">
        <v>2363</v>
      </c>
      <c r="KGV308" s="148"/>
      <c r="KGW308" s="150"/>
      <c r="KGX308" s="150"/>
      <c r="KGY308" s="150"/>
      <c r="KGZ308" s="151"/>
      <c r="KHA308" s="147">
        <v>27</v>
      </c>
      <c r="KHB308" s="148"/>
      <c r="KHC308" s="149" t="s">
        <v>2363</v>
      </c>
      <c r="KHD308" s="148"/>
      <c r="KHE308" s="150"/>
      <c r="KHF308" s="150"/>
      <c r="KHG308" s="150"/>
      <c r="KHH308" s="151"/>
      <c r="KHI308" s="147">
        <v>27</v>
      </c>
      <c r="KHJ308" s="148"/>
      <c r="KHK308" s="149" t="s">
        <v>2363</v>
      </c>
      <c r="KHL308" s="148"/>
      <c r="KHM308" s="150"/>
      <c r="KHN308" s="150"/>
      <c r="KHO308" s="150"/>
      <c r="KHP308" s="151"/>
      <c r="KHQ308" s="147">
        <v>27</v>
      </c>
      <c r="KHR308" s="148"/>
      <c r="KHS308" s="149" t="s">
        <v>2363</v>
      </c>
      <c r="KHT308" s="148"/>
      <c r="KHU308" s="150"/>
      <c r="KHV308" s="150"/>
      <c r="KHW308" s="150"/>
      <c r="KHX308" s="151"/>
      <c r="KHY308" s="147">
        <v>27</v>
      </c>
      <c r="KHZ308" s="148"/>
      <c r="KIA308" s="149" t="s">
        <v>2363</v>
      </c>
      <c r="KIB308" s="148"/>
      <c r="KIC308" s="150"/>
      <c r="KID308" s="150"/>
      <c r="KIE308" s="150"/>
      <c r="KIF308" s="151"/>
      <c r="KIG308" s="147">
        <v>27</v>
      </c>
      <c r="KIH308" s="148"/>
      <c r="KII308" s="149" t="s">
        <v>2363</v>
      </c>
      <c r="KIJ308" s="148"/>
      <c r="KIK308" s="150"/>
      <c r="KIL308" s="150"/>
      <c r="KIM308" s="150"/>
      <c r="KIN308" s="151"/>
      <c r="KIO308" s="147">
        <v>27</v>
      </c>
      <c r="KIP308" s="148"/>
      <c r="KIQ308" s="149" t="s">
        <v>2363</v>
      </c>
      <c r="KIR308" s="148"/>
      <c r="KIS308" s="150"/>
      <c r="KIT308" s="150"/>
      <c r="KIU308" s="150"/>
      <c r="KIV308" s="151"/>
      <c r="KIW308" s="147">
        <v>27</v>
      </c>
      <c r="KIX308" s="148"/>
      <c r="KIY308" s="149" t="s">
        <v>2363</v>
      </c>
      <c r="KIZ308" s="148"/>
      <c r="KJA308" s="150"/>
      <c r="KJB308" s="150"/>
      <c r="KJC308" s="150"/>
      <c r="KJD308" s="151"/>
      <c r="KJE308" s="147">
        <v>27</v>
      </c>
      <c r="KJF308" s="148"/>
      <c r="KJG308" s="149" t="s">
        <v>2363</v>
      </c>
      <c r="KJH308" s="148"/>
      <c r="KJI308" s="150"/>
      <c r="KJJ308" s="150"/>
      <c r="KJK308" s="150"/>
      <c r="KJL308" s="151"/>
      <c r="KJM308" s="147">
        <v>27</v>
      </c>
      <c r="KJN308" s="148"/>
      <c r="KJO308" s="149" t="s">
        <v>2363</v>
      </c>
      <c r="KJP308" s="148"/>
      <c r="KJQ308" s="150"/>
      <c r="KJR308" s="150"/>
      <c r="KJS308" s="150"/>
      <c r="KJT308" s="151"/>
      <c r="KJU308" s="147">
        <v>27</v>
      </c>
      <c r="KJV308" s="148"/>
      <c r="KJW308" s="149" t="s">
        <v>2363</v>
      </c>
      <c r="KJX308" s="148"/>
      <c r="KJY308" s="150"/>
      <c r="KJZ308" s="150"/>
      <c r="KKA308" s="150"/>
      <c r="KKB308" s="151"/>
      <c r="KKC308" s="147">
        <v>27</v>
      </c>
      <c r="KKD308" s="148"/>
      <c r="KKE308" s="149" t="s">
        <v>2363</v>
      </c>
      <c r="KKF308" s="148"/>
      <c r="KKG308" s="150"/>
      <c r="KKH308" s="150"/>
      <c r="KKI308" s="150"/>
      <c r="KKJ308" s="151"/>
      <c r="KKK308" s="147">
        <v>27</v>
      </c>
      <c r="KKL308" s="148"/>
      <c r="KKM308" s="149" t="s">
        <v>2363</v>
      </c>
      <c r="KKN308" s="148"/>
      <c r="KKO308" s="150"/>
      <c r="KKP308" s="150"/>
      <c r="KKQ308" s="150"/>
      <c r="KKR308" s="151"/>
      <c r="KKS308" s="147">
        <v>27</v>
      </c>
      <c r="KKT308" s="148"/>
      <c r="KKU308" s="149" t="s">
        <v>2363</v>
      </c>
      <c r="KKV308" s="148"/>
      <c r="KKW308" s="150"/>
      <c r="KKX308" s="150"/>
      <c r="KKY308" s="150"/>
      <c r="KKZ308" s="151"/>
      <c r="KLA308" s="147">
        <v>27</v>
      </c>
      <c r="KLB308" s="148"/>
      <c r="KLC308" s="149" t="s">
        <v>2363</v>
      </c>
      <c r="KLD308" s="148"/>
      <c r="KLE308" s="150"/>
      <c r="KLF308" s="150"/>
      <c r="KLG308" s="150"/>
      <c r="KLH308" s="151"/>
      <c r="KLI308" s="147">
        <v>27</v>
      </c>
      <c r="KLJ308" s="148"/>
      <c r="KLK308" s="149" t="s">
        <v>2363</v>
      </c>
      <c r="KLL308" s="148"/>
      <c r="KLM308" s="150"/>
      <c r="KLN308" s="150"/>
      <c r="KLO308" s="150"/>
      <c r="KLP308" s="151"/>
      <c r="KLQ308" s="147">
        <v>27</v>
      </c>
      <c r="KLR308" s="148"/>
      <c r="KLS308" s="149" t="s">
        <v>2363</v>
      </c>
      <c r="KLT308" s="148"/>
      <c r="KLU308" s="150"/>
      <c r="KLV308" s="150"/>
      <c r="KLW308" s="150"/>
      <c r="KLX308" s="151"/>
      <c r="KLY308" s="147">
        <v>27</v>
      </c>
      <c r="KLZ308" s="148"/>
      <c r="KMA308" s="149" t="s">
        <v>2363</v>
      </c>
      <c r="KMB308" s="148"/>
      <c r="KMC308" s="150"/>
      <c r="KMD308" s="150"/>
      <c r="KME308" s="150"/>
      <c r="KMF308" s="151"/>
      <c r="KMG308" s="147">
        <v>27</v>
      </c>
      <c r="KMH308" s="148"/>
      <c r="KMI308" s="149" t="s">
        <v>2363</v>
      </c>
      <c r="KMJ308" s="148"/>
      <c r="KMK308" s="150"/>
      <c r="KML308" s="150"/>
      <c r="KMM308" s="150"/>
      <c r="KMN308" s="151"/>
      <c r="KMO308" s="147">
        <v>27</v>
      </c>
      <c r="KMP308" s="148"/>
      <c r="KMQ308" s="149" t="s">
        <v>2363</v>
      </c>
      <c r="KMR308" s="148"/>
      <c r="KMS308" s="150"/>
      <c r="KMT308" s="150"/>
      <c r="KMU308" s="150"/>
      <c r="KMV308" s="151"/>
      <c r="KMW308" s="147">
        <v>27</v>
      </c>
      <c r="KMX308" s="148"/>
      <c r="KMY308" s="149" t="s">
        <v>2363</v>
      </c>
      <c r="KMZ308" s="148"/>
      <c r="KNA308" s="150"/>
      <c r="KNB308" s="150"/>
      <c r="KNC308" s="150"/>
      <c r="KND308" s="151"/>
      <c r="KNE308" s="147">
        <v>27</v>
      </c>
      <c r="KNF308" s="148"/>
      <c r="KNG308" s="149" t="s">
        <v>2363</v>
      </c>
      <c r="KNH308" s="148"/>
      <c r="KNI308" s="150"/>
      <c r="KNJ308" s="150"/>
      <c r="KNK308" s="150"/>
      <c r="KNL308" s="151"/>
      <c r="KNM308" s="147">
        <v>27</v>
      </c>
      <c r="KNN308" s="148"/>
      <c r="KNO308" s="149" t="s">
        <v>2363</v>
      </c>
      <c r="KNP308" s="148"/>
      <c r="KNQ308" s="150"/>
      <c r="KNR308" s="150"/>
      <c r="KNS308" s="150"/>
      <c r="KNT308" s="151"/>
      <c r="KNU308" s="147">
        <v>27</v>
      </c>
      <c r="KNV308" s="148"/>
      <c r="KNW308" s="149" t="s">
        <v>2363</v>
      </c>
      <c r="KNX308" s="148"/>
      <c r="KNY308" s="150"/>
      <c r="KNZ308" s="150"/>
      <c r="KOA308" s="150"/>
      <c r="KOB308" s="151"/>
      <c r="KOC308" s="147">
        <v>27</v>
      </c>
      <c r="KOD308" s="148"/>
      <c r="KOE308" s="149" t="s">
        <v>2363</v>
      </c>
      <c r="KOF308" s="148"/>
      <c r="KOG308" s="150"/>
      <c r="KOH308" s="150"/>
      <c r="KOI308" s="150"/>
      <c r="KOJ308" s="151"/>
      <c r="KOK308" s="147">
        <v>27</v>
      </c>
      <c r="KOL308" s="148"/>
      <c r="KOM308" s="149" t="s">
        <v>2363</v>
      </c>
      <c r="KON308" s="148"/>
      <c r="KOO308" s="150"/>
      <c r="KOP308" s="150"/>
      <c r="KOQ308" s="150"/>
      <c r="KOR308" s="151"/>
      <c r="KOS308" s="147">
        <v>27</v>
      </c>
      <c r="KOT308" s="148"/>
      <c r="KOU308" s="149" t="s">
        <v>2363</v>
      </c>
      <c r="KOV308" s="148"/>
      <c r="KOW308" s="150"/>
      <c r="KOX308" s="150"/>
      <c r="KOY308" s="150"/>
      <c r="KOZ308" s="151"/>
      <c r="KPA308" s="147">
        <v>27</v>
      </c>
      <c r="KPB308" s="148"/>
      <c r="KPC308" s="149" t="s">
        <v>2363</v>
      </c>
      <c r="KPD308" s="148"/>
      <c r="KPE308" s="150"/>
      <c r="KPF308" s="150"/>
      <c r="KPG308" s="150"/>
      <c r="KPH308" s="151"/>
      <c r="KPI308" s="147">
        <v>27</v>
      </c>
      <c r="KPJ308" s="148"/>
      <c r="KPK308" s="149" t="s">
        <v>2363</v>
      </c>
      <c r="KPL308" s="148"/>
      <c r="KPM308" s="150"/>
      <c r="KPN308" s="150"/>
      <c r="KPO308" s="150"/>
      <c r="KPP308" s="151"/>
      <c r="KPQ308" s="147">
        <v>27</v>
      </c>
      <c r="KPR308" s="148"/>
      <c r="KPS308" s="149" t="s">
        <v>2363</v>
      </c>
      <c r="KPT308" s="148"/>
      <c r="KPU308" s="150"/>
      <c r="KPV308" s="150"/>
      <c r="KPW308" s="150"/>
      <c r="KPX308" s="151"/>
      <c r="KPY308" s="147">
        <v>27</v>
      </c>
      <c r="KPZ308" s="148"/>
      <c r="KQA308" s="149" t="s">
        <v>2363</v>
      </c>
      <c r="KQB308" s="148"/>
      <c r="KQC308" s="150"/>
      <c r="KQD308" s="150"/>
      <c r="KQE308" s="150"/>
      <c r="KQF308" s="151"/>
      <c r="KQG308" s="147">
        <v>27</v>
      </c>
      <c r="KQH308" s="148"/>
      <c r="KQI308" s="149" t="s">
        <v>2363</v>
      </c>
      <c r="KQJ308" s="148"/>
      <c r="KQK308" s="150"/>
      <c r="KQL308" s="150"/>
      <c r="KQM308" s="150"/>
      <c r="KQN308" s="151"/>
      <c r="KQO308" s="147">
        <v>27</v>
      </c>
      <c r="KQP308" s="148"/>
      <c r="KQQ308" s="149" t="s">
        <v>2363</v>
      </c>
      <c r="KQR308" s="148"/>
      <c r="KQS308" s="150"/>
      <c r="KQT308" s="150"/>
      <c r="KQU308" s="150"/>
      <c r="KQV308" s="151"/>
      <c r="KQW308" s="147">
        <v>27</v>
      </c>
      <c r="KQX308" s="148"/>
      <c r="KQY308" s="149" t="s">
        <v>2363</v>
      </c>
      <c r="KQZ308" s="148"/>
      <c r="KRA308" s="150"/>
      <c r="KRB308" s="150"/>
      <c r="KRC308" s="150"/>
      <c r="KRD308" s="151"/>
      <c r="KRE308" s="147">
        <v>27</v>
      </c>
      <c r="KRF308" s="148"/>
      <c r="KRG308" s="149" t="s">
        <v>2363</v>
      </c>
      <c r="KRH308" s="148"/>
      <c r="KRI308" s="150"/>
      <c r="KRJ308" s="150"/>
      <c r="KRK308" s="150"/>
      <c r="KRL308" s="151"/>
      <c r="KRM308" s="147">
        <v>27</v>
      </c>
      <c r="KRN308" s="148"/>
      <c r="KRO308" s="149" t="s">
        <v>2363</v>
      </c>
      <c r="KRP308" s="148"/>
      <c r="KRQ308" s="150"/>
      <c r="KRR308" s="150"/>
      <c r="KRS308" s="150"/>
      <c r="KRT308" s="151"/>
      <c r="KRU308" s="147">
        <v>27</v>
      </c>
      <c r="KRV308" s="148"/>
      <c r="KRW308" s="149" t="s">
        <v>2363</v>
      </c>
      <c r="KRX308" s="148"/>
      <c r="KRY308" s="150"/>
      <c r="KRZ308" s="150"/>
      <c r="KSA308" s="150"/>
      <c r="KSB308" s="151"/>
      <c r="KSC308" s="147">
        <v>27</v>
      </c>
      <c r="KSD308" s="148"/>
      <c r="KSE308" s="149" t="s">
        <v>2363</v>
      </c>
      <c r="KSF308" s="148"/>
      <c r="KSG308" s="150"/>
      <c r="KSH308" s="150"/>
      <c r="KSI308" s="150"/>
      <c r="KSJ308" s="151"/>
      <c r="KSK308" s="147">
        <v>27</v>
      </c>
      <c r="KSL308" s="148"/>
      <c r="KSM308" s="149" t="s">
        <v>2363</v>
      </c>
      <c r="KSN308" s="148"/>
      <c r="KSO308" s="150"/>
      <c r="KSP308" s="150"/>
      <c r="KSQ308" s="150"/>
      <c r="KSR308" s="151"/>
      <c r="KSS308" s="147">
        <v>27</v>
      </c>
      <c r="KST308" s="148"/>
      <c r="KSU308" s="149" t="s">
        <v>2363</v>
      </c>
      <c r="KSV308" s="148"/>
      <c r="KSW308" s="150"/>
      <c r="KSX308" s="150"/>
      <c r="KSY308" s="150"/>
      <c r="KSZ308" s="151"/>
      <c r="KTA308" s="147">
        <v>27</v>
      </c>
      <c r="KTB308" s="148"/>
      <c r="KTC308" s="149" t="s">
        <v>2363</v>
      </c>
      <c r="KTD308" s="148"/>
      <c r="KTE308" s="150"/>
      <c r="KTF308" s="150"/>
      <c r="KTG308" s="150"/>
      <c r="KTH308" s="151"/>
      <c r="KTI308" s="147">
        <v>27</v>
      </c>
      <c r="KTJ308" s="148"/>
      <c r="KTK308" s="149" t="s">
        <v>2363</v>
      </c>
      <c r="KTL308" s="148"/>
      <c r="KTM308" s="150"/>
      <c r="KTN308" s="150"/>
      <c r="KTO308" s="150"/>
      <c r="KTP308" s="151"/>
      <c r="KTQ308" s="147">
        <v>27</v>
      </c>
      <c r="KTR308" s="148"/>
      <c r="KTS308" s="149" t="s">
        <v>2363</v>
      </c>
      <c r="KTT308" s="148"/>
      <c r="KTU308" s="150"/>
      <c r="KTV308" s="150"/>
      <c r="KTW308" s="150"/>
      <c r="KTX308" s="151"/>
      <c r="KTY308" s="147">
        <v>27</v>
      </c>
      <c r="KTZ308" s="148"/>
      <c r="KUA308" s="149" t="s">
        <v>2363</v>
      </c>
      <c r="KUB308" s="148"/>
      <c r="KUC308" s="150"/>
      <c r="KUD308" s="150"/>
      <c r="KUE308" s="150"/>
      <c r="KUF308" s="151"/>
      <c r="KUG308" s="147">
        <v>27</v>
      </c>
      <c r="KUH308" s="148"/>
      <c r="KUI308" s="149" t="s">
        <v>2363</v>
      </c>
      <c r="KUJ308" s="148"/>
      <c r="KUK308" s="150"/>
      <c r="KUL308" s="150"/>
      <c r="KUM308" s="150"/>
      <c r="KUN308" s="151"/>
      <c r="KUO308" s="147">
        <v>27</v>
      </c>
      <c r="KUP308" s="148"/>
      <c r="KUQ308" s="149" t="s">
        <v>2363</v>
      </c>
      <c r="KUR308" s="148"/>
      <c r="KUS308" s="150"/>
      <c r="KUT308" s="150"/>
      <c r="KUU308" s="150"/>
      <c r="KUV308" s="151"/>
      <c r="KUW308" s="147">
        <v>27</v>
      </c>
      <c r="KUX308" s="148"/>
      <c r="KUY308" s="149" t="s">
        <v>2363</v>
      </c>
      <c r="KUZ308" s="148"/>
      <c r="KVA308" s="150"/>
      <c r="KVB308" s="150"/>
      <c r="KVC308" s="150"/>
      <c r="KVD308" s="151"/>
      <c r="KVE308" s="147">
        <v>27</v>
      </c>
      <c r="KVF308" s="148"/>
      <c r="KVG308" s="149" t="s">
        <v>2363</v>
      </c>
      <c r="KVH308" s="148"/>
      <c r="KVI308" s="150"/>
      <c r="KVJ308" s="150"/>
      <c r="KVK308" s="150"/>
      <c r="KVL308" s="151"/>
      <c r="KVM308" s="147">
        <v>27</v>
      </c>
      <c r="KVN308" s="148"/>
      <c r="KVO308" s="149" t="s">
        <v>2363</v>
      </c>
      <c r="KVP308" s="148"/>
      <c r="KVQ308" s="150"/>
      <c r="KVR308" s="150"/>
      <c r="KVS308" s="150"/>
      <c r="KVT308" s="151"/>
      <c r="KVU308" s="147">
        <v>27</v>
      </c>
      <c r="KVV308" s="148"/>
      <c r="KVW308" s="149" t="s">
        <v>2363</v>
      </c>
      <c r="KVX308" s="148"/>
      <c r="KVY308" s="150"/>
      <c r="KVZ308" s="150"/>
      <c r="KWA308" s="150"/>
      <c r="KWB308" s="151"/>
      <c r="KWC308" s="147">
        <v>27</v>
      </c>
      <c r="KWD308" s="148"/>
      <c r="KWE308" s="149" t="s">
        <v>2363</v>
      </c>
      <c r="KWF308" s="148"/>
      <c r="KWG308" s="150"/>
      <c r="KWH308" s="150"/>
      <c r="KWI308" s="150"/>
      <c r="KWJ308" s="151"/>
      <c r="KWK308" s="147">
        <v>27</v>
      </c>
      <c r="KWL308" s="148"/>
      <c r="KWM308" s="149" t="s">
        <v>2363</v>
      </c>
      <c r="KWN308" s="148"/>
      <c r="KWO308" s="150"/>
      <c r="KWP308" s="150"/>
      <c r="KWQ308" s="150"/>
      <c r="KWR308" s="151"/>
      <c r="KWS308" s="147">
        <v>27</v>
      </c>
      <c r="KWT308" s="148"/>
      <c r="KWU308" s="149" t="s">
        <v>2363</v>
      </c>
      <c r="KWV308" s="148"/>
      <c r="KWW308" s="150"/>
      <c r="KWX308" s="150"/>
      <c r="KWY308" s="150"/>
      <c r="KWZ308" s="151"/>
      <c r="KXA308" s="147">
        <v>27</v>
      </c>
      <c r="KXB308" s="148"/>
      <c r="KXC308" s="149" t="s">
        <v>2363</v>
      </c>
      <c r="KXD308" s="148"/>
      <c r="KXE308" s="150"/>
      <c r="KXF308" s="150"/>
      <c r="KXG308" s="150"/>
      <c r="KXH308" s="151"/>
      <c r="KXI308" s="147">
        <v>27</v>
      </c>
      <c r="KXJ308" s="148"/>
      <c r="KXK308" s="149" t="s">
        <v>2363</v>
      </c>
      <c r="KXL308" s="148"/>
      <c r="KXM308" s="150"/>
      <c r="KXN308" s="150"/>
      <c r="KXO308" s="150"/>
      <c r="KXP308" s="151"/>
      <c r="KXQ308" s="147">
        <v>27</v>
      </c>
      <c r="KXR308" s="148"/>
      <c r="KXS308" s="149" t="s">
        <v>2363</v>
      </c>
      <c r="KXT308" s="148"/>
      <c r="KXU308" s="150"/>
      <c r="KXV308" s="150"/>
      <c r="KXW308" s="150"/>
      <c r="KXX308" s="151"/>
      <c r="KXY308" s="147">
        <v>27</v>
      </c>
      <c r="KXZ308" s="148"/>
      <c r="KYA308" s="149" t="s">
        <v>2363</v>
      </c>
      <c r="KYB308" s="148"/>
      <c r="KYC308" s="150"/>
      <c r="KYD308" s="150"/>
      <c r="KYE308" s="150"/>
      <c r="KYF308" s="151"/>
      <c r="KYG308" s="147">
        <v>27</v>
      </c>
      <c r="KYH308" s="148"/>
      <c r="KYI308" s="149" t="s">
        <v>2363</v>
      </c>
      <c r="KYJ308" s="148"/>
      <c r="KYK308" s="150"/>
      <c r="KYL308" s="150"/>
      <c r="KYM308" s="150"/>
      <c r="KYN308" s="151"/>
      <c r="KYO308" s="147">
        <v>27</v>
      </c>
      <c r="KYP308" s="148"/>
      <c r="KYQ308" s="149" t="s">
        <v>2363</v>
      </c>
      <c r="KYR308" s="148"/>
      <c r="KYS308" s="150"/>
      <c r="KYT308" s="150"/>
      <c r="KYU308" s="150"/>
      <c r="KYV308" s="151"/>
      <c r="KYW308" s="147">
        <v>27</v>
      </c>
      <c r="KYX308" s="148"/>
      <c r="KYY308" s="149" t="s">
        <v>2363</v>
      </c>
      <c r="KYZ308" s="148"/>
      <c r="KZA308" s="150"/>
      <c r="KZB308" s="150"/>
      <c r="KZC308" s="150"/>
      <c r="KZD308" s="151"/>
      <c r="KZE308" s="147">
        <v>27</v>
      </c>
      <c r="KZF308" s="148"/>
      <c r="KZG308" s="149" t="s">
        <v>2363</v>
      </c>
      <c r="KZH308" s="148"/>
      <c r="KZI308" s="150"/>
      <c r="KZJ308" s="150"/>
      <c r="KZK308" s="150"/>
      <c r="KZL308" s="151"/>
      <c r="KZM308" s="147">
        <v>27</v>
      </c>
      <c r="KZN308" s="148"/>
      <c r="KZO308" s="149" t="s">
        <v>2363</v>
      </c>
      <c r="KZP308" s="148"/>
      <c r="KZQ308" s="150"/>
      <c r="KZR308" s="150"/>
      <c r="KZS308" s="150"/>
      <c r="KZT308" s="151"/>
      <c r="KZU308" s="147">
        <v>27</v>
      </c>
      <c r="KZV308" s="148"/>
      <c r="KZW308" s="149" t="s">
        <v>2363</v>
      </c>
      <c r="KZX308" s="148"/>
      <c r="KZY308" s="150"/>
      <c r="KZZ308" s="150"/>
      <c r="LAA308" s="150"/>
      <c r="LAB308" s="151"/>
      <c r="LAC308" s="147">
        <v>27</v>
      </c>
      <c r="LAD308" s="148"/>
      <c r="LAE308" s="149" t="s">
        <v>2363</v>
      </c>
      <c r="LAF308" s="148"/>
      <c r="LAG308" s="150"/>
      <c r="LAH308" s="150"/>
      <c r="LAI308" s="150"/>
      <c r="LAJ308" s="151"/>
      <c r="LAK308" s="147">
        <v>27</v>
      </c>
      <c r="LAL308" s="148"/>
      <c r="LAM308" s="149" t="s">
        <v>2363</v>
      </c>
      <c r="LAN308" s="148"/>
      <c r="LAO308" s="150"/>
      <c r="LAP308" s="150"/>
      <c r="LAQ308" s="150"/>
      <c r="LAR308" s="151"/>
      <c r="LAS308" s="147">
        <v>27</v>
      </c>
      <c r="LAT308" s="148"/>
      <c r="LAU308" s="149" t="s">
        <v>2363</v>
      </c>
      <c r="LAV308" s="148"/>
      <c r="LAW308" s="150"/>
      <c r="LAX308" s="150"/>
      <c r="LAY308" s="150"/>
      <c r="LAZ308" s="151"/>
      <c r="LBA308" s="147">
        <v>27</v>
      </c>
      <c r="LBB308" s="148"/>
      <c r="LBC308" s="149" t="s">
        <v>2363</v>
      </c>
      <c r="LBD308" s="148"/>
      <c r="LBE308" s="150"/>
      <c r="LBF308" s="150"/>
      <c r="LBG308" s="150"/>
      <c r="LBH308" s="151"/>
      <c r="LBI308" s="147">
        <v>27</v>
      </c>
      <c r="LBJ308" s="148"/>
      <c r="LBK308" s="149" t="s">
        <v>2363</v>
      </c>
      <c r="LBL308" s="148"/>
      <c r="LBM308" s="150"/>
      <c r="LBN308" s="150"/>
      <c r="LBO308" s="150"/>
      <c r="LBP308" s="151"/>
      <c r="LBQ308" s="147">
        <v>27</v>
      </c>
      <c r="LBR308" s="148"/>
      <c r="LBS308" s="149" t="s">
        <v>2363</v>
      </c>
      <c r="LBT308" s="148"/>
      <c r="LBU308" s="150"/>
      <c r="LBV308" s="150"/>
      <c r="LBW308" s="150"/>
      <c r="LBX308" s="151"/>
      <c r="LBY308" s="147">
        <v>27</v>
      </c>
      <c r="LBZ308" s="148"/>
      <c r="LCA308" s="149" t="s">
        <v>2363</v>
      </c>
      <c r="LCB308" s="148"/>
      <c r="LCC308" s="150"/>
      <c r="LCD308" s="150"/>
      <c r="LCE308" s="150"/>
      <c r="LCF308" s="151"/>
      <c r="LCG308" s="147">
        <v>27</v>
      </c>
      <c r="LCH308" s="148"/>
      <c r="LCI308" s="149" t="s">
        <v>2363</v>
      </c>
      <c r="LCJ308" s="148"/>
      <c r="LCK308" s="150"/>
      <c r="LCL308" s="150"/>
      <c r="LCM308" s="150"/>
      <c r="LCN308" s="151"/>
      <c r="LCO308" s="147">
        <v>27</v>
      </c>
      <c r="LCP308" s="148"/>
      <c r="LCQ308" s="149" t="s">
        <v>2363</v>
      </c>
      <c r="LCR308" s="148"/>
      <c r="LCS308" s="150"/>
      <c r="LCT308" s="150"/>
      <c r="LCU308" s="150"/>
      <c r="LCV308" s="151"/>
      <c r="LCW308" s="147">
        <v>27</v>
      </c>
      <c r="LCX308" s="148"/>
      <c r="LCY308" s="149" t="s">
        <v>2363</v>
      </c>
      <c r="LCZ308" s="148"/>
      <c r="LDA308" s="150"/>
      <c r="LDB308" s="150"/>
      <c r="LDC308" s="150"/>
      <c r="LDD308" s="151"/>
      <c r="LDE308" s="147">
        <v>27</v>
      </c>
      <c r="LDF308" s="148"/>
      <c r="LDG308" s="149" t="s">
        <v>2363</v>
      </c>
      <c r="LDH308" s="148"/>
      <c r="LDI308" s="150"/>
      <c r="LDJ308" s="150"/>
      <c r="LDK308" s="150"/>
      <c r="LDL308" s="151"/>
      <c r="LDM308" s="147">
        <v>27</v>
      </c>
      <c r="LDN308" s="148"/>
      <c r="LDO308" s="149" t="s">
        <v>2363</v>
      </c>
      <c r="LDP308" s="148"/>
      <c r="LDQ308" s="150"/>
      <c r="LDR308" s="150"/>
      <c r="LDS308" s="150"/>
      <c r="LDT308" s="151"/>
      <c r="LDU308" s="147">
        <v>27</v>
      </c>
      <c r="LDV308" s="148"/>
      <c r="LDW308" s="149" t="s">
        <v>2363</v>
      </c>
      <c r="LDX308" s="148"/>
      <c r="LDY308" s="150"/>
      <c r="LDZ308" s="150"/>
      <c r="LEA308" s="150"/>
      <c r="LEB308" s="151"/>
      <c r="LEC308" s="147">
        <v>27</v>
      </c>
      <c r="LED308" s="148"/>
      <c r="LEE308" s="149" t="s">
        <v>2363</v>
      </c>
      <c r="LEF308" s="148"/>
      <c r="LEG308" s="150"/>
      <c r="LEH308" s="150"/>
      <c r="LEI308" s="150"/>
      <c r="LEJ308" s="151"/>
      <c r="LEK308" s="147">
        <v>27</v>
      </c>
      <c r="LEL308" s="148"/>
      <c r="LEM308" s="149" t="s">
        <v>2363</v>
      </c>
      <c r="LEN308" s="148"/>
      <c r="LEO308" s="150"/>
      <c r="LEP308" s="150"/>
      <c r="LEQ308" s="150"/>
      <c r="LER308" s="151"/>
      <c r="LES308" s="147">
        <v>27</v>
      </c>
      <c r="LET308" s="148"/>
      <c r="LEU308" s="149" t="s">
        <v>2363</v>
      </c>
      <c r="LEV308" s="148"/>
      <c r="LEW308" s="150"/>
      <c r="LEX308" s="150"/>
      <c r="LEY308" s="150"/>
      <c r="LEZ308" s="151"/>
      <c r="LFA308" s="147">
        <v>27</v>
      </c>
      <c r="LFB308" s="148"/>
      <c r="LFC308" s="149" t="s">
        <v>2363</v>
      </c>
      <c r="LFD308" s="148"/>
      <c r="LFE308" s="150"/>
      <c r="LFF308" s="150"/>
      <c r="LFG308" s="150"/>
      <c r="LFH308" s="151"/>
      <c r="LFI308" s="147">
        <v>27</v>
      </c>
      <c r="LFJ308" s="148"/>
      <c r="LFK308" s="149" t="s">
        <v>2363</v>
      </c>
      <c r="LFL308" s="148"/>
      <c r="LFM308" s="150"/>
      <c r="LFN308" s="150"/>
      <c r="LFO308" s="150"/>
      <c r="LFP308" s="151"/>
      <c r="LFQ308" s="147">
        <v>27</v>
      </c>
      <c r="LFR308" s="148"/>
      <c r="LFS308" s="149" t="s">
        <v>2363</v>
      </c>
      <c r="LFT308" s="148"/>
      <c r="LFU308" s="150"/>
      <c r="LFV308" s="150"/>
      <c r="LFW308" s="150"/>
      <c r="LFX308" s="151"/>
      <c r="LFY308" s="147">
        <v>27</v>
      </c>
      <c r="LFZ308" s="148"/>
      <c r="LGA308" s="149" t="s">
        <v>2363</v>
      </c>
      <c r="LGB308" s="148"/>
      <c r="LGC308" s="150"/>
      <c r="LGD308" s="150"/>
      <c r="LGE308" s="150"/>
      <c r="LGF308" s="151"/>
      <c r="LGG308" s="147">
        <v>27</v>
      </c>
      <c r="LGH308" s="148"/>
      <c r="LGI308" s="149" t="s">
        <v>2363</v>
      </c>
      <c r="LGJ308" s="148"/>
      <c r="LGK308" s="150"/>
      <c r="LGL308" s="150"/>
      <c r="LGM308" s="150"/>
      <c r="LGN308" s="151"/>
      <c r="LGO308" s="147">
        <v>27</v>
      </c>
      <c r="LGP308" s="148"/>
      <c r="LGQ308" s="149" t="s">
        <v>2363</v>
      </c>
      <c r="LGR308" s="148"/>
      <c r="LGS308" s="150"/>
      <c r="LGT308" s="150"/>
      <c r="LGU308" s="150"/>
      <c r="LGV308" s="151"/>
      <c r="LGW308" s="147">
        <v>27</v>
      </c>
      <c r="LGX308" s="148"/>
      <c r="LGY308" s="149" t="s">
        <v>2363</v>
      </c>
      <c r="LGZ308" s="148"/>
      <c r="LHA308" s="150"/>
      <c r="LHB308" s="150"/>
      <c r="LHC308" s="150"/>
      <c r="LHD308" s="151"/>
      <c r="LHE308" s="147">
        <v>27</v>
      </c>
      <c r="LHF308" s="148"/>
      <c r="LHG308" s="149" t="s">
        <v>2363</v>
      </c>
      <c r="LHH308" s="148"/>
      <c r="LHI308" s="150"/>
      <c r="LHJ308" s="150"/>
      <c r="LHK308" s="150"/>
      <c r="LHL308" s="151"/>
      <c r="LHM308" s="147">
        <v>27</v>
      </c>
      <c r="LHN308" s="148"/>
      <c r="LHO308" s="149" t="s">
        <v>2363</v>
      </c>
      <c r="LHP308" s="148"/>
      <c r="LHQ308" s="150"/>
      <c r="LHR308" s="150"/>
      <c r="LHS308" s="150"/>
      <c r="LHT308" s="151"/>
      <c r="LHU308" s="147">
        <v>27</v>
      </c>
      <c r="LHV308" s="148"/>
      <c r="LHW308" s="149" t="s">
        <v>2363</v>
      </c>
      <c r="LHX308" s="148"/>
      <c r="LHY308" s="150"/>
      <c r="LHZ308" s="150"/>
      <c r="LIA308" s="150"/>
      <c r="LIB308" s="151"/>
      <c r="LIC308" s="147">
        <v>27</v>
      </c>
      <c r="LID308" s="148"/>
      <c r="LIE308" s="149" t="s">
        <v>2363</v>
      </c>
      <c r="LIF308" s="148"/>
      <c r="LIG308" s="150"/>
      <c r="LIH308" s="150"/>
      <c r="LII308" s="150"/>
      <c r="LIJ308" s="151"/>
      <c r="LIK308" s="147">
        <v>27</v>
      </c>
      <c r="LIL308" s="148"/>
      <c r="LIM308" s="149" t="s">
        <v>2363</v>
      </c>
      <c r="LIN308" s="148"/>
      <c r="LIO308" s="150"/>
      <c r="LIP308" s="150"/>
      <c r="LIQ308" s="150"/>
      <c r="LIR308" s="151"/>
      <c r="LIS308" s="147">
        <v>27</v>
      </c>
      <c r="LIT308" s="148"/>
      <c r="LIU308" s="149" t="s">
        <v>2363</v>
      </c>
      <c r="LIV308" s="148"/>
      <c r="LIW308" s="150"/>
      <c r="LIX308" s="150"/>
      <c r="LIY308" s="150"/>
      <c r="LIZ308" s="151"/>
      <c r="LJA308" s="147">
        <v>27</v>
      </c>
      <c r="LJB308" s="148"/>
      <c r="LJC308" s="149" t="s">
        <v>2363</v>
      </c>
      <c r="LJD308" s="148"/>
      <c r="LJE308" s="150"/>
      <c r="LJF308" s="150"/>
      <c r="LJG308" s="150"/>
      <c r="LJH308" s="151"/>
      <c r="LJI308" s="147">
        <v>27</v>
      </c>
      <c r="LJJ308" s="148"/>
      <c r="LJK308" s="149" t="s">
        <v>2363</v>
      </c>
      <c r="LJL308" s="148"/>
      <c r="LJM308" s="150"/>
      <c r="LJN308" s="150"/>
      <c r="LJO308" s="150"/>
      <c r="LJP308" s="151"/>
      <c r="LJQ308" s="147">
        <v>27</v>
      </c>
      <c r="LJR308" s="148"/>
      <c r="LJS308" s="149" t="s">
        <v>2363</v>
      </c>
      <c r="LJT308" s="148"/>
      <c r="LJU308" s="150"/>
      <c r="LJV308" s="150"/>
      <c r="LJW308" s="150"/>
      <c r="LJX308" s="151"/>
      <c r="LJY308" s="147">
        <v>27</v>
      </c>
      <c r="LJZ308" s="148"/>
      <c r="LKA308" s="149" t="s">
        <v>2363</v>
      </c>
      <c r="LKB308" s="148"/>
      <c r="LKC308" s="150"/>
      <c r="LKD308" s="150"/>
      <c r="LKE308" s="150"/>
      <c r="LKF308" s="151"/>
      <c r="LKG308" s="147">
        <v>27</v>
      </c>
      <c r="LKH308" s="148"/>
      <c r="LKI308" s="149" t="s">
        <v>2363</v>
      </c>
      <c r="LKJ308" s="148"/>
      <c r="LKK308" s="150"/>
      <c r="LKL308" s="150"/>
      <c r="LKM308" s="150"/>
      <c r="LKN308" s="151"/>
      <c r="LKO308" s="147">
        <v>27</v>
      </c>
      <c r="LKP308" s="148"/>
      <c r="LKQ308" s="149" t="s">
        <v>2363</v>
      </c>
      <c r="LKR308" s="148"/>
      <c r="LKS308" s="150"/>
      <c r="LKT308" s="150"/>
      <c r="LKU308" s="150"/>
      <c r="LKV308" s="151"/>
      <c r="LKW308" s="147">
        <v>27</v>
      </c>
      <c r="LKX308" s="148"/>
      <c r="LKY308" s="149" t="s">
        <v>2363</v>
      </c>
      <c r="LKZ308" s="148"/>
      <c r="LLA308" s="150"/>
      <c r="LLB308" s="150"/>
      <c r="LLC308" s="150"/>
      <c r="LLD308" s="151"/>
      <c r="LLE308" s="147">
        <v>27</v>
      </c>
      <c r="LLF308" s="148"/>
      <c r="LLG308" s="149" t="s">
        <v>2363</v>
      </c>
      <c r="LLH308" s="148"/>
      <c r="LLI308" s="150"/>
      <c r="LLJ308" s="150"/>
      <c r="LLK308" s="150"/>
      <c r="LLL308" s="151"/>
      <c r="LLM308" s="147">
        <v>27</v>
      </c>
      <c r="LLN308" s="148"/>
      <c r="LLO308" s="149" t="s">
        <v>2363</v>
      </c>
      <c r="LLP308" s="148"/>
      <c r="LLQ308" s="150"/>
      <c r="LLR308" s="150"/>
      <c r="LLS308" s="150"/>
      <c r="LLT308" s="151"/>
      <c r="LLU308" s="147">
        <v>27</v>
      </c>
      <c r="LLV308" s="148"/>
      <c r="LLW308" s="149" t="s">
        <v>2363</v>
      </c>
      <c r="LLX308" s="148"/>
      <c r="LLY308" s="150"/>
      <c r="LLZ308" s="150"/>
      <c r="LMA308" s="150"/>
      <c r="LMB308" s="151"/>
      <c r="LMC308" s="147">
        <v>27</v>
      </c>
      <c r="LMD308" s="148"/>
      <c r="LME308" s="149" t="s">
        <v>2363</v>
      </c>
      <c r="LMF308" s="148"/>
      <c r="LMG308" s="150"/>
      <c r="LMH308" s="150"/>
      <c r="LMI308" s="150"/>
      <c r="LMJ308" s="151"/>
      <c r="LMK308" s="147">
        <v>27</v>
      </c>
      <c r="LML308" s="148"/>
      <c r="LMM308" s="149" t="s">
        <v>2363</v>
      </c>
      <c r="LMN308" s="148"/>
      <c r="LMO308" s="150"/>
      <c r="LMP308" s="150"/>
      <c r="LMQ308" s="150"/>
      <c r="LMR308" s="151"/>
      <c r="LMS308" s="147">
        <v>27</v>
      </c>
      <c r="LMT308" s="148"/>
      <c r="LMU308" s="149" t="s">
        <v>2363</v>
      </c>
      <c r="LMV308" s="148"/>
      <c r="LMW308" s="150"/>
      <c r="LMX308" s="150"/>
      <c r="LMY308" s="150"/>
      <c r="LMZ308" s="151"/>
      <c r="LNA308" s="147">
        <v>27</v>
      </c>
      <c r="LNB308" s="148"/>
      <c r="LNC308" s="149" t="s">
        <v>2363</v>
      </c>
      <c r="LND308" s="148"/>
      <c r="LNE308" s="150"/>
      <c r="LNF308" s="150"/>
      <c r="LNG308" s="150"/>
      <c r="LNH308" s="151"/>
      <c r="LNI308" s="147">
        <v>27</v>
      </c>
      <c r="LNJ308" s="148"/>
      <c r="LNK308" s="149" t="s">
        <v>2363</v>
      </c>
      <c r="LNL308" s="148"/>
      <c r="LNM308" s="150"/>
      <c r="LNN308" s="150"/>
      <c r="LNO308" s="150"/>
      <c r="LNP308" s="151"/>
      <c r="LNQ308" s="147">
        <v>27</v>
      </c>
      <c r="LNR308" s="148"/>
      <c r="LNS308" s="149" t="s">
        <v>2363</v>
      </c>
      <c r="LNT308" s="148"/>
      <c r="LNU308" s="150"/>
      <c r="LNV308" s="150"/>
      <c r="LNW308" s="150"/>
      <c r="LNX308" s="151"/>
      <c r="LNY308" s="147">
        <v>27</v>
      </c>
      <c r="LNZ308" s="148"/>
      <c r="LOA308" s="149" t="s">
        <v>2363</v>
      </c>
      <c r="LOB308" s="148"/>
      <c r="LOC308" s="150"/>
      <c r="LOD308" s="150"/>
      <c r="LOE308" s="150"/>
      <c r="LOF308" s="151"/>
      <c r="LOG308" s="147">
        <v>27</v>
      </c>
      <c r="LOH308" s="148"/>
      <c r="LOI308" s="149" t="s">
        <v>2363</v>
      </c>
      <c r="LOJ308" s="148"/>
      <c r="LOK308" s="150"/>
      <c r="LOL308" s="150"/>
      <c r="LOM308" s="150"/>
      <c r="LON308" s="151"/>
      <c r="LOO308" s="147">
        <v>27</v>
      </c>
      <c r="LOP308" s="148"/>
      <c r="LOQ308" s="149" t="s">
        <v>2363</v>
      </c>
      <c r="LOR308" s="148"/>
      <c r="LOS308" s="150"/>
      <c r="LOT308" s="150"/>
      <c r="LOU308" s="150"/>
      <c r="LOV308" s="151"/>
      <c r="LOW308" s="147">
        <v>27</v>
      </c>
      <c r="LOX308" s="148"/>
      <c r="LOY308" s="149" t="s">
        <v>2363</v>
      </c>
      <c r="LOZ308" s="148"/>
      <c r="LPA308" s="150"/>
      <c r="LPB308" s="150"/>
      <c r="LPC308" s="150"/>
      <c r="LPD308" s="151"/>
      <c r="LPE308" s="147">
        <v>27</v>
      </c>
      <c r="LPF308" s="148"/>
      <c r="LPG308" s="149" t="s">
        <v>2363</v>
      </c>
      <c r="LPH308" s="148"/>
      <c r="LPI308" s="150"/>
      <c r="LPJ308" s="150"/>
      <c r="LPK308" s="150"/>
      <c r="LPL308" s="151"/>
      <c r="LPM308" s="147">
        <v>27</v>
      </c>
      <c r="LPN308" s="148"/>
      <c r="LPO308" s="149" t="s">
        <v>2363</v>
      </c>
      <c r="LPP308" s="148"/>
      <c r="LPQ308" s="150"/>
      <c r="LPR308" s="150"/>
      <c r="LPS308" s="150"/>
      <c r="LPT308" s="151"/>
      <c r="LPU308" s="147">
        <v>27</v>
      </c>
      <c r="LPV308" s="148"/>
      <c r="LPW308" s="149" t="s">
        <v>2363</v>
      </c>
      <c r="LPX308" s="148"/>
      <c r="LPY308" s="150"/>
      <c r="LPZ308" s="150"/>
      <c r="LQA308" s="150"/>
      <c r="LQB308" s="151"/>
      <c r="LQC308" s="147">
        <v>27</v>
      </c>
      <c r="LQD308" s="148"/>
      <c r="LQE308" s="149" t="s">
        <v>2363</v>
      </c>
      <c r="LQF308" s="148"/>
      <c r="LQG308" s="150"/>
      <c r="LQH308" s="150"/>
      <c r="LQI308" s="150"/>
      <c r="LQJ308" s="151"/>
      <c r="LQK308" s="147">
        <v>27</v>
      </c>
      <c r="LQL308" s="148"/>
      <c r="LQM308" s="149" t="s">
        <v>2363</v>
      </c>
      <c r="LQN308" s="148"/>
      <c r="LQO308" s="150"/>
      <c r="LQP308" s="150"/>
      <c r="LQQ308" s="150"/>
      <c r="LQR308" s="151"/>
      <c r="LQS308" s="147">
        <v>27</v>
      </c>
      <c r="LQT308" s="148"/>
      <c r="LQU308" s="149" t="s">
        <v>2363</v>
      </c>
      <c r="LQV308" s="148"/>
      <c r="LQW308" s="150"/>
      <c r="LQX308" s="150"/>
      <c r="LQY308" s="150"/>
      <c r="LQZ308" s="151"/>
      <c r="LRA308" s="147">
        <v>27</v>
      </c>
      <c r="LRB308" s="148"/>
      <c r="LRC308" s="149" t="s">
        <v>2363</v>
      </c>
      <c r="LRD308" s="148"/>
      <c r="LRE308" s="150"/>
      <c r="LRF308" s="150"/>
      <c r="LRG308" s="150"/>
      <c r="LRH308" s="151"/>
      <c r="LRI308" s="147">
        <v>27</v>
      </c>
      <c r="LRJ308" s="148"/>
      <c r="LRK308" s="149" t="s">
        <v>2363</v>
      </c>
      <c r="LRL308" s="148"/>
      <c r="LRM308" s="150"/>
      <c r="LRN308" s="150"/>
      <c r="LRO308" s="150"/>
      <c r="LRP308" s="151"/>
      <c r="LRQ308" s="147">
        <v>27</v>
      </c>
      <c r="LRR308" s="148"/>
      <c r="LRS308" s="149" t="s">
        <v>2363</v>
      </c>
      <c r="LRT308" s="148"/>
      <c r="LRU308" s="150"/>
      <c r="LRV308" s="150"/>
      <c r="LRW308" s="150"/>
      <c r="LRX308" s="151"/>
      <c r="LRY308" s="147">
        <v>27</v>
      </c>
      <c r="LRZ308" s="148"/>
      <c r="LSA308" s="149" t="s">
        <v>2363</v>
      </c>
      <c r="LSB308" s="148"/>
      <c r="LSC308" s="150"/>
      <c r="LSD308" s="150"/>
      <c r="LSE308" s="150"/>
      <c r="LSF308" s="151"/>
      <c r="LSG308" s="147">
        <v>27</v>
      </c>
      <c r="LSH308" s="148"/>
      <c r="LSI308" s="149" t="s">
        <v>2363</v>
      </c>
      <c r="LSJ308" s="148"/>
      <c r="LSK308" s="150"/>
      <c r="LSL308" s="150"/>
      <c r="LSM308" s="150"/>
      <c r="LSN308" s="151"/>
      <c r="LSO308" s="147">
        <v>27</v>
      </c>
      <c r="LSP308" s="148"/>
      <c r="LSQ308" s="149" t="s">
        <v>2363</v>
      </c>
      <c r="LSR308" s="148"/>
      <c r="LSS308" s="150"/>
      <c r="LST308" s="150"/>
      <c r="LSU308" s="150"/>
      <c r="LSV308" s="151"/>
      <c r="LSW308" s="147">
        <v>27</v>
      </c>
      <c r="LSX308" s="148"/>
      <c r="LSY308" s="149" t="s">
        <v>2363</v>
      </c>
      <c r="LSZ308" s="148"/>
      <c r="LTA308" s="150"/>
      <c r="LTB308" s="150"/>
      <c r="LTC308" s="150"/>
      <c r="LTD308" s="151"/>
      <c r="LTE308" s="147">
        <v>27</v>
      </c>
      <c r="LTF308" s="148"/>
      <c r="LTG308" s="149" t="s">
        <v>2363</v>
      </c>
      <c r="LTH308" s="148"/>
      <c r="LTI308" s="150"/>
      <c r="LTJ308" s="150"/>
      <c r="LTK308" s="150"/>
      <c r="LTL308" s="151"/>
      <c r="LTM308" s="147">
        <v>27</v>
      </c>
      <c r="LTN308" s="148"/>
      <c r="LTO308" s="149" t="s">
        <v>2363</v>
      </c>
      <c r="LTP308" s="148"/>
      <c r="LTQ308" s="150"/>
      <c r="LTR308" s="150"/>
      <c r="LTS308" s="150"/>
      <c r="LTT308" s="151"/>
      <c r="LTU308" s="147">
        <v>27</v>
      </c>
      <c r="LTV308" s="148"/>
      <c r="LTW308" s="149" t="s">
        <v>2363</v>
      </c>
      <c r="LTX308" s="148"/>
      <c r="LTY308" s="150"/>
      <c r="LTZ308" s="150"/>
      <c r="LUA308" s="150"/>
      <c r="LUB308" s="151"/>
      <c r="LUC308" s="147">
        <v>27</v>
      </c>
      <c r="LUD308" s="148"/>
      <c r="LUE308" s="149" t="s">
        <v>2363</v>
      </c>
      <c r="LUF308" s="148"/>
      <c r="LUG308" s="150"/>
      <c r="LUH308" s="150"/>
      <c r="LUI308" s="150"/>
      <c r="LUJ308" s="151"/>
      <c r="LUK308" s="147">
        <v>27</v>
      </c>
      <c r="LUL308" s="148"/>
      <c r="LUM308" s="149" t="s">
        <v>2363</v>
      </c>
      <c r="LUN308" s="148"/>
      <c r="LUO308" s="150"/>
      <c r="LUP308" s="150"/>
      <c r="LUQ308" s="150"/>
      <c r="LUR308" s="151"/>
      <c r="LUS308" s="147">
        <v>27</v>
      </c>
      <c r="LUT308" s="148"/>
      <c r="LUU308" s="149" t="s">
        <v>2363</v>
      </c>
      <c r="LUV308" s="148"/>
      <c r="LUW308" s="150"/>
      <c r="LUX308" s="150"/>
      <c r="LUY308" s="150"/>
      <c r="LUZ308" s="151"/>
      <c r="LVA308" s="147">
        <v>27</v>
      </c>
      <c r="LVB308" s="148"/>
      <c r="LVC308" s="149" t="s">
        <v>2363</v>
      </c>
      <c r="LVD308" s="148"/>
      <c r="LVE308" s="150"/>
      <c r="LVF308" s="150"/>
      <c r="LVG308" s="150"/>
      <c r="LVH308" s="151"/>
      <c r="LVI308" s="147">
        <v>27</v>
      </c>
      <c r="LVJ308" s="148"/>
      <c r="LVK308" s="149" t="s">
        <v>2363</v>
      </c>
      <c r="LVL308" s="148"/>
      <c r="LVM308" s="150"/>
      <c r="LVN308" s="150"/>
      <c r="LVO308" s="150"/>
      <c r="LVP308" s="151"/>
      <c r="LVQ308" s="147">
        <v>27</v>
      </c>
      <c r="LVR308" s="148"/>
      <c r="LVS308" s="149" t="s">
        <v>2363</v>
      </c>
      <c r="LVT308" s="148"/>
      <c r="LVU308" s="150"/>
      <c r="LVV308" s="150"/>
      <c r="LVW308" s="150"/>
      <c r="LVX308" s="151"/>
      <c r="LVY308" s="147">
        <v>27</v>
      </c>
      <c r="LVZ308" s="148"/>
      <c r="LWA308" s="149" t="s">
        <v>2363</v>
      </c>
      <c r="LWB308" s="148"/>
      <c r="LWC308" s="150"/>
      <c r="LWD308" s="150"/>
      <c r="LWE308" s="150"/>
      <c r="LWF308" s="151"/>
      <c r="LWG308" s="147">
        <v>27</v>
      </c>
      <c r="LWH308" s="148"/>
      <c r="LWI308" s="149" t="s">
        <v>2363</v>
      </c>
      <c r="LWJ308" s="148"/>
      <c r="LWK308" s="150"/>
      <c r="LWL308" s="150"/>
      <c r="LWM308" s="150"/>
      <c r="LWN308" s="151"/>
      <c r="LWO308" s="147">
        <v>27</v>
      </c>
      <c r="LWP308" s="148"/>
      <c r="LWQ308" s="149" t="s">
        <v>2363</v>
      </c>
      <c r="LWR308" s="148"/>
      <c r="LWS308" s="150"/>
      <c r="LWT308" s="150"/>
      <c r="LWU308" s="150"/>
      <c r="LWV308" s="151"/>
      <c r="LWW308" s="147">
        <v>27</v>
      </c>
      <c r="LWX308" s="148"/>
      <c r="LWY308" s="149" t="s">
        <v>2363</v>
      </c>
      <c r="LWZ308" s="148"/>
      <c r="LXA308" s="150"/>
      <c r="LXB308" s="150"/>
      <c r="LXC308" s="150"/>
      <c r="LXD308" s="151"/>
      <c r="LXE308" s="147">
        <v>27</v>
      </c>
      <c r="LXF308" s="148"/>
      <c r="LXG308" s="149" t="s">
        <v>2363</v>
      </c>
      <c r="LXH308" s="148"/>
      <c r="LXI308" s="150"/>
      <c r="LXJ308" s="150"/>
      <c r="LXK308" s="150"/>
      <c r="LXL308" s="151"/>
      <c r="LXM308" s="147">
        <v>27</v>
      </c>
      <c r="LXN308" s="148"/>
      <c r="LXO308" s="149" t="s">
        <v>2363</v>
      </c>
      <c r="LXP308" s="148"/>
      <c r="LXQ308" s="150"/>
      <c r="LXR308" s="150"/>
      <c r="LXS308" s="150"/>
      <c r="LXT308" s="151"/>
      <c r="LXU308" s="147">
        <v>27</v>
      </c>
      <c r="LXV308" s="148"/>
      <c r="LXW308" s="149" t="s">
        <v>2363</v>
      </c>
      <c r="LXX308" s="148"/>
      <c r="LXY308" s="150"/>
      <c r="LXZ308" s="150"/>
      <c r="LYA308" s="150"/>
      <c r="LYB308" s="151"/>
      <c r="LYC308" s="147">
        <v>27</v>
      </c>
      <c r="LYD308" s="148"/>
      <c r="LYE308" s="149" t="s">
        <v>2363</v>
      </c>
      <c r="LYF308" s="148"/>
      <c r="LYG308" s="150"/>
      <c r="LYH308" s="150"/>
      <c r="LYI308" s="150"/>
      <c r="LYJ308" s="151"/>
      <c r="LYK308" s="147">
        <v>27</v>
      </c>
      <c r="LYL308" s="148"/>
      <c r="LYM308" s="149" t="s">
        <v>2363</v>
      </c>
      <c r="LYN308" s="148"/>
      <c r="LYO308" s="150"/>
      <c r="LYP308" s="150"/>
      <c r="LYQ308" s="150"/>
      <c r="LYR308" s="151"/>
      <c r="LYS308" s="147">
        <v>27</v>
      </c>
      <c r="LYT308" s="148"/>
      <c r="LYU308" s="149" t="s">
        <v>2363</v>
      </c>
      <c r="LYV308" s="148"/>
      <c r="LYW308" s="150"/>
      <c r="LYX308" s="150"/>
      <c r="LYY308" s="150"/>
      <c r="LYZ308" s="151"/>
      <c r="LZA308" s="147">
        <v>27</v>
      </c>
      <c r="LZB308" s="148"/>
      <c r="LZC308" s="149" t="s">
        <v>2363</v>
      </c>
      <c r="LZD308" s="148"/>
      <c r="LZE308" s="150"/>
      <c r="LZF308" s="150"/>
      <c r="LZG308" s="150"/>
      <c r="LZH308" s="151"/>
      <c r="LZI308" s="147">
        <v>27</v>
      </c>
      <c r="LZJ308" s="148"/>
      <c r="LZK308" s="149" t="s">
        <v>2363</v>
      </c>
      <c r="LZL308" s="148"/>
      <c r="LZM308" s="150"/>
      <c r="LZN308" s="150"/>
      <c r="LZO308" s="150"/>
      <c r="LZP308" s="151"/>
      <c r="LZQ308" s="147">
        <v>27</v>
      </c>
      <c r="LZR308" s="148"/>
      <c r="LZS308" s="149" t="s">
        <v>2363</v>
      </c>
      <c r="LZT308" s="148"/>
      <c r="LZU308" s="150"/>
      <c r="LZV308" s="150"/>
      <c r="LZW308" s="150"/>
      <c r="LZX308" s="151"/>
      <c r="LZY308" s="147">
        <v>27</v>
      </c>
      <c r="LZZ308" s="148"/>
      <c r="MAA308" s="149" t="s">
        <v>2363</v>
      </c>
      <c r="MAB308" s="148"/>
      <c r="MAC308" s="150"/>
      <c r="MAD308" s="150"/>
      <c r="MAE308" s="150"/>
      <c r="MAF308" s="151"/>
      <c r="MAG308" s="147">
        <v>27</v>
      </c>
      <c r="MAH308" s="148"/>
      <c r="MAI308" s="149" t="s">
        <v>2363</v>
      </c>
      <c r="MAJ308" s="148"/>
      <c r="MAK308" s="150"/>
      <c r="MAL308" s="150"/>
      <c r="MAM308" s="150"/>
      <c r="MAN308" s="151"/>
      <c r="MAO308" s="147">
        <v>27</v>
      </c>
      <c r="MAP308" s="148"/>
      <c r="MAQ308" s="149" t="s">
        <v>2363</v>
      </c>
      <c r="MAR308" s="148"/>
      <c r="MAS308" s="150"/>
      <c r="MAT308" s="150"/>
      <c r="MAU308" s="150"/>
      <c r="MAV308" s="151"/>
      <c r="MAW308" s="147">
        <v>27</v>
      </c>
      <c r="MAX308" s="148"/>
      <c r="MAY308" s="149" t="s">
        <v>2363</v>
      </c>
      <c r="MAZ308" s="148"/>
      <c r="MBA308" s="150"/>
      <c r="MBB308" s="150"/>
      <c r="MBC308" s="150"/>
      <c r="MBD308" s="151"/>
      <c r="MBE308" s="147">
        <v>27</v>
      </c>
      <c r="MBF308" s="148"/>
      <c r="MBG308" s="149" t="s">
        <v>2363</v>
      </c>
      <c r="MBH308" s="148"/>
      <c r="MBI308" s="150"/>
      <c r="MBJ308" s="150"/>
      <c r="MBK308" s="150"/>
      <c r="MBL308" s="151"/>
      <c r="MBM308" s="147">
        <v>27</v>
      </c>
      <c r="MBN308" s="148"/>
      <c r="MBO308" s="149" t="s">
        <v>2363</v>
      </c>
      <c r="MBP308" s="148"/>
      <c r="MBQ308" s="150"/>
      <c r="MBR308" s="150"/>
      <c r="MBS308" s="150"/>
      <c r="MBT308" s="151"/>
      <c r="MBU308" s="147">
        <v>27</v>
      </c>
      <c r="MBV308" s="148"/>
      <c r="MBW308" s="149" t="s">
        <v>2363</v>
      </c>
      <c r="MBX308" s="148"/>
      <c r="MBY308" s="150"/>
      <c r="MBZ308" s="150"/>
      <c r="MCA308" s="150"/>
      <c r="MCB308" s="151"/>
      <c r="MCC308" s="147">
        <v>27</v>
      </c>
      <c r="MCD308" s="148"/>
      <c r="MCE308" s="149" t="s">
        <v>2363</v>
      </c>
      <c r="MCF308" s="148"/>
      <c r="MCG308" s="150"/>
      <c r="MCH308" s="150"/>
      <c r="MCI308" s="150"/>
      <c r="MCJ308" s="151"/>
      <c r="MCK308" s="147">
        <v>27</v>
      </c>
      <c r="MCL308" s="148"/>
      <c r="MCM308" s="149" t="s">
        <v>2363</v>
      </c>
      <c r="MCN308" s="148"/>
      <c r="MCO308" s="150"/>
      <c r="MCP308" s="150"/>
      <c r="MCQ308" s="150"/>
      <c r="MCR308" s="151"/>
      <c r="MCS308" s="147">
        <v>27</v>
      </c>
      <c r="MCT308" s="148"/>
      <c r="MCU308" s="149" t="s">
        <v>2363</v>
      </c>
      <c r="MCV308" s="148"/>
      <c r="MCW308" s="150"/>
      <c r="MCX308" s="150"/>
      <c r="MCY308" s="150"/>
      <c r="MCZ308" s="151"/>
      <c r="MDA308" s="147">
        <v>27</v>
      </c>
      <c r="MDB308" s="148"/>
      <c r="MDC308" s="149" t="s">
        <v>2363</v>
      </c>
      <c r="MDD308" s="148"/>
      <c r="MDE308" s="150"/>
      <c r="MDF308" s="150"/>
      <c r="MDG308" s="150"/>
      <c r="MDH308" s="151"/>
      <c r="MDI308" s="147">
        <v>27</v>
      </c>
      <c r="MDJ308" s="148"/>
      <c r="MDK308" s="149" t="s">
        <v>2363</v>
      </c>
      <c r="MDL308" s="148"/>
      <c r="MDM308" s="150"/>
      <c r="MDN308" s="150"/>
      <c r="MDO308" s="150"/>
      <c r="MDP308" s="151"/>
      <c r="MDQ308" s="147">
        <v>27</v>
      </c>
      <c r="MDR308" s="148"/>
      <c r="MDS308" s="149" t="s">
        <v>2363</v>
      </c>
      <c r="MDT308" s="148"/>
      <c r="MDU308" s="150"/>
      <c r="MDV308" s="150"/>
      <c r="MDW308" s="150"/>
      <c r="MDX308" s="151"/>
      <c r="MDY308" s="147">
        <v>27</v>
      </c>
      <c r="MDZ308" s="148"/>
      <c r="MEA308" s="149" t="s">
        <v>2363</v>
      </c>
      <c r="MEB308" s="148"/>
      <c r="MEC308" s="150"/>
      <c r="MED308" s="150"/>
      <c r="MEE308" s="150"/>
      <c r="MEF308" s="151"/>
      <c r="MEG308" s="147">
        <v>27</v>
      </c>
      <c r="MEH308" s="148"/>
      <c r="MEI308" s="149" t="s">
        <v>2363</v>
      </c>
      <c r="MEJ308" s="148"/>
      <c r="MEK308" s="150"/>
      <c r="MEL308" s="150"/>
      <c r="MEM308" s="150"/>
      <c r="MEN308" s="151"/>
      <c r="MEO308" s="147">
        <v>27</v>
      </c>
      <c r="MEP308" s="148"/>
      <c r="MEQ308" s="149" t="s">
        <v>2363</v>
      </c>
      <c r="MER308" s="148"/>
      <c r="MES308" s="150"/>
      <c r="MET308" s="150"/>
      <c r="MEU308" s="150"/>
      <c r="MEV308" s="151"/>
      <c r="MEW308" s="147">
        <v>27</v>
      </c>
      <c r="MEX308" s="148"/>
      <c r="MEY308" s="149" t="s">
        <v>2363</v>
      </c>
      <c r="MEZ308" s="148"/>
      <c r="MFA308" s="150"/>
      <c r="MFB308" s="150"/>
      <c r="MFC308" s="150"/>
      <c r="MFD308" s="151"/>
      <c r="MFE308" s="147">
        <v>27</v>
      </c>
      <c r="MFF308" s="148"/>
      <c r="MFG308" s="149" t="s">
        <v>2363</v>
      </c>
      <c r="MFH308" s="148"/>
      <c r="MFI308" s="150"/>
      <c r="MFJ308" s="150"/>
      <c r="MFK308" s="150"/>
      <c r="MFL308" s="151"/>
      <c r="MFM308" s="147">
        <v>27</v>
      </c>
      <c r="MFN308" s="148"/>
      <c r="MFO308" s="149" t="s">
        <v>2363</v>
      </c>
      <c r="MFP308" s="148"/>
      <c r="MFQ308" s="150"/>
      <c r="MFR308" s="150"/>
      <c r="MFS308" s="150"/>
      <c r="MFT308" s="151"/>
      <c r="MFU308" s="147">
        <v>27</v>
      </c>
      <c r="MFV308" s="148"/>
      <c r="MFW308" s="149" t="s">
        <v>2363</v>
      </c>
      <c r="MFX308" s="148"/>
      <c r="MFY308" s="150"/>
      <c r="MFZ308" s="150"/>
      <c r="MGA308" s="150"/>
      <c r="MGB308" s="151"/>
      <c r="MGC308" s="147">
        <v>27</v>
      </c>
      <c r="MGD308" s="148"/>
      <c r="MGE308" s="149" t="s">
        <v>2363</v>
      </c>
      <c r="MGF308" s="148"/>
      <c r="MGG308" s="150"/>
      <c r="MGH308" s="150"/>
      <c r="MGI308" s="150"/>
      <c r="MGJ308" s="151"/>
      <c r="MGK308" s="147">
        <v>27</v>
      </c>
      <c r="MGL308" s="148"/>
      <c r="MGM308" s="149" t="s">
        <v>2363</v>
      </c>
      <c r="MGN308" s="148"/>
      <c r="MGO308" s="150"/>
      <c r="MGP308" s="150"/>
      <c r="MGQ308" s="150"/>
      <c r="MGR308" s="151"/>
      <c r="MGS308" s="147">
        <v>27</v>
      </c>
      <c r="MGT308" s="148"/>
      <c r="MGU308" s="149" t="s">
        <v>2363</v>
      </c>
      <c r="MGV308" s="148"/>
      <c r="MGW308" s="150"/>
      <c r="MGX308" s="150"/>
      <c r="MGY308" s="150"/>
      <c r="MGZ308" s="151"/>
      <c r="MHA308" s="147">
        <v>27</v>
      </c>
      <c r="MHB308" s="148"/>
      <c r="MHC308" s="149" t="s">
        <v>2363</v>
      </c>
      <c r="MHD308" s="148"/>
      <c r="MHE308" s="150"/>
      <c r="MHF308" s="150"/>
      <c r="MHG308" s="150"/>
      <c r="MHH308" s="151"/>
      <c r="MHI308" s="147">
        <v>27</v>
      </c>
      <c r="MHJ308" s="148"/>
      <c r="MHK308" s="149" t="s">
        <v>2363</v>
      </c>
      <c r="MHL308" s="148"/>
      <c r="MHM308" s="150"/>
      <c r="MHN308" s="150"/>
      <c r="MHO308" s="150"/>
      <c r="MHP308" s="151"/>
      <c r="MHQ308" s="147">
        <v>27</v>
      </c>
      <c r="MHR308" s="148"/>
      <c r="MHS308" s="149" t="s">
        <v>2363</v>
      </c>
      <c r="MHT308" s="148"/>
      <c r="MHU308" s="150"/>
      <c r="MHV308" s="150"/>
      <c r="MHW308" s="150"/>
      <c r="MHX308" s="151"/>
      <c r="MHY308" s="147">
        <v>27</v>
      </c>
      <c r="MHZ308" s="148"/>
      <c r="MIA308" s="149" t="s">
        <v>2363</v>
      </c>
      <c r="MIB308" s="148"/>
      <c r="MIC308" s="150"/>
      <c r="MID308" s="150"/>
      <c r="MIE308" s="150"/>
      <c r="MIF308" s="151"/>
      <c r="MIG308" s="147">
        <v>27</v>
      </c>
      <c r="MIH308" s="148"/>
      <c r="MII308" s="149" t="s">
        <v>2363</v>
      </c>
      <c r="MIJ308" s="148"/>
      <c r="MIK308" s="150"/>
      <c r="MIL308" s="150"/>
      <c r="MIM308" s="150"/>
      <c r="MIN308" s="151"/>
      <c r="MIO308" s="147">
        <v>27</v>
      </c>
      <c r="MIP308" s="148"/>
      <c r="MIQ308" s="149" t="s">
        <v>2363</v>
      </c>
      <c r="MIR308" s="148"/>
      <c r="MIS308" s="150"/>
      <c r="MIT308" s="150"/>
      <c r="MIU308" s="150"/>
      <c r="MIV308" s="151"/>
      <c r="MIW308" s="147">
        <v>27</v>
      </c>
      <c r="MIX308" s="148"/>
      <c r="MIY308" s="149" t="s">
        <v>2363</v>
      </c>
      <c r="MIZ308" s="148"/>
      <c r="MJA308" s="150"/>
      <c r="MJB308" s="150"/>
      <c r="MJC308" s="150"/>
      <c r="MJD308" s="151"/>
      <c r="MJE308" s="147">
        <v>27</v>
      </c>
      <c r="MJF308" s="148"/>
      <c r="MJG308" s="149" t="s">
        <v>2363</v>
      </c>
      <c r="MJH308" s="148"/>
      <c r="MJI308" s="150"/>
      <c r="MJJ308" s="150"/>
      <c r="MJK308" s="150"/>
      <c r="MJL308" s="151"/>
      <c r="MJM308" s="147">
        <v>27</v>
      </c>
      <c r="MJN308" s="148"/>
      <c r="MJO308" s="149" t="s">
        <v>2363</v>
      </c>
      <c r="MJP308" s="148"/>
      <c r="MJQ308" s="150"/>
      <c r="MJR308" s="150"/>
      <c r="MJS308" s="150"/>
      <c r="MJT308" s="151"/>
      <c r="MJU308" s="147">
        <v>27</v>
      </c>
      <c r="MJV308" s="148"/>
      <c r="MJW308" s="149" t="s">
        <v>2363</v>
      </c>
      <c r="MJX308" s="148"/>
      <c r="MJY308" s="150"/>
      <c r="MJZ308" s="150"/>
      <c r="MKA308" s="150"/>
      <c r="MKB308" s="151"/>
      <c r="MKC308" s="147">
        <v>27</v>
      </c>
      <c r="MKD308" s="148"/>
      <c r="MKE308" s="149" t="s">
        <v>2363</v>
      </c>
      <c r="MKF308" s="148"/>
      <c r="MKG308" s="150"/>
      <c r="MKH308" s="150"/>
      <c r="MKI308" s="150"/>
      <c r="MKJ308" s="151"/>
      <c r="MKK308" s="147">
        <v>27</v>
      </c>
      <c r="MKL308" s="148"/>
      <c r="MKM308" s="149" t="s">
        <v>2363</v>
      </c>
      <c r="MKN308" s="148"/>
      <c r="MKO308" s="150"/>
      <c r="MKP308" s="150"/>
      <c r="MKQ308" s="150"/>
      <c r="MKR308" s="151"/>
      <c r="MKS308" s="147">
        <v>27</v>
      </c>
      <c r="MKT308" s="148"/>
      <c r="MKU308" s="149" t="s">
        <v>2363</v>
      </c>
      <c r="MKV308" s="148"/>
      <c r="MKW308" s="150"/>
      <c r="MKX308" s="150"/>
      <c r="MKY308" s="150"/>
      <c r="MKZ308" s="151"/>
      <c r="MLA308" s="147">
        <v>27</v>
      </c>
      <c r="MLB308" s="148"/>
      <c r="MLC308" s="149" t="s">
        <v>2363</v>
      </c>
      <c r="MLD308" s="148"/>
      <c r="MLE308" s="150"/>
      <c r="MLF308" s="150"/>
      <c r="MLG308" s="150"/>
      <c r="MLH308" s="151"/>
      <c r="MLI308" s="147">
        <v>27</v>
      </c>
      <c r="MLJ308" s="148"/>
      <c r="MLK308" s="149" t="s">
        <v>2363</v>
      </c>
      <c r="MLL308" s="148"/>
      <c r="MLM308" s="150"/>
      <c r="MLN308" s="150"/>
      <c r="MLO308" s="150"/>
      <c r="MLP308" s="151"/>
      <c r="MLQ308" s="147">
        <v>27</v>
      </c>
      <c r="MLR308" s="148"/>
      <c r="MLS308" s="149" t="s">
        <v>2363</v>
      </c>
      <c r="MLT308" s="148"/>
      <c r="MLU308" s="150"/>
      <c r="MLV308" s="150"/>
      <c r="MLW308" s="150"/>
      <c r="MLX308" s="151"/>
      <c r="MLY308" s="147">
        <v>27</v>
      </c>
      <c r="MLZ308" s="148"/>
      <c r="MMA308" s="149" t="s">
        <v>2363</v>
      </c>
      <c r="MMB308" s="148"/>
      <c r="MMC308" s="150"/>
      <c r="MMD308" s="150"/>
      <c r="MME308" s="150"/>
      <c r="MMF308" s="151"/>
      <c r="MMG308" s="147">
        <v>27</v>
      </c>
      <c r="MMH308" s="148"/>
      <c r="MMI308" s="149" t="s">
        <v>2363</v>
      </c>
      <c r="MMJ308" s="148"/>
      <c r="MMK308" s="150"/>
      <c r="MML308" s="150"/>
      <c r="MMM308" s="150"/>
      <c r="MMN308" s="151"/>
      <c r="MMO308" s="147">
        <v>27</v>
      </c>
      <c r="MMP308" s="148"/>
      <c r="MMQ308" s="149" t="s">
        <v>2363</v>
      </c>
      <c r="MMR308" s="148"/>
      <c r="MMS308" s="150"/>
      <c r="MMT308" s="150"/>
      <c r="MMU308" s="150"/>
      <c r="MMV308" s="151"/>
      <c r="MMW308" s="147">
        <v>27</v>
      </c>
      <c r="MMX308" s="148"/>
      <c r="MMY308" s="149" t="s">
        <v>2363</v>
      </c>
      <c r="MMZ308" s="148"/>
      <c r="MNA308" s="150"/>
      <c r="MNB308" s="150"/>
      <c r="MNC308" s="150"/>
      <c r="MND308" s="151"/>
      <c r="MNE308" s="147">
        <v>27</v>
      </c>
      <c r="MNF308" s="148"/>
      <c r="MNG308" s="149" t="s">
        <v>2363</v>
      </c>
      <c r="MNH308" s="148"/>
      <c r="MNI308" s="150"/>
      <c r="MNJ308" s="150"/>
      <c r="MNK308" s="150"/>
      <c r="MNL308" s="151"/>
      <c r="MNM308" s="147">
        <v>27</v>
      </c>
      <c r="MNN308" s="148"/>
      <c r="MNO308" s="149" t="s">
        <v>2363</v>
      </c>
      <c r="MNP308" s="148"/>
      <c r="MNQ308" s="150"/>
      <c r="MNR308" s="150"/>
      <c r="MNS308" s="150"/>
      <c r="MNT308" s="151"/>
      <c r="MNU308" s="147">
        <v>27</v>
      </c>
      <c r="MNV308" s="148"/>
      <c r="MNW308" s="149" t="s">
        <v>2363</v>
      </c>
      <c r="MNX308" s="148"/>
      <c r="MNY308" s="150"/>
      <c r="MNZ308" s="150"/>
      <c r="MOA308" s="150"/>
      <c r="MOB308" s="151"/>
      <c r="MOC308" s="147">
        <v>27</v>
      </c>
      <c r="MOD308" s="148"/>
      <c r="MOE308" s="149" t="s">
        <v>2363</v>
      </c>
      <c r="MOF308" s="148"/>
      <c r="MOG308" s="150"/>
      <c r="MOH308" s="150"/>
      <c r="MOI308" s="150"/>
      <c r="MOJ308" s="151"/>
      <c r="MOK308" s="147">
        <v>27</v>
      </c>
      <c r="MOL308" s="148"/>
      <c r="MOM308" s="149" t="s">
        <v>2363</v>
      </c>
      <c r="MON308" s="148"/>
      <c r="MOO308" s="150"/>
      <c r="MOP308" s="150"/>
      <c r="MOQ308" s="150"/>
      <c r="MOR308" s="151"/>
      <c r="MOS308" s="147">
        <v>27</v>
      </c>
      <c r="MOT308" s="148"/>
      <c r="MOU308" s="149" t="s">
        <v>2363</v>
      </c>
      <c r="MOV308" s="148"/>
      <c r="MOW308" s="150"/>
      <c r="MOX308" s="150"/>
      <c r="MOY308" s="150"/>
      <c r="MOZ308" s="151"/>
      <c r="MPA308" s="147">
        <v>27</v>
      </c>
      <c r="MPB308" s="148"/>
      <c r="MPC308" s="149" t="s">
        <v>2363</v>
      </c>
      <c r="MPD308" s="148"/>
      <c r="MPE308" s="150"/>
      <c r="MPF308" s="150"/>
      <c r="MPG308" s="150"/>
      <c r="MPH308" s="151"/>
      <c r="MPI308" s="147">
        <v>27</v>
      </c>
      <c r="MPJ308" s="148"/>
      <c r="MPK308" s="149" t="s">
        <v>2363</v>
      </c>
      <c r="MPL308" s="148"/>
      <c r="MPM308" s="150"/>
      <c r="MPN308" s="150"/>
      <c r="MPO308" s="150"/>
      <c r="MPP308" s="151"/>
      <c r="MPQ308" s="147">
        <v>27</v>
      </c>
      <c r="MPR308" s="148"/>
      <c r="MPS308" s="149" t="s">
        <v>2363</v>
      </c>
      <c r="MPT308" s="148"/>
      <c r="MPU308" s="150"/>
      <c r="MPV308" s="150"/>
      <c r="MPW308" s="150"/>
      <c r="MPX308" s="151"/>
      <c r="MPY308" s="147">
        <v>27</v>
      </c>
      <c r="MPZ308" s="148"/>
      <c r="MQA308" s="149" t="s">
        <v>2363</v>
      </c>
      <c r="MQB308" s="148"/>
      <c r="MQC308" s="150"/>
      <c r="MQD308" s="150"/>
      <c r="MQE308" s="150"/>
      <c r="MQF308" s="151"/>
      <c r="MQG308" s="147">
        <v>27</v>
      </c>
      <c r="MQH308" s="148"/>
      <c r="MQI308" s="149" t="s">
        <v>2363</v>
      </c>
      <c r="MQJ308" s="148"/>
      <c r="MQK308" s="150"/>
      <c r="MQL308" s="150"/>
      <c r="MQM308" s="150"/>
      <c r="MQN308" s="151"/>
      <c r="MQO308" s="147">
        <v>27</v>
      </c>
      <c r="MQP308" s="148"/>
      <c r="MQQ308" s="149" t="s">
        <v>2363</v>
      </c>
      <c r="MQR308" s="148"/>
      <c r="MQS308" s="150"/>
      <c r="MQT308" s="150"/>
      <c r="MQU308" s="150"/>
      <c r="MQV308" s="151"/>
      <c r="MQW308" s="147">
        <v>27</v>
      </c>
      <c r="MQX308" s="148"/>
      <c r="MQY308" s="149" t="s">
        <v>2363</v>
      </c>
      <c r="MQZ308" s="148"/>
      <c r="MRA308" s="150"/>
      <c r="MRB308" s="150"/>
      <c r="MRC308" s="150"/>
      <c r="MRD308" s="151"/>
      <c r="MRE308" s="147">
        <v>27</v>
      </c>
      <c r="MRF308" s="148"/>
      <c r="MRG308" s="149" t="s">
        <v>2363</v>
      </c>
      <c r="MRH308" s="148"/>
      <c r="MRI308" s="150"/>
      <c r="MRJ308" s="150"/>
      <c r="MRK308" s="150"/>
      <c r="MRL308" s="151"/>
      <c r="MRM308" s="147">
        <v>27</v>
      </c>
      <c r="MRN308" s="148"/>
      <c r="MRO308" s="149" t="s">
        <v>2363</v>
      </c>
      <c r="MRP308" s="148"/>
      <c r="MRQ308" s="150"/>
      <c r="MRR308" s="150"/>
      <c r="MRS308" s="150"/>
      <c r="MRT308" s="151"/>
      <c r="MRU308" s="147">
        <v>27</v>
      </c>
      <c r="MRV308" s="148"/>
      <c r="MRW308" s="149" t="s">
        <v>2363</v>
      </c>
      <c r="MRX308" s="148"/>
      <c r="MRY308" s="150"/>
      <c r="MRZ308" s="150"/>
      <c r="MSA308" s="150"/>
      <c r="MSB308" s="151"/>
      <c r="MSC308" s="147">
        <v>27</v>
      </c>
      <c r="MSD308" s="148"/>
      <c r="MSE308" s="149" t="s">
        <v>2363</v>
      </c>
      <c r="MSF308" s="148"/>
      <c r="MSG308" s="150"/>
      <c r="MSH308" s="150"/>
      <c r="MSI308" s="150"/>
      <c r="MSJ308" s="151"/>
      <c r="MSK308" s="147">
        <v>27</v>
      </c>
      <c r="MSL308" s="148"/>
      <c r="MSM308" s="149" t="s">
        <v>2363</v>
      </c>
      <c r="MSN308" s="148"/>
      <c r="MSO308" s="150"/>
      <c r="MSP308" s="150"/>
      <c r="MSQ308" s="150"/>
      <c r="MSR308" s="151"/>
      <c r="MSS308" s="147">
        <v>27</v>
      </c>
      <c r="MST308" s="148"/>
      <c r="MSU308" s="149" t="s">
        <v>2363</v>
      </c>
      <c r="MSV308" s="148"/>
      <c r="MSW308" s="150"/>
      <c r="MSX308" s="150"/>
      <c r="MSY308" s="150"/>
      <c r="MSZ308" s="151"/>
      <c r="MTA308" s="147">
        <v>27</v>
      </c>
      <c r="MTB308" s="148"/>
      <c r="MTC308" s="149" t="s">
        <v>2363</v>
      </c>
      <c r="MTD308" s="148"/>
      <c r="MTE308" s="150"/>
      <c r="MTF308" s="150"/>
      <c r="MTG308" s="150"/>
      <c r="MTH308" s="151"/>
      <c r="MTI308" s="147">
        <v>27</v>
      </c>
      <c r="MTJ308" s="148"/>
      <c r="MTK308" s="149" t="s">
        <v>2363</v>
      </c>
      <c r="MTL308" s="148"/>
      <c r="MTM308" s="150"/>
      <c r="MTN308" s="150"/>
      <c r="MTO308" s="150"/>
      <c r="MTP308" s="151"/>
      <c r="MTQ308" s="147">
        <v>27</v>
      </c>
      <c r="MTR308" s="148"/>
      <c r="MTS308" s="149" t="s">
        <v>2363</v>
      </c>
      <c r="MTT308" s="148"/>
      <c r="MTU308" s="150"/>
      <c r="MTV308" s="150"/>
      <c r="MTW308" s="150"/>
      <c r="MTX308" s="151"/>
      <c r="MTY308" s="147">
        <v>27</v>
      </c>
      <c r="MTZ308" s="148"/>
      <c r="MUA308" s="149" t="s">
        <v>2363</v>
      </c>
      <c r="MUB308" s="148"/>
      <c r="MUC308" s="150"/>
      <c r="MUD308" s="150"/>
      <c r="MUE308" s="150"/>
      <c r="MUF308" s="151"/>
      <c r="MUG308" s="147">
        <v>27</v>
      </c>
      <c r="MUH308" s="148"/>
      <c r="MUI308" s="149" t="s">
        <v>2363</v>
      </c>
      <c r="MUJ308" s="148"/>
      <c r="MUK308" s="150"/>
      <c r="MUL308" s="150"/>
      <c r="MUM308" s="150"/>
      <c r="MUN308" s="151"/>
      <c r="MUO308" s="147">
        <v>27</v>
      </c>
      <c r="MUP308" s="148"/>
      <c r="MUQ308" s="149" t="s">
        <v>2363</v>
      </c>
      <c r="MUR308" s="148"/>
      <c r="MUS308" s="150"/>
      <c r="MUT308" s="150"/>
      <c r="MUU308" s="150"/>
      <c r="MUV308" s="151"/>
      <c r="MUW308" s="147">
        <v>27</v>
      </c>
      <c r="MUX308" s="148"/>
      <c r="MUY308" s="149" t="s">
        <v>2363</v>
      </c>
      <c r="MUZ308" s="148"/>
      <c r="MVA308" s="150"/>
      <c r="MVB308" s="150"/>
      <c r="MVC308" s="150"/>
      <c r="MVD308" s="151"/>
      <c r="MVE308" s="147">
        <v>27</v>
      </c>
      <c r="MVF308" s="148"/>
      <c r="MVG308" s="149" t="s">
        <v>2363</v>
      </c>
      <c r="MVH308" s="148"/>
      <c r="MVI308" s="150"/>
      <c r="MVJ308" s="150"/>
      <c r="MVK308" s="150"/>
      <c r="MVL308" s="151"/>
      <c r="MVM308" s="147">
        <v>27</v>
      </c>
      <c r="MVN308" s="148"/>
      <c r="MVO308" s="149" t="s">
        <v>2363</v>
      </c>
      <c r="MVP308" s="148"/>
      <c r="MVQ308" s="150"/>
      <c r="MVR308" s="150"/>
      <c r="MVS308" s="150"/>
      <c r="MVT308" s="151"/>
      <c r="MVU308" s="147">
        <v>27</v>
      </c>
      <c r="MVV308" s="148"/>
      <c r="MVW308" s="149" t="s">
        <v>2363</v>
      </c>
      <c r="MVX308" s="148"/>
      <c r="MVY308" s="150"/>
      <c r="MVZ308" s="150"/>
      <c r="MWA308" s="150"/>
      <c r="MWB308" s="151"/>
      <c r="MWC308" s="147">
        <v>27</v>
      </c>
      <c r="MWD308" s="148"/>
      <c r="MWE308" s="149" t="s">
        <v>2363</v>
      </c>
      <c r="MWF308" s="148"/>
      <c r="MWG308" s="150"/>
      <c r="MWH308" s="150"/>
      <c r="MWI308" s="150"/>
      <c r="MWJ308" s="151"/>
      <c r="MWK308" s="147">
        <v>27</v>
      </c>
      <c r="MWL308" s="148"/>
      <c r="MWM308" s="149" t="s">
        <v>2363</v>
      </c>
      <c r="MWN308" s="148"/>
      <c r="MWO308" s="150"/>
      <c r="MWP308" s="150"/>
      <c r="MWQ308" s="150"/>
      <c r="MWR308" s="151"/>
      <c r="MWS308" s="147">
        <v>27</v>
      </c>
      <c r="MWT308" s="148"/>
      <c r="MWU308" s="149" t="s">
        <v>2363</v>
      </c>
      <c r="MWV308" s="148"/>
      <c r="MWW308" s="150"/>
      <c r="MWX308" s="150"/>
      <c r="MWY308" s="150"/>
      <c r="MWZ308" s="151"/>
      <c r="MXA308" s="147">
        <v>27</v>
      </c>
      <c r="MXB308" s="148"/>
      <c r="MXC308" s="149" t="s">
        <v>2363</v>
      </c>
      <c r="MXD308" s="148"/>
      <c r="MXE308" s="150"/>
      <c r="MXF308" s="150"/>
      <c r="MXG308" s="150"/>
      <c r="MXH308" s="151"/>
      <c r="MXI308" s="147">
        <v>27</v>
      </c>
      <c r="MXJ308" s="148"/>
      <c r="MXK308" s="149" t="s">
        <v>2363</v>
      </c>
      <c r="MXL308" s="148"/>
      <c r="MXM308" s="150"/>
      <c r="MXN308" s="150"/>
      <c r="MXO308" s="150"/>
      <c r="MXP308" s="151"/>
      <c r="MXQ308" s="147">
        <v>27</v>
      </c>
      <c r="MXR308" s="148"/>
      <c r="MXS308" s="149" t="s">
        <v>2363</v>
      </c>
      <c r="MXT308" s="148"/>
      <c r="MXU308" s="150"/>
      <c r="MXV308" s="150"/>
      <c r="MXW308" s="150"/>
      <c r="MXX308" s="151"/>
      <c r="MXY308" s="147">
        <v>27</v>
      </c>
      <c r="MXZ308" s="148"/>
      <c r="MYA308" s="149" t="s">
        <v>2363</v>
      </c>
      <c r="MYB308" s="148"/>
      <c r="MYC308" s="150"/>
      <c r="MYD308" s="150"/>
      <c r="MYE308" s="150"/>
      <c r="MYF308" s="151"/>
      <c r="MYG308" s="147">
        <v>27</v>
      </c>
      <c r="MYH308" s="148"/>
      <c r="MYI308" s="149" t="s">
        <v>2363</v>
      </c>
      <c r="MYJ308" s="148"/>
      <c r="MYK308" s="150"/>
      <c r="MYL308" s="150"/>
      <c r="MYM308" s="150"/>
      <c r="MYN308" s="151"/>
      <c r="MYO308" s="147">
        <v>27</v>
      </c>
      <c r="MYP308" s="148"/>
      <c r="MYQ308" s="149" t="s">
        <v>2363</v>
      </c>
      <c r="MYR308" s="148"/>
      <c r="MYS308" s="150"/>
      <c r="MYT308" s="150"/>
      <c r="MYU308" s="150"/>
      <c r="MYV308" s="151"/>
      <c r="MYW308" s="147">
        <v>27</v>
      </c>
      <c r="MYX308" s="148"/>
      <c r="MYY308" s="149" t="s">
        <v>2363</v>
      </c>
      <c r="MYZ308" s="148"/>
      <c r="MZA308" s="150"/>
      <c r="MZB308" s="150"/>
      <c r="MZC308" s="150"/>
      <c r="MZD308" s="151"/>
      <c r="MZE308" s="147">
        <v>27</v>
      </c>
      <c r="MZF308" s="148"/>
      <c r="MZG308" s="149" t="s">
        <v>2363</v>
      </c>
      <c r="MZH308" s="148"/>
      <c r="MZI308" s="150"/>
      <c r="MZJ308" s="150"/>
      <c r="MZK308" s="150"/>
      <c r="MZL308" s="151"/>
      <c r="MZM308" s="147">
        <v>27</v>
      </c>
      <c r="MZN308" s="148"/>
      <c r="MZO308" s="149" t="s">
        <v>2363</v>
      </c>
      <c r="MZP308" s="148"/>
      <c r="MZQ308" s="150"/>
      <c r="MZR308" s="150"/>
      <c r="MZS308" s="150"/>
      <c r="MZT308" s="151"/>
      <c r="MZU308" s="147">
        <v>27</v>
      </c>
      <c r="MZV308" s="148"/>
      <c r="MZW308" s="149" t="s">
        <v>2363</v>
      </c>
      <c r="MZX308" s="148"/>
      <c r="MZY308" s="150"/>
      <c r="MZZ308" s="150"/>
      <c r="NAA308" s="150"/>
      <c r="NAB308" s="151"/>
      <c r="NAC308" s="147">
        <v>27</v>
      </c>
      <c r="NAD308" s="148"/>
      <c r="NAE308" s="149" t="s">
        <v>2363</v>
      </c>
      <c r="NAF308" s="148"/>
      <c r="NAG308" s="150"/>
      <c r="NAH308" s="150"/>
      <c r="NAI308" s="150"/>
      <c r="NAJ308" s="151"/>
      <c r="NAK308" s="147">
        <v>27</v>
      </c>
      <c r="NAL308" s="148"/>
      <c r="NAM308" s="149" t="s">
        <v>2363</v>
      </c>
      <c r="NAN308" s="148"/>
      <c r="NAO308" s="150"/>
      <c r="NAP308" s="150"/>
      <c r="NAQ308" s="150"/>
      <c r="NAR308" s="151"/>
      <c r="NAS308" s="147">
        <v>27</v>
      </c>
      <c r="NAT308" s="148"/>
      <c r="NAU308" s="149" t="s">
        <v>2363</v>
      </c>
      <c r="NAV308" s="148"/>
      <c r="NAW308" s="150"/>
      <c r="NAX308" s="150"/>
      <c r="NAY308" s="150"/>
      <c r="NAZ308" s="151"/>
      <c r="NBA308" s="147">
        <v>27</v>
      </c>
      <c r="NBB308" s="148"/>
      <c r="NBC308" s="149" t="s">
        <v>2363</v>
      </c>
      <c r="NBD308" s="148"/>
      <c r="NBE308" s="150"/>
      <c r="NBF308" s="150"/>
      <c r="NBG308" s="150"/>
      <c r="NBH308" s="151"/>
      <c r="NBI308" s="147">
        <v>27</v>
      </c>
      <c r="NBJ308" s="148"/>
      <c r="NBK308" s="149" t="s">
        <v>2363</v>
      </c>
      <c r="NBL308" s="148"/>
      <c r="NBM308" s="150"/>
      <c r="NBN308" s="150"/>
      <c r="NBO308" s="150"/>
      <c r="NBP308" s="151"/>
      <c r="NBQ308" s="147">
        <v>27</v>
      </c>
      <c r="NBR308" s="148"/>
      <c r="NBS308" s="149" t="s">
        <v>2363</v>
      </c>
      <c r="NBT308" s="148"/>
      <c r="NBU308" s="150"/>
      <c r="NBV308" s="150"/>
      <c r="NBW308" s="150"/>
      <c r="NBX308" s="151"/>
      <c r="NBY308" s="147">
        <v>27</v>
      </c>
      <c r="NBZ308" s="148"/>
      <c r="NCA308" s="149" t="s">
        <v>2363</v>
      </c>
      <c r="NCB308" s="148"/>
      <c r="NCC308" s="150"/>
      <c r="NCD308" s="150"/>
      <c r="NCE308" s="150"/>
      <c r="NCF308" s="151"/>
      <c r="NCG308" s="147">
        <v>27</v>
      </c>
      <c r="NCH308" s="148"/>
      <c r="NCI308" s="149" t="s">
        <v>2363</v>
      </c>
      <c r="NCJ308" s="148"/>
      <c r="NCK308" s="150"/>
      <c r="NCL308" s="150"/>
      <c r="NCM308" s="150"/>
      <c r="NCN308" s="151"/>
      <c r="NCO308" s="147">
        <v>27</v>
      </c>
      <c r="NCP308" s="148"/>
      <c r="NCQ308" s="149" t="s">
        <v>2363</v>
      </c>
      <c r="NCR308" s="148"/>
      <c r="NCS308" s="150"/>
      <c r="NCT308" s="150"/>
      <c r="NCU308" s="150"/>
      <c r="NCV308" s="151"/>
      <c r="NCW308" s="147">
        <v>27</v>
      </c>
      <c r="NCX308" s="148"/>
      <c r="NCY308" s="149" t="s">
        <v>2363</v>
      </c>
      <c r="NCZ308" s="148"/>
      <c r="NDA308" s="150"/>
      <c r="NDB308" s="150"/>
      <c r="NDC308" s="150"/>
      <c r="NDD308" s="151"/>
      <c r="NDE308" s="147">
        <v>27</v>
      </c>
      <c r="NDF308" s="148"/>
      <c r="NDG308" s="149" t="s">
        <v>2363</v>
      </c>
      <c r="NDH308" s="148"/>
      <c r="NDI308" s="150"/>
      <c r="NDJ308" s="150"/>
      <c r="NDK308" s="150"/>
      <c r="NDL308" s="151"/>
      <c r="NDM308" s="147">
        <v>27</v>
      </c>
      <c r="NDN308" s="148"/>
      <c r="NDO308" s="149" t="s">
        <v>2363</v>
      </c>
      <c r="NDP308" s="148"/>
      <c r="NDQ308" s="150"/>
      <c r="NDR308" s="150"/>
      <c r="NDS308" s="150"/>
      <c r="NDT308" s="151"/>
      <c r="NDU308" s="147">
        <v>27</v>
      </c>
      <c r="NDV308" s="148"/>
      <c r="NDW308" s="149" t="s">
        <v>2363</v>
      </c>
      <c r="NDX308" s="148"/>
      <c r="NDY308" s="150"/>
      <c r="NDZ308" s="150"/>
      <c r="NEA308" s="150"/>
      <c r="NEB308" s="151"/>
      <c r="NEC308" s="147">
        <v>27</v>
      </c>
      <c r="NED308" s="148"/>
      <c r="NEE308" s="149" t="s">
        <v>2363</v>
      </c>
      <c r="NEF308" s="148"/>
      <c r="NEG308" s="150"/>
      <c r="NEH308" s="150"/>
      <c r="NEI308" s="150"/>
      <c r="NEJ308" s="151"/>
      <c r="NEK308" s="147">
        <v>27</v>
      </c>
      <c r="NEL308" s="148"/>
      <c r="NEM308" s="149" t="s">
        <v>2363</v>
      </c>
      <c r="NEN308" s="148"/>
      <c r="NEO308" s="150"/>
      <c r="NEP308" s="150"/>
      <c r="NEQ308" s="150"/>
      <c r="NER308" s="151"/>
      <c r="NES308" s="147">
        <v>27</v>
      </c>
      <c r="NET308" s="148"/>
      <c r="NEU308" s="149" t="s">
        <v>2363</v>
      </c>
      <c r="NEV308" s="148"/>
      <c r="NEW308" s="150"/>
      <c r="NEX308" s="150"/>
      <c r="NEY308" s="150"/>
      <c r="NEZ308" s="151"/>
      <c r="NFA308" s="147">
        <v>27</v>
      </c>
      <c r="NFB308" s="148"/>
      <c r="NFC308" s="149" t="s">
        <v>2363</v>
      </c>
      <c r="NFD308" s="148"/>
      <c r="NFE308" s="150"/>
      <c r="NFF308" s="150"/>
      <c r="NFG308" s="150"/>
      <c r="NFH308" s="151"/>
      <c r="NFI308" s="147">
        <v>27</v>
      </c>
      <c r="NFJ308" s="148"/>
      <c r="NFK308" s="149" t="s">
        <v>2363</v>
      </c>
      <c r="NFL308" s="148"/>
      <c r="NFM308" s="150"/>
      <c r="NFN308" s="150"/>
      <c r="NFO308" s="150"/>
      <c r="NFP308" s="151"/>
      <c r="NFQ308" s="147">
        <v>27</v>
      </c>
      <c r="NFR308" s="148"/>
      <c r="NFS308" s="149" t="s">
        <v>2363</v>
      </c>
      <c r="NFT308" s="148"/>
      <c r="NFU308" s="150"/>
      <c r="NFV308" s="150"/>
      <c r="NFW308" s="150"/>
      <c r="NFX308" s="151"/>
      <c r="NFY308" s="147">
        <v>27</v>
      </c>
      <c r="NFZ308" s="148"/>
      <c r="NGA308" s="149" t="s">
        <v>2363</v>
      </c>
      <c r="NGB308" s="148"/>
      <c r="NGC308" s="150"/>
      <c r="NGD308" s="150"/>
      <c r="NGE308" s="150"/>
      <c r="NGF308" s="151"/>
      <c r="NGG308" s="147">
        <v>27</v>
      </c>
      <c r="NGH308" s="148"/>
      <c r="NGI308" s="149" t="s">
        <v>2363</v>
      </c>
      <c r="NGJ308" s="148"/>
      <c r="NGK308" s="150"/>
      <c r="NGL308" s="150"/>
      <c r="NGM308" s="150"/>
      <c r="NGN308" s="151"/>
      <c r="NGO308" s="147">
        <v>27</v>
      </c>
      <c r="NGP308" s="148"/>
      <c r="NGQ308" s="149" t="s">
        <v>2363</v>
      </c>
      <c r="NGR308" s="148"/>
      <c r="NGS308" s="150"/>
      <c r="NGT308" s="150"/>
      <c r="NGU308" s="150"/>
      <c r="NGV308" s="151"/>
      <c r="NGW308" s="147">
        <v>27</v>
      </c>
      <c r="NGX308" s="148"/>
      <c r="NGY308" s="149" t="s">
        <v>2363</v>
      </c>
      <c r="NGZ308" s="148"/>
      <c r="NHA308" s="150"/>
      <c r="NHB308" s="150"/>
      <c r="NHC308" s="150"/>
      <c r="NHD308" s="151"/>
      <c r="NHE308" s="147">
        <v>27</v>
      </c>
      <c r="NHF308" s="148"/>
      <c r="NHG308" s="149" t="s">
        <v>2363</v>
      </c>
      <c r="NHH308" s="148"/>
      <c r="NHI308" s="150"/>
      <c r="NHJ308" s="150"/>
      <c r="NHK308" s="150"/>
      <c r="NHL308" s="151"/>
      <c r="NHM308" s="147">
        <v>27</v>
      </c>
      <c r="NHN308" s="148"/>
      <c r="NHO308" s="149" t="s">
        <v>2363</v>
      </c>
      <c r="NHP308" s="148"/>
      <c r="NHQ308" s="150"/>
      <c r="NHR308" s="150"/>
      <c r="NHS308" s="150"/>
      <c r="NHT308" s="151"/>
      <c r="NHU308" s="147">
        <v>27</v>
      </c>
      <c r="NHV308" s="148"/>
      <c r="NHW308" s="149" t="s">
        <v>2363</v>
      </c>
      <c r="NHX308" s="148"/>
      <c r="NHY308" s="150"/>
      <c r="NHZ308" s="150"/>
      <c r="NIA308" s="150"/>
      <c r="NIB308" s="151"/>
      <c r="NIC308" s="147">
        <v>27</v>
      </c>
      <c r="NID308" s="148"/>
      <c r="NIE308" s="149" t="s">
        <v>2363</v>
      </c>
      <c r="NIF308" s="148"/>
      <c r="NIG308" s="150"/>
      <c r="NIH308" s="150"/>
      <c r="NII308" s="150"/>
      <c r="NIJ308" s="151"/>
      <c r="NIK308" s="147">
        <v>27</v>
      </c>
      <c r="NIL308" s="148"/>
      <c r="NIM308" s="149" t="s">
        <v>2363</v>
      </c>
      <c r="NIN308" s="148"/>
      <c r="NIO308" s="150"/>
      <c r="NIP308" s="150"/>
      <c r="NIQ308" s="150"/>
      <c r="NIR308" s="151"/>
      <c r="NIS308" s="147">
        <v>27</v>
      </c>
      <c r="NIT308" s="148"/>
      <c r="NIU308" s="149" t="s">
        <v>2363</v>
      </c>
      <c r="NIV308" s="148"/>
      <c r="NIW308" s="150"/>
      <c r="NIX308" s="150"/>
      <c r="NIY308" s="150"/>
      <c r="NIZ308" s="151"/>
      <c r="NJA308" s="147">
        <v>27</v>
      </c>
      <c r="NJB308" s="148"/>
      <c r="NJC308" s="149" t="s">
        <v>2363</v>
      </c>
      <c r="NJD308" s="148"/>
      <c r="NJE308" s="150"/>
      <c r="NJF308" s="150"/>
      <c r="NJG308" s="150"/>
      <c r="NJH308" s="151"/>
      <c r="NJI308" s="147">
        <v>27</v>
      </c>
      <c r="NJJ308" s="148"/>
      <c r="NJK308" s="149" t="s">
        <v>2363</v>
      </c>
      <c r="NJL308" s="148"/>
      <c r="NJM308" s="150"/>
      <c r="NJN308" s="150"/>
      <c r="NJO308" s="150"/>
      <c r="NJP308" s="151"/>
      <c r="NJQ308" s="147">
        <v>27</v>
      </c>
      <c r="NJR308" s="148"/>
      <c r="NJS308" s="149" t="s">
        <v>2363</v>
      </c>
      <c r="NJT308" s="148"/>
      <c r="NJU308" s="150"/>
      <c r="NJV308" s="150"/>
      <c r="NJW308" s="150"/>
      <c r="NJX308" s="151"/>
      <c r="NJY308" s="147">
        <v>27</v>
      </c>
      <c r="NJZ308" s="148"/>
      <c r="NKA308" s="149" t="s">
        <v>2363</v>
      </c>
      <c r="NKB308" s="148"/>
      <c r="NKC308" s="150"/>
      <c r="NKD308" s="150"/>
      <c r="NKE308" s="150"/>
      <c r="NKF308" s="151"/>
      <c r="NKG308" s="147">
        <v>27</v>
      </c>
      <c r="NKH308" s="148"/>
      <c r="NKI308" s="149" t="s">
        <v>2363</v>
      </c>
      <c r="NKJ308" s="148"/>
      <c r="NKK308" s="150"/>
      <c r="NKL308" s="150"/>
      <c r="NKM308" s="150"/>
      <c r="NKN308" s="151"/>
      <c r="NKO308" s="147">
        <v>27</v>
      </c>
      <c r="NKP308" s="148"/>
      <c r="NKQ308" s="149" t="s">
        <v>2363</v>
      </c>
      <c r="NKR308" s="148"/>
      <c r="NKS308" s="150"/>
      <c r="NKT308" s="150"/>
      <c r="NKU308" s="150"/>
      <c r="NKV308" s="151"/>
      <c r="NKW308" s="147">
        <v>27</v>
      </c>
      <c r="NKX308" s="148"/>
      <c r="NKY308" s="149" t="s">
        <v>2363</v>
      </c>
      <c r="NKZ308" s="148"/>
      <c r="NLA308" s="150"/>
      <c r="NLB308" s="150"/>
      <c r="NLC308" s="150"/>
      <c r="NLD308" s="151"/>
      <c r="NLE308" s="147">
        <v>27</v>
      </c>
      <c r="NLF308" s="148"/>
      <c r="NLG308" s="149" t="s">
        <v>2363</v>
      </c>
      <c r="NLH308" s="148"/>
      <c r="NLI308" s="150"/>
      <c r="NLJ308" s="150"/>
      <c r="NLK308" s="150"/>
      <c r="NLL308" s="151"/>
      <c r="NLM308" s="147">
        <v>27</v>
      </c>
      <c r="NLN308" s="148"/>
      <c r="NLO308" s="149" t="s">
        <v>2363</v>
      </c>
      <c r="NLP308" s="148"/>
      <c r="NLQ308" s="150"/>
      <c r="NLR308" s="150"/>
      <c r="NLS308" s="150"/>
      <c r="NLT308" s="151"/>
      <c r="NLU308" s="147">
        <v>27</v>
      </c>
      <c r="NLV308" s="148"/>
      <c r="NLW308" s="149" t="s">
        <v>2363</v>
      </c>
      <c r="NLX308" s="148"/>
      <c r="NLY308" s="150"/>
      <c r="NLZ308" s="150"/>
      <c r="NMA308" s="150"/>
      <c r="NMB308" s="151"/>
      <c r="NMC308" s="147">
        <v>27</v>
      </c>
      <c r="NMD308" s="148"/>
      <c r="NME308" s="149" t="s">
        <v>2363</v>
      </c>
      <c r="NMF308" s="148"/>
      <c r="NMG308" s="150"/>
      <c r="NMH308" s="150"/>
      <c r="NMI308" s="150"/>
      <c r="NMJ308" s="151"/>
      <c r="NMK308" s="147">
        <v>27</v>
      </c>
      <c r="NML308" s="148"/>
      <c r="NMM308" s="149" t="s">
        <v>2363</v>
      </c>
      <c r="NMN308" s="148"/>
      <c r="NMO308" s="150"/>
      <c r="NMP308" s="150"/>
      <c r="NMQ308" s="150"/>
      <c r="NMR308" s="151"/>
      <c r="NMS308" s="147">
        <v>27</v>
      </c>
      <c r="NMT308" s="148"/>
      <c r="NMU308" s="149" t="s">
        <v>2363</v>
      </c>
      <c r="NMV308" s="148"/>
      <c r="NMW308" s="150"/>
      <c r="NMX308" s="150"/>
      <c r="NMY308" s="150"/>
      <c r="NMZ308" s="151"/>
      <c r="NNA308" s="147">
        <v>27</v>
      </c>
      <c r="NNB308" s="148"/>
      <c r="NNC308" s="149" t="s">
        <v>2363</v>
      </c>
      <c r="NND308" s="148"/>
      <c r="NNE308" s="150"/>
      <c r="NNF308" s="150"/>
      <c r="NNG308" s="150"/>
      <c r="NNH308" s="151"/>
      <c r="NNI308" s="147">
        <v>27</v>
      </c>
      <c r="NNJ308" s="148"/>
      <c r="NNK308" s="149" t="s">
        <v>2363</v>
      </c>
      <c r="NNL308" s="148"/>
      <c r="NNM308" s="150"/>
      <c r="NNN308" s="150"/>
      <c r="NNO308" s="150"/>
      <c r="NNP308" s="151"/>
      <c r="NNQ308" s="147">
        <v>27</v>
      </c>
      <c r="NNR308" s="148"/>
      <c r="NNS308" s="149" t="s">
        <v>2363</v>
      </c>
      <c r="NNT308" s="148"/>
      <c r="NNU308" s="150"/>
      <c r="NNV308" s="150"/>
      <c r="NNW308" s="150"/>
      <c r="NNX308" s="151"/>
      <c r="NNY308" s="147">
        <v>27</v>
      </c>
      <c r="NNZ308" s="148"/>
      <c r="NOA308" s="149" t="s">
        <v>2363</v>
      </c>
      <c r="NOB308" s="148"/>
      <c r="NOC308" s="150"/>
      <c r="NOD308" s="150"/>
      <c r="NOE308" s="150"/>
      <c r="NOF308" s="151"/>
      <c r="NOG308" s="147">
        <v>27</v>
      </c>
      <c r="NOH308" s="148"/>
      <c r="NOI308" s="149" t="s">
        <v>2363</v>
      </c>
      <c r="NOJ308" s="148"/>
      <c r="NOK308" s="150"/>
      <c r="NOL308" s="150"/>
      <c r="NOM308" s="150"/>
      <c r="NON308" s="151"/>
      <c r="NOO308" s="147">
        <v>27</v>
      </c>
      <c r="NOP308" s="148"/>
      <c r="NOQ308" s="149" t="s">
        <v>2363</v>
      </c>
      <c r="NOR308" s="148"/>
      <c r="NOS308" s="150"/>
      <c r="NOT308" s="150"/>
      <c r="NOU308" s="150"/>
      <c r="NOV308" s="151"/>
      <c r="NOW308" s="147">
        <v>27</v>
      </c>
      <c r="NOX308" s="148"/>
      <c r="NOY308" s="149" t="s">
        <v>2363</v>
      </c>
      <c r="NOZ308" s="148"/>
      <c r="NPA308" s="150"/>
      <c r="NPB308" s="150"/>
      <c r="NPC308" s="150"/>
      <c r="NPD308" s="151"/>
      <c r="NPE308" s="147">
        <v>27</v>
      </c>
      <c r="NPF308" s="148"/>
      <c r="NPG308" s="149" t="s">
        <v>2363</v>
      </c>
      <c r="NPH308" s="148"/>
      <c r="NPI308" s="150"/>
      <c r="NPJ308" s="150"/>
      <c r="NPK308" s="150"/>
      <c r="NPL308" s="151"/>
      <c r="NPM308" s="147">
        <v>27</v>
      </c>
      <c r="NPN308" s="148"/>
      <c r="NPO308" s="149" t="s">
        <v>2363</v>
      </c>
      <c r="NPP308" s="148"/>
      <c r="NPQ308" s="150"/>
      <c r="NPR308" s="150"/>
      <c r="NPS308" s="150"/>
      <c r="NPT308" s="151"/>
      <c r="NPU308" s="147">
        <v>27</v>
      </c>
      <c r="NPV308" s="148"/>
      <c r="NPW308" s="149" t="s">
        <v>2363</v>
      </c>
      <c r="NPX308" s="148"/>
      <c r="NPY308" s="150"/>
      <c r="NPZ308" s="150"/>
      <c r="NQA308" s="150"/>
      <c r="NQB308" s="151"/>
      <c r="NQC308" s="147">
        <v>27</v>
      </c>
      <c r="NQD308" s="148"/>
      <c r="NQE308" s="149" t="s">
        <v>2363</v>
      </c>
      <c r="NQF308" s="148"/>
      <c r="NQG308" s="150"/>
      <c r="NQH308" s="150"/>
      <c r="NQI308" s="150"/>
      <c r="NQJ308" s="151"/>
      <c r="NQK308" s="147">
        <v>27</v>
      </c>
      <c r="NQL308" s="148"/>
      <c r="NQM308" s="149" t="s">
        <v>2363</v>
      </c>
      <c r="NQN308" s="148"/>
      <c r="NQO308" s="150"/>
      <c r="NQP308" s="150"/>
      <c r="NQQ308" s="150"/>
      <c r="NQR308" s="151"/>
      <c r="NQS308" s="147">
        <v>27</v>
      </c>
      <c r="NQT308" s="148"/>
      <c r="NQU308" s="149" t="s">
        <v>2363</v>
      </c>
      <c r="NQV308" s="148"/>
      <c r="NQW308" s="150"/>
      <c r="NQX308" s="150"/>
      <c r="NQY308" s="150"/>
      <c r="NQZ308" s="151"/>
      <c r="NRA308" s="147">
        <v>27</v>
      </c>
      <c r="NRB308" s="148"/>
      <c r="NRC308" s="149" t="s">
        <v>2363</v>
      </c>
      <c r="NRD308" s="148"/>
      <c r="NRE308" s="150"/>
      <c r="NRF308" s="150"/>
      <c r="NRG308" s="150"/>
      <c r="NRH308" s="151"/>
      <c r="NRI308" s="147">
        <v>27</v>
      </c>
      <c r="NRJ308" s="148"/>
      <c r="NRK308" s="149" t="s">
        <v>2363</v>
      </c>
      <c r="NRL308" s="148"/>
      <c r="NRM308" s="150"/>
      <c r="NRN308" s="150"/>
      <c r="NRO308" s="150"/>
      <c r="NRP308" s="151"/>
      <c r="NRQ308" s="147">
        <v>27</v>
      </c>
      <c r="NRR308" s="148"/>
      <c r="NRS308" s="149" t="s">
        <v>2363</v>
      </c>
      <c r="NRT308" s="148"/>
      <c r="NRU308" s="150"/>
      <c r="NRV308" s="150"/>
      <c r="NRW308" s="150"/>
      <c r="NRX308" s="151"/>
      <c r="NRY308" s="147">
        <v>27</v>
      </c>
      <c r="NRZ308" s="148"/>
      <c r="NSA308" s="149" t="s">
        <v>2363</v>
      </c>
      <c r="NSB308" s="148"/>
      <c r="NSC308" s="150"/>
      <c r="NSD308" s="150"/>
      <c r="NSE308" s="150"/>
      <c r="NSF308" s="151"/>
      <c r="NSG308" s="147">
        <v>27</v>
      </c>
      <c r="NSH308" s="148"/>
      <c r="NSI308" s="149" t="s">
        <v>2363</v>
      </c>
      <c r="NSJ308" s="148"/>
      <c r="NSK308" s="150"/>
      <c r="NSL308" s="150"/>
      <c r="NSM308" s="150"/>
      <c r="NSN308" s="151"/>
      <c r="NSO308" s="147">
        <v>27</v>
      </c>
      <c r="NSP308" s="148"/>
      <c r="NSQ308" s="149" t="s">
        <v>2363</v>
      </c>
      <c r="NSR308" s="148"/>
      <c r="NSS308" s="150"/>
      <c r="NST308" s="150"/>
      <c r="NSU308" s="150"/>
      <c r="NSV308" s="151"/>
      <c r="NSW308" s="147">
        <v>27</v>
      </c>
      <c r="NSX308" s="148"/>
      <c r="NSY308" s="149" t="s">
        <v>2363</v>
      </c>
      <c r="NSZ308" s="148"/>
      <c r="NTA308" s="150"/>
      <c r="NTB308" s="150"/>
      <c r="NTC308" s="150"/>
      <c r="NTD308" s="151"/>
      <c r="NTE308" s="147">
        <v>27</v>
      </c>
      <c r="NTF308" s="148"/>
      <c r="NTG308" s="149" t="s">
        <v>2363</v>
      </c>
      <c r="NTH308" s="148"/>
      <c r="NTI308" s="150"/>
      <c r="NTJ308" s="150"/>
      <c r="NTK308" s="150"/>
      <c r="NTL308" s="151"/>
      <c r="NTM308" s="147">
        <v>27</v>
      </c>
      <c r="NTN308" s="148"/>
      <c r="NTO308" s="149" t="s">
        <v>2363</v>
      </c>
      <c r="NTP308" s="148"/>
      <c r="NTQ308" s="150"/>
      <c r="NTR308" s="150"/>
      <c r="NTS308" s="150"/>
      <c r="NTT308" s="151"/>
      <c r="NTU308" s="147">
        <v>27</v>
      </c>
      <c r="NTV308" s="148"/>
      <c r="NTW308" s="149" t="s">
        <v>2363</v>
      </c>
      <c r="NTX308" s="148"/>
      <c r="NTY308" s="150"/>
      <c r="NTZ308" s="150"/>
      <c r="NUA308" s="150"/>
      <c r="NUB308" s="151"/>
      <c r="NUC308" s="147">
        <v>27</v>
      </c>
      <c r="NUD308" s="148"/>
      <c r="NUE308" s="149" t="s">
        <v>2363</v>
      </c>
      <c r="NUF308" s="148"/>
      <c r="NUG308" s="150"/>
      <c r="NUH308" s="150"/>
      <c r="NUI308" s="150"/>
      <c r="NUJ308" s="151"/>
      <c r="NUK308" s="147">
        <v>27</v>
      </c>
      <c r="NUL308" s="148"/>
      <c r="NUM308" s="149" t="s">
        <v>2363</v>
      </c>
      <c r="NUN308" s="148"/>
      <c r="NUO308" s="150"/>
      <c r="NUP308" s="150"/>
      <c r="NUQ308" s="150"/>
      <c r="NUR308" s="151"/>
      <c r="NUS308" s="147">
        <v>27</v>
      </c>
      <c r="NUT308" s="148"/>
      <c r="NUU308" s="149" t="s">
        <v>2363</v>
      </c>
      <c r="NUV308" s="148"/>
      <c r="NUW308" s="150"/>
      <c r="NUX308" s="150"/>
      <c r="NUY308" s="150"/>
      <c r="NUZ308" s="151"/>
      <c r="NVA308" s="147">
        <v>27</v>
      </c>
      <c r="NVB308" s="148"/>
      <c r="NVC308" s="149" t="s">
        <v>2363</v>
      </c>
      <c r="NVD308" s="148"/>
      <c r="NVE308" s="150"/>
      <c r="NVF308" s="150"/>
      <c r="NVG308" s="150"/>
      <c r="NVH308" s="151"/>
      <c r="NVI308" s="147">
        <v>27</v>
      </c>
      <c r="NVJ308" s="148"/>
      <c r="NVK308" s="149" t="s">
        <v>2363</v>
      </c>
      <c r="NVL308" s="148"/>
      <c r="NVM308" s="150"/>
      <c r="NVN308" s="150"/>
      <c r="NVO308" s="150"/>
      <c r="NVP308" s="151"/>
      <c r="NVQ308" s="147">
        <v>27</v>
      </c>
      <c r="NVR308" s="148"/>
      <c r="NVS308" s="149" t="s">
        <v>2363</v>
      </c>
      <c r="NVT308" s="148"/>
      <c r="NVU308" s="150"/>
      <c r="NVV308" s="150"/>
      <c r="NVW308" s="150"/>
      <c r="NVX308" s="151"/>
      <c r="NVY308" s="147">
        <v>27</v>
      </c>
      <c r="NVZ308" s="148"/>
      <c r="NWA308" s="149" t="s">
        <v>2363</v>
      </c>
      <c r="NWB308" s="148"/>
      <c r="NWC308" s="150"/>
      <c r="NWD308" s="150"/>
      <c r="NWE308" s="150"/>
      <c r="NWF308" s="151"/>
      <c r="NWG308" s="147">
        <v>27</v>
      </c>
      <c r="NWH308" s="148"/>
      <c r="NWI308" s="149" t="s">
        <v>2363</v>
      </c>
      <c r="NWJ308" s="148"/>
      <c r="NWK308" s="150"/>
      <c r="NWL308" s="150"/>
      <c r="NWM308" s="150"/>
      <c r="NWN308" s="151"/>
      <c r="NWO308" s="147">
        <v>27</v>
      </c>
      <c r="NWP308" s="148"/>
      <c r="NWQ308" s="149" t="s">
        <v>2363</v>
      </c>
      <c r="NWR308" s="148"/>
      <c r="NWS308" s="150"/>
      <c r="NWT308" s="150"/>
      <c r="NWU308" s="150"/>
      <c r="NWV308" s="151"/>
      <c r="NWW308" s="147">
        <v>27</v>
      </c>
      <c r="NWX308" s="148"/>
      <c r="NWY308" s="149" t="s">
        <v>2363</v>
      </c>
      <c r="NWZ308" s="148"/>
      <c r="NXA308" s="150"/>
      <c r="NXB308" s="150"/>
      <c r="NXC308" s="150"/>
      <c r="NXD308" s="151"/>
      <c r="NXE308" s="147">
        <v>27</v>
      </c>
      <c r="NXF308" s="148"/>
      <c r="NXG308" s="149" t="s">
        <v>2363</v>
      </c>
      <c r="NXH308" s="148"/>
      <c r="NXI308" s="150"/>
      <c r="NXJ308" s="150"/>
      <c r="NXK308" s="150"/>
      <c r="NXL308" s="151"/>
      <c r="NXM308" s="147">
        <v>27</v>
      </c>
      <c r="NXN308" s="148"/>
      <c r="NXO308" s="149" t="s">
        <v>2363</v>
      </c>
      <c r="NXP308" s="148"/>
      <c r="NXQ308" s="150"/>
      <c r="NXR308" s="150"/>
      <c r="NXS308" s="150"/>
      <c r="NXT308" s="151"/>
      <c r="NXU308" s="147">
        <v>27</v>
      </c>
      <c r="NXV308" s="148"/>
      <c r="NXW308" s="149" t="s">
        <v>2363</v>
      </c>
      <c r="NXX308" s="148"/>
      <c r="NXY308" s="150"/>
      <c r="NXZ308" s="150"/>
      <c r="NYA308" s="150"/>
      <c r="NYB308" s="151"/>
      <c r="NYC308" s="147">
        <v>27</v>
      </c>
      <c r="NYD308" s="148"/>
      <c r="NYE308" s="149" t="s">
        <v>2363</v>
      </c>
      <c r="NYF308" s="148"/>
      <c r="NYG308" s="150"/>
      <c r="NYH308" s="150"/>
      <c r="NYI308" s="150"/>
      <c r="NYJ308" s="151"/>
      <c r="NYK308" s="147">
        <v>27</v>
      </c>
      <c r="NYL308" s="148"/>
      <c r="NYM308" s="149" t="s">
        <v>2363</v>
      </c>
      <c r="NYN308" s="148"/>
      <c r="NYO308" s="150"/>
      <c r="NYP308" s="150"/>
      <c r="NYQ308" s="150"/>
      <c r="NYR308" s="151"/>
      <c r="NYS308" s="147">
        <v>27</v>
      </c>
      <c r="NYT308" s="148"/>
      <c r="NYU308" s="149" t="s">
        <v>2363</v>
      </c>
      <c r="NYV308" s="148"/>
      <c r="NYW308" s="150"/>
      <c r="NYX308" s="150"/>
      <c r="NYY308" s="150"/>
      <c r="NYZ308" s="151"/>
      <c r="NZA308" s="147">
        <v>27</v>
      </c>
      <c r="NZB308" s="148"/>
      <c r="NZC308" s="149" t="s">
        <v>2363</v>
      </c>
      <c r="NZD308" s="148"/>
      <c r="NZE308" s="150"/>
      <c r="NZF308" s="150"/>
      <c r="NZG308" s="150"/>
      <c r="NZH308" s="151"/>
      <c r="NZI308" s="147">
        <v>27</v>
      </c>
      <c r="NZJ308" s="148"/>
      <c r="NZK308" s="149" t="s">
        <v>2363</v>
      </c>
      <c r="NZL308" s="148"/>
      <c r="NZM308" s="150"/>
      <c r="NZN308" s="150"/>
      <c r="NZO308" s="150"/>
      <c r="NZP308" s="151"/>
      <c r="NZQ308" s="147">
        <v>27</v>
      </c>
      <c r="NZR308" s="148"/>
      <c r="NZS308" s="149" t="s">
        <v>2363</v>
      </c>
      <c r="NZT308" s="148"/>
      <c r="NZU308" s="150"/>
      <c r="NZV308" s="150"/>
      <c r="NZW308" s="150"/>
      <c r="NZX308" s="151"/>
      <c r="NZY308" s="147">
        <v>27</v>
      </c>
      <c r="NZZ308" s="148"/>
      <c r="OAA308" s="149" t="s">
        <v>2363</v>
      </c>
      <c r="OAB308" s="148"/>
      <c r="OAC308" s="150"/>
      <c r="OAD308" s="150"/>
      <c r="OAE308" s="150"/>
      <c r="OAF308" s="151"/>
      <c r="OAG308" s="147">
        <v>27</v>
      </c>
      <c r="OAH308" s="148"/>
      <c r="OAI308" s="149" t="s">
        <v>2363</v>
      </c>
      <c r="OAJ308" s="148"/>
      <c r="OAK308" s="150"/>
      <c r="OAL308" s="150"/>
      <c r="OAM308" s="150"/>
      <c r="OAN308" s="151"/>
      <c r="OAO308" s="147">
        <v>27</v>
      </c>
      <c r="OAP308" s="148"/>
      <c r="OAQ308" s="149" t="s">
        <v>2363</v>
      </c>
      <c r="OAR308" s="148"/>
      <c r="OAS308" s="150"/>
      <c r="OAT308" s="150"/>
      <c r="OAU308" s="150"/>
      <c r="OAV308" s="151"/>
      <c r="OAW308" s="147">
        <v>27</v>
      </c>
      <c r="OAX308" s="148"/>
      <c r="OAY308" s="149" t="s">
        <v>2363</v>
      </c>
      <c r="OAZ308" s="148"/>
      <c r="OBA308" s="150"/>
      <c r="OBB308" s="150"/>
      <c r="OBC308" s="150"/>
      <c r="OBD308" s="151"/>
      <c r="OBE308" s="147">
        <v>27</v>
      </c>
      <c r="OBF308" s="148"/>
      <c r="OBG308" s="149" t="s">
        <v>2363</v>
      </c>
      <c r="OBH308" s="148"/>
      <c r="OBI308" s="150"/>
      <c r="OBJ308" s="150"/>
      <c r="OBK308" s="150"/>
      <c r="OBL308" s="151"/>
      <c r="OBM308" s="147">
        <v>27</v>
      </c>
      <c r="OBN308" s="148"/>
      <c r="OBO308" s="149" t="s">
        <v>2363</v>
      </c>
      <c r="OBP308" s="148"/>
      <c r="OBQ308" s="150"/>
      <c r="OBR308" s="150"/>
      <c r="OBS308" s="150"/>
      <c r="OBT308" s="151"/>
      <c r="OBU308" s="147">
        <v>27</v>
      </c>
      <c r="OBV308" s="148"/>
      <c r="OBW308" s="149" t="s">
        <v>2363</v>
      </c>
      <c r="OBX308" s="148"/>
      <c r="OBY308" s="150"/>
      <c r="OBZ308" s="150"/>
      <c r="OCA308" s="150"/>
      <c r="OCB308" s="151"/>
      <c r="OCC308" s="147">
        <v>27</v>
      </c>
      <c r="OCD308" s="148"/>
      <c r="OCE308" s="149" t="s">
        <v>2363</v>
      </c>
      <c r="OCF308" s="148"/>
      <c r="OCG308" s="150"/>
      <c r="OCH308" s="150"/>
      <c r="OCI308" s="150"/>
      <c r="OCJ308" s="151"/>
      <c r="OCK308" s="147">
        <v>27</v>
      </c>
      <c r="OCL308" s="148"/>
      <c r="OCM308" s="149" t="s">
        <v>2363</v>
      </c>
      <c r="OCN308" s="148"/>
      <c r="OCO308" s="150"/>
      <c r="OCP308" s="150"/>
      <c r="OCQ308" s="150"/>
      <c r="OCR308" s="151"/>
      <c r="OCS308" s="147">
        <v>27</v>
      </c>
      <c r="OCT308" s="148"/>
      <c r="OCU308" s="149" t="s">
        <v>2363</v>
      </c>
      <c r="OCV308" s="148"/>
      <c r="OCW308" s="150"/>
      <c r="OCX308" s="150"/>
      <c r="OCY308" s="150"/>
      <c r="OCZ308" s="151"/>
      <c r="ODA308" s="147">
        <v>27</v>
      </c>
      <c r="ODB308" s="148"/>
      <c r="ODC308" s="149" t="s">
        <v>2363</v>
      </c>
      <c r="ODD308" s="148"/>
      <c r="ODE308" s="150"/>
      <c r="ODF308" s="150"/>
      <c r="ODG308" s="150"/>
      <c r="ODH308" s="151"/>
      <c r="ODI308" s="147">
        <v>27</v>
      </c>
      <c r="ODJ308" s="148"/>
      <c r="ODK308" s="149" t="s">
        <v>2363</v>
      </c>
      <c r="ODL308" s="148"/>
      <c r="ODM308" s="150"/>
      <c r="ODN308" s="150"/>
      <c r="ODO308" s="150"/>
      <c r="ODP308" s="151"/>
      <c r="ODQ308" s="147">
        <v>27</v>
      </c>
      <c r="ODR308" s="148"/>
      <c r="ODS308" s="149" t="s">
        <v>2363</v>
      </c>
      <c r="ODT308" s="148"/>
      <c r="ODU308" s="150"/>
      <c r="ODV308" s="150"/>
      <c r="ODW308" s="150"/>
      <c r="ODX308" s="151"/>
      <c r="ODY308" s="147">
        <v>27</v>
      </c>
      <c r="ODZ308" s="148"/>
      <c r="OEA308" s="149" t="s">
        <v>2363</v>
      </c>
      <c r="OEB308" s="148"/>
      <c r="OEC308" s="150"/>
      <c r="OED308" s="150"/>
      <c r="OEE308" s="150"/>
      <c r="OEF308" s="151"/>
      <c r="OEG308" s="147">
        <v>27</v>
      </c>
      <c r="OEH308" s="148"/>
      <c r="OEI308" s="149" t="s">
        <v>2363</v>
      </c>
      <c r="OEJ308" s="148"/>
      <c r="OEK308" s="150"/>
      <c r="OEL308" s="150"/>
      <c r="OEM308" s="150"/>
      <c r="OEN308" s="151"/>
      <c r="OEO308" s="147">
        <v>27</v>
      </c>
      <c r="OEP308" s="148"/>
      <c r="OEQ308" s="149" t="s">
        <v>2363</v>
      </c>
      <c r="OER308" s="148"/>
      <c r="OES308" s="150"/>
      <c r="OET308" s="150"/>
      <c r="OEU308" s="150"/>
      <c r="OEV308" s="151"/>
      <c r="OEW308" s="147">
        <v>27</v>
      </c>
      <c r="OEX308" s="148"/>
      <c r="OEY308" s="149" t="s">
        <v>2363</v>
      </c>
      <c r="OEZ308" s="148"/>
      <c r="OFA308" s="150"/>
      <c r="OFB308" s="150"/>
      <c r="OFC308" s="150"/>
      <c r="OFD308" s="151"/>
      <c r="OFE308" s="147">
        <v>27</v>
      </c>
      <c r="OFF308" s="148"/>
      <c r="OFG308" s="149" t="s">
        <v>2363</v>
      </c>
      <c r="OFH308" s="148"/>
      <c r="OFI308" s="150"/>
      <c r="OFJ308" s="150"/>
      <c r="OFK308" s="150"/>
      <c r="OFL308" s="151"/>
      <c r="OFM308" s="147">
        <v>27</v>
      </c>
      <c r="OFN308" s="148"/>
      <c r="OFO308" s="149" t="s">
        <v>2363</v>
      </c>
      <c r="OFP308" s="148"/>
      <c r="OFQ308" s="150"/>
      <c r="OFR308" s="150"/>
      <c r="OFS308" s="150"/>
      <c r="OFT308" s="151"/>
      <c r="OFU308" s="147">
        <v>27</v>
      </c>
      <c r="OFV308" s="148"/>
      <c r="OFW308" s="149" t="s">
        <v>2363</v>
      </c>
      <c r="OFX308" s="148"/>
      <c r="OFY308" s="150"/>
      <c r="OFZ308" s="150"/>
      <c r="OGA308" s="150"/>
      <c r="OGB308" s="151"/>
      <c r="OGC308" s="147">
        <v>27</v>
      </c>
      <c r="OGD308" s="148"/>
      <c r="OGE308" s="149" t="s">
        <v>2363</v>
      </c>
      <c r="OGF308" s="148"/>
      <c r="OGG308" s="150"/>
      <c r="OGH308" s="150"/>
      <c r="OGI308" s="150"/>
      <c r="OGJ308" s="151"/>
      <c r="OGK308" s="147">
        <v>27</v>
      </c>
      <c r="OGL308" s="148"/>
      <c r="OGM308" s="149" t="s">
        <v>2363</v>
      </c>
      <c r="OGN308" s="148"/>
      <c r="OGO308" s="150"/>
      <c r="OGP308" s="150"/>
      <c r="OGQ308" s="150"/>
      <c r="OGR308" s="151"/>
      <c r="OGS308" s="147">
        <v>27</v>
      </c>
      <c r="OGT308" s="148"/>
      <c r="OGU308" s="149" t="s">
        <v>2363</v>
      </c>
      <c r="OGV308" s="148"/>
      <c r="OGW308" s="150"/>
      <c r="OGX308" s="150"/>
      <c r="OGY308" s="150"/>
      <c r="OGZ308" s="151"/>
      <c r="OHA308" s="147">
        <v>27</v>
      </c>
      <c r="OHB308" s="148"/>
      <c r="OHC308" s="149" t="s">
        <v>2363</v>
      </c>
      <c r="OHD308" s="148"/>
      <c r="OHE308" s="150"/>
      <c r="OHF308" s="150"/>
      <c r="OHG308" s="150"/>
      <c r="OHH308" s="151"/>
      <c r="OHI308" s="147">
        <v>27</v>
      </c>
      <c r="OHJ308" s="148"/>
      <c r="OHK308" s="149" t="s">
        <v>2363</v>
      </c>
      <c r="OHL308" s="148"/>
      <c r="OHM308" s="150"/>
      <c r="OHN308" s="150"/>
      <c r="OHO308" s="150"/>
      <c r="OHP308" s="151"/>
      <c r="OHQ308" s="147">
        <v>27</v>
      </c>
      <c r="OHR308" s="148"/>
      <c r="OHS308" s="149" t="s">
        <v>2363</v>
      </c>
      <c r="OHT308" s="148"/>
      <c r="OHU308" s="150"/>
      <c r="OHV308" s="150"/>
      <c r="OHW308" s="150"/>
      <c r="OHX308" s="151"/>
      <c r="OHY308" s="147">
        <v>27</v>
      </c>
      <c r="OHZ308" s="148"/>
      <c r="OIA308" s="149" t="s">
        <v>2363</v>
      </c>
      <c r="OIB308" s="148"/>
      <c r="OIC308" s="150"/>
      <c r="OID308" s="150"/>
      <c r="OIE308" s="150"/>
      <c r="OIF308" s="151"/>
      <c r="OIG308" s="147">
        <v>27</v>
      </c>
      <c r="OIH308" s="148"/>
      <c r="OII308" s="149" t="s">
        <v>2363</v>
      </c>
      <c r="OIJ308" s="148"/>
      <c r="OIK308" s="150"/>
      <c r="OIL308" s="150"/>
      <c r="OIM308" s="150"/>
      <c r="OIN308" s="151"/>
      <c r="OIO308" s="147">
        <v>27</v>
      </c>
      <c r="OIP308" s="148"/>
      <c r="OIQ308" s="149" t="s">
        <v>2363</v>
      </c>
      <c r="OIR308" s="148"/>
      <c r="OIS308" s="150"/>
      <c r="OIT308" s="150"/>
      <c r="OIU308" s="150"/>
      <c r="OIV308" s="151"/>
      <c r="OIW308" s="147">
        <v>27</v>
      </c>
      <c r="OIX308" s="148"/>
      <c r="OIY308" s="149" t="s">
        <v>2363</v>
      </c>
      <c r="OIZ308" s="148"/>
      <c r="OJA308" s="150"/>
      <c r="OJB308" s="150"/>
      <c r="OJC308" s="150"/>
      <c r="OJD308" s="151"/>
      <c r="OJE308" s="147">
        <v>27</v>
      </c>
      <c r="OJF308" s="148"/>
      <c r="OJG308" s="149" t="s">
        <v>2363</v>
      </c>
      <c r="OJH308" s="148"/>
      <c r="OJI308" s="150"/>
      <c r="OJJ308" s="150"/>
      <c r="OJK308" s="150"/>
      <c r="OJL308" s="151"/>
      <c r="OJM308" s="147">
        <v>27</v>
      </c>
      <c r="OJN308" s="148"/>
      <c r="OJO308" s="149" t="s">
        <v>2363</v>
      </c>
      <c r="OJP308" s="148"/>
      <c r="OJQ308" s="150"/>
      <c r="OJR308" s="150"/>
      <c r="OJS308" s="150"/>
      <c r="OJT308" s="151"/>
      <c r="OJU308" s="147">
        <v>27</v>
      </c>
      <c r="OJV308" s="148"/>
      <c r="OJW308" s="149" t="s">
        <v>2363</v>
      </c>
      <c r="OJX308" s="148"/>
      <c r="OJY308" s="150"/>
      <c r="OJZ308" s="150"/>
      <c r="OKA308" s="150"/>
      <c r="OKB308" s="151"/>
      <c r="OKC308" s="147">
        <v>27</v>
      </c>
      <c r="OKD308" s="148"/>
      <c r="OKE308" s="149" t="s">
        <v>2363</v>
      </c>
      <c r="OKF308" s="148"/>
      <c r="OKG308" s="150"/>
      <c r="OKH308" s="150"/>
      <c r="OKI308" s="150"/>
      <c r="OKJ308" s="151"/>
      <c r="OKK308" s="147">
        <v>27</v>
      </c>
      <c r="OKL308" s="148"/>
      <c r="OKM308" s="149" t="s">
        <v>2363</v>
      </c>
      <c r="OKN308" s="148"/>
      <c r="OKO308" s="150"/>
      <c r="OKP308" s="150"/>
      <c r="OKQ308" s="150"/>
      <c r="OKR308" s="151"/>
      <c r="OKS308" s="147">
        <v>27</v>
      </c>
      <c r="OKT308" s="148"/>
      <c r="OKU308" s="149" t="s">
        <v>2363</v>
      </c>
      <c r="OKV308" s="148"/>
      <c r="OKW308" s="150"/>
      <c r="OKX308" s="150"/>
      <c r="OKY308" s="150"/>
      <c r="OKZ308" s="151"/>
      <c r="OLA308" s="147">
        <v>27</v>
      </c>
      <c r="OLB308" s="148"/>
      <c r="OLC308" s="149" t="s">
        <v>2363</v>
      </c>
      <c r="OLD308" s="148"/>
      <c r="OLE308" s="150"/>
      <c r="OLF308" s="150"/>
      <c r="OLG308" s="150"/>
      <c r="OLH308" s="151"/>
      <c r="OLI308" s="147">
        <v>27</v>
      </c>
      <c r="OLJ308" s="148"/>
      <c r="OLK308" s="149" t="s">
        <v>2363</v>
      </c>
      <c r="OLL308" s="148"/>
      <c r="OLM308" s="150"/>
      <c r="OLN308" s="150"/>
      <c r="OLO308" s="150"/>
      <c r="OLP308" s="151"/>
      <c r="OLQ308" s="147">
        <v>27</v>
      </c>
      <c r="OLR308" s="148"/>
      <c r="OLS308" s="149" t="s">
        <v>2363</v>
      </c>
      <c r="OLT308" s="148"/>
      <c r="OLU308" s="150"/>
      <c r="OLV308" s="150"/>
      <c r="OLW308" s="150"/>
      <c r="OLX308" s="151"/>
      <c r="OLY308" s="147">
        <v>27</v>
      </c>
      <c r="OLZ308" s="148"/>
      <c r="OMA308" s="149" t="s">
        <v>2363</v>
      </c>
      <c r="OMB308" s="148"/>
      <c r="OMC308" s="150"/>
      <c r="OMD308" s="150"/>
      <c r="OME308" s="150"/>
      <c r="OMF308" s="151"/>
      <c r="OMG308" s="147">
        <v>27</v>
      </c>
      <c r="OMH308" s="148"/>
      <c r="OMI308" s="149" t="s">
        <v>2363</v>
      </c>
      <c r="OMJ308" s="148"/>
      <c r="OMK308" s="150"/>
      <c r="OML308" s="150"/>
      <c r="OMM308" s="150"/>
      <c r="OMN308" s="151"/>
      <c r="OMO308" s="147">
        <v>27</v>
      </c>
      <c r="OMP308" s="148"/>
      <c r="OMQ308" s="149" t="s">
        <v>2363</v>
      </c>
      <c r="OMR308" s="148"/>
      <c r="OMS308" s="150"/>
      <c r="OMT308" s="150"/>
      <c r="OMU308" s="150"/>
      <c r="OMV308" s="151"/>
      <c r="OMW308" s="147">
        <v>27</v>
      </c>
      <c r="OMX308" s="148"/>
      <c r="OMY308" s="149" t="s">
        <v>2363</v>
      </c>
      <c r="OMZ308" s="148"/>
      <c r="ONA308" s="150"/>
      <c r="ONB308" s="150"/>
      <c r="ONC308" s="150"/>
      <c r="OND308" s="151"/>
      <c r="ONE308" s="147">
        <v>27</v>
      </c>
      <c r="ONF308" s="148"/>
      <c r="ONG308" s="149" t="s">
        <v>2363</v>
      </c>
      <c r="ONH308" s="148"/>
      <c r="ONI308" s="150"/>
      <c r="ONJ308" s="150"/>
      <c r="ONK308" s="150"/>
      <c r="ONL308" s="151"/>
      <c r="ONM308" s="147">
        <v>27</v>
      </c>
      <c r="ONN308" s="148"/>
      <c r="ONO308" s="149" t="s">
        <v>2363</v>
      </c>
      <c r="ONP308" s="148"/>
      <c r="ONQ308" s="150"/>
      <c r="ONR308" s="150"/>
      <c r="ONS308" s="150"/>
      <c r="ONT308" s="151"/>
      <c r="ONU308" s="147">
        <v>27</v>
      </c>
      <c r="ONV308" s="148"/>
      <c r="ONW308" s="149" t="s">
        <v>2363</v>
      </c>
      <c r="ONX308" s="148"/>
      <c r="ONY308" s="150"/>
      <c r="ONZ308" s="150"/>
      <c r="OOA308" s="150"/>
      <c r="OOB308" s="151"/>
      <c r="OOC308" s="147">
        <v>27</v>
      </c>
      <c r="OOD308" s="148"/>
      <c r="OOE308" s="149" t="s">
        <v>2363</v>
      </c>
      <c r="OOF308" s="148"/>
      <c r="OOG308" s="150"/>
      <c r="OOH308" s="150"/>
      <c r="OOI308" s="150"/>
      <c r="OOJ308" s="151"/>
      <c r="OOK308" s="147">
        <v>27</v>
      </c>
      <c r="OOL308" s="148"/>
      <c r="OOM308" s="149" t="s">
        <v>2363</v>
      </c>
      <c r="OON308" s="148"/>
      <c r="OOO308" s="150"/>
      <c r="OOP308" s="150"/>
      <c r="OOQ308" s="150"/>
      <c r="OOR308" s="151"/>
      <c r="OOS308" s="147">
        <v>27</v>
      </c>
      <c r="OOT308" s="148"/>
      <c r="OOU308" s="149" t="s">
        <v>2363</v>
      </c>
      <c r="OOV308" s="148"/>
      <c r="OOW308" s="150"/>
      <c r="OOX308" s="150"/>
      <c r="OOY308" s="150"/>
      <c r="OOZ308" s="151"/>
      <c r="OPA308" s="147">
        <v>27</v>
      </c>
      <c r="OPB308" s="148"/>
      <c r="OPC308" s="149" t="s">
        <v>2363</v>
      </c>
      <c r="OPD308" s="148"/>
      <c r="OPE308" s="150"/>
      <c r="OPF308" s="150"/>
      <c r="OPG308" s="150"/>
      <c r="OPH308" s="151"/>
      <c r="OPI308" s="147">
        <v>27</v>
      </c>
      <c r="OPJ308" s="148"/>
      <c r="OPK308" s="149" t="s">
        <v>2363</v>
      </c>
      <c r="OPL308" s="148"/>
      <c r="OPM308" s="150"/>
      <c r="OPN308" s="150"/>
      <c r="OPO308" s="150"/>
      <c r="OPP308" s="151"/>
      <c r="OPQ308" s="147">
        <v>27</v>
      </c>
      <c r="OPR308" s="148"/>
      <c r="OPS308" s="149" t="s">
        <v>2363</v>
      </c>
      <c r="OPT308" s="148"/>
      <c r="OPU308" s="150"/>
      <c r="OPV308" s="150"/>
      <c r="OPW308" s="150"/>
      <c r="OPX308" s="151"/>
      <c r="OPY308" s="147">
        <v>27</v>
      </c>
      <c r="OPZ308" s="148"/>
      <c r="OQA308" s="149" t="s">
        <v>2363</v>
      </c>
      <c r="OQB308" s="148"/>
      <c r="OQC308" s="150"/>
      <c r="OQD308" s="150"/>
      <c r="OQE308" s="150"/>
      <c r="OQF308" s="151"/>
      <c r="OQG308" s="147">
        <v>27</v>
      </c>
      <c r="OQH308" s="148"/>
      <c r="OQI308" s="149" t="s">
        <v>2363</v>
      </c>
      <c r="OQJ308" s="148"/>
      <c r="OQK308" s="150"/>
      <c r="OQL308" s="150"/>
      <c r="OQM308" s="150"/>
      <c r="OQN308" s="151"/>
      <c r="OQO308" s="147">
        <v>27</v>
      </c>
      <c r="OQP308" s="148"/>
      <c r="OQQ308" s="149" t="s">
        <v>2363</v>
      </c>
      <c r="OQR308" s="148"/>
      <c r="OQS308" s="150"/>
      <c r="OQT308" s="150"/>
      <c r="OQU308" s="150"/>
      <c r="OQV308" s="151"/>
      <c r="OQW308" s="147">
        <v>27</v>
      </c>
      <c r="OQX308" s="148"/>
      <c r="OQY308" s="149" t="s">
        <v>2363</v>
      </c>
      <c r="OQZ308" s="148"/>
      <c r="ORA308" s="150"/>
      <c r="ORB308" s="150"/>
      <c r="ORC308" s="150"/>
      <c r="ORD308" s="151"/>
      <c r="ORE308" s="147">
        <v>27</v>
      </c>
      <c r="ORF308" s="148"/>
      <c r="ORG308" s="149" t="s">
        <v>2363</v>
      </c>
      <c r="ORH308" s="148"/>
      <c r="ORI308" s="150"/>
      <c r="ORJ308" s="150"/>
      <c r="ORK308" s="150"/>
      <c r="ORL308" s="151"/>
      <c r="ORM308" s="147">
        <v>27</v>
      </c>
      <c r="ORN308" s="148"/>
      <c r="ORO308" s="149" t="s">
        <v>2363</v>
      </c>
      <c r="ORP308" s="148"/>
      <c r="ORQ308" s="150"/>
      <c r="ORR308" s="150"/>
      <c r="ORS308" s="150"/>
      <c r="ORT308" s="151"/>
      <c r="ORU308" s="147">
        <v>27</v>
      </c>
      <c r="ORV308" s="148"/>
      <c r="ORW308" s="149" t="s">
        <v>2363</v>
      </c>
      <c r="ORX308" s="148"/>
      <c r="ORY308" s="150"/>
      <c r="ORZ308" s="150"/>
      <c r="OSA308" s="150"/>
      <c r="OSB308" s="151"/>
      <c r="OSC308" s="147">
        <v>27</v>
      </c>
      <c r="OSD308" s="148"/>
      <c r="OSE308" s="149" t="s">
        <v>2363</v>
      </c>
      <c r="OSF308" s="148"/>
      <c r="OSG308" s="150"/>
      <c r="OSH308" s="150"/>
      <c r="OSI308" s="150"/>
      <c r="OSJ308" s="151"/>
      <c r="OSK308" s="147">
        <v>27</v>
      </c>
      <c r="OSL308" s="148"/>
      <c r="OSM308" s="149" t="s">
        <v>2363</v>
      </c>
      <c r="OSN308" s="148"/>
      <c r="OSO308" s="150"/>
      <c r="OSP308" s="150"/>
      <c r="OSQ308" s="150"/>
      <c r="OSR308" s="151"/>
      <c r="OSS308" s="147">
        <v>27</v>
      </c>
      <c r="OST308" s="148"/>
      <c r="OSU308" s="149" t="s">
        <v>2363</v>
      </c>
      <c r="OSV308" s="148"/>
      <c r="OSW308" s="150"/>
      <c r="OSX308" s="150"/>
      <c r="OSY308" s="150"/>
      <c r="OSZ308" s="151"/>
      <c r="OTA308" s="147">
        <v>27</v>
      </c>
      <c r="OTB308" s="148"/>
      <c r="OTC308" s="149" t="s">
        <v>2363</v>
      </c>
      <c r="OTD308" s="148"/>
      <c r="OTE308" s="150"/>
      <c r="OTF308" s="150"/>
      <c r="OTG308" s="150"/>
      <c r="OTH308" s="151"/>
      <c r="OTI308" s="147">
        <v>27</v>
      </c>
      <c r="OTJ308" s="148"/>
      <c r="OTK308" s="149" t="s">
        <v>2363</v>
      </c>
      <c r="OTL308" s="148"/>
      <c r="OTM308" s="150"/>
      <c r="OTN308" s="150"/>
      <c r="OTO308" s="150"/>
      <c r="OTP308" s="151"/>
      <c r="OTQ308" s="147">
        <v>27</v>
      </c>
      <c r="OTR308" s="148"/>
      <c r="OTS308" s="149" t="s">
        <v>2363</v>
      </c>
      <c r="OTT308" s="148"/>
      <c r="OTU308" s="150"/>
      <c r="OTV308" s="150"/>
      <c r="OTW308" s="150"/>
      <c r="OTX308" s="151"/>
      <c r="OTY308" s="147">
        <v>27</v>
      </c>
      <c r="OTZ308" s="148"/>
      <c r="OUA308" s="149" t="s">
        <v>2363</v>
      </c>
      <c r="OUB308" s="148"/>
      <c r="OUC308" s="150"/>
      <c r="OUD308" s="150"/>
      <c r="OUE308" s="150"/>
      <c r="OUF308" s="151"/>
      <c r="OUG308" s="147">
        <v>27</v>
      </c>
      <c r="OUH308" s="148"/>
      <c r="OUI308" s="149" t="s">
        <v>2363</v>
      </c>
      <c r="OUJ308" s="148"/>
      <c r="OUK308" s="150"/>
      <c r="OUL308" s="150"/>
      <c r="OUM308" s="150"/>
      <c r="OUN308" s="151"/>
      <c r="OUO308" s="147">
        <v>27</v>
      </c>
      <c r="OUP308" s="148"/>
      <c r="OUQ308" s="149" t="s">
        <v>2363</v>
      </c>
      <c r="OUR308" s="148"/>
      <c r="OUS308" s="150"/>
      <c r="OUT308" s="150"/>
      <c r="OUU308" s="150"/>
      <c r="OUV308" s="151"/>
      <c r="OUW308" s="147">
        <v>27</v>
      </c>
      <c r="OUX308" s="148"/>
      <c r="OUY308" s="149" t="s">
        <v>2363</v>
      </c>
      <c r="OUZ308" s="148"/>
      <c r="OVA308" s="150"/>
      <c r="OVB308" s="150"/>
      <c r="OVC308" s="150"/>
      <c r="OVD308" s="151"/>
      <c r="OVE308" s="147">
        <v>27</v>
      </c>
      <c r="OVF308" s="148"/>
      <c r="OVG308" s="149" t="s">
        <v>2363</v>
      </c>
      <c r="OVH308" s="148"/>
      <c r="OVI308" s="150"/>
      <c r="OVJ308" s="150"/>
      <c r="OVK308" s="150"/>
      <c r="OVL308" s="151"/>
      <c r="OVM308" s="147">
        <v>27</v>
      </c>
      <c r="OVN308" s="148"/>
      <c r="OVO308" s="149" t="s">
        <v>2363</v>
      </c>
      <c r="OVP308" s="148"/>
      <c r="OVQ308" s="150"/>
      <c r="OVR308" s="150"/>
      <c r="OVS308" s="150"/>
      <c r="OVT308" s="151"/>
      <c r="OVU308" s="147">
        <v>27</v>
      </c>
      <c r="OVV308" s="148"/>
      <c r="OVW308" s="149" t="s">
        <v>2363</v>
      </c>
      <c r="OVX308" s="148"/>
      <c r="OVY308" s="150"/>
      <c r="OVZ308" s="150"/>
      <c r="OWA308" s="150"/>
      <c r="OWB308" s="151"/>
      <c r="OWC308" s="147">
        <v>27</v>
      </c>
      <c r="OWD308" s="148"/>
      <c r="OWE308" s="149" t="s">
        <v>2363</v>
      </c>
      <c r="OWF308" s="148"/>
      <c r="OWG308" s="150"/>
      <c r="OWH308" s="150"/>
      <c r="OWI308" s="150"/>
      <c r="OWJ308" s="151"/>
      <c r="OWK308" s="147">
        <v>27</v>
      </c>
      <c r="OWL308" s="148"/>
      <c r="OWM308" s="149" t="s">
        <v>2363</v>
      </c>
      <c r="OWN308" s="148"/>
      <c r="OWO308" s="150"/>
      <c r="OWP308" s="150"/>
      <c r="OWQ308" s="150"/>
      <c r="OWR308" s="151"/>
      <c r="OWS308" s="147">
        <v>27</v>
      </c>
      <c r="OWT308" s="148"/>
      <c r="OWU308" s="149" t="s">
        <v>2363</v>
      </c>
      <c r="OWV308" s="148"/>
      <c r="OWW308" s="150"/>
      <c r="OWX308" s="150"/>
      <c r="OWY308" s="150"/>
      <c r="OWZ308" s="151"/>
      <c r="OXA308" s="147">
        <v>27</v>
      </c>
      <c r="OXB308" s="148"/>
      <c r="OXC308" s="149" t="s">
        <v>2363</v>
      </c>
      <c r="OXD308" s="148"/>
      <c r="OXE308" s="150"/>
      <c r="OXF308" s="150"/>
      <c r="OXG308" s="150"/>
      <c r="OXH308" s="151"/>
      <c r="OXI308" s="147">
        <v>27</v>
      </c>
      <c r="OXJ308" s="148"/>
      <c r="OXK308" s="149" t="s">
        <v>2363</v>
      </c>
      <c r="OXL308" s="148"/>
      <c r="OXM308" s="150"/>
      <c r="OXN308" s="150"/>
      <c r="OXO308" s="150"/>
      <c r="OXP308" s="151"/>
      <c r="OXQ308" s="147">
        <v>27</v>
      </c>
      <c r="OXR308" s="148"/>
      <c r="OXS308" s="149" t="s">
        <v>2363</v>
      </c>
      <c r="OXT308" s="148"/>
      <c r="OXU308" s="150"/>
      <c r="OXV308" s="150"/>
      <c r="OXW308" s="150"/>
      <c r="OXX308" s="151"/>
      <c r="OXY308" s="147">
        <v>27</v>
      </c>
      <c r="OXZ308" s="148"/>
      <c r="OYA308" s="149" t="s">
        <v>2363</v>
      </c>
      <c r="OYB308" s="148"/>
      <c r="OYC308" s="150"/>
      <c r="OYD308" s="150"/>
      <c r="OYE308" s="150"/>
      <c r="OYF308" s="151"/>
      <c r="OYG308" s="147">
        <v>27</v>
      </c>
      <c r="OYH308" s="148"/>
      <c r="OYI308" s="149" t="s">
        <v>2363</v>
      </c>
      <c r="OYJ308" s="148"/>
      <c r="OYK308" s="150"/>
      <c r="OYL308" s="150"/>
      <c r="OYM308" s="150"/>
      <c r="OYN308" s="151"/>
      <c r="OYO308" s="147">
        <v>27</v>
      </c>
      <c r="OYP308" s="148"/>
      <c r="OYQ308" s="149" t="s">
        <v>2363</v>
      </c>
      <c r="OYR308" s="148"/>
      <c r="OYS308" s="150"/>
      <c r="OYT308" s="150"/>
      <c r="OYU308" s="150"/>
      <c r="OYV308" s="151"/>
      <c r="OYW308" s="147">
        <v>27</v>
      </c>
      <c r="OYX308" s="148"/>
      <c r="OYY308" s="149" t="s">
        <v>2363</v>
      </c>
      <c r="OYZ308" s="148"/>
      <c r="OZA308" s="150"/>
      <c r="OZB308" s="150"/>
      <c r="OZC308" s="150"/>
      <c r="OZD308" s="151"/>
      <c r="OZE308" s="147">
        <v>27</v>
      </c>
      <c r="OZF308" s="148"/>
      <c r="OZG308" s="149" t="s">
        <v>2363</v>
      </c>
      <c r="OZH308" s="148"/>
      <c r="OZI308" s="150"/>
      <c r="OZJ308" s="150"/>
      <c r="OZK308" s="150"/>
      <c r="OZL308" s="151"/>
      <c r="OZM308" s="147">
        <v>27</v>
      </c>
      <c r="OZN308" s="148"/>
      <c r="OZO308" s="149" t="s">
        <v>2363</v>
      </c>
      <c r="OZP308" s="148"/>
      <c r="OZQ308" s="150"/>
      <c r="OZR308" s="150"/>
      <c r="OZS308" s="150"/>
      <c r="OZT308" s="151"/>
      <c r="OZU308" s="147">
        <v>27</v>
      </c>
      <c r="OZV308" s="148"/>
      <c r="OZW308" s="149" t="s">
        <v>2363</v>
      </c>
      <c r="OZX308" s="148"/>
      <c r="OZY308" s="150"/>
      <c r="OZZ308" s="150"/>
      <c r="PAA308" s="150"/>
      <c r="PAB308" s="151"/>
      <c r="PAC308" s="147">
        <v>27</v>
      </c>
      <c r="PAD308" s="148"/>
      <c r="PAE308" s="149" t="s">
        <v>2363</v>
      </c>
      <c r="PAF308" s="148"/>
      <c r="PAG308" s="150"/>
      <c r="PAH308" s="150"/>
      <c r="PAI308" s="150"/>
      <c r="PAJ308" s="151"/>
      <c r="PAK308" s="147">
        <v>27</v>
      </c>
      <c r="PAL308" s="148"/>
      <c r="PAM308" s="149" t="s">
        <v>2363</v>
      </c>
      <c r="PAN308" s="148"/>
      <c r="PAO308" s="150"/>
      <c r="PAP308" s="150"/>
      <c r="PAQ308" s="150"/>
      <c r="PAR308" s="151"/>
      <c r="PAS308" s="147">
        <v>27</v>
      </c>
      <c r="PAT308" s="148"/>
      <c r="PAU308" s="149" t="s">
        <v>2363</v>
      </c>
      <c r="PAV308" s="148"/>
      <c r="PAW308" s="150"/>
      <c r="PAX308" s="150"/>
      <c r="PAY308" s="150"/>
      <c r="PAZ308" s="151"/>
      <c r="PBA308" s="147">
        <v>27</v>
      </c>
      <c r="PBB308" s="148"/>
      <c r="PBC308" s="149" t="s">
        <v>2363</v>
      </c>
      <c r="PBD308" s="148"/>
      <c r="PBE308" s="150"/>
      <c r="PBF308" s="150"/>
      <c r="PBG308" s="150"/>
      <c r="PBH308" s="151"/>
      <c r="PBI308" s="147">
        <v>27</v>
      </c>
      <c r="PBJ308" s="148"/>
      <c r="PBK308" s="149" t="s">
        <v>2363</v>
      </c>
      <c r="PBL308" s="148"/>
      <c r="PBM308" s="150"/>
      <c r="PBN308" s="150"/>
      <c r="PBO308" s="150"/>
      <c r="PBP308" s="151"/>
      <c r="PBQ308" s="147">
        <v>27</v>
      </c>
      <c r="PBR308" s="148"/>
      <c r="PBS308" s="149" t="s">
        <v>2363</v>
      </c>
      <c r="PBT308" s="148"/>
      <c r="PBU308" s="150"/>
      <c r="PBV308" s="150"/>
      <c r="PBW308" s="150"/>
      <c r="PBX308" s="151"/>
      <c r="PBY308" s="147">
        <v>27</v>
      </c>
      <c r="PBZ308" s="148"/>
      <c r="PCA308" s="149" t="s">
        <v>2363</v>
      </c>
      <c r="PCB308" s="148"/>
      <c r="PCC308" s="150"/>
      <c r="PCD308" s="150"/>
      <c r="PCE308" s="150"/>
      <c r="PCF308" s="151"/>
      <c r="PCG308" s="147">
        <v>27</v>
      </c>
      <c r="PCH308" s="148"/>
      <c r="PCI308" s="149" t="s">
        <v>2363</v>
      </c>
      <c r="PCJ308" s="148"/>
      <c r="PCK308" s="150"/>
      <c r="PCL308" s="150"/>
      <c r="PCM308" s="150"/>
      <c r="PCN308" s="151"/>
      <c r="PCO308" s="147">
        <v>27</v>
      </c>
      <c r="PCP308" s="148"/>
      <c r="PCQ308" s="149" t="s">
        <v>2363</v>
      </c>
      <c r="PCR308" s="148"/>
      <c r="PCS308" s="150"/>
      <c r="PCT308" s="150"/>
      <c r="PCU308" s="150"/>
      <c r="PCV308" s="151"/>
      <c r="PCW308" s="147">
        <v>27</v>
      </c>
      <c r="PCX308" s="148"/>
      <c r="PCY308" s="149" t="s">
        <v>2363</v>
      </c>
      <c r="PCZ308" s="148"/>
      <c r="PDA308" s="150"/>
      <c r="PDB308" s="150"/>
      <c r="PDC308" s="150"/>
      <c r="PDD308" s="151"/>
      <c r="PDE308" s="147">
        <v>27</v>
      </c>
      <c r="PDF308" s="148"/>
      <c r="PDG308" s="149" t="s">
        <v>2363</v>
      </c>
      <c r="PDH308" s="148"/>
      <c r="PDI308" s="150"/>
      <c r="PDJ308" s="150"/>
      <c r="PDK308" s="150"/>
      <c r="PDL308" s="151"/>
      <c r="PDM308" s="147">
        <v>27</v>
      </c>
      <c r="PDN308" s="148"/>
      <c r="PDO308" s="149" t="s">
        <v>2363</v>
      </c>
      <c r="PDP308" s="148"/>
      <c r="PDQ308" s="150"/>
      <c r="PDR308" s="150"/>
      <c r="PDS308" s="150"/>
      <c r="PDT308" s="151"/>
      <c r="PDU308" s="147">
        <v>27</v>
      </c>
      <c r="PDV308" s="148"/>
      <c r="PDW308" s="149" t="s">
        <v>2363</v>
      </c>
      <c r="PDX308" s="148"/>
      <c r="PDY308" s="150"/>
      <c r="PDZ308" s="150"/>
      <c r="PEA308" s="150"/>
      <c r="PEB308" s="151"/>
      <c r="PEC308" s="147">
        <v>27</v>
      </c>
      <c r="PED308" s="148"/>
      <c r="PEE308" s="149" t="s">
        <v>2363</v>
      </c>
      <c r="PEF308" s="148"/>
      <c r="PEG308" s="150"/>
      <c r="PEH308" s="150"/>
      <c r="PEI308" s="150"/>
      <c r="PEJ308" s="151"/>
      <c r="PEK308" s="147">
        <v>27</v>
      </c>
      <c r="PEL308" s="148"/>
      <c r="PEM308" s="149" t="s">
        <v>2363</v>
      </c>
      <c r="PEN308" s="148"/>
      <c r="PEO308" s="150"/>
      <c r="PEP308" s="150"/>
      <c r="PEQ308" s="150"/>
      <c r="PER308" s="151"/>
      <c r="PES308" s="147">
        <v>27</v>
      </c>
      <c r="PET308" s="148"/>
      <c r="PEU308" s="149" t="s">
        <v>2363</v>
      </c>
      <c r="PEV308" s="148"/>
      <c r="PEW308" s="150"/>
      <c r="PEX308" s="150"/>
      <c r="PEY308" s="150"/>
      <c r="PEZ308" s="151"/>
      <c r="PFA308" s="147">
        <v>27</v>
      </c>
      <c r="PFB308" s="148"/>
      <c r="PFC308" s="149" t="s">
        <v>2363</v>
      </c>
      <c r="PFD308" s="148"/>
      <c r="PFE308" s="150"/>
      <c r="PFF308" s="150"/>
      <c r="PFG308" s="150"/>
      <c r="PFH308" s="151"/>
      <c r="PFI308" s="147">
        <v>27</v>
      </c>
      <c r="PFJ308" s="148"/>
      <c r="PFK308" s="149" t="s">
        <v>2363</v>
      </c>
      <c r="PFL308" s="148"/>
      <c r="PFM308" s="150"/>
      <c r="PFN308" s="150"/>
      <c r="PFO308" s="150"/>
      <c r="PFP308" s="151"/>
      <c r="PFQ308" s="147">
        <v>27</v>
      </c>
      <c r="PFR308" s="148"/>
      <c r="PFS308" s="149" t="s">
        <v>2363</v>
      </c>
      <c r="PFT308" s="148"/>
      <c r="PFU308" s="150"/>
      <c r="PFV308" s="150"/>
      <c r="PFW308" s="150"/>
      <c r="PFX308" s="151"/>
      <c r="PFY308" s="147">
        <v>27</v>
      </c>
      <c r="PFZ308" s="148"/>
      <c r="PGA308" s="149" t="s">
        <v>2363</v>
      </c>
      <c r="PGB308" s="148"/>
      <c r="PGC308" s="150"/>
      <c r="PGD308" s="150"/>
      <c r="PGE308" s="150"/>
      <c r="PGF308" s="151"/>
      <c r="PGG308" s="147">
        <v>27</v>
      </c>
      <c r="PGH308" s="148"/>
      <c r="PGI308" s="149" t="s">
        <v>2363</v>
      </c>
      <c r="PGJ308" s="148"/>
      <c r="PGK308" s="150"/>
      <c r="PGL308" s="150"/>
      <c r="PGM308" s="150"/>
      <c r="PGN308" s="151"/>
      <c r="PGO308" s="147">
        <v>27</v>
      </c>
      <c r="PGP308" s="148"/>
      <c r="PGQ308" s="149" t="s">
        <v>2363</v>
      </c>
      <c r="PGR308" s="148"/>
      <c r="PGS308" s="150"/>
      <c r="PGT308" s="150"/>
      <c r="PGU308" s="150"/>
      <c r="PGV308" s="151"/>
      <c r="PGW308" s="147">
        <v>27</v>
      </c>
      <c r="PGX308" s="148"/>
      <c r="PGY308" s="149" t="s">
        <v>2363</v>
      </c>
      <c r="PGZ308" s="148"/>
      <c r="PHA308" s="150"/>
      <c r="PHB308" s="150"/>
      <c r="PHC308" s="150"/>
      <c r="PHD308" s="151"/>
      <c r="PHE308" s="147">
        <v>27</v>
      </c>
      <c r="PHF308" s="148"/>
      <c r="PHG308" s="149" t="s">
        <v>2363</v>
      </c>
      <c r="PHH308" s="148"/>
      <c r="PHI308" s="150"/>
      <c r="PHJ308" s="150"/>
      <c r="PHK308" s="150"/>
      <c r="PHL308" s="151"/>
      <c r="PHM308" s="147">
        <v>27</v>
      </c>
      <c r="PHN308" s="148"/>
      <c r="PHO308" s="149" t="s">
        <v>2363</v>
      </c>
      <c r="PHP308" s="148"/>
      <c r="PHQ308" s="150"/>
      <c r="PHR308" s="150"/>
      <c r="PHS308" s="150"/>
      <c r="PHT308" s="151"/>
      <c r="PHU308" s="147">
        <v>27</v>
      </c>
      <c r="PHV308" s="148"/>
      <c r="PHW308" s="149" t="s">
        <v>2363</v>
      </c>
      <c r="PHX308" s="148"/>
      <c r="PHY308" s="150"/>
      <c r="PHZ308" s="150"/>
      <c r="PIA308" s="150"/>
      <c r="PIB308" s="151"/>
      <c r="PIC308" s="147">
        <v>27</v>
      </c>
      <c r="PID308" s="148"/>
      <c r="PIE308" s="149" t="s">
        <v>2363</v>
      </c>
      <c r="PIF308" s="148"/>
      <c r="PIG308" s="150"/>
      <c r="PIH308" s="150"/>
      <c r="PII308" s="150"/>
      <c r="PIJ308" s="151"/>
      <c r="PIK308" s="147">
        <v>27</v>
      </c>
      <c r="PIL308" s="148"/>
      <c r="PIM308" s="149" t="s">
        <v>2363</v>
      </c>
      <c r="PIN308" s="148"/>
      <c r="PIO308" s="150"/>
      <c r="PIP308" s="150"/>
      <c r="PIQ308" s="150"/>
      <c r="PIR308" s="151"/>
      <c r="PIS308" s="147">
        <v>27</v>
      </c>
      <c r="PIT308" s="148"/>
      <c r="PIU308" s="149" t="s">
        <v>2363</v>
      </c>
      <c r="PIV308" s="148"/>
      <c r="PIW308" s="150"/>
      <c r="PIX308" s="150"/>
      <c r="PIY308" s="150"/>
      <c r="PIZ308" s="151"/>
      <c r="PJA308" s="147">
        <v>27</v>
      </c>
      <c r="PJB308" s="148"/>
      <c r="PJC308" s="149" t="s">
        <v>2363</v>
      </c>
      <c r="PJD308" s="148"/>
      <c r="PJE308" s="150"/>
      <c r="PJF308" s="150"/>
      <c r="PJG308" s="150"/>
      <c r="PJH308" s="151"/>
      <c r="PJI308" s="147">
        <v>27</v>
      </c>
      <c r="PJJ308" s="148"/>
      <c r="PJK308" s="149" t="s">
        <v>2363</v>
      </c>
      <c r="PJL308" s="148"/>
      <c r="PJM308" s="150"/>
      <c r="PJN308" s="150"/>
      <c r="PJO308" s="150"/>
      <c r="PJP308" s="151"/>
      <c r="PJQ308" s="147">
        <v>27</v>
      </c>
      <c r="PJR308" s="148"/>
      <c r="PJS308" s="149" t="s">
        <v>2363</v>
      </c>
      <c r="PJT308" s="148"/>
      <c r="PJU308" s="150"/>
      <c r="PJV308" s="150"/>
      <c r="PJW308" s="150"/>
      <c r="PJX308" s="151"/>
      <c r="PJY308" s="147">
        <v>27</v>
      </c>
      <c r="PJZ308" s="148"/>
      <c r="PKA308" s="149" t="s">
        <v>2363</v>
      </c>
      <c r="PKB308" s="148"/>
      <c r="PKC308" s="150"/>
      <c r="PKD308" s="150"/>
      <c r="PKE308" s="150"/>
      <c r="PKF308" s="151"/>
      <c r="PKG308" s="147">
        <v>27</v>
      </c>
      <c r="PKH308" s="148"/>
      <c r="PKI308" s="149" t="s">
        <v>2363</v>
      </c>
      <c r="PKJ308" s="148"/>
      <c r="PKK308" s="150"/>
      <c r="PKL308" s="150"/>
      <c r="PKM308" s="150"/>
      <c r="PKN308" s="151"/>
      <c r="PKO308" s="147">
        <v>27</v>
      </c>
      <c r="PKP308" s="148"/>
      <c r="PKQ308" s="149" t="s">
        <v>2363</v>
      </c>
      <c r="PKR308" s="148"/>
      <c r="PKS308" s="150"/>
      <c r="PKT308" s="150"/>
      <c r="PKU308" s="150"/>
      <c r="PKV308" s="151"/>
      <c r="PKW308" s="147">
        <v>27</v>
      </c>
      <c r="PKX308" s="148"/>
      <c r="PKY308" s="149" t="s">
        <v>2363</v>
      </c>
      <c r="PKZ308" s="148"/>
      <c r="PLA308" s="150"/>
      <c r="PLB308" s="150"/>
      <c r="PLC308" s="150"/>
      <c r="PLD308" s="151"/>
      <c r="PLE308" s="147">
        <v>27</v>
      </c>
      <c r="PLF308" s="148"/>
      <c r="PLG308" s="149" t="s">
        <v>2363</v>
      </c>
      <c r="PLH308" s="148"/>
      <c r="PLI308" s="150"/>
      <c r="PLJ308" s="150"/>
      <c r="PLK308" s="150"/>
      <c r="PLL308" s="151"/>
      <c r="PLM308" s="147">
        <v>27</v>
      </c>
      <c r="PLN308" s="148"/>
      <c r="PLO308" s="149" t="s">
        <v>2363</v>
      </c>
      <c r="PLP308" s="148"/>
      <c r="PLQ308" s="150"/>
      <c r="PLR308" s="150"/>
      <c r="PLS308" s="150"/>
      <c r="PLT308" s="151"/>
      <c r="PLU308" s="147">
        <v>27</v>
      </c>
      <c r="PLV308" s="148"/>
      <c r="PLW308" s="149" t="s">
        <v>2363</v>
      </c>
      <c r="PLX308" s="148"/>
      <c r="PLY308" s="150"/>
      <c r="PLZ308" s="150"/>
      <c r="PMA308" s="150"/>
      <c r="PMB308" s="151"/>
      <c r="PMC308" s="147">
        <v>27</v>
      </c>
      <c r="PMD308" s="148"/>
      <c r="PME308" s="149" t="s">
        <v>2363</v>
      </c>
      <c r="PMF308" s="148"/>
      <c r="PMG308" s="150"/>
      <c r="PMH308" s="150"/>
      <c r="PMI308" s="150"/>
      <c r="PMJ308" s="151"/>
      <c r="PMK308" s="147">
        <v>27</v>
      </c>
      <c r="PML308" s="148"/>
      <c r="PMM308" s="149" t="s">
        <v>2363</v>
      </c>
      <c r="PMN308" s="148"/>
      <c r="PMO308" s="150"/>
      <c r="PMP308" s="150"/>
      <c r="PMQ308" s="150"/>
      <c r="PMR308" s="151"/>
      <c r="PMS308" s="147">
        <v>27</v>
      </c>
      <c r="PMT308" s="148"/>
      <c r="PMU308" s="149" t="s">
        <v>2363</v>
      </c>
      <c r="PMV308" s="148"/>
      <c r="PMW308" s="150"/>
      <c r="PMX308" s="150"/>
      <c r="PMY308" s="150"/>
      <c r="PMZ308" s="151"/>
      <c r="PNA308" s="147">
        <v>27</v>
      </c>
      <c r="PNB308" s="148"/>
      <c r="PNC308" s="149" t="s">
        <v>2363</v>
      </c>
      <c r="PND308" s="148"/>
      <c r="PNE308" s="150"/>
      <c r="PNF308" s="150"/>
      <c r="PNG308" s="150"/>
      <c r="PNH308" s="151"/>
      <c r="PNI308" s="147">
        <v>27</v>
      </c>
      <c r="PNJ308" s="148"/>
      <c r="PNK308" s="149" t="s">
        <v>2363</v>
      </c>
      <c r="PNL308" s="148"/>
      <c r="PNM308" s="150"/>
      <c r="PNN308" s="150"/>
      <c r="PNO308" s="150"/>
      <c r="PNP308" s="151"/>
      <c r="PNQ308" s="147">
        <v>27</v>
      </c>
      <c r="PNR308" s="148"/>
      <c r="PNS308" s="149" t="s">
        <v>2363</v>
      </c>
      <c r="PNT308" s="148"/>
      <c r="PNU308" s="150"/>
      <c r="PNV308" s="150"/>
      <c r="PNW308" s="150"/>
      <c r="PNX308" s="151"/>
      <c r="PNY308" s="147">
        <v>27</v>
      </c>
      <c r="PNZ308" s="148"/>
      <c r="POA308" s="149" t="s">
        <v>2363</v>
      </c>
      <c r="POB308" s="148"/>
      <c r="POC308" s="150"/>
      <c r="POD308" s="150"/>
      <c r="POE308" s="150"/>
      <c r="POF308" s="151"/>
      <c r="POG308" s="147">
        <v>27</v>
      </c>
      <c r="POH308" s="148"/>
      <c r="POI308" s="149" t="s">
        <v>2363</v>
      </c>
      <c r="POJ308" s="148"/>
      <c r="POK308" s="150"/>
      <c r="POL308" s="150"/>
      <c r="POM308" s="150"/>
      <c r="PON308" s="151"/>
      <c r="POO308" s="147">
        <v>27</v>
      </c>
      <c r="POP308" s="148"/>
      <c r="POQ308" s="149" t="s">
        <v>2363</v>
      </c>
      <c r="POR308" s="148"/>
      <c r="POS308" s="150"/>
      <c r="POT308" s="150"/>
      <c r="POU308" s="150"/>
      <c r="POV308" s="151"/>
      <c r="POW308" s="147">
        <v>27</v>
      </c>
      <c r="POX308" s="148"/>
      <c r="POY308" s="149" t="s">
        <v>2363</v>
      </c>
      <c r="POZ308" s="148"/>
      <c r="PPA308" s="150"/>
      <c r="PPB308" s="150"/>
      <c r="PPC308" s="150"/>
      <c r="PPD308" s="151"/>
      <c r="PPE308" s="147">
        <v>27</v>
      </c>
      <c r="PPF308" s="148"/>
      <c r="PPG308" s="149" t="s">
        <v>2363</v>
      </c>
      <c r="PPH308" s="148"/>
      <c r="PPI308" s="150"/>
      <c r="PPJ308" s="150"/>
      <c r="PPK308" s="150"/>
      <c r="PPL308" s="151"/>
      <c r="PPM308" s="147">
        <v>27</v>
      </c>
      <c r="PPN308" s="148"/>
      <c r="PPO308" s="149" t="s">
        <v>2363</v>
      </c>
      <c r="PPP308" s="148"/>
      <c r="PPQ308" s="150"/>
      <c r="PPR308" s="150"/>
      <c r="PPS308" s="150"/>
      <c r="PPT308" s="151"/>
      <c r="PPU308" s="147">
        <v>27</v>
      </c>
      <c r="PPV308" s="148"/>
      <c r="PPW308" s="149" t="s">
        <v>2363</v>
      </c>
      <c r="PPX308" s="148"/>
      <c r="PPY308" s="150"/>
      <c r="PPZ308" s="150"/>
      <c r="PQA308" s="150"/>
      <c r="PQB308" s="151"/>
      <c r="PQC308" s="147">
        <v>27</v>
      </c>
      <c r="PQD308" s="148"/>
      <c r="PQE308" s="149" t="s">
        <v>2363</v>
      </c>
      <c r="PQF308" s="148"/>
      <c r="PQG308" s="150"/>
      <c r="PQH308" s="150"/>
      <c r="PQI308" s="150"/>
      <c r="PQJ308" s="151"/>
      <c r="PQK308" s="147">
        <v>27</v>
      </c>
      <c r="PQL308" s="148"/>
      <c r="PQM308" s="149" t="s">
        <v>2363</v>
      </c>
      <c r="PQN308" s="148"/>
      <c r="PQO308" s="150"/>
      <c r="PQP308" s="150"/>
      <c r="PQQ308" s="150"/>
      <c r="PQR308" s="151"/>
      <c r="PQS308" s="147">
        <v>27</v>
      </c>
      <c r="PQT308" s="148"/>
      <c r="PQU308" s="149" t="s">
        <v>2363</v>
      </c>
      <c r="PQV308" s="148"/>
      <c r="PQW308" s="150"/>
      <c r="PQX308" s="150"/>
      <c r="PQY308" s="150"/>
      <c r="PQZ308" s="151"/>
      <c r="PRA308" s="147">
        <v>27</v>
      </c>
      <c r="PRB308" s="148"/>
      <c r="PRC308" s="149" t="s">
        <v>2363</v>
      </c>
      <c r="PRD308" s="148"/>
      <c r="PRE308" s="150"/>
      <c r="PRF308" s="150"/>
      <c r="PRG308" s="150"/>
      <c r="PRH308" s="151"/>
      <c r="PRI308" s="147">
        <v>27</v>
      </c>
      <c r="PRJ308" s="148"/>
      <c r="PRK308" s="149" t="s">
        <v>2363</v>
      </c>
      <c r="PRL308" s="148"/>
      <c r="PRM308" s="150"/>
      <c r="PRN308" s="150"/>
      <c r="PRO308" s="150"/>
      <c r="PRP308" s="151"/>
      <c r="PRQ308" s="147">
        <v>27</v>
      </c>
      <c r="PRR308" s="148"/>
      <c r="PRS308" s="149" t="s">
        <v>2363</v>
      </c>
      <c r="PRT308" s="148"/>
      <c r="PRU308" s="150"/>
      <c r="PRV308" s="150"/>
      <c r="PRW308" s="150"/>
      <c r="PRX308" s="151"/>
      <c r="PRY308" s="147">
        <v>27</v>
      </c>
      <c r="PRZ308" s="148"/>
      <c r="PSA308" s="149" t="s">
        <v>2363</v>
      </c>
      <c r="PSB308" s="148"/>
      <c r="PSC308" s="150"/>
      <c r="PSD308" s="150"/>
      <c r="PSE308" s="150"/>
      <c r="PSF308" s="151"/>
      <c r="PSG308" s="147">
        <v>27</v>
      </c>
      <c r="PSH308" s="148"/>
      <c r="PSI308" s="149" t="s">
        <v>2363</v>
      </c>
      <c r="PSJ308" s="148"/>
      <c r="PSK308" s="150"/>
      <c r="PSL308" s="150"/>
      <c r="PSM308" s="150"/>
      <c r="PSN308" s="151"/>
      <c r="PSO308" s="147">
        <v>27</v>
      </c>
      <c r="PSP308" s="148"/>
      <c r="PSQ308" s="149" t="s">
        <v>2363</v>
      </c>
      <c r="PSR308" s="148"/>
      <c r="PSS308" s="150"/>
      <c r="PST308" s="150"/>
      <c r="PSU308" s="150"/>
      <c r="PSV308" s="151"/>
      <c r="PSW308" s="147">
        <v>27</v>
      </c>
      <c r="PSX308" s="148"/>
      <c r="PSY308" s="149" t="s">
        <v>2363</v>
      </c>
      <c r="PSZ308" s="148"/>
      <c r="PTA308" s="150"/>
      <c r="PTB308" s="150"/>
      <c r="PTC308" s="150"/>
      <c r="PTD308" s="151"/>
      <c r="PTE308" s="147">
        <v>27</v>
      </c>
      <c r="PTF308" s="148"/>
      <c r="PTG308" s="149" t="s">
        <v>2363</v>
      </c>
      <c r="PTH308" s="148"/>
      <c r="PTI308" s="150"/>
      <c r="PTJ308" s="150"/>
      <c r="PTK308" s="150"/>
      <c r="PTL308" s="151"/>
      <c r="PTM308" s="147">
        <v>27</v>
      </c>
      <c r="PTN308" s="148"/>
      <c r="PTO308" s="149" t="s">
        <v>2363</v>
      </c>
      <c r="PTP308" s="148"/>
      <c r="PTQ308" s="150"/>
      <c r="PTR308" s="150"/>
      <c r="PTS308" s="150"/>
      <c r="PTT308" s="151"/>
      <c r="PTU308" s="147">
        <v>27</v>
      </c>
      <c r="PTV308" s="148"/>
      <c r="PTW308" s="149" t="s">
        <v>2363</v>
      </c>
      <c r="PTX308" s="148"/>
      <c r="PTY308" s="150"/>
      <c r="PTZ308" s="150"/>
      <c r="PUA308" s="150"/>
      <c r="PUB308" s="151"/>
      <c r="PUC308" s="147">
        <v>27</v>
      </c>
      <c r="PUD308" s="148"/>
      <c r="PUE308" s="149" t="s">
        <v>2363</v>
      </c>
      <c r="PUF308" s="148"/>
      <c r="PUG308" s="150"/>
      <c r="PUH308" s="150"/>
      <c r="PUI308" s="150"/>
      <c r="PUJ308" s="151"/>
      <c r="PUK308" s="147">
        <v>27</v>
      </c>
      <c r="PUL308" s="148"/>
      <c r="PUM308" s="149" t="s">
        <v>2363</v>
      </c>
      <c r="PUN308" s="148"/>
      <c r="PUO308" s="150"/>
      <c r="PUP308" s="150"/>
      <c r="PUQ308" s="150"/>
      <c r="PUR308" s="151"/>
      <c r="PUS308" s="147">
        <v>27</v>
      </c>
      <c r="PUT308" s="148"/>
      <c r="PUU308" s="149" t="s">
        <v>2363</v>
      </c>
      <c r="PUV308" s="148"/>
      <c r="PUW308" s="150"/>
      <c r="PUX308" s="150"/>
      <c r="PUY308" s="150"/>
      <c r="PUZ308" s="151"/>
      <c r="PVA308" s="147">
        <v>27</v>
      </c>
      <c r="PVB308" s="148"/>
      <c r="PVC308" s="149" t="s">
        <v>2363</v>
      </c>
      <c r="PVD308" s="148"/>
      <c r="PVE308" s="150"/>
      <c r="PVF308" s="150"/>
      <c r="PVG308" s="150"/>
      <c r="PVH308" s="151"/>
      <c r="PVI308" s="147">
        <v>27</v>
      </c>
      <c r="PVJ308" s="148"/>
      <c r="PVK308" s="149" t="s">
        <v>2363</v>
      </c>
      <c r="PVL308" s="148"/>
      <c r="PVM308" s="150"/>
      <c r="PVN308" s="150"/>
      <c r="PVO308" s="150"/>
      <c r="PVP308" s="151"/>
      <c r="PVQ308" s="147">
        <v>27</v>
      </c>
      <c r="PVR308" s="148"/>
      <c r="PVS308" s="149" t="s">
        <v>2363</v>
      </c>
      <c r="PVT308" s="148"/>
      <c r="PVU308" s="150"/>
      <c r="PVV308" s="150"/>
      <c r="PVW308" s="150"/>
      <c r="PVX308" s="151"/>
      <c r="PVY308" s="147">
        <v>27</v>
      </c>
      <c r="PVZ308" s="148"/>
      <c r="PWA308" s="149" t="s">
        <v>2363</v>
      </c>
      <c r="PWB308" s="148"/>
      <c r="PWC308" s="150"/>
      <c r="PWD308" s="150"/>
      <c r="PWE308" s="150"/>
      <c r="PWF308" s="151"/>
      <c r="PWG308" s="147">
        <v>27</v>
      </c>
      <c r="PWH308" s="148"/>
      <c r="PWI308" s="149" t="s">
        <v>2363</v>
      </c>
      <c r="PWJ308" s="148"/>
      <c r="PWK308" s="150"/>
      <c r="PWL308" s="150"/>
      <c r="PWM308" s="150"/>
      <c r="PWN308" s="151"/>
      <c r="PWO308" s="147">
        <v>27</v>
      </c>
      <c r="PWP308" s="148"/>
      <c r="PWQ308" s="149" t="s">
        <v>2363</v>
      </c>
      <c r="PWR308" s="148"/>
      <c r="PWS308" s="150"/>
      <c r="PWT308" s="150"/>
      <c r="PWU308" s="150"/>
      <c r="PWV308" s="151"/>
      <c r="PWW308" s="147">
        <v>27</v>
      </c>
      <c r="PWX308" s="148"/>
      <c r="PWY308" s="149" t="s">
        <v>2363</v>
      </c>
      <c r="PWZ308" s="148"/>
      <c r="PXA308" s="150"/>
      <c r="PXB308" s="150"/>
      <c r="PXC308" s="150"/>
      <c r="PXD308" s="151"/>
      <c r="PXE308" s="147">
        <v>27</v>
      </c>
      <c r="PXF308" s="148"/>
      <c r="PXG308" s="149" t="s">
        <v>2363</v>
      </c>
      <c r="PXH308" s="148"/>
      <c r="PXI308" s="150"/>
      <c r="PXJ308" s="150"/>
      <c r="PXK308" s="150"/>
      <c r="PXL308" s="151"/>
      <c r="PXM308" s="147">
        <v>27</v>
      </c>
      <c r="PXN308" s="148"/>
      <c r="PXO308" s="149" t="s">
        <v>2363</v>
      </c>
      <c r="PXP308" s="148"/>
      <c r="PXQ308" s="150"/>
      <c r="PXR308" s="150"/>
      <c r="PXS308" s="150"/>
      <c r="PXT308" s="151"/>
      <c r="PXU308" s="147">
        <v>27</v>
      </c>
      <c r="PXV308" s="148"/>
      <c r="PXW308" s="149" t="s">
        <v>2363</v>
      </c>
      <c r="PXX308" s="148"/>
      <c r="PXY308" s="150"/>
      <c r="PXZ308" s="150"/>
      <c r="PYA308" s="150"/>
      <c r="PYB308" s="151"/>
      <c r="PYC308" s="147">
        <v>27</v>
      </c>
      <c r="PYD308" s="148"/>
      <c r="PYE308" s="149" t="s">
        <v>2363</v>
      </c>
      <c r="PYF308" s="148"/>
      <c r="PYG308" s="150"/>
      <c r="PYH308" s="150"/>
      <c r="PYI308" s="150"/>
      <c r="PYJ308" s="151"/>
      <c r="PYK308" s="147">
        <v>27</v>
      </c>
      <c r="PYL308" s="148"/>
      <c r="PYM308" s="149" t="s">
        <v>2363</v>
      </c>
      <c r="PYN308" s="148"/>
      <c r="PYO308" s="150"/>
      <c r="PYP308" s="150"/>
      <c r="PYQ308" s="150"/>
      <c r="PYR308" s="151"/>
      <c r="PYS308" s="147">
        <v>27</v>
      </c>
      <c r="PYT308" s="148"/>
      <c r="PYU308" s="149" t="s">
        <v>2363</v>
      </c>
      <c r="PYV308" s="148"/>
      <c r="PYW308" s="150"/>
      <c r="PYX308" s="150"/>
      <c r="PYY308" s="150"/>
      <c r="PYZ308" s="151"/>
      <c r="PZA308" s="147">
        <v>27</v>
      </c>
      <c r="PZB308" s="148"/>
      <c r="PZC308" s="149" t="s">
        <v>2363</v>
      </c>
      <c r="PZD308" s="148"/>
      <c r="PZE308" s="150"/>
      <c r="PZF308" s="150"/>
      <c r="PZG308" s="150"/>
      <c r="PZH308" s="151"/>
      <c r="PZI308" s="147">
        <v>27</v>
      </c>
      <c r="PZJ308" s="148"/>
      <c r="PZK308" s="149" t="s">
        <v>2363</v>
      </c>
      <c r="PZL308" s="148"/>
      <c r="PZM308" s="150"/>
      <c r="PZN308" s="150"/>
      <c r="PZO308" s="150"/>
      <c r="PZP308" s="151"/>
      <c r="PZQ308" s="147">
        <v>27</v>
      </c>
      <c r="PZR308" s="148"/>
      <c r="PZS308" s="149" t="s">
        <v>2363</v>
      </c>
      <c r="PZT308" s="148"/>
      <c r="PZU308" s="150"/>
      <c r="PZV308" s="150"/>
      <c r="PZW308" s="150"/>
      <c r="PZX308" s="151"/>
      <c r="PZY308" s="147">
        <v>27</v>
      </c>
      <c r="PZZ308" s="148"/>
      <c r="QAA308" s="149" t="s">
        <v>2363</v>
      </c>
      <c r="QAB308" s="148"/>
      <c r="QAC308" s="150"/>
      <c r="QAD308" s="150"/>
      <c r="QAE308" s="150"/>
      <c r="QAF308" s="151"/>
      <c r="QAG308" s="147">
        <v>27</v>
      </c>
      <c r="QAH308" s="148"/>
      <c r="QAI308" s="149" t="s">
        <v>2363</v>
      </c>
      <c r="QAJ308" s="148"/>
      <c r="QAK308" s="150"/>
      <c r="QAL308" s="150"/>
      <c r="QAM308" s="150"/>
      <c r="QAN308" s="151"/>
      <c r="QAO308" s="147">
        <v>27</v>
      </c>
      <c r="QAP308" s="148"/>
      <c r="QAQ308" s="149" t="s">
        <v>2363</v>
      </c>
      <c r="QAR308" s="148"/>
      <c r="QAS308" s="150"/>
      <c r="QAT308" s="150"/>
      <c r="QAU308" s="150"/>
      <c r="QAV308" s="151"/>
      <c r="QAW308" s="147">
        <v>27</v>
      </c>
      <c r="QAX308" s="148"/>
      <c r="QAY308" s="149" t="s">
        <v>2363</v>
      </c>
      <c r="QAZ308" s="148"/>
      <c r="QBA308" s="150"/>
      <c r="QBB308" s="150"/>
      <c r="QBC308" s="150"/>
      <c r="QBD308" s="151"/>
      <c r="QBE308" s="147">
        <v>27</v>
      </c>
      <c r="QBF308" s="148"/>
      <c r="QBG308" s="149" t="s">
        <v>2363</v>
      </c>
      <c r="QBH308" s="148"/>
      <c r="QBI308" s="150"/>
      <c r="QBJ308" s="150"/>
      <c r="QBK308" s="150"/>
      <c r="QBL308" s="151"/>
      <c r="QBM308" s="147">
        <v>27</v>
      </c>
      <c r="QBN308" s="148"/>
      <c r="QBO308" s="149" t="s">
        <v>2363</v>
      </c>
      <c r="QBP308" s="148"/>
      <c r="QBQ308" s="150"/>
      <c r="QBR308" s="150"/>
      <c r="QBS308" s="150"/>
      <c r="QBT308" s="151"/>
      <c r="QBU308" s="147">
        <v>27</v>
      </c>
      <c r="QBV308" s="148"/>
      <c r="QBW308" s="149" t="s">
        <v>2363</v>
      </c>
      <c r="QBX308" s="148"/>
      <c r="QBY308" s="150"/>
      <c r="QBZ308" s="150"/>
      <c r="QCA308" s="150"/>
      <c r="QCB308" s="151"/>
      <c r="QCC308" s="147">
        <v>27</v>
      </c>
      <c r="QCD308" s="148"/>
      <c r="QCE308" s="149" t="s">
        <v>2363</v>
      </c>
      <c r="QCF308" s="148"/>
      <c r="QCG308" s="150"/>
      <c r="QCH308" s="150"/>
      <c r="QCI308" s="150"/>
      <c r="QCJ308" s="151"/>
      <c r="QCK308" s="147">
        <v>27</v>
      </c>
      <c r="QCL308" s="148"/>
      <c r="QCM308" s="149" t="s">
        <v>2363</v>
      </c>
      <c r="QCN308" s="148"/>
      <c r="QCO308" s="150"/>
      <c r="QCP308" s="150"/>
      <c r="QCQ308" s="150"/>
      <c r="QCR308" s="151"/>
      <c r="QCS308" s="147">
        <v>27</v>
      </c>
      <c r="QCT308" s="148"/>
      <c r="QCU308" s="149" t="s">
        <v>2363</v>
      </c>
      <c r="QCV308" s="148"/>
      <c r="QCW308" s="150"/>
      <c r="QCX308" s="150"/>
      <c r="QCY308" s="150"/>
      <c r="QCZ308" s="151"/>
      <c r="QDA308" s="147">
        <v>27</v>
      </c>
      <c r="QDB308" s="148"/>
      <c r="QDC308" s="149" t="s">
        <v>2363</v>
      </c>
      <c r="QDD308" s="148"/>
      <c r="QDE308" s="150"/>
      <c r="QDF308" s="150"/>
      <c r="QDG308" s="150"/>
      <c r="QDH308" s="151"/>
      <c r="QDI308" s="147">
        <v>27</v>
      </c>
      <c r="QDJ308" s="148"/>
      <c r="QDK308" s="149" t="s">
        <v>2363</v>
      </c>
      <c r="QDL308" s="148"/>
      <c r="QDM308" s="150"/>
      <c r="QDN308" s="150"/>
      <c r="QDO308" s="150"/>
      <c r="QDP308" s="151"/>
      <c r="QDQ308" s="147">
        <v>27</v>
      </c>
      <c r="QDR308" s="148"/>
      <c r="QDS308" s="149" t="s">
        <v>2363</v>
      </c>
      <c r="QDT308" s="148"/>
      <c r="QDU308" s="150"/>
      <c r="QDV308" s="150"/>
      <c r="QDW308" s="150"/>
      <c r="QDX308" s="151"/>
      <c r="QDY308" s="147">
        <v>27</v>
      </c>
      <c r="QDZ308" s="148"/>
      <c r="QEA308" s="149" t="s">
        <v>2363</v>
      </c>
      <c r="QEB308" s="148"/>
      <c r="QEC308" s="150"/>
      <c r="QED308" s="150"/>
      <c r="QEE308" s="150"/>
      <c r="QEF308" s="151"/>
      <c r="QEG308" s="147">
        <v>27</v>
      </c>
      <c r="QEH308" s="148"/>
      <c r="QEI308" s="149" t="s">
        <v>2363</v>
      </c>
      <c r="QEJ308" s="148"/>
      <c r="QEK308" s="150"/>
      <c r="QEL308" s="150"/>
      <c r="QEM308" s="150"/>
      <c r="QEN308" s="151"/>
      <c r="QEO308" s="147">
        <v>27</v>
      </c>
      <c r="QEP308" s="148"/>
      <c r="QEQ308" s="149" t="s">
        <v>2363</v>
      </c>
      <c r="QER308" s="148"/>
      <c r="QES308" s="150"/>
      <c r="QET308" s="150"/>
      <c r="QEU308" s="150"/>
      <c r="QEV308" s="151"/>
      <c r="QEW308" s="147">
        <v>27</v>
      </c>
      <c r="QEX308" s="148"/>
      <c r="QEY308" s="149" t="s">
        <v>2363</v>
      </c>
      <c r="QEZ308" s="148"/>
      <c r="QFA308" s="150"/>
      <c r="QFB308" s="150"/>
      <c r="QFC308" s="150"/>
      <c r="QFD308" s="151"/>
      <c r="QFE308" s="147">
        <v>27</v>
      </c>
      <c r="QFF308" s="148"/>
      <c r="QFG308" s="149" t="s">
        <v>2363</v>
      </c>
      <c r="QFH308" s="148"/>
      <c r="QFI308" s="150"/>
      <c r="QFJ308" s="150"/>
      <c r="QFK308" s="150"/>
      <c r="QFL308" s="151"/>
      <c r="QFM308" s="147">
        <v>27</v>
      </c>
      <c r="QFN308" s="148"/>
      <c r="QFO308" s="149" t="s">
        <v>2363</v>
      </c>
      <c r="QFP308" s="148"/>
      <c r="QFQ308" s="150"/>
      <c r="QFR308" s="150"/>
      <c r="QFS308" s="150"/>
      <c r="QFT308" s="151"/>
      <c r="QFU308" s="147">
        <v>27</v>
      </c>
      <c r="QFV308" s="148"/>
      <c r="QFW308" s="149" t="s">
        <v>2363</v>
      </c>
      <c r="QFX308" s="148"/>
      <c r="QFY308" s="150"/>
      <c r="QFZ308" s="150"/>
      <c r="QGA308" s="150"/>
      <c r="QGB308" s="151"/>
      <c r="QGC308" s="147">
        <v>27</v>
      </c>
      <c r="QGD308" s="148"/>
      <c r="QGE308" s="149" t="s">
        <v>2363</v>
      </c>
      <c r="QGF308" s="148"/>
      <c r="QGG308" s="150"/>
      <c r="QGH308" s="150"/>
      <c r="QGI308" s="150"/>
      <c r="QGJ308" s="151"/>
      <c r="QGK308" s="147">
        <v>27</v>
      </c>
      <c r="QGL308" s="148"/>
      <c r="QGM308" s="149" t="s">
        <v>2363</v>
      </c>
      <c r="QGN308" s="148"/>
      <c r="QGO308" s="150"/>
      <c r="QGP308" s="150"/>
      <c r="QGQ308" s="150"/>
      <c r="QGR308" s="151"/>
      <c r="QGS308" s="147">
        <v>27</v>
      </c>
      <c r="QGT308" s="148"/>
      <c r="QGU308" s="149" t="s">
        <v>2363</v>
      </c>
      <c r="QGV308" s="148"/>
      <c r="QGW308" s="150"/>
      <c r="QGX308" s="150"/>
      <c r="QGY308" s="150"/>
      <c r="QGZ308" s="151"/>
      <c r="QHA308" s="147">
        <v>27</v>
      </c>
      <c r="QHB308" s="148"/>
      <c r="QHC308" s="149" t="s">
        <v>2363</v>
      </c>
      <c r="QHD308" s="148"/>
      <c r="QHE308" s="150"/>
      <c r="QHF308" s="150"/>
      <c r="QHG308" s="150"/>
      <c r="QHH308" s="151"/>
      <c r="QHI308" s="147">
        <v>27</v>
      </c>
      <c r="QHJ308" s="148"/>
      <c r="QHK308" s="149" t="s">
        <v>2363</v>
      </c>
      <c r="QHL308" s="148"/>
      <c r="QHM308" s="150"/>
      <c r="QHN308" s="150"/>
      <c r="QHO308" s="150"/>
      <c r="QHP308" s="151"/>
      <c r="QHQ308" s="147">
        <v>27</v>
      </c>
      <c r="QHR308" s="148"/>
      <c r="QHS308" s="149" t="s">
        <v>2363</v>
      </c>
      <c r="QHT308" s="148"/>
      <c r="QHU308" s="150"/>
      <c r="QHV308" s="150"/>
      <c r="QHW308" s="150"/>
      <c r="QHX308" s="151"/>
      <c r="QHY308" s="147">
        <v>27</v>
      </c>
      <c r="QHZ308" s="148"/>
      <c r="QIA308" s="149" t="s">
        <v>2363</v>
      </c>
      <c r="QIB308" s="148"/>
      <c r="QIC308" s="150"/>
      <c r="QID308" s="150"/>
      <c r="QIE308" s="150"/>
      <c r="QIF308" s="151"/>
      <c r="QIG308" s="147">
        <v>27</v>
      </c>
      <c r="QIH308" s="148"/>
      <c r="QII308" s="149" t="s">
        <v>2363</v>
      </c>
      <c r="QIJ308" s="148"/>
      <c r="QIK308" s="150"/>
      <c r="QIL308" s="150"/>
      <c r="QIM308" s="150"/>
      <c r="QIN308" s="151"/>
      <c r="QIO308" s="147">
        <v>27</v>
      </c>
      <c r="QIP308" s="148"/>
      <c r="QIQ308" s="149" t="s">
        <v>2363</v>
      </c>
      <c r="QIR308" s="148"/>
      <c r="QIS308" s="150"/>
      <c r="QIT308" s="150"/>
      <c r="QIU308" s="150"/>
      <c r="QIV308" s="151"/>
      <c r="QIW308" s="147">
        <v>27</v>
      </c>
      <c r="QIX308" s="148"/>
      <c r="QIY308" s="149" t="s">
        <v>2363</v>
      </c>
      <c r="QIZ308" s="148"/>
      <c r="QJA308" s="150"/>
      <c r="QJB308" s="150"/>
      <c r="QJC308" s="150"/>
      <c r="QJD308" s="151"/>
      <c r="QJE308" s="147">
        <v>27</v>
      </c>
      <c r="QJF308" s="148"/>
      <c r="QJG308" s="149" t="s">
        <v>2363</v>
      </c>
      <c r="QJH308" s="148"/>
      <c r="QJI308" s="150"/>
      <c r="QJJ308" s="150"/>
      <c r="QJK308" s="150"/>
      <c r="QJL308" s="151"/>
      <c r="QJM308" s="147">
        <v>27</v>
      </c>
      <c r="QJN308" s="148"/>
      <c r="QJO308" s="149" t="s">
        <v>2363</v>
      </c>
      <c r="QJP308" s="148"/>
      <c r="QJQ308" s="150"/>
      <c r="QJR308" s="150"/>
      <c r="QJS308" s="150"/>
      <c r="QJT308" s="151"/>
      <c r="QJU308" s="147">
        <v>27</v>
      </c>
      <c r="QJV308" s="148"/>
      <c r="QJW308" s="149" t="s">
        <v>2363</v>
      </c>
      <c r="QJX308" s="148"/>
      <c r="QJY308" s="150"/>
      <c r="QJZ308" s="150"/>
      <c r="QKA308" s="150"/>
      <c r="QKB308" s="151"/>
      <c r="QKC308" s="147">
        <v>27</v>
      </c>
      <c r="QKD308" s="148"/>
      <c r="QKE308" s="149" t="s">
        <v>2363</v>
      </c>
      <c r="QKF308" s="148"/>
      <c r="QKG308" s="150"/>
      <c r="QKH308" s="150"/>
      <c r="QKI308" s="150"/>
      <c r="QKJ308" s="151"/>
      <c r="QKK308" s="147">
        <v>27</v>
      </c>
      <c r="QKL308" s="148"/>
      <c r="QKM308" s="149" t="s">
        <v>2363</v>
      </c>
      <c r="QKN308" s="148"/>
      <c r="QKO308" s="150"/>
      <c r="QKP308" s="150"/>
      <c r="QKQ308" s="150"/>
      <c r="QKR308" s="151"/>
      <c r="QKS308" s="147">
        <v>27</v>
      </c>
      <c r="QKT308" s="148"/>
      <c r="QKU308" s="149" t="s">
        <v>2363</v>
      </c>
      <c r="QKV308" s="148"/>
      <c r="QKW308" s="150"/>
      <c r="QKX308" s="150"/>
      <c r="QKY308" s="150"/>
      <c r="QKZ308" s="151"/>
      <c r="QLA308" s="147">
        <v>27</v>
      </c>
      <c r="QLB308" s="148"/>
      <c r="QLC308" s="149" t="s">
        <v>2363</v>
      </c>
      <c r="QLD308" s="148"/>
      <c r="QLE308" s="150"/>
      <c r="QLF308" s="150"/>
      <c r="QLG308" s="150"/>
      <c r="QLH308" s="151"/>
      <c r="QLI308" s="147">
        <v>27</v>
      </c>
      <c r="QLJ308" s="148"/>
      <c r="QLK308" s="149" t="s">
        <v>2363</v>
      </c>
      <c r="QLL308" s="148"/>
      <c r="QLM308" s="150"/>
      <c r="QLN308" s="150"/>
      <c r="QLO308" s="150"/>
      <c r="QLP308" s="151"/>
      <c r="QLQ308" s="147">
        <v>27</v>
      </c>
      <c r="QLR308" s="148"/>
      <c r="QLS308" s="149" t="s">
        <v>2363</v>
      </c>
      <c r="QLT308" s="148"/>
      <c r="QLU308" s="150"/>
      <c r="QLV308" s="150"/>
      <c r="QLW308" s="150"/>
      <c r="QLX308" s="151"/>
      <c r="QLY308" s="147">
        <v>27</v>
      </c>
      <c r="QLZ308" s="148"/>
      <c r="QMA308" s="149" t="s">
        <v>2363</v>
      </c>
      <c r="QMB308" s="148"/>
      <c r="QMC308" s="150"/>
      <c r="QMD308" s="150"/>
      <c r="QME308" s="150"/>
      <c r="QMF308" s="151"/>
      <c r="QMG308" s="147">
        <v>27</v>
      </c>
      <c r="QMH308" s="148"/>
      <c r="QMI308" s="149" t="s">
        <v>2363</v>
      </c>
      <c r="QMJ308" s="148"/>
      <c r="QMK308" s="150"/>
      <c r="QML308" s="150"/>
      <c r="QMM308" s="150"/>
      <c r="QMN308" s="151"/>
      <c r="QMO308" s="147">
        <v>27</v>
      </c>
      <c r="QMP308" s="148"/>
      <c r="QMQ308" s="149" t="s">
        <v>2363</v>
      </c>
      <c r="QMR308" s="148"/>
      <c r="QMS308" s="150"/>
      <c r="QMT308" s="150"/>
      <c r="QMU308" s="150"/>
      <c r="QMV308" s="151"/>
      <c r="QMW308" s="147">
        <v>27</v>
      </c>
      <c r="QMX308" s="148"/>
      <c r="QMY308" s="149" t="s">
        <v>2363</v>
      </c>
      <c r="QMZ308" s="148"/>
      <c r="QNA308" s="150"/>
      <c r="QNB308" s="150"/>
      <c r="QNC308" s="150"/>
      <c r="QND308" s="151"/>
      <c r="QNE308" s="147">
        <v>27</v>
      </c>
      <c r="QNF308" s="148"/>
      <c r="QNG308" s="149" t="s">
        <v>2363</v>
      </c>
      <c r="QNH308" s="148"/>
      <c r="QNI308" s="150"/>
      <c r="QNJ308" s="150"/>
      <c r="QNK308" s="150"/>
      <c r="QNL308" s="151"/>
      <c r="QNM308" s="147">
        <v>27</v>
      </c>
      <c r="QNN308" s="148"/>
      <c r="QNO308" s="149" t="s">
        <v>2363</v>
      </c>
      <c r="QNP308" s="148"/>
      <c r="QNQ308" s="150"/>
      <c r="QNR308" s="150"/>
      <c r="QNS308" s="150"/>
      <c r="QNT308" s="151"/>
      <c r="QNU308" s="147">
        <v>27</v>
      </c>
      <c r="QNV308" s="148"/>
      <c r="QNW308" s="149" t="s">
        <v>2363</v>
      </c>
      <c r="QNX308" s="148"/>
      <c r="QNY308" s="150"/>
      <c r="QNZ308" s="150"/>
      <c r="QOA308" s="150"/>
      <c r="QOB308" s="151"/>
      <c r="QOC308" s="147">
        <v>27</v>
      </c>
      <c r="QOD308" s="148"/>
      <c r="QOE308" s="149" t="s">
        <v>2363</v>
      </c>
      <c r="QOF308" s="148"/>
      <c r="QOG308" s="150"/>
      <c r="QOH308" s="150"/>
      <c r="QOI308" s="150"/>
      <c r="QOJ308" s="151"/>
      <c r="QOK308" s="147">
        <v>27</v>
      </c>
      <c r="QOL308" s="148"/>
      <c r="QOM308" s="149" t="s">
        <v>2363</v>
      </c>
      <c r="QON308" s="148"/>
      <c r="QOO308" s="150"/>
      <c r="QOP308" s="150"/>
      <c r="QOQ308" s="150"/>
      <c r="QOR308" s="151"/>
      <c r="QOS308" s="147">
        <v>27</v>
      </c>
      <c r="QOT308" s="148"/>
      <c r="QOU308" s="149" t="s">
        <v>2363</v>
      </c>
      <c r="QOV308" s="148"/>
      <c r="QOW308" s="150"/>
      <c r="QOX308" s="150"/>
      <c r="QOY308" s="150"/>
      <c r="QOZ308" s="151"/>
      <c r="QPA308" s="147">
        <v>27</v>
      </c>
      <c r="QPB308" s="148"/>
      <c r="QPC308" s="149" t="s">
        <v>2363</v>
      </c>
      <c r="QPD308" s="148"/>
      <c r="QPE308" s="150"/>
      <c r="QPF308" s="150"/>
      <c r="QPG308" s="150"/>
      <c r="QPH308" s="151"/>
      <c r="QPI308" s="147">
        <v>27</v>
      </c>
      <c r="QPJ308" s="148"/>
      <c r="QPK308" s="149" t="s">
        <v>2363</v>
      </c>
      <c r="QPL308" s="148"/>
      <c r="QPM308" s="150"/>
      <c r="QPN308" s="150"/>
      <c r="QPO308" s="150"/>
      <c r="QPP308" s="151"/>
      <c r="QPQ308" s="147">
        <v>27</v>
      </c>
      <c r="QPR308" s="148"/>
      <c r="QPS308" s="149" t="s">
        <v>2363</v>
      </c>
      <c r="QPT308" s="148"/>
      <c r="QPU308" s="150"/>
      <c r="QPV308" s="150"/>
      <c r="QPW308" s="150"/>
      <c r="QPX308" s="151"/>
      <c r="QPY308" s="147">
        <v>27</v>
      </c>
      <c r="QPZ308" s="148"/>
      <c r="QQA308" s="149" t="s">
        <v>2363</v>
      </c>
      <c r="QQB308" s="148"/>
      <c r="QQC308" s="150"/>
      <c r="QQD308" s="150"/>
      <c r="QQE308" s="150"/>
      <c r="QQF308" s="151"/>
      <c r="QQG308" s="147">
        <v>27</v>
      </c>
      <c r="QQH308" s="148"/>
      <c r="QQI308" s="149" t="s">
        <v>2363</v>
      </c>
      <c r="QQJ308" s="148"/>
      <c r="QQK308" s="150"/>
      <c r="QQL308" s="150"/>
      <c r="QQM308" s="150"/>
      <c r="QQN308" s="151"/>
      <c r="QQO308" s="147">
        <v>27</v>
      </c>
      <c r="QQP308" s="148"/>
      <c r="QQQ308" s="149" t="s">
        <v>2363</v>
      </c>
      <c r="QQR308" s="148"/>
      <c r="QQS308" s="150"/>
      <c r="QQT308" s="150"/>
      <c r="QQU308" s="150"/>
      <c r="QQV308" s="151"/>
      <c r="QQW308" s="147">
        <v>27</v>
      </c>
      <c r="QQX308" s="148"/>
      <c r="QQY308" s="149" t="s">
        <v>2363</v>
      </c>
      <c r="QQZ308" s="148"/>
      <c r="QRA308" s="150"/>
      <c r="QRB308" s="150"/>
      <c r="QRC308" s="150"/>
      <c r="QRD308" s="151"/>
      <c r="QRE308" s="147">
        <v>27</v>
      </c>
      <c r="QRF308" s="148"/>
      <c r="QRG308" s="149" t="s">
        <v>2363</v>
      </c>
      <c r="QRH308" s="148"/>
      <c r="QRI308" s="150"/>
      <c r="QRJ308" s="150"/>
      <c r="QRK308" s="150"/>
      <c r="QRL308" s="151"/>
      <c r="QRM308" s="147">
        <v>27</v>
      </c>
      <c r="QRN308" s="148"/>
      <c r="QRO308" s="149" t="s">
        <v>2363</v>
      </c>
      <c r="QRP308" s="148"/>
      <c r="QRQ308" s="150"/>
      <c r="QRR308" s="150"/>
      <c r="QRS308" s="150"/>
      <c r="QRT308" s="151"/>
      <c r="QRU308" s="147">
        <v>27</v>
      </c>
      <c r="QRV308" s="148"/>
      <c r="QRW308" s="149" t="s">
        <v>2363</v>
      </c>
      <c r="QRX308" s="148"/>
      <c r="QRY308" s="150"/>
      <c r="QRZ308" s="150"/>
      <c r="QSA308" s="150"/>
      <c r="QSB308" s="151"/>
      <c r="QSC308" s="147">
        <v>27</v>
      </c>
      <c r="QSD308" s="148"/>
      <c r="QSE308" s="149" t="s">
        <v>2363</v>
      </c>
      <c r="QSF308" s="148"/>
      <c r="QSG308" s="150"/>
      <c r="QSH308" s="150"/>
      <c r="QSI308" s="150"/>
      <c r="QSJ308" s="151"/>
      <c r="QSK308" s="147">
        <v>27</v>
      </c>
      <c r="QSL308" s="148"/>
      <c r="QSM308" s="149" t="s">
        <v>2363</v>
      </c>
      <c r="QSN308" s="148"/>
      <c r="QSO308" s="150"/>
      <c r="QSP308" s="150"/>
      <c r="QSQ308" s="150"/>
      <c r="QSR308" s="151"/>
      <c r="QSS308" s="147">
        <v>27</v>
      </c>
      <c r="QST308" s="148"/>
      <c r="QSU308" s="149" t="s">
        <v>2363</v>
      </c>
      <c r="QSV308" s="148"/>
      <c r="QSW308" s="150"/>
      <c r="QSX308" s="150"/>
      <c r="QSY308" s="150"/>
      <c r="QSZ308" s="151"/>
      <c r="QTA308" s="147">
        <v>27</v>
      </c>
      <c r="QTB308" s="148"/>
      <c r="QTC308" s="149" t="s">
        <v>2363</v>
      </c>
      <c r="QTD308" s="148"/>
      <c r="QTE308" s="150"/>
      <c r="QTF308" s="150"/>
      <c r="QTG308" s="150"/>
      <c r="QTH308" s="151"/>
      <c r="QTI308" s="147">
        <v>27</v>
      </c>
      <c r="QTJ308" s="148"/>
      <c r="QTK308" s="149" t="s">
        <v>2363</v>
      </c>
      <c r="QTL308" s="148"/>
      <c r="QTM308" s="150"/>
      <c r="QTN308" s="150"/>
      <c r="QTO308" s="150"/>
      <c r="QTP308" s="151"/>
      <c r="QTQ308" s="147">
        <v>27</v>
      </c>
      <c r="QTR308" s="148"/>
      <c r="QTS308" s="149" t="s">
        <v>2363</v>
      </c>
      <c r="QTT308" s="148"/>
      <c r="QTU308" s="150"/>
      <c r="QTV308" s="150"/>
      <c r="QTW308" s="150"/>
      <c r="QTX308" s="151"/>
      <c r="QTY308" s="147">
        <v>27</v>
      </c>
      <c r="QTZ308" s="148"/>
      <c r="QUA308" s="149" t="s">
        <v>2363</v>
      </c>
      <c r="QUB308" s="148"/>
      <c r="QUC308" s="150"/>
      <c r="QUD308" s="150"/>
      <c r="QUE308" s="150"/>
      <c r="QUF308" s="151"/>
      <c r="QUG308" s="147">
        <v>27</v>
      </c>
      <c r="QUH308" s="148"/>
      <c r="QUI308" s="149" t="s">
        <v>2363</v>
      </c>
      <c r="QUJ308" s="148"/>
      <c r="QUK308" s="150"/>
      <c r="QUL308" s="150"/>
      <c r="QUM308" s="150"/>
      <c r="QUN308" s="151"/>
      <c r="QUO308" s="147">
        <v>27</v>
      </c>
      <c r="QUP308" s="148"/>
      <c r="QUQ308" s="149" t="s">
        <v>2363</v>
      </c>
      <c r="QUR308" s="148"/>
      <c r="QUS308" s="150"/>
      <c r="QUT308" s="150"/>
      <c r="QUU308" s="150"/>
      <c r="QUV308" s="151"/>
      <c r="QUW308" s="147">
        <v>27</v>
      </c>
      <c r="QUX308" s="148"/>
      <c r="QUY308" s="149" t="s">
        <v>2363</v>
      </c>
      <c r="QUZ308" s="148"/>
      <c r="QVA308" s="150"/>
      <c r="QVB308" s="150"/>
      <c r="QVC308" s="150"/>
      <c r="QVD308" s="151"/>
      <c r="QVE308" s="147">
        <v>27</v>
      </c>
      <c r="QVF308" s="148"/>
      <c r="QVG308" s="149" t="s">
        <v>2363</v>
      </c>
      <c r="QVH308" s="148"/>
      <c r="QVI308" s="150"/>
      <c r="QVJ308" s="150"/>
      <c r="QVK308" s="150"/>
      <c r="QVL308" s="151"/>
      <c r="QVM308" s="147">
        <v>27</v>
      </c>
      <c r="QVN308" s="148"/>
      <c r="QVO308" s="149" t="s">
        <v>2363</v>
      </c>
      <c r="QVP308" s="148"/>
      <c r="QVQ308" s="150"/>
      <c r="QVR308" s="150"/>
      <c r="QVS308" s="150"/>
      <c r="QVT308" s="151"/>
      <c r="QVU308" s="147">
        <v>27</v>
      </c>
      <c r="QVV308" s="148"/>
      <c r="QVW308" s="149" t="s">
        <v>2363</v>
      </c>
      <c r="QVX308" s="148"/>
      <c r="QVY308" s="150"/>
      <c r="QVZ308" s="150"/>
      <c r="QWA308" s="150"/>
      <c r="QWB308" s="151"/>
      <c r="QWC308" s="147">
        <v>27</v>
      </c>
      <c r="QWD308" s="148"/>
      <c r="QWE308" s="149" t="s">
        <v>2363</v>
      </c>
      <c r="QWF308" s="148"/>
      <c r="QWG308" s="150"/>
      <c r="QWH308" s="150"/>
      <c r="QWI308" s="150"/>
      <c r="QWJ308" s="151"/>
      <c r="QWK308" s="147">
        <v>27</v>
      </c>
      <c r="QWL308" s="148"/>
      <c r="QWM308" s="149" t="s">
        <v>2363</v>
      </c>
      <c r="QWN308" s="148"/>
      <c r="QWO308" s="150"/>
      <c r="QWP308" s="150"/>
      <c r="QWQ308" s="150"/>
      <c r="QWR308" s="151"/>
      <c r="QWS308" s="147">
        <v>27</v>
      </c>
      <c r="QWT308" s="148"/>
      <c r="QWU308" s="149" t="s">
        <v>2363</v>
      </c>
      <c r="QWV308" s="148"/>
      <c r="QWW308" s="150"/>
      <c r="QWX308" s="150"/>
      <c r="QWY308" s="150"/>
      <c r="QWZ308" s="151"/>
      <c r="QXA308" s="147">
        <v>27</v>
      </c>
      <c r="QXB308" s="148"/>
      <c r="QXC308" s="149" t="s">
        <v>2363</v>
      </c>
      <c r="QXD308" s="148"/>
      <c r="QXE308" s="150"/>
      <c r="QXF308" s="150"/>
      <c r="QXG308" s="150"/>
      <c r="QXH308" s="151"/>
      <c r="QXI308" s="147">
        <v>27</v>
      </c>
      <c r="QXJ308" s="148"/>
      <c r="QXK308" s="149" t="s">
        <v>2363</v>
      </c>
      <c r="QXL308" s="148"/>
      <c r="QXM308" s="150"/>
      <c r="QXN308" s="150"/>
      <c r="QXO308" s="150"/>
      <c r="QXP308" s="151"/>
      <c r="QXQ308" s="147">
        <v>27</v>
      </c>
      <c r="QXR308" s="148"/>
      <c r="QXS308" s="149" t="s">
        <v>2363</v>
      </c>
      <c r="QXT308" s="148"/>
      <c r="QXU308" s="150"/>
      <c r="QXV308" s="150"/>
      <c r="QXW308" s="150"/>
      <c r="QXX308" s="151"/>
      <c r="QXY308" s="147">
        <v>27</v>
      </c>
      <c r="QXZ308" s="148"/>
      <c r="QYA308" s="149" t="s">
        <v>2363</v>
      </c>
      <c r="QYB308" s="148"/>
      <c r="QYC308" s="150"/>
      <c r="QYD308" s="150"/>
      <c r="QYE308" s="150"/>
      <c r="QYF308" s="151"/>
      <c r="QYG308" s="147">
        <v>27</v>
      </c>
      <c r="QYH308" s="148"/>
      <c r="QYI308" s="149" t="s">
        <v>2363</v>
      </c>
      <c r="QYJ308" s="148"/>
      <c r="QYK308" s="150"/>
      <c r="QYL308" s="150"/>
      <c r="QYM308" s="150"/>
      <c r="QYN308" s="151"/>
      <c r="QYO308" s="147">
        <v>27</v>
      </c>
      <c r="QYP308" s="148"/>
      <c r="QYQ308" s="149" t="s">
        <v>2363</v>
      </c>
      <c r="QYR308" s="148"/>
      <c r="QYS308" s="150"/>
      <c r="QYT308" s="150"/>
      <c r="QYU308" s="150"/>
      <c r="QYV308" s="151"/>
      <c r="QYW308" s="147">
        <v>27</v>
      </c>
      <c r="QYX308" s="148"/>
      <c r="QYY308" s="149" t="s">
        <v>2363</v>
      </c>
      <c r="QYZ308" s="148"/>
      <c r="QZA308" s="150"/>
      <c r="QZB308" s="150"/>
      <c r="QZC308" s="150"/>
      <c r="QZD308" s="151"/>
      <c r="QZE308" s="147">
        <v>27</v>
      </c>
      <c r="QZF308" s="148"/>
      <c r="QZG308" s="149" t="s">
        <v>2363</v>
      </c>
      <c r="QZH308" s="148"/>
      <c r="QZI308" s="150"/>
      <c r="QZJ308" s="150"/>
      <c r="QZK308" s="150"/>
      <c r="QZL308" s="151"/>
      <c r="QZM308" s="147">
        <v>27</v>
      </c>
      <c r="QZN308" s="148"/>
      <c r="QZO308" s="149" t="s">
        <v>2363</v>
      </c>
      <c r="QZP308" s="148"/>
      <c r="QZQ308" s="150"/>
      <c r="QZR308" s="150"/>
      <c r="QZS308" s="150"/>
      <c r="QZT308" s="151"/>
      <c r="QZU308" s="147">
        <v>27</v>
      </c>
      <c r="QZV308" s="148"/>
      <c r="QZW308" s="149" t="s">
        <v>2363</v>
      </c>
      <c r="QZX308" s="148"/>
      <c r="QZY308" s="150"/>
      <c r="QZZ308" s="150"/>
      <c r="RAA308" s="150"/>
      <c r="RAB308" s="151"/>
      <c r="RAC308" s="147">
        <v>27</v>
      </c>
      <c r="RAD308" s="148"/>
      <c r="RAE308" s="149" t="s">
        <v>2363</v>
      </c>
      <c r="RAF308" s="148"/>
      <c r="RAG308" s="150"/>
      <c r="RAH308" s="150"/>
      <c r="RAI308" s="150"/>
      <c r="RAJ308" s="151"/>
      <c r="RAK308" s="147">
        <v>27</v>
      </c>
      <c r="RAL308" s="148"/>
      <c r="RAM308" s="149" t="s">
        <v>2363</v>
      </c>
      <c r="RAN308" s="148"/>
      <c r="RAO308" s="150"/>
      <c r="RAP308" s="150"/>
      <c r="RAQ308" s="150"/>
      <c r="RAR308" s="151"/>
      <c r="RAS308" s="147">
        <v>27</v>
      </c>
      <c r="RAT308" s="148"/>
      <c r="RAU308" s="149" t="s">
        <v>2363</v>
      </c>
      <c r="RAV308" s="148"/>
      <c r="RAW308" s="150"/>
      <c r="RAX308" s="150"/>
      <c r="RAY308" s="150"/>
      <c r="RAZ308" s="151"/>
      <c r="RBA308" s="147">
        <v>27</v>
      </c>
      <c r="RBB308" s="148"/>
      <c r="RBC308" s="149" t="s">
        <v>2363</v>
      </c>
      <c r="RBD308" s="148"/>
      <c r="RBE308" s="150"/>
      <c r="RBF308" s="150"/>
      <c r="RBG308" s="150"/>
      <c r="RBH308" s="151"/>
      <c r="RBI308" s="147">
        <v>27</v>
      </c>
      <c r="RBJ308" s="148"/>
      <c r="RBK308" s="149" t="s">
        <v>2363</v>
      </c>
      <c r="RBL308" s="148"/>
      <c r="RBM308" s="150"/>
      <c r="RBN308" s="150"/>
      <c r="RBO308" s="150"/>
      <c r="RBP308" s="151"/>
      <c r="RBQ308" s="147">
        <v>27</v>
      </c>
      <c r="RBR308" s="148"/>
      <c r="RBS308" s="149" t="s">
        <v>2363</v>
      </c>
      <c r="RBT308" s="148"/>
      <c r="RBU308" s="150"/>
      <c r="RBV308" s="150"/>
      <c r="RBW308" s="150"/>
      <c r="RBX308" s="151"/>
      <c r="RBY308" s="147">
        <v>27</v>
      </c>
      <c r="RBZ308" s="148"/>
      <c r="RCA308" s="149" t="s">
        <v>2363</v>
      </c>
      <c r="RCB308" s="148"/>
      <c r="RCC308" s="150"/>
      <c r="RCD308" s="150"/>
      <c r="RCE308" s="150"/>
      <c r="RCF308" s="151"/>
      <c r="RCG308" s="147">
        <v>27</v>
      </c>
      <c r="RCH308" s="148"/>
      <c r="RCI308" s="149" t="s">
        <v>2363</v>
      </c>
      <c r="RCJ308" s="148"/>
      <c r="RCK308" s="150"/>
      <c r="RCL308" s="150"/>
      <c r="RCM308" s="150"/>
      <c r="RCN308" s="151"/>
      <c r="RCO308" s="147">
        <v>27</v>
      </c>
      <c r="RCP308" s="148"/>
      <c r="RCQ308" s="149" t="s">
        <v>2363</v>
      </c>
      <c r="RCR308" s="148"/>
      <c r="RCS308" s="150"/>
      <c r="RCT308" s="150"/>
      <c r="RCU308" s="150"/>
      <c r="RCV308" s="151"/>
      <c r="RCW308" s="147">
        <v>27</v>
      </c>
      <c r="RCX308" s="148"/>
      <c r="RCY308" s="149" t="s">
        <v>2363</v>
      </c>
      <c r="RCZ308" s="148"/>
      <c r="RDA308" s="150"/>
      <c r="RDB308" s="150"/>
      <c r="RDC308" s="150"/>
      <c r="RDD308" s="151"/>
      <c r="RDE308" s="147">
        <v>27</v>
      </c>
      <c r="RDF308" s="148"/>
      <c r="RDG308" s="149" t="s">
        <v>2363</v>
      </c>
      <c r="RDH308" s="148"/>
      <c r="RDI308" s="150"/>
      <c r="RDJ308" s="150"/>
      <c r="RDK308" s="150"/>
      <c r="RDL308" s="151"/>
      <c r="RDM308" s="147">
        <v>27</v>
      </c>
      <c r="RDN308" s="148"/>
      <c r="RDO308" s="149" t="s">
        <v>2363</v>
      </c>
      <c r="RDP308" s="148"/>
      <c r="RDQ308" s="150"/>
      <c r="RDR308" s="150"/>
      <c r="RDS308" s="150"/>
      <c r="RDT308" s="151"/>
      <c r="RDU308" s="147">
        <v>27</v>
      </c>
      <c r="RDV308" s="148"/>
      <c r="RDW308" s="149" t="s">
        <v>2363</v>
      </c>
      <c r="RDX308" s="148"/>
      <c r="RDY308" s="150"/>
      <c r="RDZ308" s="150"/>
      <c r="REA308" s="150"/>
      <c r="REB308" s="151"/>
      <c r="REC308" s="147">
        <v>27</v>
      </c>
      <c r="RED308" s="148"/>
      <c r="REE308" s="149" t="s">
        <v>2363</v>
      </c>
      <c r="REF308" s="148"/>
      <c r="REG308" s="150"/>
      <c r="REH308" s="150"/>
      <c r="REI308" s="150"/>
      <c r="REJ308" s="151"/>
      <c r="REK308" s="147">
        <v>27</v>
      </c>
      <c r="REL308" s="148"/>
      <c r="REM308" s="149" t="s">
        <v>2363</v>
      </c>
      <c r="REN308" s="148"/>
      <c r="REO308" s="150"/>
      <c r="REP308" s="150"/>
      <c r="REQ308" s="150"/>
      <c r="RER308" s="151"/>
      <c r="RES308" s="147">
        <v>27</v>
      </c>
      <c r="RET308" s="148"/>
      <c r="REU308" s="149" t="s">
        <v>2363</v>
      </c>
      <c r="REV308" s="148"/>
      <c r="REW308" s="150"/>
      <c r="REX308" s="150"/>
      <c r="REY308" s="150"/>
      <c r="REZ308" s="151"/>
      <c r="RFA308" s="147">
        <v>27</v>
      </c>
      <c r="RFB308" s="148"/>
      <c r="RFC308" s="149" t="s">
        <v>2363</v>
      </c>
      <c r="RFD308" s="148"/>
      <c r="RFE308" s="150"/>
      <c r="RFF308" s="150"/>
      <c r="RFG308" s="150"/>
      <c r="RFH308" s="151"/>
      <c r="RFI308" s="147">
        <v>27</v>
      </c>
      <c r="RFJ308" s="148"/>
      <c r="RFK308" s="149" t="s">
        <v>2363</v>
      </c>
      <c r="RFL308" s="148"/>
      <c r="RFM308" s="150"/>
      <c r="RFN308" s="150"/>
      <c r="RFO308" s="150"/>
      <c r="RFP308" s="151"/>
      <c r="RFQ308" s="147">
        <v>27</v>
      </c>
      <c r="RFR308" s="148"/>
      <c r="RFS308" s="149" t="s">
        <v>2363</v>
      </c>
      <c r="RFT308" s="148"/>
      <c r="RFU308" s="150"/>
      <c r="RFV308" s="150"/>
      <c r="RFW308" s="150"/>
      <c r="RFX308" s="151"/>
      <c r="RFY308" s="147">
        <v>27</v>
      </c>
      <c r="RFZ308" s="148"/>
      <c r="RGA308" s="149" t="s">
        <v>2363</v>
      </c>
      <c r="RGB308" s="148"/>
      <c r="RGC308" s="150"/>
      <c r="RGD308" s="150"/>
      <c r="RGE308" s="150"/>
      <c r="RGF308" s="151"/>
      <c r="RGG308" s="147">
        <v>27</v>
      </c>
      <c r="RGH308" s="148"/>
      <c r="RGI308" s="149" t="s">
        <v>2363</v>
      </c>
      <c r="RGJ308" s="148"/>
      <c r="RGK308" s="150"/>
      <c r="RGL308" s="150"/>
      <c r="RGM308" s="150"/>
      <c r="RGN308" s="151"/>
      <c r="RGO308" s="147">
        <v>27</v>
      </c>
      <c r="RGP308" s="148"/>
      <c r="RGQ308" s="149" t="s">
        <v>2363</v>
      </c>
      <c r="RGR308" s="148"/>
      <c r="RGS308" s="150"/>
      <c r="RGT308" s="150"/>
      <c r="RGU308" s="150"/>
      <c r="RGV308" s="151"/>
      <c r="RGW308" s="147">
        <v>27</v>
      </c>
      <c r="RGX308" s="148"/>
      <c r="RGY308" s="149" t="s">
        <v>2363</v>
      </c>
      <c r="RGZ308" s="148"/>
      <c r="RHA308" s="150"/>
      <c r="RHB308" s="150"/>
      <c r="RHC308" s="150"/>
      <c r="RHD308" s="151"/>
      <c r="RHE308" s="147">
        <v>27</v>
      </c>
      <c r="RHF308" s="148"/>
      <c r="RHG308" s="149" t="s">
        <v>2363</v>
      </c>
      <c r="RHH308" s="148"/>
      <c r="RHI308" s="150"/>
      <c r="RHJ308" s="150"/>
      <c r="RHK308" s="150"/>
      <c r="RHL308" s="151"/>
      <c r="RHM308" s="147">
        <v>27</v>
      </c>
      <c r="RHN308" s="148"/>
      <c r="RHO308" s="149" t="s">
        <v>2363</v>
      </c>
      <c r="RHP308" s="148"/>
      <c r="RHQ308" s="150"/>
      <c r="RHR308" s="150"/>
      <c r="RHS308" s="150"/>
      <c r="RHT308" s="151"/>
      <c r="RHU308" s="147">
        <v>27</v>
      </c>
      <c r="RHV308" s="148"/>
      <c r="RHW308" s="149" t="s">
        <v>2363</v>
      </c>
      <c r="RHX308" s="148"/>
      <c r="RHY308" s="150"/>
      <c r="RHZ308" s="150"/>
      <c r="RIA308" s="150"/>
      <c r="RIB308" s="151"/>
      <c r="RIC308" s="147">
        <v>27</v>
      </c>
      <c r="RID308" s="148"/>
      <c r="RIE308" s="149" t="s">
        <v>2363</v>
      </c>
      <c r="RIF308" s="148"/>
      <c r="RIG308" s="150"/>
      <c r="RIH308" s="150"/>
      <c r="RII308" s="150"/>
      <c r="RIJ308" s="151"/>
      <c r="RIK308" s="147">
        <v>27</v>
      </c>
      <c r="RIL308" s="148"/>
      <c r="RIM308" s="149" t="s">
        <v>2363</v>
      </c>
      <c r="RIN308" s="148"/>
      <c r="RIO308" s="150"/>
      <c r="RIP308" s="150"/>
      <c r="RIQ308" s="150"/>
      <c r="RIR308" s="151"/>
      <c r="RIS308" s="147">
        <v>27</v>
      </c>
      <c r="RIT308" s="148"/>
      <c r="RIU308" s="149" t="s">
        <v>2363</v>
      </c>
      <c r="RIV308" s="148"/>
      <c r="RIW308" s="150"/>
      <c r="RIX308" s="150"/>
      <c r="RIY308" s="150"/>
      <c r="RIZ308" s="151"/>
      <c r="RJA308" s="147">
        <v>27</v>
      </c>
      <c r="RJB308" s="148"/>
      <c r="RJC308" s="149" t="s">
        <v>2363</v>
      </c>
      <c r="RJD308" s="148"/>
      <c r="RJE308" s="150"/>
      <c r="RJF308" s="150"/>
      <c r="RJG308" s="150"/>
      <c r="RJH308" s="151"/>
      <c r="RJI308" s="147">
        <v>27</v>
      </c>
      <c r="RJJ308" s="148"/>
      <c r="RJK308" s="149" t="s">
        <v>2363</v>
      </c>
      <c r="RJL308" s="148"/>
      <c r="RJM308" s="150"/>
      <c r="RJN308" s="150"/>
      <c r="RJO308" s="150"/>
      <c r="RJP308" s="151"/>
      <c r="RJQ308" s="147">
        <v>27</v>
      </c>
      <c r="RJR308" s="148"/>
      <c r="RJS308" s="149" t="s">
        <v>2363</v>
      </c>
      <c r="RJT308" s="148"/>
      <c r="RJU308" s="150"/>
      <c r="RJV308" s="150"/>
      <c r="RJW308" s="150"/>
      <c r="RJX308" s="151"/>
      <c r="RJY308" s="147">
        <v>27</v>
      </c>
      <c r="RJZ308" s="148"/>
      <c r="RKA308" s="149" t="s">
        <v>2363</v>
      </c>
      <c r="RKB308" s="148"/>
      <c r="RKC308" s="150"/>
      <c r="RKD308" s="150"/>
      <c r="RKE308" s="150"/>
      <c r="RKF308" s="151"/>
      <c r="RKG308" s="147">
        <v>27</v>
      </c>
      <c r="RKH308" s="148"/>
      <c r="RKI308" s="149" t="s">
        <v>2363</v>
      </c>
      <c r="RKJ308" s="148"/>
      <c r="RKK308" s="150"/>
      <c r="RKL308" s="150"/>
      <c r="RKM308" s="150"/>
      <c r="RKN308" s="151"/>
      <c r="RKO308" s="147">
        <v>27</v>
      </c>
      <c r="RKP308" s="148"/>
      <c r="RKQ308" s="149" t="s">
        <v>2363</v>
      </c>
      <c r="RKR308" s="148"/>
      <c r="RKS308" s="150"/>
      <c r="RKT308" s="150"/>
      <c r="RKU308" s="150"/>
      <c r="RKV308" s="151"/>
      <c r="RKW308" s="147">
        <v>27</v>
      </c>
      <c r="RKX308" s="148"/>
      <c r="RKY308" s="149" t="s">
        <v>2363</v>
      </c>
      <c r="RKZ308" s="148"/>
      <c r="RLA308" s="150"/>
      <c r="RLB308" s="150"/>
      <c r="RLC308" s="150"/>
      <c r="RLD308" s="151"/>
      <c r="RLE308" s="147">
        <v>27</v>
      </c>
      <c r="RLF308" s="148"/>
      <c r="RLG308" s="149" t="s">
        <v>2363</v>
      </c>
      <c r="RLH308" s="148"/>
      <c r="RLI308" s="150"/>
      <c r="RLJ308" s="150"/>
      <c r="RLK308" s="150"/>
      <c r="RLL308" s="151"/>
      <c r="RLM308" s="147">
        <v>27</v>
      </c>
      <c r="RLN308" s="148"/>
      <c r="RLO308" s="149" t="s">
        <v>2363</v>
      </c>
      <c r="RLP308" s="148"/>
      <c r="RLQ308" s="150"/>
      <c r="RLR308" s="150"/>
      <c r="RLS308" s="150"/>
      <c r="RLT308" s="151"/>
      <c r="RLU308" s="147">
        <v>27</v>
      </c>
      <c r="RLV308" s="148"/>
      <c r="RLW308" s="149" t="s">
        <v>2363</v>
      </c>
      <c r="RLX308" s="148"/>
      <c r="RLY308" s="150"/>
      <c r="RLZ308" s="150"/>
      <c r="RMA308" s="150"/>
      <c r="RMB308" s="151"/>
      <c r="RMC308" s="147">
        <v>27</v>
      </c>
      <c r="RMD308" s="148"/>
      <c r="RME308" s="149" t="s">
        <v>2363</v>
      </c>
      <c r="RMF308" s="148"/>
      <c r="RMG308" s="150"/>
      <c r="RMH308" s="150"/>
      <c r="RMI308" s="150"/>
      <c r="RMJ308" s="151"/>
      <c r="RMK308" s="147">
        <v>27</v>
      </c>
      <c r="RML308" s="148"/>
      <c r="RMM308" s="149" t="s">
        <v>2363</v>
      </c>
      <c r="RMN308" s="148"/>
      <c r="RMO308" s="150"/>
      <c r="RMP308" s="150"/>
      <c r="RMQ308" s="150"/>
      <c r="RMR308" s="151"/>
      <c r="RMS308" s="147">
        <v>27</v>
      </c>
      <c r="RMT308" s="148"/>
      <c r="RMU308" s="149" t="s">
        <v>2363</v>
      </c>
      <c r="RMV308" s="148"/>
      <c r="RMW308" s="150"/>
      <c r="RMX308" s="150"/>
      <c r="RMY308" s="150"/>
      <c r="RMZ308" s="151"/>
      <c r="RNA308" s="147">
        <v>27</v>
      </c>
      <c r="RNB308" s="148"/>
      <c r="RNC308" s="149" t="s">
        <v>2363</v>
      </c>
      <c r="RND308" s="148"/>
      <c r="RNE308" s="150"/>
      <c r="RNF308" s="150"/>
      <c r="RNG308" s="150"/>
      <c r="RNH308" s="151"/>
      <c r="RNI308" s="147">
        <v>27</v>
      </c>
      <c r="RNJ308" s="148"/>
      <c r="RNK308" s="149" t="s">
        <v>2363</v>
      </c>
      <c r="RNL308" s="148"/>
      <c r="RNM308" s="150"/>
      <c r="RNN308" s="150"/>
      <c r="RNO308" s="150"/>
      <c r="RNP308" s="151"/>
      <c r="RNQ308" s="147">
        <v>27</v>
      </c>
      <c r="RNR308" s="148"/>
      <c r="RNS308" s="149" t="s">
        <v>2363</v>
      </c>
      <c r="RNT308" s="148"/>
      <c r="RNU308" s="150"/>
      <c r="RNV308" s="150"/>
      <c r="RNW308" s="150"/>
      <c r="RNX308" s="151"/>
      <c r="RNY308" s="147">
        <v>27</v>
      </c>
      <c r="RNZ308" s="148"/>
      <c r="ROA308" s="149" t="s">
        <v>2363</v>
      </c>
      <c r="ROB308" s="148"/>
      <c r="ROC308" s="150"/>
      <c r="ROD308" s="150"/>
      <c r="ROE308" s="150"/>
      <c r="ROF308" s="151"/>
      <c r="ROG308" s="147">
        <v>27</v>
      </c>
      <c r="ROH308" s="148"/>
      <c r="ROI308" s="149" t="s">
        <v>2363</v>
      </c>
      <c r="ROJ308" s="148"/>
      <c r="ROK308" s="150"/>
      <c r="ROL308" s="150"/>
      <c r="ROM308" s="150"/>
      <c r="RON308" s="151"/>
      <c r="ROO308" s="147">
        <v>27</v>
      </c>
      <c r="ROP308" s="148"/>
      <c r="ROQ308" s="149" t="s">
        <v>2363</v>
      </c>
      <c r="ROR308" s="148"/>
      <c r="ROS308" s="150"/>
      <c r="ROT308" s="150"/>
      <c r="ROU308" s="150"/>
      <c r="ROV308" s="151"/>
      <c r="ROW308" s="147">
        <v>27</v>
      </c>
      <c r="ROX308" s="148"/>
      <c r="ROY308" s="149" t="s">
        <v>2363</v>
      </c>
      <c r="ROZ308" s="148"/>
      <c r="RPA308" s="150"/>
      <c r="RPB308" s="150"/>
      <c r="RPC308" s="150"/>
      <c r="RPD308" s="151"/>
      <c r="RPE308" s="147">
        <v>27</v>
      </c>
      <c r="RPF308" s="148"/>
      <c r="RPG308" s="149" t="s">
        <v>2363</v>
      </c>
      <c r="RPH308" s="148"/>
      <c r="RPI308" s="150"/>
      <c r="RPJ308" s="150"/>
      <c r="RPK308" s="150"/>
      <c r="RPL308" s="151"/>
      <c r="RPM308" s="147">
        <v>27</v>
      </c>
      <c r="RPN308" s="148"/>
      <c r="RPO308" s="149" t="s">
        <v>2363</v>
      </c>
      <c r="RPP308" s="148"/>
      <c r="RPQ308" s="150"/>
      <c r="RPR308" s="150"/>
      <c r="RPS308" s="150"/>
      <c r="RPT308" s="151"/>
      <c r="RPU308" s="147">
        <v>27</v>
      </c>
      <c r="RPV308" s="148"/>
      <c r="RPW308" s="149" t="s">
        <v>2363</v>
      </c>
      <c r="RPX308" s="148"/>
      <c r="RPY308" s="150"/>
      <c r="RPZ308" s="150"/>
      <c r="RQA308" s="150"/>
      <c r="RQB308" s="151"/>
      <c r="RQC308" s="147">
        <v>27</v>
      </c>
      <c r="RQD308" s="148"/>
      <c r="RQE308" s="149" t="s">
        <v>2363</v>
      </c>
      <c r="RQF308" s="148"/>
      <c r="RQG308" s="150"/>
      <c r="RQH308" s="150"/>
      <c r="RQI308" s="150"/>
      <c r="RQJ308" s="151"/>
      <c r="RQK308" s="147">
        <v>27</v>
      </c>
      <c r="RQL308" s="148"/>
      <c r="RQM308" s="149" t="s">
        <v>2363</v>
      </c>
      <c r="RQN308" s="148"/>
      <c r="RQO308" s="150"/>
      <c r="RQP308" s="150"/>
      <c r="RQQ308" s="150"/>
      <c r="RQR308" s="151"/>
      <c r="RQS308" s="147">
        <v>27</v>
      </c>
      <c r="RQT308" s="148"/>
      <c r="RQU308" s="149" t="s">
        <v>2363</v>
      </c>
      <c r="RQV308" s="148"/>
      <c r="RQW308" s="150"/>
      <c r="RQX308" s="150"/>
      <c r="RQY308" s="150"/>
      <c r="RQZ308" s="151"/>
      <c r="RRA308" s="147">
        <v>27</v>
      </c>
      <c r="RRB308" s="148"/>
      <c r="RRC308" s="149" t="s">
        <v>2363</v>
      </c>
      <c r="RRD308" s="148"/>
      <c r="RRE308" s="150"/>
      <c r="RRF308" s="150"/>
      <c r="RRG308" s="150"/>
      <c r="RRH308" s="151"/>
      <c r="RRI308" s="147">
        <v>27</v>
      </c>
      <c r="RRJ308" s="148"/>
      <c r="RRK308" s="149" t="s">
        <v>2363</v>
      </c>
      <c r="RRL308" s="148"/>
      <c r="RRM308" s="150"/>
      <c r="RRN308" s="150"/>
      <c r="RRO308" s="150"/>
      <c r="RRP308" s="151"/>
      <c r="RRQ308" s="147">
        <v>27</v>
      </c>
      <c r="RRR308" s="148"/>
      <c r="RRS308" s="149" t="s">
        <v>2363</v>
      </c>
      <c r="RRT308" s="148"/>
      <c r="RRU308" s="150"/>
      <c r="RRV308" s="150"/>
      <c r="RRW308" s="150"/>
      <c r="RRX308" s="151"/>
      <c r="RRY308" s="147">
        <v>27</v>
      </c>
      <c r="RRZ308" s="148"/>
      <c r="RSA308" s="149" t="s">
        <v>2363</v>
      </c>
      <c r="RSB308" s="148"/>
      <c r="RSC308" s="150"/>
      <c r="RSD308" s="150"/>
      <c r="RSE308" s="150"/>
      <c r="RSF308" s="151"/>
      <c r="RSG308" s="147">
        <v>27</v>
      </c>
      <c r="RSH308" s="148"/>
      <c r="RSI308" s="149" t="s">
        <v>2363</v>
      </c>
      <c r="RSJ308" s="148"/>
      <c r="RSK308" s="150"/>
      <c r="RSL308" s="150"/>
      <c r="RSM308" s="150"/>
      <c r="RSN308" s="151"/>
      <c r="RSO308" s="147">
        <v>27</v>
      </c>
      <c r="RSP308" s="148"/>
      <c r="RSQ308" s="149" t="s">
        <v>2363</v>
      </c>
      <c r="RSR308" s="148"/>
      <c r="RSS308" s="150"/>
      <c r="RST308" s="150"/>
      <c r="RSU308" s="150"/>
      <c r="RSV308" s="151"/>
      <c r="RSW308" s="147">
        <v>27</v>
      </c>
      <c r="RSX308" s="148"/>
      <c r="RSY308" s="149" t="s">
        <v>2363</v>
      </c>
      <c r="RSZ308" s="148"/>
      <c r="RTA308" s="150"/>
      <c r="RTB308" s="150"/>
      <c r="RTC308" s="150"/>
      <c r="RTD308" s="151"/>
      <c r="RTE308" s="147">
        <v>27</v>
      </c>
      <c r="RTF308" s="148"/>
      <c r="RTG308" s="149" t="s">
        <v>2363</v>
      </c>
      <c r="RTH308" s="148"/>
      <c r="RTI308" s="150"/>
      <c r="RTJ308" s="150"/>
      <c r="RTK308" s="150"/>
      <c r="RTL308" s="151"/>
      <c r="RTM308" s="147">
        <v>27</v>
      </c>
      <c r="RTN308" s="148"/>
      <c r="RTO308" s="149" t="s">
        <v>2363</v>
      </c>
      <c r="RTP308" s="148"/>
      <c r="RTQ308" s="150"/>
      <c r="RTR308" s="150"/>
      <c r="RTS308" s="150"/>
      <c r="RTT308" s="151"/>
      <c r="RTU308" s="147">
        <v>27</v>
      </c>
      <c r="RTV308" s="148"/>
      <c r="RTW308" s="149" t="s">
        <v>2363</v>
      </c>
      <c r="RTX308" s="148"/>
      <c r="RTY308" s="150"/>
      <c r="RTZ308" s="150"/>
      <c r="RUA308" s="150"/>
      <c r="RUB308" s="151"/>
      <c r="RUC308" s="147">
        <v>27</v>
      </c>
      <c r="RUD308" s="148"/>
      <c r="RUE308" s="149" t="s">
        <v>2363</v>
      </c>
      <c r="RUF308" s="148"/>
      <c r="RUG308" s="150"/>
      <c r="RUH308" s="150"/>
      <c r="RUI308" s="150"/>
      <c r="RUJ308" s="151"/>
      <c r="RUK308" s="147">
        <v>27</v>
      </c>
      <c r="RUL308" s="148"/>
      <c r="RUM308" s="149" t="s">
        <v>2363</v>
      </c>
      <c r="RUN308" s="148"/>
      <c r="RUO308" s="150"/>
      <c r="RUP308" s="150"/>
      <c r="RUQ308" s="150"/>
      <c r="RUR308" s="151"/>
      <c r="RUS308" s="147">
        <v>27</v>
      </c>
      <c r="RUT308" s="148"/>
      <c r="RUU308" s="149" t="s">
        <v>2363</v>
      </c>
      <c r="RUV308" s="148"/>
      <c r="RUW308" s="150"/>
      <c r="RUX308" s="150"/>
      <c r="RUY308" s="150"/>
      <c r="RUZ308" s="151"/>
      <c r="RVA308" s="147">
        <v>27</v>
      </c>
      <c r="RVB308" s="148"/>
      <c r="RVC308" s="149" t="s">
        <v>2363</v>
      </c>
      <c r="RVD308" s="148"/>
      <c r="RVE308" s="150"/>
      <c r="RVF308" s="150"/>
      <c r="RVG308" s="150"/>
      <c r="RVH308" s="151"/>
      <c r="RVI308" s="147">
        <v>27</v>
      </c>
      <c r="RVJ308" s="148"/>
      <c r="RVK308" s="149" t="s">
        <v>2363</v>
      </c>
      <c r="RVL308" s="148"/>
      <c r="RVM308" s="150"/>
      <c r="RVN308" s="150"/>
      <c r="RVO308" s="150"/>
      <c r="RVP308" s="151"/>
      <c r="RVQ308" s="147">
        <v>27</v>
      </c>
      <c r="RVR308" s="148"/>
      <c r="RVS308" s="149" t="s">
        <v>2363</v>
      </c>
      <c r="RVT308" s="148"/>
      <c r="RVU308" s="150"/>
      <c r="RVV308" s="150"/>
      <c r="RVW308" s="150"/>
      <c r="RVX308" s="151"/>
      <c r="RVY308" s="147">
        <v>27</v>
      </c>
      <c r="RVZ308" s="148"/>
      <c r="RWA308" s="149" t="s">
        <v>2363</v>
      </c>
      <c r="RWB308" s="148"/>
      <c r="RWC308" s="150"/>
      <c r="RWD308" s="150"/>
      <c r="RWE308" s="150"/>
      <c r="RWF308" s="151"/>
      <c r="RWG308" s="147">
        <v>27</v>
      </c>
      <c r="RWH308" s="148"/>
      <c r="RWI308" s="149" t="s">
        <v>2363</v>
      </c>
      <c r="RWJ308" s="148"/>
      <c r="RWK308" s="150"/>
      <c r="RWL308" s="150"/>
      <c r="RWM308" s="150"/>
      <c r="RWN308" s="151"/>
      <c r="RWO308" s="147">
        <v>27</v>
      </c>
      <c r="RWP308" s="148"/>
      <c r="RWQ308" s="149" t="s">
        <v>2363</v>
      </c>
      <c r="RWR308" s="148"/>
      <c r="RWS308" s="150"/>
      <c r="RWT308" s="150"/>
      <c r="RWU308" s="150"/>
      <c r="RWV308" s="151"/>
      <c r="RWW308" s="147">
        <v>27</v>
      </c>
      <c r="RWX308" s="148"/>
      <c r="RWY308" s="149" t="s">
        <v>2363</v>
      </c>
      <c r="RWZ308" s="148"/>
      <c r="RXA308" s="150"/>
      <c r="RXB308" s="150"/>
      <c r="RXC308" s="150"/>
      <c r="RXD308" s="151"/>
      <c r="RXE308" s="147">
        <v>27</v>
      </c>
      <c r="RXF308" s="148"/>
      <c r="RXG308" s="149" t="s">
        <v>2363</v>
      </c>
      <c r="RXH308" s="148"/>
      <c r="RXI308" s="150"/>
      <c r="RXJ308" s="150"/>
      <c r="RXK308" s="150"/>
      <c r="RXL308" s="151"/>
      <c r="RXM308" s="147">
        <v>27</v>
      </c>
      <c r="RXN308" s="148"/>
      <c r="RXO308" s="149" t="s">
        <v>2363</v>
      </c>
      <c r="RXP308" s="148"/>
      <c r="RXQ308" s="150"/>
      <c r="RXR308" s="150"/>
      <c r="RXS308" s="150"/>
      <c r="RXT308" s="151"/>
      <c r="RXU308" s="147">
        <v>27</v>
      </c>
      <c r="RXV308" s="148"/>
      <c r="RXW308" s="149" t="s">
        <v>2363</v>
      </c>
      <c r="RXX308" s="148"/>
      <c r="RXY308" s="150"/>
      <c r="RXZ308" s="150"/>
      <c r="RYA308" s="150"/>
      <c r="RYB308" s="151"/>
      <c r="RYC308" s="147">
        <v>27</v>
      </c>
      <c r="RYD308" s="148"/>
      <c r="RYE308" s="149" t="s">
        <v>2363</v>
      </c>
      <c r="RYF308" s="148"/>
      <c r="RYG308" s="150"/>
      <c r="RYH308" s="150"/>
      <c r="RYI308" s="150"/>
      <c r="RYJ308" s="151"/>
      <c r="RYK308" s="147">
        <v>27</v>
      </c>
      <c r="RYL308" s="148"/>
      <c r="RYM308" s="149" t="s">
        <v>2363</v>
      </c>
      <c r="RYN308" s="148"/>
      <c r="RYO308" s="150"/>
      <c r="RYP308" s="150"/>
      <c r="RYQ308" s="150"/>
      <c r="RYR308" s="151"/>
      <c r="RYS308" s="147">
        <v>27</v>
      </c>
      <c r="RYT308" s="148"/>
      <c r="RYU308" s="149" t="s">
        <v>2363</v>
      </c>
      <c r="RYV308" s="148"/>
      <c r="RYW308" s="150"/>
      <c r="RYX308" s="150"/>
      <c r="RYY308" s="150"/>
      <c r="RYZ308" s="151"/>
      <c r="RZA308" s="147">
        <v>27</v>
      </c>
      <c r="RZB308" s="148"/>
      <c r="RZC308" s="149" t="s">
        <v>2363</v>
      </c>
      <c r="RZD308" s="148"/>
      <c r="RZE308" s="150"/>
      <c r="RZF308" s="150"/>
      <c r="RZG308" s="150"/>
      <c r="RZH308" s="151"/>
      <c r="RZI308" s="147">
        <v>27</v>
      </c>
      <c r="RZJ308" s="148"/>
      <c r="RZK308" s="149" t="s">
        <v>2363</v>
      </c>
      <c r="RZL308" s="148"/>
      <c r="RZM308" s="150"/>
      <c r="RZN308" s="150"/>
      <c r="RZO308" s="150"/>
      <c r="RZP308" s="151"/>
      <c r="RZQ308" s="147">
        <v>27</v>
      </c>
      <c r="RZR308" s="148"/>
      <c r="RZS308" s="149" t="s">
        <v>2363</v>
      </c>
      <c r="RZT308" s="148"/>
      <c r="RZU308" s="150"/>
      <c r="RZV308" s="150"/>
      <c r="RZW308" s="150"/>
      <c r="RZX308" s="151"/>
      <c r="RZY308" s="147">
        <v>27</v>
      </c>
      <c r="RZZ308" s="148"/>
      <c r="SAA308" s="149" t="s">
        <v>2363</v>
      </c>
      <c r="SAB308" s="148"/>
      <c r="SAC308" s="150"/>
      <c r="SAD308" s="150"/>
      <c r="SAE308" s="150"/>
      <c r="SAF308" s="151"/>
      <c r="SAG308" s="147">
        <v>27</v>
      </c>
      <c r="SAH308" s="148"/>
      <c r="SAI308" s="149" t="s">
        <v>2363</v>
      </c>
      <c r="SAJ308" s="148"/>
      <c r="SAK308" s="150"/>
      <c r="SAL308" s="150"/>
      <c r="SAM308" s="150"/>
      <c r="SAN308" s="151"/>
      <c r="SAO308" s="147">
        <v>27</v>
      </c>
      <c r="SAP308" s="148"/>
      <c r="SAQ308" s="149" t="s">
        <v>2363</v>
      </c>
      <c r="SAR308" s="148"/>
      <c r="SAS308" s="150"/>
      <c r="SAT308" s="150"/>
      <c r="SAU308" s="150"/>
      <c r="SAV308" s="151"/>
      <c r="SAW308" s="147">
        <v>27</v>
      </c>
      <c r="SAX308" s="148"/>
      <c r="SAY308" s="149" t="s">
        <v>2363</v>
      </c>
      <c r="SAZ308" s="148"/>
      <c r="SBA308" s="150"/>
      <c r="SBB308" s="150"/>
      <c r="SBC308" s="150"/>
      <c r="SBD308" s="151"/>
      <c r="SBE308" s="147">
        <v>27</v>
      </c>
      <c r="SBF308" s="148"/>
      <c r="SBG308" s="149" t="s">
        <v>2363</v>
      </c>
      <c r="SBH308" s="148"/>
      <c r="SBI308" s="150"/>
      <c r="SBJ308" s="150"/>
      <c r="SBK308" s="150"/>
      <c r="SBL308" s="151"/>
      <c r="SBM308" s="147">
        <v>27</v>
      </c>
      <c r="SBN308" s="148"/>
      <c r="SBO308" s="149" t="s">
        <v>2363</v>
      </c>
      <c r="SBP308" s="148"/>
      <c r="SBQ308" s="150"/>
      <c r="SBR308" s="150"/>
      <c r="SBS308" s="150"/>
      <c r="SBT308" s="151"/>
      <c r="SBU308" s="147">
        <v>27</v>
      </c>
      <c r="SBV308" s="148"/>
      <c r="SBW308" s="149" t="s">
        <v>2363</v>
      </c>
      <c r="SBX308" s="148"/>
      <c r="SBY308" s="150"/>
      <c r="SBZ308" s="150"/>
      <c r="SCA308" s="150"/>
      <c r="SCB308" s="151"/>
      <c r="SCC308" s="147">
        <v>27</v>
      </c>
      <c r="SCD308" s="148"/>
      <c r="SCE308" s="149" t="s">
        <v>2363</v>
      </c>
      <c r="SCF308" s="148"/>
      <c r="SCG308" s="150"/>
      <c r="SCH308" s="150"/>
      <c r="SCI308" s="150"/>
      <c r="SCJ308" s="151"/>
      <c r="SCK308" s="147">
        <v>27</v>
      </c>
      <c r="SCL308" s="148"/>
      <c r="SCM308" s="149" t="s">
        <v>2363</v>
      </c>
      <c r="SCN308" s="148"/>
      <c r="SCO308" s="150"/>
      <c r="SCP308" s="150"/>
      <c r="SCQ308" s="150"/>
      <c r="SCR308" s="151"/>
      <c r="SCS308" s="147">
        <v>27</v>
      </c>
      <c r="SCT308" s="148"/>
      <c r="SCU308" s="149" t="s">
        <v>2363</v>
      </c>
      <c r="SCV308" s="148"/>
      <c r="SCW308" s="150"/>
      <c r="SCX308" s="150"/>
      <c r="SCY308" s="150"/>
      <c r="SCZ308" s="151"/>
      <c r="SDA308" s="147">
        <v>27</v>
      </c>
      <c r="SDB308" s="148"/>
      <c r="SDC308" s="149" t="s">
        <v>2363</v>
      </c>
      <c r="SDD308" s="148"/>
      <c r="SDE308" s="150"/>
      <c r="SDF308" s="150"/>
      <c r="SDG308" s="150"/>
      <c r="SDH308" s="151"/>
      <c r="SDI308" s="147">
        <v>27</v>
      </c>
      <c r="SDJ308" s="148"/>
      <c r="SDK308" s="149" t="s">
        <v>2363</v>
      </c>
      <c r="SDL308" s="148"/>
      <c r="SDM308" s="150"/>
      <c r="SDN308" s="150"/>
      <c r="SDO308" s="150"/>
      <c r="SDP308" s="151"/>
      <c r="SDQ308" s="147">
        <v>27</v>
      </c>
      <c r="SDR308" s="148"/>
      <c r="SDS308" s="149" t="s">
        <v>2363</v>
      </c>
      <c r="SDT308" s="148"/>
      <c r="SDU308" s="150"/>
      <c r="SDV308" s="150"/>
      <c r="SDW308" s="150"/>
      <c r="SDX308" s="151"/>
      <c r="SDY308" s="147">
        <v>27</v>
      </c>
      <c r="SDZ308" s="148"/>
      <c r="SEA308" s="149" t="s">
        <v>2363</v>
      </c>
      <c r="SEB308" s="148"/>
      <c r="SEC308" s="150"/>
      <c r="SED308" s="150"/>
      <c r="SEE308" s="150"/>
      <c r="SEF308" s="151"/>
      <c r="SEG308" s="147">
        <v>27</v>
      </c>
      <c r="SEH308" s="148"/>
      <c r="SEI308" s="149" t="s">
        <v>2363</v>
      </c>
      <c r="SEJ308" s="148"/>
      <c r="SEK308" s="150"/>
      <c r="SEL308" s="150"/>
      <c r="SEM308" s="150"/>
      <c r="SEN308" s="151"/>
      <c r="SEO308" s="147">
        <v>27</v>
      </c>
      <c r="SEP308" s="148"/>
      <c r="SEQ308" s="149" t="s">
        <v>2363</v>
      </c>
      <c r="SER308" s="148"/>
      <c r="SES308" s="150"/>
      <c r="SET308" s="150"/>
      <c r="SEU308" s="150"/>
      <c r="SEV308" s="151"/>
      <c r="SEW308" s="147">
        <v>27</v>
      </c>
      <c r="SEX308" s="148"/>
      <c r="SEY308" s="149" t="s">
        <v>2363</v>
      </c>
      <c r="SEZ308" s="148"/>
      <c r="SFA308" s="150"/>
      <c r="SFB308" s="150"/>
      <c r="SFC308" s="150"/>
      <c r="SFD308" s="151"/>
      <c r="SFE308" s="147">
        <v>27</v>
      </c>
      <c r="SFF308" s="148"/>
      <c r="SFG308" s="149" t="s">
        <v>2363</v>
      </c>
      <c r="SFH308" s="148"/>
      <c r="SFI308" s="150"/>
      <c r="SFJ308" s="150"/>
      <c r="SFK308" s="150"/>
      <c r="SFL308" s="151"/>
      <c r="SFM308" s="147">
        <v>27</v>
      </c>
      <c r="SFN308" s="148"/>
      <c r="SFO308" s="149" t="s">
        <v>2363</v>
      </c>
      <c r="SFP308" s="148"/>
      <c r="SFQ308" s="150"/>
      <c r="SFR308" s="150"/>
      <c r="SFS308" s="150"/>
      <c r="SFT308" s="151"/>
      <c r="SFU308" s="147">
        <v>27</v>
      </c>
      <c r="SFV308" s="148"/>
      <c r="SFW308" s="149" t="s">
        <v>2363</v>
      </c>
      <c r="SFX308" s="148"/>
      <c r="SFY308" s="150"/>
      <c r="SFZ308" s="150"/>
      <c r="SGA308" s="150"/>
      <c r="SGB308" s="151"/>
      <c r="SGC308" s="147">
        <v>27</v>
      </c>
      <c r="SGD308" s="148"/>
      <c r="SGE308" s="149" t="s">
        <v>2363</v>
      </c>
      <c r="SGF308" s="148"/>
      <c r="SGG308" s="150"/>
      <c r="SGH308" s="150"/>
      <c r="SGI308" s="150"/>
      <c r="SGJ308" s="151"/>
      <c r="SGK308" s="147">
        <v>27</v>
      </c>
      <c r="SGL308" s="148"/>
      <c r="SGM308" s="149" t="s">
        <v>2363</v>
      </c>
      <c r="SGN308" s="148"/>
      <c r="SGO308" s="150"/>
      <c r="SGP308" s="150"/>
      <c r="SGQ308" s="150"/>
      <c r="SGR308" s="151"/>
      <c r="SGS308" s="147">
        <v>27</v>
      </c>
      <c r="SGT308" s="148"/>
      <c r="SGU308" s="149" t="s">
        <v>2363</v>
      </c>
      <c r="SGV308" s="148"/>
      <c r="SGW308" s="150"/>
      <c r="SGX308" s="150"/>
      <c r="SGY308" s="150"/>
      <c r="SGZ308" s="151"/>
      <c r="SHA308" s="147">
        <v>27</v>
      </c>
      <c r="SHB308" s="148"/>
      <c r="SHC308" s="149" t="s">
        <v>2363</v>
      </c>
      <c r="SHD308" s="148"/>
      <c r="SHE308" s="150"/>
      <c r="SHF308" s="150"/>
      <c r="SHG308" s="150"/>
      <c r="SHH308" s="151"/>
      <c r="SHI308" s="147">
        <v>27</v>
      </c>
      <c r="SHJ308" s="148"/>
      <c r="SHK308" s="149" t="s">
        <v>2363</v>
      </c>
      <c r="SHL308" s="148"/>
      <c r="SHM308" s="150"/>
      <c r="SHN308" s="150"/>
      <c r="SHO308" s="150"/>
      <c r="SHP308" s="151"/>
      <c r="SHQ308" s="147">
        <v>27</v>
      </c>
      <c r="SHR308" s="148"/>
      <c r="SHS308" s="149" t="s">
        <v>2363</v>
      </c>
      <c r="SHT308" s="148"/>
      <c r="SHU308" s="150"/>
      <c r="SHV308" s="150"/>
      <c r="SHW308" s="150"/>
      <c r="SHX308" s="151"/>
      <c r="SHY308" s="147">
        <v>27</v>
      </c>
      <c r="SHZ308" s="148"/>
      <c r="SIA308" s="149" t="s">
        <v>2363</v>
      </c>
      <c r="SIB308" s="148"/>
      <c r="SIC308" s="150"/>
      <c r="SID308" s="150"/>
      <c r="SIE308" s="150"/>
      <c r="SIF308" s="151"/>
      <c r="SIG308" s="147">
        <v>27</v>
      </c>
      <c r="SIH308" s="148"/>
      <c r="SII308" s="149" t="s">
        <v>2363</v>
      </c>
      <c r="SIJ308" s="148"/>
      <c r="SIK308" s="150"/>
      <c r="SIL308" s="150"/>
      <c r="SIM308" s="150"/>
      <c r="SIN308" s="151"/>
      <c r="SIO308" s="147">
        <v>27</v>
      </c>
      <c r="SIP308" s="148"/>
      <c r="SIQ308" s="149" t="s">
        <v>2363</v>
      </c>
      <c r="SIR308" s="148"/>
      <c r="SIS308" s="150"/>
      <c r="SIT308" s="150"/>
      <c r="SIU308" s="150"/>
      <c r="SIV308" s="151"/>
      <c r="SIW308" s="147">
        <v>27</v>
      </c>
      <c r="SIX308" s="148"/>
      <c r="SIY308" s="149" t="s">
        <v>2363</v>
      </c>
      <c r="SIZ308" s="148"/>
      <c r="SJA308" s="150"/>
      <c r="SJB308" s="150"/>
      <c r="SJC308" s="150"/>
      <c r="SJD308" s="151"/>
      <c r="SJE308" s="147">
        <v>27</v>
      </c>
      <c r="SJF308" s="148"/>
      <c r="SJG308" s="149" t="s">
        <v>2363</v>
      </c>
      <c r="SJH308" s="148"/>
      <c r="SJI308" s="150"/>
      <c r="SJJ308" s="150"/>
      <c r="SJK308" s="150"/>
      <c r="SJL308" s="151"/>
      <c r="SJM308" s="147">
        <v>27</v>
      </c>
      <c r="SJN308" s="148"/>
      <c r="SJO308" s="149" t="s">
        <v>2363</v>
      </c>
      <c r="SJP308" s="148"/>
      <c r="SJQ308" s="150"/>
      <c r="SJR308" s="150"/>
      <c r="SJS308" s="150"/>
      <c r="SJT308" s="151"/>
      <c r="SJU308" s="147">
        <v>27</v>
      </c>
      <c r="SJV308" s="148"/>
      <c r="SJW308" s="149" t="s">
        <v>2363</v>
      </c>
      <c r="SJX308" s="148"/>
      <c r="SJY308" s="150"/>
      <c r="SJZ308" s="150"/>
      <c r="SKA308" s="150"/>
      <c r="SKB308" s="151"/>
      <c r="SKC308" s="147">
        <v>27</v>
      </c>
      <c r="SKD308" s="148"/>
      <c r="SKE308" s="149" t="s">
        <v>2363</v>
      </c>
      <c r="SKF308" s="148"/>
      <c r="SKG308" s="150"/>
      <c r="SKH308" s="150"/>
      <c r="SKI308" s="150"/>
      <c r="SKJ308" s="151"/>
      <c r="SKK308" s="147">
        <v>27</v>
      </c>
      <c r="SKL308" s="148"/>
      <c r="SKM308" s="149" t="s">
        <v>2363</v>
      </c>
      <c r="SKN308" s="148"/>
      <c r="SKO308" s="150"/>
      <c r="SKP308" s="150"/>
      <c r="SKQ308" s="150"/>
      <c r="SKR308" s="151"/>
      <c r="SKS308" s="147">
        <v>27</v>
      </c>
      <c r="SKT308" s="148"/>
      <c r="SKU308" s="149" t="s">
        <v>2363</v>
      </c>
      <c r="SKV308" s="148"/>
      <c r="SKW308" s="150"/>
      <c r="SKX308" s="150"/>
      <c r="SKY308" s="150"/>
      <c r="SKZ308" s="151"/>
      <c r="SLA308" s="147">
        <v>27</v>
      </c>
      <c r="SLB308" s="148"/>
      <c r="SLC308" s="149" t="s">
        <v>2363</v>
      </c>
      <c r="SLD308" s="148"/>
      <c r="SLE308" s="150"/>
      <c r="SLF308" s="150"/>
      <c r="SLG308" s="150"/>
      <c r="SLH308" s="151"/>
      <c r="SLI308" s="147">
        <v>27</v>
      </c>
      <c r="SLJ308" s="148"/>
      <c r="SLK308" s="149" t="s">
        <v>2363</v>
      </c>
      <c r="SLL308" s="148"/>
      <c r="SLM308" s="150"/>
      <c r="SLN308" s="150"/>
      <c r="SLO308" s="150"/>
      <c r="SLP308" s="151"/>
      <c r="SLQ308" s="147">
        <v>27</v>
      </c>
      <c r="SLR308" s="148"/>
      <c r="SLS308" s="149" t="s">
        <v>2363</v>
      </c>
      <c r="SLT308" s="148"/>
      <c r="SLU308" s="150"/>
      <c r="SLV308" s="150"/>
      <c r="SLW308" s="150"/>
      <c r="SLX308" s="151"/>
      <c r="SLY308" s="147">
        <v>27</v>
      </c>
      <c r="SLZ308" s="148"/>
      <c r="SMA308" s="149" t="s">
        <v>2363</v>
      </c>
      <c r="SMB308" s="148"/>
      <c r="SMC308" s="150"/>
      <c r="SMD308" s="150"/>
      <c r="SME308" s="150"/>
      <c r="SMF308" s="151"/>
      <c r="SMG308" s="147">
        <v>27</v>
      </c>
      <c r="SMH308" s="148"/>
      <c r="SMI308" s="149" t="s">
        <v>2363</v>
      </c>
      <c r="SMJ308" s="148"/>
      <c r="SMK308" s="150"/>
      <c r="SML308" s="150"/>
      <c r="SMM308" s="150"/>
      <c r="SMN308" s="151"/>
      <c r="SMO308" s="147">
        <v>27</v>
      </c>
      <c r="SMP308" s="148"/>
      <c r="SMQ308" s="149" t="s">
        <v>2363</v>
      </c>
      <c r="SMR308" s="148"/>
      <c r="SMS308" s="150"/>
      <c r="SMT308" s="150"/>
      <c r="SMU308" s="150"/>
      <c r="SMV308" s="151"/>
      <c r="SMW308" s="147">
        <v>27</v>
      </c>
      <c r="SMX308" s="148"/>
      <c r="SMY308" s="149" t="s">
        <v>2363</v>
      </c>
      <c r="SMZ308" s="148"/>
      <c r="SNA308" s="150"/>
      <c r="SNB308" s="150"/>
      <c r="SNC308" s="150"/>
      <c r="SND308" s="151"/>
      <c r="SNE308" s="147">
        <v>27</v>
      </c>
      <c r="SNF308" s="148"/>
      <c r="SNG308" s="149" t="s">
        <v>2363</v>
      </c>
      <c r="SNH308" s="148"/>
      <c r="SNI308" s="150"/>
      <c r="SNJ308" s="150"/>
      <c r="SNK308" s="150"/>
      <c r="SNL308" s="151"/>
      <c r="SNM308" s="147">
        <v>27</v>
      </c>
      <c r="SNN308" s="148"/>
      <c r="SNO308" s="149" t="s">
        <v>2363</v>
      </c>
      <c r="SNP308" s="148"/>
      <c r="SNQ308" s="150"/>
      <c r="SNR308" s="150"/>
      <c r="SNS308" s="150"/>
      <c r="SNT308" s="151"/>
      <c r="SNU308" s="147">
        <v>27</v>
      </c>
      <c r="SNV308" s="148"/>
      <c r="SNW308" s="149" t="s">
        <v>2363</v>
      </c>
      <c r="SNX308" s="148"/>
      <c r="SNY308" s="150"/>
      <c r="SNZ308" s="150"/>
      <c r="SOA308" s="150"/>
      <c r="SOB308" s="151"/>
      <c r="SOC308" s="147">
        <v>27</v>
      </c>
      <c r="SOD308" s="148"/>
      <c r="SOE308" s="149" t="s">
        <v>2363</v>
      </c>
      <c r="SOF308" s="148"/>
      <c r="SOG308" s="150"/>
      <c r="SOH308" s="150"/>
      <c r="SOI308" s="150"/>
      <c r="SOJ308" s="151"/>
      <c r="SOK308" s="147">
        <v>27</v>
      </c>
      <c r="SOL308" s="148"/>
      <c r="SOM308" s="149" t="s">
        <v>2363</v>
      </c>
      <c r="SON308" s="148"/>
      <c r="SOO308" s="150"/>
      <c r="SOP308" s="150"/>
      <c r="SOQ308" s="150"/>
      <c r="SOR308" s="151"/>
      <c r="SOS308" s="147">
        <v>27</v>
      </c>
      <c r="SOT308" s="148"/>
      <c r="SOU308" s="149" t="s">
        <v>2363</v>
      </c>
      <c r="SOV308" s="148"/>
      <c r="SOW308" s="150"/>
      <c r="SOX308" s="150"/>
      <c r="SOY308" s="150"/>
      <c r="SOZ308" s="151"/>
      <c r="SPA308" s="147">
        <v>27</v>
      </c>
      <c r="SPB308" s="148"/>
      <c r="SPC308" s="149" t="s">
        <v>2363</v>
      </c>
      <c r="SPD308" s="148"/>
      <c r="SPE308" s="150"/>
      <c r="SPF308" s="150"/>
      <c r="SPG308" s="150"/>
      <c r="SPH308" s="151"/>
      <c r="SPI308" s="147">
        <v>27</v>
      </c>
      <c r="SPJ308" s="148"/>
      <c r="SPK308" s="149" t="s">
        <v>2363</v>
      </c>
      <c r="SPL308" s="148"/>
      <c r="SPM308" s="150"/>
      <c r="SPN308" s="150"/>
      <c r="SPO308" s="150"/>
      <c r="SPP308" s="151"/>
      <c r="SPQ308" s="147">
        <v>27</v>
      </c>
      <c r="SPR308" s="148"/>
      <c r="SPS308" s="149" t="s">
        <v>2363</v>
      </c>
      <c r="SPT308" s="148"/>
      <c r="SPU308" s="150"/>
      <c r="SPV308" s="150"/>
      <c r="SPW308" s="150"/>
      <c r="SPX308" s="151"/>
      <c r="SPY308" s="147">
        <v>27</v>
      </c>
      <c r="SPZ308" s="148"/>
      <c r="SQA308" s="149" t="s">
        <v>2363</v>
      </c>
      <c r="SQB308" s="148"/>
      <c r="SQC308" s="150"/>
      <c r="SQD308" s="150"/>
      <c r="SQE308" s="150"/>
      <c r="SQF308" s="151"/>
      <c r="SQG308" s="147">
        <v>27</v>
      </c>
      <c r="SQH308" s="148"/>
      <c r="SQI308" s="149" t="s">
        <v>2363</v>
      </c>
      <c r="SQJ308" s="148"/>
      <c r="SQK308" s="150"/>
      <c r="SQL308" s="150"/>
      <c r="SQM308" s="150"/>
      <c r="SQN308" s="151"/>
      <c r="SQO308" s="147">
        <v>27</v>
      </c>
      <c r="SQP308" s="148"/>
      <c r="SQQ308" s="149" t="s">
        <v>2363</v>
      </c>
      <c r="SQR308" s="148"/>
      <c r="SQS308" s="150"/>
      <c r="SQT308" s="150"/>
      <c r="SQU308" s="150"/>
      <c r="SQV308" s="151"/>
      <c r="SQW308" s="147">
        <v>27</v>
      </c>
      <c r="SQX308" s="148"/>
      <c r="SQY308" s="149" t="s">
        <v>2363</v>
      </c>
      <c r="SQZ308" s="148"/>
      <c r="SRA308" s="150"/>
      <c r="SRB308" s="150"/>
      <c r="SRC308" s="150"/>
      <c r="SRD308" s="151"/>
      <c r="SRE308" s="147">
        <v>27</v>
      </c>
      <c r="SRF308" s="148"/>
      <c r="SRG308" s="149" t="s">
        <v>2363</v>
      </c>
      <c r="SRH308" s="148"/>
      <c r="SRI308" s="150"/>
      <c r="SRJ308" s="150"/>
      <c r="SRK308" s="150"/>
      <c r="SRL308" s="151"/>
      <c r="SRM308" s="147">
        <v>27</v>
      </c>
      <c r="SRN308" s="148"/>
      <c r="SRO308" s="149" t="s">
        <v>2363</v>
      </c>
      <c r="SRP308" s="148"/>
      <c r="SRQ308" s="150"/>
      <c r="SRR308" s="150"/>
      <c r="SRS308" s="150"/>
      <c r="SRT308" s="151"/>
      <c r="SRU308" s="147">
        <v>27</v>
      </c>
      <c r="SRV308" s="148"/>
      <c r="SRW308" s="149" t="s">
        <v>2363</v>
      </c>
      <c r="SRX308" s="148"/>
      <c r="SRY308" s="150"/>
      <c r="SRZ308" s="150"/>
      <c r="SSA308" s="150"/>
      <c r="SSB308" s="151"/>
      <c r="SSC308" s="147">
        <v>27</v>
      </c>
      <c r="SSD308" s="148"/>
      <c r="SSE308" s="149" t="s">
        <v>2363</v>
      </c>
      <c r="SSF308" s="148"/>
      <c r="SSG308" s="150"/>
      <c r="SSH308" s="150"/>
      <c r="SSI308" s="150"/>
      <c r="SSJ308" s="151"/>
      <c r="SSK308" s="147">
        <v>27</v>
      </c>
      <c r="SSL308" s="148"/>
      <c r="SSM308" s="149" t="s">
        <v>2363</v>
      </c>
      <c r="SSN308" s="148"/>
      <c r="SSO308" s="150"/>
      <c r="SSP308" s="150"/>
      <c r="SSQ308" s="150"/>
      <c r="SSR308" s="151"/>
      <c r="SSS308" s="147">
        <v>27</v>
      </c>
      <c r="SST308" s="148"/>
      <c r="SSU308" s="149" t="s">
        <v>2363</v>
      </c>
      <c r="SSV308" s="148"/>
      <c r="SSW308" s="150"/>
      <c r="SSX308" s="150"/>
      <c r="SSY308" s="150"/>
      <c r="SSZ308" s="151"/>
      <c r="STA308" s="147">
        <v>27</v>
      </c>
      <c r="STB308" s="148"/>
      <c r="STC308" s="149" t="s">
        <v>2363</v>
      </c>
      <c r="STD308" s="148"/>
      <c r="STE308" s="150"/>
      <c r="STF308" s="150"/>
      <c r="STG308" s="150"/>
      <c r="STH308" s="151"/>
      <c r="STI308" s="147">
        <v>27</v>
      </c>
      <c r="STJ308" s="148"/>
      <c r="STK308" s="149" t="s">
        <v>2363</v>
      </c>
      <c r="STL308" s="148"/>
      <c r="STM308" s="150"/>
      <c r="STN308" s="150"/>
      <c r="STO308" s="150"/>
      <c r="STP308" s="151"/>
      <c r="STQ308" s="147">
        <v>27</v>
      </c>
      <c r="STR308" s="148"/>
      <c r="STS308" s="149" t="s">
        <v>2363</v>
      </c>
      <c r="STT308" s="148"/>
      <c r="STU308" s="150"/>
      <c r="STV308" s="150"/>
      <c r="STW308" s="150"/>
      <c r="STX308" s="151"/>
      <c r="STY308" s="147">
        <v>27</v>
      </c>
      <c r="STZ308" s="148"/>
      <c r="SUA308" s="149" t="s">
        <v>2363</v>
      </c>
      <c r="SUB308" s="148"/>
      <c r="SUC308" s="150"/>
      <c r="SUD308" s="150"/>
      <c r="SUE308" s="150"/>
      <c r="SUF308" s="151"/>
      <c r="SUG308" s="147">
        <v>27</v>
      </c>
      <c r="SUH308" s="148"/>
      <c r="SUI308" s="149" t="s">
        <v>2363</v>
      </c>
      <c r="SUJ308" s="148"/>
      <c r="SUK308" s="150"/>
      <c r="SUL308" s="150"/>
      <c r="SUM308" s="150"/>
      <c r="SUN308" s="151"/>
      <c r="SUO308" s="147">
        <v>27</v>
      </c>
      <c r="SUP308" s="148"/>
      <c r="SUQ308" s="149" t="s">
        <v>2363</v>
      </c>
      <c r="SUR308" s="148"/>
      <c r="SUS308" s="150"/>
      <c r="SUT308" s="150"/>
      <c r="SUU308" s="150"/>
      <c r="SUV308" s="151"/>
      <c r="SUW308" s="147">
        <v>27</v>
      </c>
      <c r="SUX308" s="148"/>
      <c r="SUY308" s="149" t="s">
        <v>2363</v>
      </c>
      <c r="SUZ308" s="148"/>
      <c r="SVA308" s="150"/>
      <c r="SVB308" s="150"/>
      <c r="SVC308" s="150"/>
      <c r="SVD308" s="151"/>
      <c r="SVE308" s="147">
        <v>27</v>
      </c>
      <c r="SVF308" s="148"/>
      <c r="SVG308" s="149" t="s">
        <v>2363</v>
      </c>
      <c r="SVH308" s="148"/>
      <c r="SVI308" s="150"/>
      <c r="SVJ308" s="150"/>
      <c r="SVK308" s="150"/>
      <c r="SVL308" s="151"/>
      <c r="SVM308" s="147">
        <v>27</v>
      </c>
      <c r="SVN308" s="148"/>
      <c r="SVO308" s="149" t="s">
        <v>2363</v>
      </c>
      <c r="SVP308" s="148"/>
      <c r="SVQ308" s="150"/>
      <c r="SVR308" s="150"/>
      <c r="SVS308" s="150"/>
      <c r="SVT308" s="151"/>
      <c r="SVU308" s="147">
        <v>27</v>
      </c>
      <c r="SVV308" s="148"/>
      <c r="SVW308" s="149" t="s">
        <v>2363</v>
      </c>
      <c r="SVX308" s="148"/>
      <c r="SVY308" s="150"/>
      <c r="SVZ308" s="150"/>
      <c r="SWA308" s="150"/>
      <c r="SWB308" s="151"/>
      <c r="SWC308" s="147">
        <v>27</v>
      </c>
      <c r="SWD308" s="148"/>
      <c r="SWE308" s="149" t="s">
        <v>2363</v>
      </c>
      <c r="SWF308" s="148"/>
      <c r="SWG308" s="150"/>
      <c r="SWH308" s="150"/>
      <c r="SWI308" s="150"/>
      <c r="SWJ308" s="151"/>
      <c r="SWK308" s="147">
        <v>27</v>
      </c>
      <c r="SWL308" s="148"/>
      <c r="SWM308" s="149" t="s">
        <v>2363</v>
      </c>
      <c r="SWN308" s="148"/>
      <c r="SWO308" s="150"/>
      <c r="SWP308" s="150"/>
      <c r="SWQ308" s="150"/>
      <c r="SWR308" s="151"/>
      <c r="SWS308" s="147">
        <v>27</v>
      </c>
      <c r="SWT308" s="148"/>
      <c r="SWU308" s="149" t="s">
        <v>2363</v>
      </c>
      <c r="SWV308" s="148"/>
      <c r="SWW308" s="150"/>
      <c r="SWX308" s="150"/>
      <c r="SWY308" s="150"/>
      <c r="SWZ308" s="151"/>
      <c r="SXA308" s="147">
        <v>27</v>
      </c>
      <c r="SXB308" s="148"/>
      <c r="SXC308" s="149" t="s">
        <v>2363</v>
      </c>
      <c r="SXD308" s="148"/>
      <c r="SXE308" s="150"/>
      <c r="SXF308" s="150"/>
      <c r="SXG308" s="150"/>
      <c r="SXH308" s="151"/>
      <c r="SXI308" s="147">
        <v>27</v>
      </c>
      <c r="SXJ308" s="148"/>
      <c r="SXK308" s="149" t="s">
        <v>2363</v>
      </c>
      <c r="SXL308" s="148"/>
      <c r="SXM308" s="150"/>
      <c r="SXN308" s="150"/>
      <c r="SXO308" s="150"/>
      <c r="SXP308" s="151"/>
      <c r="SXQ308" s="147">
        <v>27</v>
      </c>
      <c r="SXR308" s="148"/>
      <c r="SXS308" s="149" t="s">
        <v>2363</v>
      </c>
      <c r="SXT308" s="148"/>
      <c r="SXU308" s="150"/>
      <c r="SXV308" s="150"/>
      <c r="SXW308" s="150"/>
      <c r="SXX308" s="151"/>
      <c r="SXY308" s="147">
        <v>27</v>
      </c>
      <c r="SXZ308" s="148"/>
      <c r="SYA308" s="149" t="s">
        <v>2363</v>
      </c>
      <c r="SYB308" s="148"/>
      <c r="SYC308" s="150"/>
      <c r="SYD308" s="150"/>
      <c r="SYE308" s="150"/>
      <c r="SYF308" s="151"/>
      <c r="SYG308" s="147">
        <v>27</v>
      </c>
      <c r="SYH308" s="148"/>
      <c r="SYI308" s="149" t="s">
        <v>2363</v>
      </c>
      <c r="SYJ308" s="148"/>
      <c r="SYK308" s="150"/>
      <c r="SYL308" s="150"/>
      <c r="SYM308" s="150"/>
      <c r="SYN308" s="151"/>
      <c r="SYO308" s="147">
        <v>27</v>
      </c>
      <c r="SYP308" s="148"/>
      <c r="SYQ308" s="149" t="s">
        <v>2363</v>
      </c>
      <c r="SYR308" s="148"/>
      <c r="SYS308" s="150"/>
      <c r="SYT308" s="150"/>
      <c r="SYU308" s="150"/>
      <c r="SYV308" s="151"/>
      <c r="SYW308" s="147">
        <v>27</v>
      </c>
      <c r="SYX308" s="148"/>
      <c r="SYY308" s="149" t="s">
        <v>2363</v>
      </c>
      <c r="SYZ308" s="148"/>
      <c r="SZA308" s="150"/>
      <c r="SZB308" s="150"/>
      <c r="SZC308" s="150"/>
      <c r="SZD308" s="151"/>
      <c r="SZE308" s="147">
        <v>27</v>
      </c>
      <c r="SZF308" s="148"/>
      <c r="SZG308" s="149" t="s">
        <v>2363</v>
      </c>
      <c r="SZH308" s="148"/>
      <c r="SZI308" s="150"/>
      <c r="SZJ308" s="150"/>
      <c r="SZK308" s="150"/>
      <c r="SZL308" s="151"/>
      <c r="SZM308" s="147">
        <v>27</v>
      </c>
      <c r="SZN308" s="148"/>
      <c r="SZO308" s="149" t="s">
        <v>2363</v>
      </c>
      <c r="SZP308" s="148"/>
      <c r="SZQ308" s="150"/>
      <c r="SZR308" s="150"/>
      <c r="SZS308" s="150"/>
      <c r="SZT308" s="151"/>
      <c r="SZU308" s="147">
        <v>27</v>
      </c>
      <c r="SZV308" s="148"/>
      <c r="SZW308" s="149" t="s">
        <v>2363</v>
      </c>
      <c r="SZX308" s="148"/>
      <c r="SZY308" s="150"/>
      <c r="SZZ308" s="150"/>
      <c r="TAA308" s="150"/>
      <c r="TAB308" s="151"/>
      <c r="TAC308" s="147">
        <v>27</v>
      </c>
      <c r="TAD308" s="148"/>
      <c r="TAE308" s="149" t="s">
        <v>2363</v>
      </c>
      <c r="TAF308" s="148"/>
      <c r="TAG308" s="150"/>
      <c r="TAH308" s="150"/>
      <c r="TAI308" s="150"/>
      <c r="TAJ308" s="151"/>
      <c r="TAK308" s="147">
        <v>27</v>
      </c>
      <c r="TAL308" s="148"/>
      <c r="TAM308" s="149" t="s">
        <v>2363</v>
      </c>
      <c r="TAN308" s="148"/>
      <c r="TAO308" s="150"/>
      <c r="TAP308" s="150"/>
      <c r="TAQ308" s="150"/>
      <c r="TAR308" s="151"/>
      <c r="TAS308" s="147">
        <v>27</v>
      </c>
      <c r="TAT308" s="148"/>
      <c r="TAU308" s="149" t="s">
        <v>2363</v>
      </c>
      <c r="TAV308" s="148"/>
      <c r="TAW308" s="150"/>
      <c r="TAX308" s="150"/>
      <c r="TAY308" s="150"/>
      <c r="TAZ308" s="151"/>
      <c r="TBA308" s="147">
        <v>27</v>
      </c>
      <c r="TBB308" s="148"/>
      <c r="TBC308" s="149" t="s">
        <v>2363</v>
      </c>
      <c r="TBD308" s="148"/>
      <c r="TBE308" s="150"/>
      <c r="TBF308" s="150"/>
      <c r="TBG308" s="150"/>
      <c r="TBH308" s="151"/>
      <c r="TBI308" s="147">
        <v>27</v>
      </c>
      <c r="TBJ308" s="148"/>
      <c r="TBK308" s="149" t="s">
        <v>2363</v>
      </c>
      <c r="TBL308" s="148"/>
      <c r="TBM308" s="150"/>
      <c r="TBN308" s="150"/>
      <c r="TBO308" s="150"/>
      <c r="TBP308" s="151"/>
      <c r="TBQ308" s="147">
        <v>27</v>
      </c>
      <c r="TBR308" s="148"/>
      <c r="TBS308" s="149" t="s">
        <v>2363</v>
      </c>
      <c r="TBT308" s="148"/>
      <c r="TBU308" s="150"/>
      <c r="TBV308" s="150"/>
      <c r="TBW308" s="150"/>
      <c r="TBX308" s="151"/>
      <c r="TBY308" s="147">
        <v>27</v>
      </c>
      <c r="TBZ308" s="148"/>
      <c r="TCA308" s="149" t="s">
        <v>2363</v>
      </c>
      <c r="TCB308" s="148"/>
      <c r="TCC308" s="150"/>
      <c r="TCD308" s="150"/>
      <c r="TCE308" s="150"/>
      <c r="TCF308" s="151"/>
      <c r="TCG308" s="147">
        <v>27</v>
      </c>
      <c r="TCH308" s="148"/>
      <c r="TCI308" s="149" t="s">
        <v>2363</v>
      </c>
      <c r="TCJ308" s="148"/>
      <c r="TCK308" s="150"/>
      <c r="TCL308" s="150"/>
      <c r="TCM308" s="150"/>
      <c r="TCN308" s="151"/>
      <c r="TCO308" s="147">
        <v>27</v>
      </c>
      <c r="TCP308" s="148"/>
      <c r="TCQ308" s="149" t="s">
        <v>2363</v>
      </c>
      <c r="TCR308" s="148"/>
      <c r="TCS308" s="150"/>
      <c r="TCT308" s="150"/>
      <c r="TCU308" s="150"/>
      <c r="TCV308" s="151"/>
      <c r="TCW308" s="147">
        <v>27</v>
      </c>
      <c r="TCX308" s="148"/>
      <c r="TCY308" s="149" t="s">
        <v>2363</v>
      </c>
      <c r="TCZ308" s="148"/>
      <c r="TDA308" s="150"/>
      <c r="TDB308" s="150"/>
      <c r="TDC308" s="150"/>
      <c r="TDD308" s="151"/>
      <c r="TDE308" s="147">
        <v>27</v>
      </c>
      <c r="TDF308" s="148"/>
      <c r="TDG308" s="149" t="s">
        <v>2363</v>
      </c>
      <c r="TDH308" s="148"/>
      <c r="TDI308" s="150"/>
      <c r="TDJ308" s="150"/>
      <c r="TDK308" s="150"/>
      <c r="TDL308" s="151"/>
      <c r="TDM308" s="147">
        <v>27</v>
      </c>
      <c r="TDN308" s="148"/>
      <c r="TDO308" s="149" t="s">
        <v>2363</v>
      </c>
      <c r="TDP308" s="148"/>
      <c r="TDQ308" s="150"/>
      <c r="TDR308" s="150"/>
      <c r="TDS308" s="150"/>
      <c r="TDT308" s="151"/>
      <c r="TDU308" s="147">
        <v>27</v>
      </c>
      <c r="TDV308" s="148"/>
      <c r="TDW308" s="149" t="s">
        <v>2363</v>
      </c>
      <c r="TDX308" s="148"/>
      <c r="TDY308" s="150"/>
      <c r="TDZ308" s="150"/>
      <c r="TEA308" s="150"/>
      <c r="TEB308" s="151"/>
      <c r="TEC308" s="147">
        <v>27</v>
      </c>
      <c r="TED308" s="148"/>
      <c r="TEE308" s="149" t="s">
        <v>2363</v>
      </c>
      <c r="TEF308" s="148"/>
      <c r="TEG308" s="150"/>
      <c r="TEH308" s="150"/>
      <c r="TEI308" s="150"/>
      <c r="TEJ308" s="151"/>
      <c r="TEK308" s="147">
        <v>27</v>
      </c>
      <c r="TEL308" s="148"/>
      <c r="TEM308" s="149" t="s">
        <v>2363</v>
      </c>
      <c r="TEN308" s="148"/>
      <c r="TEO308" s="150"/>
      <c r="TEP308" s="150"/>
      <c r="TEQ308" s="150"/>
      <c r="TER308" s="151"/>
      <c r="TES308" s="147">
        <v>27</v>
      </c>
      <c r="TET308" s="148"/>
      <c r="TEU308" s="149" t="s">
        <v>2363</v>
      </c>
      <c r="TEV308" s="148"/>
      <c r="TEW308" s="150"/>
      <c r="TEX308" s="150"/>
      <c r="TEY308" s="150"/>
      <c r="TEZ308" s="151"/>
      <c r="TFA308" s="147">
        <v>27</v>
      </c>
      <c r="TFB308" s="148"/>
      <c r="TFC308" s="149" t="s">
        <v>2363</v>
      </c>
      <c r="TFD308" s="148"/>
      <c r="TFE308" s="150"/>
      <c r="TFF308" s="150"/>
      <c r="TFG308" s="150"/>
      <c r="TFH308" s="151"/>
      <c r="TFI308" s="147">
        <v>27</v>
      </c>
      <c r="TFJ308" s="148"/>
      <c r="TFK308" s="149" t="s">
        <v>2363</v>
      </c>
      <c r="TFL308" s="148"/>
      <c r="TFM308" s="150"/>
      <c r="TFN308" s="150"/>
      <c r="TFO308" s="150"/>
      <c r="TFP308" s="151"/>
      <c r="TFQ308" s="147">
        <v>27</v>
      </c>
      <c r="TFR308" s="148"/>
      <c r="TFS308" s="149" t="s">
        <v>2363</v>
      </c>
      <c r="TFT308" s="148"/>
      <c r="TFU308" s="150"/>
      <c r="TFV308" s="150"/>
      <c r="TFW308" s="150"/>
      <c r="TFX308" s="151"/>
      <c r="TFY308" s="147">
        <v>27</v>
      </c>
      <c r="TFZ308" s="148"/>
      <c r="TGA308" s="149" t="s">
        <v>2363</v>
      </c>
      <c r="TGB308" s="148"/>
      <c r="TGC308" s="150"/>
      <c r="TGD308" s="150"/>
      <c r="TGE308" s="150"/>
      <c r="TGF308" s="151"/>
      <c r="TGG308" s="147">
        <v>27</v>
      </c>
      <c r="TGH308" s="148"/>
      <c r="TGI308" s="149" t="s">
        <v>2363</v>
      </c>
      <c r="TGJ308" s="148"/>
      <c r="TGK308" s="150"/>
      <c r="TGL308" s="150"/>
      <c r="TGM308" s="150"/>
      <c r="TGN308" s="151"/>
      <c r="TGO308" s="147">
        <v>27</v>
      </c>
      <c r="TGP308" s="148"/>
      <c r="TGQ308" s="149" t="s">
        <v>2363</v>
      </c>
      <c r="TGR308" s="148"/>
      <c r="TGS308" s="150"/>
      <c r="TGT308" s="150"/>
      <c r="TGU308" s="150"/>
      <c r="TGV308" s="151"/>
      <c r="TGW308" s="147">
        <v>27</v>
      </c>
      <c r="TGX308" s="148"/>
      <c r="TGY308" s="149" t="s">
        <v>2363</v>
      </c>
      <c r="TGZ308" s="148"/>
      <c r="THA308" s="150"/>
      <c r="THB308" s="150"/>
      <c r="THC308" s="150"/>
      <c r="THD308" s="151"/>
      <c r="THE308" s="147">
        <v>27</v>
      </c>
      <c r="THF308" s="148"/>
      <c r="THG308" s="149" t="s">
        <v>2363</v>
      </c>
      <c r="THH308" s="148"/>
      <c r="THI308" s="150"/>
      <c r="THJ308" s="150"/>
      <c r="THK308" s="150"/>
      <c r="THL308" s="151"/>
      <c r="THM308" s="147">
        <v>27</v>
      </c>
      <c r="THN308" s="148"/>
      <c r="THO308" s="149" t="s">
        <v>2363</v>
      </c>
      <c r="THP308" s="148"/>
      <c r="THQ308" s="150"/>
      <c r="THR308" s="150"/>
      <c r="THS308" s="150"/>
      <c r="THT308" s="151"/>
      <c r="THU308" s="147">
        <v>27</v>
      </c>
      <c r="THV308" s="148"/>
      <c r="THW308" s="149" t="s">
        <v>2363</v>
      </c>
      <c r="THX308" s="148"/>
      <c r="THY308" s="150"/>
      <c r="THZ308" s="150"/>
      <c r="TIA308" s="150"/>
      <c r="TIB308" s="151"/>
      <c r="TIC308" s="147">
        <v>27</v>
      </c>
      <c r="TID308" s="148"/>
      <c r="TIE308" s="149" t="s">
        <v>2363</v>
      </c>
      <c r="TIF308" s="148"/>
      <c r="TIG308" s="150"/>
      <c r="TIH308" s="150"/>
      <c r="TII308" s="150"/>
      <c r="TIJ308" s="151"/>
      <c r="TIK308" s="147">
        <v>27</v>
      </c>
      <c r="TIL308" s="148"/>
      <c r="TIM308" s="149" t="s">
        <v>2363</v>
      </c>
      <c r="TIN308" s="148"/>
      <c r="TIO308" s="150"/>
      <c r="TIP308" s="150"/>
      <c r="TIQ308" s="150"/>
      <c r="TIR308" s="151"/>
      <c r="TIS308" s="147">
        <v>27</v>
      </c>
      <c r="TIT308" s="148"/>
      <c r="TIU308" s="149" t="s">
        <v>2363</v>
      </c>
      <c r="TIV308" s="148"/>
      <c r="TIW308" s="150"/>
      <c r="TIX308" s="150"/>
      <c r="TIY308" s="150"/>
      <c r="TIZ308" s="151"/>
      <c r="TJA308" s="147">
        <v>27</v>
      </c>
      <c r="TJB308" s="148"/>
      <c r="TJC308" s="149" t="s">
        <v>2363</v>
      </c>
      <c r="TJD308" s="148"/>
      <c r="TJE308" s="150"/>
      <c r="TJF308" s="150"/>
      <c r="TJG308" s="150"/>
      <c r="TJH308" s="151"/>
      <c r="TJI308" s="147">
        <v>27</v>
      </c>
      <c r="TJJ308" s="148"/>
      <c r="TJK308" s="149" t="s">
        <v>2363</v>
      </c>
      <c r="TJL308" s="148"/>
      <c r="TJM308" s="150"/>
      <c r="TJN308" s="150"/>
      <c r="TJO308" s="150"/>
      <c r="TJP308" s="151"/>
      <c r="TJQ308" s="147">
        <v>27</v>
      </c>
      <c r="TJR308" s="148"/>
      <c r="TJS308" s="149" t="s">
        <v>2363</v>
      </c>
      <c r="TJT308" s="148"/>
      <c r="TJU308" s="150"/>
      <c r="TJV308" s="150"/>
      <c r="TJW308" s="150"/>
      <c r="TJX308" s="151"/>
      <c r="TJY308" s="147">
        <v>27</v>
      </c>
      <c r="TJZ308" s="148"/>
      <c r="TKA308" s="149" t="s">
        <v>2363</v>
      </c>
      <c r="TKB308" s="148"/>
      <c r="TKC308" s="150"/>
      <c r="TKD308" s="150"/>
      <c r="TKE308" s="150"/>
      <c r="TKF308" s="151"/>
      <c r="TKG308" s="147">
        <v>27</v>
      </c>
      <c r="TKH308" s="148"/>
      <c r="TKI308" s="149" t="s">
        <v>2363</v>
      </c>
      <c r="TKJ308" s="148"/>
      <c r="TKK308" s="150"/>
      <c r="TKL308" s="150"/>
      <c r="TKM308" s="150"/>
      <c r="TKN308" s="151"/>
      <c r="TKO308" s="147">
        <v>27</v>
      </c>
      <c r="TKP308" s="148"/>
      <c r="TKQ308" s="149" t="s">
        <v>2363</v>
      </c>
      <c r="TKR308" s="148"/>
      <c r="TKS308" s="150"/>
      <c r="TKT308" s="150"/>
      <c r="TKU308" s="150"/>
      <c r="TKV308" s="151"/>
      <c r="TKW308" s="147">
        <v>27</v>
      </c>
      <c r="TKX308" s="148"/>
      <c r="TKY308" s="149" t="s">
        <v>2363</v>
      </c>
      <c r="TKZ308" s="148"/>
      <c r="TLA308" s="150"/>
      <c r="TLB308" s="150"/>
      <c r="TLC308" s="150"/>
      <c r="TLD308" s="151"/>
      <c r="TLE308" s="147">
        <v>27</v>
      </c>
      <c r="TLF308" s="148"/>
      <c r="TLG308" s="149" t="s">
        <v>2363</v>
      </c>
      <c r="TLH308" s="148"/>
      <c r="TLI308" s="150"/>
      <c r="TLJ308" s="150"/>
      <c r="TLK308" s="150"/>
      <c r="TLL308" s="151"/>
      <c r="TLM308" s="147">
        <v>27</v>
      </c>
      <c r="TLN308" s="148"/>
      <c r="TLO308" s="149" t="s">
        <v>2363</v>
      </c>
      <c r="TLP308" s="148"/>
      <c r="TLQ308" s="150"/>
      <c r="TLR308" s="150"/>
      <c r="TLS308" s="150"/>
      <c r="TLT308" s="151"/>
      <c r="TLU308" s="147">
        <v>27</v>
      </c>
      <c r="TLV308" s="148"/>
      <c r="TLW308" s="149" t="s">
        <v>2363</v>
      </c>
      <c r="TLX308" s="148"/>
      <c r="TLY308" s="150"/>
      <c r="TLZ308" s="150"/>
      <c r="TMA308" s="150"/>
      <c r="TMB308" s="151"/>
      <c r="TMC308" s="147">
        <v>27</v>
      </c>
      <c r="TMD308" s="148"/>
      <c r="TME308" s="149" t="s">
        <v>2363</v>
      </c>
      <c r="TMF308" s="148"/>
      <c r="TMG308" s="150"/>
      <c r="TMH308" s="150"/>
      <c r="TMI308" s="150"/>
      <c r="TMJ308" s="151"/>
      <c r="TMK308" s="147">
        <v>27</v>
      </c>
      <c r="TML308" s="148"/>
      <c r="TMM308" s="149" t="s">
        <v>2363</v>
      </c>
      <c r="TMN308" s="148"/>
      <c r="TMO308" s="150"/>
      <c r="TMP308" s="150"/>
      <c r="TMQ308" s="150"/>
      <c r="TMR308" s="151"/>
      <c r="TMS308" s="147">
        <v>27</v>
      </c>
      <c r="TMT308" s="148"/>
      <c r="TMU308" s="149" t="s">
        <v>2363</v>
      </c>
      <c r="TMV308" s="148"/>
      <c r="TMW308" s="150"/>
      <c r="TMX308" s="150"/>
      <c r="TMY308" s="150"/>
      <c r="TMZ308" s="151"/>
      <c r="TNA308" s="147">
        <v>27</v>
      </c>
      <c r="TNB308" s="148"/>
      <c r="TNC308" s="149" t="s">
        <v>2363</v>
      </c>
      <c r="TND308" s="148"/>
      <c r="TNE308" s="150"/>
      <c r="TNF308" s="150"/>
      <c r="TNG308" s="150"/>
      <c r="TNH308" s="151"/>
      <c r="TNI308" s="147">
        <v>27</v>
      </c>
      <c r="TNJ308" s="148"/>
      <c r="TNK308" s="149" t="s">
        <v>2363</v>
      </c>
      <c r="TNL308" s="148"/>
      <c r="TNM308" s="150"/>
      <c r="TNN308" s="150"/>
      <c r="TNO308" s="150"/>
      <c r="TNP308" s="151"/>
      <c r="TNQ308" s="147">
        <v>27</v>
      </c>
      <c r="TNR308" s="148"/>
      <c r="TNS308" s="149" t="s">
        <v>2363</v>
      </c>
      <c r="TNT308" s="148"/>
      <c r="TNU308" s="150"/>
      <c r="TNV308" s="150"/>
      <c r="TNW308" s="150"/>
      <c r="TNX308" s="151"/>
      <c r="TNY308" s="147">
        <v>27</v>
      </c>
      <c r="TNZ308" s="148"/>
      <c r="TOA308" s="149" t="s">
        <v>2363</v>
      </c>
      <c r="TOB308" s="148"/>
      <c r="TOC308" s="150"/>
      <c r="TOD308" s="150"/>
      <c r="TOE308" s="150"/>
      <c r="TOF308" s="151"/>
      <c r="TOG308" s="147">
        <v>27</v>
      </c>
      <c r="TOH308" s="148"/>
      <c r="TOI308" s="149" t="s">
        <v>2363</v>
      </c>
      <c r="TOJ308" s="148"/>
      <c r="TOK308" s="150"/>
      <c r="TOL308" s="150"/>
      <c r="TOM308" s="150"/>
      <c r="TON308" s="151"/>
      <c r="TOO308" s="147">
        <v>27</v>
      </c>
      <c r="TOP308" s="148"/>
      <c r="TOQ308" s="149" t="s">
        <v>2363</v>
      </c>
      <c r="TOR308" s="148"/>
      <c r="TOS308" s="150"/>
      <c r="TOT308" s="150"/>
      <c r="TOU308" s="150"/>
      <c r="TOV308" s="151"/>
      <c r="TOW308" s="147">
        <v>27</v>
      </c>
      <c r="TOX308" s="148"/>
      <c r="TOY308" s="149" t="s">
        <v>2363</v>
      </c>
      <c r="TOZ308" s="148"/>
      <c r="TPA308" s="150"/>
      <c r="TPB308" s="150"/>
      <c r="TPC308" s="150"/>
      <c r="TPD308" s="151"/>
      <c r="TPE308" s="147">
        <v>27</v>
      </c>
      <c r="TPF308" s="148"/>
      <c r="TPG308" s="149" t="s">
        <v>2363</v>
      </c>
      <c r="TPH308" s="148"/>
      <c r="TPI308" s="150"/>
      <c r="TPJ308" s="150"/>
      <c r="TPK308" s="150"/>
      <c r="TPL308" s="151"/>
      <c r="TPM308" s="147">
        <v>27</v>
      </c>
      <c r="TPN308" s="148"/>
      <c r="TPO308" s="149" t="s">
        <v>2363</v>
      </c>
      <c r="TPP308" s="148"/>
      <c r="TPQ308" s="150"/>
      <c r="TPR308" s="150"/>
      <c r="TPS308" s="150"/>
      <c r="TPT308" s="151"/>
      <c r="TPU308" s="147">
        <v>27</v>
      </c>
      <c r="TPV308" s="148"/>
      <c r="TPW308" s="149" t="s">
        <v>2363</v>
      </c>
      <c r="TPX308" s="148"/>
      <c r="TPY308" s="150"/>
      <c r="TPZ308" s="150"/>
      <c r="TQA308" s="150"/>
      <c r="TQB308" s="151"/>
      <c r="TQC308" s="147">
        <v>27</v>
      </c>
      <c r="TQD308" s="148"/>
      <c r="TQE308" s="149" t="s">
        <v>2363</v>
      </c>
      <c r="TQF308" s="148"/>
      <c r="TQG308" s="150"/>
      <c r="TQH308" s="150"/>
      <c r="TQI308" s="150"/>
      <c r="TQJ308" s="151"/>
      <c r="TQK308" s="147">
        <v>27</v>
      </c>
      <c r="TQL308" s="148"/>
      <c r="TQM308" s="149" t="s">
        <v>2363</v>
      </c>
      <c r="TQN308" s="148"/>
      <c r="TQO308" s="150"/>
      <c r="TQP308" s="150"/>
      <c r="TQQ308" s="150"/>
      <c r="TQR308" s="151"/>
      <c r="TQS308" s="147">
        <v>27</v>
      </c>
      <c r="TQT308" s="148"/>
      <c r="TQU308" s="149" t="s">
        <v>2363</v>
      </c>
      <c r="TQV308" s="148"/>
      <c r="TQW308" s="150"/>
      <c r="TQX308" s="150"/>
      <c r="TQY308" s="150"/>
      <c r="TQZ308" s="151"/>
      <c r="TRA308" s="147">
        <v>27</v>
      </c>
      <c r="TRB308" s="148"/>
      <c r="TRC308" s="149" t="s">
        <v>2363</v>
      </c>
      <c r="TRD308" s="148"/>
      <c r="TRE308" s="150"/>
      <c r="TRF308" s="150"/>
      <c r="TRG308" s="150"/>
      <c r="TRH308" s="151"/>
      <c r="TRI308" s="147">
        <v>27</v>
      </c>
      <c r="TRJ308" s="148"/>
      <c r="TRK308" s="149" t="s">
        <v>2363</v>
      </c>
      <c r="TRL308" s="148"/>
      <c r="TRM308" s="150"/>
      <c r="TRN308" s="150"/>
      <c r="TRO308" s="150"/>
      <c r="TRP308" s="151"/>
      <c r="TRQ308" s="147">
        <v>27</v>
      </c>
      <c r="TRR308" s="148"/>
      <c r="TRS308" s="149" t="s">
        <v>2363</v>
      </c>
      <c r="TRT308" s="148"/>
      <c r="TRU308" s="150"/>
      <c r="TRV308" s="150"/>
      <c r="TRW308" s="150"/>
      <c r="TRX308" s="151"/>
      <c r="TRY308" s="147">
        <v>27</v>
      </c>
      <c r="TRZ308" s="148"/>
      <c r="TSA308" s="149" t="s">
        <v>2363</v>
      </c>
      <c r="TSB308" s="148"/>
      <c r="TSC308" s="150"/>
      <c r="TSD308" s="150"/>
      <c r="TSE308" s="150"/>
      <c r="TSF308" s="151"/>
      <c r="TSG308" s="147">
        <v>27</v>
      </c>
      <c r="TSH308" s="148"/>
      <c r="TSI308" s="149" t="s">
        <v>2363</v>
      </c>
      <c r="TSJ308" s="148"/>
      <c r="TSK308" s="150"/>
      <c r="TSL308" s="150"/>
      <c r="TSM308" s="150"/>
      <c r="TSN308" s="151"/>
      <c r="TSO308" s="147">
        <v>27</v>
      </c>
      <c r="TSP308" s="148"/>
      <c r="TSQ308" s="149" t="s">
        <v>2363</v>
      </c>
      <c r="TSR308" s="148"/>
      <c r="TSS308" s="150"/>
      <c r="TST308" s="150"/>
      <c r="TSU308" s="150"/>
      <c r="TSV308" s="151"/>
      <c r="TSW308" s="147">
        <v>27</v>
      </c>
      <c r="TSX308" s="148"/>
      <c r="TSY308" s="149" t="s">
        <v>2363</v>
      </c>
      <c r="TSZ308" s="148"/>
      <c r="TTA308" s="150"/>
      <c r="TTB308" s="150"/>
      <c r="TTC308" s="150"/>
      <c r="TTD308" s="151"/>
      <c r="TTE308" s="147">
        <v>27</v>
      </c>
      <c r="TTF308" s="148"/>
      <c r="TTG308" s="149" t="s">
        <v>2363</v>
      </c>
      <c r="TTH308" s="148"/>
      <c r="TTI308" s="150"/>
      <c r="TTJ308" s="150"/>
      <c r="TTK308" s="150"/>
      <c r="TTL308" s="151"/>
      <c r="TTM308" s="147">
        <v>27</v>
      </c>
      <c r="TTN308" s="148"/>
      <c r="TTO308" s="149" t="s">
        <v>2363</v>
      </c>
      <c r="TTP308" s="148"/>
      <c r="TTQ308" s="150"/>
      <c r="TTR308" s="150"/>
      <c r="TTS308" s="150"/>
      <c r="TTT308" s="151"/>
      <c r="TTU308" s="147">
        <v>27</v>
      </c>
      <c r="TTV308" s="148"/>
      <c r="TTW308" s="149" t="s">
        <v>2363</v>
      </c>
      <c r="TTX308" s="148"/>
      <c r="TTY308" s="150"/>
      <c r="TTZ308" s="150"/>
      <c r="TUA308" s="150"/>
      <c r="TUB308" s="151"/>
      <c r="TUC308" s="147">
        <v>27</v>
      </c>
      <c r="TUD308" s="148"/>
      <c r="TUE308" s="149" t="s">
        <v>2363</v>
      </c>
      <c r="TUF308" s="148"/>
      <c r="TUG308" s="150"/>
      <c r="TUH308" s="150"/>
      <c r="TUI308" s="150"/>
      <c r="TUJ308" s="151"/>
      <c r="TUK308" s="147">
        <v>27</v>
      </c>
      <c r="TUL308" s="148"/>
      <c r="TUM308" s="149" t="s">
        <v>2363</v>
      </c>
      <c r="TUN308" s="148"/>
      <c r="TUO308" s="150"/>
      <c r="TUP308" s="150"/>
      <c r="TUQ308" s="150"/>
      <c r="TUR308" s="151"/>
      <c r="TUS308" s="147">
        <v>27</v>
      </c>
      <c r="TUT308" s="148"/>
      <c r="TUU308" s="149" t="s">
        <v>2363</v>
      </c>
      <c r="TUV308" s="148"/>
      <c r="TUW308" s="150"/>
      <c r="TUX308" s="150"/>
      <c r="TUY308" s="150"/>
      <c r="TUZ308" s="151"/>
      <c r="TVA308" s="147">
        <v>27</v>
      </c>
      <c r="TVB308" s="148"/>
      <c r="TVC308" s="149" t="s">
        <v>2363</v>
      </c>
      <c r="TVD308" s="148"/>
      <c r="TVE308" s="150"/>
      <c r="TVF308" s="150"/>
      <c r="TVG308" s="150"/>
      <c r="TVH308" s="151"/>
      <c r="TVI308" s="147">
        <v>27</v>
      </c>
      <c r="TVJ308" s="148"/>
      <c r="TVK308" s="149" t="s">
        <v>2363</v>
      </c>
      <c r="TVL308" s="148"/>
      <c r="TVM308" s="150"/>
      <c r="TVN308" s="150"/>
      <c r="TVO308" s="150"/>
      <c r="TVP308" s="151"/>
      <c r="TVQ308" s="147">
        <v>27</v>
      </c>
      <c r="TVR308" s="148"/>
      <c r="TVS308" s="149" t="s">
        <v>2363</v>
      </c>
      <c r="TVT308" s="148"/>
      <c r="TVU308" s="150"/>
      <c r="TVV308" s="150"/>
      <c r="TVW308" s="150"/>
      <c r="TVX308" s="151"/>
      <c r="TVY308" s="147">
        <v>27</v>
      </c>
      <c r="TVZ308" s="148"/>
      <c r="TWA308" s="149" t="s">
        <v>2363</v>
      </c>
      <c r="TWB308" s="148"/>
      <c r="TWC308" s="150"/>
      <c r="TWD308" s="150"/>
      <c r="TWE308" s="150"/>
      <c r="TWF308" s="151"/>
      <c r="TWG308" s="147">
        <v>27</v>
      </c>
      <c r="TWH308" s="148"/>
      <c r="TWI308" s="149" t="s">
        <v>2363</v>
      </c>
      <c r="TWJ308" s="148"/>
      <c r="TWK308" s="150"/>
      <c r="TWL308" s="150"/>
      <c r="TWM308" s="150"/>
      <c r="TWN308" s="151"/>
      <c r="TWO308" s="147">
        <v>27</v>
      </c>
      <c r="TWP308" s="148"/>
      <c r="TWQ308" s="149" t="s">
        <v>2363</v>
      </c>
      <c r="TWR308" s="148"/>
      <c r="TWS308" s="150"/>
      <c r="TWT308" s="150"/>
      <c r="TWU308" s="150"/>
      <c r="TWV308" s="151"/>
      <c r="TWW308" s="147">
        <v>27</v>
      </c>
      <c r="TWX308" s="148"/>
      <c r="TWY308" s="149" t="s">
        <v>2363</v>
      </c>
      <c r="TWZ308" s="148"/>
      <c r="TXA308" s="150"/>
      <c r="TXB308" s="150"/>
      <c r="TXC308" s="150"/>
      <c r="TXD308" s="151"/>
      <c r="TXE308" s="147">
        <v>27</v>
      </c>
      <c r="TXF308" s="148"/>
      <c r="TXG308" s="149" t="s">
        <v>2363</v>
      </c>
      <c r="TXH308" s="148"/>
      <c r="TXI308" s="150"/>
      <c r="TXJ308" s="150"/>
      <c r="TXK308" s="150"/>
      <c r="TXL308" s="151"/>
      <c r="TXM308" s="147">
        <v>27</v>
      </c>
      <c r="TXN308" s="148"/>
      <c r="TXO308" s="149" t="s">
        <v>2363</v>
      </c>
      <c r="TXP308" s="148"/>
      <c r="TXQ308" s="150"/>
      <c r="TXR308" s="150"/>
      <c r="TXS308" s="150"/>
      <c r="TXT308" s="151"/>
      <c r="TXU308" s="147">
        <v>27</v>
      </c>
      <c r="TXV308" s="148"/>
      <c r="TXW308" s="149" t="s">
        <v>2363</v>
      </c>
      <c r="TXX308" s="148"/>
      <c r="TXY308" s="150"/>
      <c r="TXZ308" s="150"/>
      <c r="TYA308" s="150"/>
      <c r="TYB308" s="151"/>
      <c r="TYC308" s="147">
        <v>27</v>
      </c>
      <c r="TYD308" s="148"/>
      <c r="TYE308" s="149" t="s">
        <v>2363</v>
      </c>
      <c r="TYF308" s="148"/>
      <c r="TYG308" s="150"/>
      <c r="TYH308" s="150"/>
      <c r="TYI308" s="150"/>
      <c r="TYJ308" s="151"/>
      <c r="TYK308" s="147">
        <v>27</v>
      </c>
      <c r="TYL308" s="148"/>
      <c r="TYM308" s="149" t="s">
        <v>2363</v>
      </c>
      <c r="TYN308" s="148"/>
      <c r="TYO308" s="150"/>
      <c r="TYP308" s="150"/>
      <c r="TYQ308" s="150"/>
      <c r="TYR308" s="151"/>
      <c r="TYS308" s="147">
        <v>27</v>
      </c>
      <c r="TYT308" s="148"/>
      <c r="TYU308" s="149" t="s">
        <v>2363</v>
      </c>
      <c r="TYV308" s="148"/>
      <c r="TYW308" s="150"/>
      <c r="TYX308" s="150"/>
      <c r="TYY308" s="150"/>
      <c r="TYZ308" s="151"/>
      <c r="TZA308" s="147">
        <v>27</v>
      </c>
      <c r="TZB308" s="148"/>
      <c r="TZC308" s="149" t="s">
        <v>2363</v>
      </c>
      <c r="TZD308" s="148"/>
      <c r="TZE308" s="150"/>
      <c r="TZF308" s="150"/>
      <c r="TZG308" s="150"/>
      <c r="TZH308" s="151"/>
      <c r="TZI308" s="147">
        <v>27</v>
      </c>
      <c r="TZJ308" s="148"/>
      <c r="TZK308" s="149" t="s">
        <v>2363</v>
      </c>
      <c r="TZL308" s="148"/>
      <c r="TZM308" s="150"/>
      <c r="TZN308" s="150"/>
      <c r="TZO308" s="150"/>
      <c r="TZP308" s="151"/>
      <c r="TZQ308" s="147">
        <v>27</v>
      </c>
      <c r="TZR308" s="148"/>
      <c r="TZS308" s="149" t="s">
        <v>2363</v>
      </c>
      <c r="TZT308" s="148"/>
      <c r="TZU308" s="150"/>
      <c r="TZV308" s="150"/>
      <c r="TZW308" s="150"/>
      <c r="TZX308" s="151"/>
      <c r="TZY308" s="147">
        <v>27</v>
      </c>
      <c r="TZZ308" s="148"/>
      <c r="UAA308" s="149" t="s">
        <v>2363</v>
      </c>
      <c r="UAB308" s="148"/>
      <c r="UAC308" s="150"/>
      <c r="UAD308" s="150"/>
      <c r="UAE308" s="150"/>
      <c r="UAF308" s="151"/>
      <c r="UAG308" s="147">
        <v>27</v>
      </c>
      <c r="UAH308" s="148"/>
      <c r="UAI308" s="149" t="s">
        <v>2363</v>
      </c>
      <c r="UAJ308" s="148"/>
      <c r="UAK308" s="150"/>
      <c r="UAL308" s="150"/>
      <c r="UAM308" s="150"/>
      <c r="UAN308" s="151"/>
      <c r="UAO308" s="147">
        <v>27</v>
      </c>
      <c r="UAP308" s="148"/>
      <c r="UAQ308" s="149" t="s">
        <v>2363</v>
      </c>
      <c r="UAR308" s="148"/>
      <c r="UAS308" s="150"/>
      <c r="UAT308" s="150"/>
      <c r="UAU308" s="150"/>
      <c r="UAV308" s="151"/>
      <c r="UAW308" s="147">
        <v>27</v>
      </c>
      <c r="UAX308" s="148"/>
      <c r="UAY308" s="149" t="s">
        <v>2363</v>
      </c>
      <c r="UAZ308" s="148"/>
      <c r="UBA308" s="150"/>
      <c r="UBB308" s="150"/>
      <c r="UBC308" s="150"/>
      <c r="UBD308" s="151"/>
      <c r="UBE308" s="147">
        <v>27</v>
      </c>
      <c r="UBF308" s="148"/>
      <c r="UBG308" s="149" t="s">
        <v>2363</v>
      </c>
      <c r="UBH308" s="148"/>
      <c r="UBI308" s="150"/>
      <c r="UBJ308" s="150"/>
      <c r="UBK308" s="150"/>
      <c r="UBL308" s="151"/>
      <c r="UBM308" s="147">
        <v>27</v>
      </c>
      <c r="UBN308" s="148"/>
      <c r="UBO308" s="149" t="s">
        <v>2363</v>
      </c>
      <c r="UBP308" s="148"/>
      <c r="UBQ308" s="150"/>
      <c r="UBR308" s="150"/>
      <c r="UBS308" s="150"/>
      <c r="UBT308" s="151"/>
      <c r="UBU308" s="147">
        <v>27</v>
      </c>
      <c r="UBV308" s="148"/>
      <c r="UBW308" s="149" t="s">
        <v>2363</v>
      </c>
      <c r="UBX308" s="148"/>
      <c r="UBY308" s="150"/>
      <c r="UBZ308" s="150"/>
      <c r="UCA308" s="150"/>
      <c r="UCB308" s="151"/>
      <c r="UCC308" s="147">
        <v>27</v>
      </c>
      <c r="UCD308" s="148"/>
      <c r="UCE308" s="149" t="s">
        <v>2363</v>
      </c>
      <c r="UCF308" s="148"/>
      <c r="UCG308" s="150"/>
      <c r="UCH308" s="150"/>
      <c r="UCI308" s="150"/>
      <c r="UCJ308" s="151"/>
      <c r="UCK308" s="147">
        <v>27</v>
      </c>
      <c r="UCL308" s="148"/>
      <c r="UCM308" s="149" t="s">
        <v>2363</v>
      </c>
      <c r="UCN308" s="148"/>
      <c r="UCO308" s="150"/>
      <c r="UCP308" s="150"/>
      <c r="UCQ308" s="150"/>
      <c r="UCR308" s="151"/>
      <c r="UCS308" s="147">
        <v>27</v>
      </c>
      <c r="UCT308" s="148"/>
      <c r="UCU308" s="149" t="s">
        <v>2363</v>
      </c>
      <c r="UCV308" s="148"/>
      <c r="UCW308" s="150"/>
      <c r="UCX308" s="150"/>
      <c r="UCY308" s="150"/>
      <c r="UCZ308" s="151"/>
      <c r="UDA308" s="147">
        <v>27</v>
      </c>
      <c r="UDB308" s="148"/>
      <c r="UDC308" s="149" t="s">
        <v>2363</v>
      </c>
      <c r="UDD308" s="148"/>
      <c r="UDE308" s="150"/>
      <c r="UDF308" s="150"/>
      <c r="UDG308" s="150"/>
      <c r="UDH308" s="151"/>
      <c r="UDI308" s="147">
        <v>27</v>
      </c>
      <c r="UDJ308" s="148"/>
      <c r="UDK308" s="149" t="s">
        <v>2363</v>
      </c>
      <c r="UDL308" s="148"/>
      <c r="UDM308" s="150"/>
      <c r="UDN308" s="150"/>
      <c r="UDO308" s="150"/>
      <c r="UDP308" s="151"/>
      <c r="UDQ308" s="147">
        <v>27</v>
      </c>
      <c r="UDR308" s="148"/>
      <c r="UDS308" s="149" t="s">
        <v>2363</v>
      </c>
      <c r="UDT308" s="148"/>
      <c r="UDU308" s="150"/>
      <c r="UDV308" s="150"/>
      <c r="UDW308" s="150"/>
      <c r="UDX308" s="151"/>
      <c r="UDY308" s="147">
        <v>27</v>
      </c>
      <c r="UDZ308" s="148"/>
      <c r="UEA308" s="149" t="s">
        <v>2363</v>
      </c>
      <c r="UEB308" s="148"/>
      <c r="UEC308" s="150"/>
      <c r="UED308" s="150"/>
      <c r="UEE308" s="150"/>
      <c r="UEF308" s="151"/>
      <c r="UEG308" s="147">
        <v>27</v>
      </c>
      <c r="UEH308" s="148"/>
      <c r="UEI308" s="149" t="s">
        <v>2363</v>
      </c>
      <c r="UEJ308" s="148"/>
      <c r="UEK308" s="150"/>
      <c r="UEL308" s="150"/>
      <c r="UEM308" s="150"/>
      <c r="UEN308" s="151"/>
      <c r="UEO308" s="147">
        <v>27</v>
      </c>
      <c r="UEP308" s="148"/>
      <c r="UEQ308" s="149" t="s">
        <v>2363</v>
      </c>
      <c r="UER308" s="148"/>
      <c r="UES308" s="150"/>
      <c r="UET308" s="150"/>
      <c r="UEU308" s="150"/>
      <c r="UEV308" s="151"/>
      <c r="UEW308" s="147">
        <v>27</v>
      </c>
      <c r="UEX308" s="148"/>
      <c r="UEY308" s="149" t="s">
        <v>2363</v>
      </c>
      <c r="UEZ308" s="148"/>
      <c r="UFA308" s="150"/>
      <c r="UFB308" s="150"/>
      <c r="UFC308" s="150"/>
      <c r="UFD308" s="151"/>
      <c r="UFE308" s="147">
        <v>27</v>
      </c>
      <c r="UFF308" s="148"/>
      <c r="UFG308" s="149" t="s">
        <v>2363</v>
      </c>
      <c r="UFH308" s="148"/>
      <c r="UFI308" s="150"/>
      <c r="UFJ308" s="150"/>
      <c r="UFK308" s="150"/>
      <c r="UFL308" s="151"/>
      <c r="UFM308" s="147">
        <v>27</v>
      </c>
      <c r="UFN308" s="148"/>
      <c r="UFO308" s="149" t="s">
        <v>2363</v>
      </c>
      <c r="UFP308" s="148"/>
      <c r="UFQ308" s="150"/>
      <c r="UFR308" s="150"/>
      <c r="UFS308" s="150"/>
      <c r="UFT308" s="151"/>
      <c r="UFU308" s="147">
        <v>27</v>
      </c>
      <c r="UFV308" s="148"/>
      <c r="UFW308" s="149" t="s">
        <v>2363</v>
      </c>
      <c r="UFX308" s="148"/>
      <c r="UFY308" s="150"/>
      <c r="UFZ308" s="150"/>
      <c r="UGA308" s="150"/>
      <c r="UGB308" s="151"/>
      <c r="UGC308" s="147">
        <v>27</v>
      </c>
      <c r="UGD308" s="148"/>
      <c r="UGE308" s="149" t="s">
        <v>2363</v>
      </c>
      <c r="UGF308" s="148"/>
      <c r="UGG308" s="150"/>
      <c r="UGH308" s="150"/>
      <c r="UGI308" s="150"/>
      <c r="UGJ308" s="151"/>
      <c r="UGK308" s="147">
        <v>27</v>
      </c>
      <c r="UGL308" s="148"/>
      <c r="UGM308" s="149" t="s">
        <v>2363</v>
      </c>
      <c r="UGN308" s="148"/>
      <c r="UGO308" s="150"/>
      <c r="UGP308" s="150"/>
      <c r="UGQ308" s="150"/>
      <c r="UGR308" s="151"/>
      <c r="UGS308" s="147">
        <v>27</v>
      </c>
      <c r="UGT308" s="148"/>
      <c r="UGU308" s="149" t="s">
        <v>2363</v>
      </c>
      <c r="UGV308" s="148"/>
      <c r="UGW308" s="150"/>
      <c r="UGX308" s="150"/>
      <c r="UGY308" s="150"/>
      <c r="UGZ308" s="151"/>
      <c r="UHA308" s="147">
        <v>27</v>
      </c>
      <c r="UHB308" s="148"/>
      <c r="UHC308" s="149" t="s">
        <v>2363</v>
      </c>
      <c r="UHD308" s="148"/>
      <c r="UHE308" s="150"/>
      <c r="UHF308" s="150"/>
      <c r="UHG308" s="150"/>
      <c r="UHH308" s="151"/>
      <c r="UHI308" s="147">
        <v>27</v>
      </c>
      <c r="UHJ308" s="148"/>
      <c r="UHK308" s="149" t="s">
        <v>2363</v>
      </c>
      <c r="UHL308" s="148"/>
      <c r="UHM308" s="150"/>
      <c r="UHN308" s="150"/>
      <c r="UHO308" s="150"/>
      <c r="UHP308" s="151"/>
      <c r="UHQ308" s="147">
        <v>27</v>
      </c>
      <c r="UHR308" s="148"/>
      <c r="UHS308" s="149" t="s">
        <v>2363</v>
      </c>
      <c r="UHT308" s="148"/>
      <c r="UHU308" s="150"/>
      <c r="UHV308" s="150"/>
      <c r="UHW308" s="150"/>
      <c r="UHX308" s="151"/>
      <c r="UHY308" s="147">
        <v>27</v>
      </c>
      <c r="UHZ308" s="148"/>
      <c r="UIA308" s="149" t="s">
        <v>2363</v>
      </c>
      <c r="UIB308" s="148"/>
      <c r="UIC308" s="150"/>
      <c r="UID308" s="150"/>
      <c r="UIE308" s="150"/>
      <c r="UIF308" s="151"/>
      <c r="UIG308" s="147">
        <v>27</v>
      </c>
      <c r="UIH308" s="148"/>
      <c r="UII308" s="149" t="s">
        <v>2363</v>
      </c>
      <c r="UIJ308" s="148"/>
      <c r="UIK308" s="150"/>
      <c r="UIL308" s="150"/>
      <c r="UIM308" s="150"/>
      <c r="UIN308" s="151"/>
      <c r="UIO308" s="147">
        <v>27</v>
      </c>
      <c r="UIP308" s="148"/>
      <c r="UIQ308" s="149" t="s">
        <v>2363</v>
      </c>
      <c r="UIR308" s="148"/>
      <c r="UIS308" s="150"/>
      <c r="UIT308" s="150"/>
      <c r="UIU308" s="150"/>
      <c r="UIV308" s="151"/>
      <c r="UIW308" s="147">
        <v>27</v>
      </c>
      <c r="UIX308" s="148"/>
      <c r="UIY308" s="149" t="s">
        <v>2363</v>
      </c>
      <c r="UIZ308" s="148"/>
      <c r="UJA308" s="150"/>
      <c r="UJB308" s="150"/>
      <c r="UJC308" s="150"/>
      <c r="UJD308" s="151"/>
      <c r="UJE308" s="147">
        <v>27</v>
      </c>
      <c r="UJF308" s="148"/>
      <c r="UJG308" s="149" t="s">
        <v>2363</v>
      </c>
      <c r="UJH308" s="148"/>
      <c r="UJI308" s="150"/>
      <c r="UJJ308" s="150"/>
      <c r="UJK308" s="150"/>
      <c r="UJL308" s="151"/>
      <c r="UJM308" s="147">
        <v>27</v>
      </c>
      <c r="UJN308" s="148"/>
      <c r="UJO308" s="149" t="s">
        <v>2363</v>
      </c>
      <c r="UJP308" s="148"/>
      <c r="UJQ308" s="150"/>
      <c r="UJR308" s="150"/>
      <c r="UJS308" s="150"/>
      <c r="UJT308" s="151"/>
      <c r="UJU308" s="147">
        <v>27</v>
      </c>
      <c r="UJV308" s="148"/>
      <c r="UJW308" s="149" t="s">
        <v>2363</v>
      </c>
      <c r="UJX308" s="148"/>
      <c r="UJY308" s="150"/>
      <c r="UJZ308" s="150"/>
      <c r="UKA308" s="150"/>
      <c r="UKB308" s="151"/>
      <c r="UKC308" s="147">
        <v>27</v>
      </c>
      <c r="UKD308" s="148"/>
      <c r="UKE308" s="149" t="s">
        <v>2363</v>
      </c>
      <c r="UKF308" s="148"/>
      <c r="UKG308" s="150"/>
      <c r="UKH308" s="150"/>
      <c r="UKI308" s="150"/>
      <c r="UKJ308" s="151"/>
      <c r="UKK308" s="147">
        <v>27</v>
      </c>
      <c r="UKL308" s="148"/>
      <c r="UKM308" s="149" t="s">
        <v>2363</v>
      </c>
      <c r="UKN308" s="148"/>
      <c r="UKO308" s="150"/>
      <c r="UKP308" s="150"/>
      <c r="UKQ308" s="150"/>
      <c r="UKR308" s="151"/>
      <c r="UKS308" s="147">
        <v>27</v>
      </c>
      <c r="UKT308" s="148"/>
      <c r="UKU308" s="149" t="s">
        <v>2363</v>
      </c>
      <c r="UKV308" s="148"/>
      <c r="UKW308" s="150"/>
      <c r="UKX308" s="150"/>
      <c r="UKY308" s="150"/>
      <c r="UKZ308" s="151"/>
      <c r="ULA308" s="147">
        <v>27</v>
      </c>
      <c r="ULB308" s="148"/>
      <c r="ULC308" s="149" t="s">
        <v>2363</v>
      </c>
      <c r="ULD308" s="148"/>
      <c r="ULE308" s="150"/>
      <c r="ULF308" s="150"/>
      <c r="ULG308" s="150"/>
      <c r="ULH308" s="151"/>
      <c r="ULI308" s="147">
        <v>27</v>
      </c>
      <c r="ULJ308" s="148"/>
      <c r="ULK308" s="149" t="s">
        <v>2363</v>
      </c>
      <c r="ULL308" s="148"/>
      <c r="ULM308" s="150"/>
      <c r="ULN308" s="150"/>
      <c r="ULO308" s="150"/>
      <c r="ULP308" s="151"/>
      <c r="ULQ308" s="147">
        <v>27</v>
      </c>
      <c r="ULR308" s="148"/>
      <c r="ULS308" s="149" t="s">
        <v>2363</v>
      </c>
      <c r="ULT308" s="148"/>
      <c r="ULU308" s="150"/>
      <c r="ULV308" s="150"/>
      <c r="ULW308" s="150"/>
      <c r="ULX308" s="151"/>
      <c r="ULY308" s="147">
        <v>27</v>
      </c>
      <c r="ULZ308" s="148"/>
      <c r="UMA308" s="149" t="s">
        <v>2363</v>
      </c>
      <c r="UMB308" s="148"/>
      <c r="UMC308" s="150"/>
      <c r="UMD308" s="150"/>
      <c r="UME308" s="150"/>
      <c r="UMF308" s="151"/>
      <c r="UMG308" s="147">
        <v>27</v>
      </c>
      <c r="UMH308" s="148"/>
      <c r="UMI308" s="149" t="s">
        <v>2363</v>
      </c>
      <c r="UMJ308" s="148"/>
      <c r="UMK308" s="150"/>
      <c r="UML308" s="150"/>
      <c r="UMM308" s="150"/>
      <c r="UMN308" s="151"/>
      <c r="UMO308" s="147">
        <v>27</v>
      </c>
      <c r="UMP308" s="148"/>
      <c r="UMQ308" s="149" t="s">
        <v>2363</v>
      </c>
      <c r="UMR308" s="148"/>
      <c r="UMS308" s="150"/>
      <c r="UMT308" s="150"/>
      <c r="UMU308" s="150"/>
      <c r="UMV308" s="151"/>
      <c r="UMW308" s="147">
        <v>27</v>
      </c>
      <c r="UMX308" s="148"/>
      <c r="UMY308" s="149" t="s">
        <v>2363</v>
      </c>
      <c r="UMZ308" s="148"/>
      <c r="UNA308" s="150"/>
      <c r="UNB308" s="150"/>
      <c r="UNC308" s="150"/>
      <c r="UND308" s="151"/>
      <c r="UNE308" s="147">
        <v>27</v>
      </c>
      <c r="UNF308" s="148"/>
      <c r="UNG308" s="149" t="s">
        <v>2363</v>
      </c>
      <c r="UNH308" s="148"/>
      <c r="UNI308" s="150"/>
      <c r="UNJ308" s="150"/>
      <c r="UNK308" s="150"/>
      <c r="UNL308" s="151"/>
      <c r="UNM308" s="147">
        <v>27</v>
      </c>
      <c r="UNN308" s="148"/>
      <c r="UNO308" s="149" t="s">
        <v>2363</v>
      </c>
      <c r="UNP308" s="148"/>
      <c r="UNQ308" s="150"/>
      <c r="UNR308" s="150"/>
      <c r="UNS308" s="150"/>
      <c r="UNT308" s="151"/>
      <c r="UNU308" s="147">
        <v>27</v>
      </c>
      <c r="UNV308" s="148"/>
      <c r="UNW308" s="149" t="s">
        <v>2363</v>
      </c>
      <c r="UNX308" s="148"/>
      <c r="UNY308" s="150"/>
      <c r="UNZ308" s="150"/>
      <c r="UOA308" s="150"/>
      <c r="UOB308" s="151"/>
      <c r="UOC308" s="147">
        <v>27</v>
      </c>
      <c r="UOD308" s="148"/>
      <c r="UOE308" s="149" t="s">
        <v>2363</v>
      </c>
      <c r="UOF308" s="148"/>
      <c r="UOG308" s="150"/>
      <c r="UOH308" s="150"/>
      <c r="UOI308" s="150"/>
      <c r="UOJ308" s="151"/>
      <c r="UOK308" s="147">
        <v>27</v>
      </c>
      <c r="UOL308" s="148"/>
      <c r="UOM308" s="149" t="s">
        <v>2363</v>
      </c>
      <c r="UON308" s="148"/>
      <c r="UOO308" s="150"/>
      <c r="UOP308" s="150"/>
      <c r="UOQ308" s="150"/>
      <c r="UOR308" s="151"/>
      <c r="UOS308" s="147">
        <v>27</v>
      </c>
      <c r="UOT308" s="148"/>
      <c r="UOU308" s="149" t="s">
        <v>2363</v>
      </c>
      <c r="UOV308" s="148"/>
      <c r="UOW308" s="150"/>
      <c r="UOX308" s="150"/>
      <c r="UOY308" s="150"/>
      <c r="UOZ308" s="151"/>
      <c r="UPA308" s="147">
        <v>27</v>
      </c>
      <c r="UPB308" s="148"/>
      <c r="UPC308" s="149" t="s">
        <v>2363</v>
      </c>
      <c r="UPD308" s="148"/>
      <c r="UPE308" s="150"/>
      <c r="UPF308" s="150"/>
      <c r="UPG308" s="150"/>
      <c r="UPH308" s="151"/>
      <c r="UPI308" s="147">
        <v>27</v>
      </c>
      <c r="UPJ308" s="148"/>
      <c r="UPK308" s="149" t="s">
        <v>2363</v>
      </c>
      <c r="UPL308" s="148"/>
      <c r="UPM308" s="150"/>
      <c r="UPN308" s="150"/>
      <c r="UPO308" s="150"/>
      <c r="UPP308" s="151"/>
      <c r="UPQ308" s="147">
        <v>27</v>
      </c>
      <c r="UPR308" s="148"/>
      <c r="UPS308" s="149" t="s">
        <v>2363</v>
      </c>
      <c r="UPT308" s="148"/>
      <c r="UPU308" s="150"/>
      <c r="UPV308" s="150"/>
      <c r="UPW308" s="150"/>
      <c r="UPX308" s="151"/>
      <c r="UPY308" s="147">
        <v>27</v>
      </c>
      <c r="UPZ308" s="148"/>
      <c r="UQA308" s="149" t="s">
        <v>2363</v>
      </c>
      <c r="UQB308" s="148"/>
      <c r="UQC308" s="150"/>
      <c r="UQD308" s="150"/>
      <c r="UQE308" s="150"/>
      <c r="UQF308" s="151"/>
      <c r="UQG308" s="147">
        <v>27</v>
      </c>
      <c r="UQH308" s="148"/>
      <c r="UQI308" s="149" t="s">
        <v>2363</v>
      </c>
      <c r="UQJ308" s="148"/>
      <c r="UQK308" s="150"/>
      <c r="UQL308" s="150"/>
      <c r="UQM308" s="150"/>
      <c r="UQN308" s="151"/>
      <c r="UQO308" s="147">
        <v>27</v>
      </c>
      <c r="UQP308" s="148"/>
      <c r="UQQ308" s="149" t="s">
        <v>2363</v>
      </c>
      <c r="UQR308" s="148"/>
      <c r="UQS308" s="150"/>
      <c r="UQT308" s="150"/>
      <c r="UQU308" s="150"/>
      <c r="UQV308" s="151"/>
      <c r="UQW308" s="147">
        <v>27</v>
      </c>
      <c r="UQX308" s="148"/>
      <c r="UQY308" s="149" t="s">
        <v>2363</v>
      </c>
      <c r="UQZ308" s="148"/>
      <c r="URA308" s="150"/>
      <c r="URB308" s="150"/>
      <c r="URC308" s="150"/>
      <c r="URD308" s="151"/>
      <c r="URE308" s="147">
        <v>27</v>
      </c>
      <c r="URF308" s="148"/>
      <c r="URG308" s="149" t="s">
        <v>2363</v>
      </c>
      <c r="URH308" s="148"/>
      <c r="URI308" s="150"/>
      <c r="URJ308" s="150"/>
      <c r="URK308" s="150"/>
      <c r="URL308" s="151"/>
      <c r="URM308" s="147">
        <v>27</v>
      </c>
      <c r="URN308" s="148"/>
      <c r="URO308" s="149" t="s">
        <v>2363</v>
      </c>
      <c r="URP308" s="148"/>
      <c r="URQ308" s="150"/>
      <c r="URR308" s="150"/>
      <c r="URS308" s="150"/>
      <c r="URT308" s="151"/>
      <c r="URU308" s="147">
        <v>27</v>
      </c>
      <c r="URV308" s="148"/>
      <c r="URW308" s="149" t="s">
        <v>2363</v>
      </c>
      <c r="URX308" s="148"/>
      <c r="URY308" s="150"/>
      <c r="URZ308" s="150"/>
      <c r="USA308" s="150"/>
      <c r="USB308" s="151"/>
      <c r="USC308" s="147">
        <v>27</v>
      </c>
      <c r="USD308" s="148"/>
      <c r="USE308" s="149" t="s">
        <v>2363</v>
      </c>
      <c r="USF308" s="148"/>
      <c r="USG308" s="150"/>
      <c r="USH308" s="150"/>
      <c r="USI308" s="150"/>
      <c r="USJ308" s="151"/>
      <c r="USK308" s="147">
        <v>27</v>
      </c>
      <c r="USL308" s="148"/>
      <c r="USM308" s="149" t="s">
        <v>2363</v>
      </c>
      <c r="USN308" s="148"/>
      <c r="USO308" s="150"/>
      <c r="USP308" s="150"/>
      <c r="USQ308" s="150"/>
      <c r="USR308" s="151"/>
      <c r="USS308" s="147">
        <v>27</v>
      </c>
      <c r="UST308" s="148"/>
      <c r="USU308" s="149" t="s">
        <v>2363</v>
      </c>
      <c r="USV308" s="148"/>
      <c r="USW308" s="150"/>
      <c r="USX308" s="150"/>
      <c r="USY308" s="150"/>
      <c r="USZ308" s="151"/>
      <c r="UTA308" s="147">
        <v>27</v>
      </c>
      <c r="UTB308" s="148"/>
      <c r="UTC308" s="149" t="s">
        <v>2363</v>
      </c>
      <c r="UTD308" s="148"/>
      <c r="UTE308" s="150"/>
      <c r="UTF308" s="150"/>
      <c r="UTG308" s="150"/>
      <c r="UTH308" s="151"/>
      <c r="UTI308" s="147">
        <v>27</v>
      </c>
      <c r="UTJ308" s="148"/>
      <c r="UTK308" s="149" t="s">
        <v>2363</v>
      </c>
      <c r="UTL308" s="148"/>
      <c r="UTM308" s="150"/>
      <c r="UTN308" s="150"/>
      <c r="UTO308" s="150"/>
      <c r="UTP308" s="151"/>
      <c r="UTQ308" s="147">
        <v>27</v>
      </c>
      <c r="UTR308" s="148"/>
      <c r="UTS308" s="149" t="s">
        <v>2363</v>
      </c>
      <c r="UTT308" s="148"/>
      <c r="UTU308" s="150"/>
      <c r="UTV308" s="150"/>
      <c r="UTW308" s="150"/>
      <c r="UTX308" s="151"/>
      <c r="UTY308" s="147">
        <v>27</v>
      </c>
      <c r="UTZ308" s="148"/>
      <c r="UUA308" s="149" t="s">
        <v>2363</v>
      </c>
      <c r="UUB308" s="148"/>
      <c r="UUC308" s="150"/>
      <c r="UUD308" s="150"/>
      <c r="UUE308" s="150"/>
      <c r="UUF308" s="151"/>
      <c r="UUG308" s="147">
        <v>27</v>
      </c>
      <c r="UUH308" s="148"/>
      <c r="UUI308" s="149" t="s">
        <v>2363</v>
      </c>
      <c r="UUJ308" s="148"/>
      <c r="UUK308" s="150"/>
      <c r="UUL308" s="150"/>
      <c r="UUM308" s="150"/>
      <c r="UUN308" s="151"/>
      <c r="UUO308" s="147">
        <v>27</v>
      </c>
      <c r="UUP308" s="148"/>
      <c r="UUQ308" s="149" t="s">
        <v>2363</v>
      </c>
      <c r="UUR308" s="148"/>
      <c r="UUS308" s="150"/>
      <c r="UUT308" s="150"/>
      <c r="UUU308" s="150"/>
      <c r="UUV308" s="151"/>
      <c r="UUW308" s="147">
        <v>27</v>
      </c>
      <c r="UUX308" s="148"/>
      <c r="UUY308" s="149" t="s">
        <v>2363</v>
      </c>
      <c r="UUZ308" s="148"/>
      <c r="UVA308" s="150"/>
      <c r="UVB308" s="150"/>
      <c r="UVC308" s="150"/>
      <c r="UVD308" s="151"/>
      <c r="UVE308" s="147">
        <v>27</v>
      </c>
      <c r="UVF308" s="148"/>
      <c r="UVG308" s="149" t="s">
        <v>2363</v>
      </c>
      <c r="UVH308" s="148"/>
      <c r="UVI308" s="150"/>
      <c r="UVJ308" s="150"/>
      <c r="UVK308" s="150"/>
      <c r="UVL308" s="151"/>
      <c r="UVM308" s="147">
        <v>27</v>
      </c>
      <c r="UVN308" s="148"/>
      <c r="UVO308" s="149" t="s">
        <v>2363</v>
      </c>
      <c r="UVP308" s="148"/>
      <c r="UVQ308" s="150"/>
      <c r="UVR308" s="150"/>
      <c r="UVS308" s="150"/>
      <c r="UVT308" s="151"/>
      <c r="UVU308" s="147">
        <v>27</v>
      </c>
      <c r="UVV308" s="148"/>
      <c r="UVW308" s="149" t="s">
        <v>2363</v>
      </c>
      <c r="UVX308" s="148"/>
      <c r="UVY308" s="150"/>
      <c r="UVZ308" s="150"/>
      <c r="UWA308" s="150"/>
      <c r="UWB308" s="151"/>
      <c r="UWC308" s="147">
        <v>27</v>
      </c>
      <c r="UWD308" s="148"/>
      <c r="UWE308" s="149" t="s">
        <v>2363</v>
      </c>
      <c r="UWF308" s="148"/>
      <c r="UWG308" s="150"/>
      <c r="UWH308" s="150"/>
      <c r="UWI308" s="150"/>
      <c r="UWJ308" s="151"/>
      <c r="UWK308" s="147">
        <v>27</v>
      </c>
      <c r="UWL308" s="148"/>
      <c r="UWM308" s="149" t="s">
        <v>2363</v>
      </c>
      <c r="UWN308" s="148"/>
      <c r="UWO308" s="150"/>
      <c r="UWP308" s="150"/>
      <c r="UWQ308" s="150"/>
      <c r="UWR308" s="151"/>
      <c r="UWS308" s="147">
        <v>27</v>
      </c>
      <c r="UWT308" s="148"/>
      <c r="UWU308" s="149" t="s">
        <v>2363</v>
      </c>
      <c r="UWV308" s="148"/>
      <c r="UWW308" s="150"/>
      <c r="UWX308" s="150"/>
      <c r="UWY308" s="150"/>
      <c r="UWZ308" s="151"/>
      <c r="UXA308" s="147">
        <v>27</v>
      </c>
      <c r="UXB308" s="148"/>
      <c r="UXC308" s="149" t="s">
        <v>2363</v>
      </c>
      <c r="UXD308" s="148"/>
      <c r="UXE308" s="150"/>
      <c r="UXF308" s="150"/>
      <c r="UXG308" s="150"/>
      <c r="UXH308" s="151"/>
      <c r="UXI308" s="147">
        <v>27</v>
      </c>
      <c r="UXJ308" s="148"/>
      <c r="UXK308" s="149" t="s">
        <v>2363</v>
      </c>
      <c r="UXL308" s="148"/>
      <c r="UXM308" s="150"/>
      <c r="UXN308" s="150"/>
      <c r="UXO308" s="150"/>
      <c r="UXP308" s="151"/>
      <c r="UXQ308" s="147">
        <v>27</v>
      </c>
      <c r="UXR308" s="148"/>
      <c r="UXS308" s="149" t="s">
        <v>2363</v>
      </c>
      <c r="UXT308" s="148"/>
      <c r="UXU308" s="150"/>
      <c r="UXV308" s="150"/>
      <c r="UXW308" s="150"/>
      <c r="UXX308" s="151"/>
      <c r="UXY308" s="147">
        <v>27</v>
      </c>
      <c r="UXZ308" s="148"/>
      <c r="UYA308" s="149" t="s">
        <v>2363</v>
      </c>
      <c r="UYB308" s="148"/>
      <c r="UYC308" s="150"/>
      <c r="UYD308" s="150"/>
      <c r="UYE308" s="150"/>
      <c r="UYF308" s="151"/>
      <c r="UYG308" s="147">
        <v>27</v>
      </c>
      <c r="UYH308" s="148"/>
      <c r="UYI308" s="149" t="s">
        <v>2363</v>
      </c>
      <c r="UYJ308" s="148"/>
      <c r="UYK308" s="150"/>
      <c r="UYL308" s="150"/>
      <c r="UYM308" s="150"/>
      <c r="UYN308" s="151"/>
      <c r="UYO308" s="147">
        <v>27</v>
      </c>
      <c r="UYP308" s="148"/>
      <c r="UYQ308" s="149" t="s">
        <v>2363</v>
      </c>
      <c r="UYR308" s="148"/>
      <c r="UYS308" s="150"/>
      <c r="UYT308" s="150"/>
      <c r="UYU308" s="150"/>
      <c r="UYV308" s="151"/>
      <c r="UYW308" s="147">
        <v>27</v>
      </c>
      <c r="UYX308" s="148"/>
      <c r="UYY308" s="149" t="s">
        <v>2363</v>
      </c>
      <c r="UYZ308" s="148"/>
      <c r="UZA308" s="150"/>
      <c r="UZB308" s="150"/>
      <c r="UZC308" s="150"/>
      <c r="UZD308" s="151"/>
      <c r="UZE308" s="147">
        <v>27</v>
      </c>
      <c r="UZF308" s="148"/>
      <c r="UZG308" s="149" t="s">
        <v>2363</v>
      </c>
      <c r="UZH308" s="148"/>
      <c r="UZI308" s="150"/>
      <c r="UZJ308" s="150"/>
      <c r="UZK308" s="150"/>
      <c r="UZL308" s="151"/>
      <c r="UZM308" s="147">
        <v>27</v>
      </c>
      <c r="UZN308" s="148"/>
      <c r="UZO308" s="149" t="s">
        <v>2363</v>
      </c>
      <c r="UZP308" s="148"/>
      <c r="UZQ308" s="150"/>
      <c r="UZR308" s="150"/>
      <c r="UZS308" s="150"/>
      <c r="UZT308" s="151"/>
      <c r="UZU308" s="147">
        <v>27</v>
      </c>
      <c r="UZV308" s="148"/>
      <c r="UZW308" s="149" t="s">
        <v>2363</v>
      </c>
      <c r="UZX308" s="148"/>
      <c r="UZY308" s="150"/>
      <c r="UZZ308" s="150"/>
      <c r="VAA308" s="150"/>
      <c r="VAB308" s="151"/>
      <c r="VAC308" s="147">
        <v>27</v>
      </c>
      <c r="VAD308" s="148"/>
      <c r="VAE308" s="149" t="s">
        <v>2363</v>
      </c>
      <c r="VAF308" s="148"/>
      <c r="VAG308" s="150"/>
      <c r="VAH308" s="150"/>
      <c r="VAI308" s="150"/>
      <c r="VAJ308" s="151"/>
      <c r="VAK308" s="147">
        <v>27</v>
      </c>
      <c r="VAL308" s="148"/>
      <c r="VAM308" s="149" t="s">
        <v>2363</v>
      </c>
      <c r="VAN308" s="148"/>
      <c r="VAO308" s="150"/>
      <c r="VAP308" s="150"/>
      <c r="VAQ308" s="150"/>
      <c r="VAR308" s="151"/>
      <c r="VAS308" s="147">
        <v>27</v>
      </c>
      <c r="VAT308" s="148"/>
      <c r="VAU308" s="149" t="s">
        <v>2363</v>
      </c>
      <c r="VAV308" s="148"/>
      <c r="VAW308" s="150"/>
      <c r="VAX308" s="150"/>
      <c r="VAY308" s="150"/>
      <c r="VAZ308" s="151"/>
      <c r="VBA308" s="147">
        <v>27</v>
      </c>
      <c r="VBB308" s="148"/>
      <c r="VBC308" s="149" t="s">
        <v>2363</v>
      </c>
      <c r="VBD308" s="148"/>
      <c r="VBE308" s="150"/>
      <c r="VBF308" s="150"/>
      <c r="VBG308" s="150"/>
      <c r="VBH308" s="151"/>
      <c r="VBI308" s="147">
        <v>27</v>
      </c>
      <c r="VBJ308" s="148"/>
      <c r="VBK308" s="149" t="s">
        <v>2363</v>
      </c>
      <c r="VBL308" s="148"/>
      <c r="VBM308" s="150"/>
      <c r="VBN308" s="150"/>
      <c r="VBO308" s="150"/>
      <c r="VBP308" s="151"/>
      <c r="VBQ308" s="147">
        <v>27</v>
      </c>
      <c r="VBR308" s="148"/>
      <c r="VBS308" s="149" t="s">
        <v>2363</v>
      </c>
      <c r="VBT308" s="148"/>
      <c r="VBU308" s="150"/>
      <c r="VBV308" s="150"/>
      <c r="VBW308" s="150"/>
      <c r="VBX308" s="151"/>
      <c r="VBY308" s="147">
        <v>27</v>
      </c>
      <c r="VBZ308" s="148"/>
      <c r="VCA308" s="149" t="s">
        <v>2363</v>
      </c>
      <c r="VCB308" s="148"/>
      <c r="VCC308" s="150"/>
      <c r="VCD308" s="150"/>
      <c r="VCE308" s="150"/>
      <c r="VCF308" s="151"/>
      <c r="VCG308" s="147">
        <v>27</v>
      </c>
      <c r="VCH308" s="148"/>
      <c r="VCI308" s="149" t="s">
        <v>2363</v>
      </c>
      <c r="VCJ308" s="148"/>
      <c r="VCK308" s="150"/>
      <c r="VCL308" s="150"/>
      <c r="VCM308" s="150"/>
      <c r="VCN308" s="151"/>
      <c r="VCO308" s="147">
        <v>27</v>
      </c>
      <c r="VCP308" s="148"/>
      <c r="VCQ308" s="149" t="s">
        <v>2363</v>
      </c>
      <c r="VCR308" s="148"/>
      <c r="VCS308" s="150"/>
      <c r="VCT308" s="150"/>
      <c r="VCU308" s="150"/>
      <c r="VCV308" s="151"/>
      <c r="VCW308" s="147">
        <v>27</v>
      </c>
      <c r="VCX308" s="148"/>
      <c r="VCY308" s="149" t="s">
        <v>2363</v>
      </c>
      <c r="VCZ308" s="148"/>
      <c r="VDA308" s="150"/>
      <c r="VDB308" s="150"/>
      <c r="VDC308" s="150"/>
      <c r="VDD308" s="151"/>
      <c r="VDE308" s="147">
        <v>27</v>
      </c>
      <c r="VDF308" s="148"/>
      <c r="VDG308" s="149" t="s">
        <v>2363</v>
      </c>
      <c r="VDH308" s="148"/>
      <c r="VDI308" s="150"/>
      <c r="VDJ308" s="150"/>
      <c r="VDK308" s="150"/>
      <c r="VDL308" s="151"/>
      <c r="VDM308" s="147">
        <v>27</v>
      </c>
      <c r="VDN308" s="148"/>
      <c r="VDO308" s="149" t="s">
        <v>2363</v>
      </c>
      <c r="VDP308" s="148"/>
      <c r="VDQ308" s="150"/>
      <c r="VDR308" s="150"/>
      <c r="VDS308" s="150"/>
      <c r="VDT308" s="151"/>
      <c r="VDU308" s="147">
        <v>27</v>
      </c>
      <c r="VDV308" s="148"/>
      <c r="VDW308" s="149" t="s">
        <v>2363</v>
      </c>
      <c r="VDX308" s="148"/>
      <c r="VDY308" s="150"/>
      <c r="VDZ308" s="150"/>
      <c r="VEA308" s="150"/>
      <c r="VEB308" s="151"/>
      <c r="VEC308" s="147">
        <v>27</v>
      </c>
      <c r="VED308" s="148"/>
      <c r="VEE308" s="149" t="s">
        <v>2363</v>
      </c>
      <c r="VEF308" s="148"/>
      <c r="VEG308" s="150"/>
      <c r="VEH308" s="150"/>
      <c r="VEI308" s="150"/>
      <c r="VEJ308" s="151"/>
      <c r="VEK308" s="147">
        <v>27</v>
      </c>
      <c r="VEL308" s="148"/>
      <c r="VEM308" s="149" t="s">
        <v>2363</v>
      </c>
      <c r="VEN308" s="148"/>
      <c r="VEO308" s="150"/>
      <c r="VEP308" s="150"/>
      <c r="VEQ308" s="150"/>
      <c r="VER308" s="151"/>
      <c r="VES308" s="147">
        <v>27</v>
      </c>
      <c r="VET308" s="148"/>
      <c r="VEU308" s="149" t="s">
        <v>2363</v>
      </c>
      <c r="VEV308" s="148"/>
      <c r="VEW308" s="150"/>
      <c r="VEX308" s="150"/>
      <c r="VEY308" s="150"/>
      <c r="VEZ308" s="151"/>
      <c r="VFA308" s="147">
        <v>27</v>
      </c>
      <c r="VFB308" s="148"/>
      <c r="VFC308" s="149" t="s">
        <v>2363</v>
      </c>
      <c r="VFD308" s="148"/>
      <c r="VFE308" s="150"/>
      <c r="VFF308" s="150"/>
      <c r="VFG308" s="150"/>
      <c r="VFH308" s="151"/>
      <c r="VFI308" s="147">
        <v>27</v>
      </c>
      <c r="VFJ308" s="148"/>
      <c r="VFK308" s="149" t="s">
        <v>2363</v>
      </c>
      <c r="VFL308" s="148"/>
      <c r="VFM308" s="150"/>
      <c r="VFN308" s="150"/>
      <c r="VFO308" s="150"/>
      <c r="VFP308" s="151"/>
      <c r="VFQ308" s="147">
        <v>27</v>
      </c>
      <c r="VFR308" s="148"/>
      <c r="VFS308" s="149" t="s">
        <v>2363</v>
      </c>
      <c r="VFT308" s="148"/>
      <c r="VFU308" s="150"/>
      <c r="VFV308" s="150"/>
      <c r="VFW308" s="150"/>
      <c r="VFX308" s="151"/>
      <c r="VFY308" s="147">
        <v>27</v>
      </c>
      <c r="VFZ308" s="148"/>
      <c r="VGA308" s="149" t="s">
        <v>2363</v>
      </c>
      <c r="VGB308" s="148"/>
      <c r="VGC308" s="150"/>
      <c r="VGD308" s="150"/>
      <c r="VGE308" s="150"/>
      <c r="VGF308" s="151"/>
      <c r="VGG308" s="147">
        <v>27</v>
      </c>
      <c r="VGH308" s="148"/>
      <c r="VGI308" s="149" t="s">
        <v>2363</v>
      </c>
      <c r="VGJ308" s="148"/>
      <c r="VGK308" s="150"/>
      <c r="VGL308" s="150"/>
      <c r="VGM308" s="150"/>
      <c r="VGN308" s="151"/>
      <c r="VGO308" s="147">
        <v>27</v>
      </c>
      <c r="VGP308" s="148"/>
      <c r="VGQ308" s="149" t="s">
        <v>2363</v>
      </c>
      <c r="VGR308" s="148"/>
      <c r="VGS308" s="150"/>
      <c r="VGT308" s="150"/>
      <c r="VGU308" s="150"/>
      <c r="VGV308" s="151"/>
      <c r="VGW308" s="147">
        <v>27</v>
      </c>
      <c r="VGX308" s="148"/>
      <c r="VGY308" s="149" t="s">
        <v>2363</v>
      </c>
      <c r="VGZ308" s="148"/>
      <c r="VHA308" s="150"/>
      <c r="VHB308" s="150"/>
      <c r="VHC308" s="150"/>
      <c r="VHD308" s="151"/>
      <c r="VHE308" s="147">
        <v>27</v>
      </c>
      <c r="VHF308" s="148"/>
      <c r="VHG308" s="149" t="s">
        <v>2363</v>
      </c>
      <c r="VHH308" s="148"/>
      <c r="VHI308" s="150"/>
      <c r="VHJ308" s="150"/>
      <c r="VHK308" s="150"/>
      <c r="VHL308" s="151"/>
      <c r="VHM308" s="147">
        <v>27</v>
      </c>
      <c r="VHN308" s="148"/>
      <c r="VHO308" s="149" t="s">
        <v>2363</v>
      </c>
      <c r="VHP308" s="148"/>
      <c r="VHQ308" s="150"/>
      <c r="VHR308" s="150"/>
      <c r="VHS308" s="150"/>
      <c r="VHT308" s="151"/>
      <c r="VHU308" s="147">
        <v>27</v>
      </c>
      <c r="VHV308" s="148"/>
      <c r="VHW308" s="149" t="s">
        <v>2363</v>
      </c>
      <c r="VHX308" s="148"/>
      <c r="VHY308" s="150"/>
      <c r="VHZ308" s="150"/>
      <c r="VIA308" s="150"/>
      <c r="VIB308" s="151"/>
      <c r="VIC308" s="147">
        <v>27</v>
      </c>
      <c r="VID308" s="148"/>
      <c r="VIE308" s="149" t="s">
        <v>2363</v>
      </c>
      <c r="VIF308" s="148"/>
      <c r="VIG308" s="150"/>
      <c r="VIH308" s="150"/>
      <c r="VII308" s="150"/>
      <c r="VIJ308" s="151"/>
      <c r="VIK308" s="147">
        <v>27</v>
      </c>
      <c r="VIL308" s="148"/>
      <c r="VIM308" s="149" t="s">
        <v>2363</v>
      </c>
      <c r="VIN308" s="148"/>
      <c r="VIO308" s="150"/>
      <c r="VIP308" s="150"/>
      <c r="VIQ308" s="150"/>
      <c r="VIR308" s="151"/>
      <c r="VIS308" s="147">
        <v>27</v>
      </c>
      <c r="VIT308" s="148"/>
      <c r="VIU308" s="149" t="s">
        <v>2363</v>
      </c>
      <c r="VIV308" s="148"/>
      <c r="VIW308" s="150"/>
      <c r="VIX308" s="150"/>
      <c r="VIY308" s="150"/>
      <c r="VIZ308" s="151"/>
      <c r="VJA308" s="147">
        <v>27</v>
      </c>
      <c r="VJB308" s="148"/>
      <c r="VJC308" s="149" t="s">
        <v>2363</v>
      </c>
      <c r="VJD308" s="148"/>
      <c r="VJE308" s="150"/>
      <c r="VJF308" s="150"/>
      <c r="VJG308" s="150"/>
      <c r="VJH308" s="151"/>
      <c r="VJI308" s="147">
        <v>27</v>
      </c>
      <c r="VJJ308" s="148"/>
      <c r="VJK308" s="149" t="s">
        <v>2363</v>
      </c>
      <c r="VJL308" s="148"/>
      <c r="VJM308" s="150"/>
      <c r="VJN308" s="150"/>
      <c r="VJO308" s="150"/>
      <c r="VJP308" s="151"/>
      <c r="VJQ308" s="147">
        <v>27</v>
      </c>
      <c r="VJR308" s="148"/>
      <c r="VJS308" s="149" t="s">
        <v>2363</v>
      </c>
      <c r="VJT308" s="148"/>
      <c r="VJU308" s="150"/>
      <c r="VJV308" s="150"/>
      <c r="VJW308" s="150"/>
      <c r="VJX308" s="151"/>
      <c r="VJY308" s="147">
        <v>27</v>
      </c>
      <c r="VJZ308" s="148"/>
      <c r="VKA308" s="149" t="s">
        <v>2363</v>
      </c>
      <c r="VKB308" s="148"/>
      <c r="VKC308" s="150"/>
      <c r="VKD308" s="150"/>
      <c r="VKE308" s="150"/>
      <c r="VKF308" s="151"/>
      <c r="VKG308" s="147">
        <v>27</v>
      </c>
      <c r="VKH308" s="148"/>
      <c r="VKI308" s="149" t="s">
        <v>2363</v>
      </c>
      <c r="VKJ308" s="148"/>
      <c r="VKK308" s="150"/>
      <c r="VKL308" s="150"/>
      <c r="VKM308" s="150"/>
      <c r="VKN308" s="151"/>
      <c r="VKO308" s="147">
        <v>27</v>
      </c>
      <c r="VKP308" s="148"/>
      <c r="VKQ308" s="149" t="s">
        <v>2363</v>
      </c>
      <c r="VKR308" s="148"/>
      <c r="VKS308" s="150"/>
      <c r="VKT308" s="150"/>
      <c r="VKU308" s="150"/>
      <c r="VKV308" s="151"/>
      <c r="VKW308" s="147">
        <v>27</v>
      </c>
      <c r="VKX308" s="148"/>
      <c r="VKY308" s="149" t="s">
        <v>2363</v>
      </c>
      <c r="VKZ308" s="148"/>
      <c r="VLA308" s="150"/>
      <c r="VLB308" s="150"/>
      <c r="VLC308" s="150"/>
      <c r="VLD308" s="151"/>
      <c r="VLE308" s="147">
        <v>27</v>
      </c>
      <c r="VLF308" s="148"/>
      <c r="VLG308" s="149" t="s">
        <v>2363</v>
      </c>
      <c r="VLH308" s="148"/>
      <c r="VLI308" s="150"/>
      <c r="VLJ308" s="150"/>
      <c r="VLK308" s="150"/>
      <c r="VLL308" s="151"/>
      <c r="VLM308" s="147">
        <v>27</v>
      </c>
      <c r="VLN308" s="148"/>
      <c r="VLO308" s="149" t="s">
        <v>2363</v>
      </c>
      <c r="VLP308" s="148"/>
      <c r="VLQ308" s="150"/>
      <c r="VLR308" s="150"/>
      <c r="VLS308" s="150"/>
      <c r="VLT308" s="151"/>
      <c r="VLU308" s="147">
        <v>27</v>
      </c>
      <c r="VLV308" s="148"/>
      <c r="VLW308" s="149" t="s">
        <v>2363</v>
      </c>
      <c r="VLX308" s="148"/>
      <c r="VLY308" s="150"/>
      <c r="VLZ308" s="150"/>
      <c r="VMA308" s="150"/>
      <c r="VMB308" s="151"/>
      <c r="VMC308" s="147">
        <v>27</v>
      </c>
      <c r="VMD308" s="148"/>
      <c r="VME308" s="149" t="s">
        <v>2363</v>
      </c>
      <c r="VMF308" s="148"/>
      <c r="VMG308" s="150"/>
      <c r="VMH308" s="150"/>
      <c r="VMI308" s="150"/>
      <c r="VMJ308" s="151"/>
      <c r="VMK308" s="147">
        <v>27</v>
      </c>
      <c r="VML308" s="148"/>
      <c r="VMM308" s="149" t="s">
        <v>2363</v>
      </c>
      <c r="VMN308" s="148"/>
      <c r="VMO308" s="150"/>
      <c r="VMP308" s="150"/>
      <c r="VMQ308" s="150"/>
      <c r="VMR308" s="151"/>
      <c r="VMS308" s="147">
        <v>27</v>
      </c>
      <c r="VMT308" s="148"/>
      <c r="VMU308" s="149" t="s">
        <v>2363</v>
      </c>
      <c r="VMV308" s="148"/>
      <c r="VMW308" s="150"/>
      <c r="VMX308" s="150"/>
      <c r="VMY308" s="150"/>
      <c r="VMZ308" s="151"/>
      <c r="VNA308" s="147">
        <v>27</v>
      </c>
      <c r="VNB308" s="148"/>
      <c r="VNC308" s="149" t="s">
        <v>2363</v>
      </c>
      <c r="VND308" s="148"/>
      <c r="VNE308" s="150"/>
      <c r="VNF308" s="150"/>
      <c r="VNG308" s="150"/>
      <c r="VNH308" s="151"/>
      <c r="VNI308" s="147">
        <v>27</v>
      </c>
      <c r="VNJ308" s="148"/>
      <c r="VNK308" s="149" t="s">
        <v>2363</v>
      </c>
      <c r="VNL308" s="148"/>
      <c r="VNM308" s="150"/>
      <c r="VNN308" s="150"/>
      <c r="VNO308" s="150"/>
      <c r="VNP308" s="151"/>
      <c r="VNQ308" s="147">
        <v>27</v>
      </c>
      <c r="VNR308" s="148"/>
      <c r="VNS308" s="149" t="s">
        <v>2363</v>
      </c>
      <c r="VNT308" s="148"/>
      <c r="VNU308" s="150"/>
      <c r="VNV308" s="150"/>
      <c r="VNW308" s="150"/>
      <c r="VNX308" s="151"/>
      <c r="VNY308" s="147">
        <v>27</v>
      </c>
      <c r="VNZ308" s="148"/>
      <c r="VOA308" s="149" t="s">
        <v>2363</v>
      </c>
      <c r="VOB308" s="148"/>
      <c r="VOC308" s="150"/>
      <c r="VOD308" s="150"/>
      <c r="VOE308" s="150"/>
      <c r="VOF308" s="151"/>
      <c r="VOG308" s="147">
        <v>27</v>
      </c>
      <c r="VOH308" s="148"/>
      <c r="VOI308" s="149" t="s">
        <v>2363</v>
      </c>
      <c r="VOJ308" s="148"/>
      <c r="VOK308" s="150"/>
      <c r="VOL308" s="150"/>
      <c r="VOM308" s="150"/>
      <c r="VON308" s="151"/>
      <c r="VOO308" s="147">
        <v>27</v>
      </c>
      <c r="VOP308" s="148"/>
      <c r="VOQ308" s="149" t="s">
        <v>2363</v>
      </c>
      <c r="VOR308" s="148"/>
      <c r="VOS308" s="150"/>
      <c r="VOT308" s="150"/>
      <c r="VOU308" s="150"/>
      <c r="VOV308" s="151"/>
      <c r="VOW308" s="147">
        <v>27</v>
      </c>
      <c r="VOX308" s="148"/>
      <c r="VOY308" s="149" t="s">
        <v>2363</v>
      </c>
      <c r="VOZ308" s="148"/>
      <c r="VPA308" s="150"/>
      <c r="VPB308" s="150"/>
      <c r="VPC308" s="150"/>
      <c r="VPD308" s="151"/>
      <c r="VPE308" s="147">
        <v>27</v>
      </c>
      <c r="VPF308" s="148"/>
      <c r="VPG308" s="149" t="s">
        <v>2363</v>
      </c>
      <c r="VPH308" s="148"/>
      <c r="VPI308" s="150"/>
      <c r="VPJ308" s="150"/>
      <c r="VPK308" s="150"/>
      <c r="VPL308" s="151"/>
      <c r="VPM308" s="147">
        <v>27</v>
      </c>
      <c r="VPN308" s="148"/>
      <c r="VPO308" s="149" t="s">
        <v>2363</v>
      </c>
      <c r="VPP308" s="148"/>
      <c r="VPQ308" s="150"/>
      <c r="VPR308" s="150"/>
      <c r="VPS308" s="150"/>
      <c r="VPT308" s="151"/>
      <c r="VPU308" s="147">
        <v>27</v>
      </c>
      <c r="VPV308" s="148"/>
      <c r="VPW308" s="149" t="s">
        <v>2363</v>
      </c>
      <c r="VPX308" s="148"/>
      <c r="VPY308" s="150"/>
      <c r="VPZ308" s="150"/>
      <c r="VQA308" s="150"/>
      <c r="VQB308" s="151"/>
      <c r="VQC308" s="147">
        <v>27</v>
      </c>
      <c r="VQD308" s="148"/>
      <c r="VQE308" s="149" t="s">
        <v>2363</v>
      </c>
      <c r="VQF308" s="148"/>
      <c r="VQG308" s="150"/>
      <c r="VQH308" s="150"/>
      <c r="VQI308" s="150"/>
      <c r="VQJ308" s="151"/>
      <c r="VQK308" s="147">
        <v>27</v>
      </c>
      <c r="VQL308" s="148"/>
      <c r="VQM308" s="149" t="s">
        <v>2363</v>
      </c>
      <c r="VQN308" s="148"/>
      <c r="VQO308" s="150"/>
      <c r="VQP308" s="150"/>
      <c r="VQQ308" s="150"/>
      <c r="VQR308" s="151"/>
      <c r="VQS308" s="147">
        <v>27</v>
      </c>
      <c r="VQT308" s="148"/>
      <c r="VQU308" s="149" t="s">
        <v>2363</v>
      </c>
      <c r="VQV308" s="148"/>
      <c r="VQW308" s="150"/>
      <c r="VQX308" s="150"/>
      <c r="VQY308" s="150"/>
      <c r="VQZ308" s="151"/>
      <c r="VRA308" s="147">
        <v>27</v>
      </c>
      <c r="VRB308" s="148"/>
      <c r="VRC308" s="149" t="s">
        <v>2363</v>
      </c>
      <c r="VRD308" s="148"/>
      <c r="VRE308" s="150"/>
      <c r="VRF308" s="150"/>
      <c r="VRG308" s="150"/>
      <c r="VRH308" s="151"/>
      <c r="VRI308" s="147">
        <v>27</v>
      </c>
      <c r="VRJ308" s="148"/>
      <c r="VRK308" s="149" t="s">
        <v>2363</v>
      </c>
      <c r="VRL308" s="148"/>
      <c r="VRM308" s="150"/>
      <c r="VRN308" s="150"/>
      <c r="VRO308" s="150"/>
      <c r="VRP308" s="151"/>
      <c r="VRQ308" s="147">
        <v>27</v>
      </c>
      <c r="VRR308" s="148"/>
      <c r="VRS308" s="149" t="s">
        <v>2363</v>
      </c>
      <c r="VRT308" s="148"/>
      <c r="VRU308" s="150"/>
      <c r="VRV308" s="150"/>
      <c r="VRW308" s="150"/>
      <c r="VRX308" s="151"/>
      <c r="VRY308" s="147">
        <v>27</v>
      </c>
      <c r="VRZ308" s="148"/>
      <c r="VSA308" s="149" t="s">
        <v>2363</v>
      </c>
      <c r="VSB308" s="148"/>
      <c r="VSC308" s="150"/>
      <c r="VSD308" s="150"/>
      <c r="VSE308" s="150"/>
      <c r="VSF308" s="151"/>
      <c r="VSG308" s="147">
        <v>27</v>
      </c>
      <c r="VSH308" s="148"/>
      <c r="VSI308" s="149" t="s">
        <v>2363</v>
      </c>
      <c r="VSJ308" s="148"/>
      <c r="VSK308" s="150"/>
      <c r="VSL308" s="150"/>
      <c r="VSM308" s="150"/>
      <c r="VSN308" s="151"/>
      <c r="VSO308" s="147">
        <v>27</v>
      </c>
      <c r="VSP308" s="148"/>
      <c r="VSQ308" s="149" t="s">
        <v>2363</v>
      </c>
      <c r="VSR308" s="148"/>
      <c r="VSS308" s="150"/>
      <c r="VST308" s="150"/>
      <c r="VSU308" s="150"/>
      <c r="VSV308" s="151"/>
      <c r="VSW308" s="147">
        <v>27</v>
      </c>
      <c r="VSX308" s="148"/>
      <c r="VSY308" s="149" t="s">
        <v>2363</v>
      </c>
      <c r="VSZ308" s="148"/>
      <c r="VTA308" s="150"/>
      <c r="VTB308" s="150"/>
      <c r="VTC308" s="150"/>
      <c r="VTD308" s="151"/>
      <c r="VTE308" s="147">
        <v>27</v>
      </c>
      <c r="VTF308" s="148"/>
      <c r="VTG308" s="149" t="s">
        <v>2363</v>
      </c>
      <c r="VTH308" s="148"/>
      <c r="VTI308" s="150"/>
      <c r="VTJ308" s="150"/>
      <c r="VTK308" s="150"/>
      <c r="VTL308" s="151"/>
      <c r="VTM308" s="147">
        <v>27</v>
      </c>
      <c r="VTN308" s="148"/>
      <c r="VTO308" s="149" t="s">
        <v>2363</v>
      </c>
      <c r="VTP308" s="148"/>
      <c r="VTQ308" s="150"/>
      <c r="VTR308" s="150"/>
      <c r="VTS308" s="150"/>
      <c r="VTT308" s="151"/>
      <c r="VTU308" s="147">
        <v>27</v>
      </c>
      <c r="VTV308" s="148"/>
      <c r="VTW308" s="149" t="s">
        <v>2363</v>
      </c>
      <c r="VTX308" s="148"/>
      <c r="VTY308" s="150"/>
      <c r="VTZ308" s="150"/>
      <c r="VUA308" s="150"/>
      <c r="VUB308" s="151"/>
      <c r="VUC308" s="147">
        <v>27</v>
      </c>
      <c r="VUD308" s="148"/>
      <c r="VUE308" s="149" t="s">
        <v>2363</v>
      </c>
      <c r="VUF308" s="148"/>
      <c r="VUG308" s="150"/>
      <c r="VUH308" s="150"/>
      <c r="VUI308" s="150"/>
      <c r="VUJ308" s="151"/>
      <c r="VUK308" s="147">
        <v>27</v>
      </c>
      <c r="VUL308" s="148"/>
      <c r="VUM308" s="149" t="s">
        <v>2363</v>
      </c>
      <c r="VUN308" s="148"/>
      <c r="VUO308" s="150"/>
      <c r="VUP308" s="150"/>
      <c r="VUQ308" s="150"/>
      <c r="VUR308" s="151"/>
      <c r="VUS308" s="147">
        <v>27</v>
      </c>
      <c r="VUT308" s="148"/>
      <c r="VUU308" s="149" t="s">
        <v>2363</v>
      </c>
      <c r="VUV308" s="148"/>
      <c r="VUW308" s="150"/>
      <c r="VUX308" s="150"/>
      <c r="VUY308" s="150"/>
      <c r="VUZ308" s="151"/>
      <c r="VVA308" s="147">
        <v>27</v>
      </c>
      <c r="VVB308" s="148"/>
      <c r="VVC308" s="149" t="s">
        <v>2363</v>
      </c>
      <c r="VVD308" s="148"/>
      <c r="VVE308" s="150"/>
      <c r="VVF308" s="150"/>
      <c r="VVG308" s="150"/>
      <c r="VVH308" s="151"/>
      <c r="VVI308" s="147">
        <v>27</v>
      </c>
      <c r="VVJ308" s="148"/>
      <c r="VVK308" s="149" t="s">
        <v>2363</v>
      </c>
      <c r="VVL308" s="148"/>
      <c r="VVM308" s="150"/>
      <c r="VVN308" s="150"/>
      <c r="VVO308" s="150"/>
      <c r="VVP308" s="151"/>
      <c r="VVQ308" s="147">
        <v>27</v>
      </c>
      <c r="VVR308" s="148"/>
      <c r="VVS308" s="149" t="s">
        <v>2363</v>
      </c>
      <c r="VVT308" s="148"/>
      <c r="VVU308" s="150"/>
      <c r="VVV308" s="150"/>
      <c r="VVW308" s="150"/>
      <c r="VVX308" s="151"/>
      <c r="VVY308" s="147">
        <v>27</v>
      </c>
      <c r="VVZ308" s="148"/>
      <c r="VWA308" s="149" t="s">
        <v>2363</v>
      </c>
      <c r="VWB308" s="148"/>
      <c r="VWC308" s="150"/>
      <c r="VWD308" s="150"/>
      <c r="VWE308" s="150"/>
      <c r="VWF308" s="151"/>
      <c r="VWG308" s="147">
        <v>27</v>
      </c>
      <c r="VWH308" s="148"/>
      <c r="VWI308" s="149" t="s">
        <v>2363</v>
      </c>
      <c r="VWJ308" s="148"/>
      <c r="VWK308" s="150"/>
      <c r="VWL308" s="150"/>
      <c r="VWM308" s="150"/>
      <c r="VWN308" s="151"/>
      <c r="VWO308" s="147">
        <v>27</v>
      </c>
      <c r="VWP308" s="148"/>
      <c r="VWQ308" s="149" t="s">
        <v>2363</v>
      </c>
      <c r="VWR308" s="148"/>
      <c r="VWS308" s="150"/>
      <c r="VWT308" s="150"/>
      <c r="VWU308" s="150"/>
      <c r="VWV308" s="151"/>
      <c r="VWW308" s="147">
        <v>27</v>
      </c>
      <c r="VWX308" s="148"/>
      <c r="VWY308" s="149" t="s">
        <v>2363</v>
      </c>
      <c r="VWZ308" s="148"/>
      <c r="VXA308" s="150"/>
      <c r="VXB308" s="150"/>
      <c r="VXC308" s="150"/>
      <c r="VXD308" s="151"/>
      <c r="VXE308" s="147">
        <v>27</v>
      </c>
      <c r="VXF308" s="148"/>
      <c r="VXG308" s="149" t="s">
        <v>2363</v>
      </c>
      <c r="VXH308" s="148"/>
      <c r="VXI308" s="150"/>
      <c r="VXJ308" s="150"/>
      <c r="VXK308" s="150"/>
      <c r="VXL308" s="151"/>
      <c r="VXM308" s="147">
        <v>27</v>
      </c>
      <c r="VXN308" s="148"/>
      <c r="VXO308" s="149" t="s">
        <v>2363</v>
      </c>
      <c r="VXP308" s="148"/>
      <c r="VXQ308" s="150"/>
      <c r="VXR308" s="150"/>
      <c r="VXS308" s="150"/>
      <c r="VXT308" s="151"/>
      <c r="VXU308" s="147">
        <v>27</v>
      </c>
      <c r="VXV308" s="148"/>
      <c r="VXW308" s="149" t="s">
        <v>2363</v>
      </c>
      <c r="VXX308" s="148"/>
      <c r="VXY308" s="150"/>
      <c r="VXZ308" s="150"/>
      <c r="VYA308" s="150"/>
      <c r="VYB308" s="151"/>
      <c r="VYC308" s="147">
        <v>27</v>
      </c>
      <c r="VYD308" s="148"/>
      <c r="VYE308" s="149" t="s">
        <v>2363</v>
      </c>
      <c r="VYF308" s="148"/>
      <c r="VYG308" s="150"/>
      <c r="VYH308" s="150"/>
      <c r="VYI308" s="150"/>
      <c r="VYJ308" s="151"/>
      <c r="VYK308" s="147">
        <v>27</v>
      </c>
      <c r="VYL308" s="148"/>
      <c r="VYM308" s="149" t="s">
        <v>2363</v>
      </c>
      <c r="VYN308" s="148"/>
      <c r="VYO308" s="150"/>
      <c r="VYP308" s="150"/>
      <c r="VYQ308" s="150"/>
      <c r="VYR308" s="151"/>
      <c r="VYS308" s="147">
        <v>27</v>
      </c>
      <c r="VYT308" s="148"/>
      <c r="VYU308" s="149" t="s">
        <v>2363</v>
      </c>
      <c r="VYV308" s="148"/>
      <c r="VYW308" s="150"/>
      <c r="VYX308" s="150"/>
      <c r="VYY308" s="150"/>
      <c r="VYZ308" s="151"/>
      <c r="VZA308" s="147">
        <v>27</v>
      </c>
      <c r="VZB308" s="148"/>
      <c r="VZC308" s="149" t="s">
        <v>2363</v>
      </c>
      <c r="VZD308" s="148"/>
      <c r="VZE308" s="150"/>
      <c r="VZF308" s="150"/>
      <c r="VZG308" s="150"/>
      <c r="VZH308" s="151"/>
      <c r="VZI308" s="147">
        <v>27</v>
      </c>
      <c r="VZJ308" s="148"/>
      <c r="VZK308" s="149" t="s">
        <v>2363</v>
      </c>
      <c r="VZL308" s="148"/>
      <c r="VZM308" s="150"/>
      <c r="VZN308" s="150"/>
      <c r="VZO308" s="150"/>
      <c r="VZP308" s="151"/>
      <c r="VZQ308" s="147">
        <v>27</v>
      </c>
      <c r="VZR308" s="148"/>
      <c r="VZS308" s="149" t="s">
        <v>2363</v>
      </c>
      <c r="VZT308" s="148"/>
      <c r="VZU308" s="150"/>
      <c r="VZV308" s="150"/>
      <c r="VZW308" s="150"/>
      <c r="VZX308" s="151"/>
      <c r="VZY308" s="147">
        <v>27</v>
      </c>
      <c r="VZZ308" s="148"/>
      <c r="WAA308" s="149" t="s">
        <v>2363</v>
      </c>
      <c r="WAB308" s="148"/>
      <c r="WAC308" s="150"/>
      <c r="WAD308" s="150"/>
      <c r="WAE308" s="150"/>
      <c r="WAF308" s="151"/>
      <c r="WAG308" s="147">
        <v>27</v>
      </c>
      <c r="WAH308" s="148"/>
      <c r="WAI308" s="149" t="s">
        <v>2363</v>
      </c>
      <c r="WAJ308" s="148"/>
      <c r="WAK308" s="150"/>
      <c r="WAL308" s="150"/>
      <c r="WAM308" s="150"/>
      <c r="WAN308" s="151"/>
      <c r="WAO308" s="147">
        <v>27</v>
      </c>
      <c r="WAP308" s="148"/>
      <c r="WAQ308" s="149" t="s">
        <v>2363</v>
      </c>
      <c r="WAR308" s="148"/>
      <c r="WAS308" s="150"/>
      <c r="WAT308" s="150"/>
      <c r="WAU308" s="150"/>
      <c r="WAV308" s="151"/>
      <c r="WAW308" s="147">
        <v>27</v>
      </c>
      <c r="WAX308" s="148"/>
      <c r="WAY308" s="149" t="s">
        <v>2363</v>
      </c>
      <c r="WAZ308" s="148"/>
      <c r="WBA308" s="150"/>
      <c r="WBB308" s="150"/>
      <c r="WBC308" s="150"/>
      <c r="WBD308" s="151"/>
      <c r="WBE308" s="147">
        <v>27</v>
      </c>
      <c r="WBF308" s="148"/>
      <c r="WBG308" s="149" t="s">
        <v>2363</v>
      </c>
      <c r="WBH308" s="148"/>
      <c r="WBI308" s="150"/>
      <c r="WBJ308" s="150"/>
      <c r="WBK308" s="150"/>
      <c r="WBL308" s="151"/>
      <c r="WBM308" s="147">
        <v>27</v>
      </c>
      <c r="WBN308" s="148"/>
      <c r="WBO308" s="149" t="s">
        <v>2363</v>
      </c>
      <c r="WBP308" s="148"/>
      <c r="WBQ308" s="150"/>
      <c r="WBR308" s="150"/>
      <c r="WBS308" s="150"/>
      <c r="WBT308" s="151"/>
      <c r="WBU308" s="147">
        <v>27</v>
      </c>
      <c r="WBV308" s="148"/>
      <c r="WBW308" s="149" t="s">
        <v>2363</v>
      </c>
      <c r="WBX308" s="148"/>
      <c r="WBY308" s="150"/>
      <c r="WBZ308" s="150"/>
      <c r="WCA308" s="150"/>
      <c r="WCB308" s="151"/>
      <c r="WCC308" s="147">
        <v>27</v>
      </c>
      <c r="WCD308" s="148"/>
      <c r="WCE308" s="149" t="s">
        <v>2363</v>
      </c>
      <c r="WCF308" s="148"/>
      <c r="WCG308" s="150"/>
      <c r="WCH308" s="150"/>
      <c r="WCI308" s="150"/>
      <c r="WCJ308" s="151"/>
      <c r="WCK308" s="147">
        <v>27</v>
      </c>
      <c r="WCL308" s="148"/>
      <c r="WCM308" s="149" t="s">
        <v>2363</v>
      </c>
      <c r="WCN308" s="148"/>
      <c r="WCO308" s="150"/>
      <c r="WCP308" s="150"/>
      <c r="WCQ308" s="150"/>
      <c r="WCR308" s="151"/>
      <c r="WCS308" s="147">
        <v>27</v>
      </c>
      <c r="WCT308" s="148"/>
      <c r="WCU308" s="149" t="s">
        <v>2363</v>
      </c>
      <c r="WCV308" s="148"/>
      <c r="WCW308" s="150"/>
      <c r="WCX308" s="150"/>
      <c r="WCY308" s="150"/>
      <c r="WCZ308" s="151"/>
      <c r="WDA308" s="147">
        <v>27</v>
      </c>
      <c r="WDB308" s="148"/>
      <c r="WDC308" s="149" t="s">
        <v>2363</v>
      </c>
      <c r="WDD308" s="148"/>
      <c r="WDE308" s="150"/>
      <c r="WDF308" s="150"/>
      <c r="WDG308" s="150"/>
      <c r="WDH308" s="151"/>
      <c r="WDI308" s="147">
        <v>27</v>
      </c>
      <c r="WDJ308" s="148"/>
      <c r="WDK308" s="149" t="s">
        <v>2363</v>
      </c>
      <c r="WDL308" s="148"/>
      <c r="WDM308" s="150"/>
      <c r="WDN308" s="150"/>
      <c r="WDO308" s="150"/>
      <c r="WDP308" s="151"/>
      <c r="WDQ308" s="147">
        <v>27</v>
      </c>
      <c r="WDR308" s="148"/>
      <c r="WDS308" s="149" t="s">
        <v>2363</v>
      </c>
      <c r="WDT308" s="148"/>
      <c r="WDU308" s="150"/>
      <c r="WDV308" s="150"/>
      <c r="WDW308" s="150"/>
      <c r="WDX308" s="151"/>
      <c r="WDY308" s="147">
        <v>27</v>
      </c>
      <c r="WDZ308" s="148"/>
      <c r="WEA308" s="149" t="s">
        <v>2363</v>
      </c>
      <c r="WEB308" s="148"/>
      <c r="WEC308" s="150"/>
      <c r="WED308" s="150"/>
      <c r="WEE308" s="150"/>
      <c r="WEF308" s="151"/>
      <c r="WEG308" s="147">
        <v>27</v>
      </c>
      <c r="WEH308" s="148"/>
      <c r="WEI308" s="149" t="s">
        <v>2363</v>
      </c>
      <c r="WEJ308" s="148"/>
      <c r="WEK308" s="150"/>
      <c r="WEL308" s="150"/>
      <c r="WEM308" s="150"/>
      <c r="WEN308" s="151"/>
      <c r="WEO308" s="147">
        <v>27</v>
      </c>
      <c r="WEP308" s="148"/>
      <c r="WEQ308" s="149" t="s">
        <v>2363</v>
      </c>
      <c r="WER308" s="148"/>
      <c r="WES308" s="150"/>
      <c r="WET308" s="150"/>
      <c r="WEU308" s="150"/>
      <c r="WEV308" s="151"/>
      <c r="WEW308" s="147">
        <v>27</v>
      </c>
      <c r="WEX308" s="148"/>
      <c r="WEY308" s="149" t="s">
        <v>2363</v>
      </c>
      <c r="WEZ308" s="148"/>
      <c r="WFA308" s="150"/>
      <c r="WFB308" s="150"/>
      <c r="WFC308" s="150"/>
      <c r="WFD308" s="151"/>
      <c r="WFE308" s="147">
        <v>27</v>
      </c>
      <c r="WFF308" s="148"/>
      <c r="WFG308" s="149" t="s">
        <v>2363</v>
      </c>
      <c r="WFH308" s="148"/>
      <c r="WFI308" s="150"/>
      <c r="WFJ308" s="150"/>
      <c r="WFK308" s="150"/>
      <c r="WFL308" s="151"/>
      <c r="WFM308" s="147">
        <v>27</v>
      </c>
      <c r="WFN308" s="148"/>
      <c r="WFO308" s="149" t="s">
        <v>2363</v>
      </c>
      <c r="WFP308" s="148"/>
      <c r="WFQ308" s="150"/>
      <c r="WFR308" s="150"/>
      <c r="WFS308" s="150"/>
      <c r="WFT308" s="151"/>
      <c r="WFU308" s="147">
        <v>27</v>
      </c>
      <c r="WFV308" s="148"/>
      <c r="WFW308" s="149" t="s">
        <v>2363</v>
      </c>
      <c r="WFX308" s="148"/>
      <c r="WFY308" s="150"/>
      <c r="WFZ308" s="150"/>
      <c r="WGA308" s="150"/>
      <c r="WGB308" s="151"/>
      <c r="WGC308" s="147">
        <v>27</v>
      </c>
      <c r="WGD308" s="148"/>
      <c r="WGE308" s="149" t="s">
        <v>2363</v>
      </c>
      <c r="WGF308" s="148"/>
      <c r="WGG308" s="150"/>
      <c r="WGH308" s="150"/>
      <c r="WGI308" s="150"/>
      <c r="WGJ308" s="151"/>
      <c r="WGK308" s="147">
        <v>27</v>
      </c>
      <c r="WGL308" s="148"/>
      <c r="WGM308" s="149" t="s">
        <v>2363</v>
      </c>
      <c r="WGN308" s="148"/>
      <c r="WGO308" s="150"/>
      <c r="WGP308" s="150"/>
      <c r="WGQ308" s="150"/>
      <c r="WGR308" s="151"/>
      <c r="WGS308" s="147">
        <v>27</v>
      </c>
      <c r="WGT308" s="148"/>
      <c r="WGU308" s="149" t="s">
        <v>2363</v>
      </c>
      <c r="WGV308" s="148"/>
      <c r="WGW308" s="150"/>
      <c r="WGX308" s="150"/>
      <c r="WGY308" s="150"/>
      <c r="WGZ308" s="151"/>
      <c r="WHA308" s="147">
        <v>27</v>
      </c>
      <c r="WHB308" s="148"/>
      <c r="WHC308" s="149" t="s">
        <v>2363</v>
      </c>
      <c r="WHD308" s="148"/>
      <c r="WHE308" s="150"/>
      <c r="WHF308" s="150"/>
      <c r="WHG308" s="150"/>
      <c r="WHH308" s="151"/>
      <c r="WHI308" s="147">
        <v>27</v>
      </c>
      <c r="WHJ308" s="148"/>
      <c r="WHK308" s="149" t="s">
        <v>2363</v>
      </c>
      <c r="WHL308" s="148"/>
      <c r="WHM308" s="150"/>
      <c r="WHN308" s="150"/>
      <c r="WHO308" s="150"/>
      <c r="WHP308" s="151"/>
      <c r="WHQ308" s="147">
        <v>27</v>
      </c>
      <c r="WHR308" s="148"/>
      <c r="WHS308" s="149" t="s">
        <v>2363</v>
      </c>
      <c r="WHT308" s="148"/>
      <c r="WHU308" s="150"/>
      <c r="WHV308" s="150"/>
      <c r="WHW308" s="150"/>
      <c r="WHX308" s="151"/>
      <c r="WHY308" s="147">
        <v>27</v>
      </c>
      <c r="WHZ308" s="148"/>
      <c r="WIA308" s="149" t="s">
        <v>2363</v>
      </c>
      <c r="WIB308" s="148"/>
      <c r="WIC308" s="150"/>
      <c r="WID308" s="150"/>
      <c r="WIE308" s="150"/>
      <c r="WIF308" s="151"/>
      <c r="WIG308" s="147">
        <v>27</v>
      </c>
      <c r="WIH308" s="148"/>
      <c r="WII308" s="149" t="s">
        <v>2363</v>
      </c>
      <c r="WIJ308" s="148"/>
      <c r="WIK308" s="150"/>
      <c r="WIL308" s="150"/>
      <c r="WIM308" s="150"/>
      <c r="WIN308" s="151"/>
      <c r="WIO308" s="147">
        <v>27</v>
      </c>
      <c r="WIP308" s="148"/>
      <c r="WIQ308" s="149" t="s">
        <v>2363</v>
      </c>
      <c r="WIR308" s="148"/>
      <c r="WIS308" s="150"/>
      <c r="WIT308" s="150"/>
      <c r="WIU308" s="150"/>
      <c r="WIV308" s="151"/>
      <c r="WIW308" s="147">
        <v>27</v>
      </c>
      <c r="WIX308" s="148"/>
      <c r="WIY308" s="149" t="s">
        <v>2363</v>
      </c>
      <c r="WIZ308" s="148"/>
      <c r="WJA308" s="150"/>
      <c r="WJB308" s="150"/>
      <c r="WJC308" s="150"/>
      <c r="WJD308" s="151"/>
      <c r="WJE308" s="147">
        <v>27</v>
      </c>
      <c r="WJF308" s="148"/>
      <c r="WJG308" s="149" t="s">
        <v>2363</v>
      </c>
      <c r="WJH308" s="148"/>
      <c r="WJI308" s="150"/>
      <c r="WJJ308" s="150"/>
      <c r="WJK308" s="150"/>
      <c r="WJL308" s="151"/>
      <c r="WJM308" s="147">
        <v>27</v>
      </c>
      <c r="WJN308" s="148"/>
      <c r="WJO308" s="149" t="s">
        <v>2363</v>
      </c>
      <c r="WJP308" s="148"/>
      <c r="WJQ308" s="150"/>
      <c r="WJR308" s="150"/>
      <c r="WJS308" s="150"/>
      <c r="WJT308" s="151"/>
      <c r="WJU308" s="147">
        <v>27</v>
      </c>
      <c r="WJV308" s="148"/>
      <c r="WJW308" s="149" t="s">
        <v>2363</v>
      </c>
      <c r="WJX308" s="148"/>
      <c r="WJY308" s="150"/>
      <c r="WJZ308" s="150"/>
      <c r="WKA308" s="150"/>
      <c r="WKB308" s="151"/>
      <c r="WKC308" s="147">
        <v>27</v>
      </c>
      <c r="WKD308" s="148"/>
      <c r="WKE308" s="149" t="s">
        <v>2363</v>
      </c>
      <c r="WKF308" s="148"/>
      <c r="WKG308" s="150"/>
      <c r="WKH308" s="150"/>
      <c r="WKI308" s="150"/>
      <c r="WKJ308" s="151"/>
      <c r="WKK308" s="147">
        <v>27</v>
      </c>
      <c r="WKL308" s="148"/>
      <c r="WKM308" s="149" t="s">
        <v>2363</v>
      </c>
      <c r="WKN308" s="148"/>
      <c r="WKO308" s="150"/>
      <c r="WKP308" s="150"/>
      <c r="WKQ308" s="150"/>
      <c r="WKR308" s="151"/>
      <c r="WKS308" s="147">
        <v>27</v>
      </c>
      <c r="WKT308" s="148"/>
      <c r="WKU308" s="149" t="s">
        <v>2363</v>
      </c>
      <c r="WKV308" s="148"/>
      <c r="WKW308" s="150"/>
      <c r="WKX308" s="150"/>
      <c r="WKY308" s="150"/>
      <c r="WKZ308" s="151"/>
      <c r="WLA308" s="147">
        <v>27</v>
      </c>
      <c r="WLB308" s="148"/>
      <c r="WLC308" s="149" t="s">
        <v>2363</v>
      </c>
      <c r="WLD308" s="148"/>
      <c r="WLE308" s="150"/>
      <c r="WLF308" s="150"/>
      <c r="WLG308" s="150"/>
      <c r="WLH308" s="151"/>
      <c r="WLI308" s="147">
        <v>27</v>
      </c>
      <c r="WLJ308" s="148"/>
      <c r="WLK308" s="149" t="s">
        <v>2363</v>
      </c>
      <c r="WLL308" s="148"/>
      <c r="WLM308" s="150"/>
      <c r="WLN308" s="150"/>
      <c r="WLO308" s="150"/>
      <c r="WLP308" s="151"/>
      <c r="WLQ308" s="147">
        <v>27</v>
      </c>
      <c r="WLR308" s="148"/>
      <c r="WLS308" s="149" t="s">
        <v>2363</v>
      </c>
      <c r="WLT308" s="148"/>
      <c r="WLU308" s="150"/>
      <c r="WLV308" s="150"/>
      <c r="WLW308" s="150"/>
      <c r="WLX308" s="151"/>
      <c r="WLY308" s="147">
        <v>27</v>
      </c>
      <c r="WLZ308" s="148"/>
      <c r="WMA308" s="149" t="s">
        <v>2363</v>
      </c>
      <c r="WMB308" s="148"/>
      <c r="WMC308" s="150"/>
      <c r="WMD308" s="150"/>
      <c r="WME308" s="150"/>
      <c r="WMF308" s="151"/>
      <c r="WMG308" s="147">
        <v>27</v>
      </c>
      <c r="WMH308" s="148"/>
      <c r="WMI308" s="149" t="s">
        <v>2363</v>
      </c>
      <c r="WMJ308" s="148"/>
      <c r="WMK308" s="150"/>
      <c r="WML308" s="150"/>
      <c r="WMM308" s="150"/>
      <c r="WMN308" s="151"/>
      <c r="WMO308" s="147">
        <v>27</v>
      </c>
      <c r="WMP308" s="148"/>
      <c r="WMQ308" s="149" t="s">
        <v>2363</v>
      </c>
      <c r="WMR308" s="148"/>
      <c r="WMS308" s="150"/>
      <c r="WMT308" s="150"/>
      <c r="WMU308" s="150"/>
      <c r="WMV308" s="151"/>
      <c r="WMW308" s="147">
        <v>27</v>
      </c>
      <c r="WMX308" s="148"/>
      <c r="WMY308" s="149" t="s">
        <v>2363</v>
      </c>
      <c r="WMZ308" s="148"/>
      <c r="WNA308" s="150"/>
      <c r="WNB308" s="150"/>
      <c r="WNC308" s="150"/>
      <c r="WND308" s="151"/>
      <c r="WNE308" s="147">
        <v>27</v>
      </c>
      <c r="WNF308" s="148"/>
      <c r="WNG308" s="149" t="s">
        <v>2363</v>
      </c>
      <c r="WNH308" s="148"/>
      <c r="WNI308" s="150"/>
      <c r="WNJ308" s="150"/>
      <c r="WNK308" s="150"/>
      <c r="WNL308" s="151"/>
      <c r="WNM308" s="147">
        <v>27</v>
      </c>
      <c r="WNN308" s="148"/>
      <c r="WNO308" s="149" t="s">
        <v>2363</v>
      </c>
      <c r="WNP308" s="148"/>
      <c r="WNQ308" s="150"/>
      <c r="WNR308" s="150"/>
      <c r="WNS308" s="150"/>
      <c r="WNT308" s="151"/>
      <c r="WNU308" s="147">
        <v>27</v>
      </c>
      <c r="WNV308" s="148"/>
      <c r="WNW308" s="149" t="s">
        <v>2363</v>
      </c>
      <c r="WNX308" s="148"/>
      <c r="WNY308" s="150"/>
      <c r="WNZ308" s="150"/>
      <c r="WOA308" s="150"/>
      <c r="WOB308" s="151"/>
      <c r="WOC308" s="147">
        <v>27</v>
      </c>
      <c r="WOD308" s="148"/>
      <c r="WOE308" s="149" t="s">
        <v>2363</v>
      </c>
      <c r="WOF308" s="148"/>
      <c r="WOG308" s="150"/>
      <c r="WOH308" s="150"/>
      <c r="WOI308" s="150"/>
      <c r="WOJ308" s="151"/>
      <c r="WOK308" s="147">
        <v>27</v>
      </c>
      <c r="WOL308" s="148"/>
      <c r="WOM308" s="149" t="s">
        <v>2363</v>
      </c>
      <c r="WON308" s="148"/>
      <c r="WOO308" s="150"/>
      <c r="WOP308" s="150"/>
      <c r="WOQ308" s="150"/>
      <c r="WOR308" s="151"/>
      <c r="WOS308" s="147">
        <v>27</v>
      </c>
      <c r="WOT308" s="148"/>
      <c r="WOU308" s="149" t="s">
        <v>2363</v>
      </c>
      <c r="WOV308" s="148"/>
      <c r="WOW308" s="150"/>
      <c r="WOX308" s="150"/>
      <c r="WOY308" s="150"/>
      <c r="WOZ308" s="151"/>
      <c r="WPA308" s="147">
        <v>27</v>
      </c>
      <c r="WPB308" s="148"/>
      <c r="WPC308" s="149" t="s">
        <v>2363</v>
      </c>
      <c r="WPD308" s="148"/>
      <c r="WPE308" s="150"/>
      <c r="WPF308" s="150"/>
      <c r="WPG308" s="150"/>
      <c r="WPH308" s="151"/>
      <c r="WPI308" s="147">
        <v>27</v>
      </c>
      <c r="WPJ308" s="148"/>
      <c r="WPK308" s="149" t="s">
        <v>2363</v>
      </c>
      <c r="WPL308" s="148"/>
      <c r="WPM308" s="150"/>
      <c r="WPN308" s="150"/>
      <c r="WPO308" s="150"/>
      <c r="WPP308" s="151"/>
      <c r="WPQ308" s="147">
        <v>27</v>
      </c>
      <c r="WPR308" s="148"/>
      <c r="WPS308" s="149" t="s">
        <v>2363</v>
      </c>
      <c r="WPT308" s="148"/>
      <c r="WPU308" s="150"/>
      <c r="WPV308" s="150"/>
      <c r="WPW308" s="150"/>
      <c r="WPX308" s="151"/>
      <c r="WPY308" s="147">
        <v>27</v>
      </c>
      <c r="WPZ308" s="148"/>
      <c r="WQA308" s="149" t="s">
        <v>2363</v>
      </c>
      <c r="WQB308" s="148"/>
      <c r="WQC308" s="150"/>
      <c r="WQD308" s="150"/>
      <c r="WQE308" s="150"/>
      <c r="WQF308" s="151"/>
      <c r="WQG308" s="147">
        <v>27</v>
      </c>
      <c r="WQH308" s="148"/>
      <c r="WQI308" s="149" t="s">
        <v>2363</v>
      </c>
      <c r="WQJ308" s="148"/>
      <c r="WQK308" s="150"/>
      <c r="WQL308" s="150"/>
      <c r="WQM308" s="150"/>
      <c r="WQN308" s="151"/>
      <c r="WQO308" s="147">
        <v>27</v>
      </c>
      <c r="WQP308" s="148"/>
      <c r="WQQ308" s="149" t="s">
        <v>2363</v>
      </c>
      <c r="WQR308" s="148"/>
      <c r="WQS308" s="150"/>
      <c r="WQT308" s="150"/>
      <c r="WQU308" s="150"/>
      <c r="WQV308" s="151"/>
      <c r="WQW308" s="147">
        <v>27</v>
      </c>
      <c r="WQX308" s="148"/>
      <c r="WQY308" s="149" t="s">
        <v>2363</v>
      </c>
      <c r="WQZ308" s="148"/>
      <c r="WRA308" s="150"/>
      <c r="WRB308" s="150"/>
      <c r="WRC308" s="150"/>
      <c r="WRD308" s="151"/>
      <c r="WRE308" s="147">
        <v>27</v>
      </c>
      <c r="WRF308" s="148"/>
      <c r="WRG308" s="149" t="s">
        <v>2363</v>
      </c>
      <c r="WRH308" s="148"/>
      <c r="WRI308" s="150"/>
      <c r="WRJ308" s="150"/>
      <c r="WRK308" s="150"/>
      <c r="WRL308" s="151"/>
      <c r="WRM308" s="147">
        <v>27</v>
      </c>
      <c r="WRN308" s="148"/>
      <c r="WRO308" s="149" t="s">
        <v>2363</v>
      </c>
      <c r="WRP308" s="148"/>
      <c r="WRQ308" s="150"/>
      <c r="WRR308" s="150"/>
      <c r="WRS308" s="150"/>
      <c r="WRT308" s="151"/>
      <c r="WRU308" s="147">
        <v>27</v>
      </c>
      <c r="WRV308" s="148"/>
      <c r="WRW308" s="149" t="s">
        <v>2363</v>
      </c>
      <c r="WRX308" s="148"/>
      <c r="WRY308" s="150"/>
      <c r="WRZ308" s="150"/>
      <c r="WSA308" s="150"/>
      <c r="WSB308" s="151"/>
      <c r="WSC308" s="147">
        <v>27</v>
      </c>
      <c r="WSD308" s="148"/>
      <c r="WSE308" s="149" t="s">
        <v>2363</v>
      </c>
      <c r="WSF308" s="148"/>
      <c r="WSG308" s="150"/>
      <c r="WSH308" s="150"/>
      <c r="WSI308" s="150"/>
      <c r="WSJ308" s="151"/>
      <c r="WSK308" s="147">
        <v>27</v>
      </c>
      <c r="WSL308" s="148"/>
      <c r="WSM308" s="149" t="s">
        <v>2363</v>
      </c>
      <c r="WSN308" s="148"/>
      <c r="WSO308" s="150"/>
      <c r="WSP308" s="150"/>
      <c r="WSQ308" s="150"/>
      <c r="WSR308" s="151"/>
      <c r="WSS308" s="147">
        <v>27</v>
      </c>
      <c r="WST308" s="148"/>
      <c r="WSU308" s="149" t="s">
        <v>2363</v>
      </c>
      <c r="WSV308" s="148"/>
      <c r="WSW308" s="150"/>
      <c r="WSX308" s="150"/>
      <c r="WSY308" s="150"/>
      <c r="WSZ308" s="151"/>
      <c r="WTA308" s="147">
        <v>27</v>
      </c>
      <c r="WTB308" s="148"/>
      <c r="WTC308" s="149" t="s">
        <v>2363</v>
      </c>
      <c r="WTD308" s="148"/>
      <c r="WTE308" s="150"/>
      <c r="WTF308" s="150"/>
      <c r="WTG308" s="150"/>
      <c r="WTH308" s="151"/>
      <c r="WTI308" s="147">
        <v>27</v>
      </c>
      <c r="WTJ308" s="148"/>
      <c r="WTK308" s="149" t="s">
        <v>2363</v>
      </c>
      <c r="WTL308" s="148"/>
      <c r="WTM308" s="150"/>
      <c r="WTN308" s="150"/>
      <c r="WTO308" s="150"/>
      <c r="WTP308" s="151"/>
      <c r="WTQ308" s="147">
        <v>27</v>
      </c>
      <c r="WTR308" s="148"/>
      <c r="WTS308" s="149" t="s">
        <v>2363</v>
      </c>
      <c r="WTT308" s="148"/>
      <c r="WTU308" s="150"/>
      <c r="WTV308" s="150"/>
      <c r="WTW308" s="150"/>
      <c r="WTX308" s="151"/>
      <c r="WTY308" s="147">
        <v>27</v>
      </c>
      <c r="WTZ308" s="148"/>
      <c r="WUA308" s="149" t="s">
        <v>2363</v>
      </c>
      <c r="WUB308" s="148"/>
      <c r="WUC308" s="150"/>
      <c r="WUD308" s="150"/>
      <c r="WUE308" s="150"/>
      <c r="WUF308" s="151"/>
      <c r="WUG308" s="147">
        <v>27</v>
      </c>
      <c r="WUH308" s="148"/>
      <c r="WUI308" s="149" t="s">
        <v>2363</v>
      </c>
      <c r="WUJ308" s="148"/>
      <c r="WUK308" s="150"/>
      <c r="WUL308" s="150"/>
      <c r="WUM308" s="150"/>
      <c r="WUN308" s="151"/>
      <c r="WUO308" s="147">
        <v>27</v>
      </c>
      <c r="WUP308" s="148"/>
      <c r="WUQ308" s="149" t="s">
        <v>2363</v>
      </c>
      <c r="WUR308" s="148"/>
      <c r="WUS308" s="150"/>
      <c r="WUT308" s="150"/>
      <c r="WUU308" s="150"/>
      <c r="WUV308" s="151"/>
      <c r="WUW308" s="147">
        <v>27</v>
      </c>
      <c r="WUX308" s="148"/>
      <c r="WUY308" s="149" t="s">
        <v>2363</v>
      </c>
      <c r="WUZ308" s="148"/>
      <c r="WVA308" s="150"/>
      <c r="WVB308" s="150"/>
      <c r="WVC308" s="150"/>
      <c r="WVD308" s="151"/>
      <c r="WVE308" s="147">
        <v>27</v>
      </c>
      <c r="WVF308" s="148"/>
      <c r="WVG308" s="149" t="s">
        <v>2363</v>
      </c>
      <c r="WVH308" s="148"/>
      <c r="WVI308" s="150"/>
      <c r="WVJ308" s="150"/>
      <c r="WVK308" s="150"/>
      <c r="WVL308" s="151"/>
      <c r="WVM308" s="147">
        <v>27</v>
      </c>
      <c r="WVN308" s="148"/>
      <c r="WVO308" s="149" t="s">
        <v>2363</v>
      </c>
      <c r="WVP308" s="148"/>
      <c r="WVQ308" s="150"/>
      <c r="WVR308" s="150"/>
      <c r="WVS308" s="150"/>
      <c r="WVT308" s="151"/>
      <c r="WVU308" s="147">
        <v>27</v>
      </c>
      <c r="WVV308" s="148"/>
      <c r="WVW308" s="149" t="s">
        <v>2363</v>
      </c>
      <c r="WVX308" s="148"/>
      <c r="WVY308" s="150"/>
      <c r="WVZ308" s="150"/>
      <c r="WWA308" s="150"/>
      <c r="WWB308" s="151"/>
      <c r="WWC308" s="147">
        <v>27</v>
      </c>
      <c r="WWD308" s="148"/>
      <c r="WWE308" s="149" t="s">
        <v>2363</v>
      </c>
      <c r="WWF308" s="148"/>
      <c r="WWG308" s="150"/>
      <c r="WWH308" s="150"/>
      <c r="WWI308" s="150"/>
      <c r="WWJ308" s="151"/>
      <c r="WWK308" s="147">
        <v>27</v>
      </c>
      <c r="WWL308" s="148"/>
      <c r="WWM308" s="149" t="s">
        <v>2363</v>
      </c>
      <c r="WWN308" s="148"/>
      <c r="WWO308" s="150"/>
      <c r="WWP308" s="150"/>
      <c r="WWQ308" s="150"/>
      <c r="WWR308" s="151"/>
      <c r="WWS308" s="147">
        <v>27</v>
      </c>
      <c r="WWT308" s="148"/>
      <c r="WWU308" s="149" t="s">
        <v>2363</v>
      </c>
      <c r="WWV308" s="148"/>
      <c r="WWW308" s="150"/>
      <c r="WWX308" s="150"/>
      <c r="WWY308" s="150"/>
      <c r="WWZ308" s="151"/>
      <c r="WXA308" s="147">
        <v>27</v>
      </c>
      <c r="WXB308" s="148"/>
      <c r="WXC308" s="149" t="s">
        <v>2363</v>
      </c>
      <c r="WXD308" s="148"/>
      <c r="WXE308" s="150"/>
      <c r="WXF308" s="150"/>
      <c r="WXG308" s="150"/>
      <c r="WXH308" s="151"/>
      <c r="WXI308" s="147">
        <v>27</v>
      </c>
      <c r="WXJ308" s="148"/>
      <c r="WXK308" s="149" t="s">
        <v>2363</v>
      </c>
      <c r="WXL308" s="148"/>
      <c r="WXM308" s="150"/>
      <c r="WXN308" s="150"/>
      <c r="WXO308" s="150"/>
      <c r="WXP308" s="151"/>
      <c r="WXQ308" s="147">
        <v>27</v>
      </c>
      <c r="WXR308" s="148"/>
      <c r="WXS308" s="149" t="s">
        <v>2363</v>
      </c>
      <c r="WXT308" s="148"/>
      <c r="WXU308" s="150"/>
      <c r="WXV308" s="150"/>
      <c r="WXW308" s="150"/>
      <c r="WXX308" s="151"/>
      <c r="WXY308" s="147">
        <v>27</v>
      </c>
      <c r="WXZ308" s="148"/>
      <c r="WYA308" s="149" t="s">
        <v>2363</v>
      </c>
      <c r="WYB308" s="148"/>
      <c r="WYC308" s="150"/>
      <c r="WYD308" s="150"/>
      <c r="WYE308" s="150"/>
      <c r="WYF308" s="151"/>
      <c r="WYG308" s="147">
        <v>27</v>
      </c>
      <c r="WYH308" s="148"/>
      <c r="WYI308" s="149" t="s">
        <v>2363</v>
      </c>
      <c r="WYJ308" s="148"/>
      <c r="WYK308" s="150"/>
      <c r="WYL308" s="150"/>
      <c r="WYM308" s="150"/>
      <c r="WYN308" s="151"/>
      <c r="WYO308" s="147">
        <v>27</v>
      </c>
      <c r="WYP308" s="148"/>
      <c r="WYQ308" s="149" t="s">
        <v>2363</v>
      </c>
      <c r="WYR308" s="148"/>
      <c r="WYS308" s="150"/>
      <c r="WYT308" s="150"/>
      <c r="WYU308" s="150"/>
      <c r="WYV308" s="151"/>
      <c r="WYW308" s="147">
        <v>27</v>
      </c>
      <c r="WYX308" s="148"/>
      <c r="WYY308" s="149" t="s">
        <v>2363</v>
      </c>
      <c r="WYZ308" s="148"/>
      <c r="WZA308" s="150"/>
      <c r="WZB308" s="150"/>
      <c r="WZC308" s="150"/>
      <c r="WZD308" s="151"/>
      <c r="WZE308" s="147">
        <v>27</v>
      </c>
      <c r="WZF308" s="148"/>
      <c r="WZG308" s="149" t="s">
        <v>2363</v>
      </c>
      <c r="WZH308" s="148"/>
      <c r="WZI308" s="150"/>
      <c r="WZJ308" s="150"/>
      <c r="WZK308" s="150"/>
      <c r="WZL308" s="151"/>
      <c r="WZM308" s="147">
        <v>27</v>
      </c>
      <c r="WZN308" s="148"/>
      <c r="WZO308" s="149" t="s">
        <v>2363</v>
      </c>
      <c r="WZP308" s="148"/>
      <c r="WZQ308" s="150"/>
      <c r="WZR308" s="150"/>
      <c r="WZS308" s="150"/>
      <c r="WZT308" s="151"/>
      <c r="WZU308" s="147">
        <v>27</v>
      </c>
      <c r="WZV308" s="148"/>
      <c r="WZW308" s="149" t="s">
        <v>2363</v>
      </c>
      <c r="WZX308" s="148"/>
      <c r="WZY308" s="150"/>
      <c r="WZZ308" s="150"/>
      <c r="XAA308" s="150"/>
      <c r="XAB308" s="151"/>
      <c r="XAC308" s="147">
        <v>27</v>
      </c>
      <c r="XAD308" s="148"/>
      <c r="XAE308" s="149" t="s">
        <v>2363</v>
      </c>
      <c r="XAF308" s="148"/>
      <c r="XAG308" s="150"/>
      <c r="XAH308" s="150"/>
      <c r="XAI308" s="150"/>
      <c r="XAJ308" s="151"/>
      <c r="XAK308" s="147">
        <v>27</v>
      </c>
      <c r="XAL308" s="148"/>
      <c r="XAM308" s="149" t="s">
        <v>2363</v>
      </c>
      <c r="XAN308" s="148"/>
      <c r="XAO308" s="150"/>
      <c r="XAP308" s="150"/>
      <c r="XAQ308" s="150"/>
      <c r="XAR308" s="151"/>
      <c r="XAS308" s="147">
        <v>27</v>
      </c>
      <c r="XAT308" s="148"/>
      <c r="XAU308" s="149" t="s">
        <v>2363</v>
      </c>
      <c r="XAV308" s="148"/>
      <c r="XAW308" s="150"/>
      <c r="XAX308" s="150"/>
      <c r="XAY308" s="150"/>
      <c r="XAZ308" s="151"/>
      <c r="XBA308" s="147">
        <v>27</v>
      </c>
      <c r="XBB308" s="148"/>
      <c r="XBC308" s="149" t="s">
        <v>2363</v>
      </c>
      <c r="XBD308" s="148"/>
      <c r="XBE308" s="150"/>
      <c r="XBF308" s="150"/>
      <c r="XBG308" s="150"/>
      <c r="XBH308" s="151"/>
      <c r="XBI308" s="147">
        <v>27</v>
      </c>
      <c r="XBJ308" s="148"/>
      <c r="XBK308" s="149" t="s">
        <v>2363</v>
      </c>
      <c r="XBL308" s="148"/>
      <c r="XBM308" s="150"/>
      <c r="XBN308" s="150"/>
      <c r="XBO308" s="150"/>
      <c r="XBP308" s="151"/>
      <c r="XBQ308" s="147">
        <v>27</v>
      </c>
      <c r="XBR308" s="148"/>
      <c r="XBS308" s="149" t="s">
        <v>2363</v>
      </c>
      <c r="XBT308" s="148"/>
      <c r="XBU308" s="150"/>
      <c r="XBV308" s="150"/>
      <c r="XBW308" s="150"/>
      <c r="XBX308" s="151"/>
      <c r="XBY308" s="147">
        <v>27</v>
      </c>
      <c r="XBZ308" s="148"/>
      <c r="XCA308" s="149" t="s">
        <v>2363</v>
      </c>
      <c r="XCB308" s="148"/>
      <c r="XCC308" s="150"/>
      <c r="XCD308" s="150"/>
      <c r="XCE308" s="150"/>
      <c r="XCF308" s="151"/>
      <c r="XCG308" s="147">
        <v>27</v>
      </c>
      <c r="XCH308" s="148"/>
      <c r="XCI308" s="149" t="s">
        <v>2363</v>
      </c>
      <c r="XCJ308" s="148"/>
      <c r="XCK308" s="150"/>
      <c r="XCL308" s="150"/>
      <c r="XCM308" s="150"/>
      <c r="XCN308" s="151"/>
      <c r="XCO308" s="147">
        <v>27</v>
      </c>
      <c r="XCP308" s="148"/>
      <c r="XCQ308" s="149" t="s">
        <v>2363</v>
      </c>
      <c r="XCR308" s="148"/>
      <c r="XCS308" s="150"/>
      <c r="XCT308" s="150"/>
      <c r="XCU308" s="150"/>
      <c r="XCV308" s="151"/>
      <c r="XCW308" s="147">
        <v>27</v>
      </c>
      <c r="XCX308" s="148"/>
      <c r="XCY308" s="149" t="s">
        <v>2363</v>
      </c>
      <c r="XCZ308" s="148"/>
      <c r="XDA308" s="150"/>
      <c r="XDB308" s="150"/>
      <c r="XDC308" s="150"/>
      <c r="XDD308" s="151"/>
      <c r="XDE308" s="147">
        <v>27</v>
      </c>
      <c r="XDF308" s="148"/>
      <c r="XDG308" s="149" t="s">
        <v>2363</v>
      </c>
      <c r="XDH308" s="148"/>
      <c r="XDI308" s="150"/>
      <c r="XDJ308" s="150"/>
      <c r="XDK308" s="150"/>
      <c r="XDL308" s="151"/>
      <c r="XDM308" s="147">
        <v>27</v>
      </c>
      <c r="XDN308" s="148"/>
      <c r="XDO308" s="149" t="s">
        <v>2363</v>
      </c>
      <c r="XDP308" s="148"/>
      <c r="XDQ308" s="150"/>
      <c r="XDR308" s="150"/>
      <c r="XDS308" s="150"/>
      <c r="XDT308" s="151"/>
      <c r="XDU308" s="147">
        <v>27</v>
      </c>
      <c r="XDV308" s="148"/>
      <c r="XDW308" s="149" t="s">
        <v>2363</v>
      </c>
      <c r="XDX308" s="148"/>
      <c r="XDY308" s="150"/>
      <c r="XDZ308" s="150"/>
      <c r="XEA308" s="150"/>
      <c r="XEB308" s="151"/>
      <c r="XEC308" s="147">
        <v>27</v>
      </c>
      <c r="XED308" s="148"/>
      <c r="XEE308" s="149" t="s">
        <v>2363</v>
      </c>
      <c r="XEF308" s="148"/>
      <c r="XEG308" s="150"/>
      <c r="XEH308" s="150"/>
      <c r="XEI308" s="150"/>
    </row>
    <row r="309" spans="2:16363" ht="15" outlineLevel="1" x14ac:dyDescent="0.15">
      <c r="B309" s="332" t="s">
        <v>1659</v>
      </c>
      <c r="C309" s="320">
        <v>30</v>
      </c>
      <c r="D309" s="320">
        <v>1</v>
      </c>
      <c r="E309" s="334" t="s">
        <v>1660</v>
      </c>
      <c r="F309" s="320" t="s">
        <v>287</v>
      </c>
      <c r="G309" s="323">
        <v>1</v>
      </c>
      <c r="H309" s="324"/>
      <c r="I309" s="324"/>
      <c r="J309" s="354"/>
      <c r="K309" s="11"/>
      <c r="L309" s="12"/>
      <c r="M309" s="13"/>
      <c r="N309" s="13"/>
      <c r="O309" s="14"/>
      <c r="P309" s="13"/>
      <c r="Q309" s="11"/>
      <c r="R309" s="11"/>
      <c r="S309" s="11"/>
      <c r="T309" s="12"/>
      <c r="U309" s="13"/>
      <c r="V309" s="13"/>
      <c r="W309" s="14"/>
      <c r="X309" s="13"/>
      <c r="Y309" s="11"/>
      <c r="Z309" s="11"/>
      <c r="AA309" s="11"/>
      <c r="AB309" s="12"/>
      <c r="AC309" s="13"/>
      <c r="AD309" s="13"/>
      <c r="AE309" s="14"/>
      <c r="AF309" s="13"/>
      <c r="AG309" s="11"/>
      <c r="AH309" s="11"/>
      <c r="AI309" s="11"/>
      <c r="AJ309" s="12"/>
      <c r="AK309" s="13"/>
      <c r="AL309" s="13"/>
      <c r="AM309" s="14"/>
      <c r="AN309" s="13"/>
      <c r="AO309" s="11"/>
      <c r="AP309" s="11"/>
      <c r="AQ309" s="11"/>
      <c r="AR309" s="12"/>
      <c r="AS309" s="13"/>
      <c r="AT309" s="13"/>
      <c r="AU309" s="14"/>
      <c r="AV309" s="13"/>
      <c r="AW309" s="11"/>
      <c r="AX309" s="11"/>
      <c r="AY309" s="11"/>
      <c r="AZ309" s="12"/>
      <c r="BA309" s="13"/>
      <c r="BB309" s="13"/>
      <c r="BC309" s="14"/>
      <c r="BD309" s="13"/>
      <c r="BE309" s="11"/>
      <c r="BF309" s="11"/>
      <c r="BG309" s="11"/>
      <c r="BH309" s="12"/>
      <c r="BI309" s="13"/>
      <c r="BJ309" s="13"/>
      <c r="BK309" s="14"/>
      <c r="BL309" s="13"/>
      <c r="BM309" s="11"/>
      <c r="BN309" s="11"/>
      <c r="BO309" s="11"/>
      <c r="BP309" s="12"/>
      <c r="BQ309" s="13"/>
      <c r="BR309" s="13"/>
      <c r="BS309" s="14"/>
      <c r="BT309" s="13"/>
      <c r="BU309" s="11"/>
      <c r="BV309" s="11"/>
      <c r="BW309" s="11"/>
      <c r="BX309" s="12"/>
      <c r="BY309" s="13"/>
      <c r="BZ309" s="13"/>
      <c r="CA309" s="14"/>
      <c r="CB309" s="13"/>
      <c r="CC309" s="11"/>
      <c r="CD309" s="11"/>
      <c r="CE309" s="11"/>
      <c r="CF309" s="12"/>
      <c r="CG309" s="13"/>
      <c r="CH309" s="13"/>
      <c r="CI309" s="14"/>
      <c r="CJ309" s="13"/>
      <c r="CK309" s="11"/>
      <c r="CL309" s="11"/>
      <c r="CM309" s="11"/>
      <c r="CN309" s="12"/>
      <c r="CO309" s="13"/>
      <c r="CP309" s="13"/>
      <c r="CQ309" s="14"/>
      <c r="CR309" s="13"/>
      <c r="CS309" s="11"/>
      <c r="CT309" s="11"/>
      <c r="CU309" s="11"/>
      <c r="CV309" s="12"/>
      <c r="CW309" s="13"/>
      <c r="CX309" s="13"/>
      <c r="CY309" s="14"/>
      <c r="CZ309" s="13"/>
      <c r="DA309" s="11"/>
      <c r="DB309" s="11"/>
      <c r="DC309" s="11"/>
      <c r="DD309" s="12"/>
      <c r="DE309" s="13"/>
      <c r="DF309" s="13"/>
      <c r="DG309" s="14"/>
      <c r="DH309" s="13"/>
      <c r="DI309" s="11"/>
      <c r="DJ309" s="11"/>
      <c r="DK309" s="11"/>
      <c r="DL309" s="12"/>
      <c r="DM309" s="13"/>
      <c r="DN309" s="13"/>
      <c r="DO309" s="14"/>
      <c r="DP309" s="13"/>
      <c r="DQ309" s="11"/>
      <c r="DR309" s="11"/>
      <c r="DS309" s="11"/>
      <c r="DT309" s="12"/>
      <c r="DU309" s="13"/>
      <c r="DV309" s="13"/>
      <c r="DW309" s="14"/>
      <c r="DX309" s="13"/>
      <c r="DY309" s="11"/>
      <c r="DZ309" s="11"/>
      <c r="EA309" s="11"/>
      <c r="EB309" s="12"/>
      <c r="EC309" s="13"/>
      <c r="ED309" s="13"/>
      <c r="EE309" s="14"/>
      <c r="EF309" s="13"/>
      <c r="EG309" s="11"/>
      <c r="EH309" s="11"/>
      <c r="EI309" s="11"/>
      <c r="EJ309" s="12"/>
      <c r="EK309" s="13"/>
      <c r="EL309" s="13"/>
      <c r="EM309" s="14"/>
      <c r="EN309" s="13"/>
      <c r="EO309" s="11"/>
      <c r="EP309" s="11"/>
      <c r="EQ309" s="11"/>
      <c r="ER309" s="12"/>
      <c r="ES309" s="13"/>
      <c r="ET309" s="13"/>
      <c r="EU309" s="14"/>
      <c r="EV309" s="13"/>
      <c r="EW309" s="11"/>
      <c r="EX309" s="11"/>
      <c r="EY309" s="11"/>
      <c r="EZ309" s="12"/>
      <c r="FA309" s="13"/>
      <c r="FB309" s="13"/>
      <c r="FC309" s="14"/>
      <c r="FD309" s="13"/>
      <c r="FE309" s="11"/>
      <c r="FF309" s="11"/>
      <c r="FG309" s="11"/>
      <c r="FH309" s="12"/>
      <c r="FI309" s="13"/>
      <c r="FJ309" s="13"/>
      <c r="FK309" s="14"/>
      <c r="FL309" s="13"/>
      <c r="FM309" s="11"/>
      <c r="FN309" s="11"/>
      <c r="FO309" s="11"/>
      <c r="FP309" s="12"/>
      <c r="FQ309" s="13"/>
      <c r="FR309" s="13"/>
      <c r="FS309" s="14"/>
      <c r="FT309" s="13"/>
      <c r="FU309" s="11"/>
      <c r="FV309" s="11"/>
      <c r="FW309" s="11"/>
      <c r="FX309" s="12"/>
      <c r="FY309" s="13"/>
      <c r="FZ309" s="13"/>
      <c r="GA309" s="14"/>
      <c r="GB309" s="13"/>
      <c r="GC309" s="11"/>
      <c r="GD309" s="11"/>
      <c r="GE309" s="11"/>
      <c r="GF309" s="12"/>
      <c r="GG309" s="13"/>
      <c r="GH309" s="13"/>
      <c r="GI309" s="14"/>
      <c r="GJ309" s="13"/>
      <c r="GK309" s="11"/>
      <c r="GL309" s="11"/>
      <c r="GM309" s="11"/>
      <c r="GN309" s="12"/>
      <c r="GO309" s="13"/>
      <c r="GP309" s="13"/>
      <c r="GQ309" s="14"/>
      <c r="GR309" s="13"/>
      <c r="GS309" s="11"/>
      <c r="GT309" s="11"/>
      <c r="GU309" s="11"/>
      <c r="GV309" s="12"/>
      <c r="GW309" s="13"/>
      <c r="GX309" s="13"/>
      <c r="GY309" s="14"/>
      <c r="GZ309" s="13"/>
      <c r="HA309" s="11"/>
      <c r="HB309" s="11"/>
      <c r="HC309" s="11"/>
      <c r="HD309" s="12"/>
      <c r="HE309" s="13"/>
      <c r="HF309" s="13"/>
      <c r="HG309" s="14"/>
      <c r="HH309" s="13"/>
      <c r="HI309" s="11"/>
      <c r="HJ309" s="11"/>
      <c r="HK309" s="11"/>
      <c r="HL309" s="12"/>
      <c r="HM309" s="13"/>
      <c r="HN309" s="13"/>
      <c r="HO309" s="14"/>
      <c r="HP309" s="13"/>
      <c r="HQ309" s="11"/>
      <c r="HR309" s="11"/>
      <c r="HS309" s="11"/>
      <c r="HT309" s="12"/>
      <c r="HU309" s="13"/>
      <c r="HV309" s="13"/>
      <c r="HW309" s="14"/>
      <c r="HX309" s="13"/>
      <c r="HY309" s="11"/>
      <c r="HZ309" s="11"/>
      <c r="IA309" s="11"/>
      <c r="IB309" s="12"/>
      <c r="IC309" s="13"/>
      <c r="ID309" s="13"/>
      <c r="IE309" s="14"/>
      <c r="IF309" s="13"/>
      <c r="IG309" s="11"/>
      <c r="IH309" s="11"/>
      <c r="II309" s="11"/>
      <c r="IJ309" s="12"/>
      <c r="IK309" s="13"/>
      <c r="IL309" s="13"/>
      <c r="IM309" s="14"/>
      <c r="IN309" s="13"/>
      <c r="IO309" s="11"/>
      <c r="IP309" s="11"/>
      <c r="IQ309" s="11"/>
      <c r="IR309" s="12"/>
      <c r="IS309" s="13"/>
      <c r="IT309" s="13"/>
      <c r="IU309" s="14"/>
      <c r="IV309" s="13"/>
      <c r="IW309" s="11"/>
      <c r="IX309" s="11"/>
      <c r="IY309" s="11"/>
      <c r="IZ309" s="12"/>
      <c r="JA309" s="13"/>
      <c r="JB309" s="13"/>
      <c r="JC309" s="14"/>
      <c r="JD309" s="13"/>
      <c r="JE309" s="11"/>
      <c r="JF309" s="11"/>
      <c r="JG309" s="11"/>
      <c r="JH309" s="12"/>
      <c r="JI309" s="13"/>
      <c r="JJ309" s="13"/>
      <c r="JK309" s="14"/>
      <c r="JL309" s="13"/>
      <c r="JM309" s="11"/>
      <c r="JN309" s="11"/>
      <c r="JO309" s="11"/>
      <c r="JP309" s="12"/>
      <c r="JQ309" s="13"/>
      <c r="JR309" s="13"/>
      <c r="JS309" s="14"/>
      <c r="JT309" s="13"/>
      <c r="JU309" s="11"/>
      <c r="JV309" s="11"/>
      <c r="JW309" s="11"/>
      <c r="JX309" s="12"/>
      <c r="JY309" s="13"/>
      <c r="JZ309" s="13"/>
      <c r="KA309" s="14"/>
      <c r="KB309" s="13"/>
      <c r="KC309" s="11"/>
      <c r="KD309" s="11"/>
      <c r="KE309" s="11"/>
      <c r="KF309" s="12"/>
      <c r="KG309" s="13"/>
      <c r="KH309" s="13"/>
      <c r="KI309" s="14"/>
      <c r="KJ309" s="13"/>
      <c r="KK309" s="11"/>
      <c r="KL309" s="11"/>
      <c r="KM309" s="11"/>
      <c r="KN309" s="12"/>
      <c r="KO309" s="13"/>
      <c r="KP309" s="13"/>
      <c r="KQ309" s="14"/>
      <c r="KR309" s="13"/>
      <c r="KS309" s="11"/>
      <c r="KT309" s="11"/>
      <c r="KU309" s="11"/>
      <c r="KV309" s="12"/>
      <c r="KW309" s="13"/>
      <c r="KX309" s="13"/>
      <c r="KY309" s="14"/>
      <c r="KZ309" s="13"/>
      <c r="LA309" s="11"/>
      <c r="LB309" s="11"/>
      <c r="LC309" s="11"/>
      <c r="LD309" s="12"/>
      <c r="LE309" s="13"/>
      <c r="LF309" s="13"/>
      <c r="LG309" s="14"/>
      <c r="LH309" s="13"/>
      <c r="LI309" s="11"/>
      <c r="LJ309" s="11"/>
      <c r="LK309" s="11"/>
      <c r="LL309" s="12"/>
      <c r="LM309" s="13"/>
      <c r="LN309" s="13"/>
      <c r="LO309" s="14"/>
      <c r="LP309" s="13"/>
      <c r="LQ309" s="11"/>
      <c r="LR309" s="11"/>
      <c r="LS309" s="11"/>
      <c r="LT309" s="12"/>
      <c r="LU309" s="13"/>
      <c r="LV309" s="13"/>
      <c r="LW309" s="14"/>
      <c r="LX309" s="13"/>
      <c r="LY309" s="11"/>
      <c r="LZ309" s="11"/>
      <c r="MA309" s="11"/>
      <c r="MB309" s="12"/>
      <c r="MC309" s="13"/>
      <c r="MD309" s="13"/>
      <c r="ME309" s="14"/>
      <c r="MF309" s="13"/>
      <c r="MG309" s="11"/>
      <c r="MH309" s="11"/>
      <c r="MI309" s="11"/>
      <c r="MJ309" s="12"/>
      <c r="MK309" s="13"/>
      <c r="ML309" s="13"/>
      <c r="MM309" s="14"/>
      <c r="MN309" s="13"/>
      <c r="MO309" s="11"/>
      <c r="MP309" s="11"/>
      <c r="MQ309" s="11"/>
      <c r="MR309" s="12"/>
      <c r="MS309" s="13"/>
      <c r="MT309" s="13"/>
      <c r="MU309" s="14"/>
      <c r="MV309" s="13"/>
      <c r="MW309" s="11"/>
      <c r="MX309" s="11"/>
      <c r="MY309" s="11"/>
      <c r="MZ309" s="12"/>
      <c r="NA309" s="13"/>
      <c r="NB309" s="13"/>
      <c r="NC309" s="14"/>
      <c r="ND309" s="13"/>
      <c r="NE309" s="11"/>
      <c r="NF309" s="11"/>
      <c r="NG309" s="11"/>
      <c r="NH309" s="12"/>
      <c r="NI309" s="13"/>
      <c r="NJ309" s="13"/>
      <c r="NK309" s="14"/>
      <c r="NL309" s="13"/>
      <c r="NM309" s="11"/>
      <c r="NN309" s="11"/>
      <c r="NO309" s="11"/>
      <c r="NP309" s="12"/>
      <c r="NQ309" s="13"/>
      <c r="NR309" s="13"/>
      <c r="NS309" s="14"/>
      <c r="NT309" s="13"/>
      <c r="NU309" s="11"/>
      <c r="NV309" s="11"/>
      <c r="NW309" s="11"/>
      <c r="NX309" s="12"/>
      <c r="NY309" s="13"/>
      <c r="NZ309" s="13"/>
      <c r="OA309" s="14"/>
      <c r="OB309" s="13"/>
      <c r="OC309" s="11"/>
      <c r="OD309" s="11"/>
      <c r="OE309" s="11"/>
      <c r="OF309" s="12"/>
      <c r="OG309" s="13"/>
      <c r="OH309" s="13"/>
      <c r="OI309" s="14"/>
      <c r="OJ309" s="13"/>
      <c r="OK309" s="11"/>
      <c r="OL309" s="11"/>
      <c r="OM309" s="11"/>
      <c r="ON309" s="12"/>
      <c r="OO309" s="13"/>
      <c r="OP309" s="13"/>
      <c r="OQ309" s="14"/>
      <c r="OR309" s="13"/>
      <c r="OS309" s="11"/>
      <c r="OT309" s="11"/>
      <c r="OU309" s="11"/>
      <c r="OV309" s="12"/>
      <c r="OW309" s="13"/>
      <c r="OX309" s="13"/>
      <c r="OY309" s="14"/>
      <c r="OZ309" s="13"/>
      <c r="PA309" s="11"/>
      <c r="PB309" s="11"/>
      <c r="PC309" s="11"/>
      <c r="PD309" s="12"/>
      <c r="PE309" s="13"/>
      <c r="PF309" s="13"/>
      <c r="PG309" s="14"/>
      <c r="PH309" s="13"/>
      <c r="PI309" s="11"/>
      <c r="PJ309" s="11"/>
      <c r="PK309" s="11"/>
      <c r="PL309" s="12"/>
      <c r="PM309" s="13"/>
      <c r="PN309" s="13"/>
      <c r="PO309" s="14"/>
      <c r="PP309" s="13"/>
      <c r="PQ309" s="11"/>
      <c r="PR309" s="11"/>
      <c r="PS309" s="11"/>
      <c r="PT309" s="12"/>
      <c r="PU309" s="13"/>
      <c r="PV309" s="13"/>
      <c r="PW309" s="14"/>
      <c r="PX309" s="13"/>
      <c r="PY309" s="11"/>
      <c r="PZ309" s="11"/>
      <c r="QA309" s="11"/>
      <c r="QB309" s="12"/>
      <c r="QC309" s="13"/>
      <c r="QD309" s="13"/>
      <c r="QE309" s="14"/>
      <c r="QF309" s="13"/>
      <c r="QG309" s="11"/>
      <c r="QH309" s="11"/>
      <c r="QI309" s="11"/>
      <c r="QJ309" s="12"/>
      <c r="QK309" s="13"/>
      <c r="QL309" s="13"/>
      <c r="QM309" s="14"/>
      <c r="QN309" s="13"/>
      <c r="QO309" s="11"/>
      <c r="QP309" s="11"/>
      <c r="QQ309" s="11"/>
      <c r="QR309" s="12"/>
      <c r="QS309" s="13"/>
      <c r="QT309" s="13"/>
      <c r="QU309" s="14"/>
      <c r="QV309" s="13"/>
      <c r="QW309" s="11"/>
      <c r="QX309" s="11"/>
      <c r="QY309" s="11"/>
      <c r="QZ309" s="12"/>
      <c r="RA309" s="13"/>
      <c r="RB309" s="13"/>
      <c r="RC309" s="14"/>
      <c r="RD309" s="13"/>
      <c r="RE309" s="11"/>
      <c r="RF309" s="11"/>
      <c r="RG309" s="11"/>
      <c r="RH309" s="12"/>
      <c r="RI309" s="13"/>
      <c r="RJ309" s="13"/>
      <c r="RK309" s="14"/>
      <c r="RL309" s="13"/>
      <c r="RM309" s="11"/>
      <c r="RN309" s="11"/>
      <c r="RO309" s="11"/>
      <c r="RP309" s="12"/>
      <c r="RQ309" s="13"/>
      <c r="RR309" s="13"/>
      <c r="RS309" s="14"/>
      <c r="RT309" s="13"/>
      <c r="RU309" s="11"/>
      <c r="RV309" s="11"/>
      <c r="RW309" s="11"/>
      <c r="RX309" s="12"/>
      <c r="RY309" s="13"/>
      <c r="RZ309" s="13"/>
      <c r="SA309" s="14"/>
      <c r="SB309" s="13"/>
      <c r="SC309" s="11"/>
      <c r="SD309" s="11"/>
      <c r="SE309" s="11"/>
      <c r="SF309" s="12"/>
      <c r="SG309" s="13"/>
      <c r="SH309" s="13"/>
      <c r="SI309" s="14"/>
      <c r="SJ309" s="13"/>
      <c r="SK309" s="11"/>
      <c r="SL309" s="11"/>
      <c r="SM309" s="11"/>
      <c r="SN309" s="12"/>
      <c r="SO309" s="13"/>
      <c r="SP309" s="13"/>
      <c r="SQ309" s="14"/>
      <c r="SR309" s="13"/>
      <c r="SS309" s="11"/>
      <c r="ST309" s="11"/>
      <c r="SU309" s="11"/>
      <c r="SV309" s="12"/>
      <c r="SW309" s="13"/>
      <c r="SX309" s="13"/>
      <c r="SY309" s="14"/>
      <c r="SZ309" s="13"/>
      <c r="TA309" s="11"/>
      <c r="TB309" s="11"/>
      <c r="TC309" s="11"/>
      <c r="TD309" s="12"/>
      <c r="TE309" s="13"/>
      <c r="TF309" s="13"/>
      <c r="TG309" s="14"/>
      <c r="TH309" s="13"/>
      <c r="TI309" s="11"/>
      <c r="TJ309" s="11"/>
      <c r="TK309" s="11"/>
      <c r="TL309" s="12"/>
      <c r="TM309" s="13"/>
      <c r="TN309" s="13"/>
      <c r="TO309" s="14"/>
      <c r="TP309" s="13"/>
      <c r="TQ309" s="11"/>
      <c r="TR309" s="11"/>
      <c r="TS309" s="11"/>
      <c r="TT309" s="12"/>
      <c r="TU309" s="13"/>
      <c r="TV309" s="13"/>
      <c r="TW309" s="14"/>
      <c r="TX309" s="13"/>
      <c r="TY309" s="11"/>
      <c r="TZ309" s="11"/>
      <c r="UA309" s="11"/>
      <c r="UB309" s="12"/>
      <c r="UC309" s="13"/>
      <c r="UD309" s="13"/>
      <c r="UE309" s="14"/>
      <c r="UF309" s="13"/>
      <c r="UG309" s="11"/>
      <c r="UH309" s="11"/>
      <c r="UI309" s="11"/>
      <c r="UJ309" s="12"/>
      <c r="UK309" s="13"/>
      <c r="UL309" s="13"/>
      <c r="UM309" s="14"/>
      <c r="UN309" s="13"/>
      <c r="UO309" s="11"/>
      <c r="UP309" s="11"/>
      <c r="UQ309" s="11"/>
      <c r="UR309" s="12"/>
      <c r="US309" s="13"/>
      <c r="UT309" s="13"/>
      <c r="UU309" s="14"/>
      <c r="UV309" s="13"/>
      <c r="UW309" s="11"/>
      <c r="UX309" s="11"/>
      <c r="UY309" s="11"/>
      <c r="UZ309" s="12"/>
      <c r="VA309" s="13"/>
      <c r="VB309" s="13"/>
      <c r="VC309" s="14"/>
      <c r="VD309" s="13"/>
      <c r="VE309" s="11"/>
      <c r="VF309" s="11"/>
      <c r="VG309" s="11"/>
      <c r="VH309" s="12"/>
      <c r="VI309" s="13"/>
      <c r="VJ309" s="13"/>
      <c r="VK309" s="14"/>
      <c r="VL309" s="13"/>
      <c r="VM309" s="11"/>
      <c r="VN309" s="11"/>
      <c r="VO309" s="11"/>
      <c r="VP309" s="12"/>
      <c r="VQ309" s="13"/>
      <c r="VR309" s="13"/>
      <c r="VS309" s="14"/>
      <c r="VT309" s="13"/>
      <c r="VU309" s="11"/>
      <c r="VV309" s="11"/>
      <c r="VW309" s="11"/>
      <c r="VX309" s="12"/>
      <c r="VY309" s="13"/>
      <c r="VZ309" s="13"/>
      <c r="WA309" s="14"/>
      <c r="WB309" s="13"/>
      <c r="WC309" s="11"/>
      <c r="WD309" s="11"/>
      <c r="WE309" s="11"/>
      <c r="WF309" s="12"/>
      <c r="WG309" s="13"/>
      <c r="WH309" s="13"/>
      <c r="WI309" s="14"/>
      <c r="WJ309" s="13"/>
      <c r="WK309" s="11"/>
      <c r="WL309" s="11"/>
      <c r="WM309" s="11"/>
      <c r="WN309" s="12"/>
      <c r="WO309" s="13"/>
      <c r="WP309" s="13"/>
      <c r="WQ309" s="14"/>
      <c r="WR309" s="13"/>
      <c r="WS309" s="11"/>
      <c r="WT309" s="11"/>
      <c r="WU309" s="11"/>
      <c r="WV309" s="12"/>
      <c r="WW309" s="13"/>
      <c r="WX309" s="13"/>
      <c r="WY309" s="14"/>
      <c r="WZ309" s="13"/>
      <c r="XA309" s="11"/>
      <c r="XB309" s="11"/>
      <c r="XC309" s="11"/>
      <c r="XD309" s="12"/>
      <c r="XE309" s="13"/>
      <c r="XF309" s="13"/>
      <c r="XG309" s="14"/>
      <c r="XH309" s="13"/>
      <c r="XI309" s="11"/>
      <c r="XJ309" s="11"/>
      <c r="XK309" s="11"/>
      <c r="XL309" s="12"/>
      <c r="XM309" s="13"/>
      <c r="XN309" s="13"/>
      <c r="XO309" s="14"/>
      <c r="XP309" s="13"/>
      <c r="XQ309" s="11"/>
      <c r="XR309" s="11"/>
      <c r="XS309" s="11"/>
      <c r="XT309" s="12"/>
      <c r="XU309" s="13"/>
      <c r="XV309" s="13"/>
      <c r="XW309" s="14"/>
      <c r="XX309" s="13"/>
      <c r="XY309" s="11"/>
      <c r="XZ309" s="11"/>
      <c r="YA309" s="11"/>
      <c r="YB309" s="12"/>
      <c r="YC309" s="13"/>
      <c r="YD309" s="13"/>
      <c r="YE309" s="14"/>
      <c r="YF309" s="13"/>
      <c r="YG309" s="11"/>
      <c r="YH309" s="11"/>
      <c r="YI309" s="11"/>
      <c r="YJ309" s="12"/>
      <c r="YK309" s="13"/>
      <c r="YL309" s="13"/>
      <c r="YM309" s="14"/>
      <c r="YN309" s="13"/>
      <c r="YO309" s="11"/>
      <c r="YP309" s="11"/>
      <c r="YQ309" s="11"/>
      <c r="YR309" s="12"/>
      <c r="YS309" s="13"/>
      <c r="YT309" s="13"/>
      <c r="YU309" s="14"/>
      <c r="YV309" s="13"/>
      <c r="YW309" s="11"/>
      <c r="YX309" s="11"/>
      <c r="YY309" s="11"/>
      <c r="YZ309" s="12"/>
      <c r="ZA309" s="13"/>
      <c r="ZB309" s="13"/>
      <c r="ZC309" s="14"/>
      <c r="ZD309" s="13"/>
      <c r="ZE309" s="11"/>
      <c r="ZF309" s="11"/>
      <c r="ZG309" s="11"/>
      <c r="ZH309" s="15"/>
      <c r="ZI309" s="16"/>
      <c r="ZJ309" s="17"/>
      <c r="ZK309" s="18"/>
      <c r="ZL309" s="17"/>
      <c r="ZM309" s="19"/>
      <c r="ZN309" s="19"/>
      <c r="ZO309" s="19"/>
      <c r="ZP309" s="15"/>
      <c r="ZQ309" s="16"/>
      <c r="ZR309" s="17"/>
      <c r="ZS309" s="18"/>
      <c r="ZT309" s="17"/>
      <c r="ZU309" s="19"/>
      <c r="ZV309" s="19"/>
      <c r="ZW309" s="19"/>
      <c r="ZX309" s="15"/>
      <c r="ZY309" s="16"/>
      <c r="ZZ309" s="17"/>
      <c r="AAA309" s="18"/>
      <c r="AAB309" s="17"/>
      <c r="AAC309" s="19"/>
      <c r="AAD309" s="19"/>
      <c r="AAE309" s="19"/>
      <c r="AAF309" s="15"/>
      <c r="AAG309" s="16"/>
      <c r="AAH309" s="17"/>
      <c r="AAI309" s="18"/>
      <c r="AAJ309" s="17"/>
      <c r="AAK309" s="19"/>
      <c r="AAL309" s="19"/>
      <c r="AAM309" s="19"/>
      <c r="AAN309" s="15"/>
      <c r="AAO309" s="16"/>
      <c r="AAP309" s="17"/>
      <c r="AAQ309" s="18"/>
      <c r="AAR309" s="17"/>
      <c r="AAS309" s="19"/>
      <c r="AAT309" s="19"/>
      <c r="AAU309" s="19"/>
      <c r="AAV309" s="15"/>
      <c r="AAW309" s="16"/>
      <c r="AAX309" s="17"/>
      <c r="AAY309" s="18"/>
      <c r="AAZ309" s="17"/>
      <c r="ABA309" s="19"/>
      <c r="ABB309" s="19"/>
      <c r="ABC309" s="19"/>
      <c r="ABD309" s="15"/>
      <c r="ABE309" s="16"/>
      <c r="ABF309" s="17"/>
      <c r="ABG309" s="18"/>
      <c r="ABH309" s="17"/>
      <c r="ABI309" s="19"/>
      <c r="ABJ309" s="19"/>
      <c r="ABK309" s="19"/>
      <c r="ABL309" s="15"/>
      <c r="ABM309" s="16"/>
      <c r="ABN309" s="17"/>
      <c r="ABO309" s="18"/>
      <c r="ABP309" s="17"/>
      <c r="ABQ309" s="19"/>
      <c r="ABR309" s="19"/>
      <c r="ABS309" s="19"/>
      <c r="ABT309" s="15"/>
      <c r="ABU309" s="16"/>
      <c r="ABV309" s="17"/>
      <c r="ABW309" s="18"/>
      <c r="ABX309" s="17"/>
      <c r="ABY309" s="19"/>
      <c r="ABZ309" s="19"/>
      <c r="ACA309" s="19"/>
      <c r="ACB309" s="15"/>
      <c r="ACC309" s="16"/>
      <c r="ACD309" s="17"/>
      <c r="ACE309" s="18"/>
      <c r="ACF309" s="17"/>
      <c r="ACG309" s="19"/>
      <c r="ACH309" s="19"/>
      <c r="ACI309" s="19"/>
      <c r="ACJ309" s="15"/>
      <c r="ACK309" s="16"/>
      <c r="ACL309" s="17"/>
      <c r="ACM309" s="18"/>
      <c r="ACN309" s="17"/>
      <c r="ACO309" s="19"/>
      <c r="ACP309" s="19"/>
      <c r="ACQ309" s="19"/>
      <c r="ACR309" s="15"/>
      <c r="ACS309" s="16"/>
      <c r="ACT309" s="17"/>
      <c r="ACU309" s="18"/>
      <c r="ACV309" s="17"/>
      <c r="ACW309" s="19"/>
      <c r="ACX309" s="19"/>
      <c r="ACY309" s="19"/>
      <c r="ACZ309" s="15"/>
      <c r="ADA309" s="16"/>
      <c r="ADB309" s="17"/>
      <c r="ADC309" s="18"/>
      <c r="ADD309" s="17"/>
      <c r="ADE309" s="19"/>
      <c r="ADF309" s="19"/>
      <c r="ADG309" s="19"/>
      <c r="ADH309" s="15"/>
      <c r="ADI309" s="16"/>
      <c r="ADJ309" s="17"/>
      <c r="ADK309" s="18"/>
      <c r="ADL309" s="17"/>
      <c r="ADM309" s="19"/>
      <c r="ADN309" s="19"/>
      <c r="ADO309" s="19"/>
      <c r="ADP309" s="15"/>
      <c r="ADQ309" s="16"/>
      <c r="ADR309" s="17"/>
      <c r="ADS309" s="18"/>
      <c r="ADT309" s="17"/>
      <c r="ADU309" s="19"/>
      <c r="ADV309" s="19"/>
      <c r="ADW309" s="19"/>
      <c r="ADX309" s="15"/>
      <c r="ADY309" s="16"/>
      <c r="ADZ309" s="17"/>
      <c r="AEA309" s="18"/>
      <c r="AEB309" s="17"/>
      <c r="AEC309" s="19"/>
      <c r="AED309" s="19"/>
      <c r="AEE309" s="19"/>
      <c r="AEF309" s="15"/>
      <c r="AEG309" s="16"/>
      <c r="AEH309" s="17"/>
      <c r="AEI309" s="18"/>
      <c r="AEJ309" s="17"/>
      <c r="AEK309" s="19"/>
      <c r="AEL309" s="19"/>
      <c r="AEM309" s="19"/>
      <c r="AEN309" s="15"/>
      <c r="AEO309" s="16"/>
      <c r="AEP309" s="17"/>
      <c r="AEQ309" s="18"/>
      <c r="AER309" s="17"/>
      <c r="AES309" s="19"/>
      <c r="AET309" s="19"/>
      <c r="AEU309" s="19"/>
      <c r="AEV309" s="15"/>
      <c r="AEW309" s="16"/>
      <c r="AEX309" s="17"/>
      <c r="AEY309" s="18"/>
      <c r="AEZ309" s="17"/>
      <c r="AFA309" s="19"/>
      <c r="AFB309" s="19"/>
      <c r="AFC309" s="19"/>
      <c r="AFD309" s="15"/>
      <c r="AFE309" s="16"/>
      <c r="AFF309" s="17"/>
      <c r="AFG309" s="18"/>
      <c r="AFH309" s="17"/>
      <c r="AFI309" s="19"/>
      <c r="AFJ309" s="19"/>
      <c r="AFK309" s="19"/>
      <c r="AFL309" s="15"/>
      <c r="AFM309" s="16"/>
      <c r="AFN309" s="17"/>
      <c r="AFO309" s="18"/>
      <c r="AFP309" s="17"/>
      <c r="AFQ309" s="19"/>
      <c r="AFR309" s="19"/>
      <c r="AFS309" s="19"/>
      <c r="AFT309" s="15"/>
      <c r="AFU309" s="16"/>
      <c r="AFV309" s="17"/>
      <c r="AFW309" s="18"/>
      <c r="AFX309" s="17"/>
      <c r="AFY309" s="19"/>
      <c r="AFZ309" s="19"/>
      <c r="AGA309" s="19"/>
      <c r="AGB309" s="15"/>
      <c r="AGC309" s="16"/>
      <c r="AGD309" s="17"/>
      <c r="AGE309" s="18"/>
      <c r="AGF309" s="17"/>
      <c r="AGG309" s="19"/>
      <c r="AGH309" s="19"/>
      <c r="AGI309" s="19"/>
      <c r="AGJ309" s="15"/>
      <c r="AGK309" s="16"/>
      <c r="AGL309" s="17"/>
      <c r="AGM309" s="18"/>
      <c r="AGN309" s="17"/>
      <c r="AGO309" s="19"/>
      <c r="AGP309" s="19"/>
      <c r="AGQ309" s="19"/>
      <c r="AGR309" s="15"/>
      <c r="AGS309" s="16"/>
      <c r="AGT309" s="17"/>
      <c r="AGU309" s="18"/>
      <c r="AGV309" s="17"/>
      <c r="AGW309" s="19"/>
      <c r="AGX309" s="19"/>
      <c r="AGY309" s="19"/>
      <c r="AGZ309" s="15"/>
      <c r="AHA309" s="16"/>
      <c r="AHB309" s="17"/>
      <c r="AHC309" s="18"/>
      <c r="AHD309" s="17"/>
      <c r="AHE309" s="19"/>
      <c r="AHF309" s="19"/>
      <c r="AHG309" s="19"/>
      <c r="AHH309" s="15"/>
      <c r="AHI309" s="16"/>
      <c r="AHJ309" s="17"/>
      <c r="AHK309" s="18"/>
      <c r="AHL309" s="17"/>
      <c r="AHM309" s="19"/>
      <c r="AHN309" s="19"/>
      <c r="AHO309" s="19"/>
      <c r="AHP309" s="15"/>
      <c r="AHQ309" s="16"/>
      <c r="AHR309" s="17"/>
      <c r="AHS309" s="18"/>
      <c r="AHT309" s="17"/>
      <c r="AHU309" s="19"/>
      <c r="AHV309" s="19"/>
      <c r="AHW309" s="19"/>
      <c r="AHX309" s="15"/>
      <c r="AHY309" s="16"/>
      <c r="AHZ309" s="17"/>
      <c r="AIA309" s="18"/>
      <c r="AIB309" s="17"/>
      <c r="AIC309" s="19"/>
      <c r="AID309" s="19"/>
      <c r="AIE309" s="19"/>
      <c r="AIF309" s="15"/>
      <c r="AIG309" s="16"/>
      <c r="AIH309" s="17"/>
      <c r="AII309" s="18"/>
      <c r="AIJ309" s="17"/>
      <c r="AIK309" s="19"/>
      <c r="AIL309" s="19"/>
      <c r="AIM309" s="19"/>
      <c r="AIN309" s="15"/>
      <c r="AIO309" s="16"/>
      <c r="AIP309" s="17"/>
      <c r="AIQ309" s="18"/>
      <c r="AIR309" s="17"/>
      <c r="AIS309" s="19"/>
      <c r="AIT309" s="19"/>
      <c r="AIU309" s="19"/>
      <c r="AIV309" s="15"/>
      <c r="AIW309" s="16"/>
      <c r="AIX309" s="17"/>
      <c r="AIY309" s="18"/>
      <c r="AIZ309" s="17"/>
      <c r="AJA309" s="19"/>
      <c r="AJB309" s="19"/>
      <c r="AJC309" s="19"/>
      <c r="AJD309" s="15"/>
      <c r="AJE309" s="16"/>
      <c r="AJF309" s="17"/>
      <c r="AJG309" s="18"/>
      <c r="AJH309" s="17"/>
      <c r="AJI309" s="19"/>
      <c r="AJJ309" s="19"/>
      <c r="AJK309" s="19"/>
      <c r="AJL309" s="15"/>
      <c r="AJM309" s="16"/>
      <c r="AJN309" s="17"/>
      <c r="AJO309" s="18"/>
      <c r="AJP309" s="17"/>
      <c r="AJQ309" s="19"/>
      <c r="AJR309" s="19"/>
      <c r="AJS309" s="19"/>
      <c r="AJT309" s="15"/>
      <c r="AJU309" s="16"/>
      <c r="AJV309" s="17"/>
      <c r="AJW309" s="18"/>
      <c r="AJX309" s="17"/>
      <c r="AJY309" s="19"/>
      <c r="AJZ309" s="19"/>
      <c r="AKA309" s="19"/>
      <c r="AKB309" s="15"/>
      <c r="AKC309" s="16"/>
      <c r="AKD309" s="17"/>
      <c r="AKE309" s="18"/>
      <c r="AKF309" s="17"/>
      <c r="AKG309" s="19"/>
      <c r="AKH309" s="19"/>
      <c r="AKI309" s="19"/>
      <c r="AKJ309" s="15"/>
      <c r="AKK309" s="16"/>
      <c r="AKL309" s="17"/>
      <c r="AKM309" s="18"/>
      <c r="AKN309" s="17"/>
      <c r="AKO309" s="19"/>
      <c r="AKP309" s="19"/>
      <c r="AKQ309" s="19"/>
      <c r="AKR309" s="15"/>
      <c r="AKS309" s="16"/>
      <c r="AKT309" s="17"/>
      <c r="AKU309" s="18"/>
      <c r="AKV309" s="17"/>
      <c r="AKW309" s="19"/>
      <c r="AKX309" s="19"/>
      <c r="AKY309" s="19"/>
      <c r="AKZ309" s="15"/>
      <c r="ALA309" s="16"/>
      <c r="ALB309" s="17"/>
      <c r="ALC309" s="18"/>
      <c r="ALD309" s="17"/>
      <c r="ALE309" s="19"/>
      <c r="ALF309" s="19"/>
      <c r="ALG309" s="19"/>
      <c r="ALH309" s="15"/>
      <c r="ALI309" s="16"/>
      <c r="ALJ309" s="17"/>
      <c r="ALK309" s="18"/>
      <c r="ALL309" s="17"/>
      <c r="ALM309" s="19"/>
      <c r="ALN309" s="19"/>
      <c r="ALO309" s="19"/>
      <c r="ALP309" s="15"/>
      <c r="ALQ309" s="16"/>
      <c r="ALR309" s="17"/>
      <c r="ALS309" s="18"/>
      <c r="ALT309" s="17"/>
      <c r="ALU309" s="19"/>
      <c r="ALV309" s="19"/>
      <c r="ALW309" s="19"/>
      <c r="ALX309" s="15"/>
      <c r="ALY309" s="16"/>
      <c r="ALZ309" s="17"/>
      <c r="AMA309" s="18"/>
      <c r="AMB309" s="17"/>
      <c r="AMC309" s="19"/>
      <c r="AMD309" s="19"/>
      <c r="AME309" s="19"/>
      <c r="AMF309" s="15"/>
      <c r="AMG309" s="16"/>
      <c r="AMH309" s="17"/>
      <c r="AMI309" s="18"/>
      <c r="AMJ309" s="17"/>
      <c r="AMK309" s="19"/>
      <c r="AML309" s="19"/>
      <c r="AMM309" s="19"/>
      <c r="AMN309" s="15"/>
      <c r="AMO309" s="16"/>
      <c r="AMP309" s="17"/>
      <c r="AMQ309" s="18"/>
      <c r="AMR309" s="17"/>
      <c r="AMS309" s="19"/>
      <c r="AMT309" s="19"/>
      <c r="AMU309" s="19"/>
      <c r="AMV309" s="15"/>
      <c r="AMW309" s="16"/>
      <c r="AMX309" s="17"/>
      <c r="AMY309" s="18"/>
      <c r="AMZ309" s="17"/>
      <c r="ANA309" s="19"/>
      <c r="ANB309" s="19"/>
      <c r="ANC309" s="19"/>
      <c r="AND309" s="15"/>
      <c r="ANE309" s="16"/>
      <c r="ANF309" s="17"/>
      <c r="ANG309" s="18"/>
      <c r="ANH309" s="17"/>
      <c r="ANI309" s="19"/>
      <c r="ANJ309" s="19"/>
      <c r="ANK309" s="19"/>
      <c r="ANL309" s="15"/>
      <c r="ANM309" s="16"/>
      <c r="ANN309" s="17"/>
      <c r="ANO309" s="18"/>
      <c r="ANP309" s="17"/>
      <c r="ANQ309" s="19"/>
      <c r="ANR309" s="19"/>
      <c r="ANS309" s="19"/>
      <c r="ANT309" s="15"/>
      <c r="ANU309" s="16"/>
      <c r="ANV309" s="17"/>
      <c r="ANW309" s="18"/>
      <c r="ANX309" s="17"/>
      <c r="ANY309" s="19"/>
      <c r="ANZ309" s="19"/>
      <c r="AOA309" s="19"/>
      <c r="AOB309" s="15"/>
      <c r="AOC309" s="16"/>
      <c r="AOD309" s="17"/>
      <c r="AOE309" s="18"/>
      <c r="AOF309" s="17"/>
      <c r="AOG309" s="19"/>
      <c r="AOH309" s="19"/>
      <c r="AOI309" s="19"/>
      <c r="AOJ309" s="15"/>
      <c r="AOK309" s="16"/>
      <c r="AOL309" s="17"/>
      <c r="AOM309" s="18"/>
      <c r="AON309" s="17"/>
      <c r="AOO309" s="19"/>
      <c r="AOP309" s="19"/>
      <c r="AOQ309" s="19"/>
      <c r="AOR309" s="15"/>
      <c r="AOS309" s="16"/>
      <c r="AOT309" s="17"/>
      <c r="AOU309" s="18"/>
      <c r="AOV309" s="17"/>
      <c r="AOW309" s="19"/>
      <c r="AOX309" s="19"/>
      <c r="AOY309" s="19"/>
      <c r="AOZ309" s="15"/>
      <c r="APA309" s="16"/>
      <c r="APB309" s="17"/>
      <c r="APC309" s="18"/>
      <c r="APD309" s="17"/>
      <c r="APE309" s="19"/>
      <c r="APF309" s="19"/>
      <c r="APG309" s="19"/>
      <c r="APH309" s="15"/>
      <c r="API309" s="16"/>
      <c r="APJ309" s="17"/>
      <c r="APK309" s="18"/>
      <c r="APL309" s="17"/>
      <c r="APM309" s="19"/>
      <c r="APN309" s="19"/>
      <c r="APO309" s="19"/>
      <c r="APP309" s="15"/>
      <c r="APQ309" s="16"/>
      <c r="APR309" s="17"/>
      <c r="APS309" s="18"/>
      <c r="APT309" s="17"/>
      <c r="APU309" s="19"/>
      <c r="APV309" s="19"/>
      <c r="APW309" s="19"/>
      <c r="APX309" s="15"/>
      <c r="APY309" s="16"/>
      <c r="APZ309" s="17"/>
      <c r="AQA309" s="18"/>
      <c r="AQB309" s="17"/>
      <c r="AQC309" s="19"/>
      <c r="AQD309" s="19"/>
      <c r="AQE309" s="19"/>
      <c r="AQF309" s="15"/>
      <c r="AQG309" s="16"/>
      <c r="AQH309" s="17"/>
      <c r="AQI309" s="18"/>
      <c r="AQJ309" s="17"/>
      <c r="AQK309" s="19"/>
      <c r="AQL309" s="19"/>
      <c r="AQM309" s="19"/>
      <c r="AQN309" s="15"/>
      <c r="AQO309" s="16"/>
      <c r="AQP309" s="17"/>
      <c r="AQQ309" s="18"/>
      <c r="AQR309" s="17"/>
      <c r="AQS309" s="19"/>
      <c r="AQT309" s="19"/>
      <c r="AQU309" s="19"/>
      <c r="AQV309" s="15"/>
      <c r="AQW309" s="16"/>
      <c r="AQX309" s="17"/>
      <c r="AQY309" s="18"/>
      <c r="AQZ309" s="17"/>
      <c r="ARA309" s="19"/>
      <c r="ARB309" s="19"/>
      <c r="ARC309" s="19"/>
      <c r="ARD309" s="15"/>
      <c r="ARE309" s="16"/>
      <c r="ARF309" s="17"/>
      <c r="ARG309" s="18"/>
      <c r="ARH309" s="17"/>
      <c r="ARI309" s="19"/>
      <c r="ARJ309" s="19"/>
      <c r="ARK309" s="19"/>
      <c r="ARL309" s="15"/>
      <c r="ARM309" s="16"/>
      <c r="ARN309" s="17"/>
      <c r="ARO309" s="18"/>
      <c r="ARP309" s="17"/>
      <c r="ARQ309" s="19"/>
      <c r="ARR309" s="19"/>
      <c r="ARS309" s="19"/>
      <c r="ART309" s="15"/>
      <c r="ARU309" s="16"/>
      <c r="ARV309" s="17"/>
      <c r="ARW309" s="18"/>
      <c r="ARX309" s="17"/>
      <c r="ARY309" s="19"/>
      <c r="ARZ309" s="19"/>
      <c r="ASA309" s="19"/>
      <c r="ASB309" s="15"/>
      <c r="ASC309" s="16"/>
      <c r="ASD309" s="17"/>
      <c r="ASE309" s="18"/>
      <c r="ASF309" s="17"/>
      <c r="ASG309" s="19"/>
      <c r="ASH309" s="19"/>
      <c r="ASI309" s="19"/>
      <c r="ASJ309" s="15"/>
      <c r="ASK309" s="16"/>
      <c r="ASL309" s="17"/>
      <c r="ASM309" s="18"/>
      <c r="ASN309" s="17"/>
      <c r="ASO309" s="19"/>
      <c r="ASP309" s="19"/>
      <c r="ASQ309" s="19"/>
      <c r="ASR309" s="15"/>
      <c r="ASS309" s="16"/>
      <c r="AST309" s="17"/>
      <c r="ASU309" s="18"/>
      <c r="ASV309" s="17"/>
      <c r="ASW309" s="19"/>
      <c r="ASX309" s="19"/>
      <c r="ASY309" s="19"/>
      <c r="ASZ309" s="15"/>
      <c r="ATA309" s="16"/>
      <c r="ATB309" s="17"/>
      <c r="ATC309" s="18"/>
      <c r="ATD309" s="17"/>
      <c r="ATE309" s="19"/>
      <c r="ATF309" s="19"/>
      <c r="ATG309" s="19"/>
      <c r="ATH309" s="15"/>
      <c r="ATI309" s="16"/>
      <c r="ATJ309" s="17"/>
      <c r="ATK309" s="18"/>
      <c r="ATL309" s="17"/>
      <c r="ATM309" s="19"/>
      <c r="ATN309" s="19"/>
      <c r="ATO309" s="19"/>
      <c r="ATP309" s="15"/>
      <c r="ATQ309" s="16"/>
      <c r="ATR309" s="17"/>
      <c r="ATS309" s="18"/>
      <c r="ATT309" s="17"/>
      <c r="ATU309" s="19"/>
      <c r="ATV309" s="19"/>
      <c r="ATW309" s="19"/>
      <c r="ATX309" s="15"/>
      <c r="ATY309" s="16"/>
      <c r="ATZ309" s="17"/>
      <c r="AUA309" s="18"/>
      <c r="AUB309" s="17"/>
      <c r="AUC309" s="19"/>
      <c r="AUD309" s="19"/>
      <c r="AUE309" s="19"/>
      <c r="AUF309" s="15"/>
      <c r="AUG309" s="16"/>
      <c r="AUH309" s="17"/>
      <c r="AUI309" s="18"/>
      <c r="AUJ309" s="17"/>
      <c r="AUK309" s="19"/>
      <c r="AUL309" s="19"/>
      <c r="AUM309" s="19"/>
      <c r="AUN309" s="15"/>
      <c r="AUO309" s="16"/>
      <c r="AUP309" s="17"/>
      <c r="AUQ309" s="18"/>
      <c r="AUR309" s="17"/>
      <c r="AUS309" s="19"/>
      <c r="AUT309" s="19"/>
      <c r="AUU309" s="19"/>
      <c r="AUV309" s="15"/>
      <c r="AUW309" s="16"/>
      <c r="AUX309" s="17"/>
      <c r="AUY309" s="18"/>
      <c r="AUZ309" s="17"/>
      <c r="AVA309" s="19"/>
      <c r="AVB309" s="19"/>
      <c r="AVC309" s="19"/>
      <c r="AVD309" s="15"/>
      <c r="AVE309" s="16"/>
      <c r="AVF309" s="17"/>
      <c r="AVG309" s="18"/>
      <c r="AVH309" s="17"/>
      <c r="AVI309" s="19"/>
      <c r="AVJ309" s="19"/>
      <c r="AVK309" s="19"/>
      <c r="AVL309" s="15"/>
      <c r="AVM309" s="16"/>
      <c r="AVN309" s="17"/>
      <c r="AVO309" s="18"/>
      <c r="AVP309" s="17"/>
      <c r="AVQ309" s="19"/>
      <c r="AVR309" s="19"/>
      <c r="AVS309" s="19"/>
      <c r="AVT309" s="15"/>
      <c r="AVU309" s="16"/>
      <c r="AVV309" s="17"/>
      <c r="AVW309" s="18"/>
      <c r="AVX309" s="17"/>
      <c r="AVY309" s="19"/>
      <c r="AVZ309" s="19"/>
      <c r="AWA309" s="19"/>
      <c r="AWB309" s="15"/>
      <c r="AWC309" s="16"/>
      <c r="AWD309" s="17"/>
      <c r="AWE309" s="18"/>
      <c r="AWF309" s="17"/>
      <c r="AWG309" s="19"/>
      <c r="AWH309" s="19"/>
      <c r="AWI309" s="19"/>
      <c r="AWJ309" s="15"/>
      <c r="AWK309" s="16"/>
      <c r="AWL309" s="17"/>
      <c r="AWM309" s="18"/>
      <c r="AWN309" s="17"/>
      <c r="AWO309" s="19"/>
      <c r="AWP309" s="19"/>
      <c r="AWQ309" s="19"/>
      <c r="AWR309" s="15"/>
      <c r="AWS309" s="16"/>
      <c r="AWT309" s="17"/>
      <c r="AWU309" s="18"/>
      <c r="AWV309" s="17"/>
      <c r="AWW309" s="19"/>
      <c r="AWX309" s="19"/>
      <c r="AWY309" s="19"/>
      <c r="AWZ309" s="15"/>
      <c r="AXA309" s="16"/>
      <c r="AXB309" s="17"/>
      <c r="AXC309" s="18"/>
      <c r="AXD309" s="17"/>
      <c r="AXE309" s="19"/>
      <c r="AXF309" s="19"/>
      <c r="AXG309" s="19"/>
      <c r="AXH309" s="15"/>
      <c r="AXI309" s="16"/>
      <c r="AXJ309" s="17"/>
      <c r="AXK309" s="18"/>
      <c r="AXL309" s="17"/>
      <c r="AXM309" s="19"/>
      <c r="AXN309" s="19"/>
      <c r="AXO309" s="19"/>
      <c r="AXP309" s="15"/>
      <c r="AXQ309" s="16"/>
      <c r="AXR309" s="17"/>
      <c r="AXS309" s="18"/>
      <c r="AXT309" s="17"/>
      <c r="AXU309" s="19"/>
      <c r="AXV309" s="19"/>
      <c r="AXW309" s="19"/>
      <c r="AXX309" s="15"/>
      <c r="AXY309" s="16"/>
      <c r="AXZ309" s="17"/>
      <c r="AYA309" s="18"/>
      <c r="AYB309" s="17"/>
      <c r="AYC309" s="19"/>
      <c r="AYD309" s="19"/>
      <c r="AYE309" s="19"/>
      <c r="AYF309" s="15"/>
      <c r="AYG309" s="16"/>
      <c r="AYH309" s="17"/>
      <c r="AYI309" s="18"/>
      <c r="AYJ309" s="17"/>
      <c r="AYK309" s="19"/>
      <c r="AYL309" s="19"/>
      <c r="AYM309" s="19"/>
      <c r="AYN309" s="15"/>
      <c r="AYO309" s="16"/>
      <c r="AYP309" s="17"/>
      <c r="AYQ309" s="18"/>
      <c r="AYR309" s="17"/>
      <c r="AYS309" s="19"/>
      <c r="AYT309" s="19"/>
      <c r="AYU309" s="19"/>
      <c r="AYV309" s="15"/>
      <c r="AYW309" s="16"/>
      <c r="AYX309" s="17"/>
      <c r="AYY309" s="18"/>
      <c r="AYZ309" s="17"/>
      <c r="AZA309" s="19"/>
      <c r="AZB309" s="19"/>
      <c r="AZC309" s="19"/>
      <c r="AZD309" s="15"/>
      <c r="AZE309" s="16"/>
      <c r="AZF309" s="17"/>
      <c r="AZG309" s="18"/>
      <c r="AZH309" s="17"/>
      <c r="AZI309" s="19"/>
      <c r="AZJ309" s="19"/>
      <c r="AZK309" s="19"/>
      <c r="AZL309" s="15"/>
      <c r="AZM309" s="16"/>
      <c r="AZN309" s="17"/>
      <c r="AZO309" s="18"/>
      <c r="AZP309" s="17"/>
      <c r="AZQ309" s="19"/>
      <c r="AZR309" s="19"/>
      <c r="AZS309" s="19"/>
      <c r="AZT309" s="15"/>
      <c r="AZU309" s="16"/>
      <c r="AZV309" s="17"/>
      <c r="AZW309" s="18"/>
      <c r="AZX309" s="17"/>
      <c r="AZY309" s="19"/>
      <c r="AZZ309" s="19"/>
      <c r="BAA309" s="19"/>
      <c r="BAB309" s="15"/>
      <c r="BAC309" s="16"/>
      <c r="BAD309" s="17"/>
      <c r="BAE309" s="18"/>
      <c r="BAF309" s="17"/>
      <c r="BAG309" s="19"/>
      <c r="BAH309" s="19"/>
      <c r="BAI309" s="19"/>
      <c r="BAJ309" s="15"/>
      <c r="BAK309" s="16"/>
      <c r="BAL309" s="17"/>
      <c r="BAM309" s="18"/>
      <c r="BAN309" s="17"/>
      <c r="BAO309" s="19"/>
      <c r="BAP309" s="19"/>
      <c r="BAQ309" s="19"/>
      <c r="BAR309" s="15"/>
      <c r="BAS309" s="16"/>
      <c r="BAT309" s="17"/>
      <c r="BAU309" s="18"/>
      <c r="BAV309" s="17"/>
      <c r="BAW309" s="19"/>
      <c r="BAX309" s="19"/>
      <c r="BAY309" s="19"/>
      <c r="BAZ309" s="15"/>
      <c r="BBA309" s="16"/>
      <c r="BBB309" s="17"/>
      <c r="BBC309" s="18"/>
      <c r="BBD309" s="17"/>
      <c r="BBE309" s="19"/>
      <c r="BBF309" s="19"/>
      <c r="BBG309" s="19"/>
      <c r="BBH309" s="15"/>
      <c r="BBI309" s="16"/>
      <c r="BBJ309" s="17"/>
      <c r="BBK309" s="18"/>
      <c r="BBL309" s="17"/>
      <c r="BBM309" s="19"/>
      <c r="BBN309" s="19"/>
      <c r="BBO309" s="19"/>
      <c r="BBP309" s="15"/>
      <c r="BBQ309" s="16"/>
      <c r="BBR309" s="17"/>
      <c r="BBS309" s="18"/>
      <c r="BBT309" s="17"/>
      <c r="BBU309" s="19"/>
      <c r="BBV309" s="19"/>
      <c r="BBW309" s="19"/>
      <c r="BBX309" s="15"/>
      <c r="BBY309" s="16"/>
      <c r="BBZ309" s="17"/>
      <c r="BCA309" s="18"/>
      <c r="BCB309" s="17"/>
      <c r="BCC309" s="19"/>
      <c r="BCD309" s="19"/>
      <c r="BCE309" s="19"/>
      <c r="BCF309" s="15"/>
      <c r="BCG309" s="16"/>
      <c r="BCH309" s="17"/>
      <c r="BCI309" s="18"/>
      <c r="BCJ309" s="17"/>
      <c r="BCK309" s="19"/>
      <c r="BCL309" s="19"/>
      <c r="BCM309" s="19"/>
      <c r="BCN309" s="15"/>
      <c r="BCO309" s="16"/>
      <c r="BCP309" s="17"/>
      <c r="BCQ309" s="18"/>
      <c r="BCR309" s="17"/>
      <c r="BCS309" s="19"/>
      <c r="BCT309" s="19"/>
      <c r="BCU309" s="19"/>
      <c r="BCV309" s="15"/>
      <c r="BCW309" s="16"/>
      <c r="BCX309" s="17"/>
      <c r="BCY309" s="18"/>
      <c r="BCZ309" s="17"/>
      <c r="BDA309" s="19"/>
      <c r="BDB309" s="19"/>
      <c r="BDC309" s="19"/>
      <c r="BDD309" s="15"/>
      <c r="BDE309" s="16"/>
      <c r="BDF309" s="17"/>
      <c r="BDG309" s="18"/>
      <c r="BDH309" s="17"/>
      <c r="BDI309" s="19"/>
      <c r="BDJ309" s="19"/>
      <c r="BDK309" s="19"/>
      <c r="BDL309" s="15"/>
      <c r="BDM309" s="16"/>
      <c r="BDN309" s="17"/>
      <c r="BDO309" s="18"/>
      <c r="BDP309" s="17"/>
      <c r="BDQ309" s="19"/>
      <c r="BDR309" s="19"/>
      <c r="BDS309" s="19"/>
      <c r="BDT309" s="15"/>
      <c r="BDU309" s="16"/>
      <c r="BDV309" s="17"/>
      <c r="BDW309" s="18"/>
      <c r="BDX309" s="17"/>
      <c r="BDY309" s="19"/>
      <c r="BDZ309" s="19"/>
      <c r="BEA309" s="19"/>
      <c r="BEB309" s="15"/>
      <c r="BEC309" s="16"/>
      <c r="BED309" s="17"/>
      <c r="BEE309" s="18"/>
      <c r="BEF309" s="17"/>
      <c r="BEG309" s="19"/>
      <c r="BEH309" s="19"/>
      <c r="BEI309" s="19"/>
      <c r="BEJ309" s="15"/>
      <c r="BEK309" s="16"/>
      <c r="BEL309" s="17"/>
      <c r="BEM309" s="18"/>
      <c r="BEN309" s="17"/>
      <c r="BEO309" s="19"/>
      <c r="BEP309" s="19"/>
      <c r="BEQ309" s="19"/>
      <c r="BER309" s="15"/>
      <c r="BES309" s="16"/>
      <c r="BET309" s="17"/>
      <c r="BEU309" s="18"/>
      <c r="BEV309" s="17"/>
      <c r="BEW309" s="19"/>
      <c r="BEX309" s="19"/>
      <c r="BEY309" s="19"/>
      <c r="BEZ309" s="15"/>
      <c r="BFA309" s="16"/>
      <c r="BFB309" s="17"/>
      <c r="BFC309" s="18"/>
      <c r="BFD309" s="17"/>
      <c r="BFE309" s="19"/>
      <c r="BFF309" s="19"/>
      <c r="BFG309" s="19"/>
      <c r="BFH309" s="15"/>
      <c r="BFI309" s="16"/>
      <c r="BFJ309" s="17"/>
      <c r="BFK309" s="18"/>
      <c r="BFL309" s="17"/>
      <c r="BFM309" s="19"/>
      <c r="BFN309" s="19"/>
      <c r="BFO309" s="19"/>
      <c r="BFP309" s="15"/>
      <c r="BFQ309" s="16"/>
      <c r="BFR309" s="17"/>
      <c r="BFS309" s="18"/>
      <c r="BFT309" s="17"/>
      <c r="BFU309" s="19"/>
      <c r="BFV309" s="19"/>
      <c r="BFW309" s="19"/>
      <c r="BFX309" s="15"/>
      <c r="BFY309" s="16"/>
      <c r="BFZ309" s="17"/>
      <c r="BGA309" s="18"/>
      <c r="BGB309" s="17"/>
      <c r="BGC309" s="19"/>
      <c r="BGD309" s="19"/>
      <c r="BGE309" s="19"/>
      <c r="BGF309" s="15"/>
      <c r="BGG309" s="16"/>
      <c r="BGH309" s="17"/>
      <c r="BGI309" s="18"/>
      <c r="BGJ309" s="17"/>
      <c r="BGK309" s="19"/>
      <c r="BGL309" s="19"/>
      <c r="BGM309" s="19"/>
      <c r="BGN309" s="15"/>
      <c r="BGO309" s="16"/>
      <c r="BGP309" s="17"/>
      <c r="BGQ309" s="18"/>
      <c r="BGR309" s="17"/>
      <c r="BGS309" s="19"/>
      <c r="BGT309" s="19"/>
      <c r="BGU309" s="19"/>
      <c r="BGV309" s="15"/>
      <c r="BGW309" s="16"/>
      <c r="BGX309" s="17"/>
      <c r="BGY309" s="18"/>
      <c r="BGZ309" s="17"/>
      <c r="BHA309" s="19"/>
      <c r="BHB309" s="19"/>
      <c r="BHC309" s="19"/>
      <c r="BHD309" s="15"/>
      <c r="BHE309" s="16"/>
      <c r="BHF309" s="17"/>
      <c r="BHG309" s="18"/>
      <c r="BHH309" s="17"/>
      <c r="BHI309" s="19"/>
      <c r="BHJ309" s="19"/>
      <c r="BHK309" s="19"/>
      <c r="BHL309" s="15"/>
      <c r="BHM309" s="16"/>
      <c r="BHN309" s="17"/>
      <c r="BHO309" s="18"/>
      <c r="BHP309" s="17"/>
      <c r="BHQ309" s="19"/>
      <c r="BHR309" s="19"/>
      <c r="BHS309" s="19"/>
      <c r="BHT309" s="15"/>
      <c r="BHU309" s="16"/>
      <c r="BHV309" s="17"/>
      <c r="BHW309" s="18"/>
      <c r="BHX309" s="17"/>
      <c r="BHY309" s="19"/>
      <c r="BHZ309" s="19"/>
      <c r="BIA309" s="19"/>
      <c r="BIB309" s="15"/>
      <c r="BIC309" s="16"/>
      <c r="BID309" s="17"/>
      <c r="BIE309" s="18"/>
      <c r="BIF309" s="17"/>
      <c r="BIG309" s="19"/>
      <c r="BIH309" s="19"/>
      <c r="BII309" s="19"/>
      <c r="BIJ309" s="15"/>
      <c r="BIK309" s="16"/>
      <c r="BIL309" s="17"/>
      <c r="BIM309" s="18"/>
      <c r="BIN309" s="17"/>
      <c r="BIO309" s="19"/>
      <c r="BIP309" s="19"/>
      <c r="BIQ309" s="19"/>
      <c r="BIR309" s="15"/>
      <c r="BIS309" s="16"/>
      <c r="BIT309" s="17"/>
      <c r="BIU309" s="18"/>
      <c r="BIV309" s="17"/>
      <c r="BIW309" s="19"/>
      <c r="BIX309" s="19"/>
      <c r="BIY309" s="19"/>
      <c r="BIZ309" s="15"/>
      <c r="BJA309" s="16"/>
      <c r="BJB309" s="17"/>
      <c r="BJC309" s="18"/>
      <c r="BJD309" s="17"/>
      <c r="BJE309" s="19"/>
      <c r="BJF309" s="19"/>
      <c r="BJG309" s="19"/>
      <c r="BJH309" s="15"/>
      <c r="BJI309" s="16"/>
      <c r="BJJ309" s="17"/>
      <c r="BJK309" s="18"/>
      <c r="BJL309" s="17"/>
      <c r="BJM309" s="19"/>
      <c r="BJN309" s="19"/>
      <c r="BJO309" s="19"/>
      <c r="BJP309" s="15"/>
      <c r="BJQ309" s="16"/>
      <c r="BJR309" s="17"/>
      <c r="BJS309" s="18"/>
      <c r="BJT309" s="17"/>
      <c r="BJU309" s="19"/>
      <c r="BJV309" s="19"/>
      <c r="BJW309" s="19"/>
      <c r="BJX309" s="15"/>
      <c r="BJY309" s="16"/>
      <c r="BJZ309" s="17"/>
      <c r="BKA309" s="18"/>
      <c r="BKB309" s="17"/>
      <c r="BKC309" s="19"/>
      <c r="BKD309" s="19"/>
      <c r="BKE309" s="19"/>
      <c r="BKF309" s="15"/>
      <c r="BKG309" s="16"/>
      <c r="BKH309" s="17"/>
      <c r="BKI309" s="18"/>
      <c r="BKJ309" s="17"/>
      <c r="BKK309" s="19"/>
      <c r="BKL309" s="19"/>
      <c r="BKM309" s="19"/>
      <c r="BKN309" s="15"/>
      <c r="BKO309" s="16"/>
      <c r="BKP309" s="17"/>
      <c r="BKQ309" s="18"/>
      <c r="BKR309" s="17"/>
      <c r="BKS309" s="19"/>
      <c r="BKT309" s="19"/>
      <c r="BKU309" s="19"/>
      <c r="BKV309" s="15"/>
      <c r="BKW309" s="16"/>
      <c r="BKX309" s="17"/>
      <c r="BKY309" s="18"/>
      <c r="BKZ309" s="17"/>
      <c r="BLA309" s="19"/>
      <c r="BLB309" s="19"/>
      <c r="BLC309" s="19"/>
      <c r="BLD309" s="15"/>
      <c r="BLE309" s="16"/>
      <c r="BLF309" s="17"/>
      <c r="BLG309" s="18"/>
      <c r="BLH309" s="17"/>
      <c r="BLI309" s="19"/>
      <c r="BLJ309" s="19"/>
      <c r="BLK309" s="19"/>
      <c r="BLL309" s="15"/>
      <c r="BLM309" s="16"/>
      <c r="BLN309" s="17"/>
      <c r="BLO309" s="18"/>
      <c r="BLP309" s="17"/>
      <c r="BLQ309" s="19"/>
      <c r="BLR309" s="19"/>
      <c r="BLS309" s="19"/>
      <c r="BLT309" s="15"/>
      <c r="BLU309" s="16"/>
      <c r="BLV309" s="17"/>
      <c r="BLW309" s="18"/>
      <c r="BLX309" s="17"/>
      <c r="BLY309" s="19"/>
      <c r="BLZ309" s="19"/>
      <c r="BMA309" s="19"/>
      <c r="BMB309" s="15"/>
      <c r="BMC309" s="16"/>
      <c r="BMD309" s="17"/>
      <c r="BME309" s="18"/>
      <c r="BMF309" s="17"/>
      <c r="BMG309" s="19"/>
      <c r="BMH309" s="19"/>
      <c r="BMI309" s="19"/>
      <c r="BMJ309" s="15"/>
      <c r="BMK309" s="16"/>
      <c r="BML309" s="17"/>
      <c r="BMM309" s="18"/>
      <c r="BMN309" s="17"/>
      <c r="BMO309" s="19"/>
      <c r="BMP309" s="19"/>
      <c r="BMQ309" s="19"/>
      <c r="BMR309" s="15"/>
      <c r="BMS309" s="16"/>
      <c r="BMT309" s="17"/>
      <c r="BMU309" s="18"/>
      <c r="BMV309" s="17"/>
      <c r="BMW309" s="19"/>
      <c r="BMX309" s="19"/>
      <c r="BMY309" s="19"/>
      <c r="BMZ309" s="15"/>
      <c r="BNA309" s="16"/>
      <c r="BNB309" s="17"/>
      <c r="BNC309" s="18"/>
      <c r="BND309" s="17"/>
      <c r="BNE309" s="19"/>
      <c r="BNF309" s="19"/>
      <c r="BNG309" s="19"/>
      <c r="BNH309" s="15"/>
      <c r="BNI309" s="16"/>
      <c r="BNJ309" s="17"/>
      <c r="BNK309" s="18"/>
      <c r="BNL309" s="17"/>
      <c r="BNM309" s="19"/>
      <c r="BNN309" s="19"/>
      <c r="BNO309" s="19"/>
      <c r="BNP309" s="15"/>
      <c r="BNQ309" s="16"/>
      <c r="BNR309" s="17"/>
      <c r="BNS309" s="18"/>
      <c r="BNT309" s="17"/>
      <c r="BNU309" s="19"/>
      <c r="BNV309" s="19"/>
      <c r="BNW309" s="19"/>
      <c r="BNX309" s="15"/>
      <c r="BNY309" s="16"/>
      <c r="BNZ309" s="17"/>
      <c r="BOA309" s="18"/>
      <c r="BOB309" s="17"/>
      <c r="BOC309" s="19"/>
      <c r="BOD309" s="19"/>
      <c r="BOE309" s="19"/>
      <c r="BOF309" s="15"/>
      <c r="BOG309" s="16"/>
      <c r="BOH309" s="17"/>
      <c r="BOI309" s="18"/>
      <c r="BOJ309" s="17"/>
      <c r="BOK309" s="19"/>
      <c r="BOL309" s="19"/>
      <c r="BOM309" s="19"/>
      <c r="BON309" s="15"/>
      <c r="BOO309" s="16"/>
      <c r="BOP309" s="17"/>
      <c r="BOQ309" s="18"/>
      <c r="BOR309" s="17"/>
      <c r="BOS309" s="19"/>
      <c r="BOT309" s="19"/>
      <c r="BOU309" s="19"/>
      <c r="BOV309" s="15"/>
      <c r="BOW309" s="16"/>
      <c r="BOX309" s="17"/>
      <c r="BOY309" s="18"/>
      <c r="BOZ309" s="17"/>
      <c r="BPA309" s="19"/>
      <c r="BPB309" s="19"/>
      <c r="BPC309" s="19"/>
      <c r="BPD309" s="15"/>
      <c r="BPE309" s="16"/>
      <c r="BPF309" s="17"/>
      <c r="BPG309" s="18"/>
      <c r="BPH309" s="17"/>
      <c r="BPI309" s="19"/>
      <c r="BPJ309" s="19"/>
      <c r="BPK309" s="19"/>
      <c r="BPL309" s="15"/>
      <c r="BPM309" s="16"/>
      <c r="BPN309" s="17"/>
      <c r="BPO309" s="18"/>
      <c r="BPP309" s="17"/>
      <c r="BPQ309" s="19"/>
      <c r="BPR309" s="19"/>
      <c r="BPS309" s="19"/>
      <c r="BPT309" s="15"/>
      <c r="BPU309" s="16"/>
      <c r="BPV309" s="17"/>
      <c r="BPW309" s="18"/>
      <c r="BPX309" s="17"/>
      <c r="BPY309" s="19"/>
      <c r="BPZ309" s="19"/>
      <c r="BQA309" s="19"/>
      <c r="BQB309" s="15"/>
      <c r="BQC309" s="16"/>
      <c r="BQD309" s="17"/>
      <c r="BQE309" s="18"/>
      <c r="BQF309" s="17"/>
      <c r="BQG309" s="19"/>
      <c r="BQH309" s="19"/>
      <c r="BQI309" s="19"/>
      <c r="BQJ309" s="15"/>
      <c r="BQK309" s="16"/>
      <c r="BQL309" s="17"/>
      <c r="BQM309" s="18"/>
      <c r="BQN309" s="17"/>
      <c r="BQO309" s="19"/>
      <c r="BQP309" s="19"/>
      <c r="BQQ309" s="19"/>
      <c r="BQR309" s="15"/>
      <c r="BQS309" s="16"/>
      <c r="BQT309" s="17"/>
      <c r="BQU309" s="18"/>
      <c r="BQV309" s="17"/>
      <c r="BQW309" s="19"/>
      <c r="BQX309" s="19"/>
      <c r="BQY309" s="19"/>
      <c r="BQZ309" s="15"/>
      <c r="BRA309" s="16"/>
      <c r="BRB309" s="17"/>
      <c r="BRC309" s="18"/>
      <c r="BRD309" s="17"/>
      <c r="BRE309" s="19"/>
      <c r="BRF309" s="19"/>
      <c r="BRG309" s="19"/>
      <c r="BRH309" s="15"/>
      <c r="BRI309" s="16"/>
      <c r="BRJ309" s="17"/>
      <c r="BRK309" s="18"/>
      <c r="BRL309" s="17"/>
      <c r="BRM309" s="19"/>
      <c r="BRN309" s="19"/>
      <c r="BRO309" s="19"/>
      <c r="BRP309" s="15"/>
      <c r="BRQ309" s="16"/>
      <c r="BRR309" s="17"/>
      <c r="BRS309" s="18"/>
      <c r="BRT309" s="17"/>
      <c r="BRU309" s="19"/>
      <c r="BRV309" s="19"/>
      <c r="BRW309" s="19"/>
      <c r="BRX309" s="15"/>
      <c r="BRY309" s="16"/>
      <c r="BRZ309" s="17"/>
      <c r="BSA309" s="18"/>
      <c r="BSB309" s="17"/>
      <c r="BSC309" s="19"/>
      <c r="BSD309" s="19"/>
      <c r="BSE309" s="19"/>
      <c r="BSF309" s="15"/>
      <c r="BSG309" s="16"/>
      <c r="BSH309" s="17"/>
      <c r="BSI309" s="18"/>
      <c r="BSJ309" s="17"/>
      <c r="BSK309" s="19"/>
      <c r="BSL309" s="19"/>
      <c r="BSM309" s="19"/>
      <c r="BSN309" s="15"/>
      <c r="BSO309" s="16"/>
      <c r="BSP309" s="17"/>
      <c r="BSQ309" s="18"/>
      <c r="BSR309" s="17"/>
      <c r="BSS309" s="19"/>
      <c r="BST309" s="19"/>
      <c r="BSU309" s="19"/>
      <c r="BSV309" s="15"/>
      <c r="BSW309" s="16"/>
      <c r="BSX309" s="17"/>
      <c r="BSY309" s="18"/>
      <c r="BSZ309" s="17"/>
      <c r="BTA309" s="19"/>
      <c r="BTB309" s="19"/>
      <c r="BTC309" s="19"/>
      <c r="BTD309" s="15"/>
      <c r="BTE309" s="16"/>
      <c r="BTF309" s="17"/>
      <c r="BTG309" s="18"/>
      <c r="BTH309" s="17"/>
      <c r="BTI309" s="19"/>
      <c r="BTJ309" s="19"/>
      <c r="BTK309" s="19"/>
      <c r="BTL309" s="15"/>
      <c r="BTM309" s="16"/>
      <c r="BTN309" s="17"/>
      <c r="BTO309" s="18"/>
      <c r="BTP309" s="17"/>
      <c r="BTQ309" s="19"/>
      <c r="BTR309" s="19"/>
      <c r="BTS309" s="19"/>
      <c r="BTT309" s="15"/>
      <c r="BTU309" s="16"/>
      <c r="BTV309" s="17"/>
      <c r="BTW309" s="18"/>
      <c r="BTX309" s="17"/>
      <c r="BTY309" s="19"/>
      <c r="BTZ309" s="19"/>
      <c r="BUA309" s="19"/>
      <c r="BUB309" s="15"/>
      <c r="BUC309" s="16"/>
      <c r="BUD309" s="17"/>
      <c r="BUE309" s="18"/>
      <c r="BUF309" s="17"/>
      <c r="BUG309" s="19"/>
      <c r="BUH309" s="19"/>
      <c r="BUI309" s="19"/>
      <c r="BUJ309" s="15"/>
      <c r="BUK309" s="16"/>
      <c r="BUL309" s="17"/>
      <c r="BUM309" s="18"/>
      <c r="BUN309" s="17"/>
      <c r="BUO309" s="19"/>
      <c r="BUP309" s="19"/>
      <c r="BUQ309" s="19"/>
      <c r="BUR309" s="15"/>
      <c r="BUS309" s="16"/>
      <c r="BUT309" s="17"/>
      <c r="BUU309" s="18"/>
      <c r="BUV309" s="17"/>
      <c r="BUW309" s="19"/>
      <c r="BUX309" s="19"/>
      <c r="BUY309" s="19"/>
      <c r="BUZ309" s="15"/>
      <c r="BVA309" s="16"/>
      <c r="BVB309" s="17"/>
      <c r="BVC309" s="18"/>
      <c r="BVD309" s="17"/>
      <c r="BVE309" s="19"/>
      <c r="BVF309" s="19"/>
      <c r="BVG309" s="19"/>
      <c r="BVH309" s="15"/>
      <c r="BVI309" s="16"/>
      <c r="BVJ309" s="17"/>
      <c r="BVK309" s="18"/>
      <c r="BVL309" s="17"/>
      <c r="BVM309" s="19"/>
      <c r="BVN309" s="19"/>
      <c r="BVO309" s="19"/>
      <c r="BVP309" s="15"/>
      <c r="BVQ309" s="16"/>
      <c r="BVR309" s="17"/>
      <c r="BVS309" s="18"/>
      <c r="BVT309" s="17"/>
      <c r="BVU309" s="19"/>
      <c r="BVV309" s="19"/>
      <c r="BVW309" s="19"/>
      <c r="BVX309" s="15"/>
      <c r="BVY309" s="16"/>
      <c r="BVZ309" s="17"/>
      <c r="BWA309" s="18"/>
      <c r="BWB309" s="17"/>
      <c r="BWC309" s="19"/>
      <c r="BWD309" s="19"/>
      <c r="BWE309" s="19"/>
      <c r="BWF309" s="15"/>
      <c r="BWG309" s="16"/>
      <c r="BWH309" s="17"/>
      <c r="BWI309" s="18"/>
      <c r="BWJ309" s="17"/>
      <c r="BWK309" s="19"/>
      <c r="BWL309" s="19"/>
      <c r="BWM309" s="19"/>
      <c r="BWN309" s="15"/>
      <c r="BWO309" s="16"/>
      <c r="BWP309" s="17"/>
      <c r="BWQ309" s="18"/>
      <c r="BWR309" s="17"/>
      <c r="BWS309" s="19"/>
      <c r="BWT309" s="19"/>
      <c r="BWU309" s="19"/>
      <c r="BWV309" s="15"/>
      <c r="BWW309" s="16"/>
      <c r="BWX309" s="17"/>
      <c r="BWY309" s="18"/>
      <c r="BWZ309" s="17"/>
      <c r="BXA309" s="19"/>
      <c r="BXB309" s="19"/>
      <c r="BXC309" s="19"/>
      <c r="BXD309" s="15"/>
      <c r="BXE309" s="16"/>
      <c r="BXF309" s="17"/>
      <c r="BXG309" s="18"/>
      <c r="BXH309" s="17"/>
      <c r="BXI309" s="19"/>
      <c r="BXJ309" s="19"/>
      <c r="BXK309" s="19"/>
      <c r="BXL309" s="15"/>
      <c r="BXM309" s="16"/>
      <c r="BXN309" s="17"/>
      <c r="BXO309" s="18"/>
      <c r="BXP309" s="17"/>
      <c r="BXQ309" s="19"/>
      <c r="BXR309" s="19"/>
      <c r="BXS309" s="19"/>
      <c r="BXT309" s="15"/>
      <c r="BXU309" s="16"/>
      <c r="BXV309" s="17"/>
      <c r="BXW309" s="18"/>
      <c r="BXX309" s="17"/>
      <c r="BXY309" s="19"/>
      <c r="BXZ309" s="19"/>
      <c r="BYA309" s="19"/>
      <c r="BYB309" s="15"/>
      <c r="BYC309" s="16"/>
      <c r="BYD309" s="17"/>
      <c r="BYE309" s="18"/>
      <c r="BYF309" s="17"/>
      <c r="BYG309" s="19"/>
      <c r="BYH309" s="19"/>
      <c r="BYI309" s="19"/>
      <c r="BYJ309" s="15"/>
      <c r="BYK309" s="16"/>
      <c r="BYL309" s="17"/>
      <c r="BYM309" s="18"/>
      <c r="BYN309" s="17"/>
      <c r="BYO309" s="19"/>
      <c r="BYP309" s="19"/>
      <c r="BYQ309" s="19"/>
      <c r="BYR309" s="15"/>
      <c r="BYS309" s="16"/>
      <c r="BYT309" s="17"/>
      <c r="BYU309" s="18"/>
      <c r="BYV309" s="17"/>
      <c r="BYW309" s="19"/>
      <c r="BYX309" s="19"/>
      <c r="BYY309" s="19"/>
      <c r="BYZ309" s="15"/>
      <c r="BZA309" s="16"/>
      <c r="BZB309" s="17"/>
      <c r="BZC309" s="18"/>
      <c r="BZD309" s="17"/>
      <c r="BZE309" s="19"/>
      <c r="BZF309" s="19"/>
      <c r="BZG309" s="19"/>
      <c r="BZH309" s="15"/>
      <c r="BZI309" s="16"/>
      <c r="BZJ309" s="17"/>
      <c r="BZK309" s="18"/>
      <c r="BZL309" s="17"/>
      <c r="BZM309" s="19"/>
      <c r="BZN309" s="19"/>
      <c r="BZO309" s="19"/>
      <c r="BZP309" s="15"/>
      <c r="BZQ309" s="16"/>
      <c r="BZR309" s="17"/>
      <c r="BZS309" s="18"/>
      <c r="BZT309" s="17"/>
      <c r="BZU309" s="19"/>
      <c r="BZV309" s="19"/>
      <c r="BZW309" s="19"/>
      <c r="BZX309" s="15"/>
      <c r="BZY309" s="16"/>
      <c r="BZZ309" s="17"/>
      <c r="CAA309" s="18"/>
      <c r="CAB309" s="17"/>
      <c r="CAC309" s="19"/>
      <c r="CAD309" s="19"/>
      <c r="CAE309" s="19"/>
      <c r="CAF309" s="15"/>
      <c r="CAG309" s="16"/>
      <c r="CAH309" s="17"/>
      <c r="CAI309" s="18"/>
      <c r="CAJ309" s="17"/>
      <c r="CAK309" s="19"/>
      <c r="CAL309" s="19"/>
      <c r="CAM309" s="19"/>
      <c r="CAN309" s="15"/>
      <c r="CAO309" s="16"/>
      <c r="CAP309" s="17"/>
      <c r="CAQ309" s="18"/>
      <c r="CAR309" s="17"/>
      <c r="CAS309" s="19"/>
      <c r="CAT309" s="19"/>
      <c r="CAU309" s="19"/>
      <c r="CAV309" s="15"/>
      <c r="CAW309" s="16"/>
      <c r="CAX309" s="17"/>
      <c r="CAY309" s="18"/>
      <c r="CAZ309" s="17"/>
      <c r="CBA309" s="19"/>
      <c r="CBB309" s="19"/>
      <c r="CBC309" s="19"/>
      <c r="CBD309" s="15"/>
      <c r="CBE309" s="16"/>
      <c r="CBF309" s="17"/>
      <c r="CBG309" s="18"/>
      <c r="CBH309" s="17"/>
      <c r="CBI309" s="19"/>
      <c r="CBJ309" s="19"/>
      <c r="CBK309" s="19"/>
      <c r="CBL309" s="15"/>
      <c r="CBM309" s="16"/>
      <c r="CBN309" s="17"/>
      <c r="CBO309" s="18"/>
      <c r="CBP309" s="17"/>
      <c r="CBQ309" s="19"/>
      <c r="CBR309" s="19"/>
      <c r="CBS309" s="19"/>
      <c r="CBT309" s="15"/>
      <c r="CBU309" s="16"/>
      <c r="CBV309" s="17"/>
      <c r="CBW309" s="18"/>
      <c r="CBX309" s="17"/>
      <c r="CBY309" s="19"/>
      <c r="CBZ309" s="19"/>
      <c r="CCA309" s="19"/>
      <c r="CCB309" s="15"/>
      <c r="CCC309" s="16"/>
      <c r="CCD309" s="17"/>
      <c r="CCE309" s="18"/>
      <c r="CCF309" s="17"/>
      <c r="CCG309" s="19"/>
      <c r="CCH309" s="19"/>
      <c r="CCI309" s="19"/>
      <c r="CCJ309" s="15"/>
      <c r="CCK309" s="16"/>
      <c r="CCL309" s="17"/>
      <c r="CCM309" s="18"/>
      <c r="CCN309" s="17"/>
      <c r="CCO309" s="19"/>
      <c r="CCP309" s="19"/>
      <c r="CCQ309" s="19"/>
      <c r="CCR309" s="15"/>
      <c r="CCS309" s="16"/>
      <c r="CCT309" s="17"/>
      <c r="CCU309" s="18"/>
      <c r="CCV309" s="17"/>
      <c r="CCW309" s="19"/>
      <c r="CCX309" s="19"/>
      <c r="CCY309" s="19"/>
      <c r="CCZ309" s="15"/>
      <c r="CDA309" s="16"/>
      <c r="CDB309" s="17"/>
      <c r="CDC309" s="18"/>
      <c r="CDD309" s="17"/>
      <c r="CDE309" s="19"/>
      <c r="CDF309" s="19"/>
      <c r="CDG309" s="19"/>
      <c r="CDH309" s="15"/>
      <c r="CDI309" s="16"/>
      <c r="CDJ309" s="17"/>
      <c r="CDK309" s="18"/>
      <c r="CDL309" s="17"/>
      <c r="CDM309" s="19"/>
      <c r="CDN309" s="19"/>
      <c r="CDO309" s="19"/>
      <c r="CDP309" s="15"/>
      <c r="CDQ309" s="16"/>
      <c r="CDR309" s="17"/>
      <c r="CDS309" s="18"/>
      <c r="CDT309" s="17"/>
      <c r="CDU309" s="19"/>
      <c r="CDV309" s="19"/>
      <c r="CDW309" s="19"/>
      <c r="CDX309" s="15"/>
      <c r="CDY309" s="16"/>
      <c r="CDZ309" s="17"/>
      <c r="CEA309" s="18"/>
      <c r="CEB309" s="17"/>
      <c r="CEC309" s="19"/>
      <c r="CED309" s="19"/>
      <c r="CEE309" s="19"/>
      <c r="CEF309" s="15"/>
      <c r="CEG309" s="16"/>
      <c r="CEH309" s="17"/>
      <c r="CEI309" s="18"/>
      <c r="CEJ309" s="17"/>
      <c r="CEK309" s="19"/>
      <c r="CEL309" s="19"/>
      <c r="CEM309" s="19"/>
      <c r="CEN309" s="15"/>
      <c r="CEO309" s="16"/>
      <c r="CEP309" s="17"/>
      <c r="CEQ309" s="18"/>
      <c r="CER309" s="17"/>
      <c r="CES309" s="19"/>
      <c r="CET309" s="19"/>
      <c r="CEU309" s="19"/>
      <c r="CEV309" s="15"/>
      <c r="CEW309" s="16"/>
      <c r="CEX309" s="17"/>
      <c r="CEY309" s="18"/>
      <c r="CEZ309" s="17"/>
      <c r="CFA309" s="19"/>
      <c r="CFB309" s="19"/>
      <c r="CFC309" s="19"/>
      <c r="CFD309" s="15"/>
      <c r="CFE309" s="16"/>
      <c r="CFF309" s="17"/>
      <c r="CFG309" s="18"/>
      <c r="CFH309" s="17"/>
      <c r="CFI309" s="19"/>
      <c r="CFJ309" s="19"/>
      <c r="CFK309" s="19"/>
      <c r="CFL309" s="15"/>
      <c r="CFM309" s="16"/>
      <c r="CFN309" s="17"/>
      <c r="CFO309" s="18"/>
      <c r="CFP309" s="17"/>
      <c r="CFQ309" s="19"/>
      <c r="CFR309" s="19"/>
      <c r="CFS309" s="19"/>
      <c r="CFT309" s="15"/>
      <c r="CFU309" s="16"/>
      <c r="CFV309" s="17"/>
      <c r="CFW309" s="18"/>
      <c r="CFX309" s="17"/>
      <c r="CFY309" s="19"/>
      <c r="CFZ309" s="19"/>
      <c r="CGA309" s="19"/>
      <c r="CGB309" s="15"/>
      <c r="CGC309" s="16"/>
      <c r="CGD309" s="17"/>
      <c r="CGE309" s="18"/>
      <c r="CGF309" s="17"/>
      <c r="CGG309" s="19"/>
      <c r="CGH309" s="19"/>
      <c r="CGI309" s="19"/>
      <c r="CGJ309" s="15"/>
      <c r="CGK309" s="16"/>
      <c r="CGL309" s="17"/>
      <c r="CGM309" s="18"/>
      <c r="CGN309" s="17"/>
      <c r="CGO309" s="19"/>
      <c r="CGP309" s="19"/>
      <c r="CGQ309" s="19"/>
      <c r="CGR309" s="15"/>
      <c r="CGS309" s="16"/>
      <c r="CGT309" s="17"/>
      <c r="CGU309" s="18"/>
      <c r="CGV309" s="17"/>
      <c r="CGW309" s="19"/>
      <c r="CGX309" s="19"/>
      <c r="CGY309" s="19"/>
      <c r="CGZ309" s="15"/>
      <c r="CHA309" s="16"/>
      <c r="CHB309" s="17"/>
      <c r="CHC309" s="18"/>
      <c r="CHD309" s="17"/>
      <c r="CHE309" s="19"/>
      <c r="CHF309" s="19"/>
      <c r="CHG309" s="19"/>
      <c r="CHH309" s="15"/>
      <c r="CHI309" s="16"/>
      <c r="CHJ309" s="17"/>
      <c r="CHK309" s="18"/>
      <c r="CHL309" s="17"/>
      <c r="CHM309" s="19"/>
      <c r="CHN309" s="19"/>
      <c r="CHO309" s="19"/>
      <c r="CHP309" s="15"/>
      <c r="CHQ309" s="16"/>
      <c r="CHR309" s="17"/>
      <c r="CHS309" s="18"/>
      <c r="CHT309" s="17"/>
      <c r="CHU309" s="19"/>
      <c r="CHV309" s="19"/>
      <c r="CHW309" s="19"/>
      <c r="CHX309" s="15"/>
      <c r="CHY309" s="16"/>
      <c r="CHZ309" s="17"/>
      <c r="CIA309" s="18"/>
      <c r="CIB309" s="17"/>
      <c r="CIC309" s="19"/>
      <c r="CID309" s="19"/>
      <c r="CIE309" s="19"/>
      <c r="CIF309" s="15"/>
      <c r="CIG309" s="16"/>
      <c r="CIH309" s="17"/>
      <c r="CII309" s="18"/>
      <c r="CIJ309" s="17"/>
      <c r="CIK309" s="19"/>
      <c r="CIL309" s="19"/>
      <c r="CIM309" s="19"/>
      <c r="CIN309" s="15"/>
      <c r="CIO309" s="16"/>
      <c r="CIP309" s="17"/>
      <c r="CIQ309" s="18"/>
      <c r="CIR309" s="17"/>
      <c r="CIS309" s="19"/>
      <c r="CIT309" s="19"/>
      <c r="CIU309" s="19"/>
      <c r="CIV309" s="15"/>
      <c r="CIW309" s="16"/>
      <c r="CIX309" s="17"/>
      <c r="CIY309" s="18"/>
      <c r="CIZ309" s="17"/>
      <c r="CJA309" s="19"/>
      <c r="CJB309" s="19"/>
      <c r="CJC309" s="19"/>
      <c r="CJD309" s="15"/>
      <c r="CJE309" s="16"/>
      <c r="CJF309" s="17"/>
      <c r="CJG309" s="18"/>
      <c r="CJH309" s="17"/>
      <c r="CJI309" s="19"/>
      <c r="CJJ309" s="19"/>
      <c r="CJK309" s="19"/>
      <c r="CJL309" s="15"/>
      <c r="CJM309" s="16"/>
      <c r="CJN309" s="17"/>
      <c r="CJO309" s="18"/>
      <c r="CJP309" s="17"/>
      <c r="CJQ309" s="19"/>
      <c r="CJR309" s="19"/>
      <c r="CJS309" s="19"/>
      <c r="CJT309" s="15"/>
      <c r="CJU309" s="16"/>
      <c r="CJV309" s="17"/>
      <c r="CJW309" s="18"/>
      <c r="CJX309" s="17"/>
      <c r="CJY309" s="19"/>
      <c r="CJZ309" s="19"/>
      <c r="CKA309" s="19"/>
      <c r="CKB309" s="15"/>
      <c r="CKC309" s="16"/>
      <c r="CKD309" s="17"/>
      <c r="CKE309" s="18"/>
      <c r="CKF309" s="17"/>
      <c r="CKG309" s="19"/>
      <c r="CKH309" s="19"/>
      <c r="CKI309" s="19"/>
      <c r="CKJ309" s="15"/>
      <c r="CKK309" s="16"/>
      <c r="CKL309" s="17"/>
      <c r="CKM309" s="18"/>
      <c r="CKN309" s="17"/>
      <c r="CKO309" s="19"/>
      <c r="CKP309" s="19"/>
      <c r="CKQ309" s="19"/>
      <c r="CKR309" s="15"/>
      <c r="CKS309" s="16"/>
      <c r="CKT309" s="17"/>
      <c r="CKU309" s="18"/>
      <c r="CKV309" s="17"/>
      <c r="CKW309" s="19"/>
      <c r="CKX309" s="19"/>
      <c r="CKY309" s="19"/>
      <c r="CKZ309" s="15"/>
      <c r="CLA309" s="16"/>
      <c r="CLB309" s="17"/>
      <c r="CLC309" s="18"/>
      <c r="CLD309" s="17"/>
      <c r="CLE309" s="19"/>
      <c r="CLF309" s="19"/>
      <c r="CLG309" s="19"/>
      <c r="CLH309" s="15"/>
      <c r="CLI309" s="16"/>
      <c r="CLJ309" s="17"/>
      <c r="CLK309" s="18"/>
      <c r="CLL309" s="17"/>
      <c r="CLM309" s="19"/>
      <c r="CLN309" s="19"/>
      <c r="CLO309" s="19"/>
      <c r="CLP309" s="15"/>
      <c r="CLQ309" s="16"/>
      <c r="CLR309" s="17"/>
      <c r="CLS309" s="18"/>
      <c r="CLT309" s="17"/>
      <c r="CLU309" s="19"/>
      <c r="CLV309" s="19"/>
      <c r="CLW309" s="19"/>
      <c r="CLX309" s="15"/>
      <c r="CLY309" s="16"/>
      <c r="CLZ309" s="17"/>
      <c r="CMA309" s="18"/>
      <c r="CMB309" s="17"/>
      <c r="CMC309" s="19"/>
      <c r="CMD309" s="19"/>
      <c r="CME309" s="19"/>
      <c r="CMF309" s="15"/>
      <c r="CMG309" s="16"/>
      <c r="CMH309" s="17"/>
      <c r="CMI309" s="18"/>
      <c r="CMJ309" s="17"/>
      <c r="CMK309" s="19"/>
      <c r="CML309" s="19"/>
      <c r="CMM309" s="19"/>
      <c r="CMN309" s="15"/>
      <c r="CMO309" s="16"/>
      <c r="CMP309" s="17"/>
      <c r="CMQ309" s="18"/>
      <c r="CMR309" s="17"/>
      <c r="CMS309" s="19"/>
      <c r="CMT309" s="19"/>
      <c r="CMU309" s="19"/>
      <c r="CMV309" s="15"/>
      <c r="CMW309" s="16"/>
      <c r="CMX309" s="17"/>
      <c r="CMY309" s="18"/>
      <c r="CMZ309" s="17"/>
      <c r="CNA309" s="19"/>
      <c r="CNB309" s="19"/>
      <c r="CNC309" s="19"/>
      <c r="CND309" s="15"/>
      <c r="CNE309" s="16"/>
      <c r="CNF309" s="17"/>
      <c r="CNG309" s="18"/>
      <c r="CNH309" s="17"/>
      <c r="CNI309" s="19"/>
      <c r="CNJ309" s="19"/>
      <c r="CNK309" s="19"/>
      <c r="CNL309" s="15"/>
      <c r="CNM309" s="16"/>
      <c r="CNN309" s="17"/>
      <c r="CNO309" s="18"/>
      <c r="CNP309" s="17"/>
      <c r="CNQ309" s="19"/>
      <c r="CNR309" s="19"/>
      <c r="CNS309" s="19"/>
      <c r="CNT309" s="15"/>
      <c r="CNU309" s="16"/>
      <c r="CNV309" s="17"/>
      <c r="CNW309" s="18"/>
      <c r="CNX309" s="17"/>
      <c r="CNY309" s="19"/>
      <c r="CNZ309" s="19"/>
      <c r="COA309" s="19"/>
      <c r="COB309" s="15"/>
      <c r="COC309" s="16"/>
      <c r="COD309" s="17"/>
      <c r="COE309" s="18"/>
      <c r="COF309" s="17"/>
      <c r="COG309" s="19"/>
      <c r="COH309" s="19"/>
      <c r="COI309" s="19"/>
      <c r="COJ309" s="15"/>
      <c r="COK309" s="16"/>
      <c r="COL309" s="17"/>
      <c r="COM309" s="18"/>
      <c r="CON309" s="17"/>
      <c r="COO309" s="19"/>
      <c r="COP309" s="19"/>
      <c r="COQ309" s="19"/>
      <c r="COR309" s="15"/>
      <c r="COS309" s="16"/>
      <c r="COT309" s="17"/>
      <c r="COU309" s="18"/>
      <c r="COV309" s="17"/>
      <c r="COW309" s="19"/>
      <c r="COX309" s="19"/>
      <c r="COY309" s="19"/>
      <c r="COZ309" s="15"/>
      <c r="CPA309" s="16"/>
      <c r="CPB309" s="17"/>
      <c r="CPC309" s="18"/>
      <c r="CPD309" s="17"/>
      <c r="CPE309" s="19"/>
      <c r="CPF309" s="19"/>
      <c r="CPG309" s="19"/>
      <c r="CPH309" s="15"/>
      <c r="CPI309" s="16"/>
      <c r="CPJ309" s="17"/>
      <c r="CPK309" s="18"/>
      <c r="CPL309" s="17"/>
      <c r="CPM309" s="19"/>
      <c r="CPN309" s="19"/>
      <c r="CPO309" s="19"/>
      <c r="CPP309" s="15"/>
      <c r="CPQ309" s="16"/>
      <c r="CPR309" s="17"/>
      <c r="CPS309" s="18"/>
      <c r="CPT309" s="17"/>
      <c r="CPU309" s="19"/>
      <c r="CPV309" s="19"/>
      <c r="CPW309" s="19"/>
      <c r="CPX309" s="15"/>
      <c r="CPY309" s="16"/>
      <c r="CPZ309" s="17"/>
      <c r="CQA309" s="18"/>
      <c r="CQB309" s="17"/>
      <c r="CQC309" s="19"/>
      <c r="CQD309" s="19"/>
      <c r="CQE309" s="19"/>
      <c r="CQF309" s="15"/>
      <c r="CQG309" s="16"/>
      <c r="CQH309" s="17"/>
      <c r="CQI309" s="18"/>
      <c r="CQJ309" s="17"/>
      <c r="CQK309" s="19"/>
      <c r="CQL309" s="19"/>
      <c r="CQM309" s="19"/>
      <c r="CQN309" s="15"/>
      <c r="CQO309" s="16"/>
      <c r="CQP309" s="17"/>
      <c r="CQQ309" s="18"/>
      <c r="CQR309" s="17"/>
      <c r="CQS309" s="19"/>
      <c r="CQT309" s="19"/>
      <c r="CQU309" s="19"/>
      <c r="CQV309" s="15"/>
      <c r="CQW309" s="16"/>
      <c r="CQX309" s="17"/>
      <c r="CQY309" s="18"/>
      <c r="CQZ309" s="17"/>
      <c r="CRA309" s="19"/>
      <c r="CRB309" s="19"/>
      <c r="CRC309" s="19"/>
      <c r="CRD309" s="15"/>
      <c r="CRE309" s="16"/>
      <c r="CRF309" s="17"/>
      <c r="CRG309" s="18"/>
      <c r="CRH309" s="17"/>
      <c r="CRI309" s="19"/>
      <c r="CRJ309" s="19"/>
      <c r="CRK309" s="19"/>
      <c r="CRL309" s="15"/>
      <c r="CRM309" s="16"/>
      <c r="CRN309" s="17"/>
      <c r="CRO309" s="18"/>
      <c r="CRP309" s="17"/>
      <c r="CRQ309" s="19"/>
      <c r="CRR309" s="19"/>
      <c r="CRS309" s="19"/>
      <c r="CRT309" s="15"/>
      <c r="CRU309" s="16"/>
      <c r="CRV309" s="17"/>
      <c r="CRW309" s="18"/>
      <c r="CRX309" s="17"/>
      <c r="CRY309" s="19"/>
      <c r="CRZ309" s="19"/>
      <c r="CSA309" s="19"/>
      <c r="CSB309" s="15"/>
      <c r="CSC309" s="16"/>
      <c r="CSD309" s="17"/>
      <c r="CSE309" s="18"/>
      <c r="CSF309" s="17"/>
      <c r="CSG309" s="19"/>
      <c r="CSH309" s="19"/>
      <c r="CSI309" s="19"/>
      <c r="CSJ309" s="15"/>
      <c r="CSK309" s="16"/>
      <c r="CSL309" s="17"/>
      <c r="CSM309" s="18"/>
      <c r="CSN309" s="17"/>
      <c r="CSO309" s="19"/>
      <c r="CSP309" s="19"/>
      <c r="CSQ309" s="19"/>
      <c r="CSR309" s="15"/>
      <c r="CSS309" s="16"/>
      <c r="CST309" s="17"/>
      <c r="CSU309" s="18"/>
      <c r="CSV309" s="17"/>
      <c r="CSW309" s="19"/>
      <c r="CSX309" s="19"/>
      <c r="CSY309" s="19"/>
      <c r="CSZ309" s="15"/>
      <c r="CTA309" s="16"/>
      <c r="CTB309" s="17"/>
      <c r="CTC309" s="18"/>
      <c r="CTD309" s="17"/>
      <c r="CTE309" s="19"/>
      <c r="CTF309" s="19"/>
      <c r="CTG309" s="19"/>
      <c r="CTH309" s="15"/>
      <c r="CTI309" s="16"/>
      <c r="CTJ309" s="17"/>
      <c r="CTK309" s="18"/>
      <c r="CTL309" s="17"/>
      <c r="CTM309" s="19"/>
      <c r="CTN309" s="19"/>
      <c r="CTO309" s="19"/>
      <c r="CTP309" s="15"/>
      <c r="CTQ309" s="16"/>
      <c r="CTR309" s="17"/>
      <c r="CTS309" s="18"/>
      <c r="CTT309" s="17"/>
      <c r="CTU309" s="19"/>
      <c r="CTV309" s="19"/>
      <c r="CTW309" s="19"/>
      <c r="CTX309" s="15"/>
      <c r="CTY309" s="16"/>
      <c r="CTZ309" s="17"/>
      <c r="CUA309" s="18"/>
      <c r="CUB309" s="17"/>
      <c r="CUC309" s="19"/>
      <c r="CUD309" s="19"/>
      <c r="CUE309" s="19"/>
      <c r="CUF309" s="15"/>
      <c r="CUG309" s="16"/>
      <c r="CUH309" s="17"/>
      <c r="CUI309" s="18"/>
      <c r="CUJ309" s="17"/>
      <c r="CUK309" s="19"/>
      <c r="CUL309" s="19"/>
      <c r="CUM309" s="19"/>
      <c r="CUN309" s="15"/>
      <c r="CUO309" s="16"/>
      <c r="CUP309" s="17"/>
      <c r="CUQ309" s="18"/>
      <c r="CUR309" s="17"/>
      <c r="CUS309" s="19"/>
      <c r="CUT309" s="19"/>
      <c r="CUU309" s="19"/>
      <c r="CUV309" s="15"/>
      <c r="CUW309" s="16"/>
      <c r="CUX309" s="17"/>
      <c r="CUY309" s="18"/>
      <c r="CUZ309" s="17"/>
      <c r="CVA309" s="19"/>
      <c r="CVB309" s="19"/>
      <c r="CVC309" s="19"/>
      <c r="CVD309" s="15"/>
      <c r="CVE309" s="16"/>
      <c r="CVF309" s="17"/>
      <c r="CVG309" s="18"/>
      <c r="CVH309" s="17"/>
      <c r="CVI309" s="19"/>
      <c r="CVJ309" s="19"/>
      <c r="CVK309" s="19"/>
      <c r="CVL309" s="15"/>
      <c r="CVM309" s="16"/>
      <c r="CVN309" s="17"/>
      <c r="CVO309" s="18"/>
      <c r="CVP309" s="17"/>
      <c r="CVQ309" s="19"/>
      <c r="CVR309" s="19"/>
      <c r="CVS309" s="19"/>
      <c r="CVT309" s="15"/>
      <c r="CVU309" s="16"/>
      <c r="CVV309" s="17"/>
      <c r="CVW309" s="18"/>
      <c r="CVX309" s="17"/>
      <c r="CVY309" s="19"/>
      <c r="CVZ309" s="19"/>
      <c r="CWA309" s="19"/>
      <c r="CWB309" s="15"/>
      <c r="CWC309" s="16"/>
      <c r="CWD309" s="17"/>
      <c r="CWE309" s="18"/>
      <c r="CWF309" s="17"/>
      <c r="CWG309" s="19"/>
      <c r="CWH309" s="19"/>
      <c r="CWI309" s="19"/>
      <c r="CWJ309" s="15"/>
      <c r="CWK309" s="16"/>
      <c r="CWL309" s="17"/>
      <c r="CWM309" s="18"/>
      <c r="CWN309" s="17"/>
      <c r="CWO309" s="19"/>
      <c r="CWP309" s="19"/>
      <c r="CWQ309" s="19"/>
      <c r="CWR309" s="15"/>
      <c r="CWS309" s="16"/>
      <c r="CWT309" s="17"/>
      <c r="CWU309" s="18"/>
      <c r="CWV309" s="17"/>
      <c r="CWW309" s="19"/>
      <c r="CWX309" s="19"/>
      <c r="CWY309" s="19"/>
      <c r="CWZ309" s="15"/>
      <c r="CXA309" s="16"/>
      <c r="CXB309" s="17"/>
      <c r="CXC309" s="18"/>
      <c r="CXD309" s="17"/>
      <c r="CXE309" s="19"/>
      <c r="CXF309" s="19"/>
      <c r="CXG309" s="19"/>
      <c r="CXH309" s="15"/>
      <c r="CXI309" s="16"/>
      <c r="CXJ309" s="17"/>
      <c r="CXK309" s="18"/>
      <c r="CXL309" s="17"/>
      <c r="CXM309" s="19"/>
      <c r="CXN309" s="19"/>
      <c r="CXO309" s="19"/>
      <c r="CXP309" s="15"/>
      <c r="CXQ309" s="16"/>
      <c r="CXR309" s="17"/>
      <c r="CXS309" s="18"/>
      <c r="CXT309" s="17"/>
      <c r="CXU309" s="19"/>
      <c r="CXV309" s="19"/>
      <c r="CXW309" s="19"/>
      <c r="CXX309" s="15"/>
      <c r="CXY309" s="16"/>
      <c r="CXZ309" s="17"/>
      <c r="CYA309" s="18"/>
      <c r="CYB309" s="17"/>
      <c r="CYC309" s="19"/>
      <c r="CYD309" s="19"/>
      <c r="CYE309" s="19"/>
      <c r="CYF309" s="15"/>
      <c r="CYG309" s="16"/>
      <c r="CYH309" s="17"/>
      <c r="CYI309" s="18"/>
      <c r="CYJ309" s="17"/>
      <c r="CYK309" s="19"/>
      <c r="CYL309" s="19"/>
      <c r="CYM309" s="19"/>
      <c r="CYN309" s="15"/>
      <c r="CYO309" s="16"/>
      <c r="CYP309" s="17"/>
      <c r="CYQ309" s="18"/>
      <c r="CYR309" s="17"/>
      <c r="CYS309" s="19"/>
      <c r="CYT309" s="19"/>
      <c r="CYU309" s="19"/>
      <c r="CYV309" s="15"/>
      <c r="CYW309" s="16"/>
      <c r="CYX309" s="17"/>
      <c r="CYY309" s="18"/>
      <c r="CYZ309" s="17"/>
      <c r="CZA309" s="19"/>
      <c r="CZB309" s="19"/>
      <c r="CZC309" s="19"/>
      <c r="CZD309" s="15"/>
      <c r="CZE309" s="16"/>
      <c r="CZF309" s="17"/>
      <c r="CZG309" s="18"/>
      <c r="CZH309" s="17"/>
      <c r="CZI309" s="19"/>
      <c r="CZJ309" s="19"/>
      <c r="CZK309" s="19"/>
      <c r="CZL309" s="15"/>
      <c r="CZM309" s="16"/>
      <c r="CZN309" s="17"/>
      <c r="CZO309" s="18"/>
      <c r="CZP309" s="17"/>
      <c r="CZQ309" s="19"/>
      <c r="CZR309" s="19"/>
      <c r="CZS309" s="19"/>
      <c r="CZT309" s="15"/>
      <c r="CZU309" s="16"/>
      <c r="CZV309" s="17"/>
      <c r="CZW309" s="18"/>
      <c r="CZX309" s="17"/>
      <c r="CZY309" s="19"/>
      <c r="CZZ309" s="19"/>
      <c r="DAA309" s="19"/>
      <c r="DAB309" s="15"/>
      <c r="DAC309" s="16"/>
      <c r="DAD309" s="17"/>
      <c r="DAE309" s="18"/>
      <c r="DAF309" s="17"/>
      <c r="DAG309" s="19"/>
      <c r="DAH309" s="19"/>
      <c r="DAI309" s="19"/>
      <c r="DAJ309" s="15"/>
      <c r="DAK309" s="16"/>
      <c r="DAL309" s="17"/>
      <c r="DAM309" s="18"/>
      <c r="DAN309" s="17"/>
      <c r="DAO309" s="19"/>
      <c r="DAP309" s="19"/>
      <c r="DAQ309" s="19"/>
      <c r="DAR309" s="15"/>
      <c r="DAS309" s="16"/>
      <c r="DAT309" s="17"/>
      <c r="DAU309" s="18"/>
      <c r="DAV309" s="17"/>
      <c r="DAW309" s="19"/>
      <c r="DAX309" s="19"/>
      <c r="DAY309" s="19"/>
      <c r="DAZ309" s="15"/>
      <c r="DBA309" s="16"/>
      <c r="DBB309" s="17"/>
      <c r="DBC309" s="18"/>
      <c r="DBD309" s="17"/>
      <c r="DBE309" s="19"/>
      <c r="DBF309" s="19"/>
      <c r="DBG309" s="19"/>
      <c r="DBH309" s="15"/>
      <c r="DBI309" s="16"/>
      <c r="DBJ309" s="17"/>
      <c r="DBK309" s="18"/>
      <c r="DBL309" s="17"/>
      <c r="DBM309" s="19"/>
      <c r="DBN309" s="19"/>
      <c r="DBO309" s="19"/>
      <c r="DBP309" s="15"/>
      <c r="DBQ309" s="16"/>
      <c r="DBR309" s="17"/>
      <c r="DBS309" s="18"/>
      <c r="DBT309" s="17"/>
      <c r="DBU309" s="19"/>
      <c r="DBV309" s="19"/>
      <c r="DBW309" s="19"/>
      <c r="DBX309" s="15"/>
      <c r="DBY309" s="16"/>
      <c r="DBZ309" s="17"/>
      <c r="DCA309" s="18"/>
      <c r="DCB309" s="17"/>
      <c r="DCC309" s="19"/>
      <c r="DCD309" s="19"/>
      <c r="DCE309" s="19"/>
      <c r="DCF309" s="15"/>
      <c r="DCG309" s="16"/>
      <c r="DCH309" s="17"/>
      <c r="DCI309" s="18"/>
      <c r="DCJ309" s="17"/>
      <c r="DCK309" s="19"/>
      <c r="DCL309" s="19"/>
      <c r="DCM309" s="19"/>
      <c r="DCN309" s="15"/>
      <c r="DCO309" s="16"/>
      <c r="DCP309" s="17"/>
      <c r="DCQ309" s="18"/>
      <c r="DCR309" s="17"/>
      <c r="DCS309" s="19"/>
      <c r="DCT309" s="19"/>
      <c r="DCU309" s="19"/>
      <c r="DCV309" s="15"/>
      <c r="DCW309" s="16"/>
      <c r="DCX309" s="17"/>
      <c r="DCY309" s="18"/>
      <c r="DCZ309" s="17"/>
      <c r="DDA309" s="19"/>
      <c r="DDB309" s="19"/>
      <c r="DDC309" s="19"/>
      <c r="DDD309" s="15"/>
      <c r="DDE309" s="16"/>
      <c r="DDF309" s="17"/>
      <c r="DDG309" s="18"/>
      <c r="DDH309" s="17"/>
      <c r="DDI309" s="19"/>
      <c r="DDJ309" s="19"/>
      <c r="DDK309" s="19"/>
      <c r="DDL309" s="15"/>
      <c r="DDM309" s="16"/>
      <c r="DDN309" s="17"/>
      <c r="DDO309" s="18"/>
      <c r="DDP309" s="17"/>
      <c r="DDQ309" s="19"/>
      <c r="DDR309" s="19"/>
      <c r="DDS309" s="19"/>
      <c r="DDT309" s="15"/>
      <c r="DDU309" s="16"/>
      <c r="DDV309" s="17"/>
      <c r="DDW309" s="18"/>
      <c r="DDX309" s="17"/>
      <c r="DDY309" s="19"/>
      <c r="DDZ309" s="19"/>
      <c r="DEA309" s="19"/>
      <c r="DEB309" s="15"/>
      <c r="DEC309" s="16"/>
      <c r="DED309" s="17"/>
      <c r="DEE309" s="18"/>
      <c r="DEF309" s="17"/>
      <c r="DEG309" s="19"/>
      <c r="DEH309" s="19"/>
      <c r="DEI309" s="19"/>
      <c r="DEJ309" s="15"/>
      <c r="DEK309" s="16"/>
      <c r="DEL309" s="17"/>
      <c r="DEM309" s="18"/>
      <c r="DEN309" s="17"/>
      <c r="DEO309" s="19"/>
      <c r="DEP309" s="19"/>
      <c r="DEQ309" s="19"/>
      <c r="DER309" s="15"/>
      <c r="DES309" s="16"/>
      <c r="DET309" s="17"/>
      <c r="DEU309" s="18"/>
      <c r="DEV309" s="17"/>
      <c r="DEW309" s="19"/>
      <c r="DEX309" s="19"/>
      <c r="DEY309" s="19"/>
      <c r="DEZ309" s="15"/>
      <c r="DFA309" s="16"/>
      <c r="DFB309" s="17"/>
      <c r="DFC309" s="18"/>
      <c r="DFD309" s="17"/>
      <c r="DFE309" s="19"/>
      <c r="DFF309" s="19"/>
      <c r="DFG309" s="19"/>
      <c r="DFH309" s="15"/>
      <c r="DFI309" s="16"/>
      <c r="DFJ309" s="17"/>
      <c r="DFK309" s="18"/>
      <c r="DFL309" s="17"/>
      <c r="DFM309" s="19"/>
      <c r="DFN309" s="19"/>
      <c r="DFO309" s="19"/>
      <c r="DFP309" s="15"/>
      <c r="DFQ309" s="16"/>
      <c r="DFR309" s="17"/>
      <c r="DFS309" s="18"/>
      <c r="DFT309" s="17"/>
      <c r="DFU309" s="19"/>
      <c r="DFV309" s="19"/>
      <c r="DFW309" s="19"/>
      <c r="DFX309" s="15"/>
      <c r="DFY309" s="16"/>
      <c r="DFZ309" s="17"/>
      <c r="DGA309" s="18"/>
      <c r="DGB309" s="17"/>
      <c r="DGC309" s="19"/>
      <c r="DGD309" s="19"/>
      <c r="DGE309" s="19"/>
      <c r="DGF309" s="15"/>
      <c r="DGG309" s="16"/>
      <c r="DGH309" s="17"/>
      <c r="DGI309" s="18"/>
      <c r="DGJ309" s="17"/>
      <c r="DGK309" s="19"/>
      <c r="DGL309" s="19"/>
      <c r="DGM309" s="19"/>
      <c r="DGN309" s="15"/>
      <c r="DGO309" s="16"/>
      <c r="DGP309" s="17"/>
      <c r="DGQ309" s="18"/>
      <c r="DGR309" s="17"/>
      <c r="DGS309" s="19"/>
      <c r="DGT309" s="19"/>
      <c r="DGU309" s="19"/>
      <c r="DGV309" s="15"/>
      <c r="DGW309" s="16"/>
      <c r="DGX309" s="17"/>
      <c r="DGY309" s="18"/>
      <c r="DGZ309" s="17"/>
      <c r="DHA309" s="19"/>
      <c r="DHB309" s="19"/>
      <c r="DHC309" s="19"/>
      <c r="DHD309" s="15"/>
      <c r="DHE309" s="16"/>
      <c r="DHF309" s="17"/>
      <c r="DHG309" s="18"/>
      <c r="DHH309" s="17"/>
      <c r="DHI309" s="19"/>
      <c r="DHJ309" s="19"/>
      <c r="DHK309" s="19"/>
      <c r="DHL309" s="15"/>
      <c r="DHM309" s="16"/>
      <c r="DHN309" s="17"/>
      <c r="DHO309" s="18"/>
      <c r="DHP309" s="17"/>
      <c r="DHQ309" s="19"/>
      <c r="DHR309" s="19"/>
      <c r="DHS309" s="19"/>
      <c r="DHT309" s="15"/>
      <c r="DHU309" s="16"/>
      <c r="DHV309" s="17"/>
      <c r="DHW309" s="18"/>
      <c r="DHX309" s="17"/>
      <c r="DHY309" s="19"/>
      <c r="DHZ309" s="19"/>
      <c r="DIA309" s="19"/>
      <c r="DIB309" s="15"/>
      <c r="DIC309" s="16"/>
      <c r="DID309" s="17"/>
      <c r="DIE309" s="18"/>
      <c r="DIF309" s="17"/>
      <c r="DIG309" s="19"/>
      <c r="DIH309" s="19"/>
      <c r="DII309" s="19"/>
      <c r="DIJ309" s="15"/>
      <c r="DIK309" s="16"/>
      <c r="DIL309" s="17"/>
      <c r="DIM309" s="18"/>
      <c r="DIN309" s="17"/>
      <c r="DIO309" s="19"/>
      <c r="DIP309" s="19"/>
      <c r="DIQ309" s="19"/>
      <c r="DIR309" s="15"/>
      <c r="DIS309" s="16"/>
      <c r="DIT309" s="17"/>
      <c r="DIU309" s="18"/>
      <c r="DIV309" s="17"/>
      <c r="DIW309" s="19"/>
      <c r="DIX309" s="19"/>
      <c r="DIY309" s="19"/>
      <c r="DIZ309" s="15"/>
      <c r="DJA309" s="16"/>
      <c r="DJB309" s="17"/>
      <c r="DJC309" s="18"/>
      <c r="DJD309" s="17"/>
      <c r="DJE309" s="19"/>
      <c r="DJF309" s="19"/>
      <c r="DJG309" s="19"/>
      <c r="DJH309" s="15"/>
      <c r="DJI309" s="16"/>
      <c r="DJJ309" s="17"/>
      <c r="DJK309" s="18"/>
      <c r="DJL309" s="17"/>
      <c r="DJM309" s="19"/>
      <c r="DJN309" s="19"/>
      <c r="DJO309" s="19"/>
      <c r="DJP309" s="15"/>
      <c r="DJQ309" s="16"/>
      <c r="DJR309" s="17"/>
      <c r="DJS309" s="18"/>
      <c r="DJT309" s="17"/>
      <c r="DJU309" s="19"/>
      <c r="DJV309" s="19"/>
      <c r="DJW309" s="19"/>
      <c r="DJX309" s="15"/>
      <c r="DJY309" s="16"/>
      <c r="DJZ309" s="17"/>
      <c r="DKA309" s="18"/>
      <c r="DKB309" s="17"/>
      <c r="DKC309" s="19"/>
      <c r="DKD309" s="19"/>
      <c r="DKE309" s="19"/>
      <c r="DKF309" s="15"/>
      <c r="DKG309" s="16"/>
      <c r="DKH309" s="17"/>
      <c r="DKI309" s="18"/>
      <c r="DKJ309" s="17"/>
      <c r="DKK309" s="19"/>
      <c r="DKL309" s="19"/>
      <c r="DKM309" s="19"/>
      <c r="DKN309" s="15"/>
      <c r="DKO309" s="16"/>
      <c r="DKP309" s="17"/>
      <c r="DKQ309" s="18"/>
      <c r="DKR309" s="17"/>
      <c r="DKS309" s="19"/>
      <c r="DKT309" s="19"/>
      <c r="DKU309" s="19"/>
      <c r="DKV309" s="15"/>
      <c r="DKW309" s="16"/>
      <c r="DKX309" s="17"/>
      <c r="DKY309" s="18"/>
      <c r="DKZ309" s="17"/>
      <c r="DLA309" s="19"/>
      <c r="DLB309" s="19"/>
      <c r="DLC309" s="19"/>
      <c r="DLD309" s="15"/>
      <c r="DLE309" s="16"/>
      <c r="DLF309" s="17"/>
      <c r="DLG309" s="18"/>
      <c r="DLH309" s="17"/>
      <c r="DLI309" s="19"/>
      <c r="DLJ309" s="19"/>
      <c r="DLK309" s="19"/>
      <c r="DLL309" s="15"/>
      <c r="DLM309" s="16"/>
      <c r="DLN309" s="17"/>
      <c r="DLO309" s="18"/>
      <c r="DLP309" s="17"/>
      <c r="DLQ309" s="19"/>
      <c r="DLR309" s="19"/>
      <c r="DLS309" s="19"/>
      <c r="DLT309" s="15"/>
      <c r="DLU309" s="16"/>
      <c r="DLV309" s="17"/>
      <c r="DLW309" s="18"/>
      <c r="DLX309" s="17"/>
      <c r="DLY309" s="19"/>
      <c r="DLZ309" s="19"/>
      <c r="DMA309" s="19"/>
      <c r="DMB309" s="15"/>
      <c r="DMC309" s="16"/>
      <c r="DMD309" s="17"/>
      <c r="DME309" s="18"/>
      <c r="DMF309" s="17"/>
      <c r="DMG309" s="19"/>
      <c r="DMH309" s="19"/>
      <c r="DMI309" s="19"/>
      <c r="DMJ309" s="15"/>
      <c r="DMK309" s="16"/>
      <c r="DML309" s="17"/>
      <c r="DMM309" s="18"/>
      <c r="DMN309" s="17"/>
      <c r="DMO309" s="19"/>
      <c r="DMP309" s="19"/>
      <c r="DMQ309" s="19"/>
      <c r="DMR309" s="15"/>
      <c r="DMS309" s="16"/>
      <c r="DMT309" s="17"/>
      <c r="DMU309" s="18"/>
      <c r="DMV309" s="17"/>
      <c r="DMW309" s="19"/>
      <c r="DMX309" s="19"/>
      <c r="DMY309" s="19"/>
      <c r="DMZ309" s="15"/>
      <c r="DNA309" s="16"/>
      <c r="DNB309" s="17"/>
      <c r="DNC309" s="18"/>
      <c r="DND309" s="17"/>
      <c r="DNE309" s="19"/>
      <c r="DNF309" s="19"/>
      <c r="DNG309" s="19"/>
      <c r="DNH309" s="15"/>
      <c r="DNI309" s="16"/>
      <c r="DNJ309" s="17"/>
      <c r="DNK309" s="18"/>
      <c r="DNL309" s="17"/>
      <c r="DNM309" s="19"/>
      <c r="DNN309" s="19"/>
      <c r="DNO309" s="19"/>
      <c r="DNP309" s="15"/>
      <c r="DNQ309" s="16"/>
      <c r="DNR309" s="17"/>
      <c r="DNS309" s="18"/>
      <c r="DNT309" s="17"/>
      <c r="DNU309" s="19"/>
      <c r="DNV309" s="19"/>
      <c r="DNW309" s="19"/>
      <c r="DNX309" s="15"/>
      <c r="DNY309" s="16"/>
      <c r="DNZ309" s="17"/>
      <c r="DOA309" s="18"/>
      <c r="DOB309" s="17"/>
      <c r="DOC309" s="19"/>
      <c r="DOD309" s="19"/>
      <c r="DOE309" s="19"/>
      <c r="DOF309" s="15"/>
      <c r="DOG309" s="16"/>
      <c r="DOH309" s="17"/>
      <c r="DOI309" s="18"/>
      <c r="DOJ309" s="17"/>
      <c r="DOK309" s="19"/>
      <c r="DOL309" s="19"/>
      <c r="DOM309" s="19"/>
      <c r="DON309" s="15"/>
      <c r="DOO309" s="16"/>
      <c r="DOP309" s="17"/>
      <c r="DOQ309" s="18"/>
      <c r="DOR309" s="17"/>
      <c r="DOS309" s="19"/>
      <c r="DOT309" s="19"/>
      <c r="DOU309" s="19"/>
      <c r="DOV309" s="15"/>
      <c r="DOW309" s="16"/>
      <c r="DOX309" s="17"/>
      <c r="DOY309" s="18"/>
      <c r="DOZ309" s="17"/>
      <c r="DPA309" s="19"/>
      <c r="DPB309" s="19"/>
      <c r="DPC309" s="19"/>
      <c r="DPD309" s="15"/>
      <c r="DPE309" s="16"/>
      <c r="DPF309" s="17"/>
      <c r="DPG309" s="18"/>
      <c r="DPH309" s="17"/>
      <c r="DPI309" s="19"/>
      <c r="DPJ309" s="19"/>
      <c r="DPK309" s="19"/>
      <c r="DPL309" s="15"/>
      <c r="DPM309" s="16"/>
      <c r="DPN309" s="17"/>
      <c r="DPO309" s="18"/>
      <c r="DPP309" s="17"/>
      <c r="DPQ309" s="19"/>
      <c r="DPR309" s="19"/>
      <c r="DPS309" s="19"/>
      <c r="DPT309" s="15"/>
      <c r="DPU309" s="16"/>
      <c r="DPV309" s="17"/>
      <c r="DPW309" s="18"/>
      <c r="DPX309" s="17"/>
      <c r="DPY309" s="19"/>
      <c r="DPZ309" s="19"/>
      <c r="DQA309" s="19"/>
      <c r="DQB309" s="15"/>
      <c r="DQC309" s="16"/>
      <c r="DQD309" s="17"/>
      <c r="DQE309" s="18"/>
      <c r="DQF309" s="17"/>
      <c r="DQG309" s="19"/>
      <c r="DQH309" s="19"/>
      <c r="DQI309" s="19"/>
      <c r="DQJ309" s="15"/>
      <c r="DQK309" s="16"/>
      <c r="DQL309" s="17"/>
      <c r="DQM309" s="18"/>
      <c r="DQN309" s="17"/>
      <c r="DQO309" s="19"/>
      <c r="DQP309" s="19"/>
      <c r="DQQ309" s="19"/>
      <c r="DQR309" s="15"/>
      <c r="DQS309" s="16"/>
      <c r="DQT309" s="17"/>
      <c r="DQU309" s="18"/>
      <c r="DQV309" s="17"/>
      <c r="DQW309" s="19"/>
      <c r="DQX309" s="19"/>
      <c r="DQY309" s="19"/>
      <c r="DQZ309" s="15"/>
      <c r="DRA309" s="16"/>
      <c r="DRB309" s="17"/>
      <c r="DRC309" s="18"/>
      <c r="DRD309" s="17"/>
      <c r="DRE309" s="19"/>
      <c r="DRF309" s="19"/>
      <c r="DRG309" s="19"/>
      <c r="DRH309" s="15"/>
      <c r="DRI309" s="16"/>
      <c r="DRJ309" s="17"/>
      <c r="DRK309" s="18"/>
      <c r="DRL309" s="17"/>
      <c r="DRM309" s="19"/>
      <c r="DRN309" s="19"/>
      <c r="DRO309" s="19"/>
      <c r="DRP309" s="15"/>
      <c r="DRQ309" s="16"/>
      <c r="DRR309" s="17"/>
      <c r="DRS309" s="18"/>
      <c r="DRT309" s="17"/>
      <c r="DRU309" s="19"/>
      <c r="DRV309" s="19"/>
      <c r="DRW309" s="19"/>
      <c r="DRX309" s="15"/>
      <c r="DRY309" s="16"/>
      <c r="DRZ309" s="17"/>
      <c r="DSA309" s="18"/>
      <c r="DSB309" s="17"/>
      <c r="DSC309" s="19"/>
      <c r="DSD309" s="19"/>
      <c r="DSE309" s="19"/>
      <c r="DSF309" s="15"/>
      <c r="DSG309" s="16"/>
      <c r="DSH309" s="17"/>
      <c r="DSI309" s="18"/>
      <c r="DSJ309" s="17"/>
      <c r="DSK309" s="19"/>
      <c r="DSL309" s="19"/>
      <c r="DSM309" s="19"/>
      <c r="DSN309" s="15"/>
      <c r="DSO309" s="16"/>
      <c r="DSP309" s="17"/>
      <c r="DSQ309" s="18"/>
      <c r="DSR309" s="17"/>
      <c r="DSS309" s="19"/>
      <c r="DST309" s="19"/>
      <c r="DSU309" s="19"/>
      <c r="DSV309" s="15"/>
      <c r="DSW309" s="16"/>
      <c r="DSX309" s="17"/>
      <c r="DSY309" s="18"/>
      <c r="DSZ309" s="17"/>
      <c r="DTA309" s="19"/>
      <c r="DTB309" s="19"/>
      <c r="DTC309" s="19"/>
      <c r="DTD309" s="15"/>
      <c r="DTE309" s="16"/>
      <c r="DTF309" s="17"/>
      <c r="DTG309" s="18"/>
      <c r="DTH309" s="17"/>
      <c r="DTI309" s="19"/>
      <c r="DTJ309" s="19"/>
      <c r="DTK309" s="19"/>
      <c r="DTL309" s="15"/>
      <c r="DTM309" s="16"/>
      <c r="DTN309" s="17"/>
      <c r="DTO309" s="18"/>
      <c r="DTP309" s="17"/>
      <c r="DTQ309" s="19"/>
      <c r="DTR309" s="19"/>
      <c r="DTS309" s="19"/>
      <c r="DTT309" s="15"/>
      <c r="DTU309" s="16"/>
      <c r="DTV309" s="17"/>
      <c r="DTW309" s="18"/>
      <c r="DTX309" s="17"/>
      <c r="DTY309" s="19"/>
      <c r="DTZ309" s="19"/>
      <c r="DUA309" s="19"/>
      <c r="DUB309" s="15"/>
      <c r="DUC309" s="16"/>
      <c r="DUD309" s="17"/>
      <c r="DUE309" s="18"/>
      <c r="DUF309" s="17"/>
      <c r="DUG309" s="19"/>
      <c r="DUH309" s="19"/>
      <c r="DUI309" s="19"/>
      <c r="DUJ309" s="15"/>
      <c r="DUK309" s="16"/>
      <c r="DUL309" s="17"/>
      <c r="DUM309" s="18"/>
      <c r="DUN309" s="17"/>
      <c r="DUO309" s="19"/>
      <c r="DUP309" s="19"/>
      <c r="DUQ309" s="19"/>
      <c r="DUR309" s="15"/>
      <c r="DUS309" s="16"/>
      <c r="DUT309" s="17"/>
      <c r="DUU309" s="18"/>
      <c r="DUV309" s="17"/>
      <c r="DUW309" s="19"/>
      <c r="DUX309" s="19"/>
      <c r="DUY309" s="19"/>
      <c r="DUZ309" s="15"/>
      <c r="DVA309" s="16"/>
      <c r="DVB309" s="17"/>
      <c r="DVC309" s="18"/>
      <c r="DVD309" s="17"/>
      <c r="DVE309" s="19"/>
      <c r="DVF309" s="19"/>
      <c r="DVG309" s="19"/>
      <c r="DVH309" s="15"/>
      <c r="DVI309" s="16"/>
      <c r="DVJ309" s="17"/>
      <c r="DVK309" s="18"/>
      <c r="DVL309" s="17"/>
      <c r="DVM309" s="19"/>
      <c r="DVN309" s="19"/>
      <c r="DVO309" s="19"/>
      <c r="DVP309" s="15"/>
      <c r="DVQ309" s="16"/>
      <c r="DVR309" s="17"/>
      <c r="DVS309" s="18"/>
      <c r="DVT309" s="17"/>
      <c r="DVU309" s="19"/>
      <c r="DVV309" s="19"/>
      <c r="DVW309" s="19"/>
      <c r="DVX309" s="15"/>
      <c r="DVY309" s="16"/>
      <c r="DVZ309" s="17"/>
      <c r="DWA309" s="18"/>
      <c r="DWB309" s="17"/>
      <c r="DWC309" s="19"/>
      <c r="DWD309" s="19"/>
      <c r="DWE309" s="19"/>
      <c r="DWF309" s="15"/>
      <c r="DWG309" s="16"/>
      <c r="DWH309" s="17"/>
      <c r="DWI309" s="18"/>
      <c r="DWJ309" s="17"/>
      <c r="DWK309" s="19"/>
      <c r="DWL309" s="19"/>
      <c r="DWM309" s="19"/>
      <c r="DWN309" s="15"/>
      <c r="DWO309" s="16"/>
      <c r="DWP309" s="17"/>
      <c r="DWQ309" s="18"/>
      <c r="DWR309" s="17"/>
      <c r="DWS309" s="19"/>
      <c r="DWT309" s="19"/>
      <c r="DWU309" s="19"/>
      <c r="DWV309" s="15"/>
      <c r="DWW309" s="16"/>
      <c r="DWX309" s="17"/>
      <c r="DWY309" s="18"/>
      <c r="DWZ309" s="17"/>
      <c r="DXA309" s="19"/>
      <c r="DXB309" s="19"/>
      <c r="DXC309" s="19"/>
      <c r="DXD309" s="15"/>
      <c r="DXE309" s="16"/>
      <c r="DXF309" s="17"/>
      <c r="DXG309" s="18"/>
      <c r="DXH309" s="17"/>
      <c r="DXI309" s="19"/>
      <c r="DXJ309" s="19"/>
      <c r="DXK309" s="19"/>
      <c r="DXL309" s="15"/>
      <c r="DXM309" s="16"/>
      <c r="DXN309" s="17"/>
      <c r="DXO309" s="18"/>
      <c r="DXP309" s="17"/>
      <c r="DXQ309" s="19"/>
      <c r="DXR309" s="19"/>
      <c r="DXS309" s="19"/>
      <c r="DXT309" s="15"/>
      <c r="DXU309" s="16"/>
      <c r="DXV309" s="17"/>
      <c r="DXW309" s="18"/>
      <c r="DXX309" s="17"/>
      <c r="DXY309" s="19"/>
      <c r="DXZ309" s="19"/>
      <c r="DYA309" s="19"/>
      <c r="DYB309" s="15"/>
      <c r="DYC309" s="16"/>
      <c r="DYD309" s="17"/>
      <c r="DYE309" s="18"/>
      <c r="DYF309" s="17"/>
      <c r="DYG309" s="19"/>
      <c r="DYH309" s="19"/>
      <c r="DYI309" s="19"/>
      <c r="DYJ309" s="15"/>
      <c r="DYK309" s="16"/>
      <c r="DYL309" s="17"/>
      <c r="DYM309" s="18"/>
      <c r="DYN309" s="17"/>
      <c r="DYO309" s="19"/>
      <c r="DYP309" s="19"/>
      <c r="DYQ309" s="19"/>
      <c r="DYR309" s="15"/>
      <c r="DYS309" s="16"/>
      <c r="DYT309" s="17"/>
      <c r="DYU309" s="18"/>
      <c r="DYV309" s="17"/>
      <c r="DYW309" s="19"/>
      <c r="DYX309" s="19"/>
      <c r="DYY309" s="19"/>
      <c r="DYZ309" s="15"/>
      <c r="DZA309" s="16"/>
      <c r="DZB309" s="17"/>
      <c r="DZC309" s="18"/>
      <c r="DZD309" s="17"/>
      <c r="DZE309" s="19"/>
      <c r="DZF309" s="19"/>
      <c r="DZG309" s="19"/>
      <c r="DZH309" s="15"/>
      <c r="DZI309" s="16"/>
      <c r="DZJ309" s="17"/>
      <c r="DZK309" s="18"/>
      <c r="DZL309" s="17"/>
      <c r="DZM309" s="19"/>
      <c r="DZN309" s="19"/>
      <c r="DZO309" s="19"/>
      <c r="DZP309" s="15"/>
      <c r="DZQ309" s="16"/>
      <c r="DZR309" s="17"/>
      <c r="DZS309" s="18"/>
      <c r="DZT309" s="17"/>
      <c r="DZU309" s="19"/>
      <c r="DZV309" s="19"/>
      <c r="DZW309" s="19"/>
      <c r="DZX309" s="15"/>
      <c r="DZY309" s="16"/>
      <c r="DZZ309" s="17"/>
      <c r="EAA309" s="18"/>
      <c r="EAB309" s="17"/>
      <c r="EAC309" s="19"/>
      <c r="EAD309" s="19"/>
      <c r="EAE309" s="19"/>
      <c r="EAF309" s="15"/>
      <c r="EAG309" s="16"/>
      <c r="EAH309" s="17"/>
      <c r="EAI309" s="18"/>
      <c r="EAJ309" s="17"/>
      <c r="EAK309" s="19"/>
      <c r="EAL309" s="19"/>
      <c r="EAM309" s="19"/>
      <c r="EAN309" s="15"/>
      <c r="EAO309" s="16"/>
      <c r="EAP309" s="17"/>
      <c r="EAQ309" s="18"/>
      <c r="EAR309" s="17"/>
      <c r="EAS309" s="19"/>
      <c r="EAT309" s="19"/>
      <c r="EAU309" s="19"/>
      <c r="EAV309" s="15"/>
      <c r="EAW309" s="16"/>
      <c r="EAX309" s="17"/>
      <c r="EAY309" s="18"/>
      <c r="EAZ309" s="17"/>
      <c r="EBA309" s="19"/>
      <c r="EBB309" s="19"/>
      <c r="EBC309" s="19"/>
      <c r="EBD309" s="15"/>
      <c r="EBE309" s="16"/>
      <c r="EBF309" s="17"/>
      <c r="EBG309" s="18"/>
      <c r="EBH309" s="17"/>
      <c r="EBI309" s="19"/>
      <c r="EBJ309" s="19"/>
      <c r="EBK309" s="19"/>
      <c r="EBL309" s="15"/>
      <c r="EBM309" s="16"/>
      <c r="EBN309" s="17"/>
      <c r="EBO309" s="18"/>
      <c r="EBP309" s="17"/>
      <c r="EBQ309" s="19"/>
      <c r="EBR309" s="19"/>
      <c r="EBS309" s="19"/>
      <c r="EBT309" s="15"/>
      <c r="EBU309" s="16"/>
      <c r="EBV309" s="17"/>
      <c r="EBW309" s="18"/>
      <c r="EBX309" s="17"/>
      <c r="EBY309" s="19"/>
      <c r="EBZ309" s="19"/>
      <c r="ECA309" s="19"/>
      <c r="ECB309" s="15"/>
      <c r="ECC309" s="16"/>
      <c r="ECD309" s="17"/>
      <c r="ECE309" s="18"/>
      <c r="ECF309" s="17"/>
      <c r="ECG309" s="19"/>
      <c r="ECH309" s="19"/>
      <c r="ECI309" s="19"/>
      <c r="ECJ309" s="15"/>
      <c r="ECK309" s="16"/>
      <c r="ECL309" s="17"/>
      <c r="ECM309" s="18"/>
      <c r="ECN309" s="17"/>
      <c r="ECO309" s="19"/>
      <c r="ECP309" s="19"/>
      <c r="ECQ309" s="19"/>
      <c r="ECR309" s="15"/>
      <c r="ECS309" s="16"/>
      <c r="ECT309" s="17"/>
      <c r="ECU309" s="18"/>
      <c r="ECV309" s="17"/>
      <c r="ECW309" s="19"/>
      <c r="ECX309" s="19"/>
      <c r="ECY309" s="19"/>
      <c r="ECZ309" s="15"/>
      <c r="EDA309" s="16"/>
      <c r="EDB309" s="17"/>
      <c r="EDC309" s="18"/>
      <c r="EDD309" s="17"/>
      <c r="EDE309" s="19"/>
      <c r="EDF309" s="19"/>
      <c r="EDG309" s="19"/>
      <c r="EDH309" s="15"/>
      <c r="EDI309" s="16"/>
      <c r="EDJ309" s="17"/>
      <c r="EDK309" s="18"/>
      <c r="EDL309" s="17"/>
      <c r="EDM309" s="19"/>
      <c r="EDN309" s="19"/>
      <c r="EDO309" s="19"/>
      <c r="EDP309" s="15"/>
      <c r="EDQ309" s="16"/>
      <c r="EDR309" s="17"/>
      <c r="EDS309" s="18"/>
      <c r="EDT309" s="17"/>
      <c r="EDU309" s="19"/>
      <c r="EDV309" s="19"/>
      <c r="EDW309" s="19"/>
      <c r="EDX309" s="15"/>
      <c r="EDY309" s="16"/>
      <c r="EDZ309" s="17"/>
      <c r="EEA309" s="18"/>
      <c r="EEB309" s="17"/>
      <c r="EEC309" s="19"/>
      <c r="EED309" s="19"/>
      <c r="EEE309" s="19"/>
      <c r="EEF309" s="15"/>
      <c r="EEG309" s="16"/>
      <c r="EEH309" s="17"/>
      <c r="EEI309" s="18"/>
      <c r="EEJ309" s="17"/>
      <c r="EEK309" s="19"/>
      <c r="EEL309" s="19"/>
      <c r="EEM309" s="19"/>
      <c r="EEN309" s="15"/>
      <c r="EEO309" s="16"/>
      <c r="EEP309" s="17"/>
      <c r="EEQ309" s="18"/>
      <c r="EER309" s="17"/>
      <c r="EES309" s="19"/>
      <c r="EET309" s="19"/>
      <c r="EEU309" s="19"/>
      <c r="EEV309" s="15"/>
      <c r="EEW309" s="16"/>
      <c r="EEX309" s="17"/>
      <c r="EEY309" s="18"/>
      <c r="EEZ309" s="17"/>
      <c r="EFA309" s="19"/>
      <c r="EFB309" s="19"/>
      <c r="EFC309" s="19"/>
      <c r="EFD309" s="15"/>
      <c r="EFE309" s="16"/>
      <c r="EFF309" s="17"/>
      <c r="EFG309" s="18"/>
      <c r="EFH309" s="17"/>
      <c r="EFI309" s="19"/>
      <c r="EFJ309" s="19"/>
      <c r="EFK309" s="19"/>
      <c r="EFL309" s="15"/>
      <c r="EFM309" s="16"/>
      <c r="EFN309" s="17"/>
      <c r="EFO309" s="18"/>
      <c r="EFP309" s="17"/>
      <c r="EFQ309" s="19"/>
      <c r="EFR309" s="19"/>
      <c r="EFS309" s="19"/>
      <c r="EFT309" s="15"/>
      <c r="EFU309" s="16"/>
      <c r="EFV309" s="17"/>
      <c r="EFW309" s="18"/>
      <c r="EFX309" s="17"/>
      <c r="EFY309" s="19"/>
      <c r="EFZ309" s="19"/>
      <c r="EGA309" s="19"/>
      <c r="EGB309" s="15"/>
      <c r="EGC309" s="16"/>
      <c r="EGD309" s="17"/>
      <c r="EGE309" s="18"/>
      <c r="EGF309" s="17"/>
      <c r="EGG309" s="19"/>
      <c r="EGH309" s="19"/>
      <c r="EGI309" s="19"/>
      <c r="EGJ309" s="15"/>
      <c r="EGK309" s="16"/>
      <c r="EGL309" s="17"/>
      <c r="EGM309" s="18"/>
      <c r="EGN309" s="17"/>
      <c r="EGO309" s="19"/>
      <c r="EGP309" s="19"/>
      <c r="EGQ309" s="19"/>
      <c r="EGR309" s="15"/>
      <c r="EGS309" s="16"/>
      <c r="EGT309" s="17"/>
      <c r="EGU309" s="18"/>
      <c r="EGV309" s="17"/>
      <c r="EGW309" s="19"/>
      <c r="EGX309" s="19"/>
      <c r="EGY309" s="19"/>
      <c r="EGZ309" s="15"/>
      <c r="EHA309" s="16"/>
      <c r="EHB309" s="17"/>
      <c r="EHC309" s="18"/>
      <c r="EHD309" s="17"/>
      <c r="EHE309" s="19"/>
      <c r="EHF309" s="19"/>
      <c r="EHG309" s="19"/>
      <c r="EHH309" s="15"/>
      <c r="EHI309" s="16"/>
      <c r="EHJ309" s="17"/>
      <c r="EHK309" s="18"/>
      <c r="EHL309" s="17"/>
      <c r="EHM309" s="19"/>
      <c r="EHN309" s="19"/>
      <c r="EHO309" s="19"/>
      <c r="EHP309" s="15"/>
      <c r="EHQ309" s="16"/>
      <c r="EHR309" s="17"/>
      <c r="EHS309" s="18"/>
      <c r="EHT309" s="17"/>
      <c r="EHU309" s="19"/>
      <c r="EHV309" s="19"/>
      <c r="EHW309" s="19"/>
      <c r="EHX309" s="15"/>
      <c r="EHY309" s="16"/>
      <c r="EHZ309" s="17"/>
      <c r="EIA309" s="18"/>
      <c r="EIB309" s="17"/>
      <c r="EIC309" s="19"/>
      <c r="EID309" s="19"/>
      <c r="EIE309" s="19"/>
      <c r="EIF309" s="15"/>
      <c r="EIG309" s="16"/>
      <c r="EIH309" s="17"/>
      <c r="EII309" s="18"/>
      <c r="EIJ309" s="17"/>
      <c r="EIK309" s="19"/>
      <c r="EIL309" s="19"/>
      <c r="EIM309" s="19"/>
      <c r="EIN309" s="15"/>
      <c r="EIO309" s="16"/>
      <c r="EIP309" s="17"/>
      <c r="EIQ309" s="18"/>
      <c r="EIR309" s="17"/>
      <c r="EIS309" s="19"/>
      <c r="EIT309" s="19"/>
      <c r="EIU309" s="19"/>
      <c r="EIV309" s="15"/>
      <c r="EIW309" s="16"/>
      <c r="EIX309" s="17"/>
      <c r="EIY309" s="18"/>
      <c r="EIZ309" s="17"/>
      <c r="EJA309" s="19"/>
      <c r="EJB309" s="19"/>
      <c r="EJC309" s="19"/>
      <c r="EJD309" s="15"/>
      <c r="EJE309" s="16"/>
      <c r="EJF309" s="17"/>
      <c r="EJG309" s="18"/>
      <c r="EJH309" s="17"/>
      <c r="EJI309" s="19"/>
      <c r="EJJ309" s="19"/>
      <c r="EJK309" s="19"/>
      <c r="EJL309" s="15"/>
      <c r="EJM309" s="16"/>
      <c r="EJN309" s="17"/>
      <c r="EJO309" s="18"/>
      <c r="EJP309" s="17"/>
      <c r="EJQ309" s="19"/>
      <c r="EJR309" s="19"/>
      <c r="EJS309" s="19"/>
      <c r="EJT309" s="15"/>
      <c r="EJU309" s="16"/>
      <c r="EJV309" s="17"/>
      <c r="EJW309" s="18"/>
      <c r="EJX309" s="17"/>
      <c r="EJY309" s="19"/>
      <c r="EJZ309" s="19"/>
      <c r="EKA309" s="19"/>
      <c r="EKB309" s="15"/>
      <c r="EKC309" s="16"/>
      <c r="EKD309" s="17"/>
      <c r="EKE309" s="18"/>
      <c r="EKF309" s="17"/>
      <c r="EKG309" s="19"/>
      <c r="EKH309" s="19"/>
      <c r="EKI309" s="19"/>
      <c r="EKJ309" s="15"/>
      <c r="EKK309" s="16"/>
      <c r="EKL309" s="17"/>
      <c r="EKM309" s="18"/>
      <c r="EKN309" s="17"/>
      <c r="EKO309" s="19"/>
      <c r="EKP309" s="19"/>
      <c r="EKQ309" s="19"/>
      <c r="EKR309" s="15"/>
      <c r="EKS309" s="16"/>
      <c r="EKT309" s="17"/>
      <c r="EKU309" s="18"/>
      <c r="EKV309" s="17"/>
      <c r="EKW309" s="19"/>
      <c r="EKX309" s="19"/>
      <c r="EKY309" s="19"/>
      <c r="EKZ309" s="15"/>
      <c r="ELA309" s="16"/>
      <c r="ELB309" s="17"/>
      <c r="ELC309" s="18"/>
      <c r="ELD309" s="17"/>
      <c r="ELE309" s="19"/>
      <c r="ELF309" s="19"/>
      <c r="ELG309" s="19"/>
      <c r="ELH309" s="15"/>
      <c r="ELI309" s="16"/>
      <c r="ELJ309" s="17"/>
      <c r="ELK309" s="18"/>
      <c r="ELL309" s="17"/>
      <c r="ELM309" s="19"/>
      <c r="ELN309" s="19"/>
      <c r="ELO309" s="19"/>
      <c r="ELP309" s="15"/>
      <c r="ELQ309" s="16"/>
      <c r="ELR309" s="17"/>
      <c r="ELS309" s="18"/>
      <c r="ELT309" s="17"/>
      <c r="ELU309" s="19"/>
      <c r="ELV309" s="19"/>
      <c r="ELW309" s="19"/>
      <c r="ELX309" s="15"/>
      <c r="ELY309" s="16"/>
      <c r="ELZ309" s="17"/>
      <c r="EMA309" s="18"/>
      <c r="EMB309" s="17"/>
      <c r="EMC309" s="19"/>
      <c r="EMD309" s="19"/>
      <c r="EME309" s="19"/>
      <c r="EMF309" s="15"/>
      <c r="EMG309" s="16"/>
      <c r="EMH309" s="17"/>
      <c r="EMI309" s="18"/>
      <c r="EMJ309" s="17"/>
      <c r="EMK309" s="19"/>
      <c r="EML309" s="19"/>
      <c r="EMM309" s="19"/>
      <c r="EMN309" s="15"/>
      <c r="EMO309" s="16"/>
      <c r="EMP309" s="17"/>
      <c r="EMQ309" s="18"/>
      <c r="EMR309" s="17"/>
      <c r="EMS309" s="19"/>
      <c r="EMT309" s="19"/>
      <c r="EMU309" s="19"/>
      <c r="EMV309" s="15"/>
      <c r="EMW309" s="16"/>
      <c r="EMX309" s="17"/>
      <c r="EMY309" s="18"/>
      <c r="EMZ309" s="17"/>
      <c r="ENA309" s="19"/>
      <c r="ENB309" s="19"/>
      <c r="ENC309" s="19"/>
      <c r="END309" s="15"/>
      <c r="ENE309" s="16"/>
      <c r="ENF309" s="17"/>
      <c r="ENG309" s="18"/>
      <c r="ENH309" s="17"/>
      <c r="ENI309" s="19"/>
      <c r="ENJ309" s="19"/>
      <c r="ENK309" s="19"/>
      <c r="ENL309" s="15"/>
      <c r="ENM309" s="16"/>
      <c r="ENN309" s="17"/>
      <c r="ENO309" s="18"/>
      <c r="ENP309" s="17"/>
      <c r="ENQ309" s="19"/>
      <c r="ENR309" s="19"/>
      <c r="ENS309" s="19"/>
      <c r="ENT309" s="15"/>
      <c r="ENU309" s="16"/>
      <c r="ENV309" s="17"/>
      <c r="ENW309" s="18"/>
      <c r="ENX309" s="17"/>
      <c r="ENY309" s="19"/>
      <c r="ENZ309" s="19"/>
      <c r="EOA309" s="19"/>
      <c r="EOB309" s="15"/>
      <c r="EOC309" s="16"/>
      <c r="EOD309" s="17"/>
      <c r="EOE309" s="18"/>
      <c r="EOF309" s="17"/>
      <c r="EOG309" s="19"/>
      <c r="EOH309" s="19"/>
      <c r="EOI309" s="19"/>
      <c r="EOJ309" s="15"/>
      <c r="EOK309" s="16"/>
      <c r="EOL309" s="17"/>
      <c r="EOM309" s="18"/>
      <c r="EON309" s="17"/>
      <c r="EOO309" s="19"/>
      <c r="EOP309" s="19"/>
      <c r="EOQ309" s="19"/>
      <c r="EOR309" s="15"/>
      <c r="EOS309" s="16"/>
      <c r="EOT309" s="17"/>
      <c r="EOU309" s="18"/>
      <c r="EOV309" s="17"/>
      <c r="EOW309" s="19"/>
      <c r="EOX309" s="19"/>
      <c r="EOY309" s="19"/>
      <c r="EOZ309" s="15"/>
      <c r="EPA309" s="16"/>
      <c r="EPB309" s="17"/>
      <c r="EPC309" s="18"/>
      <c r="EPD309" s="17"/>
      <c r="EPE309" s="19"/>
      <c r="EPF309" s="19"/>
      <c r="EPG309" s="19"/>
      <c r="EPH309" s="15"/>
      <c r="EPI309" s="16"/>
      <c r="EPJ309" s="17"/>
      <c r="EPK309" s="18"/>
      <c r="EPL309" s="17"/>
      <c r="EPM309" s="19"/>
      <c r="EPN309" s="19"/>
      <c r="EPO309" s="19"/>
      <c r="EPP309" s="15"/>
      <c r="EPQ309" s="16"/>
      <c r="EPR309" s="17"/>
      <c r="EPS309" s="18"/>
      <c r="EPT309" s="17"/>
      <c r="EPU309" s="19"/>
      <c r="EPV309" s="19"/>
      <c r="EPW309" s="19"/>
      <c r="EPX309" s="15"/>
      <c r="EPY309" s="16"/>
      <c r="EPZ309" s="17"/>
      <c r="EQA309" s="18"/>
      <c r="EQB309" s="17"/>
      <c r="EQC309" s="19"/>
      <c r="EQD309" s="19"/>
      <c r="EQE309" s="19"/>
      <c r="EQF309" s="15"/>
      <c r="EQG309" s="16"/>
      <c r="EQH309" s="17"/>
      <c r="EQI309" s="18"/>
      <c r="EQJ309" s="17"/>
      <c r="EQK309" s="19"/>
      <c r="EQL309" s="19"/>
      <c r="EQM309" s="19"/>
      <c r="EQN309" s="15"/>
      <c r="EQO309" s="16"/>
      <c r="EQP309" s="17"/>
      <c r="EQQ309" s="18"/>
      <c r="EQR309" s="17"/>
      <c r="EQS309" s="19"/>
      <c r="EQT309" s="19"/>
      <c r="EQU309" s="19"/>
      <c r="EQV309" s="15"/>
      <c r="EQW309" s="16"/>
      <c r="EQX309" s="17"/>
      <c r="EQY309" s="18"/>
      <c r="EQZ309" s="17"/>
      <c r="ERA309" s="19"/>
      <c r="ERB309" s="19"/>
      <c r="ERC309" s="19"/>
      <c r="ERD309" s="15"/>
      <c r="ERE309" s="16"/>
      <c r="ERF309" s="17"/>
      <c r="ERG309" s="18"/>
      <c r="ERH309" s="17"/>
      <c r="ERI309" s="19"/>
      <c r="ERJ309" s="19"/>
      <c r="ERK309" s="19"/>
      <c r="ERL309" s="15"/>
      <c r="ERM309" s="16"/>
      <c r="ERN309" s="17"/>
      <c r="ERO309" s="18"/>
      <c r="ERP309" s="17"/>
      <c r="ERQ309" s="19"/>
      <c r="ERR309" s="19"/>
      <c r="ERS309" s="19"/>
      <c r="ERT309" s="15"/>
      <c r="ERU309" s="16"/>
      <c r="ERV309" s="17"/>
      <c r="ERW309" s="18"/>
      <c r="ERX309" s="17"/>
      <c r="ERY309" s="19"/>
      <c r="ERZ309" s="19"/>
      <c r="ESA309" s="19"/>
      <c r="ESB309" s="15"/>
      <c r="ESC309" s="16"/>
      <c r="ESD309" s="17"/>
      <c r="ESE309" s="18"/>
      <c r="ESF309" s="17"/>
      <c r="ESG309" s="19"/>
      <c r="ESH309" s="19"/>
      <c r="ESI309" s="19"/>
      <c r="ESJ309" s="15"/>
      <c r="ESK309" s="16"/>
      <c r="ESL309" s="17"/>
      <c r="ESM309" s="18"/>
      <c r="ESN309" s="17"/>
      <c r="ESO309" s="19"/>
      <c r="ESP309" s="19"/>
      <c r="ESQ309" s="19"/>
      <c r="ESR309" s="15"/>
      <c r="ESS309" s="16"/>
      <c r="EST309" s="17"/>
      <c r="ESU309" s="18"/>
      <c r="ESV309" s="17"/>
      <c r="ESW309" s="19"/>
      <c r="ESX309" s="19"/>
      <c r="ESY309" s="19"/>
      <c r="ESZ309" s="15"/>
      <c r="ETA309" s="16"/>
      <c r="ETB309" s="17"/>
      <c r="ETC309" s="18"/>
      <c r="ETD309" s="17"/>
      <c r="ETE309" s="19"/>
      <c r="ETF309" s="19"/>
      <c r="ETG309" s="19"/>
      <c r="ETH309" s="15"/>
      <c r="ETI309" s="16"/>
      <c r="ETJ309" s="17"/>
      <c r="ETK309" s="18"/>
      <c r="ETL309" s="17"/>
      <c r="ETM309" s="19"/>
      <c r="ETN309" s="19"/>
      <c r="ETO309" s="19"/>
      <c r="ETP309" s="15"/>
      <c r="ETQ309" s="16"/>
      <c r="ETR309" s="17"/>
      <c r="ETS309" s="18"/>
      <c r="ETT309" s="17"/>
      <c r="ETU309" s="19"/>
      <c r="ETV309" s="19"/>
      <c r="ETW309" s="19"/>
      <c r="ETX309" s="15"/>
      <c r="ETY309" s="16"/>
      <c r="ETZ309" s="17"/>
      <c r="EUA309" s="18"/>
      <c r="EUB309" s="17"/>
      <c r="EUC309" s="19"/>
      <c r="EUD309" s="19"/>
      <c r="EUE309" s="19"/>
      <c r="EUF309" s="15"/>
      <c r="EUG309" s="16"/>
      <c r="EUH309" s="17"/>
      <c r="EUI309" s="18"/>
      <c r="EUJ309" s="17"/>
      <c r="EUK309" s="19"/>
      <c r="EUL309" s="19"/>
      <c r="EUM309" s="19"/>
      <c r="EUN309" s="15"/>
      <c r="EUO309" s="16"/>
      <c r="EUP309" s="17"/>
      <c r="EUQ309" s="18"/>
      <c r="EUR309" s="17"/>
      <c r="EUS309" s="19"/>
      <c r="EUT309" s="19"/>
      <c r="EUU309" s="19"/>
      <c r="EUV309" s="15"/>
      <c r="EUW309" s="16"/>
      <c r="EUX309" s="17"/>
      <c r="EUY309" s="18"/>
      <c r="EUZ309" s="17"/>
      <c r="EVA309" s="19"/>
      <c r="EVB309" s="19"/>
      <c r="EVC309" s="19"/>
      <c r="EVD309" s="15"/>
      <c r="EVE309" s="16"/>
      <c r="EVF309" s="17"/>
      <c r="EVG309" s="18"/>
      <c r="EVH309" s="17"/>
      <c r="EVI309" s="19"/>
      <c r="EVJ309" s="19"/>
      <c r="EVK309" s="19"/>
      <c r="EVL309" s="15"/>
      <c r="EVM309" s="16"/>
      <c r="EVN309" s="17"/>
      <c r="EVO309" s="18"/>
      <c r="EVP309" s="17"/>
      <c r="EVQ309" s="19"/>
      <c r="EVR309" s="19"/>
      <c r="EVS309" s="19"/>
      <c r="EVT309" s="15"/>
      <c r="EVU309" s="16"/>
      <c r="EVV309" s="17"/>
      <c r="EVW309" s="18"/>
      <c r="EVX309" s="17"/>
      <c r="EVY309" s="19"/>
      <c r="EVZ309" s="19"/>
      <c r="EWA309" s="19"/>
      <c r="EWB309" s="15"/>
      <c r="EWC309" s="16"/>
      <c r="EWD309" s="17"/>
      <c r="EWE309" s="18"/>
      <c r="EWF309" s="17"/>
      <c r="EWG309" s="19"/>
      <c r="EWH309" s="19"/>
      <c r="EWI309" s="19"/>
      <c r="EWJ309" s="15"/>
      <c r="EWK309" s="16"/>
      <c r="EWL309" s="17"/>
      <c r="EWM309" s="18"/>
      <c r="EWN309" s="17"/>
      <c r="EWO309" s="19"/>
      <c r="EWP309" s="19"/>
      <c r="EWQ309" s="19"/>
      <c r="EWR309" s="15"/>
      <c r="EWS309" s="16"/>
      <c r="EWT309" s="17"/>
      <c r="EWU309" s="18"/>
      <c r="EWV309" s="17"/>
      <c r="EWW309" s="19"/>
      <c r="EWX309" s="19"/>
      <c r="EWY309" s="19"/>
      <c r="EWZ309" s="15"/>
      <c r="EXA309" s="16"/>
      <c r="EXB309" s="17"/>
      <c r="EXC309" s="18"/>
      <c r="EXD309" s="17"/>
      <c r="EXE309" s="19"/>
      <c r="EXF309" s="19"/>
      <c r="EXG309" s="19"/>
      <c r="EXH309" s="15"/>
      <c r="EXI309" s="16"/>
      <c r="EXJ309" s="17"/>
      <c r="EXK309" s="18"/>
      <c r="EXL309" s="17"/>
      <c r="EXM309" s="19"/>
      <c r="EXN309" s="19"/>
      <c r="EXO309" s="19"/>
      <c r="EXP309" s="15"/>
      <c r="EXQ309" s="16"/>
      <c r="EXR309" s="17"/>
      <c r="EXS309" s="18"/>
      <c r="EXT309" s="17"/>
      <c r="EXU309" s="19"/>
      <c r="EXV309" s="19"/>
      <c r="EXW309" s="19"/>
      <c r="EXX309" s="15"/>
      <c r="EXY309" s="16"/>
      <c r="EXZ309" s="17"/>
      <c r="EYA309" s="18"/>
      <c r="EYB309" s="17"/>
      <c r="EYC309" s="19"/>
      <c r="EYD309" s="19"/>
      <c r="EYE309" s="19"/>
      <c r="EYF309" s="15"/>
      <c r="EYG309" s="16"/>
      <c r="EYH309" s="17"/>
      <c r="EYI309" s="18"/>
      <c r="EYJ309" s="17"/>
      <c r="EYK309" s="19"/>
      <c r="EYL309" s="19"/>
      <c r="EYM309" s="19"/>
      <c r="EYN309" s="15"/>
      <c r="EYO309" s="16"/>
      <c r="EYP309" s="17"/>
      <c r="EYQ309" s="18"/>
      <c r="EYR309" s="17"/>
      <c r="EYS309" s="19"/>
      <c r="EYT309" s="19"/>
      <c r="EYU309" s="19"/>
      <c r="EYV309" s="15"/>
      <c r="EYW309" s="16"/>
      <c r="EYX309" s="17"/>
      <c r="EYY309" s="18"/>
      <c r="EYZ309" s="17"/>
      <c r="EZA309" s="19"/>
      <c r="EZB309" s="19"/>
      <c r="EZC309" s="19"/>
      <c r="EZD309" s="15"/>
      <c r="EZE309" s="16"/>
      <c r="EZF309" s="17"/>
      <c r="EZG309" s="18"/>
      <c r="EZH309" s="17"/>
      <c r="EZI309" s="19"/>
      <c r="EZJ309" s="19"/>
      <c r="EZK309" s="19"/>
      <c r="EZL309" s="15"/>
      <c r="EZM309" s="16"/>
      <c r="EZN309" s="17"/>
      <c r="EZO309" s="18"/>
      <c r="EZP309" s="17"/>
      <c r="EZQ309" s="19"/>
      <c r="EZR309" s="19"/>
      <c r="EZS309" s="19"/>
      <c r="EZT309" s="15"/>
      <c r="EZU309" s="16"/>
      <c r="EZV309" s="17"/>
      <c r="EZW309" s="18"/>
      <c r="EZX309" s="17"/>
      <c r="EZY309" s="19"/>
      <c r="EZZ309" s="19"/>
      <c r="FAA309" s="19"/>
      <c r="FAB309" s="15"/>
      <c r="FAC309" s="16"/>
      <c r="FAD309" s="17"/>
      <c r="FAE309" s="18"/>
      <c r="FAF309" s="17"/>
      <c r="FAG309" s="19"/>
      <c r="FAH309" s="19"/>
      <c r="FAI309" s="19"/>
      <c r="FAJ309" s="15"/>
      <c r="FAK309" s="16"/>
      <c r="FAL309" s="17"/>
      <c r="FAM309" s="18"/>
      <c r="FAN309" s="17"/>
      <c r="FAO309" s="19"/>
      <c r="FAP309" s="19"/>
      <c r="FAQ309" s="19"/>
      <c r="FAR309" s="15"/>
      <c r="FAS309" s="16"/>
      <c r="FAT309" s="17"/>
      <c r="FAU309" s="18"/>
      <c r="FAV309" s="17"/>
      <c r="FAW309" s="19"/>
      <c r="FAX309" s="19"/>
      <c r="FAY309" s="19"/>
      <c r="FAZ309" s="15"/>
      <c r="FBA309" s="16"/>
      <c r="FBB309" s="17"/>
      <c r="FBC309" s="18"/>
      <c r="FBD309" s="17"/>
      <c r="FBE309" s="19"/>
      <c r="FBF309" s="19"/>
      <c r="FBG309" s="19"/>
      <c r="FBH309" s="15"/>
      <c r="FBI309" s="16"/>
      <c r="FBJ309" s="17"/>
      <c r="FBK309" s="18"/>
      <c r="FBL309" s="17"/>
      <c r="FBM309" s="19"/>
      <c r="FBN309" s="19"/>
      <c r="FBO309" s="19"/>
      <c r="FBP309" s="15"/>
      <c r="FBQ309" s="16"/>
      <c r="FBR309" s="17"/>
      <c r="FBS309" s="18"/>
      <c r="FBT309" s="17"/>
      <c r="FBU309" s="19"/>
      <c r="FBV309" s="19"/>
      <c r="FBW309" s="19"/>
      <c r="FBX309" s="15"/>
      <c r="FBY309" s="16"/>
      <c r="FBZ309" s="17"/>
      <c r="FCA309" s="18"/>
      <c r="FCB309" s="17"/>
      <c r="FCC309" s="19"/>
      <c r="FCD309" s="19"/>
      <c r="FCE309" s="19"/>
      <c r="FCF309" s="15"/>
      <c r="FCG309" s="16"/>
      <c r="FCH309" s="17"/>
      <c r="FCI309" s="18"/>
      <c r="FCJ309" s="17"/>
      <c r="FCK309" s="19"/>
      <c r="FCL309" s="19"/>
      <c r="FCM309" s="19"/>
      <c r="FCN309" s="15"/>
      <c r="FCO309" s="16"/>
      <c r="FCP309" s="17"/>
      <c r="FCQ309" s="18"/>
      <c r="FCR309" s="17"/>
      <c r="FCS309" s="19"/>
      <c r="FCT309" s="19"/>
      <c r="FCU309" s="19"/>
      <c r="FCV309" s="15"/>
      <c r="FCW309" s="16"/>
      <c r="FCX309" s="17"/>
      <c r="FCY309" s="18"/>
      <c r="FCZ309" s="17"/>
      <c r="FDA309" s="19"/>
      <c r="FDB309" s="19"/>
      <c r="FDC309" s="19"/>
      <c r="FDD309" s="15"/>
      <c r="FDE309" s="16"/>
      <c r="FDF309" s="17"/>
      <c r="FDG309" s="18"/>
      <c r="FDH309" s="17"/>
      <c r="FDI309" s="19"/>
      <c r="FDJ309" s="19"/>
      <c r="FDK309" s="19"/>
      <c r="FDL309" s="15"/>
      <c r="FDM309" s="16"/>
      <c r="FDN309" s="17"/>
      <c r="FDO309" s="18"/>
      <c r="FDP309" s="17"/>
      <c r="FDQ309" s="19"/>
      <c r="FDR309" s="19"/>
      <c r="FDS309" s="19"/>
      <c r="FDT309" s="15"/>
      <c r="FDU309" s="16"/>
      <c r="FDV309" s="17"/>
      <c r="FDW309" s="18"/>
      <c r="FDX309" s="17"/>
      <c r="FDY309" s="19"/>
      <c r="FDZ309" s="19"/>
      <c r="FEA309" s="19"/>
      <c r="FEB309" s="15"/>
      <c r="FEC309" s="16"/>
      <c r="FED309" s="17"/>
      <c r="FEE309" s="18"/>
      <c r="FEF309" s="17"/>
      <c r="FEG309" s="19"/>
      <c r="FEH309" s="19"/>
      <c r="FEI309" s="19"/>
      <c r="FEJ309" s="15"/>
      <c r="FEK309" s="16"/>
      <c r="FEL309" s="17"/>
      <c r="FEM309" s="18"/>
      <c r="FEN309" s="17"/>
      <c r="FEO309" s="19"/>
      <c r="FEP309" s="19"/>
      <c r="FEQ309" s="19"/>
      <c r="FER309" s="15"/>
      <c r="FES309" s="16"/>
      <c r="FET309" s="17"/>
      <c r="FEU309" s="18"/>
      <c r="FEV309" s="17"/>
      <c r="FEW309" s="19"/>
      <c r="FEX309" s="19"/>
      <c r="FEY309" s="19"/>
      <c r="FEZ309" s="15"/>
      <c r="FFA309" s="16"/>
      <c r="FFB309" s="17"/>
      <c r="FFC309" s="18"/>
      <c r="FFD309" s="17"/>
      <c r="FFE309" s="19"/>
      <c r="FFF309" s="19"/>
      <c r="FFG309" s="19"/>
      <c r="FFH309" s="15"/>
      <c r="FFI309" s="16"/>
      <c r="FFJ309" s="17"/>
      <c r="FFK309" s="18"/>
      <c r="FFL309" s="17"/>
      <c r="FFM309" s="19"/>
      <c r="FFN309" s="19"/>
      <c r="FFO309" s="19"/>
      <c r="FFP309" s="15"/>
      <c r="FFQ309" s="16"/>
      <c r="FFR309" s="17"/>
      <c r="FFS309" s="18"/>
      <c r="FFT309" s="17"/>
      <c r="FFU309" s="19"/>
      <c r="FFV309" s="19"/>
      <c r="FFW309" s="19"/>
      <c r="FFX309" s="15"/>
      <c r="FFY309" s="16"/>
      <c r="FFZ309" s="17"/>
      <c r="FGA309" s="18"/>
      <c r="FGB309" s="17"/>
      <c r="FGC309" s="19"/>
      <c r="FGD309" s="19"/>
      <c r="FGE309" s="19"/>
      <c r="FGF309" s="15"/>
      <c r="FGG309" s="16"/>
      <c r="FGH309" s="17"/>
      <c r="FGI309" s="18"/>
      <c r="FGJ309" s="17"/>
      <c r="FGK309" s="19"/>
      <c r="FGL309" s="19"/>
      <c r="FGM309" s="19"/>
      <c r="FGN309" s="15"/>
      <c r="FGO309" s="16"/>
      <c r="FGP309" s="17"/>
      <c r="FGQ309" s="18"/>
      <c r="FGR309" s="17"/>
      <c r="FGS309" s="19"/>
      <c r="FGT309" s="19"/>
      <c r="FGU309" s="19"/>
      <c r="FGV309" s="15"/>
      <c r="FGW309" s="16"/>
      <c r="FGX309" s="17"/>
      <c r="FGY309" s="18"/>
      <c r="FGZ309" s="17"/>
      <c r="FHA309" s="19"/>
      <c r="FHB309" s="19"/>
      <c r="FHC309" s="19"/>
      <c r="FHD309" s="15"/>
      <c r="FHE309" s="16"/>
      <c r="FHF309" s="17"/>
      <c r="FHG309" s="18"/>
      <c r="FHH309" s="17"/>
      <c r="FHI309" s="19"/>
      <c r="FHJ309" s="19"/>
      <c r="FHK309" s="19"/>
      <c r="FHL309" s="15"/>
      <c r="FHM309" s="16"/>
      <c r="FHN309" s="17"/>
      <c r="FHO309" s="18"/>
      <c r="FHP309" s="17"/>
      <c r="FHQ309" s="19"/>
      <c r="FHR309" s="19"/>
      <c r="FHS309" s="19"/>
      <c r="FHT309" s="15"/>
      <c r="FHU309" s="16"/>
      <c r="FHV309" s="17"/>
      <c r="FHW309" s="18"/>
      <c r="FHX309" s="17"/>
      <c r="FHY309" s="19"/>
      <c r="FHZ309" s="19"/>
      <c r="FIA309" s="19"/>
      <c r="FIB309" s="15"/>
      <c r="FIC309" s="16"/>
      <c r="FID309" s="17"/>
      <c r="FIE309" s="18"/>
      <c r="FIF309" s="17"/>
      <c r="FIG309" s="19"/>
      <c r="FIH309" s="19"/>
      <c r="FII309" s="19"/>
      <c r="FIJ309" s="15"/>
      <c r="FIK309" s="16"/>
      <c r="FIL309" s="17"/>
      <c r="FIM309" s="18"/>
      <c r="FIN309" s="17"/>
      <c r="FIO309" s="19"/>
      <c r="FIP309" s="19"/>
      <c r="FIQ309" s="19"/>
      <c r="FIR309" s="15"/>
      <c r="FIS309" s="16"/>
      <c r="FIT309" s="17"/>
      <c r="FIU309" s="18"/>
      <c r="FIV309" s="17"/>
      <c r="FIW309" s="19"/>
      <c r="FIX309" s="19"/>
      <c r="FIY309" s="19"/>
      <c r="FIZ309" s="15"/>
      <c r="FJA309" s="16"/>
      <c r="FJB309" s="17"/>
      <c r="FJC309" s="18"/>
      <c r="FJD309" s="17"/>
      <c r="FJE309" s="19"/>
      <c r="FJF309" s="19"/>
      <c r="FJG309" s="19"/>
      <c r="FJH309" s="15"/>
      <c r="FJI309" s="16"/>
      <c r="FJJ309" s="17"/>
      <c r="FJK309" s="18"/>
      <c r="FJL309" s="17"/>
      <c r="FJM309" s="19"/>
      <c r="FJN309" s="19"/>
      <c r="FJO309" s="19"/>
      <c r="FJP309" s="15"/>
      <c r="FJQ309" s="16"/>
      <c r="FJR309" s="17"/>
      <c r="FJS309" s="18"/>
      <c r="FJT309" s="17"/>
      <c r="FJU309" s="19"/>
      <c r="FJV309" s="19"/>
      <c r="FJW309" s="19"/>
      <c r="FJX309" s="15"/>
      <c r="FJY309" s="16"/>
      <c r="FJZ309" s="17"/>
      <c r="FKA309" s="18"/>
      <c r="FKB309" s="17"/>
      <c r="FKC309" s="19"/>
      <c r="FKD309" s="19"/>
      <c r="FKE309" s="19"/>
      <c r="FKF309" s="15"/>
      <c r="FKG309" s="16"/>
      <c r="FKH309" s="17"/>
      <c r="FKI309" s="18"/>
      <c r="FKJ309" s="17"/>
      <c r="FKK309" s="19"/>
      <c r="FKL309" s="19"/>
      <c r="FKM309" s="19"/>
      <c r="FKN309" s="15"/>
      <c r="FKO309" s="16"/>
      <c r="FKP309" s="17"/>
      <c r="FKQ309" s="18"/>
      <c r="FKR309" s="17"/>
      <c r="FKS309" s="19"/>
      <c r="FKT309" s="19"/>
      <c r="FKU309" s="19"/>
      <c r="FKV309" s="15"/>
      <c r="FKW309" s="16"/>
      <c r="FKX309" s="17"/>
      <c r="FKY309" s="18"/>
      <c r="FKZ309" s="17"/>
      <c r="FLA309" s="19"/>
      <c r="FLB309" s="19"/>
      <c r="FLC309" s="19"/>
      <c r="FLD309" s="15"/>
      <c r="FLE309" s="16"/>
      <c r="FLF309" s="17"/>
      <c r="FLG309" s="18"/>
      <c r="FLH309" s="17"/>
      <c r="FLI309" s="19"/>
      <c r="FLJ309" s="19"/>
      <c r="FLK309" s="19"/>
      <c r="FLL309" s="15"/>
      <c r="FLM309" s="16"/>
      <c r="FLN309" s="17"/>
      <c r="FLO309" s="18"/>
      <c r="FLP309" s="17"/>
      <c r="FLQ309" s="19"/>
      <c r="FLR309" s="19"/>
      <c r="FLS309" s="19"/>
      <c r="FLT309" s="15"/>
      <c r="FLU309" s="16"/>
      <c r="FLV309" s="17"/>
      <c r="FLW309" s="18"/>
      <c r="FLX309" s="17"/>
      <c r="FLY309" s="19"/>
      <c r="FLZ309" s="19"/>
      <c r="FMA309" s="19"/>
      <c r="FMB309" s="15"/>
      <c r="FMC309" s="16"/>
      <c r="FMD309" s="17"/>
      <c r="FME309" s="18"/>
      <c r="FMF309" s="17"/>
      <c r="FMG309" s="19"/>
      <c r="FMH309" s="19"/>
      <c r="FMI309" s="19"/>
      <c r="FMJ309" s="15"/>
      <c r="FMK309" s="16"/>
      <c r="FML309" s="17"/>
      <c r="FMM309" s="18"/>
      <c r="FMN309" s="17"/>
      <c r="FMO309" s="19"/>
      <c r="FMP309" s="19"/>
      <c r="FMQ309" s="19"/>
      <c r="FMR309" s="15"/>
      <c r="FMS309" s="16"/>
      <c r="FMT309" s="17"/>
      <c r="FMU309" s="18"/>
      <c r="FMV309" s="17"/>
      <c r="FMW309" s="19"/>
      <c r="FMX309" s="19"/>
      <c r="FMY309" s="19"/>
      <c r="FMZ309" s="15"/>
      <c r="FNA309" s="16"/>
      <c r="FNB309" s="17"/>
      <c r="FNC309" s="18"/>
      <c r="FND309" s="17"/>
      <c r="FNE309" s="19"/>
      <c r="FNF309" s="19"/>
      <c r="FNG309" s="19"/>
      <c r="FNH309" s="15"/>
      <c r="FNI309" s="16"/>
      <c r="FNJ309" s="17"/>
      <c r="FNK309" s="18"/>
      <c r="FNL309" s="17"/>
      <c r="FNM309" s="19"/>
      <c r="FNN309" s="19"/>
      <c r="FNO309" s="19"/>
      <c r="FNP309" s="15"/>
      <c r="FNQ309" s="16"/>
      <c r="FNR309" s="17"/>
      <c r="FNS309" s="18"/>
      <c r="FNT309" s="17"/>
      <c r="FNU309" s="19"/>
      <c r="FNV309" s="19"/>
      <c r="FNW309" s="19"/>
      <c r="FNX309" s="15"/>
      <c r="FNY309" s="16"/>
      <c r="FNZ309" s="17"/>
      <c r="FOA309" s="18"/>
      <c r="FOB309" s="17"/>
      <c r="FOC309" s="19"/>
      <c r="FOD309" s="19"/>
      <c r="FOE309" s="19"/>
      <c r="FOF309" s="15"/>
      <c r="FOG309" s="16"/>
      <c r="FOH309" s="17"/>
      <c r="FOI309" s="18"/>
      <c r="FOJ309" s="17"/>
      <c r="FOK309" s="19"/>
      <c r="FOL309" s="19"/>
      <c r="FOM309" s="19"/>
      <c r="FON309" s="15"/>
      <c r="FOO309" s="16"/>
      <c r="FOP309" s="17"/>
      <c r="FOQ309" s="18"/>
      <c r="FOR309" s="17"/>
      <c r="FOS309" s="19"/>
      <c r="FOT309" s="19"/>
      <c r="FOU309" s="19"/>
      <c r="FOV309" s="15"/>
      <c r="FOW309" s="16"/>
      <c r="FOX309" s="17"/>
      <c r="FOY309" s="18"/>
      <c r="FOZ309" s="17"/>
      <c r="FPA309" s="19"/>
      <c r="FPB309" s="19"/>
      <c r="FPC309" s="19"/>
      <c r="FPD309" s="15"/>
      <c r="FPE309" s="16"/>
      <c r="FPF309" s="17"/>
      <c r="FPG309" s="18"/>
      <c r="FPH309" s="17"/>
      <c r="FPI309" s="19"/>
      <c r="FPJ309" s="19"/>
      <c r="FPK309" s="19"/>
      <c r="FPL309" s="15"/>
      <c r="FPM309" s="16"/>
      <c r="FPN309" s="17"/>
      <c r="FPO309" s="18"/>
      <c r="FPP309" s="17"/>
      <c r="FPQ309" s="19"/>
      <c r="FPR309" s="19"/>
      <c r="FPS309" s="19"/>
      <c r="FPT309" s="15"/>
      <c r="FPU309" s="16"/>
      <c r="FPV309" s="17"/>
      <c r="FPW309" s="18"/>
      <c r="FPX309" s="17"/>
      <c r="FPY309" s="19"/>
      <c r="FPZ309" s="19"/>
      <c r="FQA309" s="19"/>
      <c r="FQB309" s="15"/>
      <c r="FQC309" s="16"/>
      <c r="FQD309" s="17"/>
      <c r="FQE309" s="18"/>
      <c r="FQF309" s="17"/>
      <c r="FQG309" s="19"/>
      <c r="FQH309" s="19"/>
      <c r="FQI309" s="19"/>
      <c r="FQJ309" s="15"/>
      <c r="FQK309" s="16"/>
      <c r="FQL309" s="17"/>
      <c r="FQM309" s="18"/>
      <c r="FQN309" s="17"/>
      <c r="FQO309" s="19"/>
      <c r="FQP309" s="19"/>
      <c r="FQQ309" s="19"/>
      <c r="FQR309" s="15"/>
      <c r="FQS309" s="16"/>
      <c r="FQT309" s="17"/>
      <c r="FQU309" s="18"/>
      <c r="FQV309" s="17"/>
      <c r="FQW309" s="19"/>
      <c r="FQX309" s="19"/>
      <c r="FQY309" s="19"/>
      <c r="FQZ309" s="15"/>
      <c r="FRA309" s="16"/>
      <c r="FRB309" s="17"/>
      <c r="FRC309" s="18"/>
      <c r="FRD309" s="17"/>
      <c r="FRE309" s="19"/>
      <c r="FRF309" s="19"/>
      <c r="FRG309" s="19"/>
      <c r="FRH309" s="15"/>
      <c r="FRI309" s="16"/>
      <c r="FRJ309" s="17"/>
      <c r="FRK309" s="18"/>
      <c r="FRL309" s="17"/>
      <c r="FRM309" s="19"/>
      <c r="FRN309" s="19"/>
      <c r="FRO309" s="19"/>
      <c r="FRP309" s="15"/>
      <c r="FRQ309" s="16"/>
      <c r="FRR309" s="17"/>
      <c r="FRS309" s="18"/>
      <c r="FRT309" s="17"/>
      <c r="FRU309" s="19"/>
      <c r="FRV309" s="19"/>
      <c r="FRW309" s="19"/>
      <c r="FRX309" s="15"/>
      <c r="FRY309" s="16"/>
      <c r="FRZ309" s="17"/>
      <c r="FSA309" s="18"/>
      <c r="FSB309" s="17"/>
      <c r="FSC309" s="19"/>
      <c r="FSD309" s="19"/>
      <c r="FSE309" s="19"/>
      <c r="FSF309" s="15"/>
      <c r="FSG309" s="16"/>
      <c r="FSH309" s="17"/>
      <c r="FSI309" s="18"/>
      <c r="FSJ309" s="17"/>
      <c r="FSK309" s="19"/>
      <c r="FSL309" s="19"/>
      <c r="FSM309" s="19"/>
      <c r="FSN309" s="15"/>
      <c r="FSO309" s="16"/>
      <c r="FSP309" s="17"/>
      <c r="FSQ309" s="18"/>
      <c r="FSR309" s="17"/>
      <c r="FSS309" s="19"/>
      <c r="FST309" s="19"/>
      <c r="FSU309" s="19"/>
      <c r="FSV309" s="15"/>
      <c r="FSW309" s="16"/>
      <c r="FSX309" s="17"/>
      <c r="FSY309" s="18"/>
      <c r="FSZ309" s="17"/>
      <c r="FTA309" s="19"/>
      <c r="FTB309" s="19"/>
      <c r="FTC309" s="19"/>
      <c r="FTD309" s="15"/>
      <c r="FTE309" s="16"/>
      <c r="FTF309" s="17"/>
      <c r="FTG309" s="18"/>
      <c r="FTH309" s="17"/>
      <c r="FTI309" s="19"/>
      <c r="FTJ309" s="19"/>
      <c r="FTK309" s="19"/>
      <c r="FTL309" s="15"/>
      <c r="FTM309" s="16"/>
      <c r="FTN309" s="17"/>
      <c r="FTO309" s="18"/>
      <c r="FTP309" s="17"/>
      <c r="FTQ309" s="19"/>
      <c r="FTR309" s="19"/>
      <c r="FTS309" s="19"/>
      <c r="FTT309" s="15"/>
      <c r="FTU309" s="16"/>
      <c r="FTV309" s="17"/>
      <c r="FTW309" s="18"/>
      <c r="FTX309" s="17"/>
      <c r="FTY309" s="19"/>
      <c r="FTZ309" s="19"/>
      <c r="FUA309" s="19"/>
      <c r="FUB309" s="15"/>
      <c r="FUC309" s="16"/>
      <c r="FUD309" s="17"/>
      <c r="FUE309" s="18"/>
      <c r="FUF309" s="17"/>
      <c r="FUG309" s="19"/>
      <c r="FUH309" s="19"/>
      <c r="FUI309" s="19"/>
      <c r="FUJ309" s="15"/>
      <c r="FUK309" s="16"/>
      <c r="FUL309" s="17"/>
      <c r="FUM309" s="18"/>
      <c r="FUN309" s="17"/>
      <c r="FUO309" s="19"/>
      <c r="FUP309" s="19"/>
      <c r="FUQ309" s="19"/>
      <c r="FUR309" s="15"/>
      <c r="FUS309" s="16"/>
      <c r="FUT309" s="17"/>
      <c r="FUU309" s="18"/>
      <c r="FUV309" s="17"/>
      <c r="FUW309" s="19"/>
      <c r="FUX309" s="19"/>
      <c r="FUY309" s="19"/>
      <c r="FUZ309" s="15"/>
      <c r="FVA309" s="16"/>
      <c r="FVB309" s="17"/>
      <c r="FVC309" s="18"/>
      <c r="FVD309" s="17"/>
      <c r="FVE309" s="19"/>
      <c r="FVF309" s="19"/>
      <c r="FVG309" s="19"/>
      <c r="FVH309" s="15"/>
      <c r="FVI309" s="16"/>
      <c r="FVJ309" s="17"/>
      <c r="FVK309" s="18"/>
      <c r="FVL309" s="17"/>
      <c r="FVM309" s="19"/>
      <c r="FVN309" s="19"/>
      <c r="FVO309" s="19"/>
      <c r="FVP309" s="15"/>
      <c r="FVQ309" s="16"/>
      <c r="FVR309" s="17"/>
      <c r="FVS309" s="18"/>
      <c r="FVT309" s="17"/>
      <c r="FVU309" s="19"/>
      <c r="FVV309" s="19"/>
      <c r="FVW309" s="19"/>
      <c r="FVX309" s="15"/>
      <c r="FVY309" s="16"/>
      <c r="FVZ309" s="17"/>
      <c r="FWA309" s="18"/>
      <c r="FWB309" s="17"/>
      <c r="FWC309" s="19"/>
      <c r="FWD309" s="19"/>
      <c r="FWE309" s="19"/>
      <c r="FWF309" s="15"/>
      <c r="FWG309" s="16"/>
      <c r="FWH309" s="17"/>
      <c r="FWI309" s="18"/>
      <c r="FWJ309" s="17"/>
      <c r="FWK309" s="19"/>
      <c r="FWL309" s="19"/>
      <c r="FWM309" s="19"/>
      <c r="FWN309" s="15"/>
      <c r="FWO309" s="16"/>
      <c r="FWP309" s="17"/>
      <c r="FWQ309" s="18"/>
      <c r="FWR309" s="17"/>
      <c r="FWS309" s="19"/>
      <c r="FWT309" s="19"/>
      <c r="FWU309" s="19"/>
      <c r="FWV309" s="15"/>
      <c r="FWW309" s="16"/>
      <c r="FWX309" s="17"/>
      <c r="FWY309" s="18"/>
      <c r="FWZ309" s="17"/>
      <c r="FXA309" s="19"/>
      <c r="FXB309" s="19"/>
      <c r="FXC309" s="19"/>
      <c r="FXD309" s="15"/>
      <c r="FXE309" s="16"/>
      <c r="FXF309" s="17"/>
      <c r="FXG309" s="18"/>
      <c r="FXH309" s="17"/>
      <c r="FXI309" s="19"/>
      <c r="FXJ309" s="19"/>
      <c r="FXK309" s="19"/>
      <c r="FXL309" s="15"/>
      <c r="FXM309" s="16"/>
      <c r="FXN309" s="17"/>
      <c r="FXO309" s="18"/>
      <c r="FXP309" s="17"/>
      <c r="FXQ309" s="19"/>
      <c r="FXR309" s="19"/>
      <c r="FXS309" s="19"/>
      <c r="FXT309" s="15"/>
      <c r="FXU309" s="16"/>
      <c r="FXV309" s="17"/>
      <c r="FXW309" s="18"/>
      <c r="FXX309" s="17"/>
      <c r="FXY309" s="19"/>
      <c r="FXZ309" s="19"/>
      <c r="FYA309" s="19"/>
      <c r="FYB309" s="15"/>
      <c r="FYC309" s="16"/>
      <c r="FYD309" s="17"/>
      <c r="FYE309" s="18"/>
      <c r="FYF309" s="17"/>
      <c r="FYG309" s="19"/>
      <c r="FYH309" s="19"/>
      <c r="FYI309" s="19"/>
      <c r="FYJ309" s="15"/>
      <c r="FYK309" s="16"/>
      <c r="FYL309" s="17"/>
      <c r="FYM309" s="18"/>
      <c r="FYN309" s="17"/>
      <c r="FYO309" s="19"/>
      <c r="FYP309" s="19"/>
      <c r="FYQ309" s="19"/>
      <c r="FYR309" s="15"/>
      <c r="FYS309" s="16"/>
      <c r="FYT309" s="17"/>
      <c r="FYU309" s="18"/>
      <c r="FYV309" s="17"/>
      <c r="FYW309" s="19"/>
      <c r="FYX309" s="19"/>
      <c r="FYY309" s="19"/>
      <c r="FYZ309" s="15"/>
      <c r="FZA309" s="16"/>
      <c r="FZB309" s="17"/>
      <c r="FZC309" s="18"/>
      <c r="FZD309" s="17"/>
      <c r="FZE309" s="19"/>
      <c r="FZF309" s="19"/>
      <c r="FZG309" s="19"/>
      <c r="FZH309" s="15"/>
      <c r="FZI309" s="16"/>
      <c r="FZJ309" s="17"/>
      <c r="FZK309" s="18"/>
      <c r="FZL309" s="17"/>
      <c r="FZM309" s="19"/>
      <c r="FZN309" s="19"/>
      <c r="FZO309" s="19"/>
      <c r="FZP309" s="15"/>
      <c r="FZQ309" s="16"/>
      <c r="FZR309" s="17"/>
      <c r="FZS309" s="18"/>
      <c r="FZT309" s="17"/>
      <c r="FZU309" s="19"/>
      <c r="FZV309" s="19"/>
      <c r="FZW309" s="19"/>
      <c r="FZX309" s="15"/>
      <c r="FZY309" s="16"/>
      <c r="FZZ309" s="17"/>
      <c r="GAA309" s="18"/>
      <c r="GAB309" s="17"/>
      <c r="GAC309" s="19"/>
      <c r="GAD309" s="19"/>
      <c r="GAE309" s="19"/>
      <c r="GAF309" s="15"/>
      <c r="GAG309" s="16"/>
      <c r="GAH309" s="17"/>
      <c r="GAI309" s="18"/>
      <c r="GAJ309" s="17"/>
      <c r="GAK309" s="19"/>
      <c r="GAL309" s="19"/>
      <c r="GAM309" s="19"/>
      <c r="GAN309" s="15"/>
      <c r="GAO309" s="16"/>
      <c r="GAP309" s="17"/>
      <c r="GAQ309" s="18"/>
      <c r="GAR309" s="17"/>
      <c r="GAS309" s="19"/>
      <c r="GAT309" s="19"/>
      <c r="GAU309" s="19"/>
      <c r="GAV309" s="15"/>
      <c r="GAW309" s="16"/>
      <c r="GAX309" s="17"/>
      <c r="GAY309" s="18"/>
      <c r="GAZ309" s="17"/>
      <c r="GBA309" s="19"/>
      <c r="GBB309" s="19"/>
      <c r="GBC309" s="19"/>
      <c r="GBD309" s="15"/>
      <c r="GBE309" s="16"/>
      <c r="GBF309" s="17"/>
      <c r="GBG309" s="18"/>
      <c r="GBH309" s="17"/>
      <c r="GBI309" s="19"/>
      <c r="GBJ309" s="19"/>
      <c r="GBK309" s="19"/>
      <c r="GBL309" s="15"/>
      <c r="GBM309" s="16"/>
      <c r="GBN309" s="17"/>
      <c r="GBO309" s="18"/>
      <c r="GBP309" s="17"/>
      <c r="GBQ309" s="19"/>
      <c r="GBR309" s="19"/>
      <c r="GBS309" s="19"/>
      <c r="GBT309" s="15"/>
      <c r="GBU309" s="16"/>
      <c r="GBV309" s="17"/>
      <c r="GBW309" s="18"/>
      <c r="GBX309" s="17"/>
      <c r="GBY309" s="19"/>
      <c r="GBZ309" s="19"/>
      <c r="GCA309" s="19"/>
      <c r="GCB309" s="15"/>
      <c r="GCC309" s="16"/>
      <c r="GCD309" s="17"/>
      <c r="GCE309" s="18"/>
      <c r="GCF309" s="17"/>
      <c r="GCG309" s="19"/>
      <c r="GCH309" s="19"/>
      <c r="GCI309" s="19"/>
      <c r="GCJ309" s="15"/>
      <c r="GCK309" s="16"/>
      <c r="GCL309" s="17"/>
      <c r="GCM309" s="18"/>
      <c r="GCN309" s="17"/>
      <c r="GCO309" s="19"/>
      <c r="GCP309" s="19"/>
      <c r="GCQ309" s="19"/>
      <c r="GCR309" s="15"/>
      <c r="GCS309" s="16"/>
      <c r="GCT309" s="17"/>
      <c r="GCU309" s="18"/>
      <c r="GCV309" s="17"/>
      <c r="GCW309" s="19"/>
      <c r="GCX309" s="19"/>
      <c r="GCY309" s="19"/>
      <c r="GCZ309" s="15"/>
      <c r="GDA309" s="16"/>
      <c r="GDB309" s="17"/>
      <c r="GDC309" s="18"/>
      <c r="GDD309" s="17"/>
      <c r="GDE309" s="19"/>
      <c r="GDF309" s="19"/>
      <c r="GDG309" s="19"/>
      <c r="GDH309" s="15"/>
      <c r="GDI309" s="16"/>
      <c r="GDJ309" s="17"/>
      <c r="GDK309" s="18"/>
      <c r="GDL309" s="17"/>
      <c r="GDM309" s="19"/>
      <c r="GDN309" s="19"/>
      <c r="GDO309" s="19"/>
      <c r="GDP309" s="15"/>
      <c r="GDQ309" s="16"/>
      <c r="GDR309" s="17"/>
      <c r="GDS309" s="18"/>
      <c r="GDT309" s="17"/>
      <c r="GDU309" s="19"/>
      <c r="GDV309" s="19"/>
      <c r="GDW309" s="19"/>
      <c r="GDX309" s="15"/>
      <c r="GDY309" s="16"/>
      <c r="GDZ309" s="17"/>
      <c r="GEA309" s="18"/>
      <c r="GEB309" s="17"/>
      <c r="GEC309" s="19"/>
      <c r="GED309" s="19"/>
      <c r="GEE309" s="19"/>
      <c r="GEF309" s="15"/>
      <c r="GEG309" s="16"/>
      <c r="GEH309" s="17"/>
      <c r="GEI309" s="18"/>
      <c r="GEJ309" s="17"/>
      <c r="GEK309" s="19"/>
      <c r="GEL309" s="19"/>
      <c r="GEM309" s="19"/>
      <c r="GEN309" s="15"/>
      <c r="GEO309" s="16"/>
      <c r="GEP309" s="17"/>
      <c r="GEQ309" s="18"/>
      <c r="GER309" s="17"/>
      <c r="GES309" s="19"/>
      <c r="GET309" s="19"/>
      <c r="GEU309" s="19"/>
      <c r="GEV309" s="15"/>
      <c r="GEW309" s="16"/>
      <c r="GEX309" s="17"/>
      <c r="GEY309" s="18"/>
      <c r="GEZ309" s="17"/>
      <c r="GFA309" s="19"/>
      <c r="GFB309" s="19"/>
      <c r="GFC309" s="19"/>
      <c r="GFD309" s="15"/>
      <c r="GFE309" s="16"/>
      <c r="GFF309" s="17"/>
      <c r="GFG309" s="18"/>
      <c r="GFH309" s="17"/>
      <c r="GFI309" s="19"/>
      <c r="GFJ309" s="19"/>
      <c r="GFK309" s="19"/>
      <c r="GFL309" s="15"/>
      <c r="GFM309" s="16"/>
      <c r="GFN309" s="17"/>
      <c r="GFO309" s="18"/>
      <c r="GFP309" s="17"/>
      <c r="GFQ309" s="19"/>
      <c r="GFR309" s="19"/>
      <c r="GFS309" s="19"/>
      <c r="GFT309" s="15"/>
      <c r="GFU309" s="16"/>
      <c r="GFV309" s="17"/>
      <c r="GFW309" s="18"/>
      <c r="GFX309" s="17"/>
      <c r="GFY309" s="19"/>
      <c r="GFZ309" s="19"/>
      <c r="GGA309" s="19"/>
      <c r="GGB309" s="15"/>
      <c r="GGC309" s="16"/>
      <c r="GGD309" s="17"/>
      <c r="GGE309" s="18"/>
      <c r="GGF309" s="17"/>
      <c r="GGG309" s="19"/>
      <c r="GGH309" s="19"/>
      <c r="GGI309" s="19"/>
      <c r="GGJ309" s="15"/>
      <c r="GGK309" s="16"/>
      <c r="GGL309" s="17"/>
      <c r="GGM309" s="18"/>
      <c r="GGN309" s="17"/>
      <c r="GGO309" s="19"/>
      <c r="GGP309" s="19"/>
      <c r="GGQ309" s="19"/>
      <c r="GGR309" s="15"/>
      <c r="GGS309" s="16"/>
      <c r="GGT309" s="17"/>
      <c r="GGU309" s="18"/>
      <c r="GGV309" s="17"/>
      <c r="GGW309" s="19"/>
      <c r="GGX309" s="19"/>
      <c r="GGY309" s="19"/>
      <c r="GGZ309" s="15"/>
      <c r="GHA309" s="16"/>
      <c r="GHB309" s="17"/>
      <c r="GHC309" s="18"/>
      <c r="GHD309" s="17"/>
      <c r="GHE309" s="19"/>
      <c r="GHF309" s="19"/>
      <c r="GHG309" s="19"/>
      <c r="GHH309" s="15"/>
      <c r="GHI309" s="16"/>
      <c r="GHJ309" s="17"/>
      <c r="GHK309" s="18"/>
      <c r="GHL309" s="17"/>
      <c r="GHM309" s="19"/>
      <c r="GHN309" s="19"/>
      <c r="GHO309" s="19"/>
      <c r="GHP309" s="15"/>
      <c r="GHQ309" s="16"/>
      <c r="GHR309" s="17"/>
      <c r="GHS309" s="18"/>
      <c r="GHT309" s="17"/>
      <c r="GHU309" s="19"/>
      <c r="GHV309" s="19"/>
      <c r="GHW309" s="19"/>
      <c r="GHX309" s="15"/>
      <c r="GHY309" s="16"/>
      <c r="GHZ309" s="17"/>
      <c r="GIA309" s="18"/>
      <c r="GIB309" s="17"/>
      <c r="GIC309" s="19"/>
      <c r="GID309" s="19"/>
      <c r="GIE309" s="19"/>
      <c r="GIF309" s="15"/>
      <c r="GIG309" s="16"/>
      <c r="GIH309" s="17"/>
      <c r="GII309" s="18"/>
      <c r="GIJ309" s="17"/>
      <c r="GIK309" s="19"/>
      <c r="GIL309" s="19"/>
      <c r="GIM309" s="19"/>
      <c r="GIN309" s="15"/>
      <c r="GIO309" s="16"/>
      <c r="GIP309" s="17"/>
      <c r="GIQ309" s="18"/>
      <c r="GIR309" s="17"/>
      <c r="GIS309" s="19"/>
      <c r="GIT309" s="19"/>
      <c r="GIU309" s="19"/>
      <c r="GIV309" s="15"/>
      <c r="GIW309" s="16"/>
      <c r="GIX309" s="17"/>
      <c r="GIY309" s="18"/>
      <c r="GIZ309" s="17"/>
      <c r="GJA309" s="19"/>
      <c r="GJB309" s="19"/>
      <c r="GJC309" s="19"/>
      <c r="GJD309" s="15"/>
      <c r="GJE309" s="16"/>
      <c r="GJF309" s="17"/>
      <c r="GJG309" s="18"/>
      <c r="GJH309" s="17"/>
      <c r="GJI309" s="19"/>
      <c r="GJJ309" s="19"/>
      <c r="GJK309" s="19"/>
      <c r="GJL309" s="15"/>
      <c r="GJM309" s="16"/>
      <c r="GJN309" s="17"/>
      <c r="GJO309" s="18"/>
      <c r="GJP309" s="17"/>
      <c r="GJQ309" s="19"/>
      <c r="GJR309" s="19"/>
      <c r="GJS309" s="19"/>
      <c r="GJT309" s="15"/>
      <c r="GJU309" s="16"/>
      <c r="GJV309" s="17"/>
      <c r="GJW309" s="18"/>
      <c r="GJX309" s="17"/>
      <c r="GJY309" s="19"/>
      <c r="GJZ309" s="19"/>
      <c r="GKA309" s="19"/>
      <c r="GKB309" s="15"/>
      <c r="GKC309" s="16"/>
      <c r="GKD309" s="17"/>
      <c r="GKE309" s="18"/>
      <c r="GKF309" s="17"/>
      <c r="GKG309" s="19"/>
      <c r="GKH309" s="19"/>
      <c r="GKI309" s="19"/>
      <c r="GKJ309" s="15"/>
      <c r="GKK309" s="16"/>
      <c r="GKL309" s="17"/>
      <c r="GKM309" s="18"/>
      <c r="GKN309" s="17"/>
      <c r="GKO309" s="19"/>
      <c r="GKP309" s="19"/>
      <c r="GKQ309" s="19"/>
      <c r="GKR309" s="15"/>
      <c r="GKS309" s="16"/>
      <c r="GKT309" s="17"/>
      <c r="GKU309" s="18"/>
      <c r="GKV309" s="17"/>
      <c r="GKW309" s="19"/>
      <c r="GKX309" s="19"/>
      <c r="GKY309" s="19"/>
      <c r="GKZ309" s="15"/>
      <c r="GLA309" s="16"/>
      <c r="GLB309" s="17"/>
      <c r="GLC309" s="18"/>
      <c r="GLD309" s="17"/>
      <c r="GLE309" s="19"/>
      <c r="GLF309" s="19"/>
      <c r="GLG309" s="19"/>
      <c r="GLH309" s="15"/>
      <c r="GLI309" s="16"/>
      <c r="GLJ309" s="17"/>
      <c r="GLK309" s="18"/>
      <c r="GLL309" s="17"/>
      <c r="GLM309" s="19"/>
      <c r="GLN309" s="19"/>
      <c r="GLO309" s="19"/>
      <c r="GLP309" s="15"/>
      <c r="GLQ309" s="16"/>
      <c r="GLR309" s="17"/>
      <c r="GLS309" s="18"/>
      <c r="GLT309" s="17"/>
      <c r="GLU309" s="19"/>
      <c r="GLV309" s="19"/>
      <c r="GLW309" s="19"/>
      <c r="GLX309" s="15"/>
      <c r="GLY309" s="16"/>
      <c r="GLZ309" s="17"/>
      <c r="GMA309" s="18"/>
      <c r="GMB309" s="17"/>
      <c r="GMC309" s="19"/>
      <c r="GMD309" s="19"/>
      <c r="GME309" s="19"/>
      <c r="GMF309" s="15"/>
      <c r="GMG309" s="16"/>
      <c r="GMH309" s="17"/>
      <c r="GMI309" s="18"/>
      <c r="GMJ309" s="17"/>
      <c r="GMK309" s="19"/>
      <c r="GML309" s="19"/>
      <c r="GMM309" s="19"/>
      <c r="GMN309" s="15"/>
      <c r="GMO309" s="16"/>
      <c r="GMP309" s="17"/>
      <c r="GMQ309" s="18"/>
      <c r="GMR309" s="17"/>
      <c r="GMS309" s="19"/>
      <c r="GMT309" s="19"/>
      <c r="GMU309" s="19"/>
      <c r="GMV309" s="15"/>
      <c r="GMW309" s="16"/>
      <c r="GMX309" s="17"/>
      <c r="GMY309" s="18"/>
      <c r="GMZ309" s="17"/>
      <c r="GNA309" s="19"/>
      <c r="GNB309" s="19"/>
      <c r="GNC309" s="19"/>
      <c r="GND309" s="15"/>
      <c r="GNE309" s="16"/>
      <c r="GNF309" s="17"/>
      <c r="GNG309" s="18"/>
      <c r="GNH309" s="17"/>
      <c r="GNI309" s="19"/>
      <c r="GNJ309" s="19"/>
      <c r="GNK309" s="19"/>
      <c r="GNL309" s="15"/>
      <c r="GNM309" s="16"/>
      <c r="GNN309" s="17"/>
      <c r="GNO309" s="18"/>
      <c r="GNP309" s="17"/>
      <c r="GNQ309" s="19"/>
      <c r="GNR309" s="19"/>
      <c r="GNS309" s="19"/>
      <c r="GNT309" s="15"/>
      <c r="GNU309" s="16"/>
      <c r="GNV309" s="17"/>
      <c r="GNW309" s="18"/>
      <c r="GNX309" s="17"/>
      <c r="GNY309" s="19"/>
      <c r="GNZ309" s="19"/>
      <c r="GOA309" s="19"/>
      <c r="GOB309" s="15"/>
      <c r="GOC309" s="16"/>
      <c r="GOD309" s="17"/>
      <c r="GOE309" s="18"/>
      <c r="GOF309" s="17"/>
      <c r="GOG309" s="19"/>
      <c r="GOH309" s="19"/>
      <c r="GOI309" s="19"/>
      <c r="GOJ309" s="15"/>
      <c r="GOK309" s="16"/>
      <c r="GOL309" s="17"/>
      <c r="GOM309" s="18"/>
      <c r="GON309" s="17"/>
      <c r="GOO309" s="19"/>
      <c r="GOP309" s="19"/>
      <c r="GOQ309" s="19"/>
      <c r="GOR309" s="15"/>
      <c r="GOS309" s="16"/>
      <c r="GOT309" s="17"/>
      <c r="GOU309" s="18"/>
      <c r="GOV309" s="17"/>
      <c r="GOW309" s="19"/>
      <c r="GOX309" s="19"/>
      <c r="GOY309" s="19"/>
      <c r="GOZ309" s="15"/>
      <c r="GPA309" s="16"/>
      <c r="GPB309" s="17"/>
      <c r="GPC309" s="18"/>
      <c r="GPD309" s="17"/>
      <c r="GPE309" s="19"/>
      <c r="GPF309" s="19"/>
      <c r="GPG309" s="19"/>
      <c r="GPH309" s="15"/>
      <c r="GPI309" s="16"/>
      <c r="GPJ309" s="17"/>
      <c r="GPK309" s="18"/>
      <c r="GPL309" s="17"/>
      <c r="GPM309" s="19"/>
      <c r="GPN309" s="19"/>
      <c r="GPO309" s="19"/>
      <c r="GPP309" s="15"/>
      <c r="GPQ309" s="16"/>
      <c r="GPR309" s="17"/>
      <c r="GPS309" s="18"/>
      <c r="GPT309" s="17"/>
      <c r="GPU309" s="19"/>
      <c r="GPV309" s="19"/>
      <c r="GPW309" s="19"/>
      <c r="GPX309" s="15"/>
      <c r="GPY309" s="16"/>
      <c r="GPZ309" s="17"/>
      <c r="GQA309" s="18"/>
      <c r="GQB309" s="17"/>
      <c r="GQC309" s="19"/>
      <c r="GQD309" s="19"/>
      <c r="GQE309" s="19"/>
      <c r="GQF309" s="15"/>
      <c r="GQG309" s="16"/>
      <c r="GQH309" s="17"/>
      <c r="GQI309" s="18"/>
      <c r="GQJ309" s="17"/>
      <c r="GQK309" s="19"/>
      <c r="GQL309" s="19"/>
      <c r="GQM309" s="19"/>
      <c r="GQN309" s="15"/>
      <c r="GQO309" s="16"/>
      <c r="GQP309" s="17"/>
      <c r="GQQ309" s="18"/>
      <c r="GQR309" s="17"/>
      <c r="GQS309" s="19"/>
      <c r="GQT309" s="19"/>
      <c r="GQU309" s="19"/>
      <c r="GQV309" s="15"/>
      <c r="GQW309" s="16"/>
      <c r="GQX309" s="17"/>
      <c r="GQY309" s="18"/>
      <c r="GQZ309" s="17"/>
      <c r="GRA309" s="19"/>
      <c r="GRB309" s="19"/>
      <c r="GRC309" s="19"/>
      <c r="GRD309" s="15"/>
      <c r="GRE309" s="16"/>
      <c r="GRF309" s="17"/>
      <c r="GRG309" s="18"/>
      <c r="GRH309" s="17"/>
      <c r="GRI309" s="19"/>
      <c r="GRJ309" s="19"/>
      <c r="GRK309" s="19"/>
      <c r="GRL309" s="15"/>
      <c r="GRM309" s="16"/>
      <c r="GRN309" s="17"/>
      <c r="GRO309" s="18"/>
      <c r="GRP309" s="17"/>
      <c r="GRQ309" s="19"/>
      <c r="GRR309" s="19"/>
      <c r="GRS309" s="19"/>
      <c r="GRT309" s="15"/>
      <c r="GRU309" s="16"/>
      <c r="GRV309" s="17"/>
      <c r="GRW309" s="18"/>
      <c r="GRX309" s="17"/>
      <c r="GRY309" s="19"/>
      <c r="GRZ309" s="19"/>
      <c r="GSA309" s="19"/>
      <c r="GSB309" s="15"/>
      <c r="GSC309" s="16"/>
      <c r="GSD309" s="17"/>
      <c r="GSE309" s="18"/>
      <c r="GSF309" s="17"/>
      <c r="GSG309" s="19"/>
      <c r="GSH309" s="19"/>
      <c r="GSI309" s="19"/>
      <c r="GSJ309" s="15"/>
      <c r="GSK309" s="16"/>
      <c r="GSL309" s="17"/>
      <c r="GSM309" s="18"/>
      <c r="GSN309" s="17"/>
      <c r="GSO309" s="19"/>
      <c r="GSP309" s="19"/>
      <c r="GSQ309" s="19"/>
      <c r="GSR309" s="15"/>
      <c r="GSS309" s="16"/>
      <c r="GST309" s="17"/>
      <c r="GSU309" s="18"/>
      <c r="GSV309" s="17"/>
      <c r="GSW309" s="19"/>
      <c r="GSX309" s="19"/>
      <c r="GSY309" s="19"/>
      <c r="GSZ309" s="15"/>
      <c r="GTA309" s="16"/>
      <c r="GTB309" s="17"/>
      <c r="GTC309" s="18"/>
      <c r="GTD309" s="17"/>
      <c r="GTE309" s="19"/>
      <c r="GTF309" s="19"/>
      <c r="GTG309" s="19"/>
      <c r="GTH309" s="15"/>
      <c r="GTI309" s="16"/>
      <c r="GTJ309" s="17"/>
      <c r="GTK309" s="18"/>
      <c r="GTL309" s="17"/>
      <c r="GTM309" s="19"/>
      <c r="GTN309" s="19"/>
      <c r="GTO309" s="19"/>
      <c r="GTP309" s="15"/>
      <c r="GTQ309" s="16"/>
      <c r="GTR309" s="17"/>
      <c r="GTS309" s="18"/>
      <c r="GTT309" s="17"/>
      <c r="GTU309" s="19"/>
      <c r="GTV309" s="19"/>
      <c r="GTW309" s="19"/>
      <c r="GTX309" s="15"/>
      <c r="GTY309" s="16"/>
      <c r="GTZ309" s="17"/>
      <c r="GUA309" s="18"/>
      <c r="GUB309" s="17"/>
      <c r="GUC309" s="19"/>
      <c r="GUD309" s="19"/>
      <c r="GUE309" s="19"/>
      <c r="GUF309" s="15"/>
      <c r="GUG309" s="16"/>
      <c r="GUH309" s="17"/>
      <c r="GUI309" s="18"/>
      <c r="GUJ309" s="17"/>
      <c r="GUK309" s="19"/>
      <c r="GUL309" s="19"/>
      <c r="GUM309" s="19"/>
      <c r="GUN309" s="15"/>
      <c r="GUO309" s="16"/>
      <c r="GUP309" s="17"/>
      <c r="GUQ309" s="18"/>
      <c r="GUR309" s="17"/>
      <c r="GUS309" s="19"/>
      <c r="GUT309" s="19"/>
      <c r="GUU309" s="19"/>
      <c r="GUV309" s="15"/>
      <c r="GUW309" s="16"/>
      <c r="GUX309" s="17"/>
      <c r="GUY309" s="18"/>
      <c r="GUZ309" s="17"/>
      <c r="GVA309" s="19"/>
      <c r="GVB309" s="19"/>
      <c r="GVC309" s="19"/>
      <c r="GVD309" s="15"/>
      <c r="GVE309" s="16"/>
      <c r="GVF309" s="17"/>
      <c r="GVG309" s="18"/>
      <c r="GVH309" s="17"/>
      <c r="GVI309" s="19"/>
      <c r="GVJ309" s="19"/>
      <c r="GVK309" s="19"/>
      <c r="GVL309" s="15"/>
      <c r="GVM309" s="16"/>
      <c r="GVN309" s="17"/>
      <c r="GVO309" s="18"/>
      <c r="GVP309" s="17"/>
      <c r="GVQ309" s="19"/>
      <c r="GVR309" s="19"/>
      <c r="GVS309" s="19"/>
      <c r="GVT309" s="15"/>
      <c r="GVU309" s="16"/>
      <c r="GVV309" s="17"/>
      <c r="GVW309" s="18"/>
      <c r="GVX309" s="17"/>
      <c r="GVY309" s="19"/>
      <c r="GVZ309" s="19"/>
      <c r="GWA309" s="19"/>
      <c r="GWB309" s="15"/>
      <c r="GWC309" s="16"/>
      <c r="GWD309" s="17"/>
      <c r="GWE309" s="18"/>
      <c r="GWF309" s="17"/>
      <c r="GWG309" s="19"/>
      <c r="GWH309" s="19"/>
      <c r="GWI309" s="19"/>
      <c r="GWJ309" s="15"/>
      <c r="GWK309" s="16"/>
      <c r="GWL309" s="17"/>
      <c r="GWM309" s="18"/>
      <c r="GWN309" s="17"/>
      <c r="GWO309" s="19"/>
      <c r="GWP309" s="19"/>
      <c r="GWQ309" s="19"/>
      <c r="GWR309" s="15"/>
      <c r="GWS309" s="16"/>
      <c r="GWT309" s="17"/>
      <c r="GWU309" s="18"/>
      <c r="GWV309" s="17"/>
      <c r="GWW309" s="19"/>
      <c r="GWX309" s="19"/>
      <c r="GWY309" s="19"/>
      <c r="GWZ309" s="15"/>
      <c r="GXA309" s="16"/>
      <c r="GXB309" s="17"/>
      <c r="GXC309" s="18"/>
      <c r="GXD309" s="17"/>
      <c r="GXE309" s="19"/>
      <c r="GXF309" s="19"/>
      <c r="GXG309" s="19"/>
      <c r="GXH309" s="15"/>
      <c r="GXI309" s="16"/>
      <c r="GXJ309" s="17"/>
      <c r="GXK309" s="18"/>
      <c r="GXL309" s="17"/>
      <c r="GXM309" s="19"/>
      <c r="GXN309" s="19"/>
      <c r="GXO309" s="19"/>
      <c r="GXP309" s="15"/>
      <c r="GXQ309" s="16"/>
      <c r="GXR309" s="17"/>
      <c r="GXS309" s="18"/>
      <c r="GXT309" s="17"/>
      <c r="GXU309" s="19"/>
      <c r="GXV309" s="19"/>
      <c r="GXW309" s="19"/>
      <c r="GXX309" s="15"/>
      <c r="GXY309" s="16"/>
      <c r="GXZ309" s="17"/>
      <c r="GYA309" s="18"/>
      <c r="GYB309" s="17"/>
      <c r="GYC309" s="19"/>
      <c r="GYD309" s="19"/>
      <c r="GYE309" s="19"/>
      <c r="GYF309" s="15"/>
      <c r="GYG309" s="16"/>
      <c r="GYH309" s="17"/>
      <c r="GYI309" s="18"/>
      <c r="GYJ309" s="17"/>
      <c r="GYK309" s="19"/>
      <c r="GYL309" s="19"/>
      <c r="GYM309" s="19"/>
      <c r="GYN309" s="15"/>
      <c r="GYO309" s="16"/>
      <c r="GYP309" s="17"/>
      <c r="GYQ309" s="18"/>
      <c r="GYR309" s="17"/>
      <c r="GYS309" s="19"/>
      <c r="GYT309" s="19"/>
      <c r="GYU309" s="19"/>
      <c r="GYV309" s="15"/>
      <c r="GYW309" s="16"/>
      <c r="GYX309" s="17"/>
      <c r="GYY309" s="18"/>
      <c r="GYZ309" s="17"/>
      <c r="GZA309" s="19"/>
      <c r="GZB309" s="19"/>
      <c r="GZC309" s="19"/>
      <c r="GZD309" s="15"/>
      <c r="GZE309" s="16"/>
      <c r="GZF309" s="17"/>
      <c r="GZG309" s="18"/>
      <c r="GZH309" s="17"/>
      <c r="GZI309" s="19"/>
      <c r="GZJ309" s="19"/>
      <c r="GZK309" s="19"/>
      <c r="GZL309" s="15"/>
      <c r="GZM309" s="16"/>
      <c r="GZN309" s="17"/>
      <c r="GZO309" s="18"/>
      <c r="GZP309" s="17"/>
      <c r="GZQ309" s="19"/>
      <c r="GZR309" s="19"/>
      <c r="GZS309" s="19"/>
      <c r="GZT309" s="15"/>
      <c r="GZU309" s="16"/>
      <c r="GZV309" s="17"/>
      <c r="GZW309" s="18"/>
      <c r="GZX309" s="17"/>
      <c r="GZY309" s="19"/>
      <c r="GZZ309" s="19"/>
      <c r="HAA309" s="19"/>
      <c r="HAB309" s="15"/>
      <c r="HAC309" s="16"/>
      <c r="HAD309" s="17"/>
      <c r="HAE309" s="18"/>
      <c r="HAF309" s="17"/>
      <c r="HAG309" s="19"/>
      <c r="HAH309" s="19"/>
      <c r="HAI309" s="19"/>
      <c r="HAJ309" s="15"/>
      <c r="HAK309" s="16"/>
      <c r="HAL309" s="17"/>
      <c r="HAM309" s="18"/>
      <c r="HAN309" s="17"/>
      <c r="HAO309" s="19"/>
      <c r="HAP309" s="19"/>
      <c r="HAQ309" s="19"/>
      <c r="HAR309" s="15"/>
      <c r="HAS309" s="16"/>
      <c r="HAT309" s="17"/>
      <c r="HAU309" s="18"/>
      <c r="HAV309" s="17"/>
      <c r="HAW309" s="19"/>
      <c r="HAX309" s="19"/>
      <c r="HAY309" s="19"/>
      <c r="HAZ309" s="15"/>
      <c r="HBA309" s="16"/>
      <c r="HBB309" s="17"/>
      <c r="HBC309" s="18"/>
      <c r="HBD309" s="17"/>
      <c r="HBE309" s="19"/>
      <c r="HBF309" s="19"/>
      <c r="HBG309" s="19"/>
      <c r="HBH309" s="15"/>
      <c r="HBI309" s="16"/>
      <c r="HBJ309" s="17"/>
      <c r="HBK309" s="18"/>
      <c r="HBL309" s="17"/>
      <c r="HBM309" s="19"/>
      <c r="HBN309" s="19"/>
      <c r="HBO309" s="19"/>
      <c r="HBP309" s="15"/>
      <c r="HBQ309" s="16"/>
      <c r="HBR309" s="17"/>
      <c r="HBS309" s="18"/>
      <c r="HBT309" s="17"/>
      <c r="HBU309" s="19"/>
      <c r="HBV309" s="19"/>
      <c r="HBW309" s="19"/>
      <c r="HBX309" s="15"/>
      <c r="HBY309" s="16"/>
      <c r="HBZ309" s="17"/>
      <c r="HCA309" s="18"/>
      <c r="HCB309" s="17"/>
      <c r="HCC309" s="19"/>
      <c r="HCD309" s="19"/>
      <c r="HCE309" s="19"/>
      <c r="HCF309" s="15"/>
      <c r="HCG309" s="16"/>
      <c r="HCH309" s="17"/>
      <c r="HCI309" s="18"/>
      <c r="HCJ309" s="17"/>
      <c r="HCK309" s="19"/>
      <c r="HCL309" s="19"/>
      <c r="HCM309" s="19"/>
      <c r="HCN309" s="15"/>
      <c r="HCO309" s="16"/>
      <c r="HCP309" s="17"/>
      <c r="HCQ309" s="18"/>
      <c r="HCR309" s="17"/>
      <c r="HCS309" s="19"/>
      <c r="HCT309" s="19"/>
      <c r="HCU309" s="19"/>
      <c r="HCV309" s="15"/>
      <c r="HCW309" s="16"/>
      <c r="HCX309" s="17"/>
      <c r="HCY309" s="18"/>
      <c r="HCZ309" s="17"/>
      <c r="HDA309" s="19"/>
      <c r="HDB309" s="19"/>
      <c r="HDC309" s="19"/>
      <c r="HDD309" s="15"/>
      <c r="HDE309" s="16"/>
      <c r="HDF309" s="17"/>
      <c r="HDG309" s="18"/>
      <c r="HDH309" s="17"/>
      <c r="HDI309" s="19"/>
      <c r="HDJ309" s="19"/>
      <c r="HDK309" s="19"/>
      <c r="HDL309" s="15"/>
      <c r="HDM309" s="16"/>
      <c r="HDN309" s="17"/>
      <c r="HDO309" s="18"/>
      <c r="HDP309" s="17"/>
      <c r="HDQ309" s="19"/>
      <c r="HDR309" s="19"/>
      <c r="HDS309" s="19"/>
      <c r="HDT309" s="15"/>
      <c r="HDU309" s="16"/>
      <c r="HDV309" s="17"/>
      <c r="HDW309" s="18"/>
      <c r="HDX309" s="17"/>
      <c r="HDY309" s="19"/>
      <c r="HDZ309" s="19"/>
      <c r="HEA309" s="19"/>
      <c r="HEB309" s="15"/>
      <c r="HEC309" s="16"/>
      <c r="HED309" s="17"/>
      <c r="HEE309" s="18"/>
      <c r="HEF309" s="17"/>
      <c r="HEG309" s="19"/>
      <c r="HEH309" s="19"/>
      <c r="HEI309" s="19"/>
      <c r="HEJ309" s="15"/>
      <c r="HEK309" s="16"/>
      <c r="HEL309" s="17"/>
      <c r="HEM309" s="18"/>
      <c r="HEN309" s="17"/>
      <c r="HEO309" s="19"/>
      <c r="HEP309" s="19"/>
      <c r="HEQ309" s="19"/>
      <c r="HER309" s="15"/>
      <c r="HES309" s="16"/>
      <c r="HET309" s="17"/>
      <c r="HEU309" s="18"/>
      <c r="HEV309" s="17"/>
      <c r="HEW309" s="19"/>
      <c r="HEX309" s="19"/>
      <c r="HEY309" s="19"/>
      <c r="HEZ309" s="15"/>
      <c r="HFA309" s="16"/>
      <c r="HFB309" s="17"/>
      <c r="HFC309" s="18"/>
      <c r="HFD309" s="17"/>
      <c r="HFE309" s="19"/>
      <c r="HFF309" s="19"/>
      <c r="HFG309" s="19"/>
      <c r="HFH309" s="15"/>
      <c r="HFI309" s="16"/>
      <c r="HFJ309" s="17"/>
      <c r="HFK309" s="18"/>
      <c r="HFL309" s="17"/>
      <c r="HFM309" s="19"/>
      <c r="HFN309" s="19"/>
      <c r="HFO309" s="19"/>
      <c r="HFP309" s="15"/>
      <c r="HFQ309" s="16"/>
      <c r="HFR309" s="17"/>
      <c r="HFS309" s="18"/>
      <c r="HFT309" s="17"/>
      <c r="HFU309" s="19"/>
      <c r="HFV309" s="19"/>
      <c r="HFW309" s="19"/>
      <c r="HFX309" s="15"/>
      <c r="HFY309" s="16"/>
      <c r="HFZ309" s="17"/>
      <c r="HGA309" s="18"/>
      <c r="HGB309" s="17"/>
      <c r="HGC309" s="19"/>
      <c r="HGD309" s="19"/>
      <c r="HGE309" s="19"/>
      <c r="HGF309" s="15"/>
      <c r="HGG309" s="16"/>
      <c r="HGH309" s="17"/>
      <c r="HGI309" s="18"/>
      <c r="HGJ309" s="17"/>
      <c r="HGK309" s="19"/>
      <c r="HGL309" s="19"/>
      <c r="HGM309" s="19"/>
      <c r="HGN309" s="15"/>
      <c r="HGO309" s="16"/>
      <c r="HGP309" s="17"/>
      <c r="HGQ309" s="18"/>
      <c r="HGR309" s="17"/>
      <c r="HGS309" s="19"/>
      <c r="HGT309" s="19"/>
      <c r="HGU309" s="19"/>
      <c r="HGV309" s="15"/>
      <c r="HGW309" s="16"/>
      <c r="HGX309" s="17"/>
      <c r="HGY309" s="18"/>
      <c r="HGZ309" s="17"/>
      <c r="HHA309" s="19"/>
      <c r="HHB309" s="19"/>
      <c r="HHC309" s="19"/>
      <c r="HHD309" s="15"/>
      <c r="HHE309" s="16"/>
      <c r="HHF309" s="17"/>
      <c r="HHG309" s="18"/>
      <c r="HHH309" s="17"/>
      <c r="HHI309" s="19"/>
      <c r="HHJ309" s="19"/>
      <c r="HHK309" s="19"/>
      <c r="HHL309" s="15"/>
      <c r="HHM309" s="16"/>
      <c r="HHN309" s="17"/>
      <c r="HHO309" s="18"/>
      <c r="HHP309" s="17"/>
      <c r="HHQ309" s="19"/>
      <c r="HHR309" s="19"/>
      <c r="HHS309" s="19"/>
      <c r="HHT309" s="15"/>
      <c r="HHU309" s="16"/>
      <c r="HHV309" s="17"/>
      <c r="HHW309" s="18"/>
      <c r="HHX309" s="17"/>
      <c r="HHY309" s="19"/>
      <c r="HHZ309" s="19"/>
      <c r="HIA309" s="19"/>
      <c r="HIB309" s="15"/>
      <c r="HIC309" s="16"/>
      <c r="HID309" s="17"/>
      <c r="HIE309" s="18"/>
      <c r="HIF309" s="17"/>
      <c r="HIG309" s="19"/>
      <c r="HIH309" s="19"/>
      <c r="HII309" s="19"/>
      <c r="HIJ309" s="15"/>
      <c r="HIK309" s="16"/>
      <c r="HIL309" s="17"/>
      <c r="HIM309" s="18"/>
      <c r="HIN309" s="17"/>
      <c r="HIO309" s="19"/>
      <c r="HIP309" s="19"/>
      <c r="HIQ309" s="19"/>
      <c r="HIR309" s="15"/>
      <c r="HIS309" s="16"/>
      <c r="HIT309" s="17"/>
      <c r="HIU309" s="18"/>
      <c r="HIV309" s="17"/>
      <c r="HIW309" s="19"/>
      <c r="HIX309" s="19"/>
      <c r="HIY309" s="19"/>
      <c r="HIZ309" s="15"/>
      <c r="HJA309" s="16"/>
      <c r="HJB309" s="17"/>
      <c r="HJC309" s="18"/>
      <c r="HJD309" s="17"/>
      <c r="HJE309" s="19"/>
      <c r="HJF309" s="19"/>
      <c r="HJG309" s="19"/>
      <c r="HJH309" s="15"/>
      <c r="HJI309" s="16"/>
      <c r="HJJ309" s="17"/>
      <c r="HJK309" s="18"/>
      <c r="HJL309" s="17"/>
      <c r="HJM309" s="19"/>
      <c r="HJN309" s="19"/>
      <c r="HJO309" s="19"/>
      <c r="HJP309" s="15"/>
      <c r="HJQ309" s="16"/>
      <c r="HJR309" s="17"/>
      <c r="HJS309" s="18"/>
      <c r="HJT309" s="17"/>
      <c r="HJU309" s="19"/>
      <c r="HJV309" s="19"/>
      <c r="HJW309" s="19"/>
      <c r="HJX309" s="15"/>
      <c r="HJY309" s="16"/>
      <c r="HJZ309" s="17"/>
      <c r="HKA309" s="18"/>
      <c r="HKB309" s="17"/>
      <c r="HKC309" s="19"/>
      <c r="HKD309" s="19"/>
      <c r="HKE309" s="19"/>
      <c r="HKF309" s="15"/>
      <c r="HKG309" s="16"/>
      <c r="HKH309" s="17"/>
      <c r="HKI309" s="18"/>
      <c r="HKJ309" s="17"/>
      <c r="HKK309" s="19"/>
      <c r="HKL309" s="19"/>
      <c r="HKM309" s="19"/>
      <c r="HKN309" s="15"/>
      <c r="HKO309" s="16"/>
      <c r="HKP309" s="17"/>
      <c r="HKQ309" s="18"/>
      <c r="HKR309" s="17"/>
      <c r="HKS309" s="19"/>
      <c r="HKT309" s="19"/>
      <c r="HKU309" s="19"/>
      <c r="HKV309" s="15"/>
      <c r="HKW309" s="16"/>
      <c r="HKX309" s="17"/>
      <c r="HKY309" s="18"/>
      <c r="HKZ309" s="17"/>
      <c r="HLA309" s="19"/>
      <c r="HLB309" s="19"/>
      <c r="HLC309" s="19"/>
      <c r="HLD309" s="15"/>
      <c r="HLE309" s="16"/>
      <c r="HLF309" s="17"/>
      <c r="HLG309" s="18"/>
      <c r="HLH309" s="17"/>
      <c r="HLI309" s="19"/>
      <c r="HLJ309" s="19"/>
      <c r="HLK309" s="19"/>
      <c r="HLL309" s="15"/>
      <c r="HLM309" s="16"/>
      <c r="HLN309" s="17"/>
      <c r="HLO309" s="18"/>
      <c r="HLP309" s="17"/>
      <c r="HLQ309" s="19"/>
      <c r="HLR309" s="19"/>
      <c r="HLS309" s="19"/>
      <c r="HLT309" s="15"/>
      <c r="HLU309" s="16"/>
      <c r="HLV309" s="17"/>
      <c r="HLW309" s="18"/>
      <c r="HLX309" s="17"/>
      <c r="HLY309" s="19"/>
      <c r="HLZ309" s="19"/>
      <c r="HMA309" s="19"/>
      <c r="HMB309" s="15"/>
      <c r="HMC309" s="16"/>
      <c r="HMD309" s="17"/>
      <c r="HME309" s="18"/>
      <c r="HMF309" s="17"/>
      <c r="HMG309" s="19"/>
      <c r="HMH309" s="19"/>
      <c r="HMI309" s="19"/>
      <c r="HMJ309" s="15"/>
      <c r="HMK309" s="16"/>
      <c r="HML309" s="17"/>
      <c r="HMM309" s="18"/>
      <c r="HMN309" s="17"/>
      <c r="HMO309" s="19"/>
      <c r="HMP309" s="19"/>
      <c r="HMQ309" s="19"/>
      <c r="HMR309" s="15"/>
      <c r="HMS309" s="16"/>
      <c r="HMT309" s="17"/>
      <c r="HMU309" s="18"/>
      <c r="HMV309" s="17"/>
      <c r="HMW309" s="19"/>
      <c r="HMX309" s="19"/>
      <c r="HMY309" s="19"/>
      <c r="HMZ309" s="15"/>
      <c r="HNA309" s="16"/>
      <c r="HNB309" s="17"/>
      <c r="HNC309" s="18"/>
      <c r="HND309" s="17"/>
      <c r="HNE309" s="19"/>
      <c r="HNF309" s="19"/>
      <c r="HNG309" s="19"/>
      <c r="HNH309" s="15"/>
      <c r="HNI309" s="16"/>
      <c r="HNJ309" s="17"/>
      <c r="HNK309" s="18"/>
      <c r="HNL309" s="17"/>
      <c r="HNM309" s="19"/>
      <c r="HNN309" s="19"/>
      <c r="HNO309" s="19"/>
      <c r="HNP309" s="15"/>
      <c r="HNQ309" s="16"/>
      <c r="HNR309" s="17"/>
      <c r="HNS309" s="18"/>
      <c r="HNT309" s="17"/>
      <c r="HNU309" s="19"/>
      <c r="HNV309" s="19"/>
      <c r="HNW309" s="19"/>
      <c r="HNX309" s="15"/>
      <c r="HNY309" s="16"/>
      <c r="HNZ309" s="17"/>
      <c r="HOA309" s="18"/>
      <c r="HOB309" s="17"/>
      <c r="HOC309" s="19"/>
      <c r="HOD309" s="19"/>
      <c r="HOE309" s="19"/>
      <c r="HOF309" s="15"/>
      <c r="HOG309" s="16"/>
      <c r="HOH309" s="17"/>
      <c r="HOI309" s="18"/>
      <c r="HOJ309" s="17"/>
      <c r="HOK309" s="19"/>
      <c r="HOL309" s="19"/>
      <c r="HOM309" s="19"/>
      <c r="HON309" s="15"/>
      <c r="HOO309" s="16"/>
      <c r="HOP309" s="17"/>
      <c r="HOQ309" s="18"/>
      <c r="HOR309" s="17"/>
      <c r="HOS309" s="19"/>
      <c r="HOT309" s="19"/>
      <c r="HOU309" s="19"/>
      <c r="HOV309" s="15"/>
      <c r="HOW309" s="16"/>
      <c r="HOX309" s="17"/>
      <c r="HOY309" s="18"/>
      <c r="HOZ309" s="17"/>
      <c r="HPA309" s="19"/>
      <c r="HPB309" s="19"/>
      <c r="HPC309" s="19"/>
      <c r="HPD309" s="15"/>
      <c r="HPE309" s="16"/>
      <c r="HPF309" s="17"/>
      <c r="HPG309" s="18"/>
      <c r="HPH309" s="17"/>
      <c r="HPI309" s="19"/>
      <c r="HPJ309" s="19"/>
      <c r="HPK309" s="19"/>
      <c r="HPL309" s="15"/>
      <c r="HPM309" s="16"/>
      <c r="HPN309" s="17"/>
      <c r="HPO309" s="18"/>
      <c r="HPP309" s="17"/>
      <c r="HPQ309" s="19"/>
      <c r="HPR309" s="19"/>
      <c r="HPS309" s="19"/>
      <c r="HPT309" s="15"/>
      <c r="HPU309" s="16"/>
      <c r="HPV309" s="17"/>
      <c r="HPW309" s="18"/>
      <c r="HPX309" s="17"/>
      <c r="HPY309" s="19"/>
      <c r="HPZ309" s="19"/>
      <c r="HQA309" s="19"/>
      <c r="HQB309" s="15"/>
      <c r="HQC309" s="16"/>
      <c r="HQD309" s="17"/>
      <c r="HQE309" s="18"/>
      <c r="HQF309" s="17"/>
      <c r="HQG309" s="19"/>
      <c r="HQH309" s="19"/>
      <c r="HQI309" s="19"/>
      <c r="HQJ309" s="15"/>
      <c r="HQK309" s="16"/>
      <c r="HQL309" s="17"/>
      <c r="HQM309" s="18"/>
      <c r="HQN309" s="17"/>
      <c r="HQO309" s="19"/>
      <c r="HQP309" s="19"/>
      <c r="HQQ309" s="19"/>
      <c r="HQR309" s="15"/>
      <c r="HQS309" s="16"/>
      <c r="HQT309" s="17"/>
      <c r="HQU309" s="18"/>
      <c r="HQV309" s="17"/>
      <c r="HQW309" s="19"/>
      <c r="HQX309" s="19"/>
      <c r="HQY309" s="19"/>
      <c r="HQZ309" s="15"/>
      <c r="HRA309" s="16"/>
      <c r="HRB309" s="17"/>
      <c r="HRC309" s="18"/>
      <c r="HRD309" s="17"/>
      <c r="HRE309" s="19"/>
      <c r="HRF309" s="19"/>
      <c r="HRG309" s="19"/>
      <c r="HRH309" s="15"/>
      <c r="HRI309" s="16"/>
      <c r="HRJ309" s="17"/>
      <c r="HRK309" s="18"/>
      <c r="HRL309" s="17"/>
      <c r="HRM309" s="19"/>
      <c r="HRN309" s="19"/>
      <c r="HRO309" s="19"/>
      <c r="HRP309" s="15"/>
      <c r="HRQ309" s="16"/>
      <c r="HRR309" s="17"/>
      <c r="HRS309" s="18"/>
      <c r="HRT309" s="17"/>
      <c r="HRU309" s="19"/>
      <c r="HRV309" s="19"/>
      <c r="HRW309" s="19"/>
      <c r="HRX309" s="15"/>
      <c r="HRY309" s="16"/>
      <c r="HRZ309" s="17"/>
      <c r="HSA309" s="18"/>
      <c r="HSB309" s="17"/>
      <c r="HSC309" s="19"/>
      <c r="HSD309" s="19"/>
      <c r="HSE309" s="19"/>
      <c r="HSF309" s="15"/>
      <c r="HSG309" s="16"/>
      <c r="HSH309" s="17"/>
      <c r="HSI309" s="18"/>
      <c r="HSJ309" s="17"/>
      <c r="HSK309" s="19"/>
      <c r="HSL309" s="19"/>
      <c r="HSM309" s="19"/>
      <c r="HSN309" s="15"/>
      <c r="HSO309" s="16"/>
      <c r="HSP309" s="17"/>
      <c r="HSQ309" s="18"/>
      <c r="HSR309" s="17"/>
      <c r="HSS309" s="19"/>
      <c r="HST309" s="19"/>
      <c r="HSU309" s="19"/>
      <c r="HSV309" s="15"/>
      <c r="HSW309" s="16"/>
      <c r="HSX309" s="17"/>
      <c r="HSY309" s="18"/>
      <c r="HSZ309" s="17"/>
      <c r="HTA309" s="19"/>
      <c r="HTB309" s="19"/>
      <c r="HTC309" s="19"/>
      <c r="HTD309" s="15"/>
      <c r="HTE309" s="16"/>
      <c r="HTF309" s="17"/>
      <c r="HTG309" s="18"/>
      <c r="HTH309" s="17"/>
      <c r="HTI309" s="19"/>
      <c r="HTJ309" s="19"/>
      <c r="HTK309" s="19"/>
      <c r="HTL309" s="15"/>
      <c r="HTM309" s="16"/>
      <c r="HTN309" s="17"/>
      <c r="HTO309" s="18"/>
      <c r="HTP309" s="17"/>
      <c r="HTQ309" s="19"/>
      <c r="HTR309" s="19"/>
      <c r="HTS309" s="19"/>
      <c r="HTT309" s="15"/>
      <c r="HTU309" s="16"/>
      <c r="HTV309" s="17"/>
      <c r="HTW309" s="18"/>
      <c r="HTX309" s="17"/>
      <c r="HTY309" s="19"/>
      <c r="HTZ309" s="19"/>
      <c r="HUA309" s="19"/>
      <c r="HUB309" s="15"/>
      <c r="HUC309" s="16"/>
      <c r="HUD309" s="17"/>
      <c r="HUE309" s="18"/>
      <c r="HUF309" s="17"/>
      <c r="HUG309" s="19"/>
      <c r="HUH309" s="19"/>
      <c r="HUI309" s="19"/>
      <c r="HUJ309" s="15"/>
      <c r="HUK309" s="16"/>
      <c r="HUL309" s="17"/>
      <c r="HUM309" s="18"/>
      <c r="HUN309" s="17"/>
      <c r="HUO309" s="19"/>
      <c r="HUP309" s="19"/>
      <c r="HUQ309" s="19"/>
      <c r="HUR309" s="15"/>
      <c r="HUS309" s="16"/>
      <c r="HUT309" s="17"/>
      <c r="HUU309" s="18"/>
      <c r="HUV309" s="17"/>
      <c r="HUW309" s="19"/>
      <c r="HUX309" s="19"/>
      <c r="HUY309" s="19"/>
      <c r="HUZ309" s="15"/>
      <c r="HVA309" s="16"/>
      <c r="HVB309" s="17"/>
      <c r="HVC309" s="18"/>
      <c r="HVD309" s="17"/>
      <c r="HVE309" s="19"/>
      <c r="HVF309" s="19"/>
      <c r="HVG309" s="19"/>
      <c r="HVH309" s="15"/>
      <c r="HVI309" s="16"/>
      <c r="HVJ309" s="17"/>
      <c r="HVK309" s="18"/>
      <c r="HVL309" s="17"/>
      <c r="HVM309" s="19"/>
      <c r="HVN309" s="19"/>
      <c r="HVO309" s="19"/>
      <c r="HVP309" s="15"/>
      <c r="HVQ309" s="16"/>
      <c r="HVR309" s="17"/>
      <c r="HVS309" s="18"/>
      <c r="HVT309" s="17"/>
      <c r="HVU309" s="19"/>
      <c r="HVV309" s="19"/>
      <c r="HVW309" s="19"/>
      <c r="HVX309" s="15"/>
      <c r="HVY309" s="16"/>
      <c r="HVZ309" s="17"/>
      <c r="HWA309" s="18"/>
      <c r="HWB309" s="17"/>
      <c r="HWC309" s="19"/>
      <c r="HWD309" s="19"/>
      <c r="HWE309" s="19"/>
      <c r="HWF309" s="15"/>
      <c r="HWG309" s="16"/>
      <c r="HWH309" s="17"/>
      <c r="HWI309" s="18"/>
      <c r="HWJ309" s="17"/>
      <c r="HWK309" s="19"/>
      <c r="HWL309" s="19"/>
      <c r="HWM309" s="19"/>
      <c r="HWN309" s="15"/>
      <c r="HWO309" s="16"/>
      <c r="HWP309" s="17"/>
      <c r="HWQ309" s="18"/>
      <c r="HWR309" s="17"/>
      <c r="HWS309" s="19"/>
      <c r="HWT309" s="19"/>
      <c r="HWU309" s="19"/>
      <c r="HWV309" s="15"/>
      <c r="HWW309" s="16"/>
      <c r="HWX309" s="17"/>
      <c r="HWY309" s="18"/>
      <c r="HWZ309" s="17"/>
      <c r="HXA309" s="19"/>
      <c r="HXB309" s="19"/>
      <c r="HXC309" s="19"/>
      <c r="HXD309" s="15"/>
      <c r="HXE309" s="16"/>
      <c r="HXF309" s="17"/>
      <c r="HXG309" s="18"/>
      <c r="HXH309" s="17"/>
      <c r="HXI309" s="19"/>
      <c r="HXJ309" s="19"/>
      <c r="HXK309" s="19"/>
      <c r="HXL309" s="15"/>
      <c r="HXM309" s="16"/>
      <c r="HXN309" s="17"/>
      <c r="HXO309" s="18"/>
      <c r="HXP309" s="17"/>
      <c r="HXQ309" s="19"/>
      <c r="HXR309" s="19"/>
      <c r="HXS309" s="19"/>
      <c r="HXT309" s="15"/>
      <c r="HXU309" s="16"/>
      <c r="HXV309" s="17"/>
      <c r="HXW309" s="18"/>
      <c r="HXX309" s="17"/>
      <c r="HXY309" s="19"/>
      <c r="HXZ309" s="19"/>
      <c r="HYA309" s="19"/>
      <c r="HYB309" s="15"/>
      <c r="HYC309" s="16"/>
      <c r="HYD309" s="17"/>
      <c r="HYE309" s="18"/>
      <c r="HYF309" s="17"/>
      <c r="HYG309" s="19"/>
      <c r="HYH309" s="19"/>
      <c r="HYI309" s="19"/>
      <c r="HYJ309" s="15"/>
      <c r="HYK309" s="16"/>
      <c r="HYL309" s="17"/>
      <c r="HYM309" s="18"/>
      <c r="HYN309" s="17"/>
      <c r="HYO309" s="19"/>
      <c r="HYP309" s="19"/>
      <c r="HYQ309" s="19"/>
      <c r="HYR309" s="15"/>
      <c r="HYS309" s="16"/>
      <c r="HYT309" s="17"/>
      <c r="HYU309" s="18"/>
      <c r="HYV309" s="17"/>
      <c r="HYW309" s="19"/>
      <c r="HYX309" s="19"/>
      <c r="HYY309" s="19"/>
      <c r="HYZ309" s="15"/>
      <c r="HZA309" s="16"/>
      <c r="HZB309" s="17"/>
      <c r="HZC309" s="18"/>
      <c r="HZD309" s="17"/>
      <c r="HZE309" s="19"/>
      <c r="HZF309" s="19"/>
      <c r="HZG309" s="19"/>
      <c r="HZH309" s="15"/>
      <c r="HZI309" s="16"/>
      <c r="HZJ309" s="17"/>
      <c r="HZK309" s="18"/>
      <c r="HZL309" s="17"/>
      <c r="HZM309" s="19"/>
      <c r="HZN309" s="19"/>
      <c r="HZO309" s="19"/>
      <c r="HZP309" s="15"/>
      <c r="HZQ309" s="16"/>
      <c r="HZR309" s="17"/>
      <c r="HZS309" s="18"/>
      <c r="HZT309" s="17"/>
      <c r="HZU309" s="19"/>
      <c r="HZV309" s="19"/>
      <c r="HZW309" s="19"/>
      <c r="HZX309" s="15"/>
      <c r="HZY309" s="16"/>
      <c r="HZZ309" s="17"/>
      <c r="IAA309" s="18"/>
      <c r="IAB309" s="17"/>
      <c r="IAC309" s="19"/>
      <c r="IAD309" s="19"/>
      <c r="IAE309" s="19"/>
      <c r="IAF309" s="15"/>
      <c r="IAG309" s="16"/>
      <c r="IAH309" s="17"/>
      <c r="IAI309" s="18"/>
      <c r="IAJ309" s="17"/>
      <c r="IAK309" s="19"/>
      <c r="IAL309" s="19"/>
      <c r="IAM309" s="19"/>
      <c r="IAN309" s="15"/>
      <c r="IAO309" s="16"/>
      <c r="IAP309" s="17"/>
      <c r="IAQ309" s="18"/>
      <c r="IAR309" s="17"/>
      <c r="IAS309" s="19"/>
      <c r="IAT309" s="19"/>
      <c r="IAU309" s="19"/>
      <c r="IAV309" s="15"/>
      <c r="IAW309" s="16"/>
      <c r="IAX309" s="17"/>
      <c r="IAY309" s="18"/>
      <c r="IAZ309" s="17"/>
      <c r="IBA309" s="19"/>
      <c r="IBB309" s="19"/>
      <c r="IBC309" s="19"/>
      <c r="IBD309" s="15"/>
      <c r="IBE309" s="16"/>
      <c r="IBF309" s="17"/>
      <c r="IBG309" s="18"/>
      <c r="IBH309" s="17"/>
      <c r="IBI309" s="19"/>
      <c r="IBJ309" s="19"/>
      <c r="IBK309" s="19"/>
      <c r="IBL309" s="15"/>
      <c r="IBM309" s="16"/>
      <c r="IBN309" s="17"/>
      <c r="IBO309" s="18"/>
      <c r="IBP309" s="17"/>
      <c r="IBQ309" s="19"/>
      <c r="IBR309" s="19"/>
      <c r="IBS309" s="19"/>
      <c r="IBT309" s="15"/>
      <c r="IBU309" s="16"/>
      <c r="IBV309" s="17"/>
      <c r="IBW309" s="18"/>
      <c r="IBX309" s="17"/>
      <c r="IBY309" s="19"/>
      <c r="IBZ309" s="19"/>
      <c r="ICA309" s="19"/>
      <c r="ICB309" s="15"/>
      <c r="ICC309" s="16"/>
      <c r="ICD309" s="17"/>
      <c r="ICE309" s="18"/>
      <c r="ICF309" s="17"/>
      <c r="ICG309" s="19"/>
      <c r="ICH309" s="19"/>
      <c r="ICI309" s="19"/>
      <c r="ICJ309" s="15"/>
      <c r="ICK309" s="16"/>
      <c r="ICL309" s="17"/>
      <c r="ICM309" s="18"/>
      <c r="ICN309" s="17"/>
      <c r="ICO309" s="19"/>
      <c r="ICP309" s="19"/>
      <c r="ICQ309" s="19"/>
      <c r="ICR309" s="15"/>
      <c r="ICS309" s="16"/>
      <c r="ICT309" s="17"/>
      <c r="ICU309" s="18"/>
      <c r="ICV309" s="17"/>
      <c r="ICW309" s="19"/>
      <c r="ICX309" s="19"/>
      <c r="ICY309" s="19"/>
      <c r="ICZ309" s="15"/>
      <c r="IDA309" s="16"/>
      <c r="IDB309" s="17"/>
      <c r="IDC309" s="18"/>
      <c r="IDD309" s="17"/>
      <c r="IDE309" s="19"/>
      <c r="IDF309" s="19"/>
      <c r="IDG309" s="19"/>
      <c r="IDH309" s="15"/>
      <c r="IDI309" s="16"/>
      <c r="IDJ309" s="17"/>
      <c r="IDK309" s="18"/>
      <c r="IDL309" s="17"/>
      <c r="IDM309" s="19"/>
      <c r="IDN309" s="19"/>
      <c r="IDO309" s="19"/>
      <c r="IDP309" s="15"/>
      <c r="IDQ309" s="16"/>
      <c r="IDR309" s="17"/>
      <c r="IDS309" s="18"/>
      <c r="IDT309" s="17"/>
      <c r="IDU309" s="19"/>
      <c r="IDV309" s="19"/>
      <c r="IDW309" s="19"/>
      <c r="IDX309" s="15"/>
      <c r="IDY309" s="16"/>
      <c r="IDZ309" s="17"/>
      <c r="IEA309" s="18"/>
      <c r="IEB309" s="17"/>
      <c r="IEC309" s="19"/>
      <c r="IED309" s="19"/>
      <c r="IEE309" s="19"/>
      <c r="IEF309" s="15"/>
      <c r="IEG309" s="16"/>
      <c r="IEH309" s="17"/>
      <c r="IEI309" s="18"/>
      <c r="IEJ309" s="17"/>
      <c r="IEK309" s="19"/>
      <c r="IEL309" s="19"/>
      <c r="IEM309" s="19"/>
      <c r="IEN309" s="15"/>
      <c r="IEO309" s="16"/>
      <c r="IEP309" s="17"/>
      <c r="IEQ309" s="18"/>
      <c r="IER309" s="17"/>
      <c r="IES309" s="19"/>
      <c r="IET309" s="19"/>
      <c r="IEU309" s="19"/>
      <c r="IEV309" s="15"/>
      <c r="IEW309" s="16"/>
      <c r="IEX309" s="17"/>
      <c r="IEY309" s="18"/>
      <c r="IEZ309" s="17"/>
      <c r="IFA309" s="19"/>
      <c r="IFB309" s="19"/>
      <c r="IFC309" s="19"/>
      <c r="IFD309" s="15"/>
      <c r="IFE309" s="16"/>
      <c r="IFF309" s="17"/>
      <c r="IFG309" s="18"/>
      <c r="IFH309" s="17"/>
      <c r="IFI309" s="19"/>
      <c r="IFJ309" s="19"/>
      <c r="IFK309" s="19"/>
      <c r="IFL309" s="15"/>
      <c r="IFM309" s="16"/>
      <c r="IFN309" s="17"/>
      <c r="IFO309" s="18"/>
      <c r="IFP309" s="17"/>
      <c r="IFQ309" s="19"/>
      <c r="IFR309" s="19"/>
      <c r="IFS309" s="19"/>
      <c r="IFT309" s="15"/>
      <c r="IFU309" s="16"/>
      <c r="IFV309" s="17"/>
      <c r="IFW309" s="18"/>
      <c r="IFX309" s="17"/>
      <c r="IFY309" s="19"/>
      <c r="IFZ309" s="19"/>
      <c r="IGA309" s="19"/>
      <c r="IGB309" s="15"/>
      <c r="IGC309" s="16"/>
      <c r="IGD309" s="17"/>
      <c r="IGE309" s="18"/>
      <c r="IGF309" s="17"/>
      <c r="IGG309" s="19"/>
      <c r="IGH309" s="19"/>
      <c r="IGI309" s="19"/>
      <c r="IGJ309" s="15"/>
      <c r="IGK309" s="16"/>
      <c r="IGL309" s="17"/>
      <c r="IGM309" s="18"/>
      <c r="IGN309" s="17"/>
      <c r="IGO309" s="19"/>
      <c r="IGP309" s="19"/>
      <c r="IGQ309" s="19"/>
      <c r="IGR309" s="15"/>
      <c r="IGS309" s="16"/>
      <c r="IGT309" s="17"/>
      <c r="IGU309" s="18"/>
      <c r="IGV309" s="17"/>
      <c r="IGW309" s="19"/>
      <c r="IGX309" s="19"/>
      <c r="IGY309" s="19"/>
      <c r="IGZ309" s="15"/>
      <c r="IHA309" s="16"/>
      <c r="IHB309" s="17"/>
      <c r="IHC309" s="18"/>
      <c r="IHD309" s="17"/>
      <c r="IHE309" s="19"/>
      <c r="IHF309" s="19"/>
      <c r="IHG309" s="19"/>
      <c r="IHH309" s="15"/>
      <c r="IHI309" s="16"/>
      <c r="IHJ309" s="17"/>
      <c r="IHK309" s="18"/>
      <c r="IHL309" s="17"/>
      <c r="IHM309" s="19"/>
      <c r="IHN309" s="19"/>
      <c r="IHO309" s="19"/>
      <c r="IHP309" s="15"/>
      <c r="IHQ309" s="16"/>
      <c r="IHR309" s="17"/>
      <c r="IHS309" s="18"/>
      <c r="IHT309" s="17"/>
      <c r="IHU309" s="19"/>
      <c r="IHV309" s="19"/>
      <c r="IHW309" s="19"/>
      <c r="IHX309" s="15"/>
      <c r="IHY309" s="16"/>
      <c r="IHZ309" s="17"/>
      <c r="IIA309" s="18"/>
      <c r="IIB309" s="17"/>
      <c r="IIC309" s="19"/>
      <c r="IID309" s="19"/>
      <c r="IIE309" s="19"/>
      <c r="IIF309" s="15"/>
      <c r="IIG309" s="16"/>
      <c r="IIH309" s="17"/>
      <c r="III309" s="18"/>
      <c r="IIJ309" s="17"/>
      <c r="IIK309" s="19"/>
      <c r="IIL309" s="19"/>
      <c r="IIM309" s="19"/>
      <c r="IIN309" s="15"/>
      <c r="IIO309" s="16"/>
      <c r="IIP309" s="17"/>
      <c r="IIQ309" s="18"/>
      <c r="IIR309" s="17"/>
      <c r="IIS309" s="19"/>
      <c r="IIT309" s="19"/>
      <c r="IIU309" s="19"/>
      <c r="IIV309" s="15"/>
      <c r="IIW309" s="16"/>
      <c r="IIX309" s="17"/>
      <c r="IIY309" s="18"/>
      <c r="IIZ309" s="17"/>
      <c r="IJA309" s="19"/>
      <c r="IJB309" s="19"/>
      <c r="IJC309" s="19"/>
      <c r="IJD309" s="15"/>
      <c r="IJE309" s="16"/>
      <c r="IJF309" s="17"/>
      <c r="IJG309" s="18"/>
      <c r="IJH309" s="17"/>
      <c r="IJI309" s="19"/>
      <c r="IJJ309" s="19"/>
      <c r="IJK309" s="19"/>
      <c r="IJL309" s="15"/>
      <c r="IJM309" s="16"/>
      <c r="IJN309" s="17"/>
      <c r="IJO309" s="18"/>
      <c r="IJP309" s="17"/>
      <c r="IJQ309" s="19"/>
      <c r="IJR309" s="19"/>
      <c r="IJS309" s="19"/>
      <c r="IJT309" s="15"/>
      <c r="IJU309" s="16"/>
      <c r="IJV309" s="17"/>
      <c r="IJW309" s="18"/>
      <c r="IJX309" s="17"/>
      <c r="IJY309" s="19"/>
      <c r="IJZ309" s="19"/>
      <c r="IKA309" s="19"/>
      <c r="IKB309" s="15"/>
      <c r="IKC309" s="16"/>
      <c r="IKD309" s="17"/>
      <c r="IKE309" s="18"/>
      <c r="IKF309" s="17"/>
      <c r="IKG309" s="19"/>
      <c r="IKH309" s="19"/>
      <c r="IKI309" s="19"/>
      <c r="IKJ309" s="15"/>
      <c r="IKK309" s="16"/>
      <c r="IKL309" s="17"/>
      <c r="IKM309" s="18"/>
      <c r="IKN309" s="17"/>
      <c r="IKO309" s="19"/>
      <c r="IKP309" s="19"/>
      <c r="IKQ309" s="19"/>
      <c r="IKR309" s="15"/>
      <c r="IKS309" s="16"/>
      <c r="IKT309" s="17"/>
      <c r="IKU309" s="18"/>
      <c r="IKV309" s="17"/>
      <c r="IKW309" s="19"/>
      <c r="IKX309" s="19"/>
      <c r="IKY309" s="19"/>
      <c r="IKZ309" s="15"/>
      <c r="ILA309" s="16"/>
      <c r="ILB309" s="17"/>
      <c r="ILC309" s="18"/>
      <c r="ILD309" s="17"/>
      <c r="ILE309" s="19"/>
      <c r="ILF309" s="19"/>
      <c r="ILG309" s="19"/>
      <c r="ILH309" s="15"/>
      <c r="ILI309" s="16"/>
      <c r="ILJ309" s="17"/>
      <c r="ILK309" s="18"/>
      <c r="ILL309" s="17"/>
      <c r="ILM309" s="19"/>
      <c r="ILN309" s="19"/>
      <c r="ILO309" s="19"/>
      <c r="ILP309" s="15"/>
      <c r="ILQ309" s="16"/>
      <c r="ILR309" s="17"/>
      <c r="ILS309" s="18"/>
      <c r="ILT309" s="17"/>
      <c r="ILU309" s="19"/>
      <c r="ILV309" s="19"/>
      <c r="ILW309" s="19"/>
      <c r="ILX309" s="15"/>
      <c r="ILY309" s="16"/>
      <c r="ILZ309" s="17"/>
      <c r="IMA309" s="18"/>
      <c r="IMB309" s="17"/>
      <c r="IMC309" s="19"/>
      <c r="IMD309" s="19"/>
      <c r="IME309" s="19"/>
      <c r="IMF309" s="15"/>
      <c r="IMG309" s="16"/>
      <c r="IMH309" s="17"/>
      <c r="IMI309" s="18"/>
      <c r="IMJ309" s="17"/>
      <c r="IMK309" s="19"/>
      <c r="IML309" s="19"/>
      <c r="IMM309" s="19"/>
      <c r="IMN309" s="15"/>
      <c r="IMO309" s="16"/>
      <c r="IMP309" s="17"/>
      <c r="IMQ309" s="18"/>
      <c r="IMR309" s="17"/>
      <c r="IMS309" s="19"/>
      <c r="IMT309" s="19"/>
      <c r="IMU309" s="19"/>
      <c r="IMV309" s="15"/>
      <c r="IMW309" s="16"/>
      <c r="IMX309" s="17"/>
      <c r="IMY309" s="18"/>
      <c r="IMZ309" s="17"/>
      <c r="INA309" s="19"/>
      <c r="INB309" s="19"/>
      <c r="INC309" s="19"/>
      <c r="IND309" s="15"/>
      <c r="INE309" s="16"/>
      <c r="INF309" s="17"/>
      <c r="ING309" s="18"/>
      <c r="INH309" s="17"/>
      <c r="INI309" s="19"/>
      <c r="INJ309" s="19"/>
      <c r="INK309" s="19"/>
      <c r="INL309" s="15"/>
      <c r="INM309" s="16"/>
      <c r="INN309" s="17"/>
      <c r="INO309" s="18"/>
      <c r="INP309" s="17"/>
      <c r="INQ309" s="19"/>
      <c r="INR309" s="19"/>
      <c r="INS309" s="19"/>
      <c r="INT309" s="15"/>
      <c r="INU309" s="16"/>
      <c r="INV309" s="17"/>
      <c r="INW309" s="18"/>
      <c r="INX309" s="17"/>
      <c r="INY309" s="19"/>
      <c r="INZ309" s="19"/>
      <c r="IOA309" s="19"/>
      <c r="IOB309" s="15"/>
      <c r="IOC309" s="16"/>
      <c r="IOD309" s="17"/>
      <c r="IOE309" s="18"/>
      <c r="IOF309" s="17"/>
      <c r="IOG309" s="19"/>
      <c r="IOH309" s="19"/>
      <c r="IOI309" s="19"/>
      <c r="IOJ309" s="15"/>
      <c r="IOK309" s="16"/>
      <c r="IOL309" s="17"/>
      <c r="IOM309" s="18"/>
      <c r="ION309" s="17"/>
      <c r="IOO309" s="19"/>
      <c r="IOP309" s="19"/>
      <c r="IOQ309" s="19"/>
      <c r="IOR309" s="15"/>
      <c r="IOS309" s="16"/>
      <c r="IOT309" s="17"/>
      <c r="IOU309" s="18"/>
      <c r="IOV309" s="17"/>
      <c r="IOW309" s="19"/>
      <c r="IOX309" s="19"/>
      <c r="IOY309" s="19"/>
      <c r="IOZ309" s="15"/>
      <c r="IPA309" s="16"/>
      <c r="IPB309" s="17"/>
      <c r="IPC309" s="18"/>
      <c r="IPD309" s="17"/>
      <c r="IPE309" s="19"/>
      <c r="IPF309" s="19"/>
      <c r="IPG309" s="19"/>
      <c r="IPH309" s="15"/>
      <c r="IPI309" s="16"/>
      <c r="IPJ309" s="17"/>
      <c r="IPK309" s="18"/>
      <c r="IPL309" s="17"/>
      <c r="IPM309" s="19"/>
      <c r="IPN309" s="19"/>
      <c r="IPO309" s="19"/>
      <c r="IPP309" s="15"/>
      <c r="IPQ309" s="16"/>
      <c r="IPR309" s="17"/>
      <c r="IPS309" s="18"/>
      <c r="IPT309" s="17"/>
      <c r="IPU309" s="19"/>
      <c r="IPV309" s="19"/>
      <c r="IPW309" s="19"/>
      <c r="IPX309" s="15"/>
      <c r="IPY309" s="16"/>
      <c r="IPZ309" s="17"/>
      <c r="IQA309" s="18"/>
      <c r="IQB309" s="17"/>
      <c r="IQC309" s="19"/>
      <c r="IQD309" s="19"/>
      <c r="IQE309" s="19"/>
      <c r="IQF309" s="15"/>
      <c r="IQG309" s="16"/>
      <c r="IQH309" s="17"/>
      <c r="IQI309" s="18"/>
      <c r="IQJ309" s="17"/>
      <c r="IQK309" s="19"/>
      <c r="IQL309" s="19"/>
      <c r="IQM309" s="19"/>
      <c r="IQN309" s="15"/>
      <c r="IQO309" s="16"/>
      <c r="IQP309" s="17"/>
      <c r="IQQ309" s="18"/>
      <c r="IQR309" s="17"/>
      <c r="IQS309" s="19"/>
      <c r="IQT309" s="19"/>
      <c r="IQU309" s="19"/>
      <c r="IQV309" s="15"/>
      <c r="IQW309" s="16"/>
      <c r="IQX309" s="17"/>
      <c r="IQY309" s="18"/>
      <c r="IQZ309" s="17"/>
      <c r="IRA309" s="19"/>
      <c r="IRB309" s="19"/>
      <c r="IRC309" s="19"/>
      <c r="IRD309" s="15"/>
      <c r="IRE309" s="16"/>
      <c r="IRF309" s="17"/>
      <c r="IRG309" s="18"/>
      <c r="IRH309" s="17"/>
      <c r="IRI309" s="19"/>
      <c r="IRJ309" s="19"/>
      <c r="IRK309" s="19"/>
      <c r="IRL309" s="15"/>
      <c r="IRM309" s="16"/>
      <c r="IRN309" s="17"/>
      <c r="IRO309" s="18"/>
      <c r="IRP309" s="17"/>
      <c r="IRQ309" s="19"/>
      <c r="IRR309" s="19"/>
      <c r="IRS309" s="19"/>
      <c r="IRT309" s="15"/>
      <c r="IRU309" s="16"/>
      <c r="IRV309" s="17"/>
      <c r="IRW309" s="18"/>
      <c r="IRX309" s="17"/>
      <c r="IRY309" s="19"/>
      <c r="IRZ309" s="19"/>
      <c r="ISA309" s="19"/>
      <c r="ISB309" s="15"/>
      <c r="ISC309" s="16"/>
      <c r="ISD309" s="17"/>
      <c r="ISE309" s="18"/>
      <c r="ISF309" s="17"/>
      <c r="ISG309" s="19"/>
      <c r="ISH309" s="19"/>
      <c r="ISI309" s="19"/>
      <c r="ISJ309" s="15"/>
      <c r="ISK309" s="16"/>
      <c r="ISL309" s="17"/>
      <c r="ISM309" s="18"/>
      <c r="ISN309" s="17"/>
      <c r="ISO309" s="19"/>
      <c r="ISP309" s="19"/>
      <c r="ISQ309" s="19"/>
      <c r="ISR309" s="15"/>
      <c r="ISS309" s="16"/>
      <c r="IST309" s="17"/>
      <c r="ISU309" s="18"/>
      <c r="ISV309" s="17"/>
      <c r="ISW309" s="19"/>
      <c r="ISX309" s="19"/>
      <c r="ISY309" s="19"/>
      <c r="ISZ309" s="15"/>
      <c r="ITA309" s="16"/>
      <c r="ITB309" s="17"/>
      <c r="ITC309" s="18"/>
      <c r="ITD309" s="17"/>
      <c r="ITE309" s="19"/>
      <c r="ITF309" s="19"/>
      <c r="ITG309" s="19"/>
      <c r="ITH309" s="15"/>
      <c r="ITI309" s="16"/>
      <c r="ITJ309" s="17"/>
      <c r="ITK309" s="18"/>
      <c r="ITL309" s="17"/>
      <c r="ITM309" s="19"/>
      <c r="ITN309" s="19"/>
      <c r="ITO309" s="19"/>
      <c r="ITP309" s="15"/>
      <c r="ITQ309" s="16"/>
      <c r="ITR309" s="17"/>
      <c r="ITS309" s="18"/>
      <c r="ITT309" s="17"/>
      <c r="ITU309" s="19"/>
      <c r="ITV309" s="19"/>
      <c r="ITW309" s="19"/>
      <c r="ITX309" s="15"/>
      <c r="ITY309" s="16"/>
      <c r="ITZ309" s="17"/>
      <c r="IUA309" s="18"/>
      <c r="IUB309" s="17"/>
      <c r="IUC309" s="19"/>
      <c r="IUD309" s="19"/>
      <c r="IUE309" s="19"/>
      <c r="IUF309" s="15"/>
      <c r="IUG309" s="16"/>
      <c r="IUH309" s="17"/>
      <c r="IUI309" s="18"/>
      <c r="IUJ309" s="17"/>
      <c r="IUK309" s="19"/>
      <c r="IUL309" s="19"/>
      <c r="IUM309" s="19"/>
      <c r="IUN309" s="15"/>
      <c r="IUO309" s="16"/>
      <c r="IUP309" s="17"/>
      <c r="IUQ309" s="18"/>
      <c r="IUR309" s="17"/>
      <c r="IUS309" s="19"/>
      <c r="IUT309" s="19"/>
      <c r="IUU309" s="19"/>
      <c r="IUV309" s="15"/>
      <c r="IUW309" s="16"/>
      <c r="IUX309" s="17"/>
      <c r="IUY309" s="18"/>
      <c r="IUZ309" s="17"/>
      <c r="IVA309" s="19"/>
      <c r="IVB309" s="19"/>
      <c r="IVC309" s="19"/>
      <c r="IVD309" s="15"/>
      <c r="IVE309" s="16"/>
      <c r="IVF309" s="17"/>
      <c r="IVG309" s="18"/>
      <c r="IVH309" s="17"/>
      <c r="IVI309" s="19"/>
      <c r="IVJ309" s="19"/>
      <c r="IVK309" s="19"/>
      <c r="IVL309" s="15"/>
      <c r="IVM309" s="16"/>
      <c r="IVN309" s="17"/>
      <c r="IVO309" s="18"/>
      <c r="IVP309" s="17"/>
      <c r="IVQ309" s="19"/>
      <c r="IVR309" s="19"/>
      <c r="IVS309" s="19"/>
      <c r="IVT309" s="15"/>
      <c r="IVU309" s="16"/>
      <c r="IVV309" s="17"/>
      <c r="IVW309" s="18"/>
      <c r="IVX309" s="17"/>
      <c r="IVY309" s="19"/>
      <c r="IVZ309" s="19"/>
      <c r="IWA309" s="19"/>
      <c r="IWB309" s="15"/>
      <c r="IWC309" s="16"/>
      <c r="IWD309" s="17"/>
      <c r="IWE309" s="18"/>
      <c r="IWF309" s="17"/>
      <c r="IWG309" s="19"/>
      <c r="IWH309" s="19"/>
      <c r="IWI309" s="19"/>
      <c r="IWJ309" s="15"/>
      <c r="IWK309" s="16"/>
      <c r="IWL309" s="17"/>
      <c r="IWM309" s="18"/>
      <c r="IWN309" s="17"/>
      <c r="IWO309" s="19"/>
      <c r="IWP309" s="19"/>
      <c r="IWQ309" s="19"/>
      <c r="IWR309" s="15"/>
      <c r="IWS309" s="16"/>
      <c r="IWT309" s="17"/>
      <c r="IWU309" s="18"/>
      <c r="IWV309" s="17"/>
      <c r="IWW309" s="19"/>
      <c r="IWX309" s="19"/>
      <c r="IWY309" s="19"/>
      <c r="IWZ309" s="15"/>
      <c r="IXA309" s="16"/>
      <c r="IXB309" s="17"/>
      <c r="IXC309" s="18"/>
      <c r="IXD309" s="17"/>
      <c r="IXE309" s="19"/>
      <c r="IXF309" s="19"/>
      <c r="IXG309" s="19"/>
      <c r="IXH309" s="15"/>
      <c r="IXI309" s="16"/>
      <c r="IXJ309" s="17"/>
      <c r="IXK309" s="18"/>
      <c r="IXL309" s="17"/>
      <c r="IXM309" s="19"/>
      <c r="IXN309" s="19"/>
      <c r="IXO309" s="19"/>
      <c r="IXP309" s="15"/>
      <c r="IXQ309" s="16"/>
      <c r="IXR309" s="17"/>
      <c r="IXS309" s="18"/>
      <c r="IXT309" s="17"/>
      <c r="IXU309" s="19"/>
      <c r="IXV309" s="19"/>
      <c r="IXW309" s="19"/>
      <c r="IXX309" s="15"/>
      <c r="IXY309" s="16"/>
      <c r="IXZ309" s="17"/>
      <c r="IYA309" s="18"/>
      <c r="IYB309" s="17"/>
      <c r="IYC309" s="19"/>
      <c r="IYD309" s="19"/>
      <c r="IYE309" s="19"/>
      <c r="IYF309" s="15"/>
      <c r="IYG309" s="16"/>
      <c r="IYH309" s="17"/>
      <c r="IYI309" s="18"/>
      <c r="IYJ309" s="17"/>
      <c r="IYK309" s="19"/>
      <c r="IYL309" s="19"/>
      <c r="IYM309" s="19"/>
      <c r="IYN309" s="15"/>
      <c r="IYO309" s="16"/>
      <c r="IYP309" s="17"/>
      <c r="IYQ309" s="18"/>
      <c r="IYR309" s="17"/>
      <c r="IYS309" s="19"/>
      <c r="IYT309" s="19"/>
      <c r="IYU309" s="19"/>
      <c r="IYV309" s="15"/>
      <c r="IYW309" s="16"/>
      <c r="IYX309" s="17"/>
      <c r="IYY309" s="18"/>
      <c r="IYZ309" s="17"/>
      <c r="IZA309" s="19"/>
      <c r="IZB309" s="19"/>
      <c r="IZC309" s="19"/>
      <c r="IZD309" s="15"/>
      <c r="IZE309" s="16"/>
      <c r="IZF309" s="17"/>
      <c r="IZG309" s="18"/>
      <c r="IZH309" s="17"/>
      <c r="IZI309" s="19"/>
      <c r="IZJ309" s="19"/>
      <c r="IZK309" s="19"/>
      <c r="IZL309" s="15"/>
      <c r="IZM309" s="16"/>
      <c r="IZN309" s="17"/>
      <c r="IZO309" s="18"/>
      <c r="IZP309" s="17"/>
      <c r="IZQ309" s="19"/>
      <c r="IZR309" s="19"/>
      <c r="IZS309" s="19"/>
      <c r="IZT309" s="15"/>
      <c r="IZU309" s="16"/>
      <c r="IZV309" s="17"/>
      <c r="IZW309" s="18"/>
      <c r="IZX309" s="17"/>
      <c r="IZY309" s="19"/>
      <c r="IZZ309" s="19"/>
      <c r="JAA309" s="19"/>
      <c r="JAB309" s="15"/>
      <c r="JAC309" s="16"/>
      <c r="JAD309" s="17"/>
      <c r="JAE309" s="18"/>
      <c r="JAF309" s="17"/>
      <c r="JAG309" s="19"/>
      <c r="JAH309" s="19"/>
      <c r="JAI309" s="19"/>
      <c r="JAJ309" s="15"/>
      <c r="JAK309" s="16"/>
      <c r="JAL309" s="17"/>
      <c r="JAM309" s="18"/>
      <c r="JAN309" s="17"/>
      <c r="JAO309" s="19"/>
      <c r="JAP309" s="19"/>
      <c r="JAQ309" s="19"/>
      <c r="JAR309" s="15"/>
      <c r="JAS309" s="16"/>
      <c r="JAT309" s="17"/>
      <c r="JAU309" s="18"/>
      <c r="JAV309" s="17"/>
      <c r="JAW309" s="19"/>
      <c r="JAX309" s="19"/>
      <c r="JAY309" s="19"/>
      <c r="JAZ309" s="15"/>
      <c r="JBA309" s="16"/>
      <c r="JBB309" s="17"/>
      <c r="JBC309" s="18"/>
      <c r="JBD309" s="17"/>
      <c r="JBE309" s="19"/>
      <c r="JBF309" s="19"/>
      <c r="JBG309" s="19"/>
      <c r="JBH309" s="15"/>
      <c r="JBI309" s="16"/>
      <c r="JBJ309" s="17"/>
      <c r="JBK309" s="18"/>
      <c r="JBL309" s="17"/>
      <c r="JBM309" s="19"/>
      <c r="JBN309" s="19"/>
      <c r="JBO309" s="19"/>
      <c r="JBP309" s="15"/>
      <c r="JBQ309" s="16"/>
      <c r="JBR309" s="17"/>
      <c r="JBS309" s="18"/>
      <c r="JBT309" s="17"/>
      <c r="JBU309" s="19"/>
      <c r="JBV309" s="19"/>
      <c r="JBW309" s="19"/>
      <c r="JBX309" s="15"/>
      <c r="JBY309" s="16"/>
      <c r="JBZ309" s="17"/>
      <c r="JCA309" s="18"/>
      <c r="JCB309" s="17"/>
      <c r="JCC309" s="19"/>
      <c r="JCD309" s="19"/>
      <c r="JCE309" s="19"/>
      <c r="JCF309" s="15"/>
      <c r="JCG309" s="16"/>
      <c r="JCH309" s="17"/>
      <c r="JCI309" s="18"/>
      <c r="JCJ309" s="17"/>
      <c r="JCK309" s="19"/>
      <c r="JCL309" s="19"/>
      <c r="JCM309" s="19"/>
      <c r="JCN309" s="15"/>
      <c r="JCO309" s="16"/>
      <c r="JCP309" s="17"/>
      <c r="JCQ309" s="18"/>
      <c r="JCR309" s="17"/>
      <c r="JCS309" s="19"/>
      <c r="JCT309" s="19"/>
      <c r="JCU309" s="19"/>
      <c r="JCV309" s="15"/>
      <c r="JCW309" s="16"/>
      <c r="JCX309" s="17"/>
      <c r="JCY309" s="18"/>
      <c r="JCZ309" s="17"/>
      <c r="JDA309" s="19"/>
      <c r="JDB309" s="19"/>
      <c r="JDC309" s="19"/>
      <c r="JDD309" s="15"/>
      <c r="JDE309" s="16"/>
      <c r="JDF309" s="17"/>
      <c r="JDG309" s="18"/>
      <c r="JDH309" s="17"/>
      <c r="JDI309" s="19"/>
      <c r="JDJ309" s="19"/>
      <c r="JDK309" s="19"/>
      <c r="JDL309" s="15"/>
      <c r="JDM309" s="16"/>
      <c r="JDN309" s="17"/>
      <c r="JDO309" s="18"/>
      <c r="JDP309" s="17"/>
      <c r="JDQ309" s="19"/>
      <c r="JDR309" s="19"/>
      <c r="JDS309" s="19"/>
      <c r="JDT309" s="15"/>
      <c r="JDU309" s="16"/>
      <c r="JDV309" s="17"/>
      <c r="JDW309" s="18"/>
      <c r="JDX309" s="17"/>
      <c r="JDY309" s="19"/>
      <c r="JDZ309" s="19"/>
      <c r="JEA309" s="19"/>
      <c r="JEB309" s="15"/>
      <c r="JEC309" s="16"/>
      <c r="JED309" s="17"/>
      <c r="JEE309" s="18"/>
      <c r="JEF309" s="17"/>
      <c r="JEG309" s="19"/>
      <c r="JEH309" s="19"/>
      <c r="JEI309" s="19"/>
      <c r="JEJ309" s="15"/>
      <c r="JEK309" s="16"/>
      <c r="JEL309" s="17"/>
      <c r="JEM309" s="18"/>
      <c r="JEN309" s="17"/>
      <c r="JEO309" s="19"/>
      <c r="JEP309" s="19"/>
      <c r="JEQ309" s="19"/>
      <c r="JER309" s="15"/>
      <c r="JES309" s="16"/>
      <c r="JET309" s="17"/>
      <c r="JEU309" s="18"/>
      <c r="JEV309" s="17"/>
      <c r="JEW309" s="19"/>
      <c r="JEX309" s="19"/>
      <c r="JEY309" s="19"/>
      <c r="JEZ309" s="15"/>
      <c r="JFA309" s="16"/>
      <c r="JFB309" s="17"/>
      <c r="JFC309" s="18"/>
      <c r="JFD309" s="17"/>
      <c r="JFE309" s="19"/>
      <c r="JFF309" s="19"/>
      <c r="JFG309" s="19"/>
      <c r="JFH309" s="15"/>
      <c r="JFI309" s="16"/>
      <c r="JFJ309" s="17"/>
      <c r="JFK309" s="18"/>
      <c r="JFL309" s="17"/>
      <c r="JFM309" s="19"/>
      <c r="JFN309" s="19"/>
      <c r="JFO309" s="19"/>
      <c r="JFP309" s="15"/>
      <c r="JFQ309" s="16"/>
      <c r="JFR309" s="17"/>
      <c r="JFS309" s="18"/>
      <c r="JFT309" s="17"/>
      <c r="JFU309" s="19"/>
      <c r="JFV309" s="19"/>
      <c r="JFW309" s="19"/>
      <c r="JFX309" s="15"/>
      <c r="JFY309" s="16"/>
      <c r="JFZ309" s="17"/>
      <c r="JGA309" s="18"/>
      <c r="JGB309" s="17"/>
      <c r="JGC309" s="19"/>
      <c r="JGD309" s="19"/>
      <c r="JGE309" s="19"/>
      <c r="JGF309" s="15"/>
      <c r="JGG309" s="16"/>
      <c r="JGH309" s="17"/>
      <c r="JGI309" s="18"/>
      <c r="JGJ309" s="17"/>
      <c r="JGK309" s="19"/>
      <c r="JGL309" s="19"/>
      <c r="JGM309" s="19"/>
      <c r="JGN309" s="15"/>
      <c r="JGO309" s="16"/>
      <c r="JGP309" s="17"/>
      <c r="JGQ309" s="18"/>
      <c r="JGR309" s="17"/>
      <c r="JGS309" s="19"/>
      <c r="JGT309" s="19"/>
      <c r="JGU309" s="19"/>
      <c r="JGV309" s="15"/>
      <c r="JGW309" s="16"/>
      <c r="JGX309" s="17"/>
      <c r="JGY309" s="18"/>
      <c r="JGZ309" s="17"/>
      <c r="JHA309" s="19"/>
      <c r="JHB309" s="19"/>
      <c r="JHC309" s="19"/>
      <c r="JHD309" s="15"/>
      <c r="JHE309" s="16"/>
      <c r="JHF309" s="17"/>
      <c r="JHG309" s="18"/>
      <c r="JHH309" s="17"/>
      <c r="JHI309" s="19"/>
      <c r="JHJ309" s="19"/>
      <c r="JHK309" s="19"/>
      <c r="JHL309" s="15"/>
      <c r="JHM309" s="16"/>
      <c r="JHN309" s="17"/>
      <c r="JHO309" s="18"/>
      <c r="JHP309" s="17"/>
      <c r="JHQ309" s="19"/>
      <c r="JHR309" s="19"/>
      <c r="JHS309" s="19"/>
      <c r="JHT309" s="15"/>
      <c r="JHU309" s="16"/>
      <c r="JHV309" s="17"/>
      <c r="JHW309" s="18"/>
      <c r="JHX309" s="17"/>
      <c r="JHY309" s="19"/>
      <c r="JHZ309" s="19"/>
      <c r="JIA309" s="19"/>
      <c r="JIB309" s="15"/>
      <c r="JIC309" s="16"/>
      <c r="JID309" s="17"/>
      <c r="JIE309" s="18"/>
      <c r="JIF309" s="17"/>
      <c r="JIG309" s="19"/>
      <c r="JIH309" s="19"/>
      <c r="JII309" s="19"/>
      <c r="JIJ309" s="15"/>
      <c r="JIK309" s="16"/>
      <c r="JIL309" s="17"/>
      <c r="JIM309" s="18"/>
      <c r="JIN309" s="17"/>
      <c r="JIO309" s="19"/>
      <c r="JIP309" s="19"/>
      <c r="JIQ309" s="19"/>
      <c r="JIR309" s="15"/>
      <c r="JIS309" s="16"/>
      <c r="JIT309" s="17"/>
      <c r="JIU309" s="18"/>
      <c r="JIV309" s="17"/>
      <c r="JIW309" s="19"/>
      <c r="JIX309" s="19"/>
      <c r="JIY309" s="19"/>
      <c r="JIZ309" s="15"/>
      <c r="JJA309" s="16"/>
      <c r="JJB309" s="17"/>
      <c r="JJC309" s="18"/>
      <c r="JJD309" s="17"/>
      <c r="JJE309" s="19"/>
      <c r="JJF309" s="19"/>
      <c r="JJG309" s="19"/>
      <c r="JJH309" s="15"/>
      <c r="JJI309" s="16"/>
      <c r="JJJ309" s="17"/>
      <c r="JJK309" s="18"/>
      <c r="JJL309" s="17"/>
      <c r="JJM309" s="19"/>
      <c r="JJN309" s="19"/>
      <c r="JJO309" s="19"/>
      <c r="JJP309" s="15"/>
      <c r="JJQ309" s="16"/>
      <c r="JJR309" s="17"/>
      <c r="JJS309" s="18"/>
      <c r="JJT309" s="17"/>
      <c r="JJU309" s="19"/>
      <c r="JJV309" s="19"/>
      <c r="JJW309" s="19"/>
      <c r="JJX309" s="15"/>
      <c r="JJY309" s="16"/>
      <c r="JJZ309" s="17"/>
      <c r="JKA309" s="18"/>
      <c r="JKB309" s="17"/>
      <c r="JKC309" s="19"/>
      <c r="JKD309" s="19"/>
      <c r="JKE309" s="19"/>
      <c r="JKF309" s="15"/>
      <c r="JKG309" s="16"/>
      <c r="JKH309" s="17"/>
      <c r="JKI309" s="18"/>
      <c r="JKJ309" s="17"/>
      <c r="JKK309" s="19"/>
      <c r="JKL309" s="19"/>
      <c r="JKM309" s="19"/>
      <c r="JKN309" s="15"/>
      <c r="JKO309" s="16"/>
      <c r="JKP309" s="17"/>
      <c r="JKQ309" s="18"/>
      <c r="JKR309" s="17"/>
      <c r="JKS309" s="19"/>
      <c r="JKT309" s="19"/>
      <c r="JKU309" s="19"/>
      <c r="JKV309" s="15"/>
      <c r="JKW309" s="16"/>
      <c r="JKX309" s="17"/>
      <c r="JKY309" s="18"/>
      <c r="JKZ309" s="17"/>
      <c r="JLA309" s="19"/>
      <c r="JLB309" s="19"/>
      <c r="JLC309" s="19"/>
      <c r="JLD309" s="15"/>
      <c r="JLE309" s="16"/>
      <c r="JLF309" s="17"/>
      <c r="JLG309" s="18"/>
      <c r="JLH309" s="17"/>
      <c r="JLI309" s="19"/>
      <c r="JLJ309" s="19"/>
      <c r="JLK309" s="19"/>
      <c r="JLL309" s="15"/>
      <c r="JLM309" s="16"/>
      <c r="JLN309" s="17"/>
      <c r="JLO309" s="18"/>
      <c r="JLP309" s="17"/>
      <c r="JLQ309" s="19"/>
      <c r="JLR309" s="19"/>
      <c r="JLS309" s="19"/>
      <c r="JLT309" s="15"/>
      <c r="JLU309" s="16"/>
      <c r="JLV309" s="17"/>
      <c r="JLW309" s="18"/>
      <c r="JLX309" s="17"/>
      <c r="JLY309" s="19"/>
      <c r="JLZ309" s="19"/>
      <c r="JMA309" s="19"/>
      <c r="JMB309" s="15"/>
      <c r="JMC309" s="16"/>
      <c r="JMD309" s="17"/>
      <c r="JME309" s="18"/>
      <c r="JMF309" s="17"/>
      <c r="JMG309" s="19"/>
      <c r="JMH309" s="19"/>
      <c r="JMI309" s="19"/>
      <c r="JMJ309" s="15"/>
      <c r="JMK309" s="16"/>
      <c r="JML309" s="17"/>
      <c r="JMM309" s="18"/>
      <c r="JMN309" s="17"/>
      <c r="JMO309" s="19"/>
      <c r="JMP309" s="19"/>
      <c r="JMQ309" s="19"/>
      <c r="JMR309" s="15"/>
      <c r="JMS309" s="16"/>
      <c r="JMT309" s="17"/>
      <c r="JMU309" s="18"/>
      <c r="JMV309" s="17"/>
      <c r="JMW309" s="19"/>
      <c r="JMX309" s="19"/>
      <c r="JMY309" s="19"/>
      <c r="JMZ309" s="15"/>
      <c r="JNA309" s="16"/>
      <c r="JNB309" s="17"/>
      <c r="JNC309" s="18"/>
      <c r="JND309" s="17"/>
      <c r="JNE309" s="19"/>
      <c r="JNF309" s="19"/>
      <c r="JNG309" s="19"/>
      <c r="JNH309" s="15"/>
      <c r="JNI309" s="16"/>
      <c r="JNJ309" s="17"/>
      <c r="JNK309" s="18"/>
      <c r="JNL309" s="17"/>
      <c r="JNM309" s="19"/>
      <c r="JNN309" s="19"/>
      <c r="JNO309" s="19"/>
      <c r="JNP309" s="15"/>
      <c r="JNQ309" s="16"/>
      <c r="JNR309" s="17"/>
      <c r="JNS309" s="18"/>
      <c r="JNT309" s="17"/>
      <c r="JNU309" s="19"/>
      <c r="JNV309" s="19"/>
      <c r="JNW309" s="19"/>
      <c r="JNX309" s="15"/>
      <c r="JNY309" s="16"/>
      <c r="JNZ309" s="17"/>
      <c r="JOA309" s="18"/>
      <c r="JOB309" s="17"/>
      <c r="JOC309" s="19"/>
      <c r="JOD309" s="19"/>
      <c r="JOE309" s="19"/>
      <c r="JOF309" s="15"/>
      <c r="JOG309" s="16"/>
      <c r="JOH309" s="17"/>
      <c r="JOI309" s="18"/>
      <c r="JOJ309" s="17"/>
      <c r="JOK309" s="19"/>
      <c r="JOL309" s="19"/>
      <c r="JOM309" s="19"/>
      <c r="JON309" s="15"/>
      <c r="JOO309" s="16"/>
      <c r="JOP309" s="17"/>
      <c r="JOQ309" s="18"/>
      <c r="JOR309" s="17"/>
      <c r="JOS309" s="19"/>
      <c r="JOT309" s="19"/>
      <c r="JOU309" s="19"/>
      <c r="JOV309" s="15"/>
      <c r="JOW309" s="16"/>
      <c r="JOX309" s="17"/>
      <c r="JOY309" s="18"/>
      <c r="JOZ309" s="17"/>
      <c r="JPA309" s="19"/>
      <c r="JPB309" s="19"/>
      <c r="JPC309" s="19"/>
      <c r="JPD309" s="15"/>
      <c r="JPE309" s="16"/>
      <c r="JPF309" s="17"/>
      <c r="JPG309" s="18"/>
      <c r="JPH309" s="17"/>
      <c r="JPI309" s="19"/>
      <c r="JPJ309" s="19"/>
      <c r="JPK309" s="19"/>
      <c r="JPL309" s="15"/>
      <c r="JPM309" s="16"/>
      <c r="JPN309" s="17"/>
      <c r="JPO309" s="18"/>
      <c r="JPP309" s="17"/>
      <c r="JPQ309" s="19"/>
      <c r="JPR309" s="19"/>
      <c r="JPS309" s="19"/>
      <c r="JPT309" s="15"/>
      <c r="JPU309" s="16"/>
      <c r="JPV309" s="17"/>
      <c r="JPW309" s="18"/>
      <c r="JPX309" s="17"/>
      <c r="JPY309" s="19"/>
      <c r="JPZ309" s="19"/>
      <c r="JQA309" s="19"/>
      <c r="JQB309" s="15"/>
      <c r="JQC309" s="16"/>
      <c r="JQD309" s="17"/>
      <c r="JQE309" s="18"/>
      <c r="JQF309" s="17"/>
      <c r="JQG309" s="19"/>
      <c r="JQH309" s="19"/>
      <c r="JQI309" s="19"/>
      <c r="JQJ309" s="15"/>
      <c r="JQK309" s="16"/>
      <c r="JQL309" s="17"/>
      <c r="JQM309" s="18"/>
      <c r="JQN309" s="17"/>
      <c r="JQO309" s="19"/>
      <c r="JQP309" s="19"/>
      <c r="JQQ309" s="19"/>
      <c r="JQR309" s="15"/>
      <c r="JQS309" s="16"/>
      <c r="JQT309" s="17"/>
      <c r="JQU309" s="18"/>
      <c r="JQV309" s="17"/>
      <c r="JQW309" s="19"/>
      <c r="JQX309" s="19"/>
      <c r="JQY309" s="19"/>
      <c r="JQZ309" s="15"/>
      <c r="JRA309" s="16"/>
      <c r="JRB309" s="17"/>
      <c r="JRC309" s="18"/>
      <c r="JRD309" s="17"/>
      <c r="JRE309" s="19"/>
      <c r="JRF309" s="19"/>
      <c r="JRG309" s="19"/>
      <c r="JRH309" s="15"/>
      <c r="JRI309" s="16"/>
      <c r="JRJ309" s="17"/>
      <c r="JRK309" s="18"/>
      <c r="JRL309" s="17"/>
      <c r="JRM309" s="19"/>
      <c r="JRN309" s="19"/>
      <c r="JRO309" s="19"/>
      <c r="JRP309" s="15"/>
      <c r="JRQ309" s="16"/>
      <c r="JRR309" s="17"/>
      <c r="JRS309" s="18"/>
      <c r="JRT309" s="17"/>
      <c r="JRU309" s="19"/>
      <c r="JRV309" s="19"/>
      <c r="JRW309" s="19"/>
      <c r="JRX309" s="15"/>
      <c r="JRY309" s="16"/>
      <c r="JRZ309" s="17"/>
      <c r="JSA309" s="18"/>
      <c r="JSB309" s="17"/>
      <c r="JSC309" s="19"/>
      <c r="JSD309" s="19"/>
      <c r="JSE309" s="19"/>
      <c r="JSF309" s="15"/>
      <c r="JSG309" s="16"/>
      <c r="JSH309" s="17"/>
      <c r="JSI309" s="18"/>
      <c r="JSJ309" s="17"/>
      <c r="JSK309" s="19"/>
      <c r="JSL309" s="19"/>
      <c r="JSM309" s="19"/>
      <c r="JSN309" s="15"/>
      <c r="JSO309" s="16"/>
      <c r="JSP309" s="17"/>
      <c r="JSQ309" s="18"/>
      <c r="JSR309" s="17"/>
      <c r="JSS309" s="19"/>
      <c r="JST309" s="19"/>
      <c r="JSU309" s="19"/>
      <c r="JSV309" s="15"/>
      <c r="JSW309" s="16"/>
      <c r="JSX309" s="17"/>
      <c r="JSY309" s="18"/>
      <c r="JSZ309" s="17"/>
      <c r="JTA309" s="19"/>
      <c r="JTB309" s="19"/>
      <c r="JTC309" s="19"/>
      <c r="JTD309" s="15"/>
      <c r="JTE309" s="16"/>
      <c r="JTF309" s="17"/>
      <c r="JTG309" s="18"/>
      <c r="JTH309" s="17"/>
      <c r="JTI309" s="19"/>
      <c r="JTJ309" s="19"/>
      <c r="JTK309" s="19"/>
      <c r="JTL309" s="15"/>
      <c r="JTM309" s="16"/>
      <c r="JTN309" s="17"/>
      <c r="JTO309" s="18"/>
      <c r="JTP309" s="17"/>
      <c r="JTQ309" s="19"/>
      <c r="JTR309" s="19"/>
      <c r="JTS309" s="19"/>
      <c r="JTT309" s="15"/>
      <c r="JTU309" s="16"/>
      <c r="JTV309" s="17"/>
      <c r="JTW309" s="18"/>
      <c r="JTX309" s="17"/>
      <c r="JTY309" s="19"/>
      <c r="JTZ309" s="19"/>
      <c r="JUA309" s="19"/>
      <c r="JUB309" s="15"/>
      <c r="JUC309" s="16"/>
      <c r="JUD309" s="17"/>
      <c r="JUE309" s="18"/>
      <c r="JUF309" s="17"/>
      <c r="JUG309" s="19"/>
      <c r="JUH309" s="19"/>
      <c r="JUI309" s="19"/>
      <c r="JUJ309" s="15"/>
      <c r="JUK309" s="16"/>
      <c r="JUL309" s="17"/>
      <c r="JUM309" s="18"/>
      <c r="JUN309" s="17"/>
      <c r="JUO309" s="19"/>
      <c r="JUP309" s="19"/>
      <c r="JUQ309" s="19"/>
      <c r="JUR309" s="15"/>
      <c r="JUS309" s="16"/>
      <c r="JUT309" s="17"/>
      <c r="JUU309" s="18"/>
      <c r="JUV309" s="17"/>
      <c r="JUW309" s="19"/>
      <c r="JUX309" s="19"/>
      <c r="JUY309" s="19"/>
      <c r="JUZ309" s="15"/>
      <c r="JVA309" s="16"/>
      <c r="JVB309" s="17"/>
      <c r="JVC309" s="18"/>
      <c r="JVD309" s="17"/>
      <c r="JVE309" s="19"/>
      <c r="JVF309" s="19"/>
      <c r="JVG309" s="19"/>
      <c r="JVH309" s="15"/>
      <c r="JVI309" s="16"/>
      <c r="JVJ309" s="17"/>
      <c r="JVK309" s="18"/>
      <c r="JVL309" s="17"/>
      <c r="JVM309" s="19"/>
      <c r="JVN309" s="19"/>
      <c r="JVO309" s="19"/>
      <c r="JVP309" s="15"/>
      <c r="JVQ309" s="16"/>
      <c r="JVR309" s="17"/>
      <c r="JVS309" s="18"/>
      <c r="JVT309" s="17"/>
      <c r="JVU309" s="19"/>
      <c r="JVV309" s="19"/>
      <c r="JVW309" s="19"/>
      <c r="JVX309" s="15"/>
      <c r="JVY309" s="16"/>
      <c r="JVZ309" s="17"/>
      <c r="JWA309" s="18"/>
      <c r="JWB309" s="17"/>
      <c r="JWC309" s="19"/>
      <c r="JWD309" s="19"/>
      <c r="JWE309" s="19"/>
      <c r="JWF309" s="15"/>
      <c r="JWG309" s="16"/>
      <c r="JWH309" s="17"/>
      <c r="JWI309" s="18"/>
      <c r="JWJ309" s="17"/>
      <c r="JWK309" s="19"/>
      <c r="JWL309" s="19"/>
      <c r="JWM309" s="19"/>
      <c r="JWN309" s="15"/>
      <c r="JWO309" s="16"/>
      <c r="JWP309" s="17"/>
      <c r="JWQ309" s="18"/>
      <c r="JWR309" s="17"/>
      <c r="JWS309" s="19"/>
      <c r="JWT309" s="19"/>
      <c r="JWU309" s="19"/>
      <c r="JWV309" s="15"/>
      <c r="JWW309" s="16"/>
      <c r="JWX309" s="17"/>
      <c r="JWY309" s="18"/>
      <c r="JWZ309" s="17"/>
      <c r="JXA309" s="19"/>
      <c r="JXB309" s="19"/>
      <c r="JXC309" s="19"/>
      <c r="JXD309" s="15"/>
      <c r="JXE309" s="16"/>
      <c r="JXF309" s="17"/>
      <c r="JXG309" s="18"/>
      <c r="JXH309" s="17"/>
      <c r="JXI309" s="19"/>
      <c r="JXJ309" s="19"/>
      <c r="JXK309" s="19"/>
      <c r="JXL309" s="15"/>
      <c r="JXM309" s="16"/>
      <c r="JXN309" s="17"/>
      <c r="JXO309" s="18"/>
      <c r="JXP309" s="17"/>
      <c r="JXQ309" s="19"/>
      <c r="JXR309" s="19"/>
      <c r="JXS309" s="19"/>
      <c r="JXT309" s="15"/>
      <c r="JXU309" s="16"/>
      <c r="JXV309" s="17"/>
      <c r="JXW309" s="18"/>
      <c r="JXX309" s="17"/>
      <c r="JXY309" s="19"/>
      <c r="JXZ309" s="19"/>
      <c r="JYA309" s="19"/>
      <c r="JYB309" s="15"/>
      <c r="JYC309" s="16"/>
      <c r="JYD309" s="17"/>
      <c r="JYE309" s="18"/>
      <c r="JYF309" s="17"/>
      <c r="JYG309" s="19"/>
      <c r="JYH309" s="19"/>
      <c r="JYI309" s="19"/>
      <c r="JYJ309" s="15"/>
      <c r="JYK309" s="16"/>
      <c r="JYL309" s="17"/>
      <c r="JYM309" s="18"/>
      <c r="JYN309" s="17"/>
      <c r="JYO309" s="19"/>
      <c r="JYP309" s="19"/>
      <c r="JYQ309" s="19"/>
      <c r="JYR309" s="15"/>
      <c r="JYS309" s="16"/>
      <c r="JYT309" s="17"/>
      <c r="JYU309" s="18"/>
      <c r="JYV309" s="17"/>
      <c r="JYW309" s="19"/>
      <c r="JYX309" s="19"/>
      <c r="JYY309" s="19"/>
      <c r="JYZ309" s="15"/>
      <c r="JZA309" s="16"/>
      <c r="JZB309" s="17"/>
      <c r="JZC309" s="18"/>
      <c r="JZD309" s="17"/>
      <c r="JZE309" s="19"/>
      <c r="JZF309" s="19"/>
      <c r="JZG309" s="19"/>
      <c r="JZH309" s="15"/>
      <c r="JZI309" s="16"/>
      <c r="JZJ309" s="17"/>
      <c r="JZK309" s="18"/>
      <c r="JZL309" s="17"/>
      <c r="JZM309" s="19"/>
      <c r="JZN309" s="19"/>
      <c r="JZO309" s="19"/>
      <c r="JZP309" s="15"/>
      <c r="JZQ309" s="16"/>
      <c r="JZR309" s="17"/>
      <c r="JZS309" s="18"/>
      <c r="JZT309" s="17"/>
      <c r="JZU309" s="19"/>
      <c r="JZV309" s="19"/>
      <c r="JZW309" s="19"/>
      <c r="JZX309" s="15"/>
      <c r="JZY309" s="16"/>
      <c r="JZZ309" s="17"/>
      <c r="KAA309" s="18"/>
      <c r="KAB309" s="17"/>
      <c r="KAC309" s="19"/>
      <c r="KAD309" s="19"/>
      <c r="KAE309" s="19"/>
      <c r="KAF309" s="15"/>
      <c r="KAG309" s="16"/>
      <c r="KAH309" s="17"/>
      <c r="KAI309" s="18"/>
      <c r="KAJ309" s="17"/>
      <c r="KAK309" s="19"/>
      <c r="KAL309" s="19"/>
      <c r="KAM309" s="19"/>
      <c r="KAN309" s="15"/>
      <c r="KAO309" s="16"/>
      <c r="KAP309" s="17"/>
      <c r="KAQ309" s="18"/>
      <c r="KAR309" s="17"/>
      <c r="KAS309" s="19"/>
      <c r="KAT309" s="19"/>
      <c r="KAU309" s="19"/>
      <c r="KAV309" s="15"/>
      <c r="KAW309" s="16"/>
      <c r="KAX309" s="17"/>
      <c r="KAY309" s="18"/>
      <c r="KAZ309" s="17"/>
      <c r="KBA309" s="19"/>
      <c r="KBB309" s="19"/>
      <c r="KBC309" s="19"/>
      <c r="KBD309" s="15"/>
      <c r="KBE309" s="16"/>
      <c r="KBF309" s="17"/>
      <c r="KBG309" s="18"/>
      <c r="KBH309" s="17"/>
      <c r="KBI309" s="19"/>
      <c r="KBJ309" s="19"/>
      <c r="KBK309" s="19"/>
      <c r="KBL309" s="15"/>
      <c r="KBM309" s="16"/>
      <c r="KBN309" s="17"/>
      <c r="KBO309" s="18"/>
      <c r="KBP309" s="17"/>
      <c r="KBQ309" s="19"/>
      <c r="KBR309" s="19"/>
      <c r="KBS309" s="19"/>
      <c r="KBT309" s="15"/>
      <c r="KBU309" s="16"/>
      <c r="KBV309" s="17"/>
      <c r="KBW309" s="18"/>
      <c r="KBX309" s="17"/>
      <c r="KBY309" s="19"/>
      <c r="KBZ309" s="19"/>
      <c r="KCA309" s="19"/>
      <c r="KCB309" s="15"/>
      <c r="KCC309" s="16"/>
      <c r="KCD309" s="17"/>
      <c r="KCE309" s="18"/>
      <c r="KCF309" s="17"/>
      <c r="KCG309" s="19"/>
      <c r="KCH309" s="19"/>
      <c r="KCI309" s="19"/>
      <c r="KCJ309" s="15"/>
      <c r="KCK309" s="16"/>
      <c r="KCL309" s="17"/>
      <c r="KCM309" s="18"/>
      <c r="KCN309" s="17"/>
      <c r="KCO309" s="19"/>
      <c r="KCP309" s="19"/>
      <c r="KCQ309" s="19"/>
      <c r="KCR309" s="15"/>
      <c r="KCS309" s="16"/>
      <c r="KCT309" s="17"/>
      <c r="KCU309" s="18"/>
      <c r="KCV309" s="17"/>
      <c r="KCW309" s="19"/>
      <c r="KCX309" s="19"/>
      <c r="KCY309" s="19"/>
      <c r="KCZ309" s="15"/>
      <c r="KDA309" s="16"/>
      <c r="KDB309" s="17"/>
      <c r="KDC309" s="18"/>
      <c r="KDD309" s="17"/>
      <c r="KDE309" s="19"/>
      <c r="KDF309" s="19"/>
      <c r="KDG309" s="19"/>
      <c r="KDH309" s="15"/>
      <c r="KDI309" s="16"/>
      <c r="KDJ309" s="17"/>
      <c r="KDK309" s="18"/>
      <c r="KDL309" s="17"/>
      <c r="KDM309" s="19"/>
      <c r="KDN309" s="19"/>
      <c r="KDO309" s="19"/>
      <c r="KDP309" s="15"/>
      <c r="KDQ309" s="16"/>
      <c r="KDR309" s="17"/>
      <c r="KDS309" s="18"/>
      <c r="KDT309" s="17"/>
      <c r="KDU309" s="19"/>
      <c r="KDV309" s="19"/>
      <c r="KDW309" s="19"/>
      <c r="KDX309" s="15"/>
      <c r="KDY309" s="16"/>
      <c r="KDZ309" s="17"/>
      <c r="KEA309" s="18"/>
      <c r="KEB309" s="17"/>
      <c r="KEC309" s="19"/>
      <c r="KED309" s="19"/>
      <c r="KEE309" s="19"/>
      <c r="KEF309" s="15"/>
      <c r="KEG309" s="16"/>
      <c r="KEH309" s="17"/>
      <c r="KEI309" s="18"/>
      <c r="KEJ309" s="17"/>
      <c r="KEK309" s="19"/>
      <c r="KEL309" s="19"/>
      <c r="KEM309" s="19"/>
      <c r="KEN309" s="15"/>
      <c r="KEO309" s="16"/>
      <c r="KEP309" s="17"/>
      <c r="KEQ309" s="18"/>
      <c r="KER309" s="17"/>
      <c r="KES309" s="19"/>
      <c r="KET309" s="19"/>
      <c r="KEU309" s="19"/>
      <c r="KEV309" s="15"/>
      <c r="KEW309" s="16"/>
      <c r="KEX309" s="17"/>
      <c r="KEY309" s="18"/>
      <c r="KEZ309" s="17"/>
      <c r="KFA309" s="19"/>
      <c r="KFB309" s="19"/>
      <c r="KFC309" s="19"/>
      <c r="KFD309" s="15"/>
      <c r="KFE309" s="16"/>
      <c r="KFF309" s="17"/>
      <c r="KFG309" s="18"/>
      <c r="KFH309" s="17"/>
      <c r="KFI309" s="19"/>
      <c r="KFJ309" s="19"/>
      <c r="KFK309" s="19"/>
      <c r="KFL309" s="15"/>
      <c r="KFM309" s="16"/>
      <c r="KFN309" s="17"/>
      <c r="KFO309" s="18"/>
      <c r="KFP309" s="17"/>
      <c r="KFQ309" s="19"/>
      <c r="KFR309" s="19"/>
      <c r="KFS309" s="19"/>
      <c r="KFT309" s="15"/>
      <c r="KFU309" s="16"/>
      <c r="KFV309" s="17"/>
      <c r="KFW309" s="18"/>
      <c r="KFX309" s="17"/>
      <c r="KFY309" s="19"/>
      <c r="KFZ309" s="19"/>
      <c r="KGA309" s="19"/>
      <c r="KGB309" s="15"/>
      <c r="KGC309" s="16"/>
      <c r="KGD309" s="17"/>
      <c r="KGE309" s="18"/>
      <c r="KGF309" s="17"/>
      <c r="KGG309" s="19"/>
      <c r="KGH309" s="19"/>
      <c r="KGI309" s="19"/>
      <c r="KGJ309" s="15"/>
      <c r="KGK309" s="16"/>
      <c r="KGL309" s="17"/>
      <c r="KGM309" s="18"/>
      <c r="KGN309" s="17"/>
      <c r="KGO309" s="19"/>
      <c r="KGP309" s="19"/>
      <c r="KGQ309" s="19"/>
      <c r="KGR309" s="15"/>
      <c r="KGS309" s="16"/>
      <c r="KGT309" s="17"/>
      <c r="KGU309" s="18"/>
      <c r="KGV309" s="17"/>
      <c r="KGW309" s="19"/>
      <c r="KGX309" s="19"/>
      <c r="KGY309" s="19"/>
      <c r="KGZ309" s="15"/>
      <c r="KHA309" s="16"/>
      <c r="KHB309" s="17"/>
      <c r="KHC309" s="18"/>
      <c r="KHD309" s="17"/>
      <c r="KHE309" s="19"/>
      <c r="KHF309" s="19"/>
      <c r="KHG309" s="19"/>
      <c r="KHH309" s="15"/>
      <c r="KHI309" s="16"/>
      <c r="KHJ309" s="17"/>
      <c r="KHK309" s="18"/>
      <c r="KHL309" s="17"/>
      <c r="KHM309" s="19"/>
      <c r="KHN309" s="19"/>
      <c r="KHO309" s="19"/>
      <c r="KHP309" s="15"/>
      <c r="KHQ309" s="16"/>
      <c r="KHR309" s="17"/>
      <c r="KHS309" s="18"/>
      <c r="KHT309" s="17"/>
      <c r="KHU309" s="19"/>
      <c r="KHV309" s="19"/>
      <c r="KHW309" s="19"/>
      <c r="KHX309" s="15"/>
      <c r="KHY309" s="16"/>
      <c r="KHZ309" s="17"/>
      <c r="KIA309" s="18"/>
      <c r="KIB309" s="17"/>
      <c r="KIC309" s="19"/>
      <c r="KID309" s="19"/>
      <c r="KIE309" s="19"/>
      <c r="KIF309" s="15"/>
      <c r="KIG309" s="16"/>
      <c r="KIH309" s="17"/>
      <c r="KII309" s="18"/>
      <c r="KIJ309" s="17"/>
      <c r="KIK309" s="19"/>
      <c r="KIL309" s="19"/>
      <c r="KIM309" s="19"/>
      <c r="KIN309" s="15"/>
      <c r="KIO309" s="16"/>
      <c r="KIP309" s="17"/>
      <c r="KIQ309" s="18"/>
      <c r="KIR309" s="17"/>
      <c r="KIS309" s="19"/>
      <c r="KIT309" s="19"/>
      <c r="KIU309" s="19"/>
      <c r="KIV309" s="15"/>
      <c r="KIW309" s="16"/>
      <c r="KIX309" s="17"/>
      <c r="KIY309" s="18"/>
      <c r="KIZ309" s="17"/>
      <c r="KJA309" s="19"/>
      <c r="KJB309" s="19"/>
      <c r="KJC309" s="19"/>
      <c r="KJD309" s="15"/>
      <c r="KJE309" s="16"/>
      <c r="KJF309" s="17"/>
      <c r="KJG309" s="18"/>
      <c r="KJH309" s="17"/>
      <c r="KJI309" s="19"/>
      <c r="KJJ309" s="19"/>
      <c r="KJK309" s="19"/>
      <c r="KJL309" s="15"/>
      <c r="KJM309" s="16"/>
      <c r="KJN309" s="17"/>
      <c r="KJO309" s="18"/>
      <c r="KJP309" s="17"/>
      <c r="KJQ309" s="19"/>
      <c r="KJR309" s="19"/>
      <c r="KJS309" s="19"/>
      <c r="KJT309" s="15"/>
      <c r="KJU309" s="16"/>
      <c r="KJV309" s="17"/>
      <c r="KJW309" s="18"/>
      <c r="KJX309" s="17"/>
      <c r="KJY309" s="19"/>
      <c r="KJZ309" s="19"/>
      <c r="KKA309" s="19"/>
      <c r="KKB309" s="15"/>
      <c r="KKC309" s="16"/>
      <c r="KKD309" s="17"/>
      <c r="KKE309" s="18"/>
      <c r="KKF309" s="17"/>
      <c r="KKG309" s="19"/>
      <c r="KKH309" s="19"/>
      <c r="KKI309" s="19"/>
      <c r="KKJ309" s="15"/>
      <c r="KKK309" s="16"/>
      <c r="KKL309" s="17"/>
      <c r="KKM309" s="18"/>
      <c r="KKN309" s="17"/>
      <c r="KKO309" s="19"/>
      <c r="KKP309" s="19"/>
      <c r="KKQ309" s="19"/>
      <c r="KKR309" s="15"/>
      <c r="KKS309" s="16"/>
      <c r="KKT309" s="17"/>
      <c r="KKU309" s="18"/>
      <c r="KKV309" s="17"/>
      <c r="KKW309" s="19"/>
      <c r="KKX309" s="19"/>
      <c r="KKY309" s="19"/>
      <c r="KKZ309" s="15"/>
      <c r="KLA309" s="16"/>
      <c r="KLB309" s="17"/>
      <c r="KLC309" s="18"/>
      <c r="KLD309" s="17"/>
      <c r="KLE309" s="19"/>
      <c r="KLF309" s="19"/>
      <c r="KLG309" s="19"/>
      <c r="KLH309" s="15"/>
      <c r="KLI309" s="16"/>
      <c r="KLJ309" s="17"/>
      <c r="KLK309" s="18"/>
      <c r="KLL309" s="17"/>
      <c r="KLM309" s="19"/>
      <c r="KLN309" s="19"/>
      <c r="KLO309" s="19"/>
      <c r="KLP309" s="15"/>
      <c r="KLQ309" s="16"/>
      <c r="KLR309" s="17"/>
      <c r="KLS309" s="18"/>
      <c r="KLT309" s="17"/>
      <c r="KLU309" s="19"/>
      <c r="KLV309" s="19"/>
      <c r="KLW309" s="19"/>
      <c r="KLX309" s="15"/>
      <c r="KLY309" s="16"/>
      <c r="KLZ309" s="17"/>
      <c r="KMA309" s="18"/>
      <c r="KMB309" s="17"/>
      <c r="KMC309" s="19"/>
      <c r="KMD309" s="19"/>
      <c r="KME309" s="19"/>
      <c r="KMF309" s="15"/>
      <c r="KMG309" s="16"/>
      <c r="KMH309" s="17"/>
      <c r="KMI309" s="18"/>
      <c r="KMJ309" s="17"/>
      <c r="KMK309" s="19"/>
      <c r="KML309" s="19"/>
      <c r="KMM309" s="19"/>
      <c r="KMN309" s="15"/>
      <c r="KMO309" s="16"/>
      <c r="KMP309" s="17"/>
      <c r="KMQ309" s="18"/>
      <c r="KMR309" s="17"/>
      <c r="KMS309" s="19"/>
      <c r="KMT309" s="19"/>
      <c r="KMU309" s="19"/>
      <c r="KMV309" s="15"/>
      <c r="KMW309" s="16"/>
      <c r="KMX309" s="17"/>
      <c r="KMY309" s="18"/>
      <c r="KMZ309" s="17"/>
      <c r="KNA309" s="19"/>
      <c r="KNB309" s="19"/>
      <c r="KNC309" s="19"/>
      <c r="KND309" s="15"/>
      <c r="KNE309" s="16"/>
      <c r="KNF309" s="17"/>
      <c r="KNG309" s="18"/>
      <c r="KNH309" s="17"/>
      <c r="KNI309" s="19"/>
      <c r="KNJ309" s="19"/>
      <c r="KNK309" s="19"/>
      <c r="KNL309" s="15"/>
      <c r="KNM309" s="16"/>
      <c r="KNN309" s="17"/>
      <c r="KNO309" s="18"/>
      <c r="KNP309" s="17"/>
      <c r="KNQ309" s="19"/>
      <c r="KNR309" s="19"/>
      <c r="KNS309" s="19"/>
      <c r="KNT309" s="15"/>
      <c r="KNU309" s="16"/>
      <c r="KNV309" s="17"/>
      <c r="KNW309" s="18"/>
      <c r="KNX309" s="17"/>
      <c r="KNY309" s="19"/>
      <c r="KNZ309" s="19"/>
      <c r="KOA309" s="19"/>
      <c r="KOB309" s="15"/>
      <c r="KOC309" s="16"/>
      <c r="KOD309" s="17"/>
      <c r="KOE309" s="18"/>
      <c r="KOF309" s="17"/>
      <c r="KOG309" s="19"/>
      <c r="KOH309" s="19"/>
      <c r="KOI309" s="19"/>
      <c r="KOJ309" s="15"/>
      <c r="KOK309" s="16"/>
      <c r="KOL309" s="17"/>
      <c r="KOM309" s="18"/>
      <c r="KON309" s="17"/>
      <c r="KOO309" s="19"/>
      <c r="KOP309" s="19"/>
      <c r="KOQ309" s="19"/>
      <c r="KOR309" s="15"/>
      <c r="KOS309" s="16"/>
      <c r="KOT309" s="17"/>
      <c r="KOU309" s="18"/>
      <c r="KOV309" s="17"/>
      <c r="KOW309" s="19"/>
      <c r="KOX309" s="19"/>
      <c r="KOY309" s="19"/>
      <c r="KOZ309" s="15"/>
      <c r="KPA309" s="16"/>
      <c r="KPB309" s="17"/>
      <c r="KPC309" s="18"/>
      <c r="KPD309" s="17"/>
      <c r="KPE309" s="19"/>
      <c r="KPF309" s="19"/>
      <c r="KPG309" s="19"/>
      <c r="KPH309" s="15"/>
      <c r="KPI309" s="16"/>
      <c r="KPJ309" s="17"/>
      <c r="KPK309" s="18"/>
      <c r="KPL309" s="17"/>
      <c r="KPM309" s="19"/>
      <c r="KPN309" s="19"/>
      <c r="KPO309" s="19"/>
      <c r="KPP309" s="15"/>
      <c r="KPQ309" s="16"/>
      <c r="KPR309" s="17"/>
      <c r="KPS309" s="18"/>
      <c r="KPT309" s="17"/>
      <c r="KPU309" s="19"/>
      <c r="KPV309" s="19"/>
      <c r="KPW309" s="19"/>
      <c r="KPX309" s="15"/>
      <c r="KPY309" s="16"/>
      <c r="KPZ309" s="17"/>
      <c r="KQA309" s="18"/>
      <c r="KQB309" s="17"/>
      <c r="KQC309" s="19"/>
      <c r="KQD309" s="19"/>
      <c r="KQE309" s="19"/>
      <c r="KQF309" s="15"/>
      <c r="KQG309" s="16"/>
      <c r="KQH309" s="17"/>
      <c r="KQI309" s="18"/>
      <c r="KQJ309" s="17"/>
      <c r="KQK309" s="19"/>
      <c r="KQL309" s="19"/>
      <c r="KQM309" s="19"/>
      <c r="KQN309" s="15"/>
      <c r="KQO309" s="16"/>
      <c r="KQP309" s="17"/>
      <c r="KQQ309" s="18"/>
      <c r="KQR309" s="17"/>
      <c r="KQS309" s="19"/>
      <c r="KQT309" s="19"/>
      <c r="KQU309" s="19"/>
      <c r="KQV309" s="15"/>
      <c r="KQW309" s="16"/>
      <c r="KQX309" s="17"/>
      <c r="KQY309" s="18"/>
      <c r="KQZ309" s="17"/>
      <c r="KRA309" s="19"/>
      <c r="KRB309" s="19"/>
      <c r="KRC309" s="19"/>
      <c r="KRD309" s="15"/>
      <c r="KRE309" s="16"/>
      <c r="KRF309" s="17"/>
      <c r="KRG309" s="18"/>
      <c r="KRH309" s="17"/>
      <c r="KRI309" s="19"/>
      <c r="KRJ309" s="19"/>
      <c r="KRK309" s="19"/>
      <c r="KRL309" s="15"/>
      <c r="KRM309" s="16"/>
      <c r="KRN309" s="17"/>
      <c r="KRO309" s="18"/>
      <c r="KRP309" s="17"/>
      <c r="KRQ309" s="19"/>
      <c r="KRR309" s="19"/>
      <c r="KRS309" s="19"/>
      <c r="KRT309" s="15"/>
      <c r="KRU309" s="16"/>
      <c r="KRV309" s="17"/>
      <c r="KRW309" s="18"/>
      <c r="KRX309" s="17"/>
      <c r="KRY309" s="19"/>
      <c r="KRZ309" s="19"/>
      <c r="KSA309" s="19"/>
      <c r="KSB309" s="15"/>
      <c r="KSC309" s="16"/>
      <c r="KSD309" s="17"/>
      <c r="KSE309" s="18"/>
      <c r="KSF309" s="17"/>
      <c r="KSG309" s="19"/>
      <c r="KSH309" s="19"/>
      <c r="KSI309" s="19"/>
      <c r="KSJ309" s="15"/>
      <c r="KSK309" s="16"/>
      <c r="KSL309" s="17"/>
      <c r="KSM309" s="18"/>
      <c r="KSN309" s="17"/>
      <c r="KSO309" s="19"/>
      <c r="KSP309" s="19"/>
      <c r="KSQ309" s="19"/>
      <c r="KSR309" s="15"/>
      <c r="KSS309" s="16"/>
      <c r="KST309" s="17"/>
      <c r="KSU309" s="18"/>
      <c r="KSV309" s="17"/>
      <c r="KSW309" s="19"/>
      <c r="KSX309" s="19"/>
      <c r="KSY309" s="19"/>
      <c r="KSZ309" s="15"/>
      <c r="KTA309" s="16"/>
      <c r="KTB309" s="17"/>
      <c r="KTC309" s="18"/>
      <c r="KTD309" s="17"/>
      <c r="KTE309" s="19"/>
      <c r="KTF309" s="19"/>
      <c r="KTG309" s="19"/>
      <c r="KTH309" s="15"/>
      <c r="KTI309" s="16"/>
      <c r="KTJ309" s="17"/>
      <c r="KTK309" s="18"/>
      <c r="KTL309" s="17"/>
      <c r="KTM309" s="19"/>
      <c r="KTN309" s="19"/>
      <c r="KTO309" s="19"/>
      <c r="KTP309" s="15"/>
      <c r="KTQ309" s="16"/>
      <c r="KTR309" s="17"/>
      <c r="KTS309" s="18"/>
      <c r="KTT309" s="17"/>
      <c r="KTU309" s="19"/>
      <c r="KTV309" s="19"/>
      <c r="KTW309" s="19"/>
      <c r="KTX309" s="15"/>
      <c r="KTY309" s="16"/>
      <c r="KTZ309" s="17"/>
      <c r="KUA309" s="18"/>
      <c r="KUB309" s="17"/>
      <c r="KUC309" s="19"/>
      <c r="KUD309" s="19"/>
      <c r="KUE309" s="19"/>
      <c r="KUF309" s="15"/>
      <c r="KUG309" s="16"/>
      <c r="KUH309" s="17"/>
      <c r="KUI309" s="18"/>
      <c r="KUJ309" s="17"/>
      <c r="KUK309" s="19"/>
      <c r="KUL309" s="19"/>
      <c r="KUM309" s="19"/>
      <c r="KUN309" s="15"/>
      <c r="KUO309" s="16"/>
      <c r="KUP309" s="17"/>
      <c r="KUQ309" s="18"/>
      <c r="KUR309" s="17"/>
      <c r="KUS309" s="19"/>
      <c r="KUT309" s="19"/>
      <c r="KUU309" s="19"/>
      <c r="KUV309" s="15"/>
      <c r="KUW309" s="16"/>
      <c r="KUX309" s="17"/>
      <c r="KUY309" s="18"/>
      <c r="KUZ309" s="17"/>
      <c r="KVA309" s="19"/>
      <c r="KVB309" s="19"/>
      <c r="KVC309" s="19"/>
      <c r="KVD309" s="15"/>
      <c r="KVE309" s="16"/>
      <c r="KVF309" s="17"/>
      <c r="KVG309" s="18"/>
      <c r="KVH309" s="17"/>
      <c r="KVI309" s="19"/>
      <c r="KVJ309" s="19"/>
      <c r="KVK309" s="19"/>
      <c r="KVL309" s="15"/>
      <c r="KVM309" s="16"/>
      <c r="KVN309" s="17"/>
      <c r="KVO309" s="18"/>
      <c r="KVP309" s="17"/>
      <c r="KVQ309" s="19"/>
      <c r="KVR309" s="19"/>
      <c r="KVS309" s="19"/>
      <c r="KVT309" s="15"/>
      <c r="KVU309" s="16"/>
      <c r="KVV309" s="17"/>
      <c r="KVW309" s="18"/>
      <c r="KVX309" s="17"/>
      <c r="KVY309" s="19"/>
      <c r="KVZ309" s="19"/>
      <c r="KWA309" s="19"/>
      <c r="KWB309" s="15"/>
      <c r="KWC309" s="16"/>
      <c r="KWD309" s="17"/>
      <c r="KWE309" s="18"/>
      <c r="KWF309" s="17"/>
      <c r="KWG309" s="19"/>
      <c r="KWH309" s="19"/>
      <c r="KWI309" s="19"/>
      <c r="KWJ309" s="15"/>
      <c r="KWK309" s="16"/>
      <c r="KWL309" s="17"/>
      <c r="KWM309" s="18"/>
      <c r="KWN309" s="17"/>
      <c r="KWO309" s="19"/>
      <c r="KWP309" s="19"/>
      <c r="KWQ309" s="19"/>
      <c r="KWR309" s="15"/>
      <c r="KWS309" s="16"/>
      <c r="KWT309" s="17"/>
      <c r="KWU309" s="18"/>
      <c r="KWV309" s="17"/>
      <c r="KWW309" s="19"/>
      <c r="KWX309" s="19"/>
      <c r="KWY309" s="19"/>
      <c r="KWZ309" s="15"/>
      <c r="KXA309" s="16"/>
      <c r="KXB309" s="17"/>
      <c r="KXC309" s="18"/>
      <c r="KXD309" s="17"/>
      <c r="KXE309" s="19"/>
      <c r="KXF309" s="19"/>
      <c r="KXG309" s="19"/>
      <c r="KXH309" s="15"/>
      <c r="KXI309" s="16"/>
      <c r="KXJ309" s="17"/>
      <c r="KXK309" s="18"/>
      <c r="KXL309" s="17"/>
      <c r="KXM309" s="19"/>
      <c r="KXN309" s="19"/>
      <c r="KXO309" s="19"/>
      <c r="KXP309" s="15"/>
      <c r="KXQ309" s="16"/>
      <c r="KXR309" s="17"/>
      <c r="KXS309" s="18"/>
      <c r="KXT309" s="17"/>
      <c r="KXU309" s="19"/>
      <c r="KXV309" s="19"/>
      <c r="KXW309" s="19"/>
      <c r="KXX309" s="15"/>
      <c r="KXY309" s="16"/>
      <c r="KXZ309" s="17"/>
      <c r="KYA309" s="18"/>
      <c r="KYB309" s="17"/>
      <c r="KYC309" s="19"/>
      <c r="KYD309" s="19"/>
      <c r="KYE309" s="19"/>
      <c r="KYF309" s="15"/>
      <c r="KYG309" s="16"/>
      <c r="KYH309" s="17"/>
      <c r="KYI309" s="18"/>
      <c r="KYJ309" s="17"/>
      <c r="KYK309" s="19"/>
      <c r="KYL309" s="19"/>
      <c r="KYM309" s="19"/>
      <c r="KYN309" s="15"/>
      <c r="KYO309" s="16"/>
      <c r="KYP309" s="17"/>
      <c r="KYQ309" s="18"/>
      <c r="KYR309" s="17"/>
      <c r="KYS309" s="19"/>
      <c r="KYT309" s="19"/>
      <c r="KYU309" s="19"/>
      <c r="KYV309" s="15"/>
      <c r="KYW309" s="16"/>
      <c r="KYX309" s="17"/>
      <c r="KYY309" s="18"/>
      <c r="KYZ309" s="17"/>
      <c r="KZA309" s="19"/>
      <c r="KZB309" s="19"/>
      <c r="KZC309" s="19"/>
      <c r="KZD309" s="15"/>
      <c r="KZE309" s="16"/>
      <c r="KZF309" s="17"/>
      <c r="KZG309" s="18"/>
      <c r="KZH309" s="17"/>
      <c r="KZI309" s="19"/>
      <c r="KZJ309" s="19"/>
      <c r="KZK309" s="19"/>
      <c r="KZL309" s="15"/>
      <c r="KZM309" s="16"/>
      <c r="KZN309" s="17"/>
      <c r="KZO309" s="18"/>
      <c r="KZP309" s="17"/>
      <c r="KZQ309" s="19"/>
      <c r="KZR309" s="19"/>
      <c r="KZS309" s="19"/>
      <c r="KZT309" s="15"/>
      <c r="KZU309" s="16"/>
      <c r="KZV309" s="17"/>
      <c r="KZW309" s="18"/>
      <c r="KZX309" s="17"/>
      <c r="KZY309" s="19"/>
      <c r="KZZ309" s="19"/>
      <c r="LAA309" s="19"/>
      <c r="LAB309" s="15"/>
      <c r="LAC309" s="16"/>
      <c r="LAD309" s="17"/>
      <c r="LAE309" s="18"/>
      <c r="LAF309" s="17"/>
      <c r="LAG309" s="19"/>
      <c r="LAH309" s="19"/>
      <c r="LAI309" s="19"/>
      <c r="LAJ309" s="15"/>
      <c r="LAK309" s="16"/>
      <c r="LAL309" s="17"/>
      <c r="LAM309" s="18"/>
      <c r="LAN309" s="17"/>
      <c r="LAO309" s="19"/>
      <c r="LAP309" s="19"/>
      <c r="LAQ309" s="19"/>
      <c r="LAR309" s="15"/>
      <c r="LAS309" s="16"/>
      <c r="LAT309" s="17"/>
      <c r="LAU309" s="18"/>
      <c r="LAV309" s="17"/>
      <c r="LAW309" s="19"/>
      <c r="LAX309" s="19"/>
      <c r="LAY309" s="19"/>
      <c r="LAZ309" s="15"/>
      <c r="LBA309" s="16"/>
      <c r="LBB309" s="17"/>
      <c r="LBC309" s="18"/>
      <c r="LBD309" s="17"/>
      <c r="LBE309" s="19"/>
      <c r="LBF309" s="19"/>
      <c r="LBG309" s="19"/>
      <c r="LBH309" s="15"/>
      <c r="LBI309" s="16"/>
      <c r="LBJ309" s="17"/>
      <c r="LBK309" s="18"/>
      <c r="LBL309" s="17"/>
      <c r="LBM309" s="19"/>
      <c r="LBN309" s="19"/>
      <c r="LBO309" s="19"/>
      <c r="LBP309" s="15"/>
      <c r="LBQ309" s="16"/>
      <c r="LBR309" s="17"/>
      <c r="LBS309" s="18"/>
      <c r="LBT309" s="17"/>
      <c r="LBU309" s="19"/>
      <c r="LBV309" s="19"/>
      <c r="LBW309" s="19"/>
      <c r="LBX309" s="15"/>
      <c r="LBY309" s="16"/>
      <c r="LBZ309" s="17"/>
      <c r="LCA309" s="18"/>
      <c r="LCB309" s="17"/>
      <c r="LCC309" s="19"/>
      <c r="LCD309" s="19"/>
      <c r="LCE309" s="19"/>
      <c r="LCF309" s="15"/>
      <c r="LCG309" s="16"/>
      <c r="LCH309" s="17"/>
      <c r="LCI309" s="18"/>
      <c r="LCJ309" s="17"/>
      <c r="LCK309" s="19"/>
      <c r="LCL309" s="19"/>
      <c r="LCM309" s="19"/>
      <c r="LCN309" s="15"/>
      <c r="LCO309" s="16"/>
      <c r="LCP309" s="17"/>
      <c r="LCQ309" s="18"/>
      <c r="LCR309" s="17"/>
      <c r="LCS309" s="19"/>
      <c r="LCT309" s="19"/>
      <c r="LCU309" s="19"/>
      <c r="LCV309" s="15"/>
      <c r="LCW309" s="16"/>
      <c r="LCX309" s="17"/>
      <c r="LCY309" s="18"/>
      <c r="LCZ309" s="17"/>
      <c r="LDA309" s="19"/>
      <c r="LDB309" s="19"/>
      <c r="LDC309" s="19"/>
      <c r="LDD309" s="15"/>
      <c r="LDE309" s="16"/>
      <c r="LDF309" s="17"/>
      <c r="LDG309" s="18"/>
      <c r="LDH309" s="17"/>
      <c r="LDI309" s="19"/>
      <c r="LDJ309" s="19"/>
      <c r="LDK309" s="19"/>
      <c r="LDL309" s="15"/>
      <c r="LDM309" s="16"/>
      <c r="LDN309" s="17"/>
      <c r="LDO309" s="18"/>
      <c r="LDP309" s="17"/>
      <c r="LDQ309" s="19"/>
      <c r="LDR309" s="19"/>
      <c r="LDS309" s="19"/>
      <c r="LDT309" s="15"/>
      <c r="LDU309" s="16"/>
      <c r="LDV309" s="17"/>
      <c r="LDW309" s="18"/>
      <c r="LDX309" s="17"/>
      <c r="LDY309" s="19"/>
      <c r="LDZ309" s="19"/>
      <c r="LEA309" s="19"/>
      <c r="LEB309" s="15"/>
      <c r="LEC309" s="16"/>
      <c r="LED309" s="17"/>
      <c r="LEE309" s="18"/>
      <c r="LEF309" s="17"/>
      <c r="LEG309" s="19"/>
      <c r="LEH309" s="19"/>
      <c r="LEI309" s="19"/>
      <c r="LEJ309" s="15"/>
      <c r="LEK309" s="16"/>
      <c r="LEL309" s="17"/>
      <c r="LEM309" s="18"/>
      <c r="LEN309" s="17"/>
      <c r="LEO309" s="19"/>
      <c r="LEP309" s="19"/>
      <c r="LEQ309" s="19"/>
      <c r="LER309" s="15"/>
      <c r="LES309" s="16"/>
      <c r="LET309" s="17"/>
      <c r="LEU309" s="18"/>
      <c r="LEV309" s="17"/>
      <c r="LEW309" s="19"/>
      <c r="LEX309" s="19"/>
      <c r="LEY309" s="19"/>
      <c r="LEZ309" s="15"/>
      <c r="LFA309" s="16"/>
      <c r="LFB309" s="17"/>
      <c r="LFC309" s="18"/>
      <c r="LFD309" s="17"/>
      <c r="LFE309" s="19"/>
      <c r="LFF309" s="19"/>
      <c r="LFG309" s="19"/>
      <c r="LFH309" s="15"/>
      <c r="LFI309" s="16"/>
      <c r="LFJ309" s="17"/>
      <c r="LFK309" s="18"/>
      <c r="LFL309" s="17"/>
      <c r="LFM309" s="19"/>
      <c r="LFN309" s="19"/>
      <c r="LFO309" s="19"/>
      <c r="LFP309" s="15"/>
      <c r="LFQ309" s="16"/>
      <c r="LFR309" s="17"/>
      <c r="LFS309" s="18"/>
      <c r="LFT309" s="17"/>
      <c r="LFU309" s="19"/>
      <c r="LFV309" s="19"/>
      <c r="LFW309" s="19"/>
      <c r="LFX309" s="15"/>
      <c r="LFY309" s="16"/>
      <c r="LFZ309" s="17"/>
      <c r="LGA309" s="18"/>
      <c r="LGB309" s="17"/>
      <c r="LGC309" s="19"/>
      <c r="LGD309" s="19"/>
      <c r="LGE309" s="19"/>
      <c r="LGF309" s="15"/>
      <c r="LGG309" s="16"/>
      <c r="LGH309" s="17"/>
      <c r="LGI309" s="18"/>
      <c r="LGJ309" s="17"/>
      <c r="LGK309" s="19"/>
      <c r="LGL309" s="19"/>
      <c r="LGM309" s="19"/>
      <c r="LGN309" s="15"/>
      <c r="LGO309" s="16"/>
      <c r="LGP309" s="17"/>
      <c r="LGQ309" s="18"/>
      <c r="LGR309" s="17"/>
      <c r="LGS309" s="19"/>
      <c r="LGT309" s="19"/>
      <c r="LGU309" s="19"/>
      <c r="LGV309" s="15"/>
      <c r="LGW309" s="16"/>
      <c r="LGX309" s="17"/>
      <c r="LGY309" s="18"/>
      <c r="LGZ309" s="17"/>
      <c r="LHA309" s="19"/>
      <c r="LHB309" s="19"/>
      <c r="LHC309" s="19"/>
      <c r="LHD309" s="15"/>
      <c r="LHE309" s="16"/>
      <c r="LHF309" s="17"/>
      <c r="LHG309" s="18"/>
      <c r="LHH309" s="17"/>
      <c r="LHI309" s="19"/>
      <c r="LHJ309" s="19"/>
      <c r="LHK309" s="19"/>
      <c r="LHL309" s="15"/>
      <c r="LHM309" s="16"/>
      <c r="LHN309" s="17"/>
      <c r="LHO309" s="18"/>
      <c r="LHP309" s="17"/>
      <c r="LHQ309" s="19"/>
      <c r="LHR309" s="19"/>
      <c r="LHS309" s="19"/>
      <c r="LHT309" s="15"/>
      <c r="LHU309" s="16"/>
      <c r="LHV309" s="17"/>
      <c r="LHW309" s="18"/>
      <c r="LHX309" s="17"/>
      <c r="LHY309" s="19"/>
      <c r="LHZ309" s="19"/>
      <c r="LIA309" s="19"/>
      <c r="LIB309" s="15"/>
      <c r="LIC309" s="16"/>
      <c r="LID309" s="17"/>
      <c r="LIE309" s="18"/>
      <c r="LIF309" s="17"/>
      <c r="LIG309" s="19"/>
      <c r="LIH309" s="19"/>
      <c r="LII309" s="19"/>
      <c r="LIJ309" s="15"/>
      <c r="LIK309" s="16"/>
      <c r="LIL309" s="17"/>
      <c r="LIM309" s="18"/>
      <c r="LIN309" s="17"/>
      <c r="LIO309" s="19"/>
      <c r="LIP309" s="19"/>
      <c r="LIQ309" s="19"/>
      <c r="LIR309" s="15"/>
      <c r="LIS309" s="16"/>
      <c r="LIT309" s="17"/>
      <c r="LIU309" s="18"/>
      <c r="LIV309" s="17"/>
      <c r="LIW309" s="19"/>
      <c r="LIX309" s="19"/>
      <c r="LIY309" s="19"/>
      <c r="LIZ309" s="15"/>
      <c r="LJA309" s="16"/>
      <c r="LJB309" s="17"/>
      <c r="LJC309" s="18"/>
      <c r="LJD309" s="17"/>
      <c r="LJE309" s="19"/>
      <c r="LJF309" s="19"/>
      <c r="LJG309" s="19"/>
      <c r="LJH309" s="15"/>
      <c r="LJI309" s="16"/>
      <c r="LJJ309" s="17"/>
      <c r="LJK309" s="18"/>
      <c r="LJL309" s="17"/>
      <c r="LJM309" s="19"/>
      <c r="LJN309" s="19"/>
      <c r="LJO309" s="19"/>
      <c r="LJP309" s="15"/>
      <c r="LJQ309" s="16"/>
      <c r="LJR309" s="17"/>
      <c r="LJS309" s="18"/>
      <c r="LJT309" s="17"/>
      <c r="LJU309" s="19"/>
      <c r="LJV309" s="19"/>
      <c r="LJW309" s="19"/>
      <c r="LJX309" s="15"/>
      <c r="LJY309" s="16"/>
      <c r="LJZ309" s="17"/>
      <c r="LKA309" s="18"/>
      <c r="LKB309" s="17"/>
      <c r="LKC309" s="19"/>
      <c r="LKD309" s="19"/>
      <c r="LKE309" s="19"/>
      <c r="LKF309" s="15"/>
      <c r="LKG309" s="16"/>
      <c r="LKH309" s="17"/>
      <c r="LKI309" s="18"/>
      <c r="LKJ309" s="17"/>
      <c r="LKK309" s="19"/>
      <c r="LKL309" s="19"/>
      <c r="LKM309" s="19"/>
      <c r="LKN309" s="15"/>
      <c r="LKO309" s="16"/>
      <c r="LKP309" s="17"/>
      <c r="LKQ309" s="18"/>
      <c r="LKR309" s="17"/>
      <c r="LKS309" s="19"/>
      <c r="LKT309" s="19"/>
      <c r="LKU309" s="19"/>
      <c r="LKV309" s="15"/>
      <c r="LKW309" s="16"/>
      <c r="LKX309" s="17"/>
      <c r="LKY309" s="18"/>
      <c r="LKZ309" s="17"/>
      <c r="LLA309" s="19"/>
      <c r="LLB309" s="19"/>
      <c r="LLC309" s="19"/>
      <c r="LLD309" s="15"/>
      <c r="LLE309" s="16"/>
      <c r="LLF309" s="17"/>
      <c r="LLG309" s="18"/>
      <c r="LLH309" s="17"/>
      <c r="LLI309" s="19"/>
      <c r="LLJ309" s="19"/>
      <c r="LLK309" s="19"/>
      <c r="LLL309" s="15"/>
      <c r="LLM309" s="16"/>
      <c r="LLN309" s="17"/>
      <c r="LLO309" s="18"/>
      <c r="LLP309" s="17"/>
      <c r="LLQ309" s="19"/>
      <c r="LLR309" s="19"/>
      <c r="LLS309" s="19"/>
      <c r="LLT309" s="15"/>
      <c r="LLU309" s="16"/>
      <c r="LLV309" s="17"/>
      <c r="LLW309" s="18"/>
      <c r="LLX309" s="17"/>
      <c r="LLY309" s="19"/>
      <c r="LLZ309" s="19"/>
      <c r="LMA309" s="19"/>
      <c r="LMB309" s="15"/>
      <c r="LMC309" s="16"/>
      <c r="LMD309" s="17"/>
      <c r="LME309" s="18"/>
      <c r="LMF309" s="17"/>
      <c r="LMG309" s="19"/>
      <c r="LMH309" s="19"/>
      <c r="LMI309" s="19"/>
      <c r="LMJ309" s="15"/>
      <c r="LMK309" s="16"/>
      <c r="LML309" s="17"/>
      <c r="LMM309" s="18"/>
      <c r="LMN309" s="17"/>
      <c r="LMO309" s="19"/>
      <c r="LMP309" s="19"/>
      <c r="LMQ309" s="19"/>
      <c r="LMR309" s="15"/>
      <c r="LMS309" s="16"/>
      <c r="LMT309" s="17"/>
      <c r="LMU309" s="18"/>
      <c r="LMV309" s="17"/>
      <c r="LMW309" s="19"/>
      <c r="LMX309" s="19"/>
      <c r="LMY309" s="19"/>
      <c r="LMZ309" s="15"/>
      <c r="LNA309" s="16"/>
      <c r="LNB309" s="17"/>
      <c r="LNC309" s="18"/>
      <c r="LND309" s="17"/>
      <c r="LNE309" s="19"/>
      <c r="LNF309" s="19"/>
      <c r="LNG309" s="19"/>
      <c r="LNH309" s="15"/>
      <c r="LNI309" s="16"/>
      <c r="LNJ309" s="17"/>
      <c r="LNK309" s="18"/>
      <c r="LNL309" s="17"/>
      <c r="LNM309" s="19"/>
      <c r="LNN309" s="19"/>
      <c r="LNO309" s="19"/>
      <c r="LNP309" s="15"/>
      <c r="LNQ309" s="16"/>
      <c r="LNR309" s="17"/>
      <c r="LNS309" s="18"/>
      <c r="LNT309" s="17"/>
      <c r="LNU309" s="19"/>
      <c r="LNV309" s="19"/>
      <c r="LNW309" s="19"/>
      <c r="LNX309" s="15"/>
      <c r="LNY309" s="16"/>
      <c r="LNZ309" s="17"/>
      <c r="LOA309" s="18"/>
      <c r="LOB309" s="17"/>
      <c r="LOC309" s="19"/>
      <c r="LOD309" s="19"/>
      <c r="LOE309" s="19"/>
      <c r="LOF309" s="15"/>
      <c r="LOG309" s="16"/>
      <c r="LOH309" s="17"/>
      <c r="LOI309" s="18"/>
      <c r="LOJ309" s="17"/>
      <c r="LOK309" s="19"/>
      <c r="LOL309" s="19"/>
      <c r="LOM309" s="19"/>
      <c r="LON309" s="15"/>
      <c r="LOO309" s="16"/>
      <c r="LOP309" s="17"/>
      <c r="LOQ309" s="18"/>
      <c r="LOR309" s="17"/>
      <c r="LOS309" s="19"/>
      <c r="LOT309" s="19"/>
      <c r="LOU309" s="19"/>
      <c r="LOV309" s="15"/>
      <c r="LOW309" s="16"/>
      <c r="LOX309" s="17"/>
      <c r="LOY309" s="18"/>
      <c r="LOZ309" s="17"/>
      <c r="LPA309" s="19"/>
      <c r="LPB309" s="19"/>
      <c r="LPC309" s="19"/>
      <c r="LPD309" s="15"/>
      <c r="LPE309" s="16"/>
      <c r="LPF309" s="17"/>
      <c r="LPG309" s="18"/>
      <c r="LPH309" s="17"/>
      <c r="LPI309" s="19"/>
      <c r="LPJ309" s="19"/>
      <c r="LPK309" s="19"/>
      <c r="LPL309" s="15"/>
      <c r="LPM309" s="16"/>
      <c r="LPN309" s="17"/>
      <c r="LPO309" s="18"/>
      <c r="LPP309" s="17"/>
      <c r="LPQ309" s="19"/>
      <c r="LPR309" s="19"/>
      <c r="LPS309" s="19"/>
      <c r="LPT309" s="15"/>
      <c r="LPU309" s="16"/>
      <c r="LPV309" s="17"/>
      <c r="LPW309" s="18"/>
      <c r="LPX309" s="17"/>
      <c r="LPY309" s="19"/>
      <c r="LPZ309" s="19"/>
      <c r="LQA309" s="19"/>
      <c r="LQB309" s="15"/>
      <c r="LQC309" s="16"/>
      <c r="LQD309" s="17"/>
      <c r="LQE309" s="18"/>
      <c r="LQF309" s="17"/>
      <c r="LQG309" s="19"/>
      <c r="LQH309" s="19"/>
      <c r="LQI309" s="19"/>
      <c r="LQJ309" s="15"/>
      <c r="LQK309" s="16"/>
      <c r="LQL309" s="17"/>
      <c r="LQM309" s="18"/>
      <c r="LQN309" s="17"/>
      <c r="LQO309" s="19"/>
      <c r="LQP309" s="19"/>
      <c r="LQQ309" s="19"/>
      <c r="LQR309" s="15"/>
      <c r="LQS309" s="16"/>
      <c r="LQT309" s="17"/>
      <c r="LQU309" s="18"/>
      <c r="LQV309" s="17"/>
      <c r="LQW309" s="19"/>
      <c r="LQX309" s="19"/>
      <c r="LQY309" s="19"/>
      <c r="LQZ309" s="15"/>
      <c r="LRA309" s="16"/>
      <c r="LRB309" s="17"/>
      <c r="LRC309" s="18"/>
      <c r="LRD309" s="17"/>
      <c r="LRE309" s="19"/>
      <c r="LRF309" s="19"/>
      <c r="LRG309" s="19"/>
      <c r="LRH309" s="15"/>
      <c r="LRI309" s="16"/>
      <c r="LRJ309" s="17"/>
      <c r="LRK309" s="18"/>
      <c r="LRL309" s="17"/>
      <c r="LRM309" s="19"/>
      <c r="LRN309" s="19"/>
      <c r="LRO309" s="19"/>
      <c r="LRP309" s="15"/>
      <c r="LRQ309" s="16"/>
      <c r="LRR309" s="17"/>
      <c r="LRS309" s="18"/>
      <c r="LRT309" s="17"/>
      <c r="LRU309" s="19"/>
      <c r="LRV309" s="19"/>
      <c r="LRW309" s="19"/>
      <c r="LRX309" s="15"/>
      <c r="LRY309" s="16"/>
      <c r="LRZ309" s="17"/>
      <c r="LSA309" s="18"/>
      <c r="LSB309" s="17"/>
      <c r="LSC309" s="19"/>
      <c r="LSD309" s="19"/>
      <c r="LSE309" s="19"/>
      <c r="LSF309" s="15"/>
      <c r="LSG309" s="16"/>
      <c r="LSH309" s="17"/>
      <c r="LSI309" s="18"/>
      <c r="LSJ309" s="17"/>
      <c r="LSK309" s="19"/>
      <c r="LSL309" s="19"/>
      <c r="LSM309" s="19"/>
      <c r="LSN309" s="15"/>
      <c r="LSO309" s="16"/>
      <c r="LSP309" s="17"/>
      <c r="LSQ309" s="18"/>
      <c r="LSR309" s="17"/>
      <c r="LSS309" s="19"/>
      <c r="LST309" s="19"/>
      <c r="LSU309" s="19"/>
      <c r="LSV309" s="15"/>
      <c r="LSW309" s="16"/>
      <c r="LSX309" s="17"/>
      <c r="LSY309" s="18"/>
      <c r="LSZ309" s="17"/>
      <c r="LTA309" s="19"/>
      <c r="LTB309" s="19"/>
      <c r="LTC309" s="19"/>
      <c r="LTD309" s="15"/>
      <c r="LTE309" s="16"/>
      <c r="LTF309" s="17"/>
      <c r="LTG309" s="18"/>
      <c r="LTH309" s="17"/>
      <c r="LTI309" s="19"/>
      <c r="LTJ309" s="19"/>
      <c r="LTK309" s="19"/>
      <c r="LTL309" s="15"/>
      <c r="LTM309" s="16"/>
      <c r="LTN309" s="17"/>
      <c r="LTO309" s="18"/>
      <c r="LTP309" s="17"/>
      <c r="LTQ309" s="19"/>
      <c r="LTR309" s="19"/>
      <c r="LTS309" s="19"/>
      <c r="LTT309" s="15"/>
      <c r="LTU309" s="16"/>
      <c r="LTV309" s="17"/>
      <c r="LTW309" s="18"/>
      <c r="LTX309" s="17"/>
      <c r="LTY309" s="19"/>
      <c r="LTZ309" s="19"/>
      <c r="LUA309" s="19"/>
      <c r="LUB309" s="15"/>
      <c r="LUC309" s="16"/>
      <c r="LUD309" s="17"/>
      <c r="LUE309" s="18"/>
      <c r="LUF309" s="17"/>
      <c r="LUG309" s="19"/>
      <c r="LUH309" s="19"/>
      <c r="LUI309" s="19"/>
      <c r="LUJ309" s="15"/>
      <c r="LUK309" s="16"/>
      <c r="LUL309" s="17"/>
      <c r="LUM309" s="18"/>
      <c r="LUN309" s="17"/>
      <c r="LUO309" s="19"/>
      <c r="LUP309" s="19"/>
      <c r="LUQ309" s="19"/>
      <c r="LUR309" s="15"/>
      <c r="LUS309" s="16"/>
      <c r="LUT309" s="17"/>
      <c r="LUU309" s="18"/>
      <c r="LUV309" s="17"/>
      <c r="LUW309" s="19"/>
      <c r="LUX309" s="19"/>
      <c r="LUY309" s="19"/>
      <c r="LUZ309" s="15"/>
      <c r="LVA309" s="16"/>
      <c r="LVB309" s="17"/>
      <c r="LVC309" s="18"/>
      <c r="LVD309" s="17"/>
      <c r="LVE309" s="19"/>
      <c r="LVF309" s="19"/>
      <c r="LVG309" s="19"/>
      <c r="LVH309" s="15"/>
      <c r="LVI309" s="16"/>
      <c r="LVJ309" s="17"/>
      <c r="LVK309" s="18"/>
      <c r="LVL309" s="17"/>
      <c r="LVM309" s="19"/>
      <c r="LVN309" s="19"/>
      <c r="LVO309" s="19"/>
      <c r="LVP309" s="15"/>
      <c r="LVQ309" s="16"/>
      <c r="LVR309" s="17"/>
      <c r="LVS309" s="18"/>
      <c r="LVT309" s="17"/>
      <c r="LVU309" s="19"/>
      <c r="LVV309" s="19"/>
      <c r="LVW309" s="19"/>
      <c r="LVX309" s="15"/>
      <c r="LVY309" s="16"/>
      <c r="LVZ309" s="17"/>
      <c r="LWA309" s="18"/>
      <c r="LWB309" s="17"/>
      <c r="LWC309" s="19"/>
      <c r="LWD309" s="19"/>
      <c r="LWE309" s="19"/>
      <c r="LWF309" s="15"/>
      <c r="LWG309" s="16"/>
      <c r="LWH309" s="17"/>
      <c r="LWI309" s="18"/>
      <c r="LWJ309" s="17"/>
      <c r="LWK309" s="19"/>
      <c r="LWL309" s="19"/>
      <c r="LWM309" s="19"/>
      <c r="LWN309" s="15"/>
      <c r="LWO309" s="16"/>
      <c r="LWP309" s="17"/>
      <c r="LWQ309" s="18"/>
      <c r="LWR309" s="17"/>
      <c r="LWS309" s="19"/>
      <c r="LWT309" s="19"/>
      <c r="LWU309" s="19"/>
      <c r="LWV309" s="15"/>
      <c r="LWW309" s="16"/>
      <c r="LWX309" s="17"/>
      <c r="LWY309" s="18"/>
      <c r="LWZ309" s="17"/>
      <c r="LXA309" s="19"/>
      <c r="LXB309" s="19"/>
      <c r="LXC309" s="19"/>
      <c r="LXD309" s="15"/>
      <c r="LXE309" s="16"/>
      <c r="LXF309" s="17"/>
      <c r="LXG309" s="18"/>
      <c r="LXH309" s="17"/>
      <c r="LXI309" s="19"/>
      <c r="LXJ309" s="19"/>
      <c r="LXK309" s="19"/>
      <c r="LXL309" s="15"/>
      <c r="LXM309" s="16"/>
      <c r="LXN309" s="17"/>
      <c r="LXO309" s="18"/>
      <c r="LXP309" s="17"/>
      <c r="LXQ309" s="19"/>
      <c r="LXR309" s="19"/>
      <c r="LXS309" s="19"/>
      <c r="LXT309" s="15"/>
      <c r="LXU309" s="16"/>
      <c r="LXV309" s="17"/>
      <c r="LXW309" s="18"/>
      <c r="LXX309" s="17"/>
      <c r="LXY309" s="19"/>
      <c r="LXZ309" s="19"/>
      <c r="LYA309" s="19"/>
      <c r="LYB309" s="15"/>
      <c r="LYC309" s="16"/>
      <c r="LYD309" s="17"/>
      <c r="LYE309" s="18"/>
      <c r="LYF309" s="17"/>
      <c r="LYG309" s="19"/>
      <c r="LYH309" s="19"/>
      <c r="LYI309" s="19"/>
      <c r="LYJ309" s="15"/>
      <c r="LYK309" s="16"/>
      <c r="LYL309" s="17"/>
      <c r="LYM309" s="18"/>
      <c r="LYN309" s="17"/>
      <c r="LYO309" s="19"/>
      <c r="LYP309" s="19"/>
      <c r="LYQ309" s="19"/>
      <c r="LYR309" s="15"/>
      <c r="LYS309" s="16"/>
      <c r="LYT309" s="17"/>
      <c r="LYU309" s="18"/>
      <c r="LYV309" s="17"/>
      <c r="LYW309" s="19"/>
      <c r="LYX309" s="19"/>
      <c r="LYY309" s="19"/>
      <c r="LYZ309" s="15"/>
      <c r="LZA309" s="16"/>
      <c r="LZB309" s="17"/>
      <c r="LZC309" s="18"/>
      <c r="LZD309" s="17"/>
      <c r="LZE309" s="19"/>
      <c r="LZF309" s="19"/>
      <c r="LZG309" s="19"/>
      <c r="LZH309" s="15"/>
      <c r="LZI309" s="16"/>
      <c r="LZJ309" s="17"/>
      <c r="LZK309" s="18"/>
      <c r="LZL309" s="17"/>
      <c r="LZM309" s="19"/>
      <c r="LZN309" s="19"/>
      <c r="LZO309" s="19"/>
      <c r="LZP309" s="15"/>
      <c r="LZQ309" s="16"/>
      <c r="LZR309" s="17"/>
      <c r="LZS309" s="18"/>
      <c r="LZT309" s="17"/>
      <c r="LZU309" s="19"/>
      <c r="LZV309" s="19"/>
      <c r="LZW309" s="19"/>
      <c r="LZX309" s="15"/>
      <c r="LZY309" s="16"/>
      <c r="LZZ309" s="17"/>
      <c r="MAA309" s="18"/>
      <c r="MAB309" s="17"/>
      <c r="MAC309" s="19"/>
      <c r="MAD309" s="19"/>
      <c r="MAE309" s="19"/>
      <c r="MAF309" s="15"/>
      <c r="MAG309" s="16"/>
      <c r="MAH309" s="17"/>
      <c r="MAI309" s="18"/>
      <c r="MAJ309" s="17"/>
      <c r="MAK309" s="19"/>
      <c r="MAL309" s="19"/>
      <c r="MAM309" s="19"/>
      <c r="MAN309" s="15"/>
      <c r="MAO309" s="16"/>
      <c r="MAP309" s="17"/>
      <c r="MAQ309" s="18"/>
      <c r="MAR309" s="17"/>
      <c r="MAS309" s="19"/>
      <c r="MAT309" s="19"/>
      <c r="MAU309" s="19"/>
      <c r="MAV309" s="15"/>
      <c r="MAW309" s="16"/>
      <c r="MAX309" s="17"/>
      <c r="MAY309" s="18"/>
      <c r="MAZ309" s="17"/>
      <c r="MBA309" s="19"/>
      <c r="MBB309" s="19"/>
      <c r="MBC309" s="19"/>
      <c r="MBD309" s="15"/>
      <c r="MBE309" s="16"/>
      <c r="MBF309" s="17"/>
      <c r="MBG309" s="18"/>
      <c r="MBH309" s="17"/>
      <c r="MBI309" s="19"/>
      <c r="MBJ309" s="19"/>
      <c r="MBK309" s="19"/>
      <c r="MBL309" s="15"/>
      <c r="MBM309" s="16"/>
      <c r="MBN309" s="17"/>
      <c r="MBO309" s="18"/>
      <c r="MBP309" s="17"/>
      <c r="MBQ309" s="19"/>
      <c r="MBR309" s="19"/>
      <c r="MBS309" s="19"/>
      <c r="MBT309" s="15"/>
      <c r="MBU309" s="16"/>
      <c r="MBV309" s="17"/>
      <c r="MBW309" s="18"/>
      <c r="MBX309" s="17"/>
      <c r="MBY309" s="19"/>
      <c r="MBZ309" s="19"/>
      <c r="MCA309" s="19"/>
      <c r="MCB309" s="15"/>
      <c r="MCC309" s="16"/>
      <c r="MCD309" s="17"/>
      <c r="MCE309" s="18"/>
      <c r="MCF309" s="17"/>
      <c r="MCG309" s="19"/>
      <c r="MCH309" s="19"/>
      <c r="MCI309" s="19"/>
      <c r="MCJ309" s="15"/>
      <c r="MCK309" s="16"/>
      <c r="MCL309" s="17"/>
      <c r="MCM309" s="18"/>
      <c r="MCN309" s="17"/>
      <c r="MCO309" s="19"/>
      <c r="MCP309" s="19"/>
      <c r="MCQ309" s="19"/>
      <c r="MCR309" s="15"/>
      <c r="MCS309" s="16"/>
      <c r="MCT309" s="17"/>
      <c r="MCU309" s="18"/>
      <c r="MCV309" s="17"/>
      <c r="MCW309" s="19"/>
      <c r="MCX309" s="19"/>
      <c r="MCY309" s="19"/>
      <c r="MCZ309" s="15"/>
      <c r="MDA309" s="16"/>
      <c r="MDB309" s="17"/>
      <c r="MDC309" s="18"/>
      <c r="MDD309" s="17"/>
      <c r="MDE309" s="19"/>
      <c r="MDF309" s="19"/>
      <c r="MDG309" s="19"/>
      <c r="MDH309" s="15"/>
      <c r="MDI309" s="16"/>
      <c r="MDJ309" s="17"/>
      <c r="MDK309" s="18"/>
      <c r="MDL309" s="17"/>
      <c r="MDM309" s="19"/>
      <c r="MDN309" s="19"/>
      <c r="MDO309" s="19"/>
      <c r="MDP309" s="15"/>
      <c r="MDQ309" s="16"/>
      <c r="MDR309" s="17"/>
      <c r="MDS309" s="18"/>
      <c r="MDT309" s="17"/>
      <c r="MDU309" s="19"/>
      <c r="MDV309" s="19"/>
      <c r="MDW309" s="19"/>
      <c r="MDX309" s="15"/>
      <c r="MDY309" s="16"/>
      <c r="MDZ309" s="17"/>
      <c r="MEA309" s="18"/>
      <c r="MEB309" s="17"/>
      <c r="MEC309" s="19"/>
      <c r="MED309" s="19"/>
      <c r="MEE309" s="19"/>
      <c r="MEF309" s="15"/>
      <c r="MEG309" s="16"/>
      <c r="MEH309" s="17"/>
      <c r="MEI309" s="18"/>
      <c r="MEJ309" s="17"/>
      <c r="MEK309" s="19"/>
      <c r="MEL309" s="19"/>
      <c r="MEM309" s="19"/>
      <c r="MEN309" s="15"/>
      <c r="MEO309" s="16"/>
      <c r="MEP309" s="17"/>
      <c r="MEQ309" s="18"/>
      <c r="MER309" s="17"/>
      <c r="MES309" s="19"/>
      <c r="MET309" s="19"/>
      <c r="MEU309" s="19"/>
      <c r="MEV309" s="15"/>
      <c r="MEW309" s="16"/>
      <c r="MEX309" s="17"/>
      <c r="MEY309" s="18"/>
      <c r="MEZ309" s="17"/>
      <c r="MFA309" s="19"/>
      <c r="MFB309" s="19"/>
      <c r="MFC309" s="19"/>
      <c r="MFD309" s="15"/>
      <c r="MFE309" s="16"/>
      <c r="MFF309" s="17"/>
      <c r="MFG309" s="18"/>
      <c r="MFH309" s="17"/>
      <c r="MFI309" s="19"/>
      <c r="MFJ309" s="19"/>
      <c r="MFK309" s="19"/>
      <c r="MFL309" s="15"/>
      <c r="MFM309" s="16"/>
      <c r="MFN309" s="17"/>
      <c r="MFO309" s="18"/>
      <c r="MFP309" s="17"/>
      <c r="MFQ309" s="19"/>
      <c r="MFR309" s="19"/>
      <c r="MFS309" s="19"/>
      <c r="MFT309" s="15"/>
      <c r="MFU309" s="16"/>
      <c r="MFV309" s="17"/>
      <c r="MFW309" s="18"/>
      <c r="MFX309" s="17"/>
      <c r="MFY309" s="19"/>
      <c r="MFZ309" s="19"/>
      <c r="MGA309" s="19"/>
      <c r="MGB309" s="15"/>
      <c r="MGC309" s="16"/>
      <c r="MGD309" s="17"/>
      <c r="MGE309" s="18"/>
      <c r="MGF309" s="17"/>
      <c r="MGG309" s="19"/>
      <c r="MGH309" s="19"/>
      <c r="MGI309" s="19"/>
      <c r="MGJ309" s="15"/>
      <c r="MGK309" s="16"/>
      <c r="MGL309" s="17"/>
      <c r="MGM309" s="18"/>
      <c r="MGN309" s="17"/>
      <c r="MGO309" s="19"/>
      <c r="MGP309" s="19"/>
      <c r="MGQ309" s="19"/>
      <c r="MGR309" s="15"/>
      <c r="MGS309" s="16"/>
      <c r="MGT309" s="17"/>
      <c r="MGU309" s="18"/>
      <c r="MGV309" s="17"/>
      <c r="MGW309" s="19"/>
      <c r="MGX309" s="19"/>
      <c r="MGY309" s="19"/>
      <c r="MGZ309" s="15"/>
      <c r="MHA309" s="16"/>
      <c r="MHB309" s="17"/>
      <c r="MHC309" s="18"/>
      <c r="MHD309" s="17"/>
      <c r="MHE309" s="19"/>
      <c r="MHF309" s="19"/>
      <c r="MHG309" s="19"/>
      <c r="MHH309" s="15"/>
      <c r="MHI309" s="16"/>
      <c r="MHJ309" s="17"/>
      <c r="MHK309" s="18"/>
      <c r="MHL309" s="17"/>
      <c r="MHM309" s="19"/>
      <c r="MHN309" s="19"/>
      <c r="MHO309" s="19"/>
      <c r="MHP309" s="15"/>
      <c r="MHQ309" s="16"/>
      <c r="MHR309" s="17"/>
      <c r="MHS309" s="18"/>
      <c r="MHT309" s="17"/>
      <c r="MHU309" s="19"/>
      <c r="MHV309" s="19"/>
      <c r="MHW309" s="19"/>
      <c r="MHX309" s="15"/>
      <c r="MHY309" s="16"/>
      <c r="MHZ309" s="17"/>
      <c r="MIA309" s="18"/>
      <c r="MIB309" s="17"/>
      <c r="MIC309" s="19"/>
      <c r="MID309" s="19"/>
      <c r="MIE309" s="19"/>
      <c r="MIF309" s="15"/>
      <c r="MIG309" s="16"/>
      <c r="MIH309" s="17"/>
      <c r="MII309" s="18"/>
      <c r="MIJ309" s="17"/>
      <c r="MIK309" s="19"/>
      <c r="MIL309" s="19"/>
      <c r="MIM309" s="19"/>
      <c r="MIN309" s="15"/>
      <c r="MIO309" s="16"/>
      <c r="MIP309" s="17"/>
      <c r="MIQ309" s="18"/>
      <c r="MIR309" s="17"/>
      <c r="MIS309" s="19"/>
      <c r="MIT309" s="19"/>
      <c r="MIU309" s="19"/>
      <c r="MIV309" s="15"/>
      <c r="MIW309" s="16"/>
      <c r="MIX309" s="17"/>
      <c r="MIY309" s="18"/>
      <c r="MIZ309" s="17"/>
      <c r="MJA309" s="19"/>
      <c r="MJB309" s="19"/>
      <c r="MJC309" s="19"/>
      <c r="MJD309" s="15"/>
      <c r="MJE309" s="16"/>
      <c r="MJF309" s="17"/>
      <c r="MJG309" s="18"/>
      <c r="MJH309" s="17"/>
      <c r="MJI309" s="19"/>
      <c r="MJJ309" s="19"/>
      <c r="MJK309" s="19"/>
      <c r="MJL309" s="15"/>
      <c r="MJM309" s="16"/>
      <c r="MJN309" s="17"/>
      <c r="MJO309" s="18"/>
      <c r="MJP309" s="17"/>
      <c r="MJQ309" s="19"/>
      <c r="MJR309" s="19"/>
      <c r="MJS309" s="19"/>
      <c r="MJT309" s="15"/>
      <c r="MJU309" s="16"/>
      <c r="MJV309" s="17"/>
      <c r="MJW309" s="18"/>
      <c r="MJX309" s="17"/>
      <c r="MJY309" s="19"/>
      <c r="MJZ309" s="19"/>
      <c r="MKA309" s="19"/>
      <c r="MKB309" s="15"/>
      <c r="MKC309" s="16"/>
      <c r="MKD309" s="17"/>
      <c r="MKE309" s="18"/>
      <c r="MKF309" s="17"/>
      <c r="MKG309" s="19"/>
      <c r="MKH309" s="19"/>
      <c r="MKI309" s="19"/>
      <c r="MKJ309" s="15"/>
      <c r="MKK309" s="16"/>
      <c r="MKL309" s="17"/>
      <c r="MKM309" s="18"/>
      <c r="MKN309" s="17"/>
      <c r="MKO309" s="19"/>
      <c r="MKP309" s="19"/>
      <c r="MKQ309" s="19"/>
      <c r="MKR309" s="15"/>
      <c r="MKS309" s="16"/>
      <c r="MKT309" s="17"/>
      <c r="MKU309" s="18"/>
      <c r="MKV309" s="17"/>
      <c r="MKW309" s="19"/>
      <c r="MKX309" s="19"/>
      <c r="MKY309" s="19"/>
      <c r="MKZ309" s="15"/>
      <c r="MLA309" s="16"/>
      <c r="MLB309" s="17"/>
      <c r="MLC309" s="18"/>
      <c r="MLD309" s="17"/>
      <c r="MLE309" s="19"/>
      <c r="MLF309" s="19"/>
      <c r="MLG309" s="19"/>
      <c r="MLH309" s="15"/>
      <c r="MLI309" s="16"/>
      <c r="MLJ309" s="17"/>
      <c r="MLK309" s="18"/>
      <c r="MLL309" s="17"/>
      <c r="MLM309" s="19"/>
      <c r="MLN309" s="19"/>
      <c r="MLO309" s="19"/>
      <c r="MLP309" s="15"/>
      <c r="MLQ309" s="16"/>
      <c r="MLR309" s="17"/>
      <c r="MLS309" s="18"/>
      <c r="MLT309" s="17"/>
      <c r="MLU309" s="19"/>
      <c r="MLV309" s="19"/>
      <c r="MLW309" s="19"/>
      <c r="MLX309" s="15"/>
      <c r="MLY309" s="16"/>
      <c r="MLZ309" s="17"/>
      <c r="MMA309" s="18"/>
      <c r="MMB309" s="17"/>
      <c r="MMC309" s="19"/>
      <c r="MMD309" s="19"/>
      <c r="MME309" s="19"/>
      <c r="MMF309" s="15"/>
      <c r="MMG309" s="16"/>
      <c r="MMH309" s="17"/>
      <c r="MMI309" s="18"/>
      <c r="MMJ309" s="17"/>
      <c r="MMK309" s="19"/>
      <c r="MML309" s="19"/>
      <c r="MMM309" s="19"/>
      <c r="MMN309" s="15"/>
      <c r="MMO309" s="16"/>
      <c r="MMP309" s="17"/>
      <c r="MMQ309" s="18"/>
      <c r="MMR309" s="17"/>
      <c r="MMS309" s="19"/>
      <c r="MMT309" s="19"/>
      <c r="MMU309" s="19"/>
      <c r="MMV309" s="15"/>
      <c r="MMW309" s="16"/>
      <c r="MMX309" s="17"/>
      <c r="MMY309" s="18"/>
      <c r="MMZ309" s="17"/>
      <c r="MNA309" s="19"/>
      <c r="MNB309" s="19"/>
      <c r="MNC309" s="19"/>
      <c r="MND309" s="15"/>
      <c r="MNE309" s="16"/>
      <c r="MNF309" s="17"/>
      <c r="MNG309" s="18"/>
      <c r="MNH309" s="17"/>
      <c r="MNI309" s="19"/>
      <c r="MNJ309" s="19"/>
      <c r="MNK309" s="19"/>
      <c r="MNL309" s="15"/>
      <c r="MNM309" s="16"/>
      <c r="MNN309" s="17"/>
      <c r="MNO309" s="18"/>
      <c r="MNP309" s="17"/>
      <c r="MNQ309" s="19"/>
      <c r="MNR309" s="19"/>
      <c r="MNS309" s="19"/>
      <c r="MNT309" s="15"/>
      <c r="MNU309" s="16"/>
      <c r="MNV309" s="17"/>
      <c r="MNW309" s="18"/>
      <c r="MNX309" s="17"/>
      <c r="MNY309" s="19"/>
      <c r="MNZ309" s="19"/>
      <c r="MOA309" s="19"/>
      <c r="MOB309" s="15"/>
      <c r="MOC309" s="16"/>
      <c r="MOD309" s="17"/>
      <c r="MOE309" s="18"/>
      <c r="MOF309" s="17"/>
      <c r="MOG309" s="19"/>
      <c r="MOH309" s="19"/>
      <c r="MOI309" s="19"/>
      <c r="MOJ309" s="15"/>
      <c r="MOK309" s="16"/>
      <c r="MOL309" s="17"/>
      <c r="MOM309" s="18"/>
      <c r="MON309" s="17"/>
      <c r="MOO309" s="19"/>
      <c r="MOP309" s="19"/>
      <c r="MOQ309" s="19"/>
      <c r="MOR309" s="15"/>
      <c r="MOS309" s="16"/>
      <c r="MOT309" s="17"/>
      <c r="MOU309" s="18"/>
      <c r="MOV309" s="17"/>
      <c r="MOW309" s="19"/>
      <c r="MOX309" s="19"/>
      <c r="MOY309" s="19"/>
      <c r="MOZ309" s="15"/>
      <c r="MPA309" s="16"/>
      <c r="MPB309" s="17"/>
      <c r="MPC309" s="18"/>
      <c r="MPD309" s="17"/>
      <c r="MPE309" s="19"/>
      <c r="MPF309" s="19"/>
      <c r="MPG309" s="19"/>
      <c r="MPH309" s="15"/>
      <c r="MPI309" s="16"/>
      <c r="MPJ309" s="17"/>
      <c r="MPK309" s="18"/>
      <c r="MPL309" s="17"/>
      <c r="MPM309" s="19"/>
      <c r="MPN309" s="19"/>
      <c r="MPO309" s="19"/>
      <c r="MPP309" s="15"/>
      <c r="MPQ309" s="16"/>
      <c r="MPR309" s="17"/>
      <c r="MPS309" s="18"/>
      <c r="MPT309" s="17"/>
      <c r="MPU309" s="19"/>
      <c r="MPV309" s="19"/>
      <c r="MPW309" s="19"/>
      <c r="MPX309" s="15"/>
      <c r="MPY309" s="16"/>
      <c r="MPZ309" s="17"/>
      <c r="MQA309" s="18"/>
      <c r="MQB309" s="17"/>
      <c r="MQC309" s="19"/>
      <c r="MQD309" s="19"/>
      <c r="MQE309" s="19"/>
      <c r="MQF309" s="15"/>
      <c r="MQG309" s="16"/>
      <c r="MQH309" s="17"/>
      <c r="MQI309" s="18"/>
      <c r="MQJ309" s="17"/>
      <c r="MQK309" s="19"/>
      <c r="MQL309" s="19"/>
      <c r="MQM309" s="19"/>
      <c r="MQN309" s="15"/>
      <c r="MQO309" s="16"/>
      <c r="MQP309" s="17"/>
      <c r="MQQ309" s="18"/>
      <c r="MQR309" s="17"/>
      <c r="MQS309" s="19"/>
      <c r="MQT309" s="19"/>
      <c r="MQU309" s="19"/>
      <c r="MQV309" s="15"/>
      <c r="MQW309" s="16"/>
      <c r="MQX309" s="17"/>
      <c r="MQY309" s="18"/>
      <c r="MQZ309" s="17"/>
      <c r="MRA309" s="19"/>
      <c r="MRB309" s="19"/>
      <c r="MRC309" s="19"/>
      <c r="MRD309" s="15"/>
      <c r="MRE309" s="16"/>
      <c r="MRF309" s="17"/>
      <c r="MRG309" s="18"/>
      <c r="MRH309" s="17"/>
      <c r="MRI309" s="19"/>
      <c r="MRJ309" s="19"/>
      <c r="MRK309" s="19"/>
      <c r="MRL309" s="15"/>
      <c r="MRM309" s="16"/>
      <c r="MRN309" s="17"/>
      <c r="MRO309" s="18"/>
      <c r="MRP309" s="17"/>
      <c r="MRQ309" s="19"/>
      <c r="MRR309" s="19"/>
      <c r="MRS309" s="19"/>
      <c r="MRT309" s="15"/>
      <c r="MRU309" s="16"/>
      <c r="MRV309" s="17"/>
      <c r="MRW309" s="18"/>
      <c r="MRX309" s="17"/>
      <c r="MRY309" s="19"/>
      <c r="MRZ309" s="19"/>
      <c r="MSA309" s="19"/>
      <c r="MSB309" s="15"/>
      <c r="MSC309" s="16"/>
      <c r="MSD309" s="17"/>
      <c r="MSE309" s="18"/>
      <c r="MSF309" s="17"/>
      <c r="MSG309" s="19"/>
      <c r="MSH309" s="19"/>
      <c r="MSI309" s="19"/>
      <c r="MSJ309" s="15"/>
      <c r="MSK309" s="16"/>
      <c r="MSL309" s="17"/>
      <c r="MSM309" s="18"/>
      <c r="MSN309" s="17"/>
      <c r="MSO309" s="19"/>
      <c r="MSP309" s="19"/>
      <c r="MSQ309" s="19"/>
      <c r="MSR309" s="15"/>
      <c r="MSS309" s="16"/>
      <c r="MST309" s="17"/>
      <c r="MSU309" s="18"/>
      <c r="MSV309" s="17"/>
      <c r="MSW309" s="19"/>
      <c r="MSX309" s="19"/>
      <c r="MSY309" s="19"/>
      <c r="MSZ309" s="15"/>
      <c r="MTA309" s="16"/>
      <c r="MTB309" s="17"/>
      <c r="MTC309" s="18"/>
      <c r="MTD309" s="17"/>
      <c r="MTE309" s="19"/>
      <c r="MTF309" s="19"/>
      <c r="MTG309" s="19"/>
      <c r="MTH309" s="15"/>
      <c r="MTI309" s="16"/>
      <c r="MTJ309" s="17"/>
      <c r="MTK309" s="18"/>
      <c r="MTL309" s="17"/>
      <c r="MTM309" s="19"/>
      <c r="MTN309" s="19"/>
      <c r="MTO309" s="19"/>
      <c r="MTP309" s="15"/>
      <c r="MTQ309" s="16"/>
      <c r="MTR309" s="17"/>
      <c r="MTS309" s="18"/>
      <c r="MTT309" s="17"/>
      <c r="MTU309" s="19"/>
      <c r="MTV309" s="19"/>
      <c r="MTW309" s="19"/>
      <c r="MTX309" s="15"/>
      <c r="MTY309" s="16"/>
      <c r="MTZ309" s="17"/>
      <c r="MUA309" s="18"/>
      <c r="MUB309" s="17"/>
      <c r="MUC309" s="19"/>
      <c r="MUD309" s="19"/>
      <c r="MUE309" s="19"/>
      <c r="MUF309" s="15"/>
      <c r="MUG309" s="16"/>
      <c r="MUH309" s="17"/>
      <c r="MUI309" s="18"/>
      <c r="MUJ309" s="17"/>
      <c r="MUK309" s="19"/>
      <c r="MUL309" s="19"/>
      <c r="MUM309" s="19"/>
      <c r="MUN309" s="15"/>
      <c r="MUO309" s="16"/>
      <c r="MUP309" s="17"/>
      <c r="MUQ309" s="18"/>
      <c r="MUR309" s="17"/>
      <c r="MUS309" s="19"/>
      <c r="MUT309" s="19"/>
      <c r="MUU309" s="19"/>
      <c r="MUV309" s="15"/>
      <c r="MUW309" s="16"/>
      <c r="MUX309" s="17"/>
      <c r="MUY309" s="18"/>
      <c r="MUZ309" s="17"/>
      <c r="MVA309" s="19"/>
      <c r="MVB309" s="19"/>
      <c r="MVC309" s="19"/>
      <c r="MVD309" s="15"/>
      <c r="MVE309" s="16"/>
      <c r="MVF309" s="17"/>
      <c r="MVG309" s="18"/>
      <c r="MVH309" s="17"/>
      <c r="MVI309" s="19"/>
      <c r="MVJ309" s="19"/>
      <c r="MVK309" s="19"/>
      <c r="MVL309" s="15"/>
      <c r="MVM309" s="16"/>
      <c r="MVN309" s="17"/>
      <c r="MVO309" s="18"/>
      <c r="MVP309" s="17"/>
      <c r="MVQ309" s="19"/>
      <c r="MVR309" s="19"/>
      <c r="MVS309" s="19"/>
      <c r="MVT309" s="15"/>
      <c r="MVU309" s="16"/>
      <c r="MVV309" s="17"/>
      <c r="MVW309" s="18"/>
      <c r="MVX309" s="17"/>
      <c r="MVY309" s="19"/>
      <c r="MVZ309" s="19"/>
      <c r="MWA309" s="19"/>
      <c r="MWB309" s="15"/>
      <c r="MWC309" s="16"/>
      <c r="MWD309" s="17"/>
      <c r="MWE309" s="18"/>
      <c r="MWF309" s="17"/>
      <c r="MWG309" s="19"/>
      <c r="MWH309" s="19"/>
      <c r="MWI309" s="19"/>
      <c r="MWJ309" s="15"/>
      <c r="MWK309" s="16"/>
      <c r="MWL309" s="17"/>
      <c r="MWM309" s="18"/>
      <c r="MWN309" s="17"/>
      <c r="MWO309" s="19"/>
      <c r="MWP309" s="19"/>
      <c r="MWQ309" s="19"/>
      <c r="MWR309" s="15"/>
      <c r="MWS309" s="16"/>
      <c r="MWT309" s="17"/>
      <c r="MWU309" s="18"/>
      <c r="MWV309" s="17"/>
      <c r="MWW309" s="19"/>
      <c r="MWX309" s="19"/>
      <c r="MWY309" s="19"/>
      <c r="MWZ309" s="15"/>
      <c r="MXA309" s="16"/>
      <c r="MXB309" s="17"/>
      <c r="MXC309" s="18"/>
      <c r="MXD309" s="17"/>
      <c r="MXE309" s="19"/>
      <c r="MXF309" s="19"/>
      <c r="MXG309" s="19"/>
      <c r="MXH309" s="15"/>
      <c r="MXI309" s="16"/>
      <c r="MXJ309" s="17"/>
      <c r="MXK309" s="18"/>
      <c r="MXL309" s="17"/>
      <c r="MXM309" s="19"/>
      <c r="MXN309" s="19"/>
      <c r="MXO309" s="19"/>
      <c r="MXP309" s="15"/>
      <c r="MXQ309" s="16"/>
      <c r="MXR309" s="17"/>
      <c r="MXS309" s="18"/>
      <c r="MXT309" s="17"/>
      <c r="MXU309" s="19"/>
      <c r="MXV309" s="19"/>
      <c r="MXW309" s="19"/>
      <c r="MXX309" s="15"/>
      <c r="MXY309" s="16"/>
      <c r="MXZ309" s="17"/>
      <c r="MYA309" s="18"/>
      <c r="MYB309" s="17"/>
      <c r="MYC309" s="19"/>
      <c r="MYD309" s="19"/>
      <c r="MYE309" s="19"/>
      <c r="MYF309" s="15"/>
      <c r="MYG309" s="16"/>
      <c r="MYH309" s="17"/>
      <c r="MYI309" s="18"/>
      <c r="MYJ309" s="17"/>
      <c r="MYK309" s="19"/>
      <c r="MYL309" s="19"/>
      <c r="MYM309" s="19"/>
      <c r="MYN309" s="15"/>
      <c r="MYO309" s="16"/>
      <c r="MYP309" s="17"/>
      <c r="MYQ309" s="18"/>
      <c r="MYR309" s="17"/>
      <c r="MYS309" s="19"/>
      <c r="MYT309" s="19"/>
      <c r="MYU309" s="19"/>
      <c r="MYV309" s="15"/>
      <c r="MYW309" s="16"/>
      <c r="MYX309" s="17"/>
      <c r="MYY309" s="18"/>
      <c r="MYZ309" s="17"/>
      <c r="MZA309" s="19"/>
      <c r="MZB309" s="19"/>
      <c r="MZC309" s="19"/>
      <c r="MZD309" s="15"/>
      <c r="MZE309" s="16"/>
      <c r="MZF309" s="17"/>
      <c r="MZG309" s="18"/>
      <c r="MZH309" s="17"/>
      <c r="MZI309" s="19"/>
      <c r="MZJ309" s="19"/>
      <c r="MZK309" s="19"/>
      <c r="MZL309" s="15"/>
      <c r="MZM309" s="16"/>
      <c r="MZN309" s="17"/>
      <c r="MZO309" s="18"/>
      <c r="MZP309" s="17"/>
      <c r="MZQ309" s="19"/>
      <c r="MZR309" s="19"/>
      <c r="MZS309" s="19"/>
      <c r="MZT309" s="15"/>
      <c r="MZU309" s="16"/>
      <c r="MZV309" s="17"/>
      <c r="MZW309" s="18"/>
      <c r="MZX309" s="17"/>
      <c r="MZY309" s="19"/>
      <c r="MZZ309" s="19"/>
      <c r="NAA309" s="19"/>
      <c r="NAB309" s="15"/>
      <c r="NAC309" s="16"/>
      <c r="NAD309" s="17"/>
      <c r="NAE309" s="18"/>
      <c r="NAF309" s="17"/>
      <c r="NAG309" s="19"/>
      <c r="NAH309" s="19"/>
      <c r="NAI309" s="19"/>
      <c r="NAJ309" s="15"/>
      <c r="NAK309" s="16"/>
      <c r="NAL309" s="17"/>
      <c r="NAM309" s="18"/>
      <c r="NAN309" s="17"/>
      <c r="NAO309" s="19"/>
      <c r="NAP309" s="19"/>
      <c r="NAQ309" s="19"/>
      <c r="NAR309" s="15"/>
      <c r="NAS309" s="16"/>
      <c r="NAT309" s="17"/>
      <c r="NAU309" s="18"/>
      <c r="NAV309" s="17"/>
      <c r="NAW309" s="19"/>
      <c r="NAX309" s="19"/>
      <c r="NAY309" s="19"/>
      <c r="NAZ309" s="15"/>
      <c r="NBA309" s="16"/>
      <c r="NBB309" s="17"/>
      <c r="NBC309" s="18"/>
      <c r="NBD309" s="17"/>
      <c r="NBE309" s="19"/>
      <c r="NBF309" s="19"/>
      <c r="NBG309" s="19"/>
      <c r="NBH309" s="15"/>
      <c r="NBI309" s="16"/>
      <c r="NBJ309" s="17"/>
      <c r="NBK309" s="18"/>
      <c r="NBL309" s="17"/>
      <c r="NBM309" s="19"/>
      <c r="NBN309" s="19"/>
      <c r="NBO309" s="19"/>
      <c r="NBP309" s="15"/>
      <c r="NBQ309" s="16"/>
      <c r="NBR309" s="17"/>
      <c r="NBS309" s="18"/>
      <c r="NBT309" s="17"/>
      <c r="NBU309" s="19"/>
      <c r="NBV309" s="19"/>
      <c r="NBW309" s="19"/>
      <c r="NBX309" s="15"/>
      <c r="NBY309" s="16"/>
      <c r="NBZ309" s="17"/>
      <c r="NCA309" s="18"/>
      <c r="NCB309" s="17"/>
      <c r="NCC309" s="19"/>
      <c r="NCD309" s="19"/>
      <c r="NCE309" s="19"/>
      <c r="NCF309" s="15"/>
      <c r="NCG309" s="16"/>
      <c r="NCH309" s="17"/>
      <c r="NCI309" s="18"/>
      <c r="NCJ309" s="17"/>
      <c r="NCK309" s="19"/>
      <c r="NCL309" s="19"/>
      <c r="NCM309" s="19"/>
      <c r="NCN309" s="15"/>
      <c r="NCO309" s="16"/>
      <c r="NCP309" s="17"/>
      <c r="NCQ309" s="18"/>
      <c r="NCR309" s="17"/>
      <c r="NCS309" s="19"/>
      <c r="NCT309" s="19"/>
      <c r="NCU309" s="19"/>
      <c r="NCV309" s="15"/>
      <c r="NCW309" s="16"/>
      <c r="NCX309" s="17"/>
      <c r="NCY309" s="18"/>
      <c r="NCZ309" s="17"/>
      <c r="NDA309" s="19"/>
      <c r="NDB309" s="19"/>
      <c r="NDC309" s="19"/>
      <c r="NDD309" s="15"/>
      <c r="NDE309" s="16"/>
      <c r="NDF309" s="17"/>
      <c r="NDG309" s="18"/>
      <c r="NDH309" s="17"/>
      <c r="NDI309" s="19"/>
      <c r="NDJ309" s="19"/>
      <c r="NDK309" s="19"/>
      <c r="NDL309" s="15"/>
      <c r="NDM309" s="16"/>
      <c r="NDN309" s="17"/>
      <c r="NDO309" s="18"/>
      <c r="NDP309" s="17"/>
      <c r="NDQ309" s="19"/>
      <c r="NDR309" s="19"/>
      <c r="NDS309" s="19"/>
      <c r="NDT309" s="15"/>
      <c r="NDU309" s="16"/>
      <c r="NDV309" s="17"/>
      <c r="NDW309" s="18"/>
      <c r="NDX309" s="17"/>
      <c r="NDY309" s="19"/>
      <c r="NDZ309" s="19"/>
      <c r="NEA309" s="19"/>
      <c r="NEB309" s="15"/>
      <c r="NEC309" s="16"/>
      <c r="NED309" s="17"/>
      <c r="NEE309" s="18"/>
      <c r="NEF309" s="17"/>
      <c r="NEG309" s="19"/>
      <c r="NEH309" s="19"/>
      <c r="NEI309" s="19"/>
      <c r="NEJ309" s="15"/>
      <c r="NEK309" s="16"/>
      <c r="NEL309" s="17"/>
      <c r="NEM309" s="18"/>
      <c r="NEN309" s="17"/>
      <c r="NEO309" s="19"/>
      <c r="NEP309" s="19"/>
      <c r="NEQ309" s="19"/>
      <c r="NER309" s="15"/>
      <c r="NES309" s="16"/>
      <c r="NET309" s="17"/>
      <c r="NEU309" s="18"/>
      <c r="NEV309" s="17"/>
      <c r="NEW309" s="19"/>
      <c r="NEX309" s="19"/>
      <c r="NEY309" s="19"/>
      <c r="NEZ309" s="15"/>
      <c r="NFA309" s="16"/>
      <c r="NFB309" s="17"/>
      <c r="NFC309" s="18"/>
      <c r="NFD309" s="17"/>
      <c r="NFE309" s="19"/>
      <c r="NFF309" s="19"/>
      <c r="NFG309" s="19"/>
      <c r="NFH309" s="15"/>
      <c r="NFI309" s="16"/>
      <c r="NFJ309" s="17"/>
      <c r="NFK309" s="18"/>
      <c r="NFL309" s="17"/>
      <c r="NFM309" s="19"/>
      <c r="NFN309" s="19"/>
      <c r="NFO309" s="19"/>
      <c r="NFP309" s="15"/>
      <c r="NFQ309" s="16"/>
      <c r="NFR309" s="17"/>
      <c r="NFS309" s="18"/>
      <c r="NFT309" s="17"/>
      <c r="NFU309" s="19"/>
      <c r="NFV309" s="19"/>
      <c r="NFW309" s="19"/>
      <c r="NFX309" s="15"/>
      <c r="NFY309" s="16"/>
      <c r="NFZ309" s="17"/>
      <c r="NGA309" s="18"/>
      <c r="NGB309" s="17"/>
      <c r="NGC309" s="19"/>
      <c r="NGD309" s="19"/>
      <c r="NGE309" s="19"/>
      <c r="NGF309" s="15"/>
      <c r="NGG309" s="16"/>
      <c r="NGH309" s="17"/>
      <c r="NGI309" s="18"/>
      <c r="NGJ309" s="17"/>
      <c r="NGK309" s="19"/>
      <c r="NGL309" s="19"/>
      <c r="NGM309" s="19"/>
      <c r="NGN309" s="15"/>
      <c r="NGO309" s="16"/>
      <c r="NGP309" s="17"/>
      <c r="NGQ309" s="18"/>
      <c r="NGR309" s="17"/>
      <c r="NGS309" s="19"/>
      <c r="NGT309" s="19"/>
      <c r="NGU309" s="19"/>
      <c r="NGV309" s="15"/>
      <c r="NGW309" s="16"/>
      <c r="NGX309" s="17"/>
      <c r="NGY309" s="18"/>
      <c r="NGZ309" s="17"/>
      <c r="NHA309" s="19"/>
      <c r="NHB309" s="19"/>
      <c r="NHC309" s="19"/>
      <c r="NHD309" s="15"/>
      <c r="NHE309" s="16"/>
      <c r="NHF309" s="17"/>
      <c r="NHG309" s="18"/>
      <c r="NHH309" s="17"/>
      <c r="NHI309" s="19"/>
      <c r="NHJ309" s="19"/>
      <c r="NHK309" s="19"/>
      <c r="NHL309" s="15"/>
      <c r="NHM309" s="16"/>
      <c r="NHN309" s="17"/>
      <c r="NHO309" s="18"/>
      <c r="NHP309" s="17"/>
      <c r="NHQ309" s="19"/>
      <c r="NHR309" s="19"/>
      <c r="NHS309" s="19"/>
      <c r="NHT309" s="15"/>
      <c r="NHU309" s="16"/>
      <c r="NHV309" s="17"/>
      <c r="NHW309" s="18"/>
      <c r="NHX309" s="17"/>
      <c r="NHY309" s="19"/>
      <c r="NHZ309" s="19"/>
      <c r="NIA309" s="19"/>
      <c r="NIB309" s="15"/>
      <c r="NIC309" s="16"/>
      <c r="NID309" s="17"/>
      <c r="NIE309" s="18"/>
      <c r="NIF309" s="17"/>
      <c r="NIG309" s="19"/>
      <c r="NIH309" s="19"/>
      <c r="NII309" s="19"/>
      <c r="NIJ309" s="15"/>
      <c r="NIK309" s="16"/>
      <c r="NIL309" s="17"/>
      <c r="NIM309" s="18"/>
      <c r="NIN309" s="17"/>
      <c r="NIO309" s="19"/>
      <c r="NIP309" s="19"/>
      <c r="NIQ309" s="19"/>
      <c r="NIR309" s="15"/>
      <c r="NIS309" s="16"/>
      <c r="NIT309" s="17"/>
      <c r="NIU309" s="18"/>
      <c r="NIV309" s="17"/>
      <c r="NIW309" s="19"/>
      <c r="NIX309" s="19"/>
      <c r="NIY309" s="19"/>
      <c r="NIZ309" s="15"/>
      <c r="NJA309" s="16"/>
      <c r="NJB309" s="17"/>
      <c r="NJC309" s="18"/>
      <c r="NJD309" s="17"/>
      <c r="NJE309" s="19"/>
      <c r="NJF309" s="19"/>
      <c r="NJG309" s="19"/>
      <c r="NJH309" s="15"/>
      <c r="NJI309" s="16"/>
      <c r="NJJ309" s="17"/>
      <c r="NJK309" s="18"/>
      <c r="NJL309" s="17"/>
      <c r="NJM309" s="19"/>
      <c r="NJN309" s="19"/>
      <c r="NJO309" s="19"/>
      <c r="NJP309" s="15"/>
      <c r="NJQ309" s="16"/>
      <c r="NJR309" s="17"/>
      <c r="NJS309" s="18"/>
      <c r="NJT309" s="17"/>
      <c r="NJU309" s="19"/>
      <c r="NJV309" s="19"/>
      <c r="NJW309" s="19"/>
      <c r="NJX309" s="15"/>
      <c r="NJY309" s="16"/>
      <c r="NJZ309" s="17"/>
      <c r="NKA309" s="18"/>
      <c r="NKB309" s="17"/>
      <c r="NKC309" s="19"/>
      <c r="NKD309" s="19"/>
      <c r="NKE309" s="19"/>
      <c r="NKF309" s="15"/>
      <c r="NKG309" s="16"/>
      <c r="NKH309" s="17"/>
      <c r="NKI309" s="18"/>
      <c r="NKJ309" s="17"/>
      <c r="NKK309" s="19"/>
      <c r="NKL309" s="19"/>
      <c r="NKM309" s="19"/>
      <c r="NKN309" s="15"/>
      <c r="NKO309" s="16"/>
      <c r="NKP309" s="17"/>
      <c r="NKQ309" s="18"/>
      <c r="NKR309" s="17"/>
      <c r="NKS309" s="19"/>
      <c r="NKT309" s="19"/>
      <c r="NKU309" s="19"/>
      <c r="NKV309" s="15"/>
      <c r="NKW309" s="16"/>
      <c r="NKX309" s="17"/>
      <c r="NKY309" s="18"/>
      <c r="NKZ309" s="17"/>
      <c r="NLA309" s="19"/>
      <c r="NLB309" s="19"/>
      <c r="NLC309" s="19"/>
      <c r="NLD309" s="15"/>
      <c r="NLE309" s="16"/>
      <c r="NLF309" s="17"/>
      <c r="NLG309" s="18"/>
      <c r="NLH309" s="17"/>
      <c r="NLI309" s="19"/>
      <c r="NLJ309" s="19"/>
      <c r="NLK309" s="19"/>
      <c r="NLL309" s="15"/>
      <c r="NLM309" s="16"/>
      <c r="NLN309" s="17"/>
      <c r="NLO309" s="18"/>
      <c r="NLP309" s="17"/>
      <c r="NLQ309" s="19"/>
      <c r="NLR309" s="19"/>
      <c r="NLS309" s="19"/>
      <c r="NLT309" s="15"/>
      <c r="NLU309" s="16"/>
      <c r="NLV309" s="17"/>
      <c r="NLW309" s="18"/>
      <c r="NLX309" s="17"/>
      <c r="NLY309" s="19"/>
      <c r="NLZ309" s="19"/>
      <c r="NMA309" s="19"/>
      <c r="NMB309" s="15"/>
      <c r="NMC309" s="16"/>
      <c r="NMD309" s="17"/>
      <c r="NME309" s="18"/>
      <c r="NMF309" s="17"/>
      <c r="NMG309" s="19"/>
      <c r="NMH309" s="19"/>
      <c r="NMI309" s="19"/>
      <c r="NMJ309" s="15"/>
      <c r="NMK309" s="16"/>
      <c r="NML309" s="17"/>
      <c r="NMM309" s="18"/>
      <c r="NMN309" s="17"/>
      <c r="NMO309" s="19"/>
      <c r="NMP309" s="19"/>
      <c r="NMQ309" s="19"/>
      <c r="NMR309" s="15"/>
      <c r="NMS309" s="16"/>
      <c r="NMT309" s="17"/>
      <c r="NMU309" s="18"/>
      <c r="NMV309" s="17"/>
      <c r="NMW309" s="19"/>
      <c r="NMX309" s="19"/>
      <c r="NMY309" s="19"/>
      <c r="NMZ309" s="15"/>
      <c r="NNA309" s="16"/>
      <c r="NNB309" s="17"/>
      <c r="NNC309" s="18"/>
      <c r="NND309" s="17"/>
      <c r="NNE309" s="19"/>
      <c r="NNF309" s="19"/>
      <c r="NNG309" s="19"/>
      <c r="NNH309" s="15"/>
      <c r="NNI309" s="16"/>
      <c r="NNJ309" s="17"/>
      <c r="NNK309" s="18"/>
      <c r="NNL309" s="17"/>
      <c r="NNM309" s="19"/>
      <c r="NNN309" s="19"/>
      <c r="NNO309" s="19"/>
      <c r="NNP309" s="15"/>
      <c r="NNQ309" s="16"/>
      <c r="NNR309" s="17"/>
      <c r="NNS309" s="18"/>
      <c r="NNT309" s="17"/>
      <c r="NNU309" s="19"/>
      <c r="NNV309" s="19"/>
      <c r="NNW309" s="19"/>
      <c r="NNX309" s="15"/>
      <c r="NNY309" s="16"/>
      <c r="NNZ309" s="17"/>
      <c r="NOA309" s="18"/>
      <c r="NOB309" s="17"/>
      <c r="NOC309" s="19"/>
      <c r="NOD309" s="19"/>
      <c r="NOE309" s="19"/>
      <c r="NOF309" s="15"/>
      <c r="NOG309" s="16"/>
      <c r="NOH309" s="17"/>
      <c r="NOI309" s="18"/>
      <c r="NOJ309" s="17"/>
      <c r="NOK309" s="19"/>
      <c r="NOL309" s="19"/>
      <c r="NOM309" s="19"/>
      <c r="NON309" s="15"/>
      <c r="NOO309" s="16"/>
      <c r="NOP309" s="17"/>
      <c r="NOQ309" s="18"/>
      <c r="NOR309" s="17"/>
      <c r="NOS309" s="19"/>
      <c r="NOT309" s="19"/>
      <c r="NOU309" s="19"/>
      <c r="NOV309" s="15"/>
      <c r="NOW309" s="16"/>
      <c r="NOX309" s="17"/>
      <c r="NOY309" s="18"/>
      <c r="NOZ309" s="17"/>
      <c r="NPA309" s="19"/>
      <c r="NPB309" s="19"/>
      <c r="NPC309" s="19"/>
      <c r="NPD309" s="15"/>
      <c r="NPE309" s="16"/>
      <c r="NPF309" s="17"/>
      <c r="NPG309" s="18"/>
      <c r="NPH309" s="17"/>
      <c r="NPI309" s="19"/>
      <c r="NPJ309" s="19"/>
      <c r="NPK309" s="19"/>
      <c r="NPL309" s="15"/>
      <c r="NPM309" s="16"/>
      <c r="NPN309" s="17"/>
      <c r="NPO309" s="18"/>
      <c r="NPP309" s="17"/>
      <c r="NPQ309" s="19"/>
      <c r="NPR309" s="19"/>
      <c r="NPS309" s="19"/>
      <c r="NPT309" s="15"/>
      <c r="NPU309" s="16"/>
      <c r="NPV309" s="17"/>
      <c r="NPW309" s="18"/>
      <c r="NPX309" s="17"/>
      <c r="NPY309" s="19"/>
      <c r="NPZ309" s="19"/>
      <c r="NQA309" s="19"/>
      <c r="NQB309" s="15"/>
      <c r="NQC309" s="16"/>
      <c r="NQD309" s="17"/>
      <c r="NQE309" s="18"/>
      <c r="NQF309" s="17"/>
      <c r="NQG309" s="19"/>
      <c r="NQH309" s="19"/>
      <c r="NQI309" s="19"/>
      <c r="NQJ309" s="15"/>
      <c r="NQK309" s="16"/>
      <c r="NQL309" s="17"/>
      <c r="NQM309" s="18"/>
      <c r="NQN309" s="17"/>
      <c r="NQO309" s="19"/>
      <c r="NQP309" s="19"/>
      <c r="NQQ309" s="19"/>
      <c r="NQR309" s="15"/>
      <c r="NQS309" s="16"/>
      <c r="NQT309" s="17"/>
      <c r="NQU309" s="18"/>
      <c r="NQV309" s="17"/>
      <c r="NQW309" s="19"/>
      <c r="NQX309" s="19"/>
      <c r="NQY309" s="19"/>
      <c r="NQZ309" s="15"/>
      <c r="NRA309" s="16"/>
      <c r="NRB309" s="17"/>
      <c r="NRC309" s="18"/>
      <c r="NRD309" s="17"/>
      <c r="NRE309" s="19"/>
      <c r="NRF309" s="19"/>
      <c r="NRG309" s="19"/>
      <c r="NRH309" s="15"/>
      <c r="NRI309" s="16"/>
      <c r="NRJ309" s="17"/>
      <c r="NRK309" s="18"/>
      <c r="NRL309" s="17"/>
      <c r="NRM309" s="19"/>
      <c r="NRN309" s="19"/>
      <c r="NRO309" s="19"/>
      <c r="NRP309" s="15"/>
      <c r="NRQ309" s="16"/>
      <c r="NRR309" s="17"/>
      <c r="NRS309" s="18"/>
      <c r="NRT309" s="17"/>
      <c r="NRU309" s="19"/>
      <c r="NRV309" s="19"/>
      <c r="NRW309" s="19"/>
      <c r="NRX309" s="15"/>
      <c r="NRY309" s="16"/>
      <c r="NRZ309" s="17"/>
      <c r="NSA309" s="18"/>
      <c r="NSB309" s="17"/>
      <c r="NSC309" s="19"/>
      <c r="NSD309" s="19"/>
      <c r="NSE309" s="19"/>
      <c r="NSF309" s="15"/>
      <c r="NSG309" s="16"/>
      <c r="NSH309" s="17"/>
      <c r="NSI309" s="18"/>
      <c r="NSJ309" s="17"/>
      <c r="NSK309" s="19"/>
      <c r="NSL309" s="19"/>
      <c r="NSM309" s="19"/>
      <c r="NSN309" s="15"/>
      <c r="NSO309" s="16"/>
      <c r="NSP309" s="17"/>
      <c r="NSQ309" s="18"/>
      <c r="NSR309" s="17"/>
      <c r="NSS309" s="19"/>
      <c r="NST309" s="19"/>
      <c r="NSU309" s="19"/>
      <c r="NSV309" s="15"/>
      <c r="NSW309" s="16"/>
      <c r="NSX309" s="17"/>
      <c r="NSY309" s="18"/>
      <c r="NSZ309" s="17"/>
      <c r="NTA309" s="19"/>
      <c r="NTB309" s="19"/>
      <c r="NTC309" s="19"/>
      <c r="NTD309" s="15"/>
      <c r="NTE309" s="16"/>
      <c r="NTF309" s="17"/>
      <c r="NTG309" s="18"/>
      <c r="NTH309" s="17"/>
      <c r="NTI309" s="19"/>
      <c r="NTJ309" s="19"/>
      <c r="NTK309" s="19"/>
      <c r="NTL309" s="15"/>
      <c r="NTM309" s="16"/>
      <c r="NTN309" s="17"/>
      <c r="NTO309" s="18"/>
      <c r="NTP309" s="17"/>
      <c r="NTQ309" s="19"/>
      <c r="NTR309" s="19"/>
      <c r="NTS309" s="19"/>
      <c r="NTT309" s="15"/>
      <c r="NTU309" s="16"/>
      <c r="NTV309" s="17"/>
      <c r="NTW309" s="18"/>
      <c r="NTX309" s="17"/>
      <c r="NTY309" s="19"/>
      <c r="NTZ309" s="19"/>
      <c r="NUA309" s="19"/>
      <c r="NUB309" s="15"/>
      <c r="NUC309" s="16"/>
      <c r="NUD309" s="17"/>
      <c r="NUE309" s="18"/>
      <c r="NUF309" s="17"/>
      <c r="NUG309" s="19"/>
      <c r="NUH309" s="19"/>
      <c r="NUI309" s="19"/>
      <c r="NUJ309" s="15"/>
      <c r="NUK309" s="16"/>
      <c r="NUL309" s="17"/>
      <c r="NUM309" s="18"/>
      <c r="NUN309" s="17"/>
      <c r="NUO309" s="19"/>
      <c r="NUP309" s="19"/>
      <c r="NUQ309" s="19"/>
      <c r="NUR309" s="15"/>
      <c r="NUS309" s="16"/>
      <c r="NUT309" s="17"/>
      <c r="NUU309" s="18"/>
      <c r="NUV309" s="17"/>
      <c r="NUW309" s="19"/>
      <c r="NUX309" s="19"/>
      <c r="NUY309" s="19"/>
      <c r="NUZ309" s="15"/>
      <c r="NVA309" s="16"/>
      <c r="NVB309" s="17"/>
      <c r="NVC309" s="18"/>
      <c r="NVD309" s="17"/>
      <c r="NVE309" s="19"/>
      <c r="NVF309" s="19"/>
      <c r="NVG309" s="19"/>
      <c r="NVH309" s="15"/>
      <c r="NVI309" s="16"/>
      <c r="NVJ309" s="17"/>
      <c r="NVK309" s="18"/>
      <c r="NVL309" s="17"/>
      <c r="NVM309" s="19"/>
      <c r="NVN309" s="19"/>
      <c r="NVO309" s="19"/>
      <c r="NVP309" s="15"/>
      <c r="NVQ309" s="16"/>
      <c r="NVR309" s="17"/>
      <c r="NVS309" s="18"/>
      <c r="NVT309" s="17"/>
      <c r="NVU309" s="19"/>
      <c r="NVV309" s="19"/>
      <c r="NVW309" s="19"/>
      <c r="NVX309" s="15"/>
      <c r="NVY309" s="16"/>
      <c r="NVZ309" s="17"/>
      <c r="NWA309" s="18"/>
      <c r="NWB309" s="17"/>
      <c r="NWC309" s="19"/>
      <c r="NWD309" s="19"/>
      <c r="NWE309" s="19"/>
      <c r="NWF309" s="15"/>
      <c r="NWG309" s="16"/>
      <c r="NWH309" s="17"/>
      <c r="NWI309" s="18"/>
      <c r="NWJ309" s="17"/>
      <c r="NWK309" s="19"/>
      <c r="NWL309" s="19"/>
      <c r="NWM309" s="19"/>
      <c r="NWN309" s="15"/>
      <c r="NWO309" s="16"/>
      <c r="NWP309" s="17"/>
      <c r="NWQ309" s="18"/>
      <c r="NWR309" s="17"/>
      <c r="NWS309" s="19"/>
      <c r="NWT309" s="19"/>
      <c r="NWU309" s="19"/>
      <c r="NWV309" s="15"/>
      <c r="NWW309" s="16"/>
      <c r="NWX309" s="17"/>
      <c r="NWY309" s="18"/>
      <c r="NWZ309" s="17"/>
      <c r="NXA309" s="19"/>
      <c r="NXB309" s="19"/>
      <c r="NXC309" s="19"/>
      <c r="NXD309" s="15"/>
      <c r="NXE309" s="16"/>
      <c r="NXF309" s="17"/>
      <c r="NXG309" s="18"/>
      <c r="NXH309" s="17"/>
      <c r="NXI309" s="19"/>
      <c r="NXJ309" s="19"/>
      <c r="NXK309" s="19"/>
      <c r="NXL309" s="15"/>
      <c r="NXM309" s="16"/>
      <c r="NXN309" s="17"/>
      <c r="NXO309" s="18"/>
      <c r="NXP309" s="17"/>
      <c r="NXQ309" s="19"/>
      <c r="NXR309" s="19"/>
      <c r="NXS309" s="19"/>
      <c r="NXT309" s="15"/>
      <c r="NXU309" s="16"/>
      <c r="NXV309" s="17"/>
      <c r="NXW309" s="18"/>
      <c r="NXX309" s="17"/>
      <c r="NXY309" s="19"/>
      <c r="NXZ309" s="19"/>
      <c r="NYA309" s="19"/>
      <c r="NYB309" s="15"/>
      <c r="NYC309" s="16"/>
      <c r="NYD309" s="17"/>
      <c r="NYE309" s="18"/>
      <c r="NYF309" s="17"/>
      <c r="NYG309" s="19"/>
      <c r="NYH309" s="19"/>
      <c r="NYI309" s="19"/>
      <c r="NYJ309" s="15"/>
      <c r="NYK309" s="16"/>
      <c r="NYL309" s="17"/>
      <c r="NYM309" s="18"/>
      <c r="NYN309" s="17"/>
      <c r="NYO309" s="19"/>
      <c r="NYP309" s="19"/>
      <c r="NYQ309" s="19"/>
      <c r="NYR309" s="15"/>
      <c r="NYS309" s="16"/>
      <c r="NYT309" s="17"/>
      <c r="NYU309" s="18"/>
      <c r="NYV309" s="17"/>
      <c r="NYW309" s="19"/>
      <c r="NYX309" s="19"/>
      <c r="NYY309" s="19"/>
      <c r="NYZ309" s="15"/>
      <c r="NZA309" s="16"/>
      <c r="NZB309" s="17"/>
      <c r="NZC309" s="18"/>
      <c r="NZD309" s="17"/>
      <c r="NZE309" s="19"/>
      <c r="NZF309" s="19"/>
      <c r="NZG309" s="19"/>
      <c r="NZH309" s="15"/>
      <c r="NZI309" s="16"/>
      <c r="NZJ309" s="17"/>
      <c r="NZK309" s="18"/>
      <c r="NZL309" s="17"/>
      <c r="NZM309" s="19"/>
      <c r="NZN309" s="19"/>
      <c r="NZO309" s="19"/>
      <c r="NZP309" s="15"/>
      <c r="NZQ309" s="16"/>
      <c r="NZR309" s="17"/>
      <c r="NZS309" s="18"/>
      <c r="NZT309" s="17"/>
      <c r="NZU309" s="19"/>
      <c r="NZV309" s="19"/>
      <c r="NZW309" s="19"/>
      <c r="NZX309" s="15"/>
      <c r="NZY309" s="16"/>
      <c r="NZZ309" s="17"/>
      <c r="OAA309" s="18"/>
      <c r="OAB309" s="17"/>
      <c r="OAC309" s="19"/>
      <c r="OAD309" s="19"/>
      <c r="OAE309" s="19"/>
      <c r="OAF309" s="15"/>
      <c r="OAG309" s="16"/>
      <c r="OAH309" s="17"/>
      <c r="OAI309" s="18"/>
      <c r="OAJ309" s="17"/>
      <c r="OAK309" s="19"/>
      <c r="OAL309" s="19"/>
      <c r="OAM309" s="19"/>
      <c r="OAN309" s="15"/>
      <c r="OAO309" s="16"/>
      <c r="OAP309" s="17"/>
      <c r="OAQ309" s="18"/>
      <c r="OAR309" s="17"/>
      <c r="OAS309" s="19"/>
      <c r="OAT309" s="19"/>
      <c r="OAU309" s="19"/>
      <c r="OAV309" s="15"/>
      <c r="OAW309" s="16"/>
      <c r="OAX309" s="17"/>
      <c r="OAY309" s="18"/>
      <c r="OAZ309" s="17"/>
      <c r="OBA309" s="19"/>
      <c r="OBB309" s="19"/>
      <c r="OBC309" s="19"/>
      <c r="OBD309" s="15"/>
      <c r="OBE309" s="16"/>
      <c r="OBF309" s="17"/>
      <c r="OBG309" s="18"/>
      <c r="OBH309" s="17"/>
      <c r="OBI309" s="19"/>
      <c r="OBJ309" s="19"/>
      <c r="OBK309" s="19"/>
      <c r="OBL309" s="15"/>
      <c r="OBM309" s="16"/>
      <c r="OBN309" s="17"/>
      <c r="OBO309" s="18"/>
      <c r="OBP309" s="17"/>
      <c r="OBQ309" s="19"/>
      <c r="OBR309" s="19"/>
      <c r="OBS309" s="19"/>
      <c r="OBT309" s="15"/>
      <c r="OBU309" s="16"/>
      <c r="OBV309" s="17"/>
      <c r="OBW309" s="18"/>
      <c r="OBX309" s="17"/>
      <c r="OBY309" s="19"/>
      <c r="OBZ309" s="19"/>
      <c r="OCA309" s="19"/>
      <c r="OCB309" s="15"/>
      <c r="OCC309" s="16"/>
      <c r="OCD309" s="17"/>
      <c r="OCE309" s="18"/>
      <c r="OCF309" s="17"/>
      <c r="OCG309" s="19"/>
      <c r="OCH309" s="19"/>
      <c r="OCI309" s="19"/>
      <c r="OCJ309" s="15"/>
      <c r="OCK309" s="16"/>
      <c r="OCL309" s="17"/>
      <c r="OCM309" s="18"/>
      <c r="OCN309" s="17"/>
      <c r="OCO309" s="19"/>
      <c r="OCP309" s="19"/>
      <c r="OCQ309" s="19"/>
      <c r="OCR309" s="15"/>
      <c r="OCS309" s="16"/>
      <c r="OCT309" s="17"/>
      <c r="OCU309" s="18"/>
      <c r="OCV309" s="17"/>
      <c r="OCW309" s="19"/>
      <c r="OCX309" s="19"/>
      <c r="OCY309" s="19"/>
      <c r="OCZ309" s="15"/>
      <c r="ODA309" s="16"/>
      <c r="ODB309" s="17"/>
      <c r="ODC309" s="18"/>
      <c r="ODD309" s="17"/>
      <c r="ODE309" s="19"/>
      <c r="ODF309" s="19"/>
      <c r="ODG309" s="19"/>
      <c r="ODH309" s="15"/>
      <c r="ODI309" s="16"/>
      <c r="ODJ309" s="17"/>
      <c r="ODK309" s="18"/>
      <c r="ODL309" s="17"/>
      <c r="ODM309" s="19"/>
      <c r="ODN309" s="19"/>
      <c r="ODO309" s="19"/>
      <c r="ODP309" s="15"/>
      <c r="ODQ309" s="16"/>
      <c r="ODR309" s="17"/>
      <c r="ODS309" s="18"/>
      <c r="ODT309" s="17"/>
      <c r="ODU309" s="19"/>
      <c r="ODV309" s="19"/>
      <c r="ODW309" s="19"/>
      <c r="ODX309" s="15"/>
      <c r="ODY309" s="16"/>
      <c r="ODZ309" s="17"/>
      <c r="OEA309" s="18"/>
      <c r="OEB309" s="17"/>
      <c r="OEC309" s="19"/>
      <c r="OED309" s="19"/>
      <c r="OEE309" s="19"/>
      <c r="OEF309" s="15"/>
      <c r="OEG309" s="16"/>
      <c r="OEH309" s="17"/>
      <c r="OEI309" s="18"/>
      <c r="OEJ309" s="17"/>
      <c r="OEK309" s="19"/>
      <c r="OEL309" s="19"/>
      <c r="OEM309" s="19"/>
      <c r="OEN309" s="15"/>
      <c r="OEO309" s="16"/>
      <c r="OEP309" s="17"/>
      <c r="OEQ309" s="18"/>
      <c r="OER309" s="17"/>
      <c r="OES309" s="19"/>
      <c r="OET309" s="19"/>
      <c r="OEU309" s="19"/>
      <c r="OEV309" s="15"/>
      <c r="OEW309" s="16"/>
      <c r="OEX309" s="17"/>
      <c r="OEY309" s="18"/>
      <c r="OEZ309" s="17"/>
      <c r="OFA309" s="19"/>
      <c r="OFB309" s="19"/>
      <c r="OFC309" s="19"/>
      <c r="OFD309" s="15"/>
      <c r="OFE309" s="16"/>
      <c r="OFF309" s="17"/>
      <c r="OFG309" s="18"/>
      <c r="OFH309" s="17"/>
      <c r="OFI309" s="19"/>
      <c r="OFJ309" s="19"/>
      <c r="OFK309" s="19"/>
      <c r="OFL309" s="15"/>
      <c r="OFM309" s="16"/>
      <c r="OFN309" s="17"/>
      <c r="OFO309" s="18"/>
      <c r="OFP309" s="17"/>
      <c r="OFQ309" s="19"/>
      <c r="OFR309" s="19"/>
      <c r="OFS309" s="19"/>
      <c r="OFT309" s="15"/>
      <c r="OFU309" s="16"/>
      <c r="OFV309" s="17"/>
      <c r="OFW309" s="18"/>
      <c r="OFX309" s="17"/>
      <c r="OFY309" s="19"/>
      <c r="OFZ309" s="19"/>
      <c r="OGA309" s="19"/>
      <c r="OGB309" s="15"/>
      <c r="OGC309" s="16"/>
      <c r="OGD309" s="17"/>
      <c r="OGE309" s="18"/>
      <c r="OGF309" s="17"/>
      <c r="OGG309" s="19"/>
      <c r="OGH309" s="19"/>
      <c r="OGI309" s="19"/>
      <c r="OGJ309" s="15"/>
      <c r="OGK309" s="16"/>
      <c r="OGL309" s="17"/>
      <c r="OGM309" s="18"/>
      <c r="OGN309" s="17"/>
      <c r="OGO309" s="19"/>
      <c r="OGP309" s="19"/>
      <c r="OGQ309" s="19"/>
      <c r="OGR309" s="15"/>
      <c r="OGS309" s="16"/>
      <c r="OGT309" s="17"/>
      <c r="OGU309" s="18"/>
      <c r="OGV309" s="17"/>
      <c r="OGW309" s="19"/>
      <c r="OGX309" s="19"/>
      <c r="OGY309" s="19"/>
      <c r="OGZ309" s="15"/>
      <c r="OHA309" s="16"/>
      <c r="OHB309" s="17"/>
      <c r="OHC309" s="18"/>
      <c r="OHD309" s="17"/>
      <c r="OHE309" s="19"/>
      <c r="OHF309" s="19"/>
      <c r="OHG309" s="19"/>
      <c r="OHH309" s="15"/>
      <c r="OHI309" s="16"/>
      <c r="OHJ309" s="17"/>
      <c r="OHK309" s="18"/>
      <c r="OHL309" s="17"/>
      <c r="OHM309" s="19"/>
      <c r="OHN309" s="19"/>
      <c r="OHO309" s="19"/>
      <c r="OHP309" s="15"/>
      <c r="OHQ309" s="16"/>
      <c r="OHR309" s="17"/>
      <c r="OHS309" s="18"/>
      <c r="OHT309" s="17"/>
      <c r="OHU309" s="19"/>
      <c r="OHV309" s="19"/>
      <c r="OHW309" s="19"/>
      <c r="OHX309" s="15"/>
      <c r="OHY309" s="16"/>
      <c r="OHZ309" s="17"/>
      <c r="OIA309" s="18"/>
      <c r="OIB309" s="17"/>
      <c r="OIC309" s="19"/>
      <c r="OID309" s="19"/>
      <c r="OIE309" s="19"/>
      <c r="OIF309" s="15"/>
      <c r="OIG309" s="16"/>
      <c r="OIH309" s="17"/>
      <c r="OII309" s="18"/>
      <c r="OIJ309" s="17"/>
      <c r="OIK309" s="19"/>
      <c r="OIL309" s="19"/>
      <c r="OIM309" s="19"/>
      <c r="OIN309" s="15"/>
      <c r="OIO309" s="16"/>
      <c r="OIP309" s="17"/>
      <c r="OIQ309" s="18"/>
      <c r="OIR309" s="17"/>
      <c r="OIS309" s="19"/>
      <c r="OIT309" s="19"/>
      <c r="OIU309" s="19"/>
      <c r="OIV309" s="15"/>
      <c r="OIW309" s="16"/>
      <c r="OIX309" s="17"/>
      <c r="OIY309" s="18"/>
      <c r="OIZ309" s="17"/>
      <c r="OJA309" s="19"/>
      <c r="OJB309" s="19"/>
      <c r="OJC309" s="19"/>
      <c r="OJD309" s="15"/>
      <c r="OJE309" s="16"/>
      <c r="OJF309" s="17"/>
      <c r="OJG309" s="18"/>
      <c r="OJH309" s="17"/>
      <c r="OJI309" s="19"/>
      <c r="OJJ309" s="19"/>
      <c r="OJK309" s="19"/>
      <c r="OJL309" s="15"/>
      <c r="OJM309" s="16"/>
      <c r="OJN309" s="17"/>
      <c r="OJO309" s="18"/>
      <c r="OJP309" s="17"/>
      <c r="OJQ309" s="19"/>
      <c r="OJR309" s="19"/>
      <c r="OJS309" s="19"/>
      <c r="OJT309" s="15"/>
      <c r="OJU309" s="16"/>
      <c r="OJV309" s="17"/>
      <c r="OJW309" s="18"/>
      <c r="OJX309" s="17"/>
      <c r="OJY309" s="19"/>
      <c r="OJZ309" s="19"/>
      <c r="OKA309" s="19"/>
      <c r="OKB309" s="15"/>
      <c r="OKC309" s="16"/>
      <c r="OKD309" s="17"/>
      <c r="OKE309" s="18"/>
      <c r="OKF309" s="17"/>
      <c r="OKG309" s="19"/>
      <c r="OKH309" s="19"/>
      <c r="OKI309" s="19"/>
      <c r="OKJ309" s="15"/>
      <c r="OKK309" s="16"/>
      <c r="OKL309" s="17"/>
      <c r="OKM309" s="18"/>
      <c r="OKN309" s="17"/>
      <c r="OKO309" s="19"/>
      <c r="OKP309" s="19"/>
      <c r="OKQ309" s="19"/>
      <c r="OKR309" s="15"/>
      <c r="OKS309" s="16"/>
      <c r="OKT309" s="17"/>
      <c r="OKU309" s="18"/>
      <c r="OKV309" s="17"/>
      <c r="OKW309" s="19"/>
      <c r="OKX309" s="19"/>
      <c r="OKY309" s="19"/>
      <c r="OKZ309" s="15"/>
      <c r="OLA309" s="16"/>
      <c r="OLB309" s="17"/>
      <c r="OLC309" s="18"/>
      <c r="OLD309" s="17"/>
      <c r="OLE309" s="19"/>
      <c r="OLF309" s="19"/>
      <c r="OLG309" s="19"/>
      <c r="OLH309" s="15"/>
      <c r="OLI309" s="16"/>
      <c r="OLJ309" s="17"/>
      <c r="OLK309" s="18"/>
      <c r="OLL309" s="17"/>
      <c r="OLM309" s="19"/>
      <c r="OLN309" s="19"/>
      <c r="OLO309" s="19"/>
      <c r="OLP309" s="15"/>
      <c r="OLQ309" s="16"/>
      <c r="OLR309" s="17"/>
      <c r="OLS309" s="18"/>
      <c r="OLT309" s="17"/>
      <c r="OLU309" s="19"/>
      <c r="OLV309" s="19"/>
      <c r="OLW309" s="19"/>
      <c r="OLX309" s="15"/>
      <c r="OLY309" s="16"/>
      <c r="OLZ309" s="17"/>
      <c r="OMA309" s="18"/>
      <c r="OMB309" s="17"/>
      <c r="OMC309" s="19"/>
      <c r="OMD309" s="19"/>
      <c r="OME309" s="19"/>
      <c r="OMF309" s="15"/>
      <c r="OMG309" s="16"/>
      <c r="OMH309" s="17"/>
      <c r="OMI309" s="18"/>
      <c r="OMJ309" s="17"/>
      <c r="OMK309" s="19"/>
      <c r="OML309" s="19"/>
      <c r="OMM309" s="19"/>
      <c r="OMN309" s="15"/>
      <c r="OMO309" s="16"/>
      <c r="OMP309" s="17"/>
      <c r="OMQ309" s="18"/>
      <c r="OMR309" s="17"/>
      <c r="OMS309" s="19"/>
      <c r="OMT309" s="19"/>
      <c r="OMU309" s="19"/>
      <c r="OMV309" s="15"/>
      <c r="OMW309" s="16"/>
      <c r="OMX309" s="17"/>
      <c r="OMY309" s="18"/>
      <c r="OMZ309" s="17"/>
      <c r="ONA309" s="19"/>
      <c r="ONB309" s="19"/>
      <c r="ONC309" s="19"/>
      <c r="OND309" s="15"/>
      <c r="ONE309" s="16"/>
      <c r="ONF309" s="17"/>
      <c r="ONG309" s="18"/>
      <c r="ONH309" s="17"/>
      <c r="ONI309" s="19"/>
      <c r="ONJ309" s="19"/>
      <c r="ONK309" s="19"/>
      <c r="ONL309" s="15"/>
      <c r="ONM309" s="16"/>
      <c r="ONN309" s="17"/>
      <c r="ONO309" s="18"/>
      <c r="ONP309" s="17"/>
      <c r="ONQ309" s="19"/>
      <c r="ONR309" s="19"/>
      <c r="ONS309" s="19"/>
      <c r="ONT309" s="15"/>
      <c r="ONU309" s="16"/>
      <c r="ONV309" s="17"/>
      <c r="ONW309" s="18"/>
      <c r="ONX309" s="17"/>
      <c r="ONY309" s="19"/>
      <c r="ONZ309" s="19"/>
      <c r="OOA309" s="19"/>
      <c r="OOB309" s="15"/>
      <c r="OOC309" s="16"/>
      <c r="OOD309" s="17"/>
      <c r="OOE309" s="18"/>
      <c r="OOF309" s="17"/>
      <c r="OOG309" s="19"/>
      <c r="OOH309" s="19"/>
      <c r="OOI309" s="19"/>
      <c r="OOJ309" s="15"/>
      <c r="OOK309" s="16"/>
      <c r="OOL309" s="17"/>
      <c r="OOM309" s="18"/>
      <c r="OON309" s="17"/>
      <c r="OOO309" s="19"/>
      <c r="OOP309" s="19"/>
      <c r="OOQ309" s="19"/>
      <c r="OOR309" s="15"/>
      <c r="OOS309" s="16"/>
      <c r="OOT309" s="17"/>
      <c r="OOU309" s="18"/>
      <c r="OOV309" s="17"/>
      <c r="OOW309" s="19"/>
      <c r="OOX309" s="19"/>
      <c r="OOY309" s="19"/>
      <c r="OOZ309" s="15"/>
      <c r="OPA309" s="16"/>
      <c r="OPB309" s="17"/>
      <c r="OPC309" s="18"/>
      <c r="OPD309" s="17"/>
      <c r="OPE309" s="19"/>
      <c r="OPF309" s="19"/>
      <c r="OPG309" s="19"/>
      <c r="OPH309" s="15"/>
      <c r="OPI309" s="16"/>
      <c r="OPJ309" s="17"/>
      <c r="OPK309" s="18"/>
      <c r="OPL309" s="17"/>
      <c r="OPM309" s="19"/>
      <c r="OPN309" s="19"/>
      <c r="OPO309" s="19"/>
      <c r="OPP309" s="15"/>
      <c r="OPQ309" s="16"/>
      <c r="OPR309" s="17"/>
      <c r="OPS309" s="18"/>
      <c r="OPT309" s="17"/>
      <c r="OPU309" s="19"/>
      <c r="OPV309" s="19"/>
      <c r="OPW309" s="19"/>
      <c r="OPX309" s="15"/>
      <c r="OPY309" s="16"/>
      <c r="OPZ309" s="17"/>
      <c r="OQA309" s="18"/>
      <c r="OQB309" s="17"/>
      <c r="OQC309" s="19"/>
      <c r="OQD309" s="19"/>
      <c r="OQE309" s="19"/>
      <c r="OQF309" s="15"/>
      <c r="OQG309" s="16"/>
      <c r="OQH309" s="17"/>
      <c r="OQI309" s="18"/>
      <c r="OQJ309" s="17"/>
      <c r="OQK309" s="19"/>
      <c r="OQL309" s="19"/>
      <c r="OQM309" s="19"/>
      <c r="OQN309" s="15"/>
      <c r="OQO309" s="16"/>
      <c r="OQP309" s="17"/>
      <c r="OQQ309" s="18"/>
      <c r="OQR309" s="17"/>
      <c r="OQS309" s="19"/>
      <c r="OQT309" s="19"/>
      <c r="OQU309" s="19"/>
      <c r="OQV309" s="15"/>
      <c r="OQW309" s="16"/>
      <c r="OQX309" s="17"/>
      <c r="OQY309" s="18"/>
      <c r="OQZ309" s="17"/>
      <c r="ORA309" s="19"/>
      <c r="ORB309" s="19"/>
      <c r="ORC309" s="19"/>
      <c r="ORD309" s="15"/>
      <c r="ORE309" s="16"/>
      <c r="ORF309" s="17"/>
      <c r="ORG309" s="18"/>
      <c r="ORH309" s="17"/>
      <c r="ORI309" s="19"/>
      <c r="ORJ309" s="19"/>
      <c r="ORK309" s="19"/>
      <c r="ORL309" s="15"/>
      <c r="ORM309" s="16"/>
      <c r="ORN309" s="17"/>
      <c r="ORO309" s="18"/>
      <c r="ORP309" s="17"/>
      <c r="ORQ309" s="19"/>
      <c r="ORR309" s="19"/>
      <c r="ORS309" s="19"/>
      <c r="ORT309" s="15"/>
      <c r="ORU309" s="16"/>
      <c r="ORV309" s="17"/>
      <c r="ORW309" s="18"/>
      <c r="ORX309" s="17"/>
      <c r="ORY309" s="19"/>
      <c r="ORZ309" s="19"/>
      <c r="OSA309" s="19"/>
      <c r="OSB309" s="15"/>
      <c r="OSC309" s="16"/>
      <c r="OSD309" s="17"/>
      <c r="OSE309" s="18"/>
      <c r="OSF309" s="17"/>
      <c r="OSG309" s="19"/>
      <c r="OSH309" s="19"/>
      <c r="OSI309" s="19"/>
      <c r="OSJ309" s="15"/>
      <c r="OSK309" s="16"/>
      <c r="OSL309" s="17"/>
      <c r="OSM309" s="18"/>
      <c r="OSN309" s="17"/>
      <c r="OSO309" s="19"/>
      <c r="OSP309" s="19"/>
      <c r="OSQ309" s="19"/>
      <c r="OSR309" s="15"/>
      <c r="OSS309" s="16"/>
      <c r="OST309" s="17"/>
      <c r="OSU309" s="18"/>
      <c r="OSV309" s="17"/>
      <c r="OSW309" s="19"/>
      <c r="OSX309" s="19"/>
      <c r="OSY309" s="19"/>
      <c r="OSZ309" s="15"/>
      <c r="OTA309" s="16"/>
      <c r="OTB309" s="17"/>
      <c r="OTC309" s="18"/>
      <c r="OTD309" s="17"/>
      <c r="OTE309" s="19"/>
      <c r="OTF309" s="19"/>
      <c r="OTG309" s="19"/>
      <c r="OTH309" s="15"/>
      <c r="OTI309" s="16"/>
      <c r="OTJ309" s="17"/>
      <c r="OTK309" s="18"/>
      <c r="OTL309" s="17"/>
      <c r="OTM309" s="19"/>
      <c r="OTN309" s="19"/>
      <c r="OTO309" s="19"/>
      <c r="OTP309" s="15"/>
      <c r="OTQ309" s="16"/>
      <c r="OTR309" s="17"/>
      <c r="OTS309" s="18"/>
      <c r="OTT309" s="17"/>
      <c r="OTU309" s="19"/>
      <c r="OTV309" s="19"/>
      <c r="OTW309" s="19"/>
      <c r="OTX309" s="15"/>
      <c r="OTY309" s="16"/>
      <c r="OTZ309" s="17"/>
      <c r="OUA309" s="18"/>
      <c r="OUB309" s="17"/>
      <c r="OUC309" s="19"/>
      <c r="OUD309" s="19"/>
      <c r="OUE309" s="19"/>
      <c r="OUF309" s="15"/>
      <c r="OUG309" s="16"/>
      <c r="OUH309" s="17"/>
      <c r="OUI309" s="18"/>
      <c r="OUJ309" s="17"/>
      <c r="OUK309" s="19"/>
      <c r="OUL309" s="19"/>
      <c r="OUM309" s="19"/>
      <c r="OUN309" s="15"/>
      <c r="OUO309" s="16"/>
      <c r="OUP309" s="17"/>
      <c r="OUQ309" s="18"/>
      <c r="OUR309" s="17"/>
      <c r="OUS309" s="19"/>
      <c r="OUT309" s="19"/>
      <c r="OUU309" s="19"/>
      <c r="OUV309" s="15"/>
      <c r="OUW309" s="16"/>
      <c r="OUX309" s="17"/>
      <c r="OUY309" s="18"/>
      <c r="OUZ309" s="17"/>
      <c r="OVA309" s="19"/>
      <c r="OVB309" s="19"/>
      <c r="OVC309" s="19"/>
      <c r="OVD309" s="15"/>
      <c r="OVE309" s="16"/>
      <c r="OVF309" s="17"/>
      <c r="OVG309" s="18"/>
      <c r="OVH309" s="17"/>
      <c r="OVI309" s="19"/>
      <c r="OVJ309" s="19"/>
      <c r="OVK309" s="19"/>
      <c r="OVL309" s="15"/>
      <c r="OVM309" s="16"/>
      <c r="OVN309" s="17"/>
      <c r="OVO309" s="18"/>
      <c r="OVP309" s="17"/>
      <c r="OVQ309" s="19"/>
      <c r="OVR309" s="19"/>
      <c r="OVS309" s="19"/>
      <c r="OVT309" s="15"/>
      <c r="OVU309" s="16"/>
      <c r="OVV309" s="17"/>
      <c r="OVW309" s="18"/>
      <c r="OVX309" s="17"/>
      <c r="OVY309" s="19"/>
      <c r="OVZ309" s="19"/>
      <c r="OWA309" s="19"/>
      <c r="OWB309" s="15"/>
      <c r="OWC309" s="16"/>
      <c r="OWD309" s="17"/>
      <c r="OWE309" s="18"/>
      <c r="OWF309" s="17"/>
      <c r="OWG309" s="19"/>
      <c r="OWH309" s="19"/>
      <c r="OWI309" s="19"/>
      <c r="OWJ309" s="15"/>
      <c r="OWK309" s="16"/>
      <c r="OWL309" s="17"/>
      <c r="OWM309" s="18"/>
      <c r="OWN309" s="17"/>
      <c r="OWO309" s="19"/>
      <c r="OWP309" s="19"/>
      <c r="OWQ309" s="19"/>
      <c r="OWR309" s="15"/>
      <c r="OWS309" s="16"/>
      <c r="OWT309" s="17"/>
      <c r="OWU309" s="18"/>
      <c r="OWV309" s="17"/>
      <c r="OWW309" s="19"/>
      <c r="OWX309" s="19"/>
      <c r="OWY309" s="19"/>
      <c r="OWZ309" s="15"/>
      <c r="OXA309" s="16"/>
      <c r="OXB309" s="17"/>
      <c r="OXC309" s="18"/>
      <c r="OXD309" s="17"/>
      <c r="OXE309" s="19"/>
      <c r="OXF309" s="19"/>
      <c r="OXG309" s="19"/>
      <c r="OXH309" s="15"/>
      <c r="OXI309" s="16"/>
      <c r="OXJ309" s="17"/>
      <c r="OXK309" s="18"/>
      <c r="OXL309" s="17"/>
      <c r="OXM309" s="19"/>
      <c r="OXN309" s="19"/>
      <c r="OXO309" s="19"/>
      <c r="OXP309" s="15"/>
      <c r="OXQ309" s="16"/>
      <c r="OXR309" s="17"/>
      <c r="OXS309" s="18"/>
      <c r="OXT309" s="17"/>
      <c r="OXU309" s="19"/>
      <c r="OXV309" s="19"/>
      <c r="OXW309" s="19"/>
      <c r="OXX309" s="15"/>
      <c r="OXY309" s="16"/>
      <c r="OXZ309" s="17"/>
      <c r="OYA309" s="18"/>
      <c r="OYB309" s="17"/>
      <c r="OYC309" s="19"/>
      <c r="OYD309" s="19"/>
      <c r="OYE309" s="19"/>
      <c r="OYF309" s="15"/>
      <c r="OYG309" s="16"/>
      <c r="OYH309" s="17"/>
      <c r="OYI309" s="18"/>
      <c r="OYJ309" s="17"/>
      <c r="OYK309" s="19"/>
      <c r="OYL309" s="19"/>
      <c r="OYM309" s="19"/>
      <c r="OYN309" s="15"/>
      <c r="OYO309" s="16"/>
      <c r="OYP309" s="17"/>
      <c r="OYQ309" s="18"/>
      <c r="OYR309" s="17"/>
      <c r="OYS309" s="19"/>
      <c r="OYT309" s="19"/>
      <c r="OYU309" s="19"/>
      <c r="OYV309" s="15"/>
      <c r="OYW309" s="16"/>
      <c r="OYX309" s="17"/>
      <c r="OYY309" s="18"/>
      <c r="OYZ309" s="17"/>
      <c r="OZA309" s="19"/>
      <c r="OZB309" s="19"/>
      <c r="OZC309" s="19"/>
      <c r="OZD309" s="15"/>
      <c r="OZE309" s="16"/>
      <c r="OZF309" s="17"/>
      <c r="OZG309" s="18"/>
      <c r="OZH309" s="17"/>
      <c r="OZI309" s="19"/>
      <c r="OZJ309" s="19"/>
      <c r="OZK309" s="19"/>
      <c r="OZL309" s="15"/>
      <c r="OZM309" s="16"/>
      <c r="OZN309" s="17"/>
      <c r="OZO309" s="18"/>
      <c r="OZP309" s="17"/>
      <c r="OZQ309" s="19"/>
      <c r="OZR309" s="19"/>
      <c r="OZS309" s="19"/>
      <c r="OZT309" s="15"/>
      <c r="OZU309" s="16"/>
      <c r="OZV309" s="17"/>
      <c r="OZW309" s="18"/>
      <c r="OZX309" s="17"/>
      <c r="OZY309" s="19"/>
      <c r="OZZ309" s="19"/>
      <c r="PAA309" s="19"/>
      <c r="PAB309" s="15"/>
      <c r="PAC309" s="16"/>
      <c r="PAD309" s="17"/>
      <c r="PAE309" s="18"/>
      <c r="PAF309" s="17"/>
      <c r="PAG309" s="19"/>
      <c r="PAH309" s="19"/>
      <c r="PAI309" s="19"/>
      <c r="PAJ309" s="15"/>
      <c r="PAK309" s="16"/>
      <c r="PAL309" s="17"/>
      <c r="PAM309" s="18"/>
      <c r="PAN309" s="17"/>
      <c r="PAO309" s="19"/>
      <c r="PAP309" s="19"/>
      <c r="PAQ309" s="19"/>
      <c r="PAR309" s="15"/>
      <c r="PAS309" s="16"/>
      <c r="PAT309" s="17"/>
      <c r="PAU309" s="18"/>
      <c r="PAV309" s="17"/>
      <c r="PAW309" s="19"/>
      <c r="PAX309" s="19"/>
      <c r="PAY309" s="19"/>
      <c r="PAZ309" s="15"/>
      <c r="PBA309" s="16"/>
      <c r="PBB309" s="17"/>
      <c r="PBC309" s="18"/>
      <c r="PBD309" s="17"/>
      <c r="PBE309" s="19"/>
      <c r="PBF309" s="19"/>
      <c r="PBG309" s="19"/>
      <c r="PBH309" s="15"/>
      <c r="PBI309" s="16"/>
      <c r="PBJ309" s="17"/>
      <c r="PBK309" s="18"/>
      <c r="PBL309" s="17"/>
      <c r="PBM309" s="19"/>
      <c r="PBN309" s="19"/>
      <c r="PBO309" s="19"/>
      <c r="PBP309" s="15"/>
      <c r="PBQ309" s="16"/>
      <c r="PBR309" s="17"/>
      <c r="PBS309" s="18"/>
      <c r="PBT309" s="17"/>
      <c r="PBU309" s="19"/>
      <c r="PBV309" s="19"/>
      <c r="PBW309" s="19"/>
      <c r="PBX309" s="15"/>
      <c r="PBY309" s="16"/>
      <c r="PBZ309" s="17"/>
      <c r="PCA309" s="18"/>
      <c r="PCB309" s="17"/>
      <c r="PCC309" s="19"/>
      <c r="PCD309" s="19"/>
      <c r="PCE309" s="19"/>
      <c r="PCF309" s="15"/>
      <c r="PCG309" s="16"/>
      <c r="PCH309" s="17"/>
      <c r="PCI309" s="18"/>
      <c r="PCJ309" s="17"/>
      <c r="PCK309" s="19"/>
      <c r="PCL309" s="19"/>
      <c r="PCM309" s="19"/>
      <c r="PCN309" s="15"/>
      <c r="PCO309" s="16"/>
      <c r="PCP309" s="17"/>
      <c r="PCQ309" s="18"/>
      <c r="PCR309" s="17"/>
      <c r="PCS309" s="19"/>
      <c r="PCT309" s="19"/>
      <c r="PCU309" s="19"/>
      <c r="PCV309" s="15"/>
      <c r="PCW309" s="16"/>
      <c r="PCX309" s="17"/>
      <c r="PCY309" s="18"/>
      <c r="PCZ309" s="17"/>
      <c r="PDA309" s="19"/>
      <c r="PDB309" s="19"/>
      <c r="PDC309" s="19"/>
      <c r="PDD309" s="15"/>
      <c r="PDE309" s="16"/>
      <c r="PDF309" s="17"/>
      <c r="PDG309" s="18"/>
      <c r="PDH309" s="17"/>
      <c r="PDI309" s="19"/>
      <c r="PDJ309" s="19"/>
      <c r="PDK309" s="19"/>
      <c r="PDL309" s="15"/>
      <c r="PDM309" s="16"/>
      <c r="PDN309" s="17"/>
      <c r="PDO309" s="18"/>
      <c r="PDP309" s="17"/>
      <c r="PDQ309" s="19"/>
      <c r="PDR309" s="19"/>
      <c r="PDS309" s="19"/>
      <c r="PDT309" s="15"/>
      <c r="PDU309" s="16"/>
      <c r="PDV309" s="17"/>
      <c r="PDW309" s="18"/>
      <c r="PDX309" s="17"/>
      <c r="PDY309" s="19"/>
      <c r="PDZ309" s="19"/>
      <c r="PEA309" s="19"/>
      <c r="PEB309" s="15"/>
      <c r="PEC309" s="16"/>
      <c r="PED309" s="17"/>
      <c r="PEE309" s="18"/>
      <c r="PEF309" s="17"/>
      <c r="PEG309" s="19"/>
      <c r="PEH309" s="19"/>
      <c r="PEI309" s="19"/>
      <c r="PEJ309" s="15"/>
      <c r="PEK309" s="16"/>
      <c r="PEL309" s="17"/>
      <c r="PEM309" s="18"/>
      <c r="PEN309" s="17"/>
      <c r="PEO309" s="19"/>
      <c r="PEP309" s="19"/>
      <c r="PEQ309" s="19"/>
      <c r="PER309" s="15"/>
      <c r="PES309" s="16"/>
      <c r="PET309" s="17"/>
      <c r="PEU309" s="18"/>
      <c r="PEV309" s="17"/>
      <c r="PEW309" s="19"/>
      <c r="PEX309" s="19"/>
      <c r="PEY309" s="19"/>
      <c r="PEZ309" s="15"/>
      <c r="PFA309" s="16"/>
      <c r="PFB309" s="17"/>
      <c r="PFC309" s="18"/>
      <c r="PFD309" s="17"/>
      <c r="PFE309" s="19"/>
      <c r="PFF309" s="19"/>
      <c r="PFG309" s="19"/>
      <c r="PFH309" s="15"/>
      <c r="PFI309" s="16"/>
      <c r="PFJ309" s="17"/>
      <c r="PFK309" s="18"/>
      <c r="PFL309" s="17"/>
      <c r="PFM309" s="19"/>
      <c r="PFN309" s="19"/>
      <c r="PFO309" s="19"/>
      <c r="PFP309" s="15"/>
      <c r="PFQ309" s="16"/>
      <c r="PFR309" s="17"/>
      <c r="PFS309" s="18"/>
      <c r="PFT309" s="17"/>
      <c r="PFU309" s="19"/>
      <c r="PFV309" s="19"/>
      <c r="PFW309" s="19"/>
      <c r="PFX309" s="15"/>
      <c r="PFY309" s="16"/>
      <c r="PFZ309" s="17"/>
      <c r="PGA309" s="18"/>
      <c r="PGB309" s="17"/>
      <c r="PGC309" s="19"/>
      <c r="PGD309" s="19"/>
      <c r="PGE309" s="19"/>
      <c r="PGF309" s="15"/>
      <c r="PGG309" s="16"/>
      <c r="PGH309" s="17"/>
      <c r="PGI309" s="18"/>
      <c r="PGJ309" s="17"/>
      <c r="PGK309" s="19"/>
      <c r="PGL309" s="19"/>
      <c r="PGM309" s="19"/>
      <c r="PGN309" s="15"/>
      <c r="PGO309" s="16"/>
      <c r="PGP309" s="17"/>
      <c r="PGQ309" s="18"/>
      <c r="PGR309" s="17"/>
      <c r="PGS309" s="19"/>
      <c r="PGT309" s="19"/>
      <c r="PGU309" s="19"/>
      <c r="PGV309" s="15"/>
      <c r="PGW309" s="16"/>
      <c r="PGX309" s="17"/>
      <c r="PGY309" s="18"/>
      <c r="PGZ309" s="17"/>
      <c r="PHA309" s="19"/>
      <c r="PHB309" s="19"/>
      <c r="PHC309" s="19"/>
      <c r="PHD309" s="15"/>
      <c r="PHE309" s="16"/>
      <c r="PHF309" s="17"/>
      <c r="PHG309" s="18"/>
      <c r="PHH309" s="17"/>
      <c r="PHI309" s="19"/>
      <c r="PHJ309" s="19"/>
      <c r="PHK309" s="19"/>
      <c r="PHL309" s="15"/>
      <c r="PHM309" s="16"/>
      <c r="PHN309" s="17"/>
      <c r="PHO309" s="18"/>
      <c r="PHP309" s="17"/>
      <c r="PHQ309" s="19"/>
      <c r="PHR309" s="19"/>
      <c r="PHS309" s="19"/>
      <c r="PHT309" s="15"/>
      <c r="PHU309" s="16"/>
      <c r="PHV309" s="17"/>
      <c r="PHW309" s="18"/>
      <c r="PHX309" s="17"/>
      <c r="PHY309" s="19"/>
      <c r="PHZ309" s="19"/>
      <c r="PIA309" s="19"/>
      <c r="PIB309" s="15"/>
      <c r="PIC309" s="16"/>
      <c r="PID309" s="17"/>
      <c r="PIE309" s="18"/>
      <c r="PIF309" s="17"/>
      <c r="PIG309" s="19"/>
      <c r="PIH309" s="19"/>
      <c r="PII309" s="19"/>
      <c r="PIJ309" s="15"/>
      <c r="PIK309" s="16"/>
      <c r="PIL309" s="17"/>
      <c r="PIM309" s="18"/>
      <c r="PIN309" s="17"/>
      <c r="PIO309" s="19"/>
      <c r="PIP309" s="19"/>
      <c r="PIQ309" s="19"/>
      <c r="PIR309" s="15"/>
      <c r="PIS309" s="16"/>
      <c r="PIT309" s="17"/>
      <c r="PIU309" s="18"/>
      <c r="PIV309" s="17"/>
      <c r="PIW309" s="19"/>
      <c r="PIX309" s="19"/>
      <c r="PIY309" s="19"/>
      <c r="PIZ309" s="15"/>
      <c r="PJA309" s="16"/>
      <c r="PJB309" s="17"/>
      <c r="PJC309" s="18"/>
      <c r="PJD309" s="17"/>
      <c r="PJE309" s="19"/>
      <c r="PJF309" s="19"/>
      <c r="PJG309" s="19"/>
      <c r="PJH309" s="15"/>
      <c r="PJI309" s="16"/>
      <c r="PJJ309" s="17"/>
      <c r="PJK309" s="18"/>
      <c r="PJL309" s="17"/>
      <c r="PJM309" s="19"/>
      <c r="PJN309" s="19"/>
      <c r="PJO309" s="19"/>
      <c r="PJP309" s="15"/>
      <c r="PJQ309" s="16"/>
      <c r="PJR309" s="17"/>
      <c r="PJS309" s="18"/>
      <c r="PJT309" s="17"/>
      <c r="PJU309" s="19"/>
      <c r="PJV309" s="19"/>
      <c r="PJW309" s="19"/>
      <c r="PJX309" s="15"/>
      <c r="PJY309" s="16"/>
      <c r="PJZ309" s="17"/>
      <c r="PKA309" s="18"/>
      <c r="PKB309" s="17"/>
      <c r="PKC309" s="19"/>
      <c r="PKD309" s="19"/>
      <c r="PKE309" s="19"/>
      <c r="PKF309" s="15"/>
      <c r="PKG309" s="16"/>
      <c r="PKH309" s="17"/>
      <c r="PKI309" s="18"/>
      <c r="PKJ309" s="17"/>
      <c r="PKK309" s="19"/>
      <c r="PKL309" s="19"/>
      <c r="PKM309" s="19"/>
      <c r="PKN309" s="15"/>
      <c r="PKO309" s="16"/>
      <c r="PKP309" s="17"/>
      <c r="PKQ309" s="18"/>
      <c r="PKR309" s="17"/>
      <c r="PKS309" s="19"/>
      <c r="PKT309" s="19"/>
      <c r="PKU309" s="19"/>
      <c r="PKV309" s="15"/>
      <c r="PKW309" s="16"/>
      <c r="PKX309" s="17"/>
      <c r="PKY309" s="18"/>
      <c r="PKZ309" s="17"/>
      <c r="PLA309" s="19"/>
      <c r="PLB309" s="19"/>
      <c r="PLC309" s="19"/>
      <c r="PLD309" s="15"/>
      <c r="PLE309" s="16"/>
      <c r="PLF309" s="17"/>
      <c r="PLG309" s="18"/>
      <c r="PLH309" s="17"/>
      <c r="PLI309" s="19"/>
      <c r="PLJ309" s="19"/>
      <c r="PLK309" s="19"/>
      <c r="PLL309" s="15"/>
      <c r="PLM309" s="16"/>
      <c r="PLN309" s="17"/>
      <c r="PLO309" s="18"/>
      <c r="PLP309" s="17"/>
      <c r="PLQ309" s="19"/>
      <c r="PLR309" s="19"/>
      <c r="PLS309" s="19"/>
      <c r="PLT309" s="15"/>
      <c r="PLU309" s="16"/>
      <c r="PLV309" s="17"/>
      <c r="PLW309" s="18"/>
      <c r="PLX309" s="17"/>
      <c r="PLY309" s="19"/>
      <c r="PLZ309" s="19"/>
      <c r="PMA309" s="19"/>
      <c r="PMB309" s="15"/>
      <c r="PMC309" s="16"/>
      <c r="PMD309" s="17"/>
      <c r="PME309" s="18"/>
      <c r="PMF309" s="17"/>
      <c r="PMG309" s="19"/>
      <c r="PMH309" s="19"/>
      <c r="PMI309" s="19"/>
      <c r="PMJ309" s="15"/>
      <c r="PMK309" s="16"/>
      <c r="PML309" s="17"/>
      <c r="PMM309" s="18"/>
      <c r="PMN309" s="17"/>
      <c r="PMO309" s="19"/>
      <c r="PMP309" s="19"/>
      <c r="PMQ309" s="19"/>
      <c r="PMR309" s="15"/>
      <c r="PMS309" s="16"/>
      <c r="PMT309" s="17"/>
      <c r="PMU309" s="18"/>
      <c r="PMV309" s="17"/>
      <c r="PMW309" s="19"/>
      <c r="PMX309" s="19"/>
      <c r="PMY309" s="19"/>
      <c r="PMZ309" s="15"/>
      <c r="PNA309" s="16"/>
      <c r="PNB309" s="17"/>
      <c r="PNC309" s="18"/>
      <c r="PND309" s="17"/>
      <c r="PNE309" s="19"/>
      <c r="PNF309" s="19"/>
      <c r="PNG309" s="19"/>
      <c r="PNH309" s="15"/>
      <c r="PNI309" s="16"/>
      <c r="PNJ309" s="17"/>
      <c r="PNK309" s="18"/>
      <c r="PNL309" s="17"/>
      <c r="PNM309" s="19"/>
      <c r="PNN309" s="19"/>
      <c r="PNO309" s="19"/>
      <c r="PNP309" s="15"/>
      <c r="PNQ309" s="16"/>
      <c r="PNR309" s="17"/>
      <c r="PNS309" s="18"/>
      <c r="PNT309" s="17"/>
      <c r="PNU309" s="19"/>
      <c r="PNV309" s="19"/>
      <c r="PNW309" s="19"/>
      <c r="PNX309" s="15"/>
      <c r="PNY309" s="16"/>
      <c r="PNZ309" s="17"/>
      <c r="POA309" s="18"/>
      <c r="POB309" s="17"/>
      <c r="POC309" s="19"/>
      <c r="POD309" s="19"/>
      <c r="POE309" s="19"/>
      <c r="POF309" s="15"/>
      <c r="POG309" s="16"/>
      <c r="POH309" s="17"/>
      <c r="POI309" s="18"/>
      <c r="POJ309" s="17"/>
      <c r="POK309" s="19"/>
      <c r="POL309" s="19"/>
      <c r="POM309" s="19"/>
      <c r="PON309" s="15"/>
      <c r="POO309" s="16"/>
      <c r="POP309" s="17"/>
      <c r="POQ309" s="18"/>
      <c r="POR309" s="17"/>
      <c r="POS309" s="19"/>
      <c r="POT309" s="19"/>
      <c r="POU309" s="19"/>
      <c r="POV309" s="15"/>
      <c r="POW309" s="16"/>
      <c r="POX309" s="17"/>
      <c r="POY309" s="18"/>
      <c r="POZ309" s="17"/>
      <c r="PPA309" s="19"/>
      <c r="PPB309" s="19"/>
      <c r="PPC309" s="19"/>
      <c r="PPD309" s="15"/>
      <c r="PPE309" s="16"/>
      <c r="PPF309" s="17"/>
      <c r="PPG309" s="18"/>
      <c r="PPH309" s="17"/>
      <c r="PPI309" s="19"/>
      <c r="PPJ309" s="19"/>
      <c r="PPK309" s="19"/>
      <c r="PPL309" s="15"/>
      <c r="PPM309" s="16"/>
      <c r="PPN309" s="17"/>
      <c r="PPO309" s="18"/>
      <c r="PPP309" s="17"/>
      <c r="PPQ309" s="19"/>
      <c r="PPR309" s="19"/>
      <c r="PPS309" s="19"/>
      <c r="PPT309" s="15"/>
      <c r="PPU309" s="16"/>
      <c r="PPV309" s="17"/>
      <c r="PPW309" s="18"/>
      <c r="PPX309" s="17"/>
      <c r="PPY309" s="19"/>
      <c r="PPZ309" s="19"/>
      <c r="PQA309" s="19"/>
      <c r="PQB309" s="15"/>
      <c r="PQC309" s="16"/>
      <c r="PQD309" s="17"/>
      <c r="PQE309" s="18"/>
      <c r="PQF309" s="17"/>
      <c r="PQG309" s="19"/>
      <c r="PQH309" s="19"/>
      <c r="PQI309" s="19"/>
      <c r="PQJ309" s="15"/>
      <c r="PQK309" s="16"/>
      <c r="PQL309" s="17"/>
      <c r="PQM309" s="18"/>
      <c r="PQN309" s="17"/>
      <c r="PQO309" s="19"/>
      <c r="PQP309" s="19"/>
      <c r="PQQ309" s="19"/>
      <c r="PQR309" s="15"/>
      <c r="PQS309" s="16"/>
      <c r="PQT309" s="17"/>
      <c r="PQU309" s="18"/>
      <c r="PQV309" s="17"/>
      <c r="PQW309" s="19"/>
      <c r="PQX309" s="19"/>
      <c r="PQY309" s="19"/>
      <c r="PQZ309" s="15"/>
      <c r="PRA309" s="16"/>
      <c r="PRB309" s="17"/>
      <c r="PRC309" s="18"/>
      <c r="PRD309" s="17"/>
      <c r="PRE309" s="19"/>
      <c r="PRF309" s="19"/>
      <c r="PRG309" s="19"/>
      <c r="PRH309" s="15"/>
      <c r="PRI309" s="16"/>
      <c r="PRJ309" s="17"/>
      <c r="PRK309" s="18"/>
      <c r="PRL309" s="17"/>
      <c r="PRM309" s="19"/>
      <c r="PRN309" s="19"/>
      <c r="PRO309" s="19"/>
      <c r="PRP309" s="15"/>
      <c r="PRQ309" s="16"/>
      <c r="PRR309" s="17"/>
      <c r="PRS309" s="18"/>
      <c r="PRT309" s="17"/>
      <c r="PRU309" s="19"/>
      <c r="PRV309" s="19"/>
      <c r="PRW309" s="19"/>
      <c r="PRX309" s="15"/>
      <c r="PRY309" s="16"/>
      <c r="PRZ309" s="17"/>
      <c r="PSA309" s="18"/>
      <c r="PSB309" s="17"/>
      <c r="PSC309" s="19"/>
      <c r="PSD309" s="19"/>
      <c r="PSE309" s="19"/>
      <c r="PSF309" s="15"/>
      <c r="PSG309" s="16"/>
      <c r="PSH309" s="17"/>
      <c r="PSI309" s="18"/>
      <c r="PSJ309" s="17"/>
      <c r="PSK309" s="19"/>
      <c r="PSL309" s="19"/>
      <c r="PSM309" s="19"/>
      <c r="PSN309" s="15"/>
      <c r="PSO309" s="16"/>
      <c r="PSP309" s="17"/>
      <c r="PSQ309" s="18"/>
      <c r="PSR309" s="17"/>
      <c r="PSS309" s="19"/>
      <c r="PST309" s="19"/>
      <c r="PSU309" s="19"/>
      <c r="PSV309" s="15"/>
      <c r="PSW309" s="16"/>
      <c r="PSX309" s="17"/>
      <c r="PSY309" s="18"/>
      <c r="PSZ309" s="17"/>
      <c r="PTA309" s="19"/>
      <c r="PTB309" s="19"/>
      <c r="PTC309" s="19"/>
      <c r="PTD309" s="15"/>
      <c r="PTE309" s="16"/>
      <c r="PTF309" s="17"/>
      <c r="PTG309" s="18"/>
      <c r="PTH309" s="17"/>
      <c r="PTI309" s="19"/>
      <c r="PTJ309" s="19"/>
      <c r="PTK309" s="19"/>
      <c r="PTL309" s="15"/>
      <c r="PTM309" s="16"/>
      <c r="PTN309" s="17"/>
      <c r="PTO309" s="18"/>
      <c r="PTP309" s="17"/>
      <c r="PTQ309" s="19"/>
      <c r="PTR309" s="19"/>
      <c r="PTS309" s="19"/>
      <c r="PTT309" s="15"/>
      <c r="PTU309" s="16"/>
      <c r="PTV309" s="17"/>
      <c r="PTW309" s="18"/>
      <c r="PTX309" s="17"/>
      <c r="PTY309" s="19"/>
      <c r="PTZ309" s="19"/>
      <c r="PUA309" s="19"/>
      <c r="PUB309" s="15"/>
      <c r="PUC309" s="16"/>
      <c r="PUD309" s="17"/>
      <c r="PUE309" s="18"/>
      <c r="PUF309" s="17"/>
      <c r="PUG309" s="19"/>
      <c r="PUH309" s="19"/>
      <c r="PUI309" s="19"/>
      <c r="PUJ309" s="15"/>
      <c r="PUK309" s="16"/>
      <c r="PUL309" s="17"/>
      <c r="PUM309" s="18"/>
      <c r="PUN309" s="17"/>
      <c r="PUO309" s="19"/>
      <c r="PUP309" s="19"/>
      <c r="PUQ309" s="19"/>
      <c r="PUR309" s="15"/>
      <c r="PUS309" s="16"/>
      <c r="PUT309" s="17"/>
      <c r="PUU309" s="18"/>
      <c r="PUV309" s="17"/>
      <c r="PUW309" s="19"/>
      <c r="PUX309" s="19"/>
      <c r="PUY309" s="19"/>
      <c r="PUZ309" s="15"/>
      <c r="PVA309" s="16"/>
      <c r="PVB309" s="17"/>
      <c r="PVC309" s="18"/>
      <c r="PVD309" s="17"/>
      <c r="PVE309" s="19"/>
      <c r="PVF309" s="19"/>
      <c r="PVG309" s="19"/>
      <c r="PVH309" s="15"/>
      <c r="PVI309" s="16"/>
      <c r="PVJ309" s="17"/>
      <c r="PVK309" s="18"/>
      <c r="PVL309" s="17"/>
      <c r="PVM309" s="19"/>
      <c r="PVN309" s="19"/>
      <c r="PVO309" s="19"/>
      <c r="PVP309" s="15"/>
      <c r="PVQ309" s="16"/>
      <c r="PVR309" s="17"/>
      <c r="PVS309" s="18"/>
      <c r="PVT309" s="17"/>
      <c r="PVU309" s="19"/>
      <c r="PVV309" s="19"/>
      <c r="PVW309" s="19"/>
      <c r="PVX309" s="15"/>
      <c r="PVY309" s="16"/>
      <c r="PVZ309" s="17"/>
      <c r="PWA309" s="18"/>
      <c r="PWB309" s="17"/>
      <c r="PWC309" s="19"/>
      <c r="PWD309" s="19"/>
      <c r="PWE309" s="19"/>
      <c r="PWF309" s="15"/>
      <c r="PWG309" s="16"/>
      <c r="PWH309" s="17"/>
      <c r="PWI309" s="18"/>
      <c r="PWJ309" s="17"/>
      <c r="PWK309" s="19"/>
      <c r="PWL309" s="19"/>
      <c r="PWM309" s="19"/>
      <c r="PWN309" s="15"/>
      <c r="PWO309" s="16"/>
      <c r="PWP309" s="17"/>
      <c r="PWQ309" s="18"/>
      <c r="PWR309" s="17"/>
      <c r="PWS309" s="19"/>
      <c r="PWT309" s="19"/>
      <c r="PWU309" s="19"/>
      <c r="PWV309" s="15"/>
      <c r="PWW309" s="16"/>
      <c r="PWX309" s="17"/>
      <c r="PWY309" s="18"/>
      <c r="PWZ309" s="17"/>
      <c r="PXA309" s="19"/>
      <c r="PXB309" s="19"/>
      <c r="PXC309" s="19"/>
      <c r="PXD309" s="15"/>
      <c r="PXE309" s="16"/>
      <c r="PXF309" s="17"/>
      <c r="PXG309" s="18"/>
      <c r="PXH309" s="17"/>
      <c r="PXI309" s="19"/>
      <c r="PXJ309" s="19"/>
      <c r="PXK309" s="19"/>
      <c r="PXL309" s="15"/>
      <c r="PXM309" s="16"/>
      <c r="PXN309" s="17"/>
      <c r="PXO309" s="18"/>
      <c r="PXP309" s="17"/>
      <c r="PXQ309" s="19"/>
      <c r="PXR309" s="19"/>
      <c r="PXS309" s="19"/>
      <c r="PXT309" s="15"/>
      <c r="PXU309" s="16"/>
      <c r="PXV309" s="17"/>
      <c r="PXW309" s="18"/>
      <c r="PXX309" s="17"/>
      <c r="PXY309" s="19"/>
      <c r="PXZ309" s="19"/>
      <c r="PYA309" s="19"/>
      <c r="PYB309" s="15"/>
      <c r="PYC309" s="16"/>
      <c r="PYD309" s="17"/>
      <c r="PYE309" s="18"/>
      <c r="PYF309" s="17"/>
      <c r="PYG309" s="19"/>
      <c r="PYH309" s="19"/>
      <c r="PYI309" s="19"/>
      <c r="PYJ309" s="15"/>
      <c r="PYK309" s="16"/>
      <c r="PYL309" s="17"/>
      <c r="PYM309" s="18"/>
      <c r="PYN309" s="17"/>
      <c r="PYO309" s="19"/>
      <c r="PYP309" s="19"/>
      <c r="PYQ309" s="19"/>
      <c r="PYR309" s="15"/>
      <c r="PYS309" s="16"/>
      <c r="PYT309" s="17"/>
      <c r="PYU309" s="18"/>
      <c r="PYV309" s="17"/>
      <c r="PYW309" s="19"/>
      <c r="PYX309" s="19"/>
      <c r="PYY309" s="19"/>
      <c r="PYZ309" s="15"/>
      <c r="PZA309" s="16"/>
      <c r="PZB309" s="17"/>
      <c r="PZC309" s="18"/>
      <c r="PZD309" s="17"/>
      <c r="PZE309" s="19"/>
      <c r="PZF309" s="19"/>
      <c r="PZG309" s="19"/>
      <c r="PZH309" s="15"/>
      <c r="PZI309" s="16"/>
      <c r="PZJ309" s="17"/>
      <c r="PZK309" s="18"/>
      <c r="PZL309" s="17"/>
      <c r="PZM309" s="19"/>
      <c r="PZN309" s="19"/>
      <c r="PZO309" s="19"/>
      <c r="PZP309" s="15"/>
      <c r="PZQ309" s="16"/>
      <c r="PZR309" s="17"/>
      <c r="PZS309" s="18"/>
      <c r="PZT309" s="17"/>
      <c r="PZU309" s="19"/>
      <c r="PZV309" s="19"/>
      <c r="PZW309" s="19"/>
      <c r="PZX309" s="15"/>
      <c r="PZY309" s="16"/>
      <c r="PZZ309" s="17"/>
      <c r="QAA309" s="18"/>
      <c r="QAB309" s="17"/>
      <c r="QAC309" s="19"/>
      <c r="QAD309" s="19"/>
      <c r="QAE309" s="19"/>
      <c r="QAF309" s="15"/>
      <c r="QAG309" s="16"/>
      <c r="QAH309" s="17"/>
      <c r="QAI309" s="18"/>
      <c r="QAJ309" s="17"/>
      <c r="QAK309" s="19"/>
      <c r="QAL309" s="19"/>
      <c r="QAM309" s="19"/>
      <c r="QAN309" s="15"/>
      <c r="QAO309" s="16"/>
      <c r="QAP309" s="17"/>
      <c r="QAQ309" s="18"/>
      <c r="QAR309" s="17"/>
      <c r="QAS309" s="19"/>
      <c r="QAT309" s="19"/>
      <c r="QAU309" s="19"/>
      <c r="QAV309" s="15"/>
      <c r="QAW309" s="16"/>
      <c r="QAX309" s="17"/>
      <c r="QAY309" s="18"/>
      <c r="QAZ309" s="17"/>
      <c r="QBA309" s="19"/>
      <c r="QBB309" s="19"/>
      <c r="QBC309" s="19"/>
      <c r="QBD309" s="15"/>
      <c r="QBE309" s="16"/>
      <c r="QBF309" s="17"/>
      <c r="QBG309" s="18"/>
      <c r="QBH309" s="17"/>
      <c r="QBI309" s="19"/>
      <c r="QBJ309" s="19"/>
      <c r="QBK309" s="19"/>
      <c r="QBL309" s="15"/>
      <c r="QBM309" s="16"/>
      <c r="QBN309" s="17"/>
      <c r="QBO309" s="18"/>
      <c r="QBP309" s="17"/>
      <c r="QBQ309" s="19"/>
      <c r="QBR309" s="19"/>
      <c r="QBS309" s="19"/>
      <c r="QBT309" s="15"/>
      <c r="QBU309" s="16"/>
      <c r="QBV309" s="17"/>
      <c r="QBW309" s="18"/>
      <c r="QBX309" s="17"/>
      <c r="QBY309" s="19"/>
      <c r="QBZ309" s="19"/>
      <c r="QCA309" s="19"/>
      <c r="QCB309" s="15"/>
      <c r="QCC309" s="16"/>
      <c r="QCD309" s="17"/>
      <c r="QCE309" s="18"/>
      <c r="QCF309" s="17"/>
      <c r="QCG309" s="19"/>
      <c r="QCH309" s="19"/>
      <c r="QCI309" s="19"/>
      <c r="QCJ309" s="15"/>
      <c r="QCK309" s="16"/>
      <c r="QCL309" s="17"/>
      <c r="QCM309" s="18"/>
      <c r="QCN309" s="17"/>
      <c r="QCO309" s="19"/>
      <c r="QCP309" s="19"/>
      <c r="QCQ309" s="19"/>
      <c r="QCR309" s="15"/>
      <c r="QCS309" s="16"/>
      <c r="QCT309" s="17"/>
      <c r="QCU309" s="18"/>
      <c r="QCV309" s="17"/>
      <c r="QCW309" s="19"/>
      <c r="QCX309" s="19"/>
      <c r="QCY309" s="19"/>
      <c r="QCZ309" s="15"/>
      <c r="QDA309" s="16"/>
      <c r="QDB309" s="17"/>
      <c r="QDC309" s="18"/>
      <c r="QDD309" s="17"/>
      <c r="QDE309" s="19"/>
      <c r="QDF309" s="19"/>
      <c r="QDG309" s="19"/>
      <c r="QDH309" s="15"/>
      <c r="QDI309" s="16"/>
      <c r="QDJ309" s="17"/>
      <c r="QDK309" s="18"/>
      <c r="QDL309" s="17"/>
      <c r="QDM309" s="19"/>
      <c r="QDN309" s="19"/>
      <c r="QDO309" s="19"/>
      <c r="QDP309" s="15"/>
      <c r="QDQ309" s="16"/>
      <c r="QDR309" s="17"/>
      <c r="QDS309" s="18"/>
      <c r="QDT309" s="17"/>
      <c r="QDU309" s="19"/>
      <c r="QDV309" s="19"/>
      <c r="QDW309" s="19"/>
      <c r="QDX309" s="15"/>
      <c r="QDY309" s="16"/>
      <c r="QDZ309" s="17"/>
      <c r="QEA309" s="18"/>
      <c r="QEB309" s="17"/>
      <c r="QEC309" s="19"/>
      <c r="QED309" s="19"/>
      <c r="QEE309" s="19"/>
      <c r="QEF309" s="15"/>
      <c r="QEG309" s="16"/>
      <c r="QEH309" s="17"/>
      <c r="QEI309" s="18"/>
      <c r="QEJ309" s="17"/>
      <c r="QEK309" s="19"/>
      <c r="QEL309" s="19"/>
      <c r="QEM309" s="19"/>
      <c r="QEN309" s="15"/>
      <c r="QEO309" s="16"/>
      <c r="QEP309" s="17"/>
      <c r="QEQ309" s="18"/>
      <c r="QER309" s="17"/>
      <c r="QES309" s="19"/>
      <c r="QET309" s="19"/>
      <c r="QEU309" s="19"/>
      <c r="QEV309" s="15"/>
      <c r="QEW309" s="16"/>
      <c r="QEX309" s="17"/>
      <c r="QEY309" s="18"/>
      <c r="QEZ309" s="17"/>
      <c r="QFA309" s="19"/>
      <c r="QFB309" s="19"/>
      <c r="QFC309" s="19"/>
      <c r="QFD309" s="15"/>
      <c r="QFE309" s="16"/>
      <c r="QFF309" s="17"/>
      <c r="QFG309" s="18"/>
      <c r="QFH309" s="17"/>
      <c r="QFI309" s="19"/>
      <c r="QFJ309" s="19"/>
      <c r="QFK309" s="19"/>
      <c r="QFL309" s="15"/>
      <c r="QFM309" s="16"/>
      <c r="QFN309" s="17"/>
      <c r="QFO309" s="18"/>
      <c r="QFP309" s="17"/>
      <c r="QFQ309" s="19"/>
      <c r="QFR309" s="19"/>
      <c r="QFS309" s="19"/>
      <c r="QFT309" s="15"/>
      <c r="QFU309" s="16"/>
      <c r="QFV309" s="17"/>
      <c r="QFW309" s="18"/>
      <c r="QFX309" s="17"/>
      <c r="QFY309" s="19"/>
      <c r="QFZ309" s="19"/>
      <c r="QGA309" s="19"/>
      <c r="QGB309" s="15"/>
      <c r="QGC309" s="16"/>
      <c r="QGD309" s="17"/>
      <c r="QGE309" s="18"/>
      <c r="QGF309" s="17"/>
      <c r="QGG309" s="19"/>
      <c r="QGH309" s="19"/>
      <c r="QGI309" s="19"/>
      <c r="QGJ309" s="15"/>
      <c r="QGK309" s="16"/>
      <c r="QGL309" s="17"/>
      <c r="QGM309" s="18"/>
      <c r="QGN309" s="17"/>
      <c r="QGO309" s="19"/>
      <c r="QGP309" s="19"/>
      <c r="QGQ309" s="19"/>
      <c r="QGR309" s="15"/>
      <c r="QGS309" s="16"/>
      <c r="QGT309" s="17"/>
      <c r="QGU309" s="18"/>
      <c r="QGV309" s="17"/>
      <c r="QGW309" s="19"/>
      <c r="QGX309" s="19"/>
      <c r="QGY309" s="19"/>
      <c r="QGZ309" s="15"/>
      <c r="QHA309" s="16"/>
      <c r="QHB309" s="17"/>
      <c r="QHC309" s="18"/>
      <c r="QHD309" s="17"/>
      <c r="QHE309" s="19"/>
      <c r="QHF309" s="19"/>
      <c r="QHG309" s="19"/>
      <c r="QHH309" s="15"/>
      <c r="QHI309" s="16"/>
      <c r="QHJ309" s="17"/>
      <c r="QHK309" s="18"/>
      <c r="QHL309" s="17"/>
      <c r="QHM309" s="19"/>
      <c r="QHN309" s="19"/>
      <c r="QHO309" s="19"/>
      <c r="QHP309" s="15"/>
      <c r="QHQ309" s="16"/>
      <c r="QHR309" s="17"/>
      <c r="QHS309" s="18"/>
      <c r="QHT309" s="17"/>
      <c r="QHU309" s="19"/>
      <c r="QHV309" s="19"/>
      <c r="QHW309" s="19"/>
      <c r="QHX309" s="15"/>
      <c r="QHY309" s="16"/>
      <c r="QHZ309" s="17"/>
      <c r="QIA309" s="18"/>
      <c r="QIB309" s="17"/>
      <c r="QIC309" s="19"/>
      <c r="QID309" s="19"/>
      <c r="QIE309" s="19"/>
      <c r="QIF309" s="15"/>
      <c r="QIG309" s="16"/>
      <c r="QIH309" s="17"/>
      <c r="QII309" s="18"/>
      <c r="QIJ309" s="17"/>
      <c r="QIK309" s="19"/>
      <c r="QIL309" s="19"/>
      <c r="QIM309" s="19"/>
      <c r="QIN309" s="15"/>
      <c r="QIO309" s="16"/>
      <c r="QIP309" s="17"/>
      <c r="QIQ309" s="18"/>
      <c r="QIR309" s="17"/>
      <c r="QIS309" s="19"/>
      <c r="QIT309" s="19"/>
      <c r="QIU309" s="19"/>
      <c r="QIV309" s="15"/>
      <c r="QIW309" s="16"/>
      <c r="QIX309" s="17"/>
      <c r="QIY309" s="18"/>
      <c r="QIZ309" s="17"/>
      <c r="QJA309" s="19"/>
      <c r="QJB309" s="19"/>
      <c r="QJC309" s="19"/>
      <c r="QJD309" s="15"/>
      <c r="QJE309" s="16"/>
      <c r="QJF309" s="17"/>
      <c r="QJG309" s="18"/>
      <c r="QJH309" s="17"/>
      <c r="QJI309" s="19"/>
      <c r="QJJ309" s="19"/>
      <c r="QJK309" s="19"/>
      <c r="QJL309" s="15"/>
      <c r="QJM309" s="16"/>
      <c r="QJN309" s="17"/>
      <c r="QJO309" s="18"/>
      <c r="QJP309" s="17"/>
      <c r="QJQ309" s="19"/>
      <c r="QJR309" s="19"/>
      <c r="QJS309" s="19"/>
      <c r="QJT309" s="15"/>
      <c r="QJU309" s="16"/>
      <c r="QJV309" s="17"/>
      <c r="QJW309" s="18"/>
      <c r="QJX309" s="17"/>
      <c r="QJY309" s="19"/>
      <c r="QJZ309" s="19"/>
      <c r="QKA309" s="19"/>
      <c r="QKB309" s="15"/>
      <c r="QKC309" s="16"/>
      <c r="QKD309" s="17"/>
      <c r="QKE309" s="18"/>
      <c r="QKF309" s="17"/>
      <c r="QKG309" s="19"/>
      <c r="QKH309" s="19"/>
      <c r="QKI309" s="19"/>
      <c r="QKJ309" s="15"/>
      <c r="QKK309" s="16"/>
      <c r="QKL309" s="17"/>
      <c r="QKM309" s="18"/>
      <c r="QKN309" s="17"/>
      <c r="QKO309" s="19"/>
      <c r="QKP309" s="19"/>
      <c r="QKQ309" s="19"/>
      <c r="QKR309" s="15"/>
      <c r="QKS309" s="16"/>
      <c r="QKT309" s="17"/>
      <c r="QKU309" s="18"/>
      <c r="QKV309" s="17"/>
      <c r="QKW309" s="19"/>
      <c r="QKX309" s="19"/>
      <c r="QKY309" s="19"/>
      <c r="QKZ309" s="15"/>
      <c r="QLA309" s="16"/>
      <c r="QLB309" s="17"/>
      <c r="QLC309" s="18"/>
      <c r="QLD309" s="17"/>
      <c r="QLE309" s="19"/>
      <c r="QLF309" s="19"/>
      <c r="QLG309" s="19"/>
      <c r="QLH309" s="15"/>
      <c r="QLI309" s="16"/>
      <c r="QLJ309" s="17"/>
      <c r="QLK309" s="18"/>
      <c r="QLL309" s="17"/>
      <c r="QLM309" s="19"/>
      <c r="QLN309" s="19"/>
      <c r="QLO309" s="19"/>
      <c r="QLP309" s="15"/>
      <c r="QLQ309" s="16"/>
      <c r="QLR309" s="17"/>
      <c r="QLS309" s="18"/>
      <c r="QLT309" s="17"/>
      <c r="QLU309" s="19"/>
      <c r="QLV309" s="19"/>
      <c r="QLW309" s="19"/>
      <c r="QLX309" s="15"/>
      <c r="QLY309" s="16"/>
      <c r="QLZ309" s="17"/>
      <c r="QMA309" s="18"/>
      <c r="QMB309" s="17"/>
      <c r="QMC309" s="19"/>
      <c r="QMD309" s="19"/>
      <c r="QME309" s="19"/>
      <c r="QMF309" s="15"/>
      <c r="QMG309" s="16"/>
      <c r="QMH309" s="17"/>
      <c r="QMI309" s="18"/>
      <c r="QMJ309" s="17"/>
      <c r="QMK309" s="19"/>
      <c r="QML309" s="19"/>
      <c r="QMM309" s="19"/>
      <c r="QMN309" s="15"/>
      <c r="QMO309" s="16"/>
      <c r="QMP309" s="17"/>
      <c r="QMQ309" s="18"/>
      <c r="QMR309" s="17"/>
      <c r="QMS309" s="19"/>
      <c r="QMT309" s="19"/>
      <c r="QMU309" s="19"/>
      <c r="QMV309" s="15"/>
      <c r="QMW309" s="16"/>
      <c r="QMX309" s="17"/>
      <c r="QMY309" s="18"/>
      <c r="QMZ309" s="17"/>
      <c r="QNA309" s="19"/>
      <c r="QNB309" s="19"/>
      <c r="QNC309" s="19"/>
      <c r="QND309" s="15"/>
      <c r="QNE309" s="16"/>
      <c r="QNF309" s="17"/>
      <c r="QNG309" s="18"/>
      <c r="QNH309" s="17"/>
      <c r="QNI309" s="19"/>
      <c r="QNJ309" s="19"/>
      <c r="QNK309" s="19"/>
      <c r="QNL309" s="15"/>
      <c r="QNM309" s="16"/>
      <c r="QNN309" s="17"/>
      <c r="QNO309" s="18"/>
      <c r="QNP309" s="17"/>
      <c r="QNQ309" s="19"/>
      <c r="QNR309" s="19"/>
      <c r="QNS309" s="19"/>
      <c r="QNT309" s="15"/>
      <c r="QNU309" s="16"/>
      <c r="QNV309" s="17"/>
      <c r="QNW309" s="18"/>
      <c r="QNX309" s="17"/>
      <c r="QNY309" s="19"/>
      <c r="QNZ309" s="19"/>
      <c r="QOA309" s="19"/>
      <c r="QOB309" s="15"/>
      <c r="QOC309" s="16"/>
      <c r="QOD309" s="17"/>
      <c r="QOE309" s="18"/>
      <c r="QOF309" s="17"/>
      <c r="QOG309" s="19"/>
      <c r="QOH309" s="19"/>
      <c r="QOI309" s="19"/>
      <c r="QOJ309" s="15"/>
      <c r="QOK309" s="16"/>
      <c r="QOL309" s="17"/>
      <c r="QOM309" s="18"/>
      <c r="QON309" s="17"/>
      <c r="QOO309" s="19"/>
      <c r="QOP309" s="19"/>
      <c r="QOQ309" s="19"/>
      <c r="QOR309" s="15"/>
      <c r="QOS309" s="16"/>
      <c r="QOT309" s="17"/>
      <c r="QOU309" s="18"/>
      <c r="QOV309" s="17"/>
      <c r="QOW309" s="19"/>
      <c r="QOX309" s="19"/>
      <c r="QOY309" s="19"/>
      <c r="QOZ309" s="15"/>
      <c r="QPA309" s="16"/>
      <c r="QPB309" s="17"/>
      <c r="QPC309" s="18"/>
      <c r="QPD309" s="17"/>
      <c r="QPE309" s="19"/>
      <c r="QPF309" s="19"/>
      <c r="QPG309" s="19"/>
      <c r="QPH309" s="15"/>
      <c r="QPI309" s="16"/>
      <c r="QPJ309" s="17"/>
      <c r="QPK309" s="18"/>
      <c r="QPL309" s="17"/>
      <c r="QPM309" s="19"/>
      <c r="QPN309" s="19"/>
      <c r="QPO309" s="19"/>
      <c r="QPP309" s="15"/>
      <c r="QPQ309" s="16"/>
      <c r="QPR309" s="17"/>
      <c r="QPS309" s="18"/>
      <c r="QPT309" s="17"/>
      <c r="QPU309" s="19"/>
      <c r="QPV309" s="19"/>
      <c r="QPW309" s="19"/>
      <c r="QPX309" s="15"/>
      <c r="QPY309" s="16"/>
      <c r="QPZ309" s="17"/>
      <c r="QQA309" s="18"/>
      <c r="QQB309" s="17"/>
      <c r="QQC309" s="19"/>
      <c r="QQD309" s="19"/>
      <c r="QQE309" s="19"/>
      <c r="QQF309" s="15"/>
      <c r="QQG309" s="16"/>
      <c r="QQH309" s="17"/>
      <c r="QQI309" s="18"/>
      <c r="QQJ309" s="17"/>
      <c r="QQK309" s="19"/>
      <c r="QQL309" s="19"/>
      <c r="QQM309" s="19"/>
      <c r="QQN309" s="15"/>
      <c r="QQO309" s="16"/>
      <c r="QQP309" s="17"/>
      <c r="QQQ309" s="18"/>
      <c r="QQR309" s="17"/>
      <c r="QQS309" s="19"/>
      <c r="QQT309" s="19"/>
      <c r="QQU309" s="19"/>
      <c r="QQV309" s="15"/>
      <c r="QQW309" s="16"/>
      <c r="QQX309" s="17"/>
      <c r="QQY309" s="18"/>
      <c r="QQZ309" s="17"/>
      <c r="QRA309" s="19"/>
      <c r="QRB309" s="19"/>
      <c r="QRC309" s="19"/>
      <c r="QRD309" s="15"/>
      <c r="QRE309" s="16"/>
      <c r="QRF309" s="17"/>
      <c r="QRG309" s="18"/>
      <c r="QRH309" s="17"/>
      <c r="QRI309" s="19"/>
      <c r="QRJ309" s="19"/>
      <c r="QRK309" s="19"/>
      <c r="QRL309" s="15"/>
      <c r="QRM309" s="16"/>
      <c r="QRN309" s="17"/>
      <c r="QRO309" s="18"/>
      <c r="QRP309" s="17"/>
      <c r="QRQ309" s="19"/>
      <c r="QRR309" s="19"/>
      <c r="QRS309" s="19"/>
      <c r="QRT309" s="15"/>
      <c r="QRU309" s="16"/>
      <c r="QRV309" s="17"/>
      <c r="QRW309" s="18"/>
      <c r="QRX309" s="17"/>
      <c r="QRY309" s="19"/>
      <c r="QRZ309" s="19"/>
      <c r="QSA309" s="19"/>
      <c r="QSB309" s="15"/>
      <c r="QSC309" s="16"/>
      <c r="QSD309" s="17"/>
      <c r="QSE309" s="18"/>
      <c r="QSF309" s="17"/>
      <c r="QSG309" s="19"/>
      <c r="QSH309" s="19"/>
      <c r="QSI309" s="19"/>
      <c r="QSJ309" s="15"/>
      <c r="QSK309" s="16"/>
      <c r="QSL309" s="17"/>
      <c r="QSM309" s="18"/>
      <c r="QSN309" s="17"/>
      <c r="QSO309" s="19"/>
      <c r="QSP309" s="19"/>
      <c r="QSQ309" s="19"/>
      <c r="QSR309" s="15"/>
      <c r="QSS309" s="16"/>
      <c r="QST309" s="17"/>
      <c r="QSU309" s="18"/>
      <c r="QSV309" s="17"/>
      <c r="QSW309" s="19"/>
      <c r="QSX309" s="19"/>
      <c r="QSY309" s="19"/>
      <c r="QSZ309" s="15"/>
      <c r="QTA309" s="16"/>
      <c r="QTB309" s="17"/>
      <c r="QTC309" s="18"/>
      <c r="QTD309" s="17"/>
      <c r="QTE309" s="19"/>
      <c r="QTF309" s="19"/>
      <c r="QTG309" s="19"/>
      <c r="QTH309" s="15"/>
      <c r="QTI309" s="16"/>
      <c r="QTJ309" s="17"/>
      <c r="QTK309" s="18"/>
      <c r="QTL309" s="17"/>
      <c r="QTM309" s="19"/>
      <c r="QTN309" s="19"/>
      <c r="QTO309" s="19"/>
      <c r="QTP309" s="15"/>
      <c r="QTQ309" s="16"/>
      <c r="QTR309" s="17"/>
      <c r="QTS309" s="18"/>
      <c r="QTT309" s="17"/>
      <c r="QTU309" s="19"/>
      <c r="QTV309" s="19"/>
      <c r="QTW309" s="19"/>
      <c r="QTX309" s="15"/>
      <c r="QTY309" s="16"/>
      <c r="QTZ309" s="17"/>
      <c r="QUA309" s="18"/>
      <c r="QUB309" s="17"/>
      <c r="QUC309" s="19"/>
      <c r="QUD309" s="19"/>
      <c r="QUE309" s="19"/>
      <c r="QUF309" s="15"/>
      <c r="QUG309" s="16"/>
      <c r="QUH309" s="17"/>
      <c r="QUI309" s="18"/>
      <c r="QUJ309" s="17"/>
      <c r="QUK309" s="19"/>
      <c r="QUL309" s="19"/>
      <c r="QUM309" s="19"/>
      <c r="QUN309" s="15"/>
      <c r="QUO309" s="16"/>
      <c r="QUP309" s="17"/>
      <c r="QUQ309" s="18"/>
      <c r="QUR309" s="17"/>
      <c r="QUS309" s="19"/>
      <c r="QUT309" s="19"/>
      <c r="QUU309" s="19"/>
      <c r="QUV309" s="15"/>
      <c r="QUW309" s="16"/>
      <c r="QUX309" s="17"/>
      <c r="QUY309" s="18"/>
      <c r="QUZ309" s="17"/>
      <c r="QVA309" s="19"/>
      <c r="QVB309" s="19"/>
      <c r="QVC309" s="19"/>
      <c r="QVD309" s="15"/>
      <c r="QVE309" s="16"/>
      <c r="QVF309" s="17"/>
      <c r="QVG309" s="18"/>
      <c r="QVH309" s="17"/>
      <c r="QVI309" s="19"/>
      <c r="QVJ309" s="19"/>
      <c r="QVK309" s="19"/>
      <c r="QVL309" s="15"/>
      <c r="QVM309" s="16"/>
      <c r="QVN309" s="17"/>
      <c r="QVO309" s="18"/>
      <c r="QVP309" s="17"/>
      <c r="QVQ309" s="19"/>
      <c r="QVR309" s="19"/>
      <c r="QVS309" s="19"/>
      <c r="QVT309" s="15"/>
      <c r="QVU309" s="16"/>
      <c r="QVV309" s="17"/>
      <c r="QVW309" s="18"/>
      <c r="QVX309" s="17"/>
      <c r="QVY309" s="19"/>
      <c r="QVZ309" s="19"/>
      <c r="QWA309" s="19"/>
      <c r="QWB309" s="15"/>
      <c r="QWC309" s="16"/>
      <c r="QWD309" s="17"/>
      <c r="QWE309" s="18"/>
      <c r="QWF309" s="17"/>
      <c r="QWG309" s="19"/>
      <c r="QWH309" s="19"/>
      <c r="QWI309" s="19"/>
      <c r="QWJ309" s="15"/>
      <c r="QWK309" s="16"/>
      <c r="QWL309" s="17"/>
      <c r="QWM309" s="18"/>
      <c r="QWN309" s="17"/>
      <c r="QWO309" s="19"/>
      <c r="QWP309" s="19"/>
      <c r="QWQ309" s="19"/>
      <c r="QWR309" s="15"/>
      <c r="QWS309" s="16"/>
      <c r="QWT309" s="17"/>
      <c r="QWU309" s="18"/>
      <c r="QWV309" s="17"/>
      <c r="QWW309" s="19"/>
      <c r="QWX309" s="19"/>
      <c r="QWY309" s="19"/>
      <c r="QWZ309" s="15"/>
      <c r="QXA309" s="16"/>
      <c r="QXB309" s="17"/>
      <c r="QXC309" s="18"/>
      <c r="QXD309" s="17"/>
      <c r="QXE309" s="19"/>
      <c r="QXF309" s="19"/>
      <c r="QXG309" s="19"/>
      <c r="QXH309" s="15"/>
      <c r="QXI309" s="16"/>
      <c r="QXJ309" s="17"/>
      <c r="QXK309" s="18"/>
      <c r="QXL309" s="17"/>
      <c r="QXM309" s="19"/>
      <c r="QXN309" s="19"/>
      <c r="QXO309" s="19"/>
      <c r="QXP309" s="15"/>
      <c r="QXQ309" s="16"/>
      <c r="QXR309" s="17"/>
      <c r="QXS309" s="18"/>
      <c r="QXT309" s="17"/>
      <c r="QXU309" s="19"/>
      <c r="QXV309" s="19"/>
      <c r="QXW309" s="19"/>
      <c r="QXX309" s="15"/>
      <c r="QXY309" s="16"/>
      <c r="QXZ309" s="17"/>
      <c r="QYA309" s="18"/>
      <c r="QYB309" s="17"/>
      <c r="QYC309" s="19"/>
      <c r="QYD309" s="19"/>
      <c r="QYE309" s="19"/>
      <c r="QYF309" s="15"/>
      <c r="QYG309" s="16"/>
      <c r="QYH309" s="17"/>
      <c r="QYI309" s="18"/>
      <c r="QYJ309" s="17"/>
      <c r="QYK309" s="19"/>
      <c r="QYL309" s="19"/>
      <c r="QYM309" s="19"/>
      <c r="QYN309" s="15"/>
      <c r="QYO309" s="16"/>
      <c r="QYP309" s="17"/>
      <c r="QYQ309" s="18"/>
      <c r="QYR309" s="17"/>
      <c r="QYS309" s="19"/>
      <c r="QYT309" s="19"/>
      <c r="QYU309" s="19"/>
      <c r="QYV309" s="15"/>
      <c r="QYW309" s="16"/>
      <c r="QYX309" s="17"/>
      <c r="QYY309" s="18"/>
      <c r="QYZ309" s="17"/>
      <c r="QZA309" s="19"/>
      <c r="QZB309" s="19"/>
      <c r="QZC309" s="19"/>
      <c r="QZD309" s="15"/>
      <c r="QZE309" s="16"/>
      <c r="QZF309" s="17"/>
      <c r="QZG309" s="18"/>
      <c r="QZH309" s="17"/>
      <c r="QZI309" s="19"/>
      <c r="QZJ309" s="19"/>
      <c r="QZK309" s="19"/>
      <c r="QZL309" s="15"/>
      <c r="QZM309" s="16"/>
      <c r="QZN309" s="17"/>
      <c r="QZO309" s="18"/>
      <c r="QZP309" s="17"/>
      <c r="QZQ309" s="19"/>
      <c r="QZR309" s="19"/>
      <c r="QZS309" s="19"/>
      <c r="QZT309" s="15"/>
      <c r="QZU309" s="16"/>
      <c r="QZV309" s="17"/>
      <c r="QZW309" s="18"/>
      <c r="QZX309" s="17"/>
      <c r="QZY309" s="19"/>
      <c r="QZZ309" s="19"/>
      <c r="RAA309" s="19"/>
      <c r="RAB309" s="15"/>
      <c r="RAC309" s="16"/>
      <c r="RAD309" s="17"/>
      <c r="RAE309" s="18"/>
      <c r="RAF309" s="17"/>
      <c r="RAG309" s="19"/>
      <c r="RAH309" s="19"/>
      <c r="RAI309" s="19"/>
      <c r="RAJ309" s="15"/>
      <c r="RAK309" s="16"/>
      <c r="RAL309" s="17"/>
      <c r="RAM309" s="18"/>
      <c r="RAN309" s="17"/>
      <c r="RAO309" s="19"/>
      <c r="RAP309" s="19"/>
      <c r="RAQ309" s="19"/>
      <c r="RAR309" s="15"/>
      <c r="RAS309" s="16"/>
      <c r="RAT309" s="17"/>
      <c r="RAU309" s="18"/>
      <c r="RAV309" s="17"/>
      <c r="RAW309" s="19"/>
      <c r="RAX309" s="19"/>
      <c r="RAY309" s="19"/>
      <c r="RAZ309" s="15"/>
      <c r="RBA309" s="16"/>
      <c r="RBB309" s="17"/>
      <c r="RBC309" s="18"/>
      <c r="RBD309" s="17"/>
      <c r="RBE309" s="19"/>
      <c r="RBF309" s="19"/>
      <c r="RBG309" s="19"/>
      <c r="RBH309" s="15"/>
      <c r="RBI309" s="16"/>
      <c r="RBJ309" s="17"/>
      <c r="RBK309" s="18"/>
      <c r="RBL309" s="17"/>
      <c r="RBM309" s="19"/>
      <c r="RBN309" s="19"/>
      <c r="RBO309" s="19"/>
      <c r="RBP309" s="15"/>
      <c r="RBQ309" s="16"/>
      <c r="RBR309" s="17"/>
      <c r="RBS309" s="18"/>
      <c r="RBT309" s="17"/>
      <c r="RBU309" s="19"/>
      <c r="RBV309" s="19"/>
      <c r="RBW309" s="19"/>
      <c r="RBX309" s="15"/>
      <c r="RBY309" s="16"/>
      <c r="RBZ309" s="17"/>
      <c r="RCA309" s="18"/>
      <c r="RCB309" s="17"/>
      <c r="RCC309" s="19"/>
      <c r="RCD309" s="19"/>
      <c r="RCE309" s="19"/>
      <c r="RCF309" s="15"/>
      <c r="RCG309" s="16"/>
      <c r="RCH309" s="17"/>
      <c r="RCI309" s="18"/>
      <c r="RCJ309" s="17"/>
      <c r="RCK309" s="19"/>
      <c r="RCL309" s="19"/>
      <c r="RCM309" s="19"/>
      <c r="RCN309" s="15"/>
      <c r="RCO309" s="16"/>
      <c r="RCP309" s="17"/>
      <c r="RCQ309" s="18"/>
      <c r="RCR309" s="17"/>
      <c r="RCS309" s="19"/>
      <c r="RCT309" s="19"/>
      <c r="RCU309" s="19"/>
      <c r="RCV309" s="15"/>
      <c r="RCW309" s="16"/>
      <c r="RCX309" s="17"/>
      <c r="RCY309" s="18"/>
      <c r="RCZ309" s="17"/>
      <c r="RDA309" s="19"/>
      <c r="RDB309" s="19"/>
      <c r="RDC309" s="19"/>
      <c r="RDD309" s="15"/>
      <c r="RDE309" s="16"/>
      <c r="RDF309" s="17"/>
      <c r="RDG309" s="18"/>
      <c r="RDH309" s="17"/>
      <c r="RDI309" s="19"/>
      <c r="RDJ309" s="19"/>
      <c r="RDK309" s="19"/>
      <c r="RDL309" s="15"/>
      <c r="RDM309" s="16"/>
      <c r="RDN309" s="17"/>
      <c r="RDO309" s="18"/>
      <c r="RDP309" s="17"/>
      <c r="RDQ309" s="19"/>
      <c r="RDR309" s="19"/>
      <c r="RDS309" s="19"/>
      <c r="RDT309" s="15"/>
      <c r="RDU309" s="16"/>
      <c r="RDV309" s="17"/>
      <c r="RDW309" s="18"/>
      <c r="RDX309" s="17"/>
      <c r="RDY309" s="19"/>
      <c r="RDZ309" s="19"/>
      <c r="REA309" s="19"/>
      <c r="REB309" s="15"/>
      <c r="REC309" s="16"/>
      <c r="RED309" s="17"/>
      <c r="REE309" s="18"/>
      <c r="REF309" s="17"/>
      <c r="REG309" s="19"/>
      <c r="REH309" s="19"/>
      <c r="REI309" s="19"/>
      <c r="REJ309" s="15"/>
      <c r="REK309" s="16"/>
      <c r="REL309" s="17"/>
      <c r="REM309" s="18"/>
      <c r="REN309" s="17"/>
      <c r="REO309" s="19"/>
      <c r="REP309" s="19"/>
      <c r="REQ309" s="19"/>
      <c r="RER309" s="15"/>
      <c r="RES309" s="16"/>
      <c r="RET309" s="17"/>
      <c r="REU309" s="18"/>
      <c r="REV309" s="17"/>
      <c r="REW309" s="19"/>
      <c r="REX309" s="19"/>
      <c r="REY309" s="19"/>
      <c r="REZ309" s="15"/>
      <c r="RFA309" s="16"/>
      <c r="RFB309" s="17"/>
      <c r="RFC309" s="18"/>
      <c r="RFD309" s="17"/>
      <c r="RFE309" s="19"/>
      <c r="RFF309" s="19"/>
      <c r="RFG309" s="19"/>
      <c r="RFH309" s="15"/>
      <c r="RFI309" s="16"/>
      <c r="RFJ309" s="17"/>
      <c r="RFK309" s="18"/>
      <c r="RFL309" s="17"/>
      <c r="RFM309" s="19"/>
      <c r="RFN309" s="19"/>
      <c r="RFO309" s="19"/>
      <c r="RFP309" s="15"/>
      <c r="RFQ309" s="16"/>
      <c r="RFR309" s="17"/>
      <c r="RFS309" s="18"/>
      <c r="RFT309" s="17"/>
      <c r="RFU309" s="19"/>
      <c r="RFV309" s="19"/>
      <c r="RFW309" s="19"/>
      <c r="RFX309" s="15"/>
      <c r="RFY309" s="16"/>
      <c r="RFZ309" s="17"/>
      <c r="RGA309" s="18"/>
      <c r="RGB309" s="17"/>
      <c r="RGC309" s="19"/>
      <c r="RGD309" s="19"/>
      <c r="RGE309" s="19"/>
      <c r="RGF309" s="15"/>
      <c r="RGG309" s="16"/>
      <c r="RGH309" s="17"/>
      <c r="RGI309" s="18"/>
      <c r="RGJ309" s="17"/>
      <c r="RGK309" s="19"/>
      <c r="RGL309" s="19"/>
      <c r="RGM309" s="19"/>
      <c r="RGN309" s="15"/>
      <c r="RGO309" s="16"/>
      <c r="RGP309" s="17"/>
      <c r="RGQ309" s="18"/>
      <c r="RGR309" s="17"/>
      <c r="RGS309" s="19"/>
      <c r="RGT309" s="19"/>
      <c r="RGU309" s="19"/>
      <c r="RGV309" s="15"/>
      <c r="RGW309" s="16"/>
      <c r="RGX309" s="17"/>
      <c r="RGY309" s="18"/>
      <c r="RGZ309" s="17"/>
      <c r="RHA309" s="19"/>
      <c r="RHB309" s="19"/>
      <c r="RHC309" s="19"/>
      <c r="RHD309" s="15"/>
      <c r="RHE309" s="16"/>
      <c r="RHF309" s="17"/>
      <c r="RHG309" s="18"/>
      <c r="RHH309" s="17"/>
      <c r="RHI309" s="19"/>
      <c r="RHJ309" s="19"/>
      <c r="RHK309" s="19"/>
      <c r="RHL309" s="15"/>
      <c r="RHM309" s="16"/>
      <c r="RHN309" s="17"/>
      <c r="RHO309" s="18"/>
      <c r="RHP309" s="17"/>
      <c r="RHQ309" s="19"/>
      <c r="RHR309" s="19"/>
      <c r="RHS309" s="19"/>
      <c r="RHT309" s="15"/>
      <c r="RHU309" s="16"/>
      <c r="RHV309" s="17"/>
      <c r="RHW309" s="18"/>
      <c r="RHX309" s="17"/>
      <c r="RHY309" s="19"/>
      <c r="RHZ309" s="19"/>
      <c r="RIA309" s="19"/>
      <c r="RIB309" s="15"/>
      <c r="RIC309" s="16"/>
      <c r="RID309" s="17"/>
      <c r="RIE309" s="18"/>
      <c r="RIF309" s="17"/>
      <c r="RIG309" s="19"/>
      <c r="RIH309" s="19"/>
      <c r="RII309" s="19"/>
      <c r="RIJ309" s="15"/>
      <c r="RIK309" s="16"/>
      <c r="RIL309" s="17"/>
      <c r="RIM309" s="18"/>
      <c r="RIN309" s="17"/>
      <c r="RIO309" s="19"/>
      <c r="RIP309" s="19"/>
      <c r="RIQ309" s="19"/>
      <c r="RIR309" s="15"/>
      <c r="RIS309" s="16"/>
      <c r="RIT309" s="17"/>
      <c r="RIU309" s="18"/>
      <c r="RIV309" s="17"/>
      <c r="RIW309" s="19"/>
      <c r="RIX309" s="19"/>
      <c r="RIY309" s="19"/>
      <c r="RIZ309" s="15"/>
      <c r="RJA309" s="16"/>
      <c r="RJB309" s="17"/>
      <c r="RJC309" s="18"/>
      <c r="RJD309" s="17"/>
      <c r="RJE309" s="19"/>
      <c r="RJF309" s="19"/>
      <c r="RJG309" s="19"/>
      <c r="RJH309" s="15"/>
      <c r="RJI309" s="16"/>
      <c r="RJJ309" s="17"/>
      <c r="RJK309" s="18"/>
      <c r="RJL309" s="17"/>
      <c r="RJM309" s="19"/>
      <c r="RJN309" s="19"/>
      <c r="RJO309" s="19"/>
      <c r="RJP309" s="15"/>
      <c r="RJQ309" s="16"/>
      <c r="RJR309" s="17"/>
      <c r="RJS309" s="18"/>
      <c r="RJT309" s="17"/>
      <c r="RJU309" s="19"/>
      <c r="RJV309" s="19"/>
      <c r="RJW309" s="19"/>
      <c r="RJX309" s="15"/>
      <c r="RJY309" s="16"/>
      <c r="RJZ309" s="17"/>
      <c r="RKA309" s="18"/>
      <c r="RKB309" s="17"/>
      <c r="RKC309" s="19"/>
      <c r="RKD309" s="19"/>
      <c r="RKE309" s="19"/>
      <c r="RKF309" s="15"/>
      <c r="RKG309" s="16"/>
      <c r="RKH309" s="17"/>
      <c r="RKI309" s="18"/>
      <c r="RKJ309" s="17"/>
      <c r="RKK309" s="19"/>
      <c r="RKL309" s="19"/>
      <c r="RKM309" s="19"/>
      <c r="RKN309" s="15"/>
      <c r="RKO309" s="16"/>
      <c r="RKP309" s="17"/>
      <c r="RKQ309" s="18"/>
      <c r="RKR309" s="17"/>
      <c r="RKS309" s="19"/>
      <c r="RKT309" s="19"/>
      <c r="RKU309" s="19"/>
      <c r="RKV309" s="15"/>
      <c r="RKW309" s="16"/>
      <c r="RKX309" s="17"/>
      <c r="RKY309" s="18"/>
      <c r="RKZ309" s="17"/>
      <c r="RLA309" s="19"/>
      <c r="RLB309" s="19"/>
      <c r="RLC309" s="19"/>
      <c r="RLD309" s="15"/>
      <c r="RLE309" s="16"/>
      <c r="RLF309" s="17"/>
      <c r="RLG309" s="18"/>
      <c r="RLH309" s="17"/>
      <c r="RLI309" s="19"/>
      <c r="RLJ309" s="19"/>
      <c r="RLK309" s="19"/>
      <c r="RLL309" s="15"/>
      <c r="RLM309" s="16"/>
      <c r="RLN309" s="17"/>
      <c r="RLO309" s="18"/>
      <c r="RLP309" s="17"/>
      <c r="RLQ309" s="19"/>
      <c r="RLR309" s="19"/>
      <c r="RLS309" s="19"/>
      <c r="RLT309" s="15"/>
      <c r="RLU309" s="16"/>
      <c r="RLV309" s="17"/>
      <c r="RLW309" s="18"/>
      <c r="RLX309" s="17"/>
      <c r="RLY309" s="19"/>
      <c r="RLZ309" s="19"/>
      <c r="RMA309" s="19"/>
      <c r="RMB309" s="15"/>
      <c r="RMC309" s="16"/>
      <c r="RMD309" s="17"/>
      <c r="RME309" s="18"/>
      <c r="RMF309" s="17"/>
      <c r="RMG309" s="19"/>
      <c r="RMH309" s="19"/>
      <c r="RMI309" s="19"/>
      <c r="RMJ309" s="15"/>
      <c r="RMK309" s="16"/>
      <c r="RML309" s="17"/>
      <c r="RMM309" s="18"/>
      <c r="RMN309" s="17"/>
      <c r="RMO309" s="19"/>
      <c r="RMP309" s="19"/>
      <c r="RMQ309" s="19"/>
      <c r="RMR309" s="15"/>
      <c r="RMS309" s="16"/>
      <c r="RMT309" s="17"/>
      <c r="RMU309" s="18"/>
      <c r="RMV309" s="17"/>
      <c r="RMW309" s="19"/>
      <c r="RMX309" s="19"/>
      <c r="RMY309" s="19"/>
      <c r="RMZ309" s="15"/>
      <c r="RNA309" s="16"/>
      <c r="RNB309" s="17"/>
      <c r="RNC309" s="18"/>
      <c r="RND309" s="17"/>
      <c r="RNE309" s="19"/>
      <c r="RNF309" s="19"/>
      <c r="RNG309" s="19"/>
      <c r="RNH309" s="15"/>
      <c r="RNI309" s="16"/>
      <c r="RNJ309" s="17"/>
      <c r="RNK309" s="18"/>
      <c r="RNL309" s="17"/>
      <c r="RNM309" s="19"/>
      <c r="RNN309" s="19"/>
      <c r="RNO309" s="19"/>
      <c r="RNP309" s="15"/>
      <c r="RNQ309" s="16"/>
      <c r="RNR309" s="17"/>
      <c r="RNS309" s="18"/>
      <c r="RNT309" s="17"/>
      <c r="RNU309" s="19"/>
      <c r="RNV309" s="19"/>
      <c r="RNW309" s="19"/>
      <c r="RNX309" s="15"/>
      <c r="RNY309" s="16"/>
      <c r="RNZ309" s="17"/>
      <c r="ROA309" s="18"/>
      <c r="ROB309" s="17"/>
      <c r="ROC309" s="19"/>
      <c r="ROD309" s="19"/>
      <c r="ROE309" s="19"/>
      <c r="ROF309" s="15"/>
      <c r="ROG309" s="16"/>
      <c r="ROH309" s="17"/>
      <c r="ROI309" s="18"/>
      <c r="ROJ309" s="17"/>
      <c r="ROK309" s="19"/>
      <c r="ROL309" s="19"/>
      <c r="ROM309" s="19"/>
      <c r="RON309" s="15"/>
      <c r="ROO309" s="16"/>
      <c r="ROP309" s="17"/>
      <c r="ROQ309" s="18"/>
      <c r="ROR309" s="17"/>
      <c r="ROS309" s="19"/>
      <c r="ROT309" s="19"/>
      <c r="ROU309" s="19"/>
      <c r="ROV309" s="15"/>
      <c r="ROW309" s="16"/>
      <c r="ROX309" s="17"/>
      <c r="ROY309" s="18"/>
      <c r="ROZ309" s="17"/>
      <c r="RPA309" s="19"/>
      <c r="RPB309" s="19"/>
      <c r="RPC309" s="19"/>
      <c r="RPD309" s="15"/>
      <c r="RPE309" s="16"/>
      <c r="RPF309" s="17"/>
      <c r="RPG309" s="18"/>
      <c r="RPH309" s="17"/>
      <c r="RPI309" s="19"/>
      <c r="RPJ309" s="19"/>
      <c r="RPK309" s="19"/>
      <c r="RPL309" s="15"/>
      <c r="RPM309" s="16"/>
      <c r="RPN309" s="17"/>
      <c r="RPO309" s="18"/>
      <c r="RPP309" s="17"/>
      <c r="RPQ309" s="19"/>
      <c r="RPR309" s="19"/>
      <c r="RPS309" s="19"/>
      <c r="RPT309" s="15"/>
      <c r="RPU309" s="16"/>
      <c r="RPV309" s="17"/>
      <c r="RPW309" s="18"/>
      <c r="RPX309" s="17"/>
      <c r="RPY309" s="19"/>
      <c r="RPZ309" s="19"/>
      <c r="RQA309" s="19"/>
      <c r="RQB309" s="15"/>
      <c r="RQC309" s="16"/>
      <c r="RQD309" s="17"/>
      <c r="RQE309" s="18"/>
      <c r="RQF309" s="17"/>
      <c r="RQG309" s="19"/>
      <c r="RQH309" s="19"/>
      <c r="RQI309" s="19"/>
      <c r="RQJ309" s="15"/>
      <c r="RQK309" s="16"/>
      <c r="RQL309" s="17"/>
      <c r="RQM309" s="18"/>
      <c r="RQN309" s="17"/>
      <c r="RQO309" s="19"/>
      <c r="RQP309" s="19"/>
      <c r="RQQ309" s="19"/>
      <c r="RQR309" s="15"/>
      <c r="RQS309" s="16"/>
      <c r="RQT309" s="17"/>
      <c r="RQU309" s="18"/>
      <c r="RQV309" s="17"/>
      <c r="RQW309" s="19"/>
      <c r="RQX309" s="19"/>
      <c r="RQY309" s="19"/>
      <c r="RQZ309" s="15"/>
      <c r="RRA309" s="16"/>
      <c r="RRB309" s="17"/>
      <c r="RRC309" s="18"/>
      <c r="RRD309" s="17"/>
      <c r="RRE309" s="19"/>
      <c r="RRF309" s="19"/>
      <c r="RRG309" s="19"/>
      <c r="RRH309" s="15"/>
      <c r="RRI309" s="16"/>
      <c r="RRJ309" s="17"/>
      <c r="RRK309" s="18"/>
      <c r="RRL309" s="17"/>
      <c r="RRM309" s="19"/>
      <c r="RRN309" s="19"/>
      <c r="RRO309" s="19"/>
      <c r="RRP309" s="15"/>
      <c r="RRQ309" s="16"/>
      <c r="RRR309" s="17"/>
      <c r="RRS309" s="18"/>
      <c r="RRT309" s="17"/>
      <c r="RRU309" s="19"/>
      <c r="RRV309" s="19"/>
      <c r="RRW309" s="19"/>
      <c r="RRX309" s="15"/>
      <c r="RRY309" s="16"/>
      <c r="RRZ309" s="17"/>
      <c r="RSA309" s="18"/>
      <c r="RSB309" s="17"/>
      <c r="RSC309" s="19"/>
      <c r="RSD309" s="19"/>
      <c r="RSE309" s="19"/>
      <c r="RSF309" s="15"/>
      <c r="RSG309" s="16"/>
      <c r="RSH309" s="17"/>
      <c r="RSI309" s="18"/>
      <c r="RSJ309" s="17"/>
      <c r="RSK309" s="19"/>
      <c r="RSL309" s="19"/>
      <c r="RSM309" s="19"/>
      <c r="RSN309" s="15"/>
      <c r="RSO309" s="16"/>
      <c r="RSP309" s="17"/>
      <c r="RSQ309" s="18"/>
      <c r="RSR309" s="17"/>
      <c r="RSS309" s="19"/>
      <c r="RST309" s="19"/>
      <c r="RSU309" s="19"/>
      <c r="RSV309" s="15"/>
      <c r="RSW309" s="16"/>
      <c r="RSX309" s="17"/>
      <c r="RSY309" s="18"/>
      <c r="RSZ309" s="17"/>
      <c r="RTA309" s="19"/>
      <c r="RTB309" s="19"/>
      <c r="RTC309" s="19"/>
      <c r="RTD309" s="15"/>
      <c r="RTE309" s="16"/>
      <c r="RTF309" s="17"/>
      <c r="RTG309" s="18"/>
      <c r="RTH309" s="17"/>
      <c r="RTI309" s="19"/>
      <c r="RTJ309" s="19"/>
      <c r="RTK309" s="19"/>
      <c r="RTL309" s="15"/>
      <c r="RTM309" s="16"/>
      <c r="RTN309" s="17"/>
      <c r="RTO309" s="18"/>
      <c r="RTP309" s="17"/>
      <c r="RTQ309" s="19"/>
      <c r="RTR309" s="19"/>
      <c r="RTS309" s="19"/>
      <c r="RTT309" s="15"/>
      <c r="RTU309" s="16"/>
      <c r="RTV309" s="17"/>
      <c r="RTW309" s="18"/>
      <c r="RTX309" s="17"/>
      <c r="RTY309" s="19"/>
      <c r="RTZ309" s="19"/>
      <c r="RUA309" s="19"/>
      <c r="RUB309" s="15"/>
      <c r="RUC309" s="16"/>
      <c r="RUD309" s="17"/>
      <c r="RUE309" s="18"/>
      <c r="RUF309" s="17"/>
      <c r="RUG309" s="19"/>
      <c r="RUH309" s="19"/>
      <c r="RUI309" s="19"/>
      <c r="RUJ309" s="15"/>
      <c r="RUK309" s="16"/>
      <c r="RUL309" s="17"/>
      <c r="RUM309" s="18"/>
      <c r="RUN309" s="17"/>
      <c r="RUO309" s="19"/>
      <c r="RUP309" s="19"/>
      <c r="RUQ309" s="19"/>
      <c r="RUR309" s="15"/>
      <c r="RUS309" s="16"/>
      <c r="RUT309" s="17"/>
      <c r="RUU309" s="18"/>
      <c r="RUV309" s="17"/>
      <c r="RUW309" s="19"/>
      <c r="RUX309" s="19"/>
      <c r="RUY309" s="19"/>
      <c r="RUZ309" s="15"/>
      <c r="RVA309" s="16"/>
      <c r="RVB309" s="17"/>
      <c r="RVC309" s="18"/>
      <c r="RVD309" s="17"/>
      <c r="RVE309" s="19"/>
      <c r="RVF309" s="19"/>
      <c r="RVG309" s="19"/>
      <c r="RVH309" s="15"/>
      <c r="RVI309" s="16"/>
      <c r="RVJ309" s="17"/>
      <c r="RVK309" s="18"/>
      <c r="RVL309" s="17"/>
      <c r="RVM309" s="19"/>
      <c r="RVN309" s="19"/>
      <c r="RVO309" s="19"/>
      <c r="RVP309" s="15"/>
      <c r="RVQ309" s="16"/>
      <c r="RVR309" s="17"/>
      <c r="RVS309" s="18"/>
      <c r="RVT309" s="17"/>
      <c r="RVU309" s="19"/>
      <c r="RVV309" s="19"/>
      <c r="RVW309" s="19"/>
      <c r="RVX309" s="15"/>
      <c r="RVY309" s="16"/>
      <c r="RVZ309" s="17"/>
      <c r="RWA309" s="18"/>
      <c r="RWB309" s="17"/>
      <c r="RWC309" s="19"/>
      <c r="RWD309" s="19"/>
      <c r="RWE309" s="19"/>
      <c r="RWF309" s="15"/>
      <c r="RWG309" s="16"/>
      <c r="RWH309" s="17"/>
      <c r="RWI309" s="18"/>
      <c r="RWJ309" s="17"/>
      <c r="RWK309" s="19"/>
      <c r="RWL309" s="19"/>
      <c r="RWM309" s="19"/>
      <c r="RWN309" s="15"/>
      <c r="RWO309" s="16"/>
      <c r="RWP309" s="17"/>
      <c r="RWQ309" s="18"/>
      <c r="RWR309" s="17"/>
      <c r="RWS309" s="19"/>
      <c r="RWT309" s="19"/>
      <c r="RWU309" s="19"/>
      <c r="RWV309" s="15"/>
      <c r="RWW309" s="16"/>
      <c r="RWX309" s="17"/>
      <c r="RWY309" s="18"/>
      <c r="RWZ309" s="17"/>
      <c r="RXA309" s="19"/>
      <c r="RXB309" s="19"/>
      <c r="RXC309" s="19"/>
      <c r="RXD309" s="15"/>
      <c r="RXE309" s="16"/>
      <c r="RXF309" s="17"/>
      <c r="RXG309" s="18"/>
      <c r="RXH309" s="17"/>
      <c r="RXI309" s="19"/>
      <c r="RXJ309" s="19"/>
      <c r="RXK309" s="19"/>
      <c r="RXL309" s="15"/>
      <c r="RXM309" s="16"/>
      <c r="RXN309" s="17"/>
      <c r="RXO309" s="18"/>
      <c r="RXP309" s="17"/>
      <c r="RXQ309" s="19"/>
      <c r="RXR309" s="19"/>
      <c r="RXS309" s="19"/>
      <c r="RXT309" s="15"/>
      <c r="RXU309" s="16"/>
      <c r="RXV309" s="17"/>
      <c r="RXW309" s="18"/>
      <c r="RXX309" s="17"/>
      <c r="RXY309" s="19"/>
      <c r="RXZ309" s="19"/>
      <c r="RYA309" s="19"/>
      <c r="RYB309" s="15"/>
      <c r="RYC309" s="16"/>
      <c r="RYD309" s="17"/>
      <c r="RYE309" s="18"/>
      <c r="RYF309" s="17"/>
      <c r="RYG309" s="19"/>
      <c r="RYH309" s="19"/>
      <c r="RYI309" s="19"/>
      <c r="RYJ309" s="15"/>
      <c r="RYK309" s="16"/>
      <c r="RYL309" s="17"/>
      <c r="RYM309" s="18"/>
      <c r="RYN309" s="17"/>
      <c r="RYO309" s="19"/>
      <c r="RYP309" s="19"/>
      <c r="RYQ309" s="19"/>
      <c r="RYR309" s="15"/>
      <c r="RYS309" s="16"/>
      <c r="RYT309" s="17"/>
      <c r="RYU309" s="18"/>
      <c r="RYV309" s="17"/>
      <c r="RYW309" s="19"/>
      <c r="RYX309" s="19"/>
      <c r="RYY309" s="19"/>
      <c r="RYZ309" s="15"/>
      <c r="RZA309" s="16"/>
      <c r="RZB309" s="17"/>
      <c r="RZC309" s="18"/>
      <c r="RZD309" s="17"/>
      <c r="RZE309" s="19"/>
      <c r="RZF309" s="19"/>
      <c r="RZG309" s="19"/>
      <c r="RZH309" s="15"/>
      <c r="RZI309" s="16"/>
      <c r="RZJ309" s="17"/>
      <c r="RZK309" s="18"/>
      <c r="RZL309" s="17"/>
      <c r="RZM309" s="19"/>
      <c r="RZN309" s="19"/>
      <c r="RZO309" s="19"/>
      <c r="RZP309" s="15"/>
      <c r="RZQ309" s="16"/>
      <c r="RZR309" s="17"/>
      <c r="RZS309" s="18"/>
      <c r="RZT309" s="17"/>
      <c r="RZU309" s="19"/>
      <c r="RZV309" s="19"/>
      <c r="RZW309" s="19"/>
      <c r="RZX309" s="15"/>
      <c r="RZY309" s="16"/>
      <c r="RZZ309" s="17"/>
      <c r="SAA309" s="18"/>
      <c r="SAB309" s="17"/>
      <c r="SAC309" s="19"/>
      <c r="SAD309" s="19"/>
      <c r="SAE309" s="19"/>
      <c r="SAF309" s="15"/>
      <c r="SAG309" s="16"/>
      <c r="SAH309" s="17"/>
      <c r="SAI309" s="18"/>
      <c r="SAJ309" s="17"/>
      <c r="SAK309" s="19"/>
      <c r="SAL309" s="19"/>
      <c r="SAM309" s="19"/>
      <c r="SAN309" s="15"/>
      <c r="SAO309" s="16"/>
      <c r="SAP309" s="17"/>
      <c r="SAQ309" s="18"/>
      <c r="SAR309" s="17"/>
      <c r="SAS309" s="19"/>
      <c r="SAT309" s="19"/>
      <c r="SAU309" s="19"/>
      <c r="SAV309" s="15"/>
      <c r="SAW309" s="16"/>
      <c r="SAX309" s="17"/>
      <c r="SAY309" s="18"/>
      <c r="SAZ309" s="17"/>
      <c r="SBA309" s="19"/>
      <c r="SBB309" s="19"/>
      <c r="SBC309" s="19"/>
      <c r="SBD309" s="15"/>
      <c r="SBE309" s="16"/>
      <c r="SBF309" s="17"/>
      <c r="SBG309" s="18"/>
      <c r="SBH309" s="17"/>
      <c r="SBI309" s="19"/>
      <c r="SBJ309" s="19"/>
      <c r="SBK309" s="19"/>
      <c r="SBL309" s="15"/>
      <c r="SBM309" s="16"/>
      <c r="SBN309" s="17"/>
      <c r="SBO309" s="18"/>
      <c r="SBP309" s="17"/>
      <c r="SBQ309" s="19"/>
      <c r="SBR309" s="19"/>
      <c r="SBS309" s="19"/>
      <c r="SBT309" s="15"/>
      <c r="SBU309" s="16"/>
      <c r="SBV309" s="17"/>
      <c r="SBW309" s="18"/>
      <c r="SBX309" s="17"/>
      <c r="SBY309" s="19"/>
      <c r="SBZ309" s="19"/>
      <c r="SCA309" s="19"/>
      <c r="SCB309" s="15"/>
      <c r="SCC309" s="16"/>
      <c r="SCD309" s="17"/>
      <c r="SCE309" s="18"/>
      <c r="SCF309" s="17"/>
      <c r="SCG309" s="19"/>
      <c r="SCH309" s="19"/>
      <c r="SCI309" s="19"/>
      <c r="SCJ309" s="15"/>
      <c r="SCK309" s="16"/>
      <c r="SCL309" s="17"/>
      <c r="SCM309" s="18"/>
      <c r="SCN309" s="17"/>
      <c r="SCO309" s="19"/>
      <c r="SCP309" s="19"/>
      <c r="SCQ309" s="19"/>
      <c r="SCR309" s="15"/>
      <c r="SCS309" s="16"/>
      <c r="SCT309" s="17"/>
      <c r="SCU309" s="18"/>
      <c r="SCV309" s="17"/>
      <c r="SCW309" s="19"/>
      <c r="SCX309" s="19"/>
      <c r="SCY309" s="19"/>
      <c r="SCZ309" s="15"/>
      <c r="SDA309" s="16"/>
      <c r="SDB309" s="17"/>
      <c r="SDC309" s="18"/>
      <c r="SDD309" s="17"/>
      <c r="SDE309" s="19"/>
      <c r="SDF309" s="19"/>
      <c r="SDG309" s="19"/>
      <c r="SDH309" s="15"/>
      <c r="SDI309" s="16"/>
      <c r="SDJ309" s="17"/>
      <c r="SDK309" s="18"/>
      <c r="SDL309" s="17"/>
      <c r="SDM309" s="19"/>
      <c r="SDN309" s="19"/>
      <c r="SDO309" s="19"/>
      <c r="SDP309" s="15"/>
      <c r="SDQ309" s="16"/>
      <c r="SDR309" s="17"/>
      <c r="SDS309" s="18"/>
      <c r="SDT309" s="17"/>
      <c r="SDU309" s="19"/>
      <c r="SDV309" s="19"/>
      <c r="SDW309" s="19"/>
      <c r="SDX309" s="15"/>
      <c r="SDY309" s="16"/>
      <c r="SDZ309" s="17"/>
      <c r="SEA309" s="18"/>
      <c r="SEB309" s="17"/>
      <c r="SEC309" s="19"/>
      <c r="SED309" s="19"/>
      <c r="SEE309" s="19"/>
      <c r="SEF309" s="15"/>
      <c r="SEG309" s="16"/>
      <c r="SEH309" s="17"/>
      <c r="SEI309" s="18"/>
      <c r="SEJ309" s="17"/>
      <c r="SEK309" s="19"/>
      <c r="SEL309" s="19"/>
      <c r="SEM309" s="19"/>
      <c r="SEN309" s="15"/>
      <c r="SEO309" s="16"/>
      <c r="SEP309" s="17"/>
      <c r="SEQ309" s="18"/>
      <c r="SER309" s="17"/>
      <c r="SES309" s="19"/>
      <c r="SET309" s="19"/>
      <c r="SEU309" s="19"/>
      <c r="SEV309" s="15"/>
      <c r="SEW309" s="16"/>
      <c r="SEX309" s="17"/>
      <c r="SEY309" s="18"/>
      <c r="SEZ309" s="17"/>
      <c r="SFA309" s="19"/>
      <c r="SFB309" s="19"/>
      <c r="SFC309" s="19"/>
      <c r="SFD309" s="15"/>
      <c r="SFE309" s="16"/>
      <c r="SFF309" s="17"/>
      <c r="SFG309" s="18"/>
      <c r="SFH309" s="17"/>
      <c r="SFI309" s="19"/>
      <c r="SFJ309" s="19"/>
      <c r="SFK309" s="19"/>
      <c r="SFL309" s="15"/>
      <c r="SFM309" s="16"/>
      <c r="SFN309" s="17"/>
      <c r="SFO309" s="18"/>
      <c r="SFP309" s="17"/>
      <c r="SFQ309" s="19"/>
      <c r="SFR309" s="19"/>
      <c r="SFS309" s="19"/>
      <c r="SFT309" s="15"/>
      <c r="SFU309" s="16"/>
      <c r="SFV309" s="17"/>
      <c r="SFW309" s="18"/>
      <c r="SFX309" s="17"/>
      <c r="SFY309" s="19"/>
      <c r="SFZ309" s="19"/>
      <c r="SGA309" s="19"/>
      <c r="SGB309" s="15"/>
      <c r="SGC309" s="16"/>
      <c r="SGD309" s="17"/>
      <c r="SGE309" s="18"/>
      <c r="SGF309" s="17"/>
      <c r="SGG309" s="19"/>
      <c r="SGH309" s="19"/>
      <c r="SGI309" s="19"/>
      <c r="SGJ309" s="15"/>
      <c r="SGK309" s="16"/>
      <c r="SGL309" s="17"/>
      <c r="SGM309" s="18"/>
      <c r="SGN309" s="17"/>
      <c r="SGO309" s="19"/>
      <c r="SGP309" s="19"/>
      <c r="SGQ309" s="19"/>
      <c r="SGR309" s="15"/>
      <c r="SGS309" s="16"/>
      <c r="SGT309" s="17"/>
      <c r="SGU309" s="18"/>
      <c r="SGV309" s="17"/>
      <c r="SGW309" s="19"/>
      <c r="SGX309" s="19"/>
      <c r="SGY309" s="19"/>
      <c r="SGZ309" s="15"/>
      <c r="SHA309" s="16"/>
      <c r="SHB309" s="17"/>
      <c r="SHC309" s="18"/>
      <c r="SHD309" s="17"/>
      <c r="SHE309" s="19"/>
      <c r="SHF309" s="19"/>
      <c r="SHG309" s="19"/>
      <c r="SHH309" s="15"/>
      <c r="SHI309" s="16"/>
      <c r="SHJ309" s="17"/>
      <c r="SHK309" s="18"/>
      <c r="SHL309" s="17"/>
      <c r="SHM309" s="19"/>
      <c r="SHN309" s="19"/>
      <c r="SHO309" s="19"/>
      <c r="SHP309" s="15"/>
      <c r="SHQ309" s="16"/>
      <c r="SHR309" s="17"/>
      <c r="SHS309" s="18"/>
      <c r="SHT309" s="17"/>
      <c r="SHU309" s="19"/>
      <c r="SHV309" s="19"/>
      <c r="SHW309" s="19"/>
      <c r="SHX309" s="15"/>
      <c r="SHY309" s="16"/>
      <c r="SHZ309" s="17"/>
      <c r="SIA309" s="18"/>
      <c r="SIB309" s="17"/>
      <c r="SIC309" s="19"/>
      <c r="SID309" s="19"/>
      <c r="SIE309" s="19"/>
      <c r="SIF309" s="15"/>
      <c r="SIG309" s="16"/>
      <c r="SIH309" s="17"/>
      <c r="SII309" s="18"/>
      <c r="SIJ309" s="17"/>
      <c r="SIK309" s="19"/>
      <c r="SIL309" s="19"/>
      <c r="SIM309" s="19"/>
      <c r="SIN309" s="15"/>
      <c r="SIO309" s="16"/>
      <c r="SIP309" s="17"/>
      <c r="SIQ309" s="18"/>
      <c r="SIR309" s="17"/>
      <c r="SIS309" s="19"/>
      <c r="SIT309" s="19"/>
      <c r="SIU309" s="19"/>
      <c r="SIV309" s="15"/>
      <c r="SIW309" s="16"/>
      <c r="SIX309" s="17"/>
      <c r="SIY309" s="18"/>
      <c r="SIZ309" s="17"/>
      <c r="SJA309" s="19"/>
      <c r="SJB309" s="19"/>
      <c r="SJC309" s="19"/>
      <c r="SJD309" s="15"/>
      <c r="SJE309" s="16"/>
      <c r="SJF309" s="17"/>
      <c r="SJG309" s="18"/>
      <c r="SJH309" s="17"/>
      <c r="SJI309" s="19"/>
      <c r="SJJ309" s="19"/>
      <c r="SJK309" s="19"/>
      <c r="SJL309" s="15"/>
      <c r="SJM309" s="16"/>
      <c r="SJN309" s="17"/>
      <c r="SJO309" s="18"/>
      <c r="SJP309" s="17"/>
      <c r="SJQ309" s="19"/>
      <c r="SJR309" s="19"/>
      <c r="SJS309" s="19"/>
      <c r="SJT309" s="15"/>
      <c r="SJU309" s="16"/>
      <c r="SJV309" s="17"/>
      <c r="SJW309" s="18"/>
      <c r="SJX309" s="17"/>
      <c r="SJY309" s="19"/>
      <c r="SJZ309" s="19"/>
      <c r="SKA309" s="19"/>
      <c r="SKB309" s="15"/>
      <c r="SKC309" s="16"/>
      <c r="SKD309" s="17"/>
      <c r="SKE309" s="18"/>
      <c r="SKF309" s="17"/>
      <c r="SKG309" s="19"/>
      <c r="SKH309" s="19"/>
      <c r="SKI309" s="19"/>
      <c r="SKJ309" s="15"/>
      <c r="SKK309" s="16"/>
      <c r="SKL309" s="17"/>
      <c r="SKM309" s="18"/>
      <c r="SKN309" s="17"/>
      <c r="SKO309" s="19"/>
      <c r="SKP309" s="19"/>
      <c r="SKQ309" s="19"/>
      <c r="SKR309" s="15"/>
      <c r="SKS309" s="16"/>
      <c r="SKT309" s="17"/>
      <c r="SKU309" s="18"/>
      <c r="SKV309" s="17"/>
      <c r="SKW309" s="19"/>
      <c r="SKX309" s="19"/>
      <c r="SKY309" s="19"/>
      <c r="SKZ309" s="15"/>
      <c r="SLA309" s="16"/>
      <c r="SLB309" s="17"/>
      <c r="SLC309" s="18"/>
      <c r="SLD309" s="17"/>
      <c r="SLE309" s="19"/>
      <c r="SLF309" s="19"/>
      <c r="SLG309" s="19"/>
      <c r="SLH309" s="15"/>
      <c r="SLI309" s="16"/>
      <c r="SLJ309" s="17"/>
      <c r="SLK309" s="18"/>
      <c r="SLL309" s="17"/>
      <c r="SLM309" s="19"/>
      <c r="SLN309" s="19"/>
      <c r="SLO309" s="19"/>
      <c r="SLP309" s="15"/>
      <c r="SLQ309" s="16"/>
      <c r="SLR309" s="17"/>
      <c r="SLS309" s="18"/>
      <c r="SLT309" s="17"/>
      <c r="SLU309" s="19"/>
      <c r="SLV309" s="19"/>
      <c r="SLW309" s="19"/>
      <c r="SLX309" s="15"/>
      <c r="SLY309" s="16"/>
      <c r="SLZ309" s="17"/>
      <c r="SMA309" s="18"/>
      <c r="SMB309" s="17"/>
      <c r="SMC309" s="19"/>
      <c r="SMD309" s="19"/>
      <c r="SME309" s="19"/>
      <c r="SMF309" s="15"/>
      <c r="SMG309" s="16"/>
      <c r="SMH309" s="17"/>
      <c r="SMI309" s="18"/>
      <c r="SMJ309" s="17"/>
      <c r="SMK309" s="19"/>
      <c r="SML309" s="19"/>
      <c r="SMM309" s="19"/>
      <c r="SMN309" s="15"/>
      <c r="SMO309" s="16"/>
      <c r="SMP309" s="17"/>
      <c r="SMQ309" s="18"/>
      <c r="SMR309" s="17"/>
      <c r="SMS309" s="19"/>
      <c r="SMT309" s="19"/>
      <c r="SMU309" s="19"/>
      <c r="SMV309" s="15"/>
      <c r="SMW309" s="16"/>
      <c r="SMX309" s="17"/>
      <c r="SMY309" s="18"/>
      <c r="SMZ309" s="17"/>
      <c r="SNA309" s="19"/>
      <c r="SNB309" s="19"/>
      <c r="SNC309" s="19"/>
      <c r="SND309" s="15"/>
      <c r="SNE309" s="16"/>
      <c r="SNF309" s="17"/>
      <c r="SNG309" s="18"/>
      <c r="SNH309" s="17"/>
      <c r="SNI309" s="19"/>
      <c r="SNJ309" s="19"/>
      <c r="SNK309" s="19"/>
      <c r="SNL309" s="15"/>
      <c r="SNM309" s="16"/>
      <c r="SNN309" s="17"/>
      <c r="SNO309" s="18"/>
      <c r="SNP309" s="17"/>
      <c r="SNQ309" s="19"/>
      <c r="SNR309" s="19"/>
      <c r="SNS309" s="19"/>
      <c r="SNT309" s="15"/>
      <c r="SNU309" s="16"/>
      <c r="SNV309" s="17"/>
      <c r="SNW309" s="18"/>
      <c r="SNX309" s="17"/>
      <c r="SNY309" s="19"/>
      <c r="SNZ309" s="19"/>
      <c r="SOA309" s="19"/>
      <c r="SOB309" s="15"/>
      <c r="SOC309" s="16"/>
      <c r="SOD309" s="17"/>
      <c r="SOE309" s="18"/>
      <c r="SOF309" s="17"/>
      <c r="SOG309" s="19"/>
      <c r="SOH309" s="19"/>
      <c r="SOI309" s="19"/>
      <c r="SOJ309" s="15"/>
      <c r="SOK309" s="16"/>
      <c r="SOL309" s="17"/>
      <c r="SOM309" s="18"/>
      <c r="SON309" s="17"/>
      <c r="SOO309" s="19"/>
      <c r="SOP309" s="19"/>
      <c r="SOQ309" s="19"/>
      <c r="SOR309" s="15"/>
      <c r="SOS309" s="16"/>
      <c r="SOT309" s="17"/>
      <c r="SOU309" s="18"/>
      <c r="SOV309" s="17"/>
      <c r="SOW309" s="19"/>
      <c r="SOX309" s="19"/>
      <c r="SOY309" s="19"/>
      <c r="SOZ309" s="15"/>
      <c r="SPA309" s="16"/>
      <c r="SPB309" s="17"/>
      <c r="SPC309" s="18"/>
      <c r="SPD309" s="17"/>
      <c r="SPE309" s="19"/>
      <c r="SPF309" s="19"/>
      <c r="SPG309" s="19"/>
      <c r="SPH309" s="15"/>
      <c r="SPI309" s="16"/>
      <c r="SPJ309" s="17"/>
      <c r="SPK309" s="18"/>
      <c r="SPL309" s="17"/>
      <c r="SPM309" s="19"/>
      <c r="SPN309" s="19"/>
      <c r="SPO309" s="19"/>
      <c r="SPP309" s="15"/>
      <c r="SPQ309" s="16"/>
      <c r="SPR309" s="17"/>
      <c r="SPS309" s="18"/>
      <c r="SPT309" s="17"/>
      <c r="SPU309" s="19"/>
      <c r="SPV309" s="19"/>
      <c r="SPW309" s="19"/>
      <c r="SPX309" s="15"/>
      <c r="SPY309" s="16"/>
      <c r="SPZ309" s="17"/>
      <c r="SQA309" s="18"/>
      <c r="SQB309" s="17"/>
      <c r="SQC309" s="19"/>
      <c r="SQD309" s="19"/>
      <c r="SQE309" s="19"/>
      <c r="SQF309" s="15"/>
      <c r="SQG309" s="16"/>
      <c r="SQH309" s="17"/>
      <c r="SQI309" s="18"/>
      <c r="SQJ309" s="17"/>
      <c r="SQK309" s="19"/>
      <c r="SQL309" s="19"/>
      <c r="SQM309" s="19"/>
      <c r="SQN309" s="15"/>
      <c r="SQO309" s="16"/>
      <c r="SQP309" s="17"/>
      <c r="SQQ309" s="18"/>
      <c r="SQR309" s="17"/>
      <c r="SQS309" s="19"/>
      <c r="SQT309" s="19"/>
      <c r="SQU309" s="19"/>
      <c r="SQV309" s="15"/>
      <c r="SQW309" s="16"/>
      <c r="SQX309" s="17"/>
      <c r="SQY309" s="18"/>
      <c r="SQZ309" s="17"/>
      <c r="SRA309" s="19"/>
      <c r="SRB309" s="19"/>
      <c r="SRC309" s="19"/>
      <c r="SRD309" s="15"/>
      <c r="SRE309" s="16"/>
      <c r="SRF309" s="17"/>
      <c r="SRG309" s="18"/>
      <c r="SRH309" s="17"/>
      <c r="SRI309" s="19"/>
      <c r="SRJ309" s="19"/>
      <c r="SRK309" s="19"/>
      <c r="SRL309" s="15"/>
      <c r="SRM309" s="16"/>
      <c r="SRN309" s="17"/>
      <c r="SRO309" s="18"/>
      <c r="SRP309" s="17"/>
      <c r="SRQ309" s="19"/>
      <c r="SRR309" s="19"/>
      <c r="SRS309" s="19"/>
      <c r="SRT309" s="15"/>
      <c r="SRU309" s="16"/>
      <c r="SRV309" s="17"/>
      <c r="SRW309" s="18"/>
      <c r="SRX309" s="17"/>
      <c r="SRY309" s="19"/>
      <c r="SRZ309" s="19"/>
      <c r="SSA309" s="19"/>
      <c r="SSB309" s="15"/>
      <c r="SSC309" s="16"/>
      <c r="SSD309" s="17"/>
      <c r="SSE309" s="18"/>
      <c r="SSF309" s="17"/>
      <c r="SSG309" s="19"/>
      <c r="SSH309" s="19"/>
      <c r="SSI309" s="19"/>
      <c r="SSJ309" s="15"/>
      <c r="SSK309" s="16"/>
      <c r="SSL309" s="17"/>
      <c r="SSM309" s="18"/>
      <c r="SSN309" s="17"/>
      <c r="SSO309" s="19"/>
      <c r="SSP309" s="19"/>
      <c r="SSQ309" s="19"/>
      <c r="SSR309" s="15"/>
      <c r="SSS309" s="16"/>
      <c r="SST309" s="17"/>
      <c r="SSU309" s="18"/>
      <c r="SSV309" s="17"/>
      <c r="SSW309" s="19"/>
      <c r="SSX309" s="19"/>
      <c r="SSY309" s="19"/>
      <c r="SSZ309" s="15"/>
      <c r="STA309" s="16"/>
      <c r="STB309" s="17"/>
      <c r="STC309" s="18"/>
      <c r="STD309" s="17"/>
      <c r="STE309" s="19"/>
      <c r="STF309" s="19"/>
      <c r="STG309" s="19"/>
      <c r="STH309" s="15"/>
      <c r="STI309" s="16"/>
      <c r="STJ309" s="17"/>
      <c r="STK309" s="18"/>
      <c r="STL309" s="17"/>
      <c r="STM309" s="19"/>
      <c r="STN309" s="19"/>
      <c r="STO309" s="19"/>
      <c r="STP309" s="15"/>
      <c r="STQ309" s="16"/>
      <c r="STR309" s="17"/>
      <c r="STS309" s="18"/>
      <c r="STT309" s="17"/>
      <c r="STU309" s="19"/>
      <c r="STV309" s="19"/>
      <c r="STW309" s="19"/>
      <c r="STX309" s="15"/>
      <c r="STY309" s="16"/>
      <c r="STZ309" s="17"/>
      <c r="SUA309" s="18"/>
      <c r="SUB309" s="17"/>
      <c r="SUC309" s="19"/>
      <c r="SUD309" s="19"/>
      <c r="SUE309" s="19"/>
      <c r="SUF309" s="15"/>
      <c r="SUG309" s="16"/>
      <c r="SUH309" s="17"/>
      <c r="SUI309" s="18"/>
      <c r="SUJ309" s="17"/>
      <c r="SUK309" s="19"/>
      <c r="SUL309" s="19"/>
      <c r="SUM309" s="19"/>
      <c r="SUN309" s="15"/>
      <c r="SUO309" s="16"/>
      <c r="SUP309" s="17"/>
      <c r="SUQ309" s="18"/>
      <c r="SUR309" s="17"/>
      <c r="SUS309" s="19"/>
      <c r="SUT309" s="19"/>
      <c r="SUU309" s="19"/>
      <c r="SUV309" s="15"/>
      <c r="SUW309" s="16"/>
      <c r="SUX309" s="17"/>
      <c r="SUY309" s="18"/>
      <c r="SUZ309" s="17"/>
      <c r="SVA309" s="19"/>
      <c r="SVB309" s="19"/>
      <c r="SVC309" s="19"/>
      <c r="SVD309" s="15"/>
      <c r="SVE309" s="16"/>
      <c r="SVF309" s="17"/>
      <c r="SVG309" s="18"/>
      <c r="SVH309" s="17"/>
      <c r="SVI309" s="19"/>
      <c r="SVJ309" s="19"/>
      <c r="SVK309" s="19"/>
      <c r="SVL309" s="15"/>
      <c r="SVM309" s="16"/>
      <c r="SVN309" s="17"/>
      <c r="SVO309" s="18"/>
      <c r="SVP309" s="17"/>
      <c r="SVQ309" s="19"/>
      <c r="SVR309" s="19"/>
      <c r="SVS309" s="19"/>
      <c r="SVT309" s="15"/>
      <c r="SVU309" s="16"/>
      <c r="SVV309" s="17"/>
      <c r="SVW309" s="18"/>
      <c r="SVX309" s="17"/>
      <c r="SVY309" s="19"/>
      <c r="SVZ309" s="19"/>
      <c r="SWA309" s="19"/>
      <c r="SWB309" s="15"/>
      <c r="SWC309" s="16"/>
      <c r="SWD309" s="17"/>
      <c r="SWE309" s="18"/>
      <c r="SWF309" s="17"/>
      <c r="SWG309" s="19"/>
      <c r="SWH309" s="19"/>
      <c r="SWI309" s="19"/>
      <c r="SWJ309" s="15"/>
      <c r="SWK309" s="16"/>
      <c r="SWL309" s="17"/>
      <c r="SWM309" s="18"/>
      <c r="SWN309" s="17"/>
      <c r="SWO309" s="19"/>
      <c r="SWP309" s="19"/>
      <c r="SWQ309" s="19"/>
      <c r="SWR309" s="15"/>
      <c r="SWS309" s="16"/>
      <c r="SWT309" s="17"/>
      <c r="SWU309" s="18"/>
      <c r="SWV309" s="17"/>
      <c r="SWW309" s="19"/>
      <c r="SWX309" s="19"/>
      <c r="SWY309" s="19"/>
      <c r="SWZ309" s="15"/>
      <c r="SXA309" s="16"/>
      <c r="SXB309" s="17"/>
      <c r="SXC309" s="18"/>
      <c r="SXD309" s="17"/>
      <c r="SXE309" s="19"/>
      <c r="SXF309" s="19"/>
      <c r="SXG309" s="19"/>
      <c r="SXH309" s="15"/>
      <c r="SXI309" s="16"/>
      <c r="SXJ309" s="17"/>
      <c r="SXK309" s="18"/>
      <c r="SXL309" s="17"/>
      <c r="SXM309" s="19"/>
      <c r="SXN309" s="19"/>
      <c r="SXO309" s="19"/>
      <c r="SXP309" s="15"/>
      <c r="SXQ309" s="16"/>
      <c r="SXR309" s="17"/>
      <c r="SXS309" s="18"/>
      <c r="SXT309" s="17"/>
      <c r="SXU309" s="19"/>
      <c r="SXV309" s="19"/>
      <c r="SXW309" s="19"/>
      <c r="SXX309" s="15"/>
      <c r="SXY309" s="16"/>
      <c r="SXZ309" s="17"/>
      <c r="SYA309" s="18"/>
      <c r="SYB309" s="17"/>
      <c r="SYC309" s="19"/>
      <c r="SYD309" s="19"/>
      <c r="SYE309" s="19"/>
      <c r="SYF309" s="15"/>
      <c r="SYG309" s="16"/>
      <c r="SYH309" s="17"/>
      <c r="SYI309" s="18"/>
      <c r="SYJ309" s="17"/>
      <c r="SYK309" s="19"/>
      <c r="SYL309" s="19"/>
      <c r="SYM309" s="19"/>
      <c r="SYN309" s="15"/>
      <c r="SYO309" s="16"/>
      <c r="SYP309" s="17"/>
      <c r="SYQ309" s="18"/>
      <c r="SYR309" s="17"/>
      <c r="SYS309" s="19"/>
      <c r="SYT309" s="19"/>
      <c r="SYU309" s="19"/>
      <c r="SYV309" s="15"/>
      <c r="SYW309" s="16"/>
      <c r="SYX309" s="17"/>
      <c r="SYY309" s="18"/>
      <c r="SYZ309" s="17"/>
      <c r="SZA309" s="19"/>
      <c r="SZB309" s="19"/>
      <c r="SZC309" s="19"/>
      <c r="SZD309" s="15"/>
      <c r="SZE309" s="16"/>
      <c r="SZF309" s="17"/>
      <c r="SZG309" s="18"/>
      <c r="SZH309" s="17"/>
      <c r="SZI309" s="19"/>
      <c r="SZJ309" s="19"/>
      <c r="SZK309" s="19"/>
      <c r="SZL309" s="15"/>
      <c r="SZM309" s="16"/>
      <c r="SZN309" s="17"/>
      <c r="SZO309" s="18"/>
      <c r="SZP309" s="17"/>
      <c r="SZQ309" s="19"/>
      <c r="SZR309" s="19"/>
      <c r="SZS309" s="19"/>
      <c r="SZT309" s="15"/>
      <c r="SZU309" s="16"/>
      <c r="SZV309" s="17"/>
      <c r="SZW309" s="18"/>
      <c r="SZX309" s="17"/>
      <c r="SZY309" s="19"/>
      <c r="SZZ309" s="19"/>
      <c r="TAA309" s="19"/>
      <c r="TAB309" s="15"/>
      <c r="TAC309" s="16"/>
      <c r="TAD309" s="17"/>
      <c r="TAE309" s="18"/>
      <c r="TAF309" s="17"/>
      <c r="TAG309" s="19"/>
      <c r="TAH309" s="19"/>
      <c r="TAI309" s="19"/>
      <c r="TAJ309" s="15"/>
      <c r="TAK309" s="16"/>
      <c r="TAL309" s="17"/>
      <c r="TAM309" s="18"/>
      <c r="TAN309" s="17"/>
      <c r="TAO309" s="19"/>
      <c r="TAP309" s="19"/>
      <c r="TAQ309" s="19"/>
      <c r="TAR309" s="15"/>
      <c r="TAS309" s="16"/>
      <c r="TAT309" s="17"/>
      <c r="TAU309" s="18"/>
      <c r="TAV309" s="17"/>
      <c r="TAW309" s="19"/>
      <c r="TAX309" s="19"/>
      <c r="TAY309" s="19"/>
      <c r="TAZ309" s="15"/>
      <c r="TBA309" s="16"/>
      <c r="TBB309" s="17"/>
      <c r="TBC309" s="18"/>
      <c r="TBD309" s="17"/>
      <c r="TBE309" s="19"/>
      <c r="TBF309" s="19"/>
      <c r="TBG309" s="19"/>
      <c r="TBH309" s="15"/>
      <c r="TBI309" s="16"/>
      <c r="TBJ309" s="17"/>
      <c r="TBK309" s="18"/>
      <c r="TBL309" s="17"/>
      <c r="TBM309" s="19"/>
      <c r="TBN309" s="19"/>
      <c r="TBO309" s="19"/>
      <c r="TBP309" s="15"/>
      <c r="TBQ309" s="16"/>
      <c r="TBR309" s="17"/>
      <c r="TBS309" s="18"/>
      <c r="TBT309" s="17"/>
      <c r="TBU309" s="19"/>
      <c r="TBV309" s="19"/>
      <c r="TBW309" s="19"/>
      <c r="TBX309" s="15"/>
      <c r="TBY309" s="16"/>
      <c r="TBZ309" s="17"/>
      <c r="TCA309" s="18"/>
      <c r="TCB309" s="17"/>
      <c r="TCC309" s="19"/>
      <c r="TCD309" s="19"/>
      <c r="TCE309" s="19"/>
      <c r="TCF309" s="15"/>
      <c r="TCG309" s="16"/>
      <c r="TCH309" s="17"/>
      <c r="TCI309" s="18"/>
      <c r="TCJ309" s="17"/>
      <c r="TCK309" s="19"/>
      <c r="TCL309" s="19"/>
      <c r="TCM309" s="19"/>
      <c r="TCN309" s="15"/>
      <c r="TCO309" s="16"/>
      <c r="TCP309" s="17"/>
      <c r="TCQ309" s="18"/>
      <c r="TCR309" s="17"/>
      <c r="TCS309" s="19"/>
      <c r="TCT309" s="19"/>
      <c r="TCU309" s="19"/>
      <c r="TCV309" s="15"/>
      <c r="TCW309" s="16"/>
      <c r="TCX309" s="17"/>
      <c r="TCY309" s="18"/>
      <c r="TCZ309" s="17"/>
      <c r="TDA309" s="19"/>
      <c r="TDB309" s="19"/>
      <c r="TDC309" s="19"/>
      <c r="TDD309" s="15"/>
      <c r="TDE309" s="16"/>
      <c r="TDF309" s="17"/>
      <c r="TDG309" s="18"/>
      <c r="TDH309" s="17"/>
      <c r="TDI309" s="19"/>
      <c r="TDJ309" s="19"/>
      <c r="TDK309" s="19"/>
      <c r="TDL309" s="15"/>
      <c r="TDM309" s="16"/>
      <c r="TDN309" s="17"/>
      <c r="TDO309" s="18"/>
      <c r="TDP309" s="17"/>
      <c r="TDQ309" s="19"/>
      <c r="TDR309" s="19"/>
      <c r="TDS309" s="19"/>
      <c r="TDT309" s="15"/>
      <c r="TDU309" s="16"/>
      <c r="TDV309" s="17"/>
      <c r="TDW309" s="18"/>
      <c r="TDX309" s="17"/>
      <c r="TDY309" s="19"/>
      <c r="TDZ309" s="19"/>
      <c r="TEA309" s="19"/>
      <c r="TEB309" s="15"/>
      <c r="TEC309" s="16"/>
      <c r="TED309" s="17"/>
      <c r="TEE309" s="18"/>
      <c r="TEF309" s="17"/>
      <c r="TEG309" s="19"/>
      <c r="TEH309" s="19"/>
      <c r="TEI309" s="19"/>
      <c r="TEJ309" s="15"/>
      <c r="TEK309" s="16"/>
      <c r="TEL309" s="17"/>
      <c r="TEM309" s="18"/>
      <c r="TEN309" s="17"/>
      <c r="TEO309" s="19"/>
      <c r="TEP309" s="19"/>
      <c r="TEQ309" s="19"/>
      <c r="TER309" s="15"/>
      <c r="TES309" s="16"/>
      <c r="TET309" s="17"/>
      <c r="TEU309" s="18"/>
      <c r="TEV309" s="17"/>
      <c r="TEW309" s="19"/>
      <c r="TEX309" s="19"/>
      <c r="TEY309" s="19"/>
      <c r="TEZ309" s="15"/>
      <c r="TFA309" s="16"/>
      <c r="TFB309" s="17"/>
      <c r="TFC309" s="18"/>
      <c r="TFD309" s="17"/>
      <c r="TFE309" s="19"/>
      <c r="TFF309" s="19"/>
      <c r="TFG309" s="19"/>
      <c r="TFH309" s="15"/>
      <c r="TFI309" s="16"/>
      <c r="TFJ309" s="17"/>
      <c r="TFK309" s="18"/>
      <c r="TFL309" s="17"/>
      <c r="TFM309" s="19"/>
      <c r="TFN309" s="19"/>
      <c r="TFO309" s="19"/>
      <c r="TFP309" s="15"/>
      <c r="TFQ309" s="16"/>
      <c r="TFR309" s="17"/>
      <c r="TFS309" s="18"/>
      <c r="TFT309" s="17"/>
      <c r="TFU309" s="19"/>
      <c r="TFV309" s="19"/>
      <c r="TFW309" s="19"/>
      <c r="TFX309" s="15"/>
      <c r="TFY309" s="16"/>
      <c r="TFZ309" s="17"/>
      <c r="TGA309" s="18"/>
      <c r="TGB309" s="17"/>
      <c r="TGC309" s="19"/>
      <c r="TGD309" s="19"/>
      <c r="TGE309" s="19"/>
      <c r="TGF309" s="15"/>
      <c r="TGG309" s="16"/>
      <c r="TGH309" s="17"/>
      <c r="TGI309" s="18"/>
      <c r="TGJ309" s="17"/>
      <c r="TGK309" s="19"/>
      <c r="TGL309" s="19"/>
      <c r="TGM309" s="19"/>
      <c r="TGN309" s="15"/>
      <c r="TGO309" s="16"/>
      <c r="TGP309" s="17"/>
      <c r="TGQ309" s="18"/>
      <c r="TGR309" s="17"/>
      <c r="TGS309" s="19"/>
      <c r="TGT309" s="19"/>
      <c r="TGU309" s="19"/>
      <c r="TGV309" s="15"/>
      <c r="TGW309" s="16"/>
      <c r="TGX309" s="17"/>
      <c r="TGY309" s="18"/>
      <c r="TGZ309" s="17"/>
      <c r="THA309" s="19"/>
      <c r="THB309" s="19"/>
      <c r="THC309" s="19"/>
      <c r="THD309" s="15"/>
      <c r="THE309" s="16"/>
      <c r="THF309" s="17"/>
      <c r="THG309" s="18"/>
      <c r="THH309" s="17"/>
      <c r="THI309" s="19"/>
      <c r="THJ309" s="19"/>
      <c r="THK309" s="19"/>
      <c r="THL309" s="15"/>
      <c r="THM309" s="16"/>
      <c r="THN309" s="17"/>
      <c r="THO309" s="18"/>
      <c r="THP309" s="17"/>
      <c r="THQ309" s="19"/>
      <c r="THR309" s="19"/>
      <c r="THS309" s="19"/>
      <c r="THT309" s="15"/>
      <c r="THU309" s="16"/>
      <c r="THV309" s="17"/>
      <c r="THW309" s="18"/>
      <c r="THX309" s="17"/>
      <c r="THY309" s="19"/>
      <c r="THZ309" s="19"/>
      <c r="TIA309" s="19"/>
      <c r="TIB309" s="15"/>
      <c r="TIC309" s="16"/>
      <c r="TID309" s="17"/>
      <c r="TIE309" s="18"/>
      <c r="TIF309" s="17"/>
      <c r="TIG309" s="19"/>
      <c r="TIH309" s="19"/>
      <c r="TII309" s="19"/>
      <c r="TIJ309" s="15"/>
      <c r="TIK309" s="16"/>
      <c r="TIL309" s="17"/>
      <c r="TIM309" s="18"/>
      <c r="TIN309" s="17"/>
      <c r="TIO309" s="19"/>
      <c r="TIP309" s="19"/>
      <c r="TIQ309" s="19"/>
      <c r="TIR309" s="15"/>
      <c r="TIS309" s="16"/>
      <c r="TIT309" s="17"/>
      <c r="TIU309" s="18"/>
      <c r="TIV309" s="17"/>
      <c r="TIW309" s="19"/>
      <c r="TIX309" s="19"/>
      <c r="TIY309" s="19"/>
      <c r="TIZ309" s="15"/>
      <c r="TJA309" s="16"/>
      <c r="TJB309" s="17"/>
      <c r="TJC309" s="18"/>
      <c r="TJD309" s="17"/>
      <c r="TJE309" s="19"/>
      <c r="TJF309" s="19"/>
      <c r="TJG309" s="19"/>
      <c r="TJH309" s="15"/>
      <c r="TJI309" s="16"/>
      <c r="TJJ309" s="17"/>
      <c r="TJK309" s="18"/>
      <c r="TJL309" s="17"/>
      <c r="TJM309" s="19"/>
      <c r="TJN309" s="19"/>
      <c r="TJO309" s="19"/>
      <c r="TJP309" s="15"/>
      <c r="TJQ309" s="16"/>
      <c r="TJR309" s="17"/>
      <c r="TJS309" s="18"/>
      <c r="TJT309" s="17"/>
      <c r="TJU309" s="19"/>
      <c r="TJV309" s="19"/>
      <c r="TJW309" s="19"/>
      <c r="TJX309" s="15"/>
      <c r="TJY309" s="16"/>
      <c r="TJZ309" s="17"/>
      <c r="TKA309" s="18"/>
      <c r="TKB309" s="17"/>
      <c r="TKC309" s="19"/>
      <c r="TKD309" s="19"/>
      <c r="TKE309" s="19"/>
      <c r="TKF309" s="15"/>
      <c r="TKG309" s="16"/>
      <c r="TKH309" s="17"/>
      <c r="TKI309" s="18"/>
      <c r="TKJ309" s="17"/>
      <c r="TKK309" s="19"/>
      <c r="TKL309" s="19"/>
      <c r="TKM309" s="19"/>
      <c r="TKN309" s="15"/>
      <c r="TKO309" s="16"/>
      <c r="TKP309" s="17"/>
      <c r="TKQ309" s="18"/>
      <c r="TKR309" s="17"/>
      <c r="TKS309" s="19"/>
      <c r="TKT309" s="19"/>
      <c r="TKU309" s="19"/>
      <c r="TKV309" s="15"/>
      <c r="TKW309" s="16"/>
      <c r="TKX309" s="17"/>
      <c r="TKY309" s="18"/>
      <c r="TKZ309" s="17"/>
      <c r="TLA309" s="19"/>
      <c r="TLB309" s="19"/>
      <c r="TLC309" s="19"/>
      <c r="TLD309" s="15"/>
      <c r="TLE309" s="16"/>
      <c r="TLF309" s="17"/>
      <c r="TLG309" s="18"/>
      <c r="TLH309" s="17"/>
      <c r="TLI309" s="19"/>
      <c r="TLJ309" s="19"/>
      <c r="TLK309" s="19"/>
      <c r="TLL309" s="15"/>
      <c r="TLM309" s="16"/>
      <c r="TLN309" s="17"/>
      <c r="TLO309" s="18"/>
      <c r="TLP309" s="17"/>
      <c r="TLQ309" s="19"/>
      <c r="TLR309" s="19"/>
      <c r="TLS309" s="19"/>
      <c r="TLT309" s="15"/>
      <c r="TLU309" s="16"/>
      <c r="TLV309" s="17"/>
      <c r="TLW309" s="18"/>
      <c r="TLX309" s="17"/>
      <c r="TLY309" s="19"/>
      <c r="TLZ309" s="19"/>
      <c r="TMA309" s="19"/>
      <c r="TMB309" s="15"/>
      <c r="TMC309" s="16"/>
      <c r="TMD309" s="17"/>
      <c r="TME309" s="18"/>
      <c r="TMF309" s="17"/>
      <c r="TMG309" s="19"/>
      <c r="TMH309" s="19"/>
      <c r="TMI309" s="19"/>
      <c r="TMJ309" s="15"/>
      <c r="TMK309" s="16"/>
      <c r="TML309" s="17"/>
      <c r="TMM309" s="18"/>
      <c r="TMN309" s="17"/>
      <c r="TMO309" s="19"/>
      <c r="TMP309" s="19"/>
      <c r="TMQ309" s="19"/>
      <c r="TMR309" s="15"/>
      <c r="TMS309" s="16"/>
      <c r="TMT309" s="17"/>
      <c r="TMU309" s="18"/>
      <c r="TMV309" s="17"/>
      <c r="TMW309" s="19"/>
      <c r="TMX309" s="19"/>
      <c r="TMY309" s="19"/>
      <c r="TMZ309" s="15"/>
      <c r="TNA309" s="16"/>
      <c r="TNB309" s="17"/>
      <c r="TNC309" s="18"/>
      <c r="TND309" s="17"/>
      <c r="TNE309" s="19"/>
      <c r="TNF309" s="19"/>
      <c r="TNG309" s="19"/>
      <c r="TNH309" s="15"/>
      <c r="TNI309" s="16"/>
      <c r="TNJ309" s="17"/>
      <c r="TNK309" s="18"/>
      <c r="TNL309" s="17"/>
      <c r="TNM309" s="19"/>
      <c r="TNN309" s="19"/>
      <c r="TNO309" s="19"/>
      <c r="TNP309" s="15"/>
      <c r="TNQ309" s="16"/>
      <c r="TNR309" s="17"/>
      <c r="TNS309" s="18"/>
      <c r="TNT309" s="17"/>
      <c r="TNU309" s="19"/>
      <c r="TNV309" s="19"/>
      <c r="TNW309" s="19"/>
      <c r="TNX309" s="15"/>
      <c r="TNY309" s="16"/>
      <c r="TNZ309" s="17"/>
      <c r="TOA309" s="18"/>
      <c r="TOB309" s="17"/>
      <c r="TOC309" s="19"/>
      <c r="TOD309" s="19"/>
      <c r="TOE309" s="19"/>
      <c r="TOF309" s="15"/>
      <c r="TOG309" s="16"/>
      <c r="TOH309" s="17"/>
      <c r="TOI309" s="18"/>
      <c r="TOJ309" s="17"/>
      <c r="TOK309" s="19"/>
      <c r="TOL309" s="19"/>
      <c r="TOM309" s="19"/>
      <c r="TON309" s="15"/>
      <c r="TOO309" s="16"/>
      <c r="TOP309" s="17"/>
      <c r="TOQ309" s="18"/>
      <c r="TOR309" s="17"/>
      <c r="TOS309" s="19"/>
      <c r="TOT309" s="19"/>
      <c r="TOU309" s="19"/>
      <c r="TOV309" s="15"/>
      <c r="TOW309" s="16"/>
      <c r="TOX309" s="17"/>
      <c r="TOY309" s="18"/>
      <c r="TOZ309" s="17"/>
      <c r="TPA309" s="19"/>
      <c r="TPB309" s="19"/>
      <c r="TPC309" s="19"/>
      <c r="TPD309" s="15"/>
      <c r="TPE309" s="16"/>
      <c r="TPF309" s="17"/>
      <c r="TPG309" s="18"/>
      <c r="TPH309" s="17"/>
      <c r="TPI309" s="19"/>
      <c r="TPJ309" s="19"/>
      <c r="TPK309" s="19"/>
      <c r="TPL309" s="15"/>
      <c r="TPM309" s="16"/>
      <c r="TPN309" s="17"/>
      <c r="TPO309" s="18"/>
      <c r="TPP309" s="17"/>
      <c r="TPQ309" s="19"/>
      <c r="TPR309" s="19"/>
      <c r="TPS309" s="19"/>
      <c r="TPT309" s="15"/>
      <c r="TPU309" s="16"/>
      <c r="TPV309" s="17"/>
      <c r="TPW309" s="18"/>
      <c r="TPX309" s="17"/>
      <c r="TPY309" s="19"/>
      <c r="TPZ309" s="19"/>
      <c r="TQA309" s="19"/>
      <c r="TQB309" s="15"/>
      <c r="TQC309" s="16"/>
      <c r="TQD309" s="17"/>
      <c r="TQE309" s="18"/>
      <c r="TQF309" s="17"/>
      <c r="TQG309" s="19"/>
      <c r="TQH309" s="19"/>
      <c r="TQI309" s="19"/>
      <c r="TQJ309" s="15"/>
      <c r="TQK309" s="16"/>
      <c r="TQL309" s="17"/>
      <c r="TQM309" s="18"/>
      <c r="TQN309" s="17"/>
      <c r="TQO309" s="19"/>
      <c r="TQP309" s="19"/>
      <c r="TQQ309" s="19"/>
      <c r="TQR309" s="15"/>
      <c r="TQS309" s="16"/>
      <c r="TQT309" s="17"/>
      <c r="TQU309" s="18"/>
      <c r="TQV309" s="17"/>
      <c r="TQW309" s="19"/>
      <c r="TQX309" s="19"/>
      <c r="TQY309" s="19"/>
      <c r="TQZ309" s="15"/>
      <c r="TRA309" s="16"/>
      <c r="TRB309" s="17"/>
      <c r="TRC309" s="18"/>
      <c r="TRD309" s="17"/>
      <c r="TRE309" s="19"/>
      <c r="TRF309" s="19"/>
      <c r="TRG309" s="19"/>
      <c r="TRH309" s="15"/>
      <c r="TRI309" s="16"/>
      <c r="TRJ309" s="17"/>
      <c r="TRK309" s="18"/>
      <c r="TRL309" s="17"/>
      <c r="TRM309" s="19"/>
      <c r="TRN309" s="19"/>
      <c r="TRO309" s="19"/>
      <c r="TRP309" s="15"/>
      <c r="TRQ309" s="16"/>
      <c r="TRR309" s="17"/>
      <c r="TRS309" s="18"/>
      <c r="TRT309" s="17"/>
      <c r="TRU309" s="19"/>
      <c r="TRV309" s="19"/>
      <c r="TRW309" s="19"/>
      <c r="TRX309" s="15"/>
      <c r="TRY309" s="16"/>
      <c r="TRZ309" s="17"/>
      <c r="TSA309" s="18"/>
      <c r="TSB309" s="17"/>
      <c r="TSC309" s="19"/>
      <c r="TSD309" s="19"/>
      <c r="TSE309" s="19"/>
      <c r="TSF309" s="15"/>
      <c r="TSG309" s="16"/>
      <c r="TSH309" s="17"/>
      <c r="TSI309" s="18"/>
      <c r="TSJ309" s="17"/>
      <c r="TSK309" s="19"/>
      <c r="TSL309" s="19"/>
      <c r="TSM309" s="19"/>
      <c r="TSN309" s="15"/>
      <c r="TSO309" s="16"/>
      <c r="TSP309" s="17"/>
      <c r="TSQ309" s="18"/>
      <c r="TSR309" s="17"/>
      <c r="TSS309" s="19"/>
      <c r="TST309" s="19"/>
      <c r="TSU309" s="19"/>
      <c r="TSV309" s="15"/>
      <c r="TSW309" s="16"/>
      <c r="TSX309" s="17"/>
      <c r="TSY309" s="18"/>
      <c r="TSZ309" s="17"/>
      <c r="TTA309" s="19"/>
      <c r="TTB309" s="19"/>
      <c r="TTC309" s="19"/>
      <c r="TTD309" s="15"/>
      <c r="TTE309" s="16"/>
      <c r="TTF309" s="17"/>
      <c r="TTG309" s="18"/>
      <c r="TTH309" s="17"/>
      <c r="TTI309" s="19"/>
      <c r="TTJ309" s="19"/>
      <c r="TTK309" s="19"/>
      <c r="TTL309" s="15"/>
      <c r="TTM309" s="16"/>
      <c r="TTN309" s="17"/>
      <c r="TTO309" s="18"/>
      <c r="TTP309" s="17"/>
      <c r="TTQ309" s="19"/>
      <c r="TTR309" s="19"/>
      <c r="TTS309" s="19"/>
      <c r="TTT309" s="15"/>
      <c r="TTU309" s="16"/>
      <c r="TTV309" s="17"/>
      <c r="TTW309" s="18"/>
      <c r="TTX309" s="17"/>
      <c r="TTY309" s="19"/>
      <c r="TTZ309" s="19"/>
      <c r="TUA309" s="19"/>
      <c r="TUB309" s="15"/>
      <c r="TUC309" s="16"/>
      <c r="TUD309" s="17"/>
      <c r="TUE309" s="18"/>
      <c r="TUF309" s="17"/>
      <c r="TUG309" s="19"/>
      <c r="TUH309" s="19"/>
      <c r="TUI309" s="19"/>
      <c r="TUJ309" s="15"/>
      <c r="TUK309" s="16"/>
      <c r="TUL309" s="17"/>
      <c r="TUM309" s="18"/>
      <c r="TUN309" s="17"/>
      <c r="TUO309" s="19"/>
      <c r="TUP309" s="19"/>
      <c r="TUQ309" s="19"/>
      <c r="TUR309" s="15"/>
      <c r="TUS309" s="16"/>
      <c r="TUT309" s="17"/>
      <c r="TUU309" s="18"/>
      <c r="TUV309" s="17"/>
      <c r="TUW309" s="19"/>
      <c r="TUX309" s="19"/>
      <c r="TUY309" s="19"/>
      <c r="TUZ309" s="15"/>
      <c r="TVA309" s="16"/>
      <c r="TVB309" s="17"/>
      <c r="TVC309" s="18"/>
      <c r="TVD309" s="17"/>
      <c r="TVE309" s="19"/>
      <c r="TVF309" s="19"/>
      <c r="TVG309" s="19"/>
      <c r="TVH309" s="15"/>
      <c r="TVI309" s="16"/>
      <c r="TVJ309" s="17"/>
      <c r="TVK309" s="18"/>
      <c r="TVL309" s="17"/>
      <c r="TVM309" s="19"/>
      <c r="TVN309" s="19"/>
      <c r="TVO309" s="19"/>
      <c r="TVP309" s="15"/>
      <c r="TVQ309" s="16"/>
      <c r="TVR309" s="17"/>
      <c r="TVS309" s="18"/>
      <c r="TVT309" s="17"/>
      <c r="TVU309" s="19"/>
      <c r="TVV309" s="19"/>
      <c r="TVW309" s="19"/>
      <c r="TVX309" s="15"/>
      <c r="TVY309" s="16"/>
      <c r="TVZ309" s="17"/>
      <c r="TWA309" s="18"/>
      <c r="TWB309" s="17"/>
      <c r="TWC309" s="19"/>
      <c r="TWD309" s="19"/>
      <c r="TWE309" s="19"/>
      <c r="TWF309" s="15"/>
      <c r="TWG309" s="16"/>
      <c r="TWH309" s="17"/>
      <c r="TWI309" s="18"/>
      <c r="TWJ309" s="17"/>
      <c r="TWK309" s="19"/>
      <c r="TWL309" s="19"/>
      <c r="TWM309" s="19"/>
      <c r="TWN309" s="15"/>
      <c r="TWO309" s="16"/>
      <c r="TWP309" s="17"/>
      <c r="TWQ309" s="18"/>
      <c r="TWR309" s="17"/>
      <c r="TWS309" s="19"/>
      <c r="TWT309" s="19"/>
      <c r="TWU309" s="19"/>
      <c r="TWV309" s="15"/>
      <c r="TWW309" s="16"/>
      <c r="TWX309" s="17"/>
      <c r="TWY309" s="18"/>
      <c r="TWZ309" s="17"/>
      <c r="TXA309" s="19"/>
      <c r="TXB309" s="19"/>
      <c r="TXC309" s="19"/>
      <c r="TXD309" s="15"/>
      <c r="TXE309" s="16"/>
      <c r="TXF309" s="17"/>
      <c r="TXG309" s="18"/>
      <c r="TXH309" s="17"/>
      <c r="TXI309" s="19"/>
      <c r="TXJ309" s="19"/>
      <c r="TXK309" s="19"/>
      <c r="TXL309" s="15"/>
      <c r="TXM309" s="16"/>
      <c r="TXN309" s="17"/>
      <c r="TXO309" s="18"/>
      <c r="TXP309" s="17"/>
      <c r="TXQ309" s="19"/>
      <c r="TXR309" s="19"/>
      <c r="TXS309" s="19"/>
      <c r="TXT309" s="15"/>
      <c r="TXU309" s="16"/>
      <c r="TXV309" s="17"/>
      <c r="TXW309" s="18"/>
      <c r="TXX309" s="17"/>
      <c r="TXY309" s="19"/>
      <c r="TXZ309" s="19"/>
      <c r="TYA309" s="19"/>
      <c r="TYB309" s="15"/>
      <c r="TYC309" s="16"/>
      <c r="TYD309" s="17"/>
      <c r="TYE309" s="18"/>
      <c r="TYF309" s="17"/>
      <c r="TYG309" s="19"/>
      <c r="TYH309" s="19"/>
      <c r="TYI309" s="19"/>
      <c r="TYJ309" s="15"/>
      <c r="TYK309" s="16"/>
      <c r="TYL309" s="17"/>
      <c r="TYM309" s="18"/>
      <c r="TYN309" s="17"/>
      <c r="TYO309" s="19"/>
      <c r="TYP309" s="19"/>
      <c r="TYQ309" s="19"/>
      <c r="TYR309" s="15"/>
      <c r="TYS309" s="16"/>
      <c r="TYT309" s="17"/>
      <c r="TYU309" s="18"/>
      <c r="TYV309" s="17"/>
      <c r="TYW309" s="19"/>
      <c r="TYX309" s="19"/>
      <c r="TYY309" s="19"/>
      <c r="TYZ309" s="15"/>
      <c r="TZA309" s="16"/>
      <c r="TZB309" s="17"/>
      <c r="TZC309" s="18"/>
      <c r="TZD309" s="17"/>
      <c r="TZE309" s="19"/>
      <c r="TZF309" s="19"/>
      <c r="TZG309" s="19"/>
      <c r="TZH309" s="15"/>
      <c r="TZI309" s="16"/>
      <c r="TZJ309" s="17"/>
      <c r="TZK309" s="18"/>
      <c r="TZL309" s="17"/>
      <c r="TZM309" s="19"/>
      <c r="TZN309" s="19"/>
      <c r="TZO309" s="19"/>
      <c r="TZP309" s="15"/>
      <c r="TZQ309" s="16"/>
      <c r="TZR309" s="17"/>
      <c r="TZS309" s="18"/>
      <c r="TZT309" s="17"/>
      <c r="TZU309" s="19"/>
      <c r="TZV309" s="19"/>
      <c r="TZW309" s="19"/>
      <c r="TZX309" s="15"/>
      <c r="TZY309" s="16"/>
      <c r="TZZ309" s="17"/>
      <c r="UAA309" s="18"/>
      <c r="UAB309" s="17"/>
      <c r="UAC309" s="19"/>
      <c r="UAD309" s="19"/>
      <c r="UAE309" s="19"/>
      <c r="UAF309" s="15"/>
      <c r="UAG309" s="16"/>
      <c r="UAH309" s="17"/>
      <c r="UAI309" s="18"/>
      <c r="UAJ309" s="17"/>
      <c r="UAK309" s="19"/>
      <c r="UAL309" s="19"/>
      <c r="UAM309" s="19"/>
      <c r="UAN309" s="15"/>
      <c r="UAO309" s="16"/>
      <c r="UAP309" s="17"/>
      <c r="UAQ309" s="18"/>
      <c r="UAR309" s="17"/>
      <c r="UAS309" s="19"/>
      <c r="UAT309" s="19"/>
      <c r="UAU309" s="19"/>
      <c r="UAV309" s="15"/>
      <c r="UAW309" s="16"/>
      <c r="UAX309" s="17"/>
      <c r="UAY309" s="18"/>
      <c r="UAZ309" s="17"/>
      <c r="UBA309" s="19"/>
      <c r="UBB309" s="19"/>
      <c r="UBC309" s="19"/>
      <c r="UBD309" s="15"/>
      <c r="UBE309" s="16"/>
      <c r="UBF309" s="17"/>
      <c r="UBG309" s="18"/>
      <c r="UBH309" s="17"/>
      <c r="UBI309" s="19"/>
      <c r="UBJ309" s="19"/>
      <c r="UBK309" s="19"/>
      <c r="UBL309" s="15"/>
      <c r="UBM309" s="16"/>
      <c r="UBN309" s="17"/>
      <c r="UBO309" s="18"/>
      <c r="UBP309" s="17"/>
      <c r="UBQ309" s="19"/>
      <c r="UBR309" s="19"/>
      <c r="UBS309" s="19"/>
      <c r="UBT309" s="15"/>
      <c r="UBU309" s="16"/>
      <c r="UBV309" s="17"/>
      <c r="UBW309" s="18"/>
      <c r="UBX309" s="17"/>
      <c r="UBY309" s="19"/>
      <c r="UBZ309" s="19"/>
      <c r="UCA309" s="19"/>
      <c r="UCB309" s="15"/>
      <c r="UCC309" s="16"/>
      <c r="UCD309" s="17"/>
      <c r="UCE309" s="18"/>
      <c r="UCF309" s="17"/>
      <c r="UCG309" s="19"/>
      <c r="UCH309" s="19"/>
      <c r="UCI309" s="19"/>
      <c r="UCJ309" s="15"/>
      <c r="UCK309" s="16"/>
      <c r="UCL309" s="17"/>
      <c r="UCM309" s="18"/>
      <c r="UCN309" s="17"/>
      <c r="UCO309" s="19"/>
      <c r="UCP309" s="19"/>
      <c r="UCQ309" s="19"/>
      <c r="UCR309" s="15"/>
      <c r="UCS309" s="16"/>
      <c r="UCT309" s="17"/>
      <c r="UCU309" s="18"/>
      <c r="UCV309" s="17"/>
      <c r="UCW309" s="19"/>
      <c r="UCX309" s="19"/>
      <c r="UCY309" s="19"/>
      <c r="UCZ309" s="15"/>
      <c r="UDA309" s="16"/>
      <c r="UDB309" s="17"/>
      <c r="UDC309" s="18"/>
      <c r="UDD309" s="17"/>
      <c r="UDE309" s="19"/>
      <c r="UDF309" s="19"/>
      <c r="UDG309" s="19"/>
      <c r="UDH309" s="15"/>
      <c r="UDI309" s="16"/>
      <c r="UDJ309" s="17"/>
      <c r="UDK309" s="18"/>
      <c r="UDL309" s="17"/>
      <c r="UDM309" s="19"/>
      <c r="UDN309" s="19"/>
      <c r="UDO309" s="19"/>
      <c r="UDP309" s="15"/>
      <c r="UDQ309" s="16"/>
      <c r="UDR309" s="17"/>
      <c r="UDS309" s="18"/>
      <c r="UDT309" s="17"/>
      <c r="UDU309" s="19"/>
      <c r="UDV309" s="19"/>
      <c r="UDW309" s="19"/>
      <c r="UDX309" s="15"/>
      <c r="UDY309" s="16"/>
      <c r="UDZ309" s="17"/>
      <c r="UEA309" s="18"/>
      <c r="UEB309" s="17"/>
      <c r="UEC309" s="19"/>
      <c r="UED309" s="19"/>
      <c r="UEE309" s="19"/>
      <c r="UEF309" s="15"/>
      <c r="UEG309" s="16"/>
      <c r="UEH309" s="17"/>
      <c r="UEI309" s="18"/>
      <c r="UEJ309" s="17"/>
      <c r="UEK309" s="19"/>
      <c r="UEL309" s="19"/>
      <c r="UEM309" s="19"/>
      <c r="UEN309" s="15"/>
      <c r="UEO309" s="16"/>
      <c r="UEP309" s="17"/>
      <c r="UEQ309" s="18"/>
      <c r="UER309" s="17"/>
      <c r="UES309" s="19"/>
      <c r="UET309" s="19"/>
      <c r="UEU309" s="19"/>
      <c r="UEV309" s="15"/>
      <c r="UEW309" s="16"/>
      <c r="UEX309" s="17"/>
      <c r="UEY309" s="18"/>
      <c r="UEZ309" s="17"/>
      <c r="UFA309" s="19"/>
      <c r="UFB309" s="19"/>
      <c r="UFC309" s="19"/>
      <c r="UFD309" s="15"/>
      <c r="UFE309" s="16"/>
      <c r="UFF309" s="17"/>
      <c r="UFG309" s="18"/>
      <c r="UFH309" s="17"/>
      <c r="UFI309" s="19"/>
      <c r="UFJ309" s="19"/>
      <c r="UFK309" s="19"/>
      <c r="UFL309" s="15"/>
      <c r="UFM309" s="16"/>
      <c r="UFN309" s="17"/>
      <c r="UFO309" s="18"/>
      <c r="UFP309" s="17"/>
      <c r="UFQ309" s="19"/>
      <c r="UFR309" s="19"/>
      <c r="UFS309" s="19"/>
      <c r="UFT309" s="15"/>
      <c r="UFU309" s="16"/>
      <c r="UFV309" s="17"/>
      <c r="UFW309" s="18"/>
      <c r="UFX309" s="17"/>
      <c r="UFY309" s="19"/>
      <c r="UFZ309" s="19"/>
      <c r="UGA309" s="19"/>
      <c r="UGB309" s="15"/>
      <c r="UGC309" s="16"/>
      <c r="UGD309" s="17"/>
      <c r="UGE309" s="18"/>
      <c r="UGF309" s="17"/>
      <c r="UGG309" s="19"/>
      <c r="UGH309" s="19"/>
      <c r="UGI309" s="19"/>
      <c r="UGJ309" s="15"/>
      <c r="UGK309" s="16"/>
      <c r="UGL309" s="17"/>
      <c r="UGM309" s="18"/>
      <c r="UGN309" s="17"/>
      <c r="UGO309" s="19"/>
      <c r="UGP309" s="19"/>
      <c r="UGQ309" s="19"/>
      <c r="UGR309" s="15"/>
      <c r="UGS309" s="16"/>
      <c r="UGT309" s="17"/>
      <c r="UGU309" s="18"/>
      <c r="UGV309" s="17"/>
      <c r="UGW309" s="19"/>
      <c r="UGX309" s="19"/>
      <c r="UGY309" s="19"/>
      <c r="UGZ309" s="15"/>
      <c r="UHA309" s="16"/>
      <c r="UHB309" s="17"/>
      <c r="UHC309" s="18"/>
      <c r="UHD309" s="17"/>
      <c r="UHE309" s="19"/>
      <c r="UHF309" s="19"/>
      <c r="UHG309" s="19"/>
      <c r="UHH309" s="15"/>
      <c r="UHI309" s="16"/>
      <c r="UHJ309" s="17"/>
      <c r="UHK309" s="18"/>
      <c r="UHL309" s="17"/>
      <c r="UHM309" s="19"/>
      <c r="UHN309" s="19"/>
      <c r="UHO309" s="19"/>
      <c r="UHP309" s="15"/>
      <c r="UHQ309" s="16"/>
      <c r="UHR309" s="17"/>
      <c r="UHS309" s="18"/>
      <c r="UHT309" s="17"/>
      <c r="UHU309" s="19"/>
      <c r="UHV309" s="19"/>
      <c r="UHW309" s="19"/>
      <c r="UHX309" s="15"/>
      <c r="UHY309" s="16"/>
      <c r="UHZ309" s="17"/>
      <c r="UIA309" s="18"/>
      <c r="UIB309" s="17"/>
      <c r="UIC309" s="19"/>
      <c r="UID309" s="19"/>
      <c r="UIE309" s="19"/>
      <c r="UIF309" s="15"/>
      <c r="UIG309" s="16"/>
      <c r="UIH309" s="17"/>
      <c r="UII309" s="18"/>
      <c r="UIJ309" s="17"/>
      <c r="UIK309" s="19"/>
      <c r="UIL309" s="19"/>
      <c r="UIM309" s="19"/>
      <c r="UIN309" s="15"/>
      <c r="UIO309" s="16"/>
      <c r="UIP309" s="17"/>
      <c r="UIQ309" s="18"/>
      <c r="UIR309" s="17"/>
      <c r="UIS309" s="19"/>
      <c r="UIT309" s="19"/>
      <c r="UIU309" s="19"/>
      <c r="UIV309" s="15"/>
      <c r="UIW309" s="16"/>
      <c r="UIX309" s="17"/>
      <c r="UIY309" s="18"/>
      <c r="UIZ309" s="17"/>
      <c r="UJA309" s="19"/>
      <c r="UJB309" s="19"/>
      <c r="UJC309" s="19"/>
      <c r="UJD309" s="15"/>
      <c r="UJE309" s="16"/>
      <c r="UJF309" s="17"/>
      <c r="UJG309" s="18"/>
      <c r="UJH309" s="17"/>
      <c r="UJI309" s="19"/>
      <c r="UJJ309" s="19"/>
      <c r="UJK309" s="19"/>
      <c r="UJL309" s="15"/>
      <c r="UJM309" s="16"/>
      <c r="UJN309" s="17"/>
      <c r="UJO309" s="18"/>
      <c r="UJP309" s="17"/>
      <c r="UJQ309" s="19"/>
      <c r="UJR309" s="19"/>
      <c r="UJS309" s="19"/>
      <c r="UJT309" s="15"/>
      <c r="UJU309" s="16"/>
      <c r="UJV309" s="17"/>
      <c r="UJW309" s="18"/>
      <c r="UJX309" s="17"/>
      <c r="UJY309" s="19"/>
      <c r="UJZ309" s="19"/>
      <c r="UKA309" s="19"/>
      <c r="UKB309" s="15"/>
      <c r="UKC309" s="16"/>
      <c r="UKD309" s="17"/>
      <c r="UKE309" s="18"/>
      <c r="UKF309" s="17"/>
      <c r="UKG309" s="19"/>
      <c r="UKH309" s="19"/>
      <c r="UKI309" s="19"/>
      <c r="UKJ309" s="15"/>
      <c r="UKK309" s="16"/>
      <c r="UKL309" s="17"/>
      <c r="UKM309" s="18"/>
      <c r="UKN309" s="17"/>
      <c r="UKO309" s="19"/>
      <c r="UKP309" s="19"/>
      <c r="UKQ309" s="19"/>
      <c r="UKR309" s="15"/>
      <c r="UKS309" s="16"/>
      <c r="UKT309" s="17"/>
      <c r="UKU309" s="18"/>
      <c r="UKV309" s="17"/>
      <c r="UKW309" s="19"/>
      <c r="UKX309" s="19"/>
      <c r="UKY309" s="19"/>
      <c r="UKZ309" s="15"/>
      <c r="ULA309" s="16"/>
      <c r="ULB309" s="17"/>
      <c r="ULC309" s="18"/>
      <c r="ULD309" s="17"/>
      <c r="ULE309" s="19"/>
      <c r="ULF309" s="19"/>
      <c r="ULG309" s="19"/>
      <c r="ULH309" s="15"/>
      <c r="ULI309" s="16"/>
      <c r="ULJ309" s="17"/>
      <c r="ULK309" s="18"/>
      <c r="ULL309" s="17"/>
      <c r="ULM309" s="19"/>
      <c r="ULN309" s="19"/>
      <c r="ULO309" s="19"/>
      <c r="ULP309" s="15"/>
      <c r="ULQ309" s="16"/>
      <c r="ULR309" s="17"/>
      <c r="ULS309" s="18"/>
      <c r="ULT309" s="17"/>
      <c r="ULU309" s="19"/>
      <c r="ULV309" s="19"/>
      <c r="ULW309" s="19"/>
      <c r="ULX309" s="15"/>
      <c r="ULY309" s="16"/>
      <c r="ULZ309" s="17"/>
      <c r="UMA309" s="18"/>
      <c r="UMB309" s="17"/>
      <c r="UMC309" s="19"/>
      <c r="UMD309" s="19"/>
      <c r="UME309" s="19"/>
      <c r="UMF309" s="15"/>
      <c r="UMG309" s="16"/>
      <c r="UMH309" s="17"/>
      <c r="UMI309" s="18"/>
      <c r="UMJ309" s="17"/>
      <c r="UMK309" s="19"/>
      <c r="UML309" s="19"/>
      <c r="UMM309" s="19"/>
      <c r="UMN309" s="15"/>
      <c r="UMO309" s="16"/>
      <c r="UMP309" s="17"/>
      <c r="UMQ309" s="18"/>
      <c r="UMR309" s="17"/>
      <c r="UMS309" s="19"/>
      <c r="UMT309" s="19"/>
      <c r="UMU309" s="19"/>
      <c r="UMV309" s="15"/>
      <c r="UMW309" s="16"/>
      <c r="UMX309" s="17"/>
      <c r="UMY309" s="18"/>
      <c r="UMZ309" s="17"/>
      <c r="UNA309" s="19"/>
      <c r="UNB309" s="19"/>
      <c r="UNC309" s="19"/>
      <c r="UND309" s="15"/>
      <c r="UNE309" s="16"/>
      <c r="UNF309" s="17"/>
      <c r="UNG309" s="18"/>
      <c r="UNH309" s="17"/>
      <c r="UNI309" s="19"/>
      <c r="UNJ309" s="19"/>
      <c r="UNK309" s="19"/>
      <c r="UNL309" s="15"/>
      <c r="UNM309" s="16"/>
      <c r="UNN309" s="17"/>
      <c r="UNO309" s="18"/>
      <c r="UNP309" s="17"/>
      <c r="UNQ309" s="19"/>
      <c r="UNR309" s="19"/>
      <c r="UNS309" s="19"/>
      <c r="UNT309" s="15"/>
      <c r="UNU309" s="16"/>
      <c r="UNV309" s="17"/>
      <c r="UNW309" s="18"/>
      <c r="UNX309" s="17"/>
      <c r="UNY309" s="19"/>
      <c r="UNZ309" s="19"/>
      <c r="UOA309" s="19"/>
      <c r="UOB309" s="15"/>
      <c r="UOC309" s="16"/>
      <c r="UOD309" s="17"/>
      <c r="UOE309" s="18"/>
      <c r="UOF309" s="17"/>
      <c r="UOG309" s="19"/>
      <c r="UOH309" s="19"/>
      <c r="UOI309" s="19"/>
      <c r="UOJ309" s="15"/>
      <c r="UOK309" s="16"/>
      <c r="UOL309" s="17"/>
      <c r="UOM309" s="18"/>
      <c r="UON309" s="17"/>
      <c r="UOO309" s="19"/>
      <c r="UOP309" s="19"/>
      <c r="UOQ309" s="19"/>
      <c r="UOR309" s="15"/>
      <c r="UOS309" s="16"/>
      <c r="UOT309" s="17"/>
      <c r="UOU309" s="18"/>
      <c r="UOV309" s="17"/>
      <c r="UOW309" s="19"/>
      <c r="UOX309" s="19"/>
      <c r="UOY309" s="19"/>
      <c r="UOZ309" s="15"/>
      <c r="UPA309" s="16"/>
      <c r="UPB309" s="17"/>
      <c r="UPC309" s="18"/>
      <c r="UPD309" s="17"/>
      <c r="UPE309" s="19"/>
      <c r="UPF309" s="19"/>
      <c r="UPG309" s="19"/>
      <c r="UPH309" s="15"/>
      <c r="UPI309" s="16"/>
      <c r="UPJ309" s="17"/>
      <c r="UPK309" s="18"/>
      <c r="UPL309" s="17"/>
      <c r="UPM309" s="19"/>
      <c r="UPN309" s="19"/>
      <c r="UPO309" s="19"/>
      <c r="UPP309" s="15"/>
      <c r="UPQ309" s="16"/>
      <c r="UPR309" s="17"/>
      <c r="UPS309" s="18"/>
      <c r="UPT309" s="17"/>
      <c r="UPU309" s="19"/>
      <c r="UPV309" s="19"/>
      <c r="UPW309" s="19"/>
      <c r="UPX309" s="15"/>
      <c r="UPY309" s="16"/>
      <c r="UPZ309" s="17"/>
      <c r="UQA309" s="18"/>
      <c r="UQB309" s="17"/>
      <c r="UQC309" s="19"/>
      <c r="UQD309" s="19"/>
      <c r="UQE309" s="19"/>
      <c r="UQF309" s="15"/>
      <c r="UQG309" s="16"/>
      <c r="UQH309" s="17"/>
      <c r="UQI309" s="18"/>
      <c r="UQJ309" s="17"/>
      <c r="UQK309" s="19"/>
      <c r="UQL309" s="19"/>
      <c r="UQM309" s="19"/>
      <c r="UQN309" s="15"/>
      <c r="UQO309" s="16"/>
      <c r="UQP309" s="17"/>
      <c r="UQQ309" s="18"/>
      <c r="UQR309" s="17"/>
      <c r="UQS309" s="19"/>
      <c r="UQT309" s="19"/>
      <c r="UQU309" s="19"/>
      <c r="UQV309" s="15"/>
      <c r="UQW309" s="16"/>
      <c r="UQX309" s="17"/>
      <c r="UQY309" s="18"/>
      <c r="UQZ309" s="17"/>
      <c r="URA309" s="19"/>
      <c r="URB309" s="19"/>
      <c r="URC309" s="19"/>
      <c r="URD309" s="15"/>
      <c r="URE309" s="16"/>
      <c r="URF309" s="17"/>
      <c r="URG309" s="18"/>
      <c r="URH309" s="17"/>
      <c r="URI309" s="19"/>
      <c r="URJ309" s="19"/>
      <c r="URK309" s="19"/>
      <c r="URL309" s="15"/>
      <c r="URM309" s="16"/>
      <c r="URN309" s="17"/>
      <c r="URO309" s="18"/>
      <c r="URP309" s="17"/>
      <c r="URQ309" s="19"/>
      <c r="URR309" s="19"/>
      <c r="URS309" s="19"/>
      <c r="URT309" s="15"/>
      <c r="URU309" s="16"/>
      <c r="URV309" s="17"/>
      <c r="URW309" s="18"/>
      <c r="URX309" s="17"/>
      <c r="URY309" s="19"/>
      <c r="URZ309" s="19"/>
      <c r="USA309" s="19"/>
      <c r="USB309" s="15"/>
      <c r="USC309" s="16"/>
      <c r="USD309" s="17"/>
      <c r="USE309" s="18"/>
      <c r="USF309" s="17"/>
      <c r="USG309" s="19"/>
      <c r="USH309" s="19"/>
      <c r="USI309" s="19"/>
      <c r="USJ309" s="15"/>
      <c r="USK309" s="16"/>
      <c r="USL309" s="17"/>
      <c r="USM309" s="18"/>
      <c r="USN309" s="17"/>
      <c r="USO309" s="19"/>
      <c r="USP309" s="19"/>
      <c r="USQ309" s="19"/>
      <c r="USR309" s="15"/>
      <c r="USS309" s="16"/>
      <c r="UST309" s="17"/>
      <c r="USU309" s="18"/>
      <c r="USV309" s="17"/>
      <c r="USW309" s="19"/>
      <c r="USX309" s="19"/>
      <c r="USY309" s="19"/>
      <c r="USZ309" s="15"/>
      <c r="UTA309" s="16"/>
      <c r="UTB309" s="17"/>
      <c r="UTC309" s="18"/>
      <c r="UTD309" s="17"/>
      <c r="UTE309" s="19"/>
      <c r="UTF309" s="19"/>
      <c r="UTG309" s="19"/>
      <c r="UTH309" s="15"/>
      <c r="UTI309" s="16"/>
      <c r="UTJ309" s="17"/>
      <c r="UTK309" s="18"/>
      <c r="UTL309" s="17"/>
      <c r="UTM309" s="19"/>
      <c r="UTN309" s="19"/>
      <c r="UTO309" s="19"/>
      <c r="UTP309" s="15"/>
      <c r="UTQ309" s="16"/>
      <c r="UTR309" s="17"/>
      <c r="UTS309" s="18"/>
      <c r="UTT309" s="17"/>
      <c r="UTU309" s="19"/>
      <c r="UTV309" s="19"/>
      <c r="UTW309" s="19"/>
      <c r="UTX309" s="15"/>
      <c r="UTY309" s="16"/>
      <c r="UTZ309" s="17"/>
      <c r="UUA309" s="18"/>
      <c r="UUB309" s="17"/>
      <c r="UUC309" s="19"/>
      <c r="UUD309" s="19"/>
      <c r="UUE309" s="19"/>
      <c r="UUF309" s="15"/>
      <c r="UUG309" s="16"/>
      <c r="UUH309" s="17"/>
      <c r="UUI309" s="18"/>
      <c r="UUJ309" s="17"/>
      <c r="UUK309" s="19"/>
      <c r="UUL309" s="19"/>
      <c r="UUM309" s="19"/>
      <c r="UUN309" s="15"/>
      <c r="UUO309" s="16"/>
      <c r="UUP309" s="17"/>
      <c r="UUQ309" s="18"/>
      <c r="UUR309" s="17"/>
      <c r="UUS309" s="19"/>
      <c r="UUT309" s="19"/>
      <c r="UUU309" s="19"/>
      <c r="UUV309" s="15"/>
      <c r="UUW309" s="16"/>
      <c r="UUX309" s="17"/>
      <c r="UUY309" s="18"/>
      <c r="UUZ309" s="17"/>
      <c r="UVA309" s="19"/>
      <c r="UVB309" s="19"/>
      <c r="UVC309" s="19"/>
      <c r="UVD309" s="15"/>
      <c r="UVE309" s="16"/>
      <c r="UVF309" s="17"/>
      <c r="UVG309" s="18"/>
      <c r="UVH309" s="17"/>
      <c r="UVI309" s="19"/>
      <c r="UVJ309" s="19"/>
      <c r="UVK309" s="19"/>
      <c r="UVL309" s="15"/>
      <c r="UVM309" s="16"/>
      <c r="UVN309" s="17"/>
      <c r="UVO309" s="18"/>
      <c r="UVP309" s="17"/>
      <c r="UVQ309" s="19"/>
      <c r="UVR309" s="19"/>
      <c r="UVS309" s="19"/>
      <c r="UVT309" s="15"/>
      <c r="UVU309" s="16"/>
      <c r="UVV309" s="17"/>
      <c r="UVW309" s="18"/>
      <c r="UVX309" s="17"/>
      <c r="UVY309" s="19"/>
      <c r="UVZ309" s="19"/>
      <c r="UWA309" s="19"/>
      <c r="UWB309" s="15"/>
      <c r="UWC309" s="16"/>
      <c r="UWD309" s="17"/>
      <c r="UWE309" s="18"/>
      <c r="UWF309" s="17"/>
      <c r="UWG309" s="19"/>
      <c r="UWH309" s="19"/>
      <c r="UWI309" s="19"/>
      <c r="UWJ309" s="15"/>
      <c r="UWK309" s="16"/>
      <c r="UWL309" s="17"/>
      <c r="UWM309" s="18"/>
      <c r="UWN309" s="17"/>
      <c r="UWO309" s="19"/>
      <c r="UWP309" s="19"/>
      <c r="UWQ309" s="19"/>
      <c r="UWR309" s="15"/>
      <c r="UWS309" s="16"/>
      <c r="UWT309" s="17"/>
      <c r="UWU309" s="18"/>
      <c r="UWV309" s="17"/>
      <c r="UWW309" s="19"/>
      <c r="UWX309" s="19"/>
      <c r="UWY309" s="19"/>
      <c r="UWZ309" s="15"/>
      <c r="UXA309" s="16"/>
      <c r="UXB309" s="17"/>
      <c r="UXC309" s="18"/>
      <c r="UXD309" s="17"/>
      <c r="UXE309" s="19"/>
      <c r="UXF309" s="19"/>
      <c r="UXG309" s="19"/>
      <c r="UXH309" s="15"/>
      <c r="UXI309" s="16"/>
      <c r="UXJ309" s="17"/>
      <c r="UXK309" s="18"/>
      <c r="UXL309" s="17"/>
      <c r="UXM309" s="19"/>
      <c r="UXN309" s="19"/>
      <c r="UXO309" s="19"/>
      <c r="UXP309" s="15"/>
      <c r="UXQ309" s="16"/>
      <c r="UXR309" s="17"/>
      <c r="UXS309" s="18"/>
      <c r="UXT309" s="17"/>
      <c r="UXU309" s="19"/>
      <c r="UXV309" s="19"/>
      <c r="UXW309" s="19"/>
      <c r="UXX309" s="15"/>
      <c r="UXY309" s="16"/>
      <c r="UXZ309" s="17"/>
      <c r="UYA309" s="18"/>
      <c r="UYB309" s="17"/>
      <c r="UYC309" s="19"/>
      <c r="UYD309" s="19"/>
      <c r="UYE309" s="19"/>
      <c r="UYF309" s="15"/>
      <c r="UYG309" s="16"/>
      <c r="UYH309" s="17"/>
      <c r="UYI309" s="18"/>
      <c r="UYJ309" s="17"/>
      <c r="UYK309" s="19"/>
      <c r="UYL309" s="19"/>
      <c r="UYM309" s="19"/>
      <c r="UYN309" s="15"/>
      <c r="UYO309" s="16"/>
      <c r="UYP309" s="17"/>
      <c r="UYQ309" s="18"/>
      <c r="UYR309" s="17"/>
      <c r="UYS309" s="19"/>
      <c r="UYT309" s="19"/>
      <c r="UYU309" s="19"/>
      <c r="UYV309" s="15"/>
      <c r="UYW309" s="16"/>
      <c r="UYX309" s="17"/>
      <c r="UYY309" s="18"/>
      <c r="UYZ309" s="17"/>
      <c r="UZA309" s="19"/>
      <c r="UZB309" s="19"/>
      <c r="UZC309" s="19"/>
      <c r="UZD309" s="15"/>
      <c r="UZE309" s="16"/>
      <c r="UZF309" s="17"/>
      <c r="UZG309" s="18"/>
      <c r="UZH309" s="17"/>
      <c r="UZI309" s="19"/>
      <c r="UZJ309" s="19"/>
      <c r="UZK309" s="19"/>
      <c r="UZL309" s="15"/>
      <c r="UZM309" s="16"/>
      <c r="UZN309" s="17"/>
      <c r="UZO309" s="18"/>
      <c r="UZP309" s="17"/>
      <c r="UZQ309" s="19"/>
      <c r="UZR309" s="19"/>
      <c r="UZS309" s="19"/>
      <c r="UZT309" s="15"/>
      <c r="UZU309" s="16"/>
      <c r="UZV309" s="17"/>
      <c r="UZW309" s="18"/>
      <c r="UZX309" s="17"/>
      <c r="UZY309" s="19"/>
      <c r="UZZ309" s="19"/>
      <c r="VAA309" s="19"/>
      <c r="VAB309" s="15"/>
      <c r="VAC309" s="16"/>
      <c r="VAD309" s="17"/>
      <c r="VAE309" s="18"/>
      <c r="VAF309" s="17"/>
      <c r="VAG309" s="19"/>
      <c r="VAH309" s="19"/>
      <c r="VAI309" s="19"/>
      <c r="VAJ309" s="15"/>
      <c r="VAK309" s="16"/>
      <c r="VAL309" s="17"/>
      <c r="VAM309" s="18"/>
      <c r="VAN309" s="17"/>
      <c r="VAO309" s="19"/>
      <c r="VAP309" s="19"/>
      <c r="VAQ309" s="19"/>
      <c r="VAR309" s="15"/>
      <c r="VAS309" s="16"/>
      <c r="VAT309" s="17"/>
      <c r="VAU309" s="18"/>
      <c r="VAV309" s="17"/>
      <c r="VAW309" s="19"/>
      <c r="VAX309" s="19"/>
      <c r="VAY309" s="19"/>
      <c r="VAZ309" s="15"/>
      <c r="VBA309" s="16"/>
      <c r="VBB309" s="17"/>
      <c r="VBC309" s="18"/>
      <c r="VBD309" s="17"/>
      <c r="VBE309" s="19"/>
      <c r="VBF309" s="19"/>
      <c r="VBG309" s="19"/>
      <c r="VBH309" s="15"/>
      <c r="VBI309" s="16"/>
      <c r="VBJ309" s="17"/>
      <c r="VBK309" s="18"/>
      <c r="VBL309" s="17"/>
      <c r="VBM309" s="19"/>
      <c r="VBN309" s="19"/>
      <c r="VBO309" s="19"/>
      <c r="VBP309" s="15"/>
      <c r="VBQ309" s="16"/>
      <c r="VBR309" s="17"/>
      <c r="VBS309" s="18"/>
      <c r="VBT309" s="17"/>
      <c r="VBU309" s="19"/>
      <c r="VBV309" s="19"/>
      <c r="VBW309" s="19"/>
      <c r="VBX309" s="15"/>
      <c r="VBY309" s="16"/>
      <c r="VBZ309" s="17"/>
      <c r="VCA309" s="18"/>
      <c r="VCB309" s="17"/>
      <c r="VCC309" s="19"/>
      <c r="VCD309" s="19"/>
      <c r="VCE309" s="19"/>
      <c r="VCF309" s="15"/>
      <c r="VCG309" s="16"/>
      <c r="VCH309" s="17"/>
      <c r="VCI309" s="18"/>
      <c r="VCJ309" s="17"/>
      <c r="VCK309" s="19"/>
      <c r="VCL309" s="19"/>
      <c r="VCM309" s="19"/>
      <c r="VCN309" s="15"/>
      <c r="VCO309" s="16"/>
      <c r="VCP309" s="17"/>
      <c r="VCQ309" s="18"/>
      <c r="VCR309" s="17"/>
      <c r="VCS309" s="19"/>
      <c r="VCT309" s="19"/>
      <c r="VCU309" s="19"/>
      <c r="VCV309" s="15"/>
      <c r="VCW309" s="16"/>
      <c r="VCX309" s="17"/>
      <c r="VCY309" s="18"/>
      <c r="VCZ309" s="17"/>
      <c r="VDA309" s="19"/>
      <c r="VDB309" s="19"/>
      <c r="VDC309" s="19"/>
      <c r="VDD309" s="15"/>
      <c r="VDE309" s="16"/>
      <c r="VDF309" s="17"/>
      <c r="VDG309" s="18"/>
      <c r="VDH309" s="17"/>
      <c r="VDI309" s="19"/>
      <c r="VDJ309" s="19"/>
      <c r="VDK309" s="19"/>
      <c r="VDL309" s="15"/>
      <c r="VDM309" s="16"/>
      <c r="VDN309" s="17"/>
      <c r="VDO309" s="18"/>
      <c r="VDP309" s="17"/>
      <c r="VDQ309" s="19"/>
      <c r="VDR309" s="19"/>
      <c r="VDS309" s="19"/>
      <c r="VDT309" s="15"/>
      <c r="VDU309" s="16"/>
      <c r="VDV309" s="17"/>
      <c r="VDW309" s="18"/>
      <c r="VDX309" s="17"/>
      <c r="VDY309" s="19"/>
      <c r="VDZ309" s="19"/>
      <c r="VEA309" s="19"/>
      <c r="VEB309" s="15"/>
      <c r="VEC309" s="16"/>
      <c r="VED309" s="17"/>
      <c r="VEE309" s="18"/>
      <c r="VEF309" s="17"/>
      <c r="VEG309" s="19"/>
      <c r="VEH309" s="19"/>
      <c r="VEI309" s="19"/>
      <c r="VEJ309" s="15"/>
      <c r="VEK309" s="16"/>
      <c r="VEL309" s="17"/>
      <c r="VEM309" s="18"/>
      <c r="VEN309" s="17"/>
      <c r="VEO309" s="19"/>
      <c r="VEP309" s="19"/>
      <c r="VEQ309" s="19"/>
      <c r="VER309" s="15"/>
      <c r="VES309" s="16"/>
      <c r="VET309" s="17"/>
      <c r="VEU309" s="18"/>
      <c r="VEV309" s="17"/>
      <c r="VEW309" s="19"/>
      <c r="VEX309" s="19"/>
      <c r="VEY309" s="19"/>
      <c r="VEZ309" s="15"/>
      <c r="VFA309" s="16"/>
      <c r="VFB309" s="17"/>
      <c r="VFC309" s="18"/>
      <c r="VFD309" s="17"/>
      <c r="VFE309" s="19"/>
      <c r="VFF309" s="19"/>
      <c r="VFG309" s="19"/>
      <c r="VFH309" s="15"/>
      <c r="VFI309" s="16"/>
      <c r="VFJ309" s="17"/>
      <c r="VFK309" s="18"/>
      <c r="VFL309" s="17"/>
      <c r="VFM309" s="19"/>
      <c r="VFN309" s="19"/>
      <c r="VFO309" s="19"/>
      <c r="VFP309" s="15"/>
      <c r="VFQ309" s="16"/>
      <c r="VFR309" s="17"/>
      <c r="VFS309" s="18"/>
      <c r="VFT309" s="17"/>
      <c r="VFU309" s="19"/>
      <c r="VFV309" s="19"/>
      <c r="VFW309" s="19"/>
      <c r="VFX309" s="15"/>
      <c r="VFY309" s="16"/>
      <c r="VFZ309" s="17"/>
      <c r="VGA309" s="18"/>
      <c r="VGB309" s="17"/>
      <c r="VGC309" s="19"/>
      <c r="VGD309" s="19"/>
      <c r="VGE309" s="19"/>
      <c r="VGF309" s="15"/>
      <c r="VGG309" s="16"/>
      <c r="VGH309" s="17"/>
      <c r="VGI309" s="18"/>
      <c r="VGJ309" s="17"/>
      <c r="VGK309" s="19"/>
      <c r="VGL309" s="19"/>
      <c r="VGM309" s="19"/>
      <c r="VGN309" s="15"/>
      <c r="VGO309" s="16"/>
      <c r="VGP309" s="17"/>
      <c r="VGQ309" s="18"/>
      <c r="VGR309" s="17"/>
      <c r="VGS309" s="19"/>
      <c r="VGT309" s="19"/>
      <c r="VGU309" s="19"/>
      <c r="VGV309" s="15"/>
      <c r="VGW309" s="16"/>
      <c r="VGX309" s="17"/>
      <c r="VGY309" s="18"/>
      <c r="VGZ309" s="17"/>
      <c r="VHA309" s="19"/>
      <c r="VHB309" s="19"/>
      <c r="VHC309" s="19"/>
      <c r="VHD309" s="15"/>
      <c r="VHE309" s="16"/>
      <c r="VHF309" s="17"/>
      <c r="VHG309" s="18"/>
      <c r="VHH309" s="17"/>
      <c r="VHI309" s="19"/>
      <c r="VHJ309" s="19"/>
      <c r="VHK309" s="19"/>
      <c r="VHL309" s="15"/>
      <c r="VHM309" s="16"/>
      <c r="VHN309" s="17"/>
      <c r="VHO309" s="18"/>
      <c r="VHP309" s="17"/>
      <c r="VHQ309" s="19"/>
      <c r="VHR309" s="19"/>
      <c r="VHS309" s="19"/>
      <c r="VHT309" s="15"/>
      <c r="VHU309" s="16"/>
      <c r="VHV309" s="17"/>
      <c r="VHW309" s="18"/>
      <c r="VHX309" s="17"/>
      <c r="VHY309" s="19"/>
      <c r="VHZ309" s="19"/>
      <c r="VIA309" s="19"/>
      <c r="VIB309" s="15"/>
      <c r="VIC309" s="16"/>
      <c r="VID309" s="17"/>
      <c r="VIE309" s="18"/>
      <c r="VIF309" s="17"/>
      <c r="VIG309" s="19"/>
      <c r="VIH309" s="19"/>
      <c r="VII309" s="19"/>
      <c r="VIJ309" s="15"/>
      <c r="VIK309" s="16"/>
      <c r="VIL309" s="17"/>
      <c r="VIM309" s="18"/>
      <c r="VIN309" s="17"/>
      <c r="VIO309" s="19"/>
      <c r="VIP309" s="19"/>
      <c r="VIQ309" s="19"/>
      <c r="VIR309" s="15"/>
      <c r="VIS309" s="16"/>
      <c r="VIT309" s="17"/>
      <c r="VIU309" s="18"/>
      <c r="VIV309" s="17"/>
      <c r="VIW309" s="19"/>
      <c r="VIX309" s="19"/>
      <c r="VIY309" s="19"/>
      <c r="VIZ309" s="15"/>
      <c r="VJA309" s="16"/>
      <c r="VJB309" s="17"/>
      <c r="VJC309" s="18"/>
      <c r="VJD309" s="17"/>
      <c r="VJE309" s="19"/>
      <c r="VJF309" s="19"/>
      <c r="VJG309" s="19"/>
      <c r="VJH309" s="15"/>
      <c r="VJI309" s="16"/>
      <c r="VJJ309" s="17"/>
      <c r="VJK309" s="18"/>
      <c r="VJL309" s="17"/>
      <c r="VJM309" s="19"/>
      <c r="VJN309" s="19"/>
      <c r="VJO309" s="19"/>
      <c r="VJP309" s="15"/>
      <c r="VJQ309" s="16"/>
      <c r="VJR309" s="17"/>
      <c r="VJS309" s="18"/>
      <c r="VJT309" s="17"/>
      <c r="VJU309" s="19"/>
      <c r="VJV309" s="19"/>
      <c r="VJW309" s="19"/>
      <c r="VJX309" s="15"/>
      <c r="VJY309" s="16"/>
      <c r="VJZ309" s="17"/>
      <c r="VKA309" s="18"/>
      <c r="VKB309" s="17"/>
      <c r="VKC309" s="19"/>
      <c r="VKD309" s="19"/>
      <c r="VKE309" s="19"/>
      <c r="VKF309" s="15"/>
      <c r="VKG309" s="16"/>
      <c r="VKH309" s="17"/>
      <c r="VKI309" s="18"/>
      <c r="VKJ309" s="17"/>
      <c r="VKK309" s="19"/>
      <c r="VKL309" s="19"/>
      <c r="VKM309" s="19"/>
      <c r="VKN309" s="15"/>
      <c r="VKO309" s="16"/>
      <c r="VKP309" s="17"/>
      <c r="VKQ309" s="18"/>
      <c r="VKR309" s="17"/>
      <c r="VKS309" s="19"/>
      <c r="VKT309" s="19"/>
      <c r="VKU309" s="19"/>
      <c r="VKV309" s="15"/>
      <c r="VKW309" s="16"/>
      <c r="VKX309" s="17"/>
      <c r="VKY309" s="18"/>
      <c r="VKZ309" s="17"/>
      <c r="VLA309" s="19"/>
      <c r="VLB309" s="19"/>
      <c r="VLC309" s="19"/>
      <c r="VLD309" s="15"/>
      <c r="VLE309" s="16"/>
      <c r="VLF309" s="17"/>
      <c r="VLG309" s="18"/>
      <c r="VLH309" s="17"/>
      <c r="VLI309" s="19"/>
      <c r="VLJ309" s="19"/>
      <c r="VLK309" s="19"/>
      <c r="VLL309" s="15"/>
      <c r="VLM309" s="16"/>
      <c r="VLN309" s="17"/>
      <c r="VLO309" s="18"/>
      <c r="VLP309" s="17"/>
      <c r="VLQ309" s="19"/>
      <c r="VLR309" s="19"/>
      <c r="VLS309" s="19"/>
      <c r="VLT309" s="15"/>
      <c r="VLU309" s="16"/>
      <c r="VLV309" s="17"/>
      <c r="VLW309" s="18"/>
      <c r="VLX309" s="17"/>
      <c r="VLY309" s="19"/>
      <c r="VLZ309" s="19"/>
      <c r="VMA309" s="19"/>
      <c r="VMB309" s="15"/>
      <c r="VMC309" s="16"/>
      <c r="VMD309" s="17"/>
      <c r="VME309" s="18"/>
      <c r="VMF309" s="17"/>
      <c r="VMG309" s="19"/>
      <c r="VMH309" s="19"/>
      <c r="VMI309" s="19"/>
      <c r="VMJ309" s="15"/>
      <c r="VMK309" s="16"/>
      <c r="VML309" s="17"/>
      <c r="VMM309" s="18"/>
      <c r="VMN309" s="17"/>
      <c r="VMO309" s="19"/>
      <c r="VMP309" s="19"/>
      <c r="VMQ309" s="19"/>
      <c r="VMR309" s="15"/>
      <c r="VMS309" s="16"/>
      <c r="VMT309" s="17"/>
      <c r="VMU309" s="18"/>
      <c r="VMV309" s="17"/>
      <c r="VMW309" s="19"/>
      <c r="VMX309" s="19"/>
      <c r="VMY309" s="19"/>
      <c r="VMZ309" s="15"/>
      <c r="VNA309" s="16"/>
      <c r="VNB309" s="17"/>
      <c r="VNC309" s="18"/>
      <c r="VND309" s="17"/>
      <c r="VNE309" s="19"/>
      <c r="VNF309" s="19"/>
      <c r="VNG309" s="19"/>
      <c r="VNH309" s="15"/>
      <c r="VNI309" s="16"/>
      <c r="VNJ309" s="17"/>
      <c r="VNK309" s="18"/>
      <c r="VNL309" s="17"/>
      <c r="VNM309" s="19"/>
      <c r="VNN309" s="19"/>
      <c r="VNO309" s="19"/>
      <c r="VNP309" s="15"/>
      <c r="VNQ309" s="16"/>
      <c r="VNR309" s="17"/>
      <c r="VNS309" s="18"/>
      <c r="VNT309" s="17"/>
      <c r="VNU309" s="19"/>
      <c r="VNV309" s="19"/>
      <c r="VNW309" s="19"/>
      <c r="VNX309" s="15"/>
      <c r="VNY309" s="16"/>
      <c r="VNZ309" s="17"/>
      <c r="VOA309" s="18"/>
      <c r="VOB309" s="17"/>
      <c r="VOC309" s="19"/>
      <c r="VOD309" s="19"/>
      <c r="VOE309" s="19"/>
      <c r="VOF309" s="15"/>
      <c r="VOG309" s="16"/>
      <c r="VOH309" s="17"/>
      <c r="VOI309" s="18"/>
      <c r="VOJ309" s="17"/>
      <c r="VOK309" s="19"/>
      <c r="VOL309" s="19"/>
      <c r="VOM309" s="19"/>
      <c r="VON309" s="15"/>
      <c r="VOO309" s="16"/>
      <c r="VOP309" s="17"/>
      <c r="VOQ309" s="18"/>
      <c r="VOR309" s="17"/>
      <c r="VOS309" s="19"/>
      <c r="VOT309" s="19"/>
      <c r="VOU309" s="19"/>
      <c r="VOV309" s="15"/>
      <c r="VOW309" s="16"/>
      <c r="VOX309" s="17"/>
      <c r="VOY309" s="18"/>
      <c r="VOZ309" s="17"/>
      <c r="VPA309" s="19"/>
      <c r="VPB309" s="19"/>
      <c r="VPC309" s="19"/>
      <c r="VPD309" s="15"/>
      <c r="VPE309" s="16"/>
      <c r="VPF309" s="17"/>
      <c r="VPG309" s="18"/>
      <c r="VPH309" s="17"/>
      <c r="VPI309" s="19"/>
      <c r="VPJ309" s="19"/>
      <c r="VPK309" s="19"/>
      <c r="VPL309" s="15"/>
      <c r="VPM309" s="16"/>
      <c r="VPN309" s="17"/>
      <c r="VPO309" s="18"/>
      <c r="VPP309" s="17"/>
      <c r="VPQ309" s="19"/>
      <c r="VPR309" s="19"/>
      <c r="VPS309" s="19"/>
      <c r="VPT309" s="15"/>
      <c r="VPU309" s="16"/>
      <c r="VPV309" s="17"/>
      <c r="VPW309" s="18"/>
      <c r="VPX309" s="17"/>
      <c r="VPY309" s="19"/>
      <c r="VPZ309" s="19"/>
      <c r="VQA309" s="19"/>
      <c r="VQB309" s="15"/>
      <c r="VQC309" s="16"/>
      <c r="VQD309" s="17"/>
      <c r="VQE309" s="18"/>
      <c r="VQF309" s="17"/>
      <c r="VQG309" s="19"/>
      <c r="VQH309" s="19"/>
      <c r="VQI309" s="19"/>
      <c r="VQJ309" s="15"/>
      <c r="VQK309" s="16"/>
      <c r="VQL309" s="17"/>
      <c r="VQM309" s="18"/>
      <c r="VQN309" s="17"/>
      <c r="VQO309" s="19"/>
      <c r="VQP309" s="19"/>
      <c r="VQQ309" s="19"/>
      <c r="VQR309" s="15"/>
      <c r="VQS309" s="16"/>
      <c r="VQT309" s="17"/>
      <c r="VQU309" s="18"/>
      <c r="VQV309" s="17"/>
      <c r="VQW309" s="19"/>
      <c r="VQX309" s="19"/>
      <c r="VQY309" s="19"/>
      <c r="VQZ309" s="15"/>
      <c r="VRA309" s="16"/>
      <c r="VRB309" s="17"/>
      <c r="VRC309" s="18"/>
      <c r="VRD309" s="17"/>
      <c r="VRE309" s="19"/>
      <c r="VRF309" s="19"/>
      <c r="VRG309" s="19"/>
      <c r="VRH309" s="15"/>
      <c r="VRI309" s="16"/>
      <c r="VRJ309" s="17"/>
      <c r="VRK309" s="18"/>
      <c r="VRL309" s="17"/>
      <c r="VRM309" s="19"/>
      <c r="VRN309" s="19"/>
      <c r="VRO309" s="19"/>
      <c r="VRP309" s="15"/>
      <c r="VRQ309" s="16"/>
      <c r="VRR309" s="17"/>
      <c r="VRS309" s="18"/>
      <c r="VRT309" s="17"/>
      <c r="VRU309" s="19"/>
      <c r="VRV309" s="19"/>
      <c r="VRW309" s="19"/>
      <c r="VRX309" s="15"/>
      <c r="VRY309" s="16"/>
      <c r="VRZ309" s="17"/>
      <c r="VSA309" s="18"/>
      <c r="VSB309" s="17"/>
      <c r="VSC309" s="19"/>
      <c r="VSD309" s="19"/>
      <c r="VSE309" s="19"/>
      <c r="VSF309" s="15"/>
      <c r="VSG309" s="16"/>
      <c r="VSH309" s="17"/>
      <c r="VSI309" s="18"/>
      <c r="VSJ309" s="17"/>
      <c r="VSK309" s="19"/>
      <c r="VSL309" s="19"/>
      <c r="VSM309" s="19"/>
      <c r="VSN309" s="15"/>
      <c r="VSO309" s="16"/>
      <c r="VSP309" s="17"/>
      <c r="VSQ309" s="18"/>
      <c r="VSR309" s="17"/>
      <c r="VSS309" s="19"/>
      <c r="VST309" s="19"/>
      <c r="VSU309" s="19"/>
      <c r="VSV309" s="15"/>
      <c r="VSW309" s="16"/>
      <c r="VSX309" s="17"/>
      <c r="VSY309" s="18"/>
      <c r="VSZ309" s="17"/>
      <c r="VTA309" s="19"/>
      <c r="VTB309" s="19"/>
      <c r="VTC309" s="19"/>
      <c r="VTD309" s="15"/>
      <c r="VTE309" s="16"/>
      <c r="VTF309" s="17"/>
      <c r="VTG309" s="18"/>
      <c r="VTH309" s="17"/>
      <c r="VTI309" s="19"/>
      <c r="VTJ309" s="19"/>
      <c r="VTK309" s="19"/>
      <c r="VTL309" s="15"/>
      <c r="VTM309" s="16"/>
      <c r="VTN309" s="17"/>
      <c r="VTO309" s="18"/>
      <c r="VTP309" s="17"/>
      <c r="VTQ309" s="19"/>
      <c r="VTR309" s="19"/>
      <c r="VTS309" s="19"/>
      <c r="VTT309" s="15"/>
      <c r="VTU309" s="16"/>
      <c r="VTV309" s="17"/>
      <c r="VTW309" s="18"/>
      <c r="VTX309" s="17"/>
      <c r="VTY309" s="19"/>
      <c r="VTZ309" s="19"/>
      <c r="VUA309" s="19"/>
      <c r="VUB309" s="15"/>
      <c r="VUC309" s="16"/>
      <c r="VUD309" s="17"/>
      <c r="VUE309" s="18"/>
      <c r="VUF309" s="17"/>
      <c r="VUG309" s="19"/>
      <c r="VUH309" s="19"/>
      <c r="VUI309" s="19"/>
      <c r="VUJ309" s="15"/>
      <c r="VUK309" s="16"/>
      <c r="VUL309" s="17"/>
      <c r="VUM309" s="18"/>
      <c r="VUN309" s="17"/>
      <c r="VUO309" s="19"/>
      <c r="VUP309" s="19"/>
      <c r="VUQ309" s="19"/>
      <c r="VUR309" s="15"/>
      <c r="VUS309" s="16"/>
      <c r="VUT309" s="17"/>
      <c r="VUU309" s="18"/>
      <c r="VUV309" s="17"/>
      <c r="VUW309" s="19"/>
      <c r="VUX309" s="19"/>
      <c r="VUY309" s="19"/>
      <c r="VUZ309" s="15"/>
      <c r="VVA309" s="16"/>
      <c r="VVB309" s="17"/>
      <c r="VVC309" s="18"/>
      <c r="VVD309" s="17"/>
      <c r="VVE309" s="19"/>
      <c r="VVF309" s="19"/>
      <c r="VVG309" s="19"/>
      <c r="VVH309" s="15"/>
      <c r="VVI309" s="16"/>
      <c r="VVJ309" s="17"/>
      <c r="VVK309" s="18"/>
      <c r="VVL309" s="17"/>
      <c r="VVM309" s="19"/>
      <c r="VVN309" s="19"/>
      <c r="VVO309" s="19"/>
      <c r="VVP309" s="15"/>
      <c r="VVQ309" s="16"/>
      <c r="VVR309" s="17"/>
      <c r="VVS309" s="18"/>
      <c r="VVT309" s="17"/>
      <c r="VVU309" s="19"/>
      <c r="VVV309" s="19"/>
      <c r="VVW309" s="19"/>
      <c r="VVX309" s="15"/>
      <c r="VVY309" s="16"/>
      <c r="VVZ309" s="17"/>
      <c r="VWA309" s="18"/>
      <c r="VWB309" s="17"/>
      <c r="VWC309" s="19"/>
      <c r="VWD309" s="19"/>
      <c r="VWE309" s="19"/>
      <c r="VWF309" s="15"/>
      <c r="VWG309" s="16"/>
      <c r="VWH309" s="17"/>
      <c r="VWI309" s="18"/>
      <c r="VWJ309" s="17"/>
      <c r="VWK309" s="19"/>
      <c r="VWL309" s="19"/>
      <c r="VWM309" s="19"/>
      <c r="VWN309" s="15"/>
      <c r="VWO309" s="16"/>
      <c r="VWP309" s="17"/>
      <c r="VWQ309" s="18"/>
      <c r="VWR309" s="17"/>
      <c r="VWS309" s="19"/>
      <c r="VWT309" s="19"/>
      <c r="VWU309" s="19"/>
      <c r="VWV309" s="15"/>
      <c r="VWW309" s="16"/>
      <c r="VWX309" s="17"/>
      <c r="VWY309" s="18"/>
      <c r="VWZ309" s="17"/>
      <c r="VXA309" s="19"/>
      <c r="VXB309" s="19"/>
      <c r="VXC309" s="19"/>
      <c r="VXD309" s="15"/>
      <c r="VXE309" s="16"/>
      <c r="VXF309" s="17"/>
      <c r="VXG309" s="18"/>
      <c r="VXH309" s="17"/>
      <c r="VXI309" s="19"/>
      <c r="VXJ309" s="19"/>
      <c r="VXK309" s="19"/>
      <c r="VXL309" s="15"/>
      <c r="VXM309" s="16"/>
      <c r="VXN309" s="17"/>
      <c r="VXO309" s="18"/>
      <c r="VXP309" s="17"/>
      <c r="VXQ309" s="19"/>
      <c r="VXR309" s="19"/>
      <c r="VXS309" s="19"/>
      <c r="VXT309" s="15"/>
      <c r="VXU309" s="16"/>
      <c r="VXV309" s="17"/>
      <c r="VXW309" s="18"/>
      <c r="VXX309" s="17"/>
      <c r="VXY309" s="19"/>
      <c r="VXZ309" s="19"/>
      <c r="VYA309" s="19"/>
      <c r="VYB309" s="15"/>
      <c r="VYC309" s="16"/>
      <c r="VYD309" s="17"/>
      <c r="VYE309" s="18"/>
      <c r="VYF309" s="17"/>
      <c r="VYG309" s="19"/>
      <c r="VYH309" s="19"/>
      <c r="VYI309" s="19"/>
      <c r="VYJ309" s="15"/>
      <c r="VYK309" s="16"/>
      <c r="VYL309" s="17"/>
      <c r="VYM309" s="18"/>
      <c r="VYN309" s="17"/>
      <c r="VYO309" s="19"/>
      <c r="VYP309" s="19"/>
      <c r="VYQ309" s="19"/>
      <c r="VYR309" s="15"/>
      <c r="VYS309" s="16"/>
      <c r="VYT309" s="17"/>
      <c r="VYU309" s="18"/>
      <c r="VYV309" s="17"/>
      <c r="VYW309" s="19"/>
      <c r="VYX309" s="19"/>
      <c r="VYY309" s="19"/>
      <c r="VYZ309" s="15"/>
      <c r="VZA309" s="16"/>
      <c r="VZB309" s="17"/>
      <c r="VZC309" s="18"/>
      <c r="VZD309" s="17"/>
      <c r="VZE309" s="19"/>
      <c r="VZF309" s="19"/>
      <c r="VZG309" s="19"/>
      <c r="VZH309" s="15"/>
      <c r="VZI309" s="16"/>
      <c r="VZJ309" s="17"/>
      <c r="VZK309" s="18"/>
      <c r="VZL309" s="17"/>
      <c r="VZM309" s="19"/>
      <c r="VZN309" s="19"/>
      <c r="VZO309" s="19"/>
      <c r="VZP309" s="15"/>
      <c r="VZQ309" s="16"/>
      <c r="VZR309" s="17"/>
      <c r="VZS309" s="18"/>
      <c r="VZT309" s="17"/>
      <c r="VZU309" s="19"/>
      <c r="VZV309" s="19"/>
      <c r="VZW309" s="19"/>
      <c r="VZX309" s="15"/>
      <c r="VZY309" s="16"/>
      <c r="VZZ309" s="17"/>
      <c r="WAA309" s="18"/>
      <c r="WAB309" s="17"/>
      <c r="WAC309" s="19"/>
      <c r="WAD309" s="19"/>
      <c r="WAE309" s="19"/>
      <c r="WAF309" s="15"/>
      <c r="WAG309" s="16"/>
      <c r="WAH309" s="17"/>
      <c r="WAI309" s="18"/>
      <c r="WAJ309" s="17"/>
      <c r="WAK309" s="19"/>
      <c r="WAL309" s="19"/>
      <c r="WAM309" s="19"/>
      <c r="WAN309" s="15"/>
      <c r="WAO309" s="16"/>
      <c r="WAP309" s="17"/>
      <c r="WAQ309" s="18"/>
      <c r="WAR309" s="17"/>
      <c r="WAS309" s="19"/>
      <c r="WAT309" s="19"/>
      <c r="WAU309" s="19"/>
      <c r="WAV309" s="15"/>
      <c r="WAW309" s="16"/>
      <c r="WAX309" s="17"/>
      <c r="WAY309" s="18"/>
      <c r="WAZ309" s="17"/>
      <c r="WBA309" s="19"/>
      <c r="WBB309" s="19"/>
      <c r="WBC309" s="19"/>
      <c r="WBD309" s="15"/>
      <c r="WBE309" s="16"/>
      <c r="WBF309" s="17"/>
      <c r="WBG309" s="18"/>
      <c r="WBH309" s="17"/>
      <c r="WBI309" s="19"/>
      <c r="WBJ309" s="19"/>
      <c r="WBK309" s="19"/>
      <c r="WBL309" s="15"/>
      <c r="WBM309" s="16"/>
      <c r="WBN309" s="17"/>
      <c r="WBO309" s="18"/>
      <c r="WBP309" s="17"/>
      <c r="WBQ309" s="19"/>
      <c r="WBR309" s="19"/>
      <c r="WBS309" s="19"/>
      <c r="WBT309" s="15"/>
      <c r="WBU309" s="16"/>
      <c r="WBV309" s="17"/>
      <c r="WBW309" s="18"/>
      <c r="WBX309" s="17"/>
      <c r="WBY309" s="19"/>
      <c r="WBZ309" s="19"/>
      <c r="WCA309" s="19"/>
      <c r="WCB309" s="15"/>
      <c r="WCC309" s="16"/>
      <c r="WCD309" s="17"/>
      <c r="WCE309" s="18"/>
      <c r="WCF309" s="17"/>
      <c r="WCG309" s="19"/>
      <c r="WCH309" s="19"/>
      <c r="WCI309" s="19"/>
      <c r="WCJ309" s="15"/>
      <c r="WCK309" s="16"/>
      <c r="WCL309" s="17"/>
      <c r="WCM309" s="18"/>
      <c r="WCN309" s="17"/>
      <c r="WCO309" s="19"/>
      <c r="WCP309" s="19"/>
      <c r="WCQ309" s="19"/>
      <c r="WCR309" s="15"/>
      <c r="WCS309" s="16"/>
      <c r="WCT309" s="17"/>
      <c r="WCU309" s="18"/>
      <c r="WCV309" s="17"/>
      <c r="WCW309" s="19"/>
      <c r="WCX309" s="19"/>
      <c r="WCY309" s="19"/>
      <c r="WCZ309" s="15"/>
      <c r="WDA309" s="16"/>
      <c r="WDB309" s="17"/>
      <c r="WDC309" s="18"/>
      <c r="WDD309" s="17"/>
      <c r="WDE309" s="19"/>
      <c r="WDF309" s="19"/>
      <c r="WDG309" s="19"/>
      <c r="WDH309" s="15"/>
      <c r="WDI309" s="16"/>
      <c r="WDJ309" s="17"/>
      <c r="WDK309" s="18"/>
      <c r="WDL309" s="17"/>
      <c r="WDM309" s="19"/>
      <c r="WDN309" s="19"/>
      <c r="WDO309" s="19"/>
      <c r="WDP309" s="15"/>
      <c r="WDQ309" s="16"/>
      <c r="WDR309" s="17"/>
      <c r="WDS309" s="18"/>
      <c r="WDT309" s="17"/>
      <c r="WDU309" s="19"/>
      <c r="WDV309" s="19"/>
      <c r="WDW309" s="19"/>
      <c r="WDX309" s="15"/>
      <c r="WDY309" s="16"/>
      <c r="WDZ309" s="17"/>
      <c r="WEA309" s="18"/>
      <c r="WEB309" s="17"/>
      <c r="WEC309" s="19"/>
      <c r="WED309" s="19"/>
      <c r="WEE309" s="19"/>
      <c r="WEF309" s="15"/>
      <c r="WEG309" s="16"/>
      <c r="WEH309" s="17"/>
      <c r="WEI309" s="18"/>
      <c r="WEJ309" s="17"/>
      <c r="WEK309" s="19"/>
      <c r="WEL309" s="19"/>
      <c r="WEM309" s="19"/>
      <c r="WEN309" s="15"/>
      <c r="WEO309" s="16"/>
      <c r="WEP309" s="17"/>
      <c r="WEQ309" s="18"/>
      <c r="WER309" s="17"/>
      <c r="WES309" s="19"/>
      <c r="WET309" s="19"/>
      <c r="WEU309" s="19"/>
      <c r="WEV309" s="15"/>
      <c r="WEW309" s="16"/>
      <c r="WEX309" s="17"/>
      <c r="WEY309" s="18"/>
      <c r="WEZ309" s="17"/>
      <c r="WFA309" s="19"/>
      <c r="WFB309" s="19"/>
      <c r="WFC309" s="19"/>
      <c r="WFD309" s="15"/>
      <c r="WFE309" s="16"/>
      <c r="WFF309" s="17"/>
      <c r="WFG309" s="18"/>
      <c r="WFH309" s="17"/>
      <c r="WFI309" s="19"/>
      <c r="WFJ309" s="19"/>
      <c r="WFK309" s="19"/>
      <c r="WFL309" s="15"/>
      <c r="WFM309" s="16"/>
      <c r="WFN309" s="17"/>
      <c r="WFO309" s="18"/>
      <c r="WFP309" s="17"/>
      <c r="WFQ309" s="19"/>
      <c r="WFR309" s="19"/>
      <c r="WFS309" s="19"/>
      <c r="WFT309" s="15"/>
      <c r="WFU309" s="16"/>
      <c r="WFV309" s="17"/>
      <c r="WFW309" s="18"/>
      <c r="WFX309" s="17"/>
      <c r="WFY309" s="19"/>
      <c r="WFZ309" s="19"/>
      <c r="WGA309" s="19"/>
      <c r="WGB309" s="15"/>
      <c r="WGC309" s="16"/>
      <c r="WGD309" s="17"/>
      <c r="WGE309" s="18"/>
      <c r="WGF309" s="17"/>
      <c r="WGG309" s="19"/>
      <c r="WGH309" s="19"/>
      <c r="WGI309" s="19"/>
      <c r="WGJ309" s="15"/>
      <c r="WGK309" s="16"/>
      <c r="WGL309" s="17"/>
      <c r="WGM309" s="18"/>
      <c r="WGN309" s="17"/>
      <c r="WGO309" s="19"/>
      <c r="WGP309" s="19"/>
      <c r="WGQ309" s="19"/>
      <c r="WGR309" s="15"/>
      <c r="WGS309" s="16"/>
      <c r="WGT309" s="17"/>
      <c r="WGU309" s="18"/>
      <c r="WGV309" s="17"/>
      <c r="WGW309" s="19"/>
      <c r="WGX309" s="19"/>
      <c r="WGY309" s="19"/>
      <c r="WGZ309" s="15"/>
      <c r="WHA309" s="16"/>
      <c r="WHB309" s="17"/>
      <c r="WHC309" s="18"/>
      <c r="WHD309" s="17"/>
      <c r="WHE309" s="19"/>
      <c r="WHF309" s="19"/>
      <c r="WHG309" s="19"/>
      <c r="WHH309" s="15"/>
      <c r="WHI309" s="16"/>
      <c r="WHJ309" s="17"/>
      <c r="WHK309" s="18"/>
      <c r="WHL309" s="17"/>
      <c r="WHM309" s="19"/>
      <c r="WHN309" s="19"/>
      <c r="WHO309" s="19"/>
      <c r="WHP309" s="15"/>
      <c r="WHQ309" s="16"/>
      <c r="WHR309" s="17"/>
      <c r="WHS309" s="18"/>
      <c r="WHT309" s="17"/>
      <c r="WHU309" s="19"/>
      <c r="WHV309" s="19"/>
      <c r="WHW309" s="19"/>
      <c r="WHX309" s="15"/>
      <c r="WHY309" s="16"/>
      <c r="WHZ309" s="17"/>
      <c r="WIA309" s="18"/>
      <c r="WIB309" s="17"/>
      <c r="WIC309" s="19"/>
      <c r="WID309" s="19"/>
      <c r="WIE309" s="19"/>
      <c r="WIF309" s="15"/>
      <c r="WIG309" s="16"/>
      <c r="WIH309" s="17"/>
      <c r="WII309" s="18"/>
      <c r="WIJ309" s="17"/>
      <c r="WIK309" s="19"/>
      <c r="WIL309" s="19"/>
      <c r="WIM309" s="19"/>
      <c r="WIN309" s="15"/>
      <c r="WIO309" s="16"/>
      <c r="WIP309" s="17"/>
      <c r="WIQ309" s="18"/>
      <c r="WIR309" s="17"/>
      <c r="WIS309" s="19"/>
      <c r="WIT309" s="19"/>
      <c r="WIU309" s="19"/>
      <c r="WIV309" s="15"/>
      <c r="WIW309" s="16"/>
      <c r="WIX309" s="17"/>
      <c r="WIY309" s="18"/>
      <c r="WIZ309" s="17"/>
      <c r="WJA309" s="19"/>
      <c r="WJB309" s="19"/>
      <c r="WJC309" s="19"/>
      <c r="WJD309" s="15"/>
      <c r="WJE309" s="16"/>
      <c r="WJF309" s="17"/>
      <c r="WJG309" s="18"/>
      <c r="WJH309" s="17"/>
      <c r="WJI309" s="19"/>
      <c r="WJJ309" s="19"/>
      <c r="WJK309" s="19"/>
      <c r="WJL309" s="15"/>
      <c r="WJM309" s="16"/>
      <c r="WJN309" s="17"/>
      <c r="WJO309" s="18"/>
      <c r="WJP309" s="17"/>
      <c r="WJQ309" s="19"/>
      <c r="WJR309" s="19"/>
      <c r="WJS309" s="19"/>
      <c r="WJT309" s="15"/>
      <c r="WJU309" s="16"/>
      <c r="WJV309" s="17"/>
      <c r="WJW309" s="18"/>
      <c r="WJX309" s="17"/>
      <c r="WJY309" s="19"/>
      <c r="WJZ309" s="19"/>
      <c r="WKA309" s="19"/>
      <c r="WKB309" s="15"/>
      <c r="WKC309" s="16"/>
      <c r="WKD309" s="17"/>
      <c r="WKE309" s="18"/>
      <c r="WKF309" s="17"/>
      <c r="WKG309" s="19"/>
      <c r="WKH309" s="19"/>
      <c r="WKI309" s="19"/>
      <c r="WKJ309" s="15"/>
      <c r="WKK309" s="16"/>
      <c r="WKL309" s="17"/>
      <c r="WKM309" s="18"/>
      <c r="WKN309" s="17"/>
      <c r="WKO309" s="19"/>
      <c r="WKP309" s="19"/>
      <c r="WKQ309" s="19"/>
      <c r="WKR309" s="15"/>
      <c r="WKS309" s="16"/>
      <c r="WKT309" s="17"/>
      <c r="WKU309" s="18"/>
      <c r="WKV309" s="17"/>
      <c r="WKW309" s="19"/>
      <c r="WKX309" s="19"/>
      <c r="WKY309" s="19"/>
      <c r="WKZ309" s="15"/>
      <c r="WLA309" s="16"/>
      <c r="WLB309" s="17"/>
      <c r="WLC309" s="18"/>
      <c r="WLD309" s="17"/>
      <c r="WLE309" s="19"/>
      <c r="WLF309" s="19"/>
      <c r="WLG309" s="19"/>
      <c r="WLH309" s="15"/>
      <c r="WLI309" s="16"/>
      <c r="WLJ309" s="17"/>
      <c r="WLK309" s="18"/>
      <c r="WLL309" s="17"/>
      <c r="WLM309" s="19"/>
      <c r="WLN309" s="19"/>
      <c r="WLO309" s="19"/>
      <c r="WLP309" s="15"/>
      <c r="WLQ309" s="16"/>
      <c r="WLR309" s="17"/>
      <c r="WLS309" s="18"/>
      <c r="WLT309" s="17"/>
      <c r="WLU309" s="19"/>
      <c r="WLV309" s="19"/>
      <c r="WLW309" s="19"/>
      <c r="WLX309" s="15"/>
      <c r="WLY309" s="16"/>
      <c r="WLZ309" s="17"/>
      <c r="WMA309" s="18"/>
      <c r="WMB309" s="17"/>
      <c r="WMC309" s="19"/>
      <c r="WMD309" s="19"/>
      <c r="WME309" s="19"/>
      <c r="WMF309" s="15"/>
      <c r="WMG309" s="16"/>
      <c r="WMH309" s="17"/>
      <c r="WMI309" s="18"/>
      <c r="WMJ309" s="17"/>
      <c r="WMK309" s="19"/>
      <c r="WML309" s="19"/>
      <c r="WMM309" s="19"/>
      <c r="WMN309" s="15"/>
      <c r="WMO309" s="16"/>
      <c r="WMP309" s="17"/>
      <c r="WMQ309" s="18"/>
      <c r="WMR309" s="17"/>
      <c r="WMS309" s="19"/>
      <c r="WMT309" s="19"/>
      <c r="WMU309" s="19"/>
      <c r="WMV309" s="15"/>
      <c r="WMW309" s="16"/>
      <c r="WMX309" s="17"/>
      <c r="WMY309" s="18"/>
      <c r="WMZ309" s="17"/>
      <c r="WNA309" s="19"/>
      <c r="WNB309" s="19"/>
      <c r="WNC309" s="19"/>
      <c r="WND309" s="15"/>
      <c r="WNE309" s="16"/>
      <c r="WNF309" s="17"/>
      <c r="WNG309" s="18"/>
      <c r="WNH309" s="17"/>
      <c r="WNI309" s="19"/>
      <c r="WNJ309" s="19"/>
      <c r="WNK309" s="19"/>
      <c r="WNL309" s="15"/>
      <c r="WNM309" s="16"/>
      <c r="WNN309" s="17"/>
      <c r="WNO309" s="18"/>
      <c r="WNP309" s="17"/>
      <c r="WNQ309" s="19"/>
      <c r="WNR309" s="19"/>
      <c r="WNS309" s="19"/>
      <c r="WNT309" s="15"/>
      <c r="WNU309" s="16"/>
      <c r="WNV309" s="17"/>
      <c r="WNW309" s="18"/>
      <c r="WNX309" s="17"/>
      <c r="WNY309" s="19"/>
      <c r="WNZ309" s="19"/>
      <c r="WOA309" s="19"/>
      <c r="WOB309" s="15"/>
      <c r="WOC309" s="16"/>
      <c r="WOD309" s="17"/>
      <c r="WOE309" s="18"/>
      <c r="WOF309" s="17"/>
      <c r="WOG309" s="19"/>
      <c r="WOH309" s="19"/>
      <c r="WOI309" s="19"/>
      <c r="WOJ309" s="15"/>
      <c r="WOK309" s="16"/>
      <c r="WOL309" s="17"/>
      <c r="WOM309" s="18"/>
      <c r="WON309" s="17"/>
      <c r="WOO309" s="19"/>
      <c r="WOP309" s="19"/>
      <c r="WOQ309" s="19"/>
      <c r="WOR309" s="15"/>
      <c r="WOS309" s="16"/>
      <c r="WOT309" s="17"/>
      <c r="WOU309" s="18"/>
      <c r="WOV309" s="17"/>
      <c r="WOW309" s="19"/>
      <c r="WOX309" s="19"/>
      <c r="WOY309" s="19"/>
      <c r="WOZ309" s="15"/>
      <c r="WPA309" s="16"/>
      <c r="WPB309" s="17"/>
      <c r="WPC309" s="18"/>
      <c r="WPD309" s="17"/>
      <c r="WPE309" s="19"/>
      <c r="WPF309" s="19"/>
      <c r="WPG309" s="19"/>
      <c r="WPH309" s="15"/>
      <c r="WPI309" s="16"/>
      <c r="WPJ309" s="17"/>
      <c r="WPK309" s="18"/>
      <c r="WPL309" s="17"/>
      <c r="WPM309" s="19"/>
      <c r="WPN309" s="19"/>
      <c r="WPO309" s="19"/>
      <c r="WPP309" s="15"/>
      <c r="WPQ309" s="16"/>
      <c r="WPR309" s="17"/>
      <c r="WPS309" s="18"/>
      <c r="WPT309" s="17"/>
      <c r="WPU309" s="19"/>
      <c r="WPV309" s="19"/>
      <c r="WPW309" s="19"/>
      <c r="WPX309" s="15"/>
      <c r="WPY309" s="16"/>
      <c r="WPZ309" s="17"/>
      <c r="WQA309" s="18"/>
      <c r="WQB309" s="17"/>
      <c r="WQC309" s="19"/>
      <c r="WQD309" s="19"/>
      <c r="WQE309" s="19"/>
      <c r="WQF309" s="15"/>
      <c r="WQG309" s="16"/>
      <c r="WQH309" s="17"/>
      <c r="WQI309" s="18"/>
      <c r="WQJ309" s="17"/>
      <c r="WQK309" s="19"/>
      <c r="WQL309" s="19"/>
      <c r="WQM309" s="19"/>
      <c r="WQN309" s="15"/>
      <c r="WQO309" s="16"/>
      <c r="WQP309" s="17"/>
      <c r="WQQ309" s="18"/>
      <c r="WQR309" s="17"/>
      <c r="WQS309" s="19"/>
      <c r="WQT309" s="19"/>
      <c r="WQU309" s="19"/>
      <c r="WQV309" s="15"/>
      <c r="WQW309" s="16"/>
      <c r="WQX309" s="17"/>
      <c r="WQY309" s="18"/>
      <c r="WQZ309" s="17"/>
      <c r="WRA309" s="19"/>
      <c r="WRB309" s="19"/>
      <c r="WRC309" s="19"/>
      <c r="WRD309" s="15"/>
      <c r="WRE309" s="16"/>
      <c r="WRF309" s="17"/>
      <c r="WRG309" s="18"/>
      <c r="WRH309" s="17"/>
      <c r="WRI309" s="19"/>
      <c r="WRJ309" s="19"/>
      <c r="WRK309" s="19"/>
      <c r="WRL309" s="15"/>
      <c r="WRM309" s="16"/>
      <c r="WRN309" s="17"/>
      <c r="WRO309" s="18"/>
      <c r="WRP309" s="17"/>
      <c r="WRQ309" s="19"/>
      <c r="WRR309" s="19"/>
      <c r="WRS309" s="19"/>
      <c r="WRT309" s="15"/>
      <c r="WRU309" s="16"/>
      <c r="WRV309" s="17"/>
      <c r="WRW309" s="18"/>
      <c r="WRX309" s="17"/>
      <c r="WRY309" s="19"/>
      <c r="WRZ309" s="19"/>
      <c r="WSA309" s="19"/>
      <c r="WSB309" s="15"/>
      <c r="WSC309" s="16"/>
      <c r="WSD309" s="17"/>
      <c r="WSE309" s="18"/>
      <c r="WSF309" s="17"/>
      <c r="WSG309" s="19"/>
      <c r="WSH309" s="19"/>
      <c r="WSI309" s="19"/>
      <c r="WSJ309" s="15"/>
      <c r="WSK309" s="16"/>
      <c r="WSL309" s="17"/>
      <c r="WSM309" s="18"/>
      <c r="WSN309" s="17"/>
      <c r="WSO309" s="19"/>
      <c r="WSP309" s="19"/>
      <c r="WSQ309" s="19"/>
      <c r="WSR309" s="15"/>
      <c r="WSS309" s="16"/>
      <c r="WST309" s="17"/>
      <c r="WSU309" s="18"/>
      <c r="WSV309" s="17"/>
      <c r="WSW309" s="19"/>
      <c r="WSX309" s="19"/>
      <c r="WSY309" s="19"/>
      <c r="WSZ309" s="15"/>
      <c r="WTA309" s="16"/>
      <c r="WTB309" s="17"/>
      <c r="WTC309" s="18"/>
      <c r="WTD309" s="17"/>
      <c r="WTE309" s="19"/>
      <c r="WTF309" s="19"/>
      <c r="WTG309" s="19"/>
      <c r="WTH309" s="15"/>
      <c r="WTI309" s="16"/>
      <c r="WTJ309" s="17"/>
      <c r="WTK309" s="18"/>
      <c r="WTL309" s="17"/>
      <c r="WTM309" s="19"/>
      <c r="WTN309" s="19"/>
      <c r="WTO309" s="19"/>
      <c r="WTP309" s="15"/>
      <c r="WTQ309" s="16"/>
      <c r="WTR309" s="17"/>
      <c r="WTS309" s="18"/>
      <c r="WTT309" s="17"/>
      <c r="WTU309" s="19"/>
      <c r="WTV309" s="19"/>
      <c r="WTW309" s="19"/>
      <c r="WTX309" s="15"/>
      <c r="WTY309" s="16"/>
      <c r="WTZ309" s="17"/>
      <c r="WUA309" s="18"/>
      <c r="WUB309" s="17"/>
      <c r="WUC309" s="19"/>
      <c r="WUD309" s="19"/>
      <c r="WUE309" s="19"/>
      <c r="WUF309" s="15"/>
      <c r="WUG309" s="16"/>
      <c r="WUH309" s="17"/>
      <c r="WUI309" s="18"/>
      <c r="WUJ309" s="17"/>
      <c r="WUK309" s="19"/>
      <c r="WUL309" s="19"/>
      <c r="WUM309" s="19"/>
      <c r="WUN309" s="15"/>
      <c r="WUO309" s="16"/>
      <c r="WUP309" s="17"/>
      <c r="WUQ309" s="18"/>
      <c r="WUR309" s="17"/>
      <c r="WUS309" s="19"/>
      <c r="WUT309" s="19"/>
      <c r="WUU309" s="19"/>
      <c r="WUV309" s="15"/>
      <c r="WUW309" s="16"/>
      <c r="WUX309" s="17"/>
      <c r="WUY309" s="18"/>
      <c r="WUZ309" s="17"/>
      <c r="WVA309" s="19"/>
      <c r="WVB309" s="19"/>
      <c r="WVC309" s="19"/>
      <c r="WVD309" s="15"/>
      <c r="WVE309" s="16"/>
      <c r="WVF309" s="17"/>
      <c r="WVG309" s="18"/>
      <c r="WVH309" s="17"/>
      <c r="WVI309" s="19"/>
      <c r="WVJ309" s="19"/>
      <c r="WVK309" s="19"/>
      <c r="WVL309" s="15"/>
      <c r="WVM309" s="16"/>
      <c r="WVN309" s="17"/>
      <c r="WVO309" s="18"/>
      <c r="WVP309" s="17"/>
      <c r="WVQ309" s="19"/>
      <c r="WVR309" s="19"/>
      <c r="WVS309" s="19"/>
      <c r="WVT309" s="15"/>
      <c r="WVU309" s="16"/>
      <c r="WVV309" s="17"/>
      <c r="WVW309" s="18"/>
      <c r="WVX309" s="17"/>
      <c r="WVY309" s="19"/>
      <c r="WVZ309" s="19"/>
      <c r="WWA309" s="19"/>
      <c r="WWB309" s="15"/>
      <c r="WWC309" s="16"/>
      <c r="WWD309" s="17"/>
      <c r="WWE309" s="18"/>
      <c r="WWF309" s="17"/>
      <c r="WWG309" s="19"/>
      <c r="WWH309" s="19"/>
      <c r="WWI309" s="19"/>
      <c r="WWJ309" s="15"/>
      <c r="WWK309" s="16"/>
      <c r="WWL309" s="17"/>
      <c r="WWM309" s="18"/>
      <c r="WWN309" s="17"/>
      <c r="WWO309" s="19"/>
      <c r="WWP309" s="19"/>
      <c r="WWQ309" s="19"/>
      <c r="WWR309" s="15"/>
      <c r="WWS309" s="16"/>
      <c r="WWT309" s="17"/>
      <c r="WWU309" s="18"/>
      <c r="WWV309" s="17"/>
      <c r="WWW309" s="19"/>
      <c r="WWX309" s="19"/>
      <c r="WWY309" s="19"/>
      <c r="WWZ309" s="15"/>
      <c r="WXA309" s="16"/>
      <c r="WXB309" s="17"/>
      <c r="WXC309" s="18"/>
      <c r="WXD309" s="17"/>
      <c r="WXE309" s="19"/>
      <c r="WXF309" s="19"/>
      <c r="WXG309" s="19"/>
      <c r="WXH309" s="15"/>
      <c r="WXI309" s="16"/>
      <c r="WXJ309" s="17"/>
      <c r="WXK309" s="18"/>
      <c r="WXL309" s="17"/>
      <c r="WXM309" s="19"/>
      <c r="WXN309" s="19"/>
      <c r="WXO309" s="19"/>
      <c r="WXP309" s="15"/>
      <c r="WXQ309" s="16"/>
      <c r="WXR309" s="17"/>
      <c r="WXS309" s="18"/>
      <c r="WXT309" s="17"/>
      <c r="WXU309" s="19"/>
      <c r="WXV309" s="19"/>
      <c r="WXW309" s="19"/>
      <c r="WXX309" s="15"/>
      <c r="WXY309" s="16"/>
      <c r="WXZ309" s="17"/>
      <c r="WYA309" s="18"/>
      <c r="WYB309" s="17"/>
      <c r="WYC309" s="19"/>
      <c r="WYD309" s="19"/>
      <c r="WYE309" s="19"/>
      <c r="WYF309" s="15"/>
      <c r="WYG309" s="16"/>
      <c r="WYH309" s="17"/>
      <c r="WYI309" s="18"/>
      <c r="WYJ309" s="17"/>
      <c r="WYK309" s="19"/>
      <c r="WYL309" s="19"/>
      <c r="WYM309" s="19"/>
      <c r="WYN309" s="15"/>
      <c r="WYO309" s="16"/>
      <c r="WYP309" s="17"/>
      <c r="WYQ309" s="18"/>
      <c r="WYR309" s="17"/>
      <c r="WYS309" s="19"/>
      <c r="WYT309" s="19"/>
      <c r="WYU309" s="19"/>
      <c r="WYV309" s="15"/>
      <c r="WYW309" s="16"/>
      <c r="WYX309" s="17"/>
      <c r="WYY309" s="18"/>
      <c r="WYZ309" s="17"/>
      <c r="WZA309" s="19"/>
      <c r="WZB309" s="19"/>
      <c r="WZC309" s="19"/>
      <c r="WZD309" s="15"/>
      <c r="WZE309" s="16"/>
      <c r="WZF309" s="17"/>
      <c r="WZG309" s="18"/>
      <c r="WZH309" s="17"/>
      <c r="WZI309" s="19"/>
      <c r="WZJ309" s="19"/>
      <c r="WZK309" s="19"/>
      <c r="WZL309" s="15"/>
      <c r="WZM309" s="16"/>
      <c r="WZN309" s="17"/>
      <c r="WZO309" s="18"/>
      <c r="WZP309" s="17"/>
      <c r="WZQ309" s="19"/>
      <c r="WZR309" s="19"/>
      <c r="WZS309" s="19"/>
      <c r="WZT309" s="15"/>
      <c r="WZU309" s="16"/>
      <c r="WZV309" s="17"/>
      <c r="WZW309" s="18"/>
      <c r="WZX309" s="17"/>
      <c r="WZY309" s="19"/>
      <c r="WZZ309" s="19"/>
      <c r="XAA309" s="19"/>
      <c r="XAB309" s="15"/>
      <c r="XAC309" s="16"/>
      <c r="XAD309" s="17"/>
      <c r="XAE309" s="18"/>
      <c r="XAF309" s="17"/>
      <c r="XAG309" s="19"/>
      <c r="XAH309" s="19"/>
      <c r="XAI309" s="19"/>
      <c r="XAJ309" s="15"/>
      <c r="XAK309" s="16"/>
      <c r="XAL309" s="17"/>
      <c r="XAM309" s="18"/>
      <c r="XAN309" s="17"/>
      <c r="XAO309" s="19"/>
      <c r="XAP309" s="19"/>
      <c r="XAQ309" s="19"/>
      <c r="XAR309" s="15"/>
      <c r="XAS309" s="16"/>
      <c r="XAT309" s="17"/>
      <c r="XAU309" s="18"/>
      <c r="XAV309" s="17"/>
      <c r="XAW309" s="19"/>
      <c r="XAX309" s="19"/>
      <c r="XAY309" s="19"/>
      <c r="XAZ309" s="15"/>
      <c r="XBA309" s="16"/>
      <c r="XBB309" s="17"/>
      <c r="XBC309" s="18"/>
      <c r="XBD309" s="17"/>
      <c r="XBE309" s="19"/>
      <c r="XBF309" s="19"/>
      <c r="XBG309" s="19"/>
      <c r="XBH309" s="15"/>
      <c r="XBI309" s="16"/>
      <c r="XBJ309" s="17"/>
      <c r="XBK309" s="18"/>
      <c r="XBL309" s="17"/>
      <c r="XBM309" s="19"/>
      <c r="XBN309" s="19"/>
      <c r="XBO309" s="19"/>
      <c r="XBP309" s="15"/>
      <c r="XBQ309" s="16"/>
      <c r="XBR309" s="17"/>
      <c r="XBS309" s="18"/>
      <c r="XBT309" s="17"/>
      <c r="XBU309" s="19"/>
      <c r="XBV309" s="19"/>
      <c r="XBW309" s="19"/>
      <c r="XBX309" s="15"/>
      <c r="XBY309" s="16"/>
      <c r="XBZ309" s="17"/>
      <c r="XCA309" s="18"/>
      <c r="XCB309" s="17"/>
      <c r="XCC309" s="19"/>
      <c r="XCD309" s="19"/>
      <c r="XCE309" s="19"/>
      <c r="XCF309" s="15"/>
      <c r="XCG309" s="16"/>
      <c r="XCH309" s="17"/>
      <c r="XCI309" s="18"/>
      <c r="XCJ309" s="17"/>
      <c r="XCK309" s="19"/>
      <c r="XCL309" s="19"/>
      <c r="XCM309" s="19"/>
      <c r="XCN309" s="15"/>
      <c r="XCO309" s="16"/>
      <c r="XCP309" s="17"/>
      <c r="XCQ309" s="18"/>
      <c r="XCR309" s="17"/>
      <c r="XCS309" s="19"/>
      <c r="XCT309" s="19"/>
      <c r="XCU309" s="19"/>
      <c r="XCV309" s="15"/>
      <c r="XCW309" s="16"/>
      <c r="XCX309" s="17"/>
      <c r="XCY309" s="18"/>
      <c r="XCZ309" s="17"/>
      <c r="XDA309" s="19"/>
      <c r="XDB309" s="19"/>
      <c r="XDC309" s="19"/>
      <c r="XDD309" s="15"/>
      <c r="XDE309" s="16"/>
      <c r="XDF309" s="17"/>
      <c r="XDG309" s="18"/>
      <c r="XDH309" s="17"/>
      <c r="XDI309" s="19"/>
      <c r="XDJ309" s="19"/>
      <c r="XDK309" s="19"/>
      <c r="XDL309" s="15"/>
      <c r="XDM309" s="16"/>
      <c r="XDN309" s="17"/>
      <c r="XDO309" s="18"/>
      <c r="XDP309" s="17"/>
      <c r="XDQ309" s="19"/>
      <c r="XDR309" s="19"/>
      <c r="XDS309" s="19"/>
      <c r="XDT309" s="15"/>
      <c r="XDU309" s="16"/>
      <c r="XDV309" s="17"/>
      <c r="XDW309" s="18"/>
      <c r="XDX309" s="17"/>
      <c r="XDY309" s="19"/>
      <c r="XDZ309" s="19"/>
      <c r="XEA309" s="19"/>
      <c r="XEB309" s="15"/>
      <c r="XEC309" s="16"/>
      <c r="XED309" s="17"/>
      <c r="XEE309" s="18"/>
      <c r="XEF309" s="17"/>
      <c r="XEG309" s="19"/>
      <c r="XEH309" s="19"/>
      <c r="XEI309" s="19"/>
    </row>
    <row r="310" spans="2:16363" ht="15" x14ac:dyDescent="0.15">
      <c r="B310" s="325"/>
      <c r="C310" s="313">
        <v>31</v>
      </c>
      <c r="D310" s="313"/>
      <c r="E310" s="338" t="s">
        <v>2365</v>
      </c>
      <c r="F310" s="313"/>
      <c r="G310" s="317"/>
      <c r="H310" s="331"/>
      <c r="I310" s="331"/>
      <c r="J310" s="354"/>
    </row>
    <row r="311" spans="2:16363" ht="24" customHeight="1" outlineLevel="1" x14ac:dyDescent="0.15">
      <c r="B311" s="345" t="s">
        <v>2260</v>
      </c>
      <c r="C311" s="320">
        <v>31</v>
      </c>
      <c r="D311" s="320">
        <v>4</v>
      </c>
      <c r="E311" s="346" t="s">
        <v>1684</v>
      </c>
      <c r="F311" s="320" t="s">
        <v>233</v>
      </c>
      <c r="G311" s="323">
        <v>100</v>
      </c>
      <c r="H311" s="324"/>
      <c r="I311" s="324"/>
      <c r="J311" s="354"/>
    </row>
    <row r="312" spans="2:16363" ht="30" outlineLevel="1" x14ac:dyDescent="0.15">
      <c r="B312" s="345" t="s">
        <v>2261</v>
      </c>
      <c r="C312" s="320">
        <v>31</v>
      </c>
      <c r="D312" s="320">
        <v>5</v>
      </c>
      <c r="E312" s="346" t="s">
        <v>2262</v>
      </c>
      <c r="F312" s="320" t="s">
        <v>287</v>
      </c>
      <c r="G312" s="323">
        <v>1</v>
      </c>
      <c r="H312" s="324"/>
      <c r="I312" s="324"/>
      <c r="J312" s="354"/>
    </row>
    <row r="313" spans="2:16363" customFormat="1" ht="15" outlineLevel="1" x14ac:dyDescent="0.2">
      <c r="B313" s="347" t="s">
        <v>2263</v>
      </c>
      <c r="C313" s="320">
        <v>31</v>
      </c>
      <c r="D313" s="320">
        <v>7</v>
      </c>
      <c r="E313" s="346" t="s">
        <v>2264</v>
      </c>
      <c r="F313" s="320" t="s">
        <v>287</v>
      </c>
      <c r="G313" s="323">
        <v>1</v>
      </c>
      <c r="H313" s="324"/>
      <c r="I313" s="324"/>
      <c r="J313" s="354"/>
    </row>
    <row r="314" spans="2:16363" customFormat="1" ht="15" outlineLevel="1" x14ac:dyDescent="0.2">
      <c r="B314" s="347" t="s">
        <v>2265</v>
      </c>
      <c r="C314" s="320">
        <v>31</v>
      </c>
      <c r="D314" s="320">
        <v>8</v>
      </c>
      <c r="E314" s="346" t="s">
        <v>2266</v>
      </c>
      <c r="F314" s="320" t="s">
        <v>287</v>
      </c>
      <c r="G314" s="323">
        <v>1</v>
      </c>
      <c r="H314" s="324"/>
      <c r="I314" s="324"/>
      <c r="J314" s="354"/>
    </row>
    <row r="315" spans="2:16363" customFormat="1" ht="15" outlineLevel="1" x14ac:dyDescent="0.2">
      <c r="B315" s="347" t="s">
        <v>2267</v>
      </c>
      <c r="C315" s="320">
        <v>31</v>
      </c>
      <c r="D315" s="320">
        <v>9</v>
      </c>
      <c r="E315" s="346" t="s">
        <v>2268</v>
      </c>
      <c r="F315" s="320" t="s">
        <v>287</v>
      </c>
      <c r="G315" s="323">
        <v>1</v>
      </c>
      <c r="H315" s="324"/>
      <c r="I315" s="324"/>
      <c r="J315" s="354"/>
    </row>
    <row r="316" spans="2:16363" customFormat="1" ht="30" outlineLevel="1" x14ac:dyDescent="0.2">
      <c r="B316" s="347" t="s">
        <v>2269</v>
      </c>
      <c r="C316" s="320">
        <v>31</v>
      </c>
      <c r="D316" s="320">
        <v>10</v>
      </c>
      <c r="E316" s="346" t="s">
        <v>2270</v>
      </c>
      <c r="F316" s="320" t="s">
        <v>287</v>
      </c>
      <c r="G316" s="323">
        <v>1</v>
      </c>
      <c r="H316" s="324"/>
      <c r="I316" s="324"/>
      <c r="J316" s="354"/>
    </row>
    <row r="317" spans="2:16363" customFormat="1" ht="30" outlineLevel="1" x14ac:dyDescent="0.2">
      <c r="B317" s="347" t="s">
        <v>2271</v>
      </c>
      <c r="C317" s="320">
        <v>31</v>
      </c>
      <c r="D317" s="320">
        <v>11</v>
      </c>
      <c r="E317" s="346" t="s">
        <v>2272</v>
      </c>
      <c r="F317" s="320" t="s">
        <v>287</v>
      </c>
      <c r="G317" s="323">
        <v>1</v>
      </c>
      <c r="H317" s="324"/>
      <c r="I317" s="324"/>
      <c r="J317" s="354"/>
    </row>
    <row r="318" spans="2:16363" customFormat="1" ht="15" outlineLevel="1" x14ac:dyDescent="0.2">
      <c r="B318" s="347" t="s">
        <v>2273</v>
      </c>
      <c r="C318" s="320">
        <v>31</v>
      </c>
      <c r="D318" s="320">
        <v>12</v>
      </c>
      <c r="E318" s="346" t="s">
        <v>2274</v>
      </c>
      <c r="F318" s="320" t="s">
        <v>287</v>
      </c>
      <c r="G318" s="323">
        <v>1</v>
      </c>
      <c r="H318" s="324"/>
      <c r="I318" s="324"/>
      <c r="J318" s="354"/>
    </row>
    <row r="319" spans="2:16363" customFormat="1" ht="28" customHeight="1" outlineLevel="1" x14ac:dyDescent="0.2">
      <c r="B319" s="347" t="s">
        <v>2275</v>
      </c>
      <c r="C319" s="320">
        <v>31</v>
      </c>
      <c r="D319" s="320">
        <v>13</v>
      </c>
      <c r="E319" s="346" t="s">
        <v>2276</v>
      </c>
      <c r="F319" s="320" t="s">
        <v>287</v>
      </c>
      <c r="G319" s="323">
        <v>1</v>
      </c>
      <c r="H319" s="324"/>
      <c r="I319" s="324"/>
      <c r="J319" s="354"/>
    </row>
    <row r="320" spans="2:16363" customFormat="1" ht="15" outlineLevel="1" x14ac:dyDescent="0.2">
      <c r="B320" s="348" t="s">
        <v>2277</v>
      </c>
      <c r="C320" s="320">
        <v>31</v>
      </c>
      <c r="D320" s="320">
        <v>14</v>
      </c>
      <c r="E320" s="346" t="s">
        <v>2278</v>
      </c>
      <c r="F320" s="320" t="s">
        <v>362</v>
      </c>
      <c r="G320" s="323">
        <v>1</v>
      </c>
      <c r="H320" s="324"/>
      <c r="I320" s="324"/>
      <c r="J320" s="354"/>
    </row>
    <row r="321" spans="2:16363" customFormat="1" ht="15" outlineLevel="1" x14ac:dyDescent="0.2">
      <c r="B321" s="348" t="s">
        <v>2279</v>
      </c>
      <c r="C321" s="320">
        <v>31</v>
      </c>
      <c r="D321" s="320">
        <v>15</v>
      </c>
      <c r="E321" s="346" t="s">
        <v>2280</v>
      </c>
      <c r="F321" s="320" t="s">
        <v>287</v>
      </c>
      <c r="G321" s="323">
        <v>1</v>
      </c>
      <c r="H321" s="324"/>
      <c r="I321" s="324"/>
      <c r="J321" s="354"/>
    </row>
    <row r="322" spans="2:16363" customFormat="1" ht="15" outlineLevel="1" x14ac:dyDescent="0.2">
      <c r="B322" s="348" t="s">
        <v>2281</v>
      </c>
      <c r="C322" s="320">
        <v>31</v>
      </c>
      <c r="D322" s="320">
        <v>16</v>
      </c>
      <c r="E322" s="346" t="s">
        <v>1730</v>
      </c>
      <c r="F322" s="320" t="s">
        <v>287</v>
      </c>
      <c r="G322" s="323">
        <v>1</v>
      </c>
      <c r="H322" s="324"/>
      <c r="I322" s="324"/>
      <c r="J322" s="354"/>
    </row>
    <row r="323" spans="2:16363" customFormat="1" ht="45" outlineLevel="1" x14ac:dyDescent="0.2">
      <c r="B323" s="349" t="s">
        <v>2288</v>
      </c>
      <c r="C323" s="320">
        <v>31</v>
      </c>
      <c r="D323" s="320">
        <v>20</v>
      </c>
      <c r="E323" s="346" t="s">
        <v>2289</v>
      </c>
      <c r="F323" s="320" t="s">
        <v>287</v>
      </c>
      <c r="G323" s="323">
        <v>1</v>
      </c>
      <c r="H323" s="324"/>
      <c r="I323" s="324"/>
      <c r="J323" s="354"/>
    </row>
    <row r="324" spans="2:16363" customFormat="1" ht="15" outlineLevel="1" x14ac:dyDescent="0.2">
      <c r="B324" s="349" t="s">
        <v>2290</v>
      </c>
      <c r="C324" s="320">
        <v>31</v>
      </c>
      <c r="D324" s="320">
        <v>21</v>
      </c>
      <c r="E324" s="346" t="s">
        <v>2291</v>
      </c>
      <c r="F324" s="320" t="s">
        <v>2029</v>
      </c>
      <c r="G324" s="323">
        <v>30</v>
      </c>
      <c r="H324" s="324"/>
      <c r="I324" s="324"/>
      <c r="J324" s="354"/>
    </row>
    <row r="325" spans="2:16363" customFormat="1" ht="15" outlineLevel="1" x14ac:dyDescent="0.2">
      <c r="B325" s="349" t="s">
        <v>2292</v>
      </c>
      <c r="C325" s="320">
        <v>31</v>
      </c>
      <c r="D325" s="320">
        <v>22</v>
      </c>
      <c r="E325" s="346" t="s">
        <v>2293</v>
      </c>
      <c r="F325" s="320" t="s">
        <v>362</v>
      </c>
      <c r="G325" s="323">
        <v>1</v>
      </c>
      <c r="H325" s="324"/>
      <c r="I325" s="324"/>
      <c r="J325" s="354"/>
    </row>
    <row r="326" spans="2:16363" customFormat="1" ht="15" outlineLevel="1" x14ac:dyDescent="0.2">
      <c r="B326" s="349" t="s">
        <v>2294</v>
      </c>
      <c r="C326" s="320">
        <v>31</v>
      </c>
      <c r="D326" s="320">
        <v>23</v>
      </c>
      <c r="E326" s="346" t="s">
        <v>2295</v>
      </c>
      <c r="F326" s="320" t="s">
        <v>1839</v>
      </c>
      <c r="G326" s="323">
        <v>1</v>
      </c>
      <c r="H326" s="324"/>
      <c r="I326" s="324"/>
      <c r="J326" s="354"/>
    </row>
    <row r="327" spans="2:16363" customFormat="1" ht="15" outlineLevel="1" x14ac:dyDescent="0.2">
      <c r="B327" s="348" t="s">
        <v>2305</v>
      </c>
      <c r="C327" s="320">
        <v>31</v>
      </c>
      <c r="D327" s="320">
        <v>28</v>
      </c>
      <c r="E327" s="346" t="s">
        <v>2306</v>
      </c>
      <c r="F327" s="320" t="s">
        <v>1839</v>
      </c>
      <c r="G327" s="323">
        <v>1</v>
      </c>
      <c r="H327" s="324"/>
      <c r="I327" s="324"/>
      <c r="J327" s="354"/>
    </row>
    <row r="328" spans="2:16363" customFormat="1" ht="15" outlineLevel="1" x14ac:dyDescent="0.2">
      <c r="B328" s="348" t="s">
        <v>2307</v>
      </c>
      <c r="C328" s="320">
        <v>31</v>
      </c>
      <c r="D328" s="320">
        <v>29</v>
      </c>
      <c r="E328" s="346" t="s">
        <v>2308</v>
      </c>
      <c r="F328" s="320" t="s">
        <v>287</v>
      </c>
      <c r="G328" s="323">
        <v>1</v>
      </c>
      <c r="H328" s="324"/>
      <c r="I328" s="324"/>
      <c r="J328" s="354"/>
    </row>
    <row r="329" spans="2:16363" customFormat="1" ht="15" outlineLevel="1" x14ac:dyDescent="0.2">
      <c r="B329" s="348" t="s">
        <v>2309</v>
      </c>
      <c r="C329" s="320">
        <v>31</v>
      </c>
      <c r="D329" s="320">
        <v>30</v>
      </c>
      <c r="E329" s="346" t="s">
        <v>2310</v>
      </c>
      <c r="F329" s="320" t="s">
        <v>1839</v>
      </c>
      <c r="G329" s="323">
        <v>1</v>
      </c>
      <c r="H329" s="324"/>
      <c r="I329" s="324"/>
      <c r="J329" s="354"/>
    </row>
    <row r="330" spans="2:16363" customFormat="1" ht="32.5" customHeight="1" outlineLevel="1" x14ac:dyDescent="0.2">
      <c r="B330" s="348" t="s">
        <v>2311</v>
      </c>
      <c r="C330" s="320">
        <v>31</v>
      </c>
      <c r="D330" s="320">
        <v>31</v>
      </c>
      <c r="E330" s="346" t="s">
        <v>2312</v>
      </c>
      <c r="F330" s="320" t="s">
        <v>233</v>
      </c>
      <c r="G330" s="323">
        <v>1</v>
      </c>
      <c r="H330" s="324"/>
      <c r="I330" s="324"/>
      <c r="J330" s="354"/>
    </row>
    <row r="331" spans="2:16363" customFormat="1" ht="48.5" customHeight="1" outlineLevel="1" x14ac:dyDescent="0.2">
      <c r="B331" s="348" t="s">
        <v>2313</v>
      </c>
      <c r="C331" s="320">
        <v>31</v>
      </c>
      <c r="D331" s="320">
        <v>32</v>
      </c>
      <c r="E331" s="346" t="s">
        <v>2314</v>
      </c>
      <c r="F331" s="320" t="s">
        <v>233</v>
      </c>
      <c r="G331" s="323">
        <v>1</v>
      </c>
      <c r="H331" s="324"/>
      <c r="I331" s="324"/>
      <c r="J331" s="354"/>
    </row>
    <row r="332" spans="2:16363" customFormat="1" ht="40.75" customHeight="1" outlineLevel="1" x14ac:dyDescent="0.2">
      <c r="B332" s="348" t="s">
        <v>2315</v>
      </c>
      <c r="C332" s="320">
        <v>31</v>
      </c>
      <c r="D332" s="320">
        <v>33</v>
      </c>
      <c r="E332" s="346" t="s">
        <v>2316</v>
      </c>
      <c r="F332" s="320" t="s">
        <v>233</v>
      </c>
      <c r="G332" s="323">
        <v>1</v>
      </c>
      <c r="H332" s="324"/>
      <c r="I332" s="324"/>
      <c r="J332" s="354"/>
    </row>
    <row r="333" spans="2:16363" customFormat="1" ht="32.5" customHeight="1" outlineLevel="1" x14ac:dyDescent="0.2">
      <c r="B333" s="348" t="s">
        <v>2317</v>
      </c>
      <c r="C333" s="320">
        <v>31</v>
      </c>
      <c r="D333" s="320">
        <v>34</v>
      </c>
      <c r="E333" s="346" t="s">
        <v>2318</v>
      </c>
      <c r="F333" s="320" t="s">
        <v>287</v>
      </c>
      <c r="G333" s="323">
        <v>1</v>
      </c>
      <c r="H333" s="324"/>
      <c r="I333" s="324"/>
      <c r="J333" s="354"/>
    </row>
    <row r="334" spans="2:16363" customFormat="1" ht="32.5" customHeight="1" outlineLevel="1" x14ac:dyDescent="0.2">
      <c r="B334" s="348" t="s">
        <v>2320</v>
      </c>
      <c r="C334" s="320">
        <v>31</v>
      </c>
      <c r="D334" s="320">
        <v>35</v>
      </c>
      <c r="E334" s="346" t="s">
        <v>2321</v>
      </c>
      <c r="F334" s="320" t="s">
        <v>124</v>
      </c>
      <c r="G334" s="323">
        <v>1</v>
      </c>
      <c r="H334" s="324"/>
      <c r="I334" s="324"/>
      <c r="J334" s="354"/>
    </row>
    <row r="335" spans="2:16363" customFormat="1" ht="32.5" customHeight="1" outlineLevel="1" x14ac:dyDescent="0.2">
      <c r="B335" s="348" t="s">
        <v>2322</v>
      </c>
      <c r="C335" s="320">
        <v>31</v>
      </c>
      <c r="D335" s="320">
        <v>35</v>
      </c>
      <c r="E335" s="346" t="s">
        <v>2323</v>
      </c>
      <c r="F335" s="320" t="s">
        <v>287</v>
      </c>
      <c r="G335" s="323">
        <v>1</v>
      </c>
      <c r="H335" s="324"/>
      <c r="I335" s="324"/>
      <c r="J335" s="354"/>
    </row>
    <row r="336" spans="2:16363" ht="15" x14ac:dyDescent="0.15">
      <c r="B336" s="350"/>
      <c r="C336" s="313">
        <v>33</v>
      </c>
      <c r="D336" s="313"/>
      <c r="E336" s="338" t="s">
        <v>2366</v>
      </c>
      <c r="F336" s="313"/>
      <c r="G336" s="317"/>
      <c r="H336" s="331"/>
      <c r="I336" s="331"/>
      <c r="J336" s="354"/>
      <c r="K336" s="11"/>
      <c r="L336" s="12"/>
      <c r="M336" s="13"/>
      <c r="N336" s="13"/>
      <c r="O336" s="14"/>
      <c r="P336" s="13"/>
      <c r="Q336" s="11"/>
      <c r="R336" s="11"/>
      <c r="S336" s="11"/>
      <c r="T336" s="12"/>
      <c r="U336" s="13"/>
      <c r="V336" s="13"/>
      <c r="W336" s="14"/>
      <c r="X336" s="13"/>
      <c r="Y336" s="11"/>
      <c r="Z336" s="11"/>
      <c r="AA336" s="11"/>
      <c r="AB336" s="12"/>
      <c r="AC336" s="13"/>
      <c r="AD336" s="13"/>
      <c r="AE336" s="14"/>
      <c r="AF336" s="13"/>
      <c r="AG336" s="11"/>
      <c r="AH336" s="11"/>
      <c r="AI336" s="11"/>
      <c r="AJ336" s="12"/>
      <c r="AK336" s="13"/>
      <c r="AL336" s="13"/>
      <c r="AM336" s="14"/>
      <c r="AN336" s="13"/>
      <c r="AO336" s="11"/>
      <c r="AP336" s="11"/>
      <c r="AQ336" s="11"/>
      <c r="AR336" s="12"/>
      <c r="AS336" s="13"/>
      <c r="AT336" s="13"/>
      <c r="AU336" s="14"/>
      <c r="AV336" s="13"/>
      <c r="AW336" s="11"/>
      <c r="AX336" s="11"/>
      <c r="AY336" s="11"/>
      <c r="AZ336" s="12"/>
      <c r="BA336" s="13"/>
      <c r="BB336" s="13"/>
      <c r="BC336" s="14"/>
      <c r="BD336" s="13"/>
      <c r="BE336" s="11"/>
      <c r="BF336" s="11"/>
      <c r="BG336" s="11"/>
      <c r="BH336" s="12"/>
      <c r="BI336" s="13"/>
      <c r="BJ336" s="13"/>
      <c r="BK336" s="14"/>
      <c r="BL336" s="13"/>
      <c r="BM336" s="11"/>
      <c r="BN336" s="11"/>
      <c r="BO336" s="11"/>
      <c r="BP336" s="12"/>
      <c r="BQ336" s="13"/>
      <c r="BR336" s="13"/>
      <c r="BS336" s="14"/>
      <c r="BT336" s="13"/>
      <c r="BU336" s="11"/>
      <c r="BV336" s="11"/>
      <c r="BW336" s="11"/>
      <c r="BX336" s="12"/>
      <c r="BY336" s="13"/>
      <c r="BZ336" s="13"/>
      <c r="CA336" s="14"/>
      <c r="CB336" s="13"/>
      <c r="CC336" s="11"/>
      <c r="CD336" s="11"/>
      <c r="CE336" s="11"/>
      <c r="CF336" s="12"/>
      <c r="CG336" s="13"/>
      <c r="CH336" s="13"/>
      <c r="CI336" s="14"/>
      <c r="CJ336" s="13"/>
      <c r="CK336" s="11"/>
      <c r="CL336" s="11"/>
      <c r="CM336" s="11"/>
      <c r="CN336" s="12"/>
      <c r="CO336" s="13"/>
      <c r="CP336" s="13"/>
      <c r="CQ336" s="14"/>
      <c r="CR336" s="13"/>
      <c r="CS336" s="11"/>
      <c r="CT336" s="11"/>
      <c r="CU336" s="11"/>
      <c r="CV336" s="12"/>
      <c r="CW336" s="13"/>
      <c r="CX336" s="13"/>
      <c r="CY336" s="14"/>
      <c r="CZ336" s="13"/>
      <c r="DA336" s="11"/>
      <c r="DB336" s="11"/>
      <c r="DC336" s="11"/>
      <c r="DD336" s="12"/>
      <c r="DE336" s="13"/>
      <c r="DF336" s="13"/>
      <c r="DG336" s="14"/>
      <c r="DH336" s="13"/>
      <c r="DI336" s="11"/>
      <c r="DJ336" s="11"/>
      <c r="DK336" s="11"/>
      <c r="DL336" s="12"/>
      <c r="DM336" s="13"/>
      <c r="DN336" s="13"/>
      <c r="DO336" s="14"/>
      <c r="DP336" s="13"/>
      <c r="DQ336" s="11"/>
      <c r="DR336" s="11"/>
      <c r="DS336" s="11"/>
      <c r="DT336" s="12"/>
      <c r="DU336" s="13"/>
      <c r="DV336" s="13"/>
      <c r="DW336" s="14"/>
      <c r="DX336" s="13"/>
      <c r="DY336" s="11"/>
      <c r="DZ336" s="11"/>
      <c r="EA336" s="11"/>
      <c r="EB336" s="12"/>
      <c r="EC336" s="13"/>
      <c r="ED336" s="13"/>
      <c r="EE336" s="14"/>
      <c r="EF336" s="13"/>
      <c r="EG336" s="11"/>
      <c r="EH336" s="11"/>
      <c r="EI336" s="11"/>
      <c r="EJ336" s="12"/>
      <c r="EK336" s="13"/>
      <c r="EL336" s="13"/>
      <c r="EM336" s="14"/>
      <c r="EN336" s="13"/>
      <c r="EO336" s="11"/>
      <c r="EP336" s="11"/>
      <c r="EQ336" s="11"/>
      <c r="ER336" s="12"/>
      <c r="ES336" s="13"/>
      <c r="ET336" s="13"/>
      <c r="EU336" s="14"/>
      <c r="EV336" s="13"/>
      <c r="EW336" s="11"/>
      <c r="EX336" s="11"/>
      <c r="EY336" s="11"/>
      <c r="EZ336" s="12"/>
      <c r="FA336" s="13"/>
      <c r="FB336" s="13"/>
      <c r="FC336" s="14"/>
      <c r="FD336" s="13"/>
      <c r="FE336" s="11"/>
      <c r="FF336" s="11"/>
      <c r="FG336" s="11"/>
      <c r="FH336" s="12"/>
      <c r="FI336" s="13"/>
      <c r="FJ336" s="13"/>
      <c r="FK336" s="14"/>
      <c r="FL336" s="13"/>
      <c r="FM336" s="11"/>
      <c r="FN336" s="11"/>
      <c r="FO336" s="11"/>
      <c r="FP336" s="12"/>
      <c r="FQ336" s="13"/>
      <c r="FR336" s="13"/>
      <c r="FS336" s="14"/>
      <c r="FT336" s="13"/>
      <c r="FU336" s="11"/>
      <c r="FV336" s="11"/>
      <c r="FW336" s="11"/>
      <c r="FX336" s="12"/>
      <c r="FY336" s="13"/>
      <c r="FZ336" s="13"/>
      <c r="GA336" s="14"/>
      <c r="GB336" s="13"/>
      <c r="GC336" s="11"/>
      <c r="GD336" s="11"/>
      <c r="GE336" s="11"/>
      <c r="GF336" s="12"/>
      <c r="GG336" s="13"/>
      <c r="GH336" s="13"/>
      <c r="GI336" s="14"/>
      <c r="GJ336" s="13"/>
      <c r="GK336" s="11"/>
      <c r="GL336" s="11"/>
      <c r="GM336" s="11"/>
      <c r="GN336" s="12"/>
      <c r="GO336" s="13"/>
      <c r="GP336" s="13"/>
      <c r="GQ336" s="14"/>
      <c r="GR336" s="13"/>
      <c r="GS336" s="11"/>
      <c r="GT336" s="11"/>
      <c r="GU336" s="11"/>
      <c r="GV336" s="12"/>
      <c r="GW336" s="13"/>
      <c r="GX336" s="13"/>
      <c r="GY336" s="14"/>
      <c r="GZ336" s="13"/>
      <c r="HA336" s="11"/>
      <c r="HB336" s="11"/>
      <c r="HC336" s="11"/>
      <c r="HD336" s="12"/>
      <c r="HE336" s="13"/>
      <c r="HF336" s="13"/>
      <c r="HG336" s="14"/>
      <c r="HH336" s="13"/>
      <c r="HI336" s="11"/>
      <c r="HJ336" s="11"/>
      <c r="HK336" s="11"/>
      <c r="HL336" s="12"/>
      <c r="HM336" s="13"/>
      <c r="HN336" s="13"/>
      <c r="HO336" s="14"/>
      <c r="HP336" s="13"/>
      <c r="HQ336" s="11"/>
      <c r="HR336" s="11"/>
      <c r="HS336" s="11"/>
      <c r="HT336" s="12"/>
      <c r="HU336" s="13"/>
      <c r="HV336" s="13"/>
      <c r="HW336" s="14"/>
      <c r="HX336" s="13"/>
      <c r="HY336" s="11"/>
      <c r="HZ336" s="11"/>
      <c r="IA336" s="11"/>
      <c r="IB336" s="12"/>
      <c r="IC336" s="13"/>
      <c r="ID336" s="13"/>
      <c r="IE336" s="14"/>
      <c r="IF336" s="13"/>
      <c r="IG336" s="11"/>
      <c r="IH336" s="11"/>
      <c r="II336" s="11"/>
      <c r="IJ336" s="12"/>
      <c r="IK336" s="13"/>
      <c r="IL336" s="13"/>
      <c r="IM336" s="14"/>
      <c r="IN336" s="13"/>
      <c r="IO336" s="11"/>
      <c r="IP336" s="11"/>
      <c r="IQ336" s="11"/>
      <c r="IR336" s="12"/>
      <c r="IS336" s="13"/>
      <c r="IT336" s="13"/>
      <c r="IU336" s="14"/>
      <c r="IV336" s="13"/>
      <c r="IW336" s="11"/>
      <c r="IX336" s="11"/>
      <c r="IY336" s="11"/>
      <c r="IZ336" s="12"/>
      <c r="JA336" s="13"/>
      <c r="JB336" s="13"/>
      <c r="JC336" s="14"/>
      <c r="JD336" s="13"/>
      <c r="JE336" s="11"/>
      <c r="JF336" s="11"/>
      <c r="JG336" s="11"/>
      <c r="JH336" s="12"/>
      <c r="JI336" s="13"/>
      <c r="JJ336" s="13"/>
      <c r="JK336" s="14"/>
      <c r="JL336" s="13"/>
      <c r="JM336" s="11"/>
      <c r="JN336" s="11"/>
      <c r="JO336" s="11"/>
      <c r="JP336" s="12"/>
      <c r="JQ336" s="13"/>
      <c r="JR336" s="13"/>
      <c r="JS336" s="14"/>
      <c r="JT336" s="13"/>
      <c r="JU336" s="11"/>
      <c r="JV336" s="11"/>
      <c r="JW336" s="11"/>
      <c r="JX336" s="12"/>
      <c r="JY336" s="13"/>
      <c r="JZ336" s="13"/>
      <c r="KA336" s="14"/>
      <c r="KB336" s="13"/>
      <c r="KC336" s="11"/>
      <c r="KD336" s="11"/>
      <c r="KE336" s="11"/>
      <c r="KF336" s="12"/>
      <c r="KG336" s="13"/>
      <c r="KH336" s="13"/>
      <c r="KI336" s="14"/>
      <c r="KJ336" s="13"/>
      <c r="KK336" s="11"/>
      <c r="KL336" s="11"/>
      <c r="KM336" s="11"/>
      <c r="KN336" s="12"/>
      <c r="KO336" s="13"/>
      <c r="KP336" s="13"/>
      <c r="KQ336" s="14"/>
      <c r="KR336" s="13"/>
      <c r="KS336" s="11"/>
      <c r="KT336" s="11"/>
      <c r="KU336" s="11"/>
      <c r="KV336" s="12"/>
      <c r="KW336" s="13"/>
      <c r="KX336" s="13"/>
      <c r="KY336" s="14"/>
      <c r="KZ336" s="13"/>
      <c r="LA336" s="11"/>
      <c r="LB336" s="11"/>
      <c r="LC336" s="11"/>
      <c r="LD336" s="12"/>
      <c r="LE336" s="13"/>
      <c r="LF336" s="13"/>
      <c r="LG336" s="14"/>
      <c r="LH336" s="13"/>
      <c r="LI336" s="11"/>
      <c r="LJ336" s="11"/>
      <c r="LK336" s="11"/>
      <c r="LL336" s="12"/>
      <c r="LM336" s="13"/>
      <c r="LN336" s="13"/>
      <c r="LO336" s="14"/>
      <c r="LP336" s="13"/>
      <c r="LQ336" s="11"/>
      <c r="LR336" s="11"/>
      <c r="LS336" s="11"/>
      <c r="LT336" s="12"/>
      <c r="LU336" s="13"/>
      <c r="LV336" s="13"/>
      <c r="LW336" s="14"/>
      <c r="LX336" s="13"/>
      <c r="LY336" s="11"/>
      <c r="LZ336" s="11"/>
      <c r="MA336" s="11"/>
      <c r="MB336" s="12"/>
      <c r="MC336" s="13"/>
      <c r="MD336" s="13"/>
      <c r="ME336" s="14"/>
      <c r="MF336" s="13"/>
      <c r="MG336" s="11"/>
      <c r="MH336" s="11"/>
      <c r="MI336" s="11"/>
      <c r="MJ336" s="12"/>
      <c r="MK336" s="13"/>
      <c r="ML336" s="13"/>
      <c r="MM336" s="14"/>
      <c r="MN336" s="13"/>
      <c r="MO336" s="11"/>
      <c r="MP336" s="11"/>
      <c r="MQ336" s="11"/>
      <c r="MR336" s="12"/>
      <c r="MS336" s="13"/>
      <c r="MT336" s="13"/>
      <c r="MU336" s="14"/>
      <c r="MV336" s="13"/>
      <c r="MW336" s="11"/>
      <c r="MX336" s="11"/>
      <c r="MY336" s="11"/>
      <c r="MZ336" s="12"/>
      <c r="NA336" s="13"/>
      <c r="NB336" s="13"/>
      <c r="NC336" s="14"/>
      <c r="ND336" s="13"/>
      <c r="NE336" s="11"/>
      <c r="NF336" s="11"/>
      <c r="NG336" s="11"/>
      <c r="NH336" s="12"/>
      <c r="NI336" s="13"/>
      <c r="NJ336" s="13"/>
      <c r="NK336" s="14"/>
      <c r="NL336" s="13"/>
      <c r="NM336" s="11"/>
      <c r="NN336" s="11"/>
      <c r="NO336" s="11"/>
      <c r="NP336" s="12"/>
      <c r="NQ336" s="13"/>
      <c r="NR336" s="13"/>
      <c r="NS336" s="14"/>
      <c r="NT336" s="13"/>
      <c r="NU336" s="11"/>
      <c r="NV336" s="11"/>
      <c r="NW336" s="11"/>
      <c r="NX336" s="12"/>
      <c r="NY336" s="13"/>
      <c r="NZ336" s="13"/>
      <c r="OA336" s="14"/>
      <c r="OB336" s="13"/>
      <c r="OC336" s="11"/>
      <c r="OD336" s="11"/>
      <c r="OE336" s="11"/>
      <c r="OF336" s="12"/>
      <c r="OG336" s="13"/>
      <c r="OH336" s="13"/>
      <c r="OI336" s="14"/>
      <c r="OJ336" s="13"/>
      <c r="OK336" s="11"/>
      <c r="OL336" s="11"/>
      <c r="OM336" s="11"/>
      <c r="ON336" s="12"/>
      <c r="OO336" s="13"/>
      <c r="OP336" s="13"/>
      <c r="OQ336" s="14"/>
      <c r="OR336" s="13"/>
      <c r="OS336" s="11"/>
      <c r="OT336" s="11"/>
      <c r="OU336" s="11"/>
      <c r="OV336" s="12"/>
      <c r="OW336" s="13"/>
      <c r="OX336" s="13"/>
      <c r="OY336" s="14"/>
      <c r="OZ336" s="13"/>
      <c r="PA336" s="11"/>
      <c r="PB336" s="11"/>
      <c r="PC336" s="11"/>
      <c r="PD336" s="12"/>
      <c r="PE336" s="13"/>
      <c r="PF336" s="13"/>
      <c r="PG336" s="14"/>
      <c r="PH336" s="13"/>
      <c r="PI336" s="11"/>
      <c r="PJ336" s="11"/>
      <c r="PK336" s="11"/>
      <c r="PL336" s="12"/>
      <c r="PM336" s="13"/>
      <c r="PN336" s="13"/>
      <c r="PO336" s="14"/>
      <c r="PP336" s="13"/>
      <c r="PQ336" s="11"/>
      <c r="PR336" s="11"/>
      <c r="PS336" s="11"/>
      <c r="PT336" s="12"/>
      <c r="PU336" s="13"/>
      <c r="PV336" s="13"/>
      <c r="PW336" s="14"/>
      <c r="PX336" s="13"/>
      <c r="PY336" s="11"/>
      <c r="PZ336" s="11"/>
      <c r="QA336" s="11"/>
      <c r="QB336" s="12"/>
      <c r="QC336" s="13"/>
      <c r="QD336" s="13"/>
      <c r="QE336" s="14"/>
      <c r="QF336" s="13"/>
      <c r="QG336" s="11"/>
      <c r="QH336" s="11"/>
      <c r="QI336" s="11"/>
      <c r="QJ336" s="12"/>
      <c r="QK336" s="13"/>
      <c r="QL336" s="13"/>
      <c r="QM336" s="14"/>
      <c r="QN336" s="13"/>
      <c r="QO336" s="11"/>
      <c r="QP336" s="11"/>
      <c r="QQ336" s="11"/>
      <c r="QR336" s="12"/>
      <c r="QS336" s="13"/>
      <c r="QT336" s="13"/>
      <c r="QU336" s="14"/>
      <c r="QV336" s="13"/>
      <c r="QW336" s="11"/>
      <c r="QX336" s="11"/>
      <c r="QY336" s="11"/>
      <c r="QZ336" s="12"/>
      <c r="RA336" s="13"/>
      <c r="RB336" s="13"/>
      <c r="RC336" s="14"/>
      <c r="RD336" s="13"/>
      <c r="RE336" s="11"/>
      <c r="RF336" s="11"/>
      <c r="RG336" s="11"/>
      <c r="RH336" s="12"/>
      <c r="RI336" s="13"/>
      <c r="RJ336" s="13"/>
      <c r="RK336" s="14"/>
      <c r="RL336" s="13"/>
      <c r="RM336" s="11"/>
      <c r="RN336" s="11"/>
      <c r="RO336" s="11"/>
      <c r="RP336" s="12"/>
      <c r="RQ336" s="13"/>
      <c r="RR336" s="13"/>
      <c r="RS336" s="14"/>
      <c r="RT336" s="13"/>
      <c r="RU336" s="11"/>
      <c r="RV336" s="11"/>
      <c r="RW336" s="11"/>
      <c r="RX336" s="12"/>
      <c r="RY336" s="13"/>
      <c r="RZ336" s="13"/>
      <c r="SA336" s="14"/>
      <c r="SB336" s="13"/>
      <c r="SC336" s="11"/>
      <c r="SD336" s="11"/>
      <c r="SE336" s="11"/>
      <c r="SF336" s="12"/>
      <c r="SG336" s="13"/>
      <c r="SH336" s="13"/>
      <c r="SI336" s="14"/>
      <c r="SJ336" s="13"/>
      <c r="SK336" s="11"/>
      <c r="SL336" s="11"/>
      <c r="SM336" s="11"/>
      <c r="SN336" s="12"/>
      <c r="SO336" s="13"/>
      <c r="SP336" s="13"/>
      <c r="SQ336" s="14"/>
      <c r="SR336" s="13"/>
      <c r="SS336" s="11"/>
      <c r="ST336" s="11"/>
      <c r="SU336" s="11"/>
      <c r="SV336" s="12"/>
      <c r="SW336" s="13"/>
      <c r="SX336" s="13"/>
      <c r="SY336" s="14"/>
      <c r="SZ336" s="13"/>
      <c r="TA336" s="11"/>
      <c r="TB336" s="11"/>
      <c r="TC336" s="11"/>
      <c r="TD336" s="12"/>
      <c r="TE336" s="13"/>
      <c r="TF336" s="13"/>
      <c r="TG336" s="14"/>
      <c r="TH336" s="13"/>
      <c r="TI336" s="11"/>
      <c r="TJ336" s="11"/>
      <c r="TK336" s="11"/>
      <c r="TL336" s="12"/>
      <c r="TM336" s="13"/>
      <c r="TN336" s="13"/>
      <c r="TO336" s="14"/>
      <c r="TP336" s="13"/>
      <c r="TQ336" s="11"/>
      <c r="TR336" s="11"/>
      <c r="TS336" s="11"/>
      <c r="TT336" s="12"/>
      <c r="TU336" s="13"/>
      <c r="TV336" s="13"/>
      <c r="TW336" s="14"/>
      <c r="TX336" s="13"/>
      <c r="TY336" s="11"/>
      <c r="TZ336" s="11"/>
      <c r="UA336" s="11"/>
      <c r="UB336" s="12"/>
      <c r="UC336" s="13"/>
      <c r="UD336" s="13"/>
      <c r="UE336" s="14"/>
      <c r="UF336" s="13"/>
      <c r="UG336" s="11"/>
      <c r="UH336" s="11"/>
      <c r="UI336" s="11"/>
      <c r="UJ336" s="12"/>
      <c r="UK336" s="13"/>
      <c r="UL336" s="13"/>
      <c r="UM336" s="14"/>
      <c r="UN336" s="13"/>
      <c r="UO336" s="11"/>
      <c r="UP336" s="11"/>
      <c r="UQ336" s="11"/>
      <c r="UR336" s="12"/>
      <c r="US336" s="13"/>
      <c r="UT336" s="13"/>
      <c r="UU336" s="14"/>
      <c r="UV336" s="13"/>
      <c r="UW336" s="11"/>
      <c r="UX336" s="11"/>
      <c r="UY336" s="11"/>
      <c r="UZ336" s="12"/>
      <c r="VA336" s="13"/>
      <c r="VB336" s="13"/>
      <c r="VC336" s="14"/>
      <c r="VD336" s="13"/>
      <c r="VE336" s="11"/>
      <c r="VF336" s="11"/>
      <c r="VG336" s="11"/>
      <c r="VH336" s="12"/>
      <c r="VI336" s="13"/>
      <c r="VJ336" s="13"/>
      <c r="VK336" s="14"/>
      <c r="VL336" s="13"/>
      <c r="VM336" s="11"/>
      <c r="VN336" s="11"/>
      <c r="VO336" s="11"/>
      <c r="VP336" s="12"/>
      <c r="VQ336" s="13"/>
      <c r="VR336" s="13"/>
      <c r="VS336" s="14"/>
      <c r="VT336" s="13"/>
      <c r="VU336" s="11"/>
      <c r="VV336" s="11"/>
      <c r="VW336" s="11"/>
      <c r="VX336" s="12"/>
      <c r="VY336" s="13"/>
      <c r="VZ336" s="13"/>
      <c r="WA336" s="14"/>
      <c r="WB336" s="13"/>
      <c r="WC336" s="11"/>
      <c r="WD336" s="11"/>
      <c r="WE336" s="11"/>
      <c r="WF336" s="12"/>
      <c r="WG336" s="13"/>
      <c r="WH336" s="13"/>
      <c r="WI336" s="14"/>
      <c r="WJ336" s="13"/>
      <c r="WK336" s="11"/>
      <c r="WL336" s="11"/>
      <c r="WM336" s="11"/>
      <c r="WN336" s="12"/>
      <c r="WO336" s="13"/>
      <c r="WP336" s="13"/>
      <c r="WQ336" s="14"/>
      <c r="WR336" s="13"/>
      <c r="WS336" s="11"/>
      <c r="WT336" s="11"/>
      <c r="WU336" s="11"/>
      <c r="WV336" s="12"/>
      <c r="WW336" s="13"/>
      <c r="WX336" s="13"/>
      <c r="WY336" s="14"/>
      <c r="WZ336" s="13"/>
      <c r="XA336" s="11"/>
      <c r="XB336" s="11"/>
      <c r="XC336" s="11"/>
      <c r="XD336" s="12"/>
      <c r="XE336" s="13"/>
      <c r="XF336" s="13"/>
      <c r="XG336" s="14"/>
      <c r="XH336" s="13"/>
      <c r="XI336" s="11"/>
      <c r="XJ336" s="11"/>
      <c r="XK336" s="11"/>
      <c r="XL336" s="12"/>
      <c r="XM336" s="13"/>
      <c r="XN336" s="13"/>
      <c r="XO336" s="14"/>
      <c r="XP336" s="13"/>
      <c r="XQ336" s="11"/>
      <c r="XR336" s="11"/>
      <c r="XS336" s="11"/>
      <c r="XT336" s="12"/>
      <c r="XU336" s="13"/>
      <c r="XV336" s="13"/>
      <c r="XW336" s="14"/>
      <c r="XX336" s="13"/>
      <c r="XY336" s="11"/>
      <c r="XZ336" s="11"/>
      <c r="YA336" s="11"/>
      <c r="YB336" s="12"/>
      <c r="YC336" s="13"/>
      <c r="YD336" s="13"/>
      <c r="YE336" s="14"/>
      <c r="YF336" s="13"/>
      <c r="YG336" s="11"/>
      <c r="YH336" s="11"/>
      <c r="YI336" s="11"/>
      <c r="YJ336" s="12"/>
      <c r="YK336" s="13"/>
      <c r="YL336" s="13"/>
      <c r="YM336" s="14"/>
      <c r="YN336" s="13"/>
      <c r="YO336" s="11"/>
      <c r="YP336" s="11"/>
      <c r="YQ336" s="11"/>
      <c r="YR336" s="12"/>
      <c r="YS336" s="13"/>
      <c r="YT336" s="13"/>
      <c r="YU336" s="14"/>
      <c r="YV336" s="13"/>
      <c r="YW336" s="11"/>
      <c r="YX336" s="11"/>
      <c r="YY336" s="11"/>
      <c r="YZ336" s="12"/>
      <c r="ZA336" s="13"/>
      <c r="ZB336" s="13"/>
      <c r="ZC336" s="14"/>
      <c r="ZD336" s="13"/>
      <c r="ZE336" s="11"/>
      <c r="ZF336" s="11"/>
      <c r="ZG336" s="11"/>
      <c r="ZH336" s="15"/>
      <c r="ZI336" s="16"/>
      <c r="ZJ336" s="17"/>
      <c r="ZK336" s="18"/>
      <c r="ZL336" s="17"/>
      <c r="ZM336" s="19"/>
      <c r="ZN336" s="19"/>
      <c r="ZO336" s="19"/>
      <c r="ZP336" s="15"/>
      <c r="ZQ336" s="16"/>
      <c r="ZR336" s="17"/>
      <c r="ZS336" s="18"/>
      <c r="ZT336" s="17"/>
      <c r="ZU336" s="19"/>
      <c r="ZV336" s="19"/>
      <c r="ZW336" s="19"/>
      <c r="ZX336" s="15"/>
      <c r="ZY336" s="16"/>
      <c r="ZZ336" s="17"/>
      <c r="AAA336" s="18"/>
      <c r="AAB336" s="17"/>
      <c r="AAC336" s="19"/>
      <c r="AAD336" s="19"/>
      <c r="AAE336" s="19"/>
      <c r="AAF336" s="15"/>
      <c r="AAG336" s="16"/>
      <c r="AAH336" s="17"/>
      <c r="AAI336" s="18"/>
      <c r="AAJ336" s="17"/>
      <c r="AAK336" s="19"/>
      <c r="AAL336" s="19"/>
      <c r="AAM336" s="19"/>
      <c r="AAN336" s="15"/>
      <c r="AAO336" s="16"/>
      <c r="AAP336" s="17"/>
      <c r="AAQ336" s="18"/>
      <c r="AAR336" s="17"/>
      <c r="AAS336" s="19"/>
      <c r="AAT336" s="19"/>
      <c r="AAU336" s="19"/>
      <c r="AAV336" s="15"/>
      <c r="AAW336" s="16"/>
      <c r="AAX336" s="17"/>
      <c r="AAY336" s="18"/>
      <c r="AAZ336" s="17"/>
      <c r="ABA336" s="19"/>
      <c r="ABB336" s="19"/>
      <c r="ABC336" s="19"/>
      <c r="ABD336" s="15"/>
      <c r="ABE336" s="16"/>
      <c r="ABF336" s="17"/>
      <c r="ABG336" s="18"/>
      <c r="ABH336" s="17"/>
      <c r="ABI336" s="19"/>
      <c r="ABJ336" s="19"/>
      <c r="ABK336" s="19"/>
      <c r="ABL336" s="15"/>
      <c r="ABM336" s="16"/>
      <c r="ABN336" s="17"/>
      <c r="ABO336" s="18"/>
      <c r="ABP336" s="17"/>
      <c r="ABQ336" s="19"/>
      <c r="ABR336" s="19"/>
      <c r="ABS336" s="19"/>
      <c r="ABT336" s="15"/>
      <c r="ABU336" s="16"/>
      <c r="ABV336" s="17"/>
      <c r="ABW336" s="18"/>
      <c r="ABX336" s="17"/>
      <c r="ABY336" s="19"/>
      <c r="ABZ336" s="19"/>
      <c r="ACA336" s="19"/>
      <c r="ACB336" s="15"/>
      <c r="ACC336" s="16"/>
      <c r="ACD336" s="17"/>
      <c r="ACE336" s="18"/>
      <c r="ACF336" s="17"/>
      <c r="ACG336" s="19"/>
      <c r="ACH336" s="19"/>
      <c r="ACI336" s="19"/>
      <c r="ACJ336" s="15"/>
      <c r="ACK336" s="16"/>
      <c r="ACL336" s="17"/>
      <c r="ACM336" s="18"/>
      <c r="ACN336" s="17"/>
      <c r="ACO336" s="19"/>
      <c r="ACP336" s="19"/>
      <c r="ACQ336" s="19"/>
      <c r="ACR336" s="15"/>
      <c r="ACS336" s="16"/>
      <c r="ACT336" s="17"/>
      <c r="ACU336" s="18"/>
      <c r="ACV336" s="17"/>
      <c r="ACW336" s="19"/>
      <c r="ACX336" s="19"/>
      <c r="ACY336" s="19"/>
      <c r="ACZ336" s="15"/>
      <c r="ADA336" s="16"/>
      <c r="ADB336" s="17"/>
      <c r="ADC336" s="18"/>
      <c r="ADD336" s="17"/>
      <c r="ADE336" s="19"/>
      <c r="ADF336" s="19"/>
      <c r="ADG336" s="19"/>
      <c r="ADH336" s="15"/>
      <c r="ADI336" s="16"/>
      <c r="ADJ336" s="17"/>
      <c r="ADK336" s="18"/>
      <c r="ADL336" s="17"/>
      <c r="ADM336" s="19"/>
      <c r="ADN336" s="19"/>
      <c r="ADO336" s="19"/>
      <c r="ADP336" s="15"/>
      <c r="ADQ336" s="16"/>
      <c r="ADR336" s="17"/>
      <c r="ADS336" s="18"/>
      <c r="ADT336" s="17"/>
      <c r="ADU336" s="19"/>
      <c r="ADV336" s="19"/>
      <c r="ADW336" s="19"/>
      <c r="ADX336" s="15"/>
      <c r="ADY336" s="16"/>
      <c r="ADZ336" s="17"/>
      <c r="AEA336" s="18"/>
      <c r="AEB336" s="17"/>
      <c r="AEC336" s="19"/>
      <c r="AED336" s="19"/>
      <c r="AEE336" s="19"/>
      <c r="AEF336" s="15"/>
      <c r="AEG336" s="16"/>
      <c r="AEH336" s="17"/>
      <c r="AEI336" s="18"/>
      <c r="AEJ336" s="17"/>
      <c r="AEK336" s="19"/>
      <c r="AEL336" s="19"/>
      <c r="AEM336" s="19"/>
      <c r="AEN336" s="15"/>
      <c r="AEO336" s="16"/>
      <c r="AEP336" s="17"/>
      <c r="AEQ336" s="18"/>
      <c r="AER336" s="17"/>
      <c r="AES336" s="19"/>
      <c r="AET336" s="19"/>
      <c r="AEU336" s="19"/>
      <c r="AEV336" s="15"/>
      <c r="AEW336" s="16"/>
      <c r="AEX336" s="17"/>
      <c r="AEY336" s="18"/>
      <c r="AEZ336" s="17"/>
      <c r="AFA336" s="19"/>
      <c r="AFB336" s="19"/>
      <c r="AFC336" s="19"/>
      <c r="AFD336" s="15"/>
      <c r="AFE336" s="16"/>
      <c r="AFF336" s="17"/>
      <c r="AFG336" s="18"/>
      <c r="AFH336" s="17"/>
      <c r="AFI336" s="19"/>
      <c r="AFJ336" s="19"/>
      <c r="AFK336" s="19"/>
      <c r="AFL336" s="15"/>
      <c r="AFM336" s="16"/>
      <c r="AFN336" s="17"/>
      <c r="AFO336" s="18"/>
      <c r="AFP336" s="17"/>
      <c r="AFQ336" s="19"/>
      <c r="AFR336" s="19"/>
      <c r="AFS336" s="19"/>
      <c r="AFT336" s="15"/>
      <c r="AFU336" s="16"/>
      <c r="AFV336" s="17"/>
      <c r="AFW336" s="18"/>
      <c r="AFX336" s="17"/>
      <c r="AFY336" s="19"/>
      <c r="AFZ336" s="19"/>
      <c r="AGA336" s="19"/>
      <c r="AGB336" s="15"/>
      <c r="AGC336" s="16"/>
      <c r="AGD336" s="17"/>
      <c r="AGE336" s="18"/>
      <c r="AGF336" s="17"/>
      <c r="AGG336" s="19"/>
      <c r="AGH336" s="19"/>
      <c r="AGI336" s="19"/>
      <c r="AGJ336" s="15"/>
      <c r="AGK336" s="16"/>
      <c r="AGL336" s="17"/>
      <c r="AGM336" s="18"/>
      <c r="AGN336" s="17"/>
      <c r="AGO336" s="19"/>
      <c r="AGP336" s="19"/>
      <c r="AGQ336" s="19"/>
      <c r="AGR336" s="15"/>
      <c r="AGS336" s="16"/>
      <c r="AGT336" s="17"/>
      <c r="AGU336" s="18"/>
      <c r="AGV336" s="17"/>
      <c r="AGW336" s="19"/>
      <c r="AGX336" s="19"/>
      <c r="AGY336" s="19"/>
      <c r="AGZ336" s="15"/>
      <c r="AHA336" s="16"/>
      <c r="AHB336" s="17"/>
      <c r="AHC336" s="18"/>
      <c r="AHD336" s="17"/>
      <c r="AHE336" s="19"/>
      <c r="AHF336" s="19"/>
      <c r="AHG336" s="19"/>
      <c r="AHH336" s="15"/>
      <c r="AHI336" s="16"/>
      <c r="AHJ336" s="17"/>
      <c r="AHK336" s="18"/>
      <c r="AHL336" s="17"/>
      <c r="AHM336" s="19"/>
      <c r="AHN336" s="19"/>
      <c r="AHO336" s="19"/>
      <c r="AHP336" s="15"/>
      <c r="AHQ336" s="16"/>
      <c r="AHR336" s="17"/>
      <c r="AHS336" s="18"/>
      <c r="AHT336" s="17"/>
      <c r="AHU336" s="19"/>
      <c r="AHV336" s="19"/>
      <c r="AHW336" s="19"/>
      <c r="AHX336" s="15"/>
      <c r="AHY336" s="16"/>
      <c r="AHZ336" s="17"/>
      <c r="AIA336" s="18"/>
      <c r="AIB336" s="17"/>
      <c r="AIC336" s="19"/>
      <c r="AID336" s="19"/>
      <c r="AIE336" s="19"/>
      <c r="AIF336" s="15"/>
      <c r="AIG336" s="16"/>
      <c r="AIH336" s="17"/>
      <c r="AII336" s="18"/>
      <c r="AIJ336" s="17"/>
      <c r="AIK336" s="19"/>
      <c r="AIL336" s="19"/>
      <c r="AIM336" s="19"/>
      <c r="AIN336" s="15"/>
      <c r="AIO336" s="16"/>
      <c r="AIP336" s="17"/>
      <c r="AIQ336" s="18"/>
      <c r="AIR336" s="17"/>
      <c r="AIS336" s="19"/>
      <c r="AIT336" s="19"/>
      <c r="AIU336" s="19"/>
      <c r="AIV336" s="15"/>
      <c r="AIW336" s="16"/>
      <c r="AIX336" s="17"/>
      <c r="AIY336" s="18"/>
      <c r="AIZ336" s="17"/>
      <c r="AJA336" s="19"/>
      <c r="AJB336" s="19"/>
      <c r="AJC336" s="19"/>
      <c r="AJD336" s="15"/>
      <c r="AJE336" s="16"/>
      <c r="AJF336" s="17"/>
      <c r="AJG336" s="18"/>
      <c r="AJH336" s="17"/>
      <c r="AJI336" s="19"/>
      <c r="AJJ336" s="19"/>
      <c r="AJK336" s="19"/>
      <c r="AJL336" s="15"/>
      <c r="AJM336" s="16"/>
      <c r="AJN336" s="17"/>
      <c r="AJO336" s="18"/>
      <c r="AJP336" s="17"/>
      <c r="AJQ336" s="19"/>
      <c r="AJR336" s="19"/>
      <c r="AJS336" s="19"/>
      <c r="AJT336" s="15"/>
      <c r="AJU336" s="16"/>
      <c r="AJV336" s="17"/>
      <c r="AJW336" s="18"/>
      <c r="AJX336" s="17"/>
      <c r="AJY336" s="19"/>
      <c r="AJZ336" s="19"/>
      <c r="AKA336" s="19"/>
      <c r="AKB336" s="15"/>
      <c r="AKC336" s="16"/>
      <c r="AKD336" s="17"/>
      <c r="AKE336" s="18"/>
      <c r="AKF336" s="17"/>
      <c r="AKG336" s="19"/>
      <c r="AKH336" s="19"/>
      <c r="AKI336" s="19"/>
      <c r="AKJ336" s="15"/>
      <c r="AKK336" s="16"/>
      <c r="AKL336" s="17"/>
      <c r="AKM336" s="18"/>
      <c r="AKN336" s="17"/>
      <c r="AKO336" s="19"/>
      <c r="AKP336" s="19"/>
      <c r="AKQ336" s="19"/>
      <c r="AKR336" s="15"/>
      <c r="AKS336" s="16"/>
      <c r="AKT336" s="17"/>
      <c r="AKU336" s="18"/>
      <c r="AKV336" s="17"/>
      <c r="AKW336" s="19"/>
      <c r="AKX336" s="19"/>
      <c r="AKY336" s="19"/>
      <c r="AKZ336" s="15"/>
      <c r="ALA336" s="16"/>
      <c r="ALB336" s="17"/>
      <c r="ALC336" s="18"/>
      <c r="ALD336" s="17"/>
      <c r="ALE336" s="19"/>
      <c r="ALF336" s="19"/>
      <c r="ALG336" s="19"/>
      <c r="ALH336" s="15"/>
      <c r="ALI336" s="16"/>
      <c r="ALJ336" s="17"/>
      <c r="ALK336" s="18"/>
      <c r="ALL336" s="17"/>
      <c r="ALM336" s="19"/>
      <c r="ALN336" s="19"/>
      <c r="ALO336" s="19"/>
      <c r="ALP336" s="15"/>
      <c r="ALQ336" s="16"/>
      <c r="ALR336" s="17"/>
      <c r="ALS336" s="18"/>
      <c r="ALT336" s="17"/>
      <c r="ALU336" s="19"/>
      <c r="ALV336" s="19"/>
      <c r="ALW336" s="19"/>
      <c r="ALX336" s="15"/>
      <c r="ALY336" s="16"/>
      <c r="ALZ336" s="17"/>
      <c r="AMA336" s="18"/>
      <c r="AMB336" s="17"/>
      <c r="AMC336" s="19"/>
      <c r="AMD336" s="19"/>
      <c r="AME336" s="19"/>
      <c r="AMF336" s="15"/>
      <c r="AMG336" s="16"/>
      <c r="AMH336" s="17"/>
      <c r="AMI336" s="18"/>
      <c r="AMJ336" s="17"/>
      <c r="AMK336" s="19"/>
      <c r="AML336" s="19"/>
      <c r="AMM336" s="19"/>
      <c r="AMN336" s="15"/>
      <c r="AMO336" s="16"/>
      <c r="AMP336" s="17"/>
      <c r="AMQ336" s="18"/>
      <c r="AMR336" s="17"/>
      <c r="AMS336" s="19"/>
      <c r="AMT336" s="19"/>
      <c r="AMU336" s="19"/>
      <c r="AMV336" s="15"/>
      <c r="AMW336" s="16"/>
      <c r="AMX336" s="17"/>
      <c r="AMY336" s="18"/>
      <c r="AMZ336" s="17"/>
      <c r="ANA336" s="19"/>
      <c r="ANB336" s="19"/>
      <c r="ANC336" s="19"/>
      <c r="AND336" s="15"/>
      <c r="ANE336" s="16"/>
      <c r="ANF336" s="17"/>
      <c r="ANG336" s="18"/>
      <c r="ANH336" s="17"/>
      <c r="ANI336" s="19"/>
      <c r="ANJ336" s="19"/>
      <c r="ANK336" s="19"/>
      <c r="ANL336" s="15"/>
      <c r="ANM336" s="16"/>
      <c r="ANN336" s="17"/>
      <c r="ANO336" s="18"/>
      <c r="ANP336" s="17"/>
      <c r="ANQ336" s="19"/>
      <c r="ANR336" s="19"/>
      <c r="ANS336" s="19"/>
      <c r="ANT336" s="15"/>
      <c r="ANU336" s="16"/>
      <c r="ANV336" s="17"/>
      <c r="ANW336" s="18"/>
      <c r="ANX336" s="17"/>
      <c r="ANY336" s="19"/>
      <c r="ANZ336" s="19"/>
      <c r="AOA336" s="19"/>
      <c r="AOB336" s="15"/>
      <c r="AOC336" s="16"/>
      <c r="AOD336" s="17"/>
      <c r="AOE336" s="18"/>
      <c r="AOF336" s="17"/>
      <c r="AOG336" s="19"/>
      <c r="AOH336" s="19"/>
      <c r="AOI336" s="19"/>
      <c r="AOJ336" s="15"/>
      <c r="AOK336" s="16"/>
      <c r="AOL336" s="17"/>
      <c r="AOM336" s="18"/>
      <c r="AON336" s="17"/>
      <c r="AOO336" s="19"/>
      <c r="AOP336" s="19"/>
      <c r="AOQ336" s="19"/>
      <c r="AOR336" s="15"/>
      <c r="AOS336" s="16"/>
      <c r="AOT336" s="17"/>
      <c r="AOU336" s="18"/>
      <c r="AOV336" s="17"/>
      <c r="AOW336" s="19"/>
      <c r="AOX336" s="19"/>
      <c r="AOY336" s="19"/>
      <c r="AOZ336" s="15"/>
      <c r="APA336" s="16"/>
      <c r="APB336" s="17"/>
      <c r="APC336" s="18"/>
      <c r="APD336" s="17"/>
      <c r="APE336" s="19"/>
      <c r="APF336" s="19"/>
      <c r="APG336" s="19"/>
      <c r="APH336" s="15"/>
      <c r="API336" s="16"/>
      <c r="APJ336" s="17"/>
      <c r="APK336" s="18"/>
      <c r="APL336" s="17"/>
      <c r="APM336" s="19"/>
      <c r="APN336" s="19"/>
      <c r="APO336" s="19"/>
      <c r="APP336" s="15"/>
      <c r="APQ336" s="16"/>
      <c r="APR336" s="17"/>
      <c r="APS336" s="18"/>
      <c r="APT336" s="17"/>
      <c r="APU336" s="19"/>
      <c r="APV336" s="19"/>
      <c r="APW336" s="19"/>
      <c r="APX336" s="15"/>
      <c r="APY336" s="16"/>
      <c r="APZ336" s="17"/>
      <c r="AQA336" s="18"/>
      <c r="AQB336" s="17"/>
      <c r="AQC336" s="19"/>
      <c r="AQD336" s="19"/>
      <c r="AQE336" s="19"/>
      <c r="AQF336" s="15"/>
      <c r="AQG336" s="16"/>
      <c r="AQH336" s="17"/>
      <c r="AQI336" s="18"/>
      <c r="AQJ336" s="17"/>
      <c r="AQK336" s="19"/>
      <c r="AQL336" s="19"/>
      <c r="AQM336" s="19"/>
      <c r="AQN336" s="15"/>
      <c r="AQO336" s="16"/>
      <c r="AQP336" s="17"/>
      <c r="AQQ336" s="18"/>
      <c r="AQR336" s="17"/>
      <c r="AQS336" s="19"/>
      <c r="AQT336" s="19"/>
      <c r="AQU336" s="19"/>
      <c r="AQV336" s="15"/>
      <c r="AQW336" s="16"/>
      <c r="AQX336" s="17"/>
      <c r="AQY336" s="18"/>
      <c r="AQZ336" s="17"/>
      <c r="ARA336" s="19"/>
      <c r="ARB336" s="19"/>
      <c r="ARC336" s="19"/>
      <c r="ARD336" s="15"/>
      <c r="ARE336" s="16"/>
      <c r="ARF336" s="17"/>
      <c r="ARG336" s="18"/>
      <c r="ARH336" s="17"/>
      <c r="ARI336" s="19"/>
      <c r="ARJ336" s="19"/>
      <c r="ARK336" s="19"/>
      <c r="ARL336" s="15"/>
      <c r="ARM336" s="16"/>
      <c r="ARN336" s="17"/>
      <c r="ARO336" s="18"/>
      <c r="ARP336" s="17"/>
      <c r="ARQ336" s="19"/>
      <c r="ARR336" s="19"/>
      <c r="ARS336" s="19"/>
      <c r="ART336" s="15"/>
      <c r="ARU336" s="16"/>
      <c r="ARV336" s="17"/>
      <c r="ARW336" s="18"/>
      <c r="ARX336" s="17"/>
      <c r="ARY336" s="19"/>
      <c r="ARZ336" s="19"/>
      <c r="ASA336" s="19"/>
      <c r="ASB336" s="15"/>
      <c r="ASC336" s="16"/>
      <c r="ASD336" s="17"/>
      <c r="ASE336" s="18"/>
      <c r="ASF336" s="17"/>
      <c r="ASG336" s="19"/>
      <c r="ASH336" s="19"/>
      <c r="ASI336" s="19"/>
      <c r="ASJ336" s="15"/>
      <c r="ASK336" s="16"/>
      <c r="ASL336" s="17"/>
      <c r="ASM336" s="18"/>
      <c r="ASN336" s="17"/>
      <c r="ASO336" s="19"/>
      <c r="ASP336" s="19"/>
      <c r="ASQ336" s="19"/>
      <c r="ASR336" s="15"/>
      <c r="ASS336" s="16"/>
      <c r="AST336" s="17"/>
      <c r="ASU336" s="18"/>
      <c r="ASV336" s="17"/>
      <c r="ASW336" s="19"/>
      <c r="ASX336" s="19"/>
      <c r="ASY336" s="19"/>
      <c r="ASZ336" s="15"/>
      <c r="ATA336" s="16"/>
      <c r="ATB336" s="17"/>
      <c r="ATC336" s="18"/>
      <c r="ATD336" s="17"/>
      <c r="ATE336" s="19"/>
      <c r="ATF336" s="19"/>
      <c r="ATG336" s="19"/>
      <c r="ATH336" s="15"/>
      <c r="ATI336" s="16"/>
      <c r="ATJ336" s="17"/>
      <c r="ATK336" s="18"/>
      <c r="ATL336" s="17"/>
      <c r="ATM336" s="19"/>
      <c r="ATN336" s="19"/>
      <c r="ATO336" s="19"/>
      <c r="ATP336" s="15"/>
      <c r="ATQ336" s="16"/>
      <c r="ATR336" s="17"/>
      <c r="ATS336" s="18"/>
      <c r="ATT336" s="17"/>
      <c r="ATU336" s="19"/>
      <c r="ATV336" s="19"/>
      <c r="ATW336" s="19"/>
      <c r="ATX336" s="15"/>
      <c r="ATY336" s="16"/>
      <c r="ATZ336" s="17"/>
      <c r="AUA336" s="18"/>
      <c r="AUB336" s="17"/>
      <c r="AUC336" s="19"/>
      <c r="AUD336" s="19"/>
      <c r="AUE336" s="19"/>
      <c r="AUF336" s="15"/>
      <c r="AUG336" s="16"/>
      <c r="AUH336" s="17"/>
      <c r="AUI336" s="18"/>
      <c r="AUJ336" s="17"/>
      <c r="AUK336" s="19"/>
      <c r="AUL336" s="19"/>
      <c r="AUM336" s="19"/>
      <c r="AUN336" s="15"/>
      <c r="AUO336" s="16"/>
      <c r="AUP336" s="17"/>
      <c r="AUQ336" s="18"/>
      <c r="AUR336" s="17"/>
      <c r="AUS336" s="19"/>
      <c r="AUT336" s="19"/>
      <c r="AUU336" s="19"/>
      <c r="AUV336" s="15"/>
      <c r="AUW336" s="16"/>
      <c r="AUX336" s="17"/>
      <c r="AUY336" s="18"/>
      <c r="AUZ336" s="17"/>
      <c r="AVA336" s="19"/>
      <c r="AVB336" s="19"/>
      <c r="AVC336" s="19"/>
      <c r="AVD336" s="15"/>
      <c r="AVE336" s="16"/>
      <c r="AVF336" s="17"/>
      <c r="AVG336" s="18"/>
      <c r="AVH336" s="17"/>
      <c r="AVI336" s="19"/>
      <c r="AVJ336" s="19"/>
      <c r="AVK336" s="19"/>
      <c r="AVL336" s="15"/>
      <c r="AVM336" s="16"/>
      <c r="AVN336" s="17"/>
      <c r="AVO336" s="18"/>
      <c r="AVP336" s="17"/>
      <c r="AVQ336" s="19"/>
      <c r="AVR336" s="19"/>
      <c r="AVS336" s="19"/>
      <c r="AVT336" s="15"/>
      <c r="AVU336" s="16"/>
      <c r="AVV336" s="17"/>
      <c r="AVW336" s="18"/>
      <c r="AVX336" s="17"/>
      <c r="AVY336" s="19"/>
      <c r="AVZ336" s="19"/>
      <c r="AWA336" s="19"/>
      <c r="AWB336" s="15"/>
      <c r="AWC336" s="16"/>
      <c r="AWD336" s="17"/>
      <c r="AWE336" s="18"/>
      <c r="AWF336" s="17"/>
      <c r="AWG336" s="19"/>
      <c r="AWH336" s="19"/>
      <c r="AWI336" s="19"/>
      <c r="AWJ336" s="15"/>
      <c r="AWK336" s="16"/>
      <c r="AWL336" s="17"/>
      <c r="AWM336" s="18"/>
      <c r="AWN336" s="17"/>
      <c r="AWO336" s="19"/>
      <c r="AWP336" s="19"/>
      <c r="AWQ336" s="19"/>
      <c r="AWR336" s="15"/>
      <c r="AWS336" s="16"/>
      <c r="AWT336" s="17"/>
      <c r="AWU336" s="18"/>
      <c r="AWV336" s="17"/>
      <c r="AWW336" s="19"/>
      <c r="AWX336" s="19"/>
      <c r="AWY336" s="19"/>
      <c r="AWZ336" s="15"/>
      <c r="AXA336" s="16"/>
      <c r="AXB336" s="17"/>
      <c r="AXC336" s="18"/>
      <c r="AXD336" s="17"/>
      <c r="AXE336" s="19"/>
      <c r="AXF336" s="19"/>
      <c r="AXG336" s="19"/>
      <c r="AXH336" s="15"/>
      <c r="AXI336" s="16"/>
      <c r="AXJ336" s="17"/>
      <c r="AXK336" s="18"/>
      <c r="AXL336" s="17"/>
      <c r="AXM336" s="19"/>
      <c r="AXN336" s="19"/>
      <c r="AXO336" s="19"/>
      <c r="AXP336" s="15"/>
      <c r="AXQ336" s="16"/>
      <c r="AXR336" s="17"/>
      <c r="AXS336" s="18"/>
      <c r="AXT336" s="17"/>
      <c r="AXU336" s="19"/>
      <c r="AXV336" s="19"/>
      <c r="AXW336" s="19"/>
      <c r="AXX336" s="15"/>
      <c r="AXY336" s="16"/>
      <c r="AXZ336" s="17"/>
      <c r="AYA336" s="18"/>
      <c r="AYB336" s="17"/>
      <c r="AYC336" s="19"/>
      <c r="AYD336" s="19"/>
      <c r="AYE336" s="19"/>
      <c r="AYF336" s="15"/>
      <c r="AYG336" s="16"/>
      <c r="AYH336" s="17"/>
      <c r="AYI336" s="18"/>
      <c r="AYJ336" s="17"/>
      <c r="AYK336" s="19"/>
      <c r="AYL336" s="19"/>
      <c r="AYM336" s="19"/>
      <c r="AYN336" s="15"/>
      <c r="AYO336" s="16"/>
      <c r="AYP336" s="17"/>
      <c r="AYQ336" s="18"/>
      <c r="AYR336" s="17"/>
      <c r="AYS336" s="19"/>
      <c r="AYT336" s="19"/>
      <c r="AYU336" s="19"/>
      <c r="AYV336" s="15"/>
      <c r="AYW336" s="16"/>
      <c r="AYX336" s="17"/>
      <c r="AYY336" s="18"/>
      <c r="AYZ336" s="17"/>
      <c r="AZA336" s="19"/>
      <c r="AZB336" s="19"/>
      <c r="AZC336" s="19"/>
      <c r="AZD336" s="15"/>
      <c r="AZE336" s="16"/>
      <c r="AZF336" s="17"/>
      <c r="AZG336" s="18"/>
      <c r="AZH336" s="17"/>
      <c r="AZI336" s="19"/>
      <c r="AZJ336" s="19"/>
      <c r="AZK336" s="19"/>
      <c r="AZL336" s="15"/>
      <c r="AZM336" s="16"/>
      <c r="AZN336" s="17"/>
      <c r="AZO336" s="18"/>
      <c r="AZP336" s="17"/>
      <c r="AZQ336" s="19"/>
      <c r="AZR336" s="19"/>
      <c r="AZS336" s="19"/>
      <c r="AZT336" s="15"/>
      <c r="AZU336" s="16"/>
      <c r="AZV336" s="17"/>
      <c r="AZW336" s="18"/>
      <c r="AZX336" s="17"/>
      <c r="AZY336" s="19"/>
      <c r="AZZ336" s="19"/>
      <c r="BAA336" s="19"/>
      <c r="BAB336" s="15"/>
      <c r="BAC336" s="16"/>
      <c r="BAD336" s="17"/>
      <c r="BAE336" s="18"/>
      <c r="BAF336" s="17"/>
      <c r="BAG336" s="19"/>
      <c r="BAH336" s="19"/>
      <c r="BAI336" s="19"/>
      <c r="BAJ336" s="15"/>
      <c r="BAK336" s="16"/>
      <c r="BAL336" s="17"/>
      <c r="BAM336" s="18"/>
      <c r="BAN336" s="17"/>
      <c r="BAO336" s="19"/>
      <c r="BAP336" s="19"/>
      <c r="BAQ336" s="19"/>
      <c r="BAR336" s="15"/>
      <c r="BAS336" s="16"/>
      <c r="BAT336" s="17"/>
      <c r="BAU336" s="18"/>
      <c r="BAV336" s="17"/>
      <c r="BAW336" s="19"/>
      <c r="BAX336" s="19"/>
      <c r="BAY336" s="19"/>
      <c r="BAZ336" s="15"/>
      <c r="BBA336" s="16"/>
      <c r="BBB336" s="17"/>
      <c r="BBC336" s="18"/>
      <c r="BBD336" s="17"/>
      <c r="BBE336" s="19"/>
      <c r="BBF336" s="19"/>
      <c r="BBG336" s="19"/>
      <c r="BBH336" s="15"/>
      <c r="BBI336" s="16"/>
      <c r="BBJ336" s="17"/>
      <c r="BBK336" s="18"/>
      <c r="BBL336" s="17"/>
      <c r="BBM336" s="19"/>
      <c r="BBN336" s="19"/>
      <c r="BBO336" s="19"/>
      <c r="BBP336" s="15"/>
      <c r="BBQ336" s="16"/>
      <c r="BBR336" s="17"/>
      <c r="BBS336" s="18"/>
      <c r="BBT336" s="17"/>
      <c r="BBU336" s="19"/>
      <c r="BBV336" s="19"/>
      <c r="BBW336" s="19"/>
      <c r="BBX336" s="15"/>
      <c r="BBY336" s="16"/>
      <c r="BBZ336" s="17"/>
      <c r="BCA336" s="18"/>
      <c r="BCB336" s="17"/>
      <c r="BCC336" s="19"/>
      <c r="BCD336" s="19"/>
      <c r="BCE336" s="19"/>
      <c r="BCF336" s="15"/>
      <c r="BCG336" s="16"/>
      <c r="BCH336" s="17"/>
      <c r="BCI336" s="18"/>
      <c r="BCJ336" s="17"/>
      <c r="BCK336" s="19"/>
      <c r="BCL336" s="19"/>
      <c r="BCM336" s="19"/>
      <c r="BCN336" s="15"/>
      <c r="BCO336" s="16"/>
      <c r="BCP336" s="17"/>
      <c r="BCQ336" s="18"/>
      <c r="BCR336" s="17"/>
      <c r="BCS336" s="19"/>
      <c r="BCT336" s="19"/>
      <c r="BCU336" s="19"/>
      <c r="BCV336" s="15"/>
      <c r="BCW336" s="16"/>
      <c r="BCX336" s="17"/>
      <c r="BCY336" s="18"/>
      <c r="BCZ336" s="17"/>
      <c r="BDA336" s="19"/>
      <c r="BDB336" s="19"/>
      <c r="BDC336" s="19"/>
      <c r="BDD336" s="15"/>
      <c r="BDE336" s="16"/>
      <c r="BDF336" s="17"/>
      <c r="BDG336" s="18"/>
      <c r="BDH336" s="17"/>
      <c r="BDI336" s="19"/>
      <c r="BDJ336" s="19"/>
      <c r="BDK336" s="19"/>
      <c r="BDL336" s="15"/>
      <c r="BDM336" s="16"/>
      <c r="BDN336" s="17"/>
      <c r="BDO336" s="18"/>
      <c r="BDP336" s="17"/>
      <c r="BDQ336" s="19"/>
      <c r="BDR336" s="19"/>
      <c r="BDS336" s="19"/>
      <c r="BDT336" s="15"/>
      <c r="BDU336" s="16"/>
      <c r="BDV336" s="17"/>
      <c r="BDW336" s="18"/>
      <c r="BDX336" s="17"/>
      <c r="BDY336" s="19"/>
      <c r="BDZ336" s="19"/>
      <c r="BEA336" s="19"/>
      <c r="BEB336" s="15"/>
      <c r="BEC336" s="16"/>
      <c r="BED336" s="17"/>
      <c r="BEE336" s="18"/>
      <c r="BEF336" s="17"/>
      <c r="BEG336" s="19"/>
      <c r="BEH336" s="19"/>
      <c r="BEI336" s="19"/>
      <c r="BEJ336" s="15"/>
      <c r="BEK336" s="16"/>
      <c r="BEL336" s="17"/>
      <c r="BEM336" s="18"/>
      <c r="BEN336" s="17"/>
      <c r="BEO336" s="19"/>
      <c r="BEP336" s="19"/>
      <c r="BEQ336" s="19"/>
      <c r="BER336" s="15"/>
      <c r="BES336" s="16"/>
      <c r="BET336" s="17"/>
      <c r="BEU336" s="18"/>
      <c r="BEV336" s="17"/>
      <c r="BEW336" s="19"/>
      <c r="BEX336" s="19"/>
      <c r="BEY336" s="19"/>
      <c r="BEZ336" s="15"/>
      <c r="BFA336" s="16"/>
      <c r="BFB336" s="17"/>
      <c r="BFC336" s="18"/>
      <c r="BFD336" s="17"/>
      <c r="BFE336" s="19"/>
      <c r="BFF336" s="19"/>
      <c r="BFG336" s="19"/>
      <c r="BFH336" s="15"/>
      <c r="BFI336" s="16"/>
      <c r="BFJ336" s="17"/>
      <c r="BFK336" s="18"/>
      <c r="BFL336" s="17"/>
      <c r="BFM336" s="19"/>
      <c r="BFN336" s="19"/>
      <c r="BFO336" s="19"/>
      <c r="BFP336" s="15"/>
      <c r="BFQ336" s="16"/>
      <c r="BFR336" s="17"/>
      <c r="BFS336" s="18"/>
      <c r="BFT336" s="17"/>
      <c r="BFU336" s="19"/>
      <c r="BFV336" s="19"/>
      <c r="BFW336" s="19"/>
      <c r="BFX336" s="15"/>
      <c r="BFY336" s="16"/>
      <c r="BFZ336" s="17"/>
      <c r="BGA336" s="18"/>
      <c r="BGB336" s="17"/>
      <c r="BGC336" s="19"/>
      <c r="BGD336" s="19"/>
      <c r="BGE336" s="19"/>
      <c r="BGF336" s="15"/>
      <c r="BGG336" s="16"/>
      <c r="BGH336" s="17"/>
      <c r="BGI336" s="18"/>
      <c r="BGJ336" s="17"/>
      <c r="BGK336" s="19"/>
      <c r="BGL336" s="19"/>
      <c r="BGM336" s="19"/>
      <c r="BGN336" s="15"/>
      <c r="BGO336" s="16"/>
      <c r="BGP336" s="17"/>
      <c r="BGQ336" s="18"/>
      <c r="BGR336" s="17"/>
      <c r="BGS336" s="19"/>
      <c r="BGT336" s="19"/>
      <c r="BGU336" s="19"/>
      <c r="BGV336" s="15"/>
      <c r="BGW336" s="16"/>
      <c r="BGX336" s="17"/>
      <c r="BGY336" s="18"/>
      <c r="BGZ336" s="17"/>
      <c r="BHA336" s="19"/>
      <c r="BHB336" s="19"/>
      <c r="BHC336" s="19"/>
      <c r="BHD336" s="15"/>
      <c r="BHE336" s="16"/>
      <c r="BHF336" s="17"/>
      <c r="BHG336" s="18"/>
      <c r="BHH336" s="17"/>
      <c r="BHI336" s="19"/>
      <c r="BHJ336" s="19"/>
      <c r="BHK336" s="19"/>
      <c r="BHL336" s="15"/>
      <c r="BHM336" s="16"/>
      <c r="BHN336" s="17"/>
      <c r="BHO336" s="18"/>
      <c r="BHP336" s="17"/>
      <c r="BHQ336" s="19"/>
      <c r="BHR336" s="19"/>
      <c r="BHS336" s="19"/>
      <c r="BHT336" s="15"/>
      <c r="BHU336" s="16"/>
      <c r="BHV336" s="17"/>
      <c r="BHW336" s="18"/>
      <c r="BHX336" s="17"/>
      <c r="BHY336" s="19"/>
      <c r="BHZ336" s="19"/>
      <c r="BIA336" s="19"/>
      <c r="BIB336" s="15"/>
      <c r="BIC336" s="16"/>
      <c r="BID336" s="17"/>
      <c r="BIE336" s="18"/>
      <c r="BIF336" s="17"/>
      <c r="BIG336" s="19"/>
      <c r="BIH336" s="19"/>
      <c r="BII336" s="19"/>
      <c r="BIJ336" s="15"/>
      <c r="BIK336" s="16"/>
      <c r="BIL336" s="17"/>
      <c r="BIM336" s="18"/>
      <c r="BIN336" s="17"/>
      <c r="BIO336" s="19"/>
      <c r="BIP336" s="19"/>
      <c r="BIQ336" s="19"/>
      <c r="BIR336" s="15"/>
      <c r="BIS336" s="16"/>
      <c r="BIT336" s="17"/>
      <c r="BIU336" s="18"/>
      <c r="BIV336" s="17"/>
      <c r="BIW336" s="19"/>
      <c r="BIX336" s="19"/>
      <c r="BIY336" s="19"/>
      <c r="BIZ336" s="15"/>
      <c r="BJA336" s="16"/>
      <c r="BJB336" s="17"/>
      <c r="BJC336" s="18"/>
      <c r="BJD336" s="17"/>
      <c r="BJE336" s="19"/>
      <c r="BJF336" s="19"/>
      <c r="BJG336" s="19"/>
      <c r="BJH336" s="15"/>
      <c r="BJI336" s="16"/>
      <c r="BJJ336" s="17"/>
      <c r="BJK336" s="18"/>
      <c r="BJL336" s="17"/>
      <c r="BJM336" s="19"/>
      <c r="BJN336" s="19"/>
      <c r="BJO336" s="19"/>
      <c r="BJP336" s="15"/>
      <c r="BJQ336" s="16"/>
      <c r="BJR336" s="17"/>
      <c r="BJS336" s="18"/>
      <c r="BJT336" s="17"/>
      <c r="BJU336" s="19"/>
      <c r="BJV336" s="19"/>
      <c r="BJW336" s="19"/>
      <c r="BJX336" s="15"/>
      <c r="BJY336" s="16"/>
      <c r="BJZ336" s="17"/>
      <c r="BKA336" s="18"/>
      <c r="BKB336" s="17"/>
      <c r="BKC336" s="19"/>
      <c r="BKD336" s="19"/>
      <c r="BKE336" s="19"/>
      <c r="BKF336" s="15"/>
      <c r="BKG336" s="16"/>
      <c r="BKH336" s="17"/>
      <c r="BKI336" s="18"/>
      <c r="BKJ336" s="17"/>
      <c r="BKK336" s="19"/>
      <c r="BKL336" s="19"/>
      <c r="BKM336" s="19"/>
      <c r="BKN336" s="15"/>
      <c r="BKO336" s="16"/>
      <c r="BKP336" s="17"/>
      <c r="BKQ336" s="18"/>
      <c r="BKR336" s="17"/>
      <c r="BKS336" s="19"/>
      <c r="BKT336" s="19"/>
      <c r="BKU336" s="19"/>
      <c r="BKV336" s="15"/>
      <c r="BKW336" s="16"/>
      <c r="BKX336" s="17"/>
      <c r="BKY336" s="18"/>
      <c r="BKZ336" s="17"/>
      <c r="BLA336" s="19"/>
      <c r="BLB336" s="19"/>
      <c r="BLC336" s="19"/>
      <c r="BLD336" s="15"/>
      <c r="BLE336" s="16"/>
      <c r="BLF336" s="17"/>
      <c r="BLG336" s="18"/>
      <c r="BLH336" s="17"/>
      <c r="BLI336" s="19"/>
      <c r="BLJ336" s="19"/>
      <c r="BLK336" s="19"/>
      <c r="BLL336" s="15"/>
      <c r="BLM336" s="16"/>
      <c r="BLN336" s="17"/>
      <c r="BLO336" s="18"/>
      <c r="BLP336" s="17"/>
      <c r="BLQ336" s="19"/>
      <c r="BLR336" s="19"/>
      <c r="BLS336" s="19"/>
      <c r="BLT336" s="15"/>
      <c r="BLU336" s="16"/>
      <c r="BLV336" s="17"/>
      <c r="BLW336" s="18"/>
      <c r="BLX336" s="17"/>
      <c r="BLY336" s="19"/>
      <c r="BLZ336" s="19"/>
      <c r="BMA336" s="19"/>
      <c r="BMB336" s="15"/>
      <c r="BMC336" s="16"/>
      <c r="BMD336" s="17"/>
      <c r="BME336" s="18"/>
      <c r="BMF336" s="17"/>
      <c r="BMG336" s="19"/>
      <c r="BMH336" s="19"/>
      <c r="BMI336" s="19"/>
      <c r="BMJ336" s="15"/>
      <c r="BMK336" s="16"/>
      <c r="BML336" s="17"/>
      <c r="BMM336" s="18"/>
      <c r="BMN336" s="17"/>
      <c r="BMO336" s="19"/>
      <c r="BMP336" s="19"/>
      <c r="BMQ336" s="19"/>
      <c r="BMR336" s="15"/>
      <c r="BMS336" s="16"/>
      <c r="BMT336" s="17"/>
      <c r="BMU336" s="18"/>
      <c r="BMV336" s="17"/>
      <c r="BMW336" s="19"/>
      <c r="BMX336" s="19"/>
      <c r="BMY336" s="19"/>
      <c r="BMZ336" s="15"/>
      <c r="BNA336" s="16"/>
      <c r="BNB336" s="17"/>
      <c r="BNC336" s="18"/>
      <c r="BND336" s="17"/>
      <c r="BNE336" s="19"/>
      <c r="BNF336" s="19"/>
      <c r="BNG336" s="19"/>
      <c r="BNH336" s="15"/>
      <c r="BNI336" s="16"/>
      <c r="BNJ336" s="17"/>
      <c r="BNK336" s="18"/>
      <c r="BNL336" s="17"/>
      <c r="BNM336" s="19"/>
      <c r="BNN336" s="19"/>
      <c r="BNO336" s="19"/>
      <c r="BNP336" s="15"/>
      <c r="BNQ336" s="16"/>
      <c r="BNR336" s="17"/>
      <c r="BNS336" s="18"/>
      <c r="BNT336" s="17"/>
      <c r="BNU336" s="19"/>
      <c r="BNV336" s="19"/>
      <c r="BNW336" s="19"/>
      <c r="BNX336" s="15"/>
      <c r="BNY336" s="16"/>
      <c r="BNZ336" s="17"/>
      <c r="BOA336" s="18"/>
      <c r="BOB336" s="17"/>
      <c r="BOC336" s="19"/>
      <c r="BOD336" s="19"/>
      <c r="BOE336" s="19"/>
      <c r="BOF336" s="15"/>
      <c r="BOG336" s="16"/>
      <c r="BOH336" s="17"/>
      <c r="BOI336" s="18"/>
      <c r="BOJ336" s="17"/>
      <c r="BOK336" s="19"/>
      <c r="BOL336" s="19"/>
      <c r="BOM336" s="19"/>
      <c r="BON336" s="15"/>
      <c r="BOO336" s="16"/>
      <c r="BOP336" s="17"/>
      <c r="BOQ336" s="18"/>
      <c r="BOR336" s="17"/>
      <c r="BOS336" s="19"/>
      <c r="BOT336" s="19"/>
      <c r="BOU336" s="19"/>
      <c r="BOV336" s="15"/>
      <c r="BOW336" s="16"/>
      <c r="BOX336" s="17"/>
      <c r="BOY336" s="18"/>
      <c r="BOZ336" s="17"/>
      <c r="BPA336" s="19"/>
      <c r="BPB336" s="19"/>
      <c r="BPC336" s="19"/>
      <c r="BPD336" s="15"/>
      <c r="BPE336" s="16"/>
      <c r="BPF336" s="17"/>
      <c r="BPG336" s="18"/>
      <c r="BPH336" s="17"/>
      <c r="BPI336" s="19"/>
      <c r="BPJ336" s="19"/>
      <c r="BPK336" s="19"/>
      <c r="BPL336" s="15"/>
      <c r="BPM336" s="16"/>
      <c r="BPN336" s="17"/>
      <c r="BPO336" s="18"/>
      <c r="BPP336" s="17"/>
      <c r="BPQ336" s="19"/>
      <c r="BPR336" s="19"/>
      <c r="BPS336" s="19"/>
      <c r="BPT336" s="15"/>
      <c r="BPU336" s="16"/>
      <c r="BPV336" s="17"/>
      <c r="BPW336" s="18"/>
      <c r="BPX336" s="17"/>
      <c r="BPY336" s="19"/>
      <c r="BPZ336" s="19"/>
      <c r="BQA336" s="19"/>
      <c r="BQB336" s="15"/>
      <c r="BQC336" s="16"/>
      <c r="BQD336" s="17"/>
      <c r="BQE336" s="18"/>
      <c r="BQF336" s="17"/>
      <c r="BQG336" s="19"/>
      <c r="BQH336" s="19"/>
      <c r="BQI336" s="19"/>
      <c r="BQJ336" s="15"/>
      <c r="BQK336" s="16"/>
      <c r="BQL336" s="17"/>
      <c r="BQM336" s="18"/>
      <c r="BQN336" s="17"/>
      <c r="BQO336" s="19"/>
      <c r="BQP336" s="19"/>
      <c r="BQQ336" s="19"/>
      <c r="BQR336" s="15"/>
      <c r="BQS336" s="16"/>
      <c r="BQT336" s="17"/>
      <c r="BQU336" s="18"/>
      <c r="BQV336" s="17"/>
      <c r="BQW336" s="19"/>
      <c r="BQX336" s="19"/>
      <c r="BQY336" s="19"/>
      <c r="BQZ336" s="15"/>
      <c r="BRA336" s="16"/>
      <c r="BRB336" s="17"/>
      <c r="BRC336" s="18"/>
      <c r="BRD336" s="17"/>
      <c r="BRE336" s="19"/>
      <c r="BRF336" s="19"/>
      <c r="BRG336" s="19"/>
      <c r="BRH336" s="15"/>
      <c r="BRI336" s="16"/>
      <c r="BRJ336" s="17"/>
      <c r="BRK336" s="18"/>
      <c r="BRL336" s="17"/>
      <c r="BRM336" s="19"/>
      <c r="BRN336" s="19"/>
      <c r="BRO336" s="19"/>
      <c r="BRP336" s="15"/>
      <c r="BRQ336" s="16"/>
      <c r="BRR336" s="17"/>
      <c r="BRS336" s="18"/>
      <c r="BRT336" s="17"/>
      <c r="BRU336" s="19"/>
      <c r="BRV336" s="19"/>
      <c r="BRW336" s="19"/>
      <c r="BRX336" s="15"/>
      <c r="BRY336" s="16"/>
      <c r="BRZ336" s="17"/>
      <c r="BSA336" s="18"/>
      <c r="BSB336" s="17"/>
      <c r="BSC336" s="19"/>
      <c r="BSD336" s="19"/>
      <c r="BSE336" s="19"/>
      <c r="BSF336" s="15"/>
      <c r="BSG336" s="16"/>
      <c r="BSH336" s="17"/>
      <c r="BSI336" s="18"/>
      <c r="BSJ336" s="17"/>
      <c r="BSK336" s="19"/>
      <c r="BSL336" s="19"/>
      <c r="BSM336" s="19"/>
      <c r="BSN336" s="15"/>
      <c r="BSO336" s="16"/>
      <c r="BSP336" s="17"/>
      <c r="BSQ336" s="18"/>
      <c r="BSR336" s="17"/>
      <c r="BSS336" s="19"/>
      <c r="BST336" s="19"/>
      <c r="BSU336" s="19"/>
      <c r="BSV336" s="15"/>
      <c r="BSW336" s="16"/>
      <c r="BSX336" s="17"/>
      <c r="BSY336" s="18"/>
      <c r="BSZ336" s="17"/>
      <c r="BTA336" s="19"/>
      <c r="BTB336" s="19"/>
      <c r="BTC336" s="19"/>
      <c r="BTD336" s="15"/>
      <c r="BTE336" s="16"/>
      <c r="BTF336" s="17"/>
      <c r="BTG336" s="18"/>
      <c r="BTH336" s="17"/>
      <c r="BTI336" s="19"/>
      <c r="BTJ336" s="19"/>
      <c r="BTK336" s="19"/>
      <c r="BTL336" s="15"/>
      <c r="BTM336" s="16"/>
      <c r="BTN336" s="17"/>
      <c r="BTO336" s="18"/>
      <c r="BTP336" s="17"/>
      <c r="BTQ336" s="19"/>
      <c r="BTR336" s="19"/>
      <c r="BTS336" s="19"/>
      <c r="BTT336" s="15"/>
      <c r="BTU336" s="16"/>
      <c r="BTV336" s="17"/>
      <c r="BTW336" s="18"/>
      <c r="BTX336" s="17"/>
      <c r="BTY336" s="19"/>
      <c r="BTZ336" s="19"/>
      <c r="BUA336" s="19"/>
      <c r="BUB336" s="15"/>
      <c r="BUC336" s="16"/>
      <c r="BUD336" s="17"/>
      <c r="BUE336" s="18"/>
      <c r="BUF336" s="17"/>
      <c r="BUG336" s="19"/>
      <c r="BUH336" s="19"/>
      <c r="BUI336" s="19"/>
      <c r="BUJ336" s="15"/>
      <c r="BUK336" s="16"/>
      <c r="BUL336" s="17"/>
      <c r="BUM336" s="18"/>
      <c r="BUN336" s="17"/>
      <c r="BUO336" s="19"/>
      <c r="BUP336" s="19"/>
      <c r="BUQ336" s="19"/>
      <c r="BUR336" s="15"/>
      <c r="BUS336" s="16"/>
      <c r="BUT336" s="17"/>
      <c r="BUU336" s="18"/>
      <c r="BUV336" s="17"/>
      <c r="BUW336" s="19"/>
      <c r="BUX336" s="19"/>
      <c r="BUY336" s="19"/>
      <c r="BUZ336" s="15"/>
      <c r="BVA336" s="16"/>
      <c r="BVB336" s="17"/>
      <c r="BVC336" s="18"/>
      <c r="BVD336" s="17"/>
      <c r="BVE336" s="19"/>
      <c r="BVF336" s="19"/>
      <c r="BVG336" s="19"/>
      <c r="BVH336" s="15"/>
      <c r="BVI336" s="16"/>
      <c r="BVJ336" s="17"/>
      <c r="BVK336" s="18"/>
      <c r="BVL336" s="17"/>
      <c r="BVM336" s="19"/>
      <c r="BVN336" s="19"/>
      <c r="BVO336" s="19"/>
      <c r="BVP336" s="15"/>
      <c r="BVQ336" s="16"/>
      <c r="BVR336" s="17"/>
      <c r="BVS336" s="18"/>
      <c r="BVT336" s="17"/>
      <c r="BVU336" s="19"/>
      <c r="BVV336" s="19"/>
      <c r="BVW336" s="19"/>
      <c r="BVX336" s="15"/>
      <c r="BVY336" s="16"/>
      <c r="BVZ336" s="17"/>
      <c r="BWA336" s="18"/>
      <c r="BWB336" s="17"/>
      <c r="BWC336" s="19"/>
      <c r="BWD336" s="19"/>
      <c r="BWE336" s="19"/>
      <c r="BWF336" s="15"/>
      <c r="BWG336" s="16"/>
      <c r="BWH336" s="17"/>
      <c r="BWI336" s="18"/>
      <c r="BWJ336" s="17"/>
      <c r="BWK336" s="19"/>
      <c r="BWL336" s="19"/>
      <c r="BWM336" s="19"/>
      <c r="BWN336" s="15"/>
      <c r="BWO336" s="16"/>
      <c r="BWP336" s="17"/>
      <c r="BWQ336" s="18"/>
      <c r="BWR336" s="17"/>
      <c r="BWS336" s="19"/>
      <c r="BWT336" s="19"/>
      <c r="BWU336" s="19"/>
      <c r="BWV336" s="15"/>
      <c r="BWW336" s="16"/>
      <c r="BWX336" s="17"/>
      <c r="BWY336" s="18"/>
      <c r="BWZ336" s="17"/>
      <c r="BXA336" s="19"/>
      <c r="BXB336" s="19"/>
      <c r="BXC336" s="19"/>
      <c r="BXD336" s="15"/>
      <c r="BXE336" s="16"/>
      <c r="BXF336" s="17"/>
      <c r="BXG336" s="18"/>
      <c r="BXH336" s="17"/>
      <c r="BXI336" s="19"/>
      <c r="BXJ336" s="19"/>
      <c r="BXK336" s="19"/>
      <c r="BXL336" s="15"/>
      <c r="BXM336" s="16"/>
      <c r="BXN336" s="17"/>
      <c r="BXO336" s="18"/>
      <c r="BXP336" s="17"/>
      <c r="BXQ336" s="19"/>
      <c r="BXR336" s="19"/>
      <c r="BXS336" s="19"/>
      <c r="BXT336" s="15"/>
      <c r="BXU336" s="16"/>
      <c r="BXV336" s="17"/>
      <c r="BXW336" s="18"/>
      <c r="BXX336" s="17"/>
      <c r="BXY336" s="19"/>
      <c r="BXZ336" s="19"/>
      <c r="BYA336" s="19"/>
      <c r="BYB336" s="15"/>
      <c r="BYC336" s="16"/>
      <c r="BYD336" s="17"/>
      <c r="BYE336" s="18"/>
      <c r="BYF336" s="17"/>
      <c r="BYG336" s="19"/>
      <c r="BYH336" s="19"/>
      <c r="BYI336" s="19"/>
      <c r="BYJ336" s="15"/>
      <c r="BYK336" s="16"/>
      <c r="BYL336" s="17"/>
      <c r="BYM336" s="18"/>
      <c r="BYN336" s="17"/>
      <c r="BYO336" s="19"/>
      <c r="BYP336" s="19"/>
      <c r="BYQ336" s="19"/>
      <c r="BYR336" s="15"/>
      <c r="BYS336" s="16"/>
      <c r="BYT336" s="17"/>
      <c r="BYU336" s="18"/>
      <c r="BYV336" s="17"/>
      <c r="BYW336" s="19"/>
      <c r="BYX336" s="19"/>
      <c r="BYY336" s="19"/>
      <c r="BYZ336" s="15"/>
      <c r="BZA336" s="16"/>
      <c r="BZB336" s="17"/>
      <c r="BZC336" s="18"/>
      <c r="BZD336" s="17"/>
      <c r="BZE336" s="19"/>
      <c r="BZF336" s="19"/>
      <c r="BZG336" s="19"/>
      <c r="BZH336" s="15"/>
      <c r="BZI336" s="16"/>
      <c r="BZJ336" s="17"/>
      <c r="BZK336" s="18"/>
      <c r="BZL336" s="17"/>
      <c r="BZM336" s="19"/>
      <c r="BZN336" s="19"/>
      <c r="BZO336" s="19"/>
      <c r="BZP336" s="15"/>
      <c r="BZQ336" s="16"/>
      <c r="BZR336" s="17"/>
      <c r="BZS336" s="18"/>
      <c r="BZT336" s="17"/>
      <c r="BZU336" s="19"/>
      <c r="BZV336" s="19"/>
      <c r="BZW336" s="19"/>
      <c r="BZX336" s="15"/>
      <c r="BZY336" s="16"/>
      <c r="BZZ336" s="17"/>
      <c r="CAA336" s="18"/>
      <c r="CAB336" s="17"/>
      <c r="CAC336" s="19"/>
      <c r="CAD336" s="19"/>
      <c r="CAE336" s="19"/>
      <c r="CAF336" s="15"/>
      <c r="CAG336" s="16"/>
      <c r="CAH336" s="17"/>
      <c r="CAI336" s="18"/>
      <c r="CAJ336" s="17"/>
      <c r="CAK336" s="19"/>
      <c r="CAL336" s="19"/>
      <c r="CAM336" s="19"/>
      <c r="CAN336" s="15"/>
      <c r="CAO336" s="16"/>
      <c r="CAP336" s="17"/>
      <c r="CAQ336" s="18"/>
      <c r="CAR336" s="17"/>
      <c r="CAS336" s="19"/>
      <c r="CAT336" s="19"/>
      <c r="CAU336" s="19"/>
      <c r="CAV336" s="15"/>
      <c r="CAW336" s="16"/>
      <c r="CAX336" s="17"/>
      <c r="CAY336" s="18"/>
      <c r="CAZ336" s="17"/>
      <c r="CBA336" s="19"/>
      <c r="CBB336" s="19"/>
      <c r="CBC336" s="19"/>
      <c r="CBD336" s="15"/>
      <c r="CBE336" s="16"/>
      <c r="CBF336" s="17"/>
      <c r="CBG336" s="18"/>
      <c r="CBH336" s="17"/>
      <c r="CBI336" s="19"/>
      <c r="CBJ336" s="19"/>
      <c r="CBK336" s="19"/>
      <c r="CBL336" s="15"/>
      <c r="CBM336" s="16"/>
      <c r="CBN336" s="17"/>
      <c r="CBO336" s="18"/>
      <c r="CBP336" s="17"/>
      <c r="CBQ336" s="19"/>
      <c r="CBR336" s="19"/>
      <c r="CBS336" s="19"/>
      <c r="CBT336" s="15"/>
      <c r="CBU336" s="16"/>
      <c r="CBV336" s="17"/>
      <c r="CBW336" s="18"/>
      <c r="CBX336" s="17"/>
      <c r="CBY336" s="19"/>
      <c r="CBZ336" s="19"/>
      <c r="CCA336" s="19"/>
      <c r="CCB336" s="15"/>
      <c r="CCC336" s="16"/>
      <c r="CCD336" s="17"/>
      <c r="CCE336" s="18"/>
      <c r="CCF336" s="17"/>
      <c r="CCG336" s="19"/>
      <c r="CCH336" s="19"/>
      <c r="CCI336" s="19"/>
      <c r="CCJ336" s="15"/>
      <c r="CCK336" s="16"/>
      <c r="CCL336" s="17"/>
      <c r="CCM336" s="18"/>
      <c r="CCN336" s="17"/>
      <c r="CCO336" s="19"/>
      <c r="CCP336" s="19"/>
      <c r="CCQ336" s="19"/>
      <c r="CCR336" s="15"/>
      <c r="CCS336" s="16"/>
      <c r="CCT336" s="17"/>
      <c r="CCU336" s="18"/>
      <c r="CCV336" s="17"/>
      <c r="CCW336" s="19"/>
      <c r="CCX336" s="19"/>
      <c r="CCY336" s="19"/>
      <c r="CCZ336" s="15"/>
      <c r="CDA336" s="16"/>
      <c r="CDB336" s="17"/>
      <c r="CDC336" s="18"/>
      <c r="CDD336" s="17"/>
      <c r="CDE336" s="19"/>
      <c r="CDF336" s="19"/>
      <c r="CDG336" s="19"/>
      <c r="CDH336" s="15"/>
      <c r="CDI336" s="16"/>
      <c r="CDJ336" s="17"/>
      <c r="CDK336" s="18"/>
      <c r="CDL336" s="17"/>
      <c r="CDM336" s="19"/>
      <c r="CDN336" s="19"/>
      <c r="CDO336" s="19"/>
      <c r="CDP336" s="15"/>
      <c r="CDQ336" s="16"/>
      <c r="CDR336" s="17"/>
      <c r="CDS336" s="18"/>
      <c r="CDT336" s="17"/>
      <c r="CDU336" s="19"/>
      <c r="CDV336" s="19"/>
      <c r="CDW336" s="19"/>
      <c r="CDX336" s="15"/>
      <c r="CDY336" s="16"/>
      <c r="CDZ336" s="17"/>
      <c r="CEA336" s="18"/>
      <c r="CEB336" s="17"/>
      <c r="CEC336" s="19"/>
      <c r="CED336" s="19"/>
      <c r="CEE336" s="19"/>
      <c r="CEF336" s="15"/>
      <c r="CEG336" s="16"/>
      <c r="CEH336" s="17"/>
      <c r="CEI336" s="18"/>
      <c r="CEJ336" s="17"/>
      <c r="CEK336" s="19"/>
      <c r="CEL336" s="19"/>
      <c r="CEM336" s="19"/>
      <c r="CEN336" s="15"/>
      <c r="CEO336" s="16"/>
      <c r="CEP336" s="17"/>
      <c r="CEQ336" s="18"/>
      <c r="CER336" s="17"/>
      <c r="CES336" s="19"/>
      <c r="CET336" s="19"/>
      <c r="CEU336" s="19"/>
      <c r="CEV336" s="15"/>
      <c r="CEW336" s="16"/>
      <c r="CEX336" s="17"/>
      <c r="CEY336" s="18"/>
      <c r="CEZ336" s="17"/>
      <c r="CFA336" s="19"/>
      <c r="CFB336" s="19"/>
      <c r="CFC336" s="19"/>
      <c r="CFD336" s="15"/>
      <c r="CFE336" s="16"/>
      <c r="CFF336" s="17"/>
      <c r="CFG336" s="18"/>
      <c r="CFH336" s="17"/>
      <c r="CFI336" s="19"/>
      <c r="CFJ336" s="19"/>
      <c r="CFK336" s="19"/>
      <c r="CFL336" s="15"/>
      <c r="CFM336" s="16"/>
      <c r="CFN336" s="17"/>
      <c r="CFO336" s="18"/>
      <c r="CFP336" s="17"/>
      <c r="CFQ336" s="19"/>
      <c r="CFR336" s="19"/>
      <c r="CFS336" s="19"/>
      <c r="CFT336" s="15"/>
      <c r="CFU336" s="16"/>
      <c r="CFV336" s="17"/>
      <c r="CFW336" s="18"/>
      <c r="CFX336" s="17"/>
      <c r="CFY336" s="19"/>
      <c r="CFZ336" s="19"/>
      <c r="CGA336" s="19"/>
      <c r="CGB336" s="15"/>
      <c r="CGC336" s="16"/>
      <c r="CGD336" s="17"/>
      <c r="CGE336" s="18"/>
      <c r="CGF336" s="17"/>
      <c r="CGG336" s="19"/>
      <c r="CGH336" s="19"/>
      <c r="CGI336" s="19"/>
      <c r="CGJ336" s="15"/>
      <c r="CGK336" s="16"/>
      <c r="CGL336" s="17"/>
      <c r="CGM336" s="18"/>
      <c r="CGN336" s="17"/>
      <c r="CGO336" s="19"/>
      <c r="CGP336" s="19"/>
      <c r="CGQ336" s="19"/>
      <c r="CGR336" s="15"/>
      <c r="CGS336" s="16"/>
      <c r="CGT336" s="17"/>
      <c r="CGU336" s="18"/>
      <c r="CGV336" s="17"/>
      <c r="CGW336" s="19"/>
      <c r="CGX336" s="19"/>
      <c r="CGY336" s="19"/>
      <c r="CGZ336" s="15"/>
      <c r="CHA336" s="16"/>
      <c r="CHB336" s="17"/>
      <c r="CHC336" s="18"/>
      <c r="CHD336" s="17"/>
      <c r="CHE336" s="19"/>
      <c r="CHF336" s="19"/>
      <c r="CHG336" s="19"/>
      <c r="CHH336" s="15"/>
      <c r="CHI336" s="16"/>
      <c r="CHJ336" s="17"/>
      <c r="CHK336" s="18"/>
      <c r="CHL336" s="17"/>
      <c r="CHM336" s="19"/>
      <c r="CHN336" s="19"/>
      <c r="CHO336" s="19"/>
      <c r="CHP336" s="15"/>
      <c r="CHQ336" s="16"/>
      <c r="CHR336" s="17"/>
      <c r="CHS336" s="18"/>
      <c r="CHT336" s="17"/>
      <c r="CHU336" s="19"/>
      <c r="CHV336" s="19"/>
      <c r="CHW336" s="19"/>
      <c r="CHX336" s="15"/>
      <c r="CHY336" s="16"/>
      <c r="CHZ336" s="17"/>
      <c r="CIA336" s="18"/>
      <c r="CIB336" s="17"/>
      <c r="CIC336" s="19"/>
      <c r="CID336" s="19"/>
      <c r="CIE336" s="19"/>
      <c r="CIF336" s="15"/>
      <c r="CIG336" s="16"/>
      <c r="CIH336" s="17"/>
      <c r="CII336" s="18"/>
      <c r="CIJ336" s="17"/>
      <c r="CIK336" s="19"/>
      <c r="CIL336" s="19"/>
      <c r="CIM336" s="19"/>
      <c r="CIN336" s="15"/>
      <c r="CIO336" s="16"/>
      <c r="CIP336" s="17"/>
      <c r="CIQ336" s="18"/>
      <c r="CIR336" s="17"/>
      <c r="CIS336" s="19"/>
      <c r="CIT336" s="19"/>
      <c r="CIU336" s="19"/>
      <c r="CIV336" s="15"/>
      <c r="CIW336" s="16"/>
      <c r="CIX336" s="17"/>
      <c r="CIY336" s="18"/>
      <c r="CIZ336" s="17"/>
      <c r="CJA336" s="19"/>
      <c r="CJB336" s="19"/>
      <c r="CJC336" s="19"/>
      <c r="CJD336" s="15"/>
      <c r="CJE336" s="16"/>
      <c r="CJF336" s="17"/>
      <c r="CJG336" s="18"/>
      <c r="CJH336" s="17"/>
      <c r="CJI336" s="19"/>
      <c r="CJJ336" s="19"/>
      <c r="CJK336" s="19"/>
      <c r="CJL336" s="15"/>
      <c r="CJM336" s="16"/>
      <c r="CJN336" s="17"/>
      <c r="CJO336" s="18"/>
      <c r="CJP336" s="17"/>
      <c r="CJQ336" s="19"/>
      <c r="CJR336" s="19"/>
      <c r="CJS336" s="19"/>
      <c r="CJT336" s="15"/>
      <c r="CJU336" s="16"/>
      <c r="CJV336" s="17"/>
      <c r="CJW336" s="18"/>
      <c r="CJX336" s="17"/>
      <c r="CJY336" s="19"/>
      <c r="CJZ336" s="19"/>
      <c r="CKA336" s="19"/>
      <c r="CKB336" s="15"/>
      <c r="CKC336" s="16"/>
      <c r="CKD336" s="17"/>
      <c r="CKE336" s="18"/>
      <c r="CKF336" s="17"/>
      <c r="CKG336" s="19"/>
      <c r="CKH336" s="19"/>
      <c r="CKI336" s="19"/>
      <c r="CKJ336" s="15"/>
      <c r="CKK336" s="16"/>
      <c r="CKL336" s="17"/>
      <c r="CKM336" s="18"/>
      <c r="CKN336" s="17"/>
      <c r="CKO336" s="19"/>
      <c r="CKP336" s="19"/>
      <c r="CKQ336" s="19"/>
      <c r="CKR336" s="15"/>
      <c r="CKS336" s="16"/>
      <c r="CKT336" s="17"/>
      <c r="CKU336" s="18"/>
      <c r="CKV336" s="17"/>
      <c r="CKW336" s="19"/>
      <c r="CKX336" s="19"/>
      <c r="CKY336" s="19"/>
      <c r="CKZ336" s="15"/>
      <c r="CLA336" s="16"/>
      <c r="CLB336" s="17"/>
      <c r="CLC336" s="18"/>
      <c r="CLD336" s="17"/>
      <c r="CLE336" s="19"/>
      <c r="CLF336" s="19"/>
      <c r="CLG336" s="19"/>
      <c r="CLH336" s="15"/>
      <c r="CLI336" s="16"/>
      <c r="CLJ336" s="17"/>
      <c r="CLK336" s="18"/>
      <c r="CLL336" s="17"/>
      <c r="CLM336" s="19"/>
      <c r="CLN336" s="19"/>
      <c r="CLO336" s="19"/>
      <c r="CLP336" s="15"/>
      <c r="CLQ336" s="16"/>
      <c r="CLR336" s="17"/>
      <c r="CLS336" s="18"/>
      <c r="CLT336" s="17"/>
      <c r="CLU336" s="19"/>
      <c r="CLV336" s="19"/>
      <c r="CLW336" s="19"/>
      <c r="CLX336" s="15"/>
      <c r="CLY336" s="16"/>
      <c r="CLZ336" s="17"/>
      <c r="CMA336" s="18"/>
      <c r="CMB336" s="17"/>
      <c r="CMC336" s="19"/>
      <c r="CMD336" s="19"/>
      <c r="CME336" s="19"/>
      <c r="CMF336" s="15"/>
      <c r="CMG336" s="16"/>
      <c r="CMH336" s="17"/>
      <c r="CMI336" s="18"/>
      <c r="CMJ336" s="17"/>
      <c r="CMK336" s="19"/>
      <c r="CML336" s="19"/>
      <c r="CMM336" s="19"/>
      <c r="CMN336" s="15"/>
      <c r="CMO336" s="16"/>
      <c r="CMP336" s="17"/>
      <c r="CMQ336" s="18"/>
      <c r="CMR336" s="17"/>
      <c r="CMS336" s="19"/>
      <c r="CMT336" s="19"/>
      <c r="CMU336" s="19"/>
      <c r="CMV336" s="15"/>
      <c r="CMW336" s="16"/>
      <c r="CMX336" s="17"/>
      <c r="CMY336" s="18"/>
      <c r="CMZ336" s="17"/>
      <c r="CNA336" s="19"/>
      <c r="CNB336" s="19"/>
      <c r="CNC336" s="19"/>
      <c r="CND336" s="15"/>
      <c r="CNE336" s="16"/>
      <c r="CNF336" s="17"/>
      <c r="CNG336" s="18"/>
      <c r="CNH336" s="17"/>
      <c r="CNI336" s="19"/>
      <c r="CNJ336" s="19"/>
      <c r="CNK336" s="19"/>
      <c r="CNL336" s="15"/>
      <c r="CNM336" s="16"/>
      <c r="CNN336" s="17"/>
      <c r="CNO336" s="18"/>
      <c r="CNP336" s="17"/>
      <c r="CNQ336" s="19"/>
      <c r="CNR336" s="19"/>
      <c r="CNS336" s="19"/>
      <c r="CNT336" s="15"/>
      <c r="CNU336" s="16"/>
      <c r="CNV336" s="17"/>
      <c r="CNW336" s="18"/>
      <c r="CNX336" s="17"/>
      <c r="CNY336" s="19"/>
      <c r="CNZ336" s="19"/>
      <c r="COA336" s="19"/>
      <c r="COB336" s="15"/>
      <c r="COC336" s="16"/>
      <c r="COD336" s="17"/>
      <c r="COE336" s="18"/>
      <c r="COF336" s="17"/>
      <c r="COG336" s="19"/>
      <c r="COH336" s="19"/>
      <c r="COI336" s="19"/>
      <c r="COJ336" s="15"/>
      <c r="COK336" s="16"/>
      <c r="COL336" s="17"/>
      <c r="COM336" s="18"/>
      <c r="CON336" s="17"/>
      <c r="COO336" s="19"/>
      <c r="COP336" s="19"/>
      <c r="COQ336" s="19"/>
      <c r="COR336" s="15"/>
      <c r="COS336" s="16"/>
      <c r="COT336" s="17"/>
      <c r="COU336" s="18"/>
      <c r="COV336" s="17"/>
      <c r="COW336" s="19"/>
      <c r="COX336" s="19"/>
      <c r="COY336" s="19"/>
      <c r="COZ336" s="15"/>
      <c r="CPA336" s="16"/>
      <c r="CPB336" s="17"/>
      <c r="CPC336" s="18"/>
      <c r="CPD336" s="17"/>
      <c r="CPE336" s="19"/>
      <c r="CPF336" s="19"/>
      <c r="CPG336" s="19"/>
      <c r="CPH336" s="15"/>
      <c r="CPI336" s="16"/>
      <c r="CPJ336" s="17"/>
      <c r="CPK336" s="18"/>
      <c r="CPL336" s="17"/>
      <c r="CPM336" s="19"/>
      <c r="CPN336" s="19"/>
      <c r="CPO336" s="19"/>
      <c r="CPP336" s="15"/>
      <c r="CPQ336" s="16"/>
      <c r="CPR336" s="17"/>
      <c r="CPS336" s="18"/>
      <c r="CPT336" s="17"/>
      <c r="CPU336" s="19"/>
      <c r="CPV336" s="19"/>
      <c r="CPW336" s="19"/>
      <c r="CPX336" s="15"/>
      <c r="CPY336" s="16"/>
      <c r="CPZ336" s="17"/>
      <c r="CQA336" s="18"/>
      <c r="CQB336" s="17"/>
      <c r="CQC336" s="19"/>
      <c r="CQD336" s="19"/>
      <c r="CQE336" s="19"/>
      <c r="CQF336" s="15"/>
      <c r="CQG336" s="16"/>
      <c r="CQH336" s="17"/>
      <c r="CQI336" s="18"/>
      <c r="CQJ336" s="17"/>
      <c r="CQK336" s="19"/>
      <c r="CQL336" s="19"/>
      <c r="CQM336" s="19"/>
      <c r="CQN336" s="15"/>
      <c r="CQO336" s="16"/>
      <c r="CQP336" s="17"/>
      <c r="CQQ336" s="18"/>
      <c r="CQR336" s="17"/>
      <c r="CQS336" s="19"/>
      <c r="CQT336" s="19"/>
      <c r="CQU336" s="19"/>
      <c r="CQV336" s="15"/>
      <c r="CQW336" s="16"/>
      <c r="CQX336" s="17"/>
      <c r="CQY336" s="18"/>
      <c r="CQZ336" s="17"/>
      <c r="CRA336" s="19"/>
      <c r="CRB336" s="19"/>
      <c r="CRC336" s="19"/>
      <c r="CRD336" s="15"/>
      <c r="CRE336" s="16"/>
      <c r="CRF336" s="17"/>
      <c r="CRG336" s="18"/>
      <c r="CRH336" s="17"/>
      <c r="CRI336" s="19"/>
      <c r="CRJ336" s="19"/>
      <c r="CRK336" s="19"/>
      <c r="CRL336" s="15"/>
      <c r="CRM336" s="16"/>
      <c r="CRN336" s="17"/>
      <c r="CRO336" s="18"/>
      <c r="CRP336" s="17"/>
      <c r="CRQ336" s="19"/>
      <c r="CRR336" s="19"/>
      <c r="CRS336" s="19"/>
      <c r="CRT336" s="15"/>
      <c r="CRU336" s="16"/>
      <c r="CRV336" s="17"/>
      <c r="CRW336" s="18"/>
      <c r="CRX336" s="17"/>
      <c r="CRY336" s="19"/>
      <c r="CRZ336" s="19"/>
      <c r="CSA336" s="19"/>
      <c r="CSB336" s="15"/>
      <c r="CSC336" s="16"/>
      <c r="CSD336" s="17"/>
      <c r="CSE336" s="18"/>
      <c r="CSF336" s="17"/>
      <c r="CSG336" s="19"/>
      <c r="CSH336" s="19"/>
      <c r="CSI336" s="19"/>
      <c r="CSJ336" s="15"/>
      <c r="CSK336" s="16"/>
      <c r="CSL336" s="17"/>
      <c r="CSM336" s="18"/>
      <c r="CSN336" s="17"/>
      <c r="CSO336" s="19"/>
      <c r="CSP336" s="19"/>
      <c r="CSQ336" s="19"/>
      <c r="CSR336" s="15"/>
      <c r="CSS336" s="16"/>
      <c r="CST336" s="17"/>
      <c r="CSU336" s="18"/>
      <c r="CSV336" s="17"/>
      <c r="CSW336" s="19"/>
      <c r="CSX336" s="19"/>
      <c r="CSY336" s="19"/>
      <c r="CSZ336" s="15"/>
      <c r="CTA336" s="16"/>
      <c r="CTB336" s="17"/>
      <c r="CTC336" s="18"/>
      <c r="CTD336" s="17"/>
      <c r="CTE336" s="19"/>
      <c r="CTF336" s="19"/>
      <c r="CTG336" s="19"/>
      <c r="CTH336" s="15"/>
      <c r="CTI336" s="16"/>
      <c r="CTJ336" s="17"/>
      <c r="CTK336" s="18"/>
      <c r="CTL336" s="17"/>
      <c r="CTM336" s="19"/>
      <c r="CTN336" s="19"/>
      <c r="CTO336" s="19"/>
      <c r="CTP336" s="15"/>
      <c r="CTQ336" s="16"/>
      <c r="CTR336" s="17"/>
      <c r="CTS336" s="18"/>
      <c r="CTT336" s="17"/>
      <c r="CTU336" s="19"/>
      <c r="CTV336" s="19"/>
      <c r="CTW336" s="19"/>
      <c r="CTX336" s="15"/>
      <c r="CTY336" s="16"/>
      <c r="CTZ336" s="17"/>
      <c r="CUA336" s="18"/>
      <c r="CUB336" s="17"/>
      <c r="CUC336" s="19"/>
      <c r="CUD336" s="19"/>
      <c r="CUE336" s="19"/>
      <c r="CUF336" s="15"/>
      <c r="CUG336" s="16"/>
      <c r="CUH336" s="17"/>
      <c r="CUI336" s="18"/>
      <c r="CUJ336" s="17"/>
      <c r="CUK336" s="19"/>
      <c r="CUL336" s="19"/>
      <c r="CUM336" s="19"/>
      <c r="CUN336" s="15"/>
      <c r="CUO336" s="16"/>
      <c r="CUP336" s="17"/>
      <c r="CUQ336" s="18"/>
      <c r="CUR336" s="17"/>
      <c r="CUS336" s="19"/>
      <c r="CUT336" s="19"/>
      <c r="CUU336" s="19"/>
      <c r="CUV336" s="15"/>
      <c r="CUW336" s="16"/>
      <c r="CUX336" s="17"/>
      <c r="CUY336" s="18"/>
      <c r="CUZ336" s="17"/>
      <c r="CVA336" s="19"/>
      <c r="CVB336" s="19"/>
      <c r="CVC336" s="19"/>
      <c r="CVD336" s="15"/>
      <c r="CVE336" s="16"/>
      <c r="CVF336" s="17"/>
      <c r="CVG336" s="18"/>
      <c r="CVH336" s="17"/>
      <c r="CVI336" s="19"/>
      <c r="CVJ336" s="19"/>
      <c r="CVK336" s="19"/>
      <c r="CVL336" s="15"/>
      <c r="CVM336" s="16"/>
      <c r="CVN336" s="17"/>
      <c r="CVO336" s="18"/>
      <c r="CVP336" s="17"/>
      <c r="CVQ336" s="19"/>
      <c r="CVR336" s="19"/>
      <c r="CVS336" s="19"/>
      <c r="CVT336" s="15"/>
      <c r="CVU336" s="16"/>
      <c r="CVV336" s="17"/>
      <c r="CVW336" s="18"/>
      <c r="CVX336" s="17"/>
      <c r="CVY336" s="19"/>
      <c r="CVZ336" s="19"/>
      <c r="CWA336" s="19"/>
      <c r="CWB336" s="15"/>
      <c r="CWC336" s="16"/>
      <c r="CWD336" s="17"/>
      <c r="CWE336" s="18"/>
      <c r="CWF336" s="17"/>
      <c r="CWG336" s="19"/>
      <c r="CWH336" s="19"/>
      <c r="CWI336" s="19"/>
      <c r="CWJ336" s="15"/>
      <c r="CWK336" s="16"/>
      <c r="CWL336" s="17"/>
      <c r="CWM336" s="18"/>
      <c r="CWN336" s="17"/>
      <c r="CWO336" s="19"/>
      <c r="CWP336" s="19"/>
      <c r="CWQ336" s="19"/>
      <c r="CWR336" s="15"/>
      <c r="CWS336" s="16"/>
      <c r="CWT336" s="17"/>
      <c r="CWU336" s="18"/>
      <c r="CWV336" s="17"/>
      <c r="CWW336" s="19"/>
      <c r="CWX336" s="19"/>
      <c r="CWY336" s="19"/>
      <c r="CWZ336" s="15"/>
      <c r="CXA336" s="16"/>
      <c r="CXB336" s="17"/>
      <c r="CXC336" s="18"/>
      <c r="CXD336" s="17"/>
      <c r="CXE336" s="19"/>
      <c r="CXF336" s="19"/>
      <c r="CXG336" s="19"/>
      <c r="CXH336" s="15"/>
      <c r="CXI336" s="16"/>
      <c r="CXJ336" s="17"/>
      <c r="CXK336" s="18"/>
      <c r="CXL336" s="17"/>
      <c r="CXM336" s="19"/>
      <c r="CXN336" s="19"/>
      <c r="CXO336" s="19"/>
      <c r="CXP336" s="15"/>
      <c r="CXQ336" s="16"/>
      <c r="CXR336" s="17"/>
      <c r="CXS336" s="18"/>
      <c r="CXT336" s="17"/>
      <c r="CXU336" s="19"/>
      <c r="CXV336" s="19"/>
      <c r="CXW336" s="19"/>
      <c r="CXX336" s="15"/>
      <c r="CXY336" s="16"/>
      <c r="CXZ336" s="17"/>
      <c r="CYA336" s="18"/>
      <c r="CYB336" s="17"/>
      <c r="CYC336" s="19"/>
      <c r="CYD336" s="19"/>
      <c r="CYE336" s="19"/>
      <c r="CYF336" s="15"/>
      <c r="CYG336" s="16"/>
      <c r="CYH336" s="17"/>
      <c r="CYI336" s="18"/>
      <c r="CYJ336" s="17"/>
      <c r="CYK336" s="19"/>
      <c r="CYL336" s="19"/>
      <c r="CYM336" s="19"/>
      <c r="CYN336" s="15"/>
      <c r="CYO336" s="16"/>
      <c r="CYP336" s="17"/>
      <c r="CYQ336" s="18"/>
      <c r="CYR336" s="17"/>
      <c r="CYS336" s="19"/>
      <c r="CYT336" s="19"/>
      <c r="CYU336" s="19"/>
      <c r="CYV336" s="15"/>
      <c r="CYW336" s="16"/>
      <c r="CYX336" s="17"/>
      <c r="CYY336" s="18"/>
      <c r="CYZ336" s="17"/>
      <c r="CZA336" s="19"/>
      <c r="CZB336" s="19"/>
      <c r="CZC336" s="19"/>
      <c r="CZD336" s="15"/>
      <c r="CZE336" s="16"/>
      <c r="CZF336" s="17"/>
      <c r="CZG336" s="18"/>
      <c r="CZH336" s="17"/>
      <c r="CZI336" s="19"/>
      <c r="CZJ336" s="19"/>
      <c r="CZK336" s="19"/>
      <c r="CZL336" s="15"/>
      <c r="CZM336" s="16"/>
      <c r="CZN336" s="17"/>
      <c r="CZO336" s="18"/>
      <c r="CZP336" s="17"/>
      <c r="CZQ336" s="19"/>
      <c r="CZR336" s="19"/>
      <c r="CZS336" s="19"/>
      <c r="CZT336" s="15"/>
      <c r="CZU336" s="16"/>
      <c r="CZV336" s="17"/>
      <c r="CZW336" s="18"/>
      <c r="CZX336" s="17"/>
      <c r="CZY336" s="19"/>
      <c r="CZZ336" s="19"/>
      <c r="DAA336" s="19"/>
      <c r="DAB336" s="15"/>
      <c r="DAC336" s="16"/>
      <c r="DAD336" s="17"/>
      <c r="DAE336" s="18"/>
      <c r="DAF336" s="17"/>
      <c r="DAG336" s="19"/>
      <c r="DAH336" s="19"/>
      <c r="DAI336" s="19"/>
      <c r="DAJ336" s="15"/>
      <c r="DAK336" s="16"/>
      <c r="DAL336" s="17"/>
      <c r="DAM336" s="18"/>
      <c r="DAN336" s="17"/>
      <c r="DAO336" s="19"/>
      <c r="DAP336" s="19"/>
      <c r="DAQ336" s="19"/>
      <c r="DAR336" s="15"/>
      <c r="DAS336" s="16"/>
      <c r="DAT336" s="17"/>
      <c r="DAU336" s="18"/>
      <c r="DAV336" s="17"/>
      <c r="DAW336" s="19"/>
      <c r="DAX336" s="19"/>
      <c r="DAY336" s="19"/>
      <c r="DAZ336" s="15"/>
      <c r="DBA336" s="16"/>
      <c r="DBB336" s="17"/>
      <c r="DBC336" s="18"/>
      <c r="DBD336" s="17"/>
      <c r="DBE336" s="19"/>
      <c r="DBF336" s="19"/>
      <c r="DBG336" s="19"/>
      <c r="DBH336" s="15"/>
      <c r="DBI336" s="16"/>
      <c r="DBJ336" s="17"/>
      <c r="DBK336" s="18"/>
      <c r="DBL336" s="17"/>
      <c r="DBM336" s="19"/>
      <c r="DBN336" s="19"/>
      <c r="DBO336" s="19"/>
      <c r="DBP336" s="15"/>
      <c r="DBQ336" s="16"/>
      <c r="DBR336" s="17"/>
      <c r="DBS336" s="18"/>
      <c r="DBT336" s="17"/>
      <c r="DBU336" s="19"/>
      <c r="DBV336" s="19"/>
      <c r="DBW336" s="19"/>
      <c r="DBX336" s="15"/>
      <c r="DBY336" s="16"/>
      <c r="DBZ336" s="17"/>
      <c r="DCA336" s="18"/>
      <c r="DCB336" s="17"/>
      <c r="DCC336" s="19"/>
      <c r="DCD336" s="19"/>
      <c r="DCE336" s="19"/>
      <c r="DCF336" s="15"/>
      <c r="DCG336" s="16"/>
      <c r="DCH336" s="17"/>
      <c r="DCI336" s="18"/>
      <c r="DCJ336" s="17"/>
      <c r="DCK336" s="19"/>
      <c r="DCL336" s="19"/>
      <c r="DCM336" s="19"/>
      <c r="DCN336" s="15"/>
      <c r="DCO336" s="16"/>
      <c r="DCP336" s="17"/>
      <c r="DCQ336" s="18"/>
      <c r="DCR336" s="17"/>
      <c r="DCS336" s="19"/>
      <c r="DCT336" s="19"/>
      <c r="DCU336" s="19"/>
      <c r="DCV336" s="15"/>
      <c r="DCW336" s="16"/>
      <c r="DCX336" s="17"/>
      <c r="DCY336" s="18"/>
      <c r="DCZ336" s="17"/>
      <c r="DDA336" s="19"/>
      <c r="DDB336" s="19"/>
      <c r="DDC336" s="19"/>
      <c r="DDD336" s="15"/>
      <c r="DDE336" s="16"/>
      <c r="DDF336" s="17"/>
      <c r="DDG336" s="18"/>
      <c r="DDH336" s="17"/>
      <c r="DDI336" s="19"/>
      <c r="DDJ336" s="19"/>
      <c r="DDK336" s="19"/>
      <c r="DDL336" s="15"/>
      <c r="DDM336" s="16"/>
      <c r="DDN336" s="17"/>
      <c r="DDO336" s="18"/>
      <c r="DDP336" s="17"/>
      <c r="DDQ336" s="19"/>
      <c r="DDR336" s="19"/>
      <c r="DDS336" s="19"/>
      <c r="DDT336" s="15"/>
      <c r="DDU336" s="16"/>
      <c r="DDV336" s="17"/>
      <c r="DDW336" s="18"/>
      <c r="DDX336" s="17"/>
      <c r="DDY336" s="19"/>
      <c r="DDZ336" s="19"/>
      <c r="DEA336" s="19"/>
      <c r="DEB336" s="15"/>
      <c r="DEC336" s="16"/>
      <c r="DED336" s="17"/>
      <c r="DEE336" s="18"/>
      <c r="DEF336" s="17"/>
      <c r="DEG336" s="19"/>
      <c r="DEH336" s="19"/>
      <c r="DEI336" s="19"/>
      <c r="DEJ336" s="15"/>
      <c r="DEK336" s="16"/>
      <c r="DEL336" s="17"/>
      <c r="DEM336" s="18"/>
      <c r="DEN336" s="17"/>
      <c r="DEO336" s="19"/>
      <c r="DEP336" s="19"/>
      <c r="DEQ336" s="19"/>
      <c r="DER336" s="15"/>
      <c r="DES336" s="16"/>
      <c r="DET336" s="17"/>
      <c r="DEU336" s="18"/>
      <c r="DEV336" s="17"/>
      <c r="DEW336" s="19"/>
      <c r="DEX336" s="19"/>
      <c r="DEY336" s="19"/>
      <c r="DEZ336" s="15"/>
      <c r="DFA336" s="16"/>
      <c r="DFB336" s="17"/>
      <c r="DFC336" s="18"/>
      <c r="DFD336" s="17"/>
      <c r="DFE336" s="19"/>
      <c r="DFF336" s="19"/>
      <c r="DFG336" s="19"/>
      <c r="DFH336" s="15"/>
      <c r="DFI336" s="16"/>
      <c r="DFJ336" s="17"/>
      <c r="DFK336" s="18"/>
      <c r="DFL336" s="17"/>
      <c r="DFM336" s="19"/>
      <c r="DFN336" s="19"/>
      <c r="DFO336" s="19"/>
      <c r="DFP336" s="15"/>
      <c r="DFQ336" s="16"/>
      <c r="DFR336" s="17"/>
      <c r="DFS336" s="18"/>
      <c r="DFT336" s="17"/>
      <c r="DFU336" s="19"/>
      <c r="DFV336" s="19"/>
      <c r="DFW336" s="19"/>
      <c r="DFX336" s="15"/>
      <c r="DFY336" s="16"/>
      <c r="DFZ336" s="17"/>
      <c r="DGA336" s="18"/>
      <c r="DGB336" s="17"/>
      <c r="DGC336" s="19"/>
      <c r="DGD336" s="19"/>
      <c r="DGE336" s="19"/>
      <c r="DGF336" s="15"/>
      <c r="DGG336" s="16"/>
      <c r="DGH336" s="17"/>
      <c r="DGI336" s="18"/>
      <c r="DGJ336" s="17"/>
      <c r="DGK336" s="19"/>
      <c r="DGL336" s="19"/>
      <c r="DGM336" s="19"/>
      <c r="DGN336" s="15"/>
      <c r="DGO336" s="16"/>
      <c r="DGP336" s="17"/>
      <c r="DGQ336" s="18"/>
      <c r="DGR336" s="17"/>
      <c r="DGS336" s="19"/>
      <c r="DGT336" s="19"/>
      <c r="DGU336" s="19"/>
      <c r="DGV336" s="15"/>
      <c r="DGW336" s="16"/>
      <c r="DGX336" s="17"/>
      <c r="DGY336" s="18"/>
      <c r="DGZ336" s="17"/>
      <c r="DHA336" s="19"/>
      <c r="DHB336" s="19"/>
      <c r="DHC336" s="19"/>
      <c r="DHD336" s="15"/>
      <c r="DHE336" s="16"/>
      <c r="DHF336" s="17"/>
      <c r="DHG336" s="18"/>
      <c r="DHH336" s="17"/>
      <c r="DHI336" s="19"/>
      <c r="DHJ336" s="19"/>
      <c r="DHK336" s="19"/>
      <c r="DHL336" s="15"/>
      <c r="DHM336" s="16"/>
      <c r="DHN336" s="17"/>
      <c r="DHO336" s="18"/>
      <c r="DHP336" s="17"/>
      <c r="DHQ336" s="19"/>
      <c r="DHR336" s="19"/>
      <c r="DHS336" s="19"/>
      <c r="DHT336" s="15"/>
      <c r="DHU336" s="16"/>
      <c r="DHV336" s="17"/>
      <c r="DHW336" s="18"/>
      <c r="DHX336" s="17"/>
      <c r="DHY336" s="19"/>
      <c r="DHZ336" s="19"/>
      <c r="DIA336" s="19"/>
      <c r="DIB336" s="15"/>
      <c r="DIC336" s="16"/>
      <c r="DID336" s="17"/>
      <c r="DIE336" s="18"/>
      <c r="DIF336" s="17"/>
      <c r="DIG336" s="19"/>
      <c r="DIH336" s="19"/>
      <c r="DII336" s="19"/>
      <c r="DIJ336" s="15"/>
      <c r="DIK336" s="16"/>
      <c r="DIL336" s="17"/>
      <c r="DIM336" s="18"/>
      <c r="DIN336" s="17"/>
      <c r="DIO336" s="19"/>
      <c r="DIP336" s="19"/>
      <c r="DIQ336" s="19"/>
      <c r="DIR336" s="15"/>
      <c r="DIS336" s="16"/>
      <c r="DIT336" s="17"/>
      <c r="DIU336" s="18"/>
      <c r="DIV336" s="17"/>
      <c r="DIW336" s="19"/>
      <c r="DIX336" s="19"/>
      <c r="DIY336" s="19"/>
      <c r="DIZ336" s="15"/>
      <c r="DJA336" s="16"/>
      <c r="DJB336" s="17"/>
      <c r="DJC336" s="18"/>
      <c r="DJD336" s="17"/>
      <c r="DJE336" s="19"/>
      <c r="DJF336" s="19"/>
      <c r="DJG336" s="19"/>
      <c r="DJH336" s="15"/>
      <c r="DJI336" s="16"/>
      <c r="DJJ336" s="17"/>
      <c r="DJK336" s="18"/>
      <c r="DJL336" s="17"/>
      <c r="DJM336" s="19"/>
      <c r="DJN336" s="19"/>
      <c r="DJO336" s="19"/>
      <c r="DJP336" s="15"/>
      <c r="DJQ336" s="16"/>
      <c r="DJR336" s="17"/>
      <c r="DJS336" s="18"/>
      <c r="DJT336" s="17"/>
      <c r="DJU336" s="19"/>
      <c r="DJV336" s="19"/>
      <c r="DJW336" s="19"/>
      <c r="DJX336" s="15"/>
      <c r="DJY336" s="16"/>
      <c r="DJZ336" s="17"/>
      <c r="DKA336" s="18"/>
      <c r="DKB336" s="17"/>
      <c r="DKC336" s="19"/>
      <c r="DKD336" s="19"/>
      <c r="DKE336" s="19"/>
      <c r="DKF336" s="15"/>
      <c r="DKG336" s="16"/>
      <c r="DKH336" s="17"/>
      <c r="DKI336" s="18"/>
      <c r="DKJ336" s="17"/>
      <c r="DKK336" s="19"/>
      <c r="DKL336" s="19"/>
      <c r="DKM336" s="19"/>
      <c r="DKN336" s="15"/>
      <c r="DKO336" s="16"/>
      <c r="DKP336" s="17"/>
      <c r="DKQ336" s="18"/>
      <c r="DKR336" s="17"/>
      <c r="DKS336" s="19"/>
      <c r="DKT336" s="19"/>
      <c r="DKU336" s="19"/>
      <c r="DKV336" s="15"/>
      <c r="DKW336" s="16"/>
      <c r="DKX336" s="17"/>
      <c r="DKY336" s="18"/>
      <c r="DKZ336" s="17"/>
      <c r="DLA336" s="19"/>
      <c r="DLB336" s="19"/>
      <c r="DLC336" s="19"/>
      <c r="DLD336" s="15"/>
      <c r="DLE336" s="16"/>
      <c r="DLF336" s="17"/>
      <c r="DLG336" s="18"/>
      <c r="DLH336" s="17"/>
      <c r="DLI336" s="19"/>
      <c r="DLJ336" s="19"/>
      <c r="DLK336" s="19"/>
      <c r="DLL336" s="15"/>
      <c r="DLM336" s="16"/>
      <c r="DLN336" s="17"/>
      <c r="DLO336" s="18"/>
      <c r="DLP336" s="17"/>
      <c r="DLQ336" s="19"/>
      <c r="DLR336" s="19"/>
      <c r="DLS336" s="19"/>
      <c r="DLT336" s="15"/>
      <c r="DLU336" s="16"/>
      <c r="DLV336" s="17"/>
      <c r="DLW336" s="18"/>
      <c r="DLX336" s="17"/>
      <c r="DLY336" s="19"/>
      <c r="DLZ336" s="19"/>
      <c r="DMA336" s="19"/>
      <c r="DMB336" s="15"/>
      <c r="DMC336" s="16"/>
      <c r="DMD336" s="17"/>
      <c r="DME336" s="18"/>
      <c r="DMF336" s="17"/>
      <c r="DMG336" s="19"/>
      <c r="DMH336" s="19"/>
      <c r="DMI336" s="19"/>
      <c r="DMJ336" s="15"/>
      <c r="DMK336" s="16"/>
      <c r="DML336" s="17"/>
      <c r="DMM336" s="18"/>
      <c r="DMN336" s="17"/>
      <c r="DMO336" s="19"/>
      <c r="DMP336" s="19"/>
      <c r="DMQ336" s="19"/>
      <c r="DMR336" s="15"/>
      <c r="DMS336" s="16"/>
      <c r="DMT336" s="17"/>
      <c r="DMU336" s="18"/>
      <c r="DMV336" s="17"/>
      <c r="DMW336" s="19"/>
      <c r="DMX336" s="19"/>
      <c r="DMY336" s="19"/>
      <c r="DMZ336" s="15"/>
      <c r="DNA336" s="16"/>
      <c r="DNB336" s="17"/>
      <c r="DNC336" s="18"/>
      <c r="DND336" s="17"/>
      <c r="DNE336" s="19"/>
      <c r="DNF336" s="19"/>
      <c r="DNG336" s="19"/>
      <c r="DNH336" s="15"/>
      <c r="DNI336" s="16"/>
      <c r="DNJ336" s="17"/>
      <c r="DNK336" s="18"/>
      <c r="DNL336" s="17"/>
      <c r="DNM336" s="19"/>
      <c r="DNN336" s="19"/>
      <c r="DNO336" s="19"/>
      <c r="DNP336" s="15"/>
      <c r="DNQ336" s="16"/>
      <c r="DNR336" s="17"/>
      <c r="DNS336" s="18"/>
      <c r="DNT336" s="17"/>
      <c r="DNU336" s="19"/>
      <c r="DNV336" s="19"/>
      <c r="DNW336" s="19"/>
      <c r="DNX336" s="15"/>
      <c r="DNY336" s="16"/>
      <c r="DNZ336" s="17"/>
      <c r="DOA336" s="18"/>
      <c r="DOB336" s="17"/>
      <c r="DOC336" s="19"/>
      <c r="DOD336" s="19"/>
      <c r="DOE336" s="19"/>
      <c r="DOF336" s="15"/>
      <c r="DOG336" s="16"/>
      <c r="DOH336" s="17"/>
      <c r="DOI336" s="18"/>
      <c r="DOJ336" s="17"/>
      <c r="DOK336" s="19"/>
      <c r="DOL336" s="19"/>
      <c r="DOM336" s="19"/>
      <c r="DON336" s="15"/>
      <c r="DOO336" s="16"/>
      <c r="DOP336" s="17"/>
      <c r="DOQ336" s="18"/>
      <c r="DOR336" s="17"/>
      <c r="DOS336" s="19"/>
      <c r="DOT336" s="19"/>
      <c r="DOU336" s="19"/>
      <c r="DOV336" s="15"/>
      <c r="DOW336" s="16"/>
      <c r="DOX336" s="17"/>
      <c r="DOY336" s="18"/>
      <c r="DOZ336" s="17"/>
      <c r="DPA336" s="19"/>
      <c r="DPB336" s="19"/>
      <c r="DPC336" s="19"/>
      <c r="DPD336" s="15"/>
      <c r="DPE336" s="16"/>
      <c r="DPF336" s="17"/>
      <c r="DPG336" s="18"/>
      <c r="DPH336" s="17"/>
      <c r="DPI336" s="19"/>
      <c r="DPJ336" s="19"/>
      <c r="DPK336" s="19"/>
      <c r="DPL336" s="15"/>
      <c r="DPM336" s="16"/>
      <c r="DPN336" s="17"/>
      <c r="DPO336" s="18"/>
      <c r="DPP336" s="17"/>
      <c r="DPQ336" s="19"/>
      <c r="DPR336" s="19"/>
      <c r="DPS336" s="19"/>
      <c r="DPT336" s="15"/>
      <c r="DPU336" s="16"/>
      <c r="DPV336" s="17"/>
      <c r="DPW336" s="18"/>
      <c r="DPX336" s="17"/>
      <c r="DPY336" s="19"/>
      <c r="DPZ336" s="19"/>
      <c r="DQA336" s="19"/>
      <c r="DQB336" s="15"/>
      <c r="DQC336" s="16"/>
      <c r="DQD336" s="17"/>
      <c r="DQE336" s="18"/>
      <c r="DQF336" s="17"/>
      <c r="DQG336" s="19"/>
      <c r="DQH336" s="19"/>
      <c r="DQI336" s="19"/>
      <c r="DQJ336" s="15"/>
      <c r="DQK336" s="16"/>
      <c r="DQL336" s="17"/>
      <c r="DQM336" s="18"/>
      <c r="DQN336" s="17"/>
      <c r="DQO336" s="19"/>
      <c r="DQP336" s="19"/>
      <c r="DQQ336" s="19"/>
      <c r="DQR336" s="15"/>
      <c r="DQS336" s="16"/>
      <c r="DQT336" s="17"/>
      <c r="DQU336" s="18"/>
      <c r="DQV336" s="17"/>
      <c r="DQW336" s="19"/>
      <c r="DQX336" s="19"/>
      <c r="DQY336" s="19"/>
      <c r="DQZ336" s="15"/>
      <c r="DRA336" s="16"/>
      <c r="DRB336" s="17"/>
      <c r="DRC336" s="18"/>
      <c r="DRD336" s="17"/>
      <c r="DRE336" s="19"/>
      <c r="DRF336" s="19"/>
      <c r="DRG336" s="19"/>
      <c r="DRH336" s="15"/>
      <c r="DRI336" s="16"/>
      <c r="DRJ336" s="17"/>
      <c r="DRK336" s="18"/>
      <c r="DRL336" s="17"/>
      <c r="DRM336" s="19"/>
      <c r="DRN336" s="19"/>
      <c r="DRO336" s="19"/>
      <c r="DRP336" s="15"/>
      <c r="DRQ336" s="16"/>
      <c r="DRR336" s="17"/>
      <c r="DRS336" s="18"/>
      <c r="DRT336" s="17"/>
      <c r="DRU336" s="19"/>
      <c r="DRV336" s="19"/>
      <c r="DRW336" s="19"/>
      <c r="DRX336" s="15"/>
      <c r="DRY336" s="16"/>
      <c r="DRZ336" s="17"/>
      <c r="DSA336" s="18"/>
      <c r="DSB336" s="17"/>
      <c r="DSC336" s="19"/>
      <c r="DSD336" s="19"/>
      <c r="DSE336" s="19"/>
      <c r="DSF336" s="15"/>
      <c r="DSG336" s="16"/>
      <c r="DSH336" s="17"/>
      <c r="DSI336" s="18"/>
      <c r="DSJ336" s="17"/>
      <c r="DSK336" s="19"/>
      <c r="DSL336" s="19"/>
      <c r="DSM336" s="19"/>
      <c r="DSN336" s="15"/>
      <c r="DSO336" s="16"/>
      <c r="DSP336" s="17"/>
      <c r="DSQ336" s="18"/>
      <c r="DSR336" s="17"/>
      <c r="DSS336" s="19"/>
      <c r="DST336" s="19"/>
      <c r="DSU336" s="19"/>
      <c r="DSV336" s="15"/>
      <c r="DSW336" s="16"/>
      <c r="DSX336" s="17"/>
      <c r="DSY336" s="18"/>
      <c r="DSZ336" s="17"/>
      <c r="DTA336" s="19"/>
      <c r="DTB336" s="19"/>
      <c r="DTC336" s="19"/>
      <c r="DTD336" s="15"/>
      <c r="DTE336" s="16"/>
      <c r="DTF336" s="17"/>
      <c r="DTG336" s="18"/>
      <c r="DTH336" s="17"/>
      <c r="DTI336" s="19"/>
      <c r="DTJ336" s="19"/>
      <c r="DTK336" s="19"/>
      <c r="DTL336" s="15"/>
      <c r="DTM336" s="16"/>
      <c r="DTN336" s="17"/>
      <c r="DTO336" s="18"/>
      <c r="DTP336" s="17"/>
      <c r="DTQ336" s="19"/>
      <c r="DTR336" s="19"/>
      <c r="DTS336" s="19"/>
      <c r="DTT336" s="15"/>
      <c r="DTU336" s="16"/>
      <c r="DTV336" s="17"/>
      <c r="DTW336" s="18"/>
      <c r="DTX336" s="17"/>
      <c r="DTY336" s="19"/>
      <c r="DTZ336" s="19"/>
      <c r="DUA336" s="19"/>
      <c r="DUB336" s="15"/>
      <c r="DUC336" s="16"/>
      <c r="DUD336" s="17"/>
      <c r="DUE336" s="18"/>
      <c r="DUF336" s="17"/>
      <c r="DUG336" s="19"/>
      <c r="DUH336" s="19"/>
      <c r="DUI336" s="19"/>
      <c r="DUJ336" s="15"/>
      <c r="DUK336" s="16"/>
      <c r="DUL336" s="17"/>
      <c r="DUM336" s="18"/>
      <c r="DUN336" s="17"/>
      <c r="DUO336" s="19"/>
      <c r="DUP336" s="19"/>
      <c r="DUQ336" s="19"/>
      <c r="DUR336" s="15"/>
      <c r="DUS336" s="16"/>
      <c r="DUT336" s="17"/>
      <c r="DUU336" s="18"/>
      <c r="DUV336" s="17"/>
      <c r="DUW336" s="19"/>
      <c r="DUX336" s="19"/>
      <c r="DUY336" s="19"/>
      <c r="DUZ336" s="15"/>
      <c r="DVA336" s="16"/>
      <c r="DVB336" s="17"/>
      <c r="DVC336" s="18"/>
      <c r="DVD336" s="17"/>
      <c r="DVE336" s="19"/>
      <c r="DVF336" s="19"/>
      <c r="DVG336" s="19"/>
      <c r="DVH336" s="15"/>
      <c r="DVI336" s="16"/>
      <c r="DVJ336" s="17"/>
      <c r="DVK336" s="18"/>
      <c r="DVL336" s="17"/>
      <c r="DVM336" s="19"/>
      <c r="DVN336" s="19"/>
      <c r="DVO336" s="19"/>
      <c r="DVP336" s="15"/>
      <c r="DVQ336" s="16"/>
      <c r="DVR336" s="17"/>
      <c r="DVS336" s="18"/>
      <c r="DVT336" s="17"/>
      <c r="DVU336" s="19"/>
      <c r="DVV336" s="19"/>
      <c r="DVW336" s="19"/>
      <c r="DVX336" s="15"/>
      <c r="DVY336" s="16"/>
      <c r="DVZ336" s="17"/>
      <c r="DWA336" s="18"/>
      <c r="DWB336" s="17"/>
      <c r="DWC336" s="19"/>
      <c r="DWD336" s="19"/>
      <c r="DWE336" s="19"/>
      <c r="DWF336" s="15"/>
      <c r="DWG336" s="16"/>
      <c r="DWH336" s="17"/>
      <c r="DWI336" s="18"/>
      <c r="DWJ336" s="17"/>
      <c r="DWK336" s="19"/>
      <c r="DWL336" s="19"/>
      <c r="DWM336" s="19"/>
      <c r="DWN336" s="15"/>
      <c r="DWO336" s="16"/>
      <c r="DWP336" s="17"/>
      <c r="DWQ336" s="18"/>
      <c r="DWR336" s="17"/>
      <c r="DWS336" s="19"/>
      <c r="DWT336" s="19"/>
      <c r="DWU336" s="19"/>
      <c r="DWV336" s="15"/>
      <c r="DWW336" s="16"/>
      <c r="DWX336" s="17"/>
      <c r="DWY336" s="18"/>
      <c r="DWZ336" s="17"/>
      <c r="DXA336" s="19"/>
      <c r="DXB336" s="19"/>
      <c r="DXC336" s="19"/>
      <c r="DXD336" s="15"/>
      <c r="DXE336" s="16"/>
      <c r="DXF336" s="17"/>
      <c r="DXG336" s="18"/>
      <c r="DXH336" s="17"/>
      <c r="DXI336" s="19"/>
      <c r="DXJ336" s="19"/>
      <c r="DXK336" s="19"/>
      <c r="DXL336" s="15"/>
      <c r="DXM336" s="16"/>
      <c r="DXN336" s="17"/>
      <c r="DXO336" s="18"/>
      <c r="DXP336" s="17"/>
      <c r="DXQ336" s="19"/>
      <c r="DXR336" s="19"/>
      <c r="DXS336" s="19"/>
      <c r="DXT336" s="15"/>
      <c r="DXU336" s="16"/>
      <c r="DXV336" s="17"/>
      <c r="DXW336" s="18"/>
      <c r="DXX336" s="17"/>
      <c r="DXY336" s="19"/>
      <c r="DXZ336" s="19"/>
      <c r="DYA336" s="19"/>
      <c r="DYB336" s="15"/>
      <c r="DYC336" s="16"/>
      <c r="DYD336" s="17"/>
      <c r="DYE336" s="18"/>
      <c r="DYF336" s="17"/>
      <c r="DYG336" s="19"/>
      <c r="DYH336" s="19"/>
      <c r="DYI336" s="19"/>
      <c r="DYJ336" s="15"/>
      <c r="DYK336" s="16"/>
      <c r="DYL336" s="17"/>
      <c r="DYM336" s="18"/>
      <c r="DYN336" s="17"/>
      <c r="DYO336" s="19"/>
      <c r="DYP336" s="19"/>
      <c r="DYQ336" s="19"/>
      <c r="DYR336" s="15"/>
      <c r="DYS336" s="16"/>
      <c r="DYT336" s="17"/>
      <c r="DYU336" s="18"/>
      <c r="DYV336" s="17"/>
      <c r="DYW336" s="19"/>
      <c r="DYX336" s="19"/>
      <c r="DYY336" s="19"/>
      <c r="DYZ336" s="15"/>
      <c r="DZA336" s="16"/>
      <c r="DZB336" s="17"/>
      <c r="DZC336" s="18"/>
      <c r="DZD336" s="17"/>
      <c r="DZE336" s="19"/>
      <c r="DZF336" s="19"/>
      <c r="DZG336" s="19"/>
      <c r="DZH336" s="15"/>
      <c r="DZI336" s="16"/>
      <c r="DZJ336" s="17"/>
      <c r="DZK336" s="18"/>
      <c r="DZL336" s="17"/>
      <c r="DZM336" s="19"/>
      <c r="DZN336" s="19"/>
      <c r="DZO336" s="19"/>
      <c r="DZP336" s="15"/>
      <c r="DZQ336" s="16"/>
      <c r="DZR336" s="17"/>
      <c r="DZS336" s="18"/>
      <c r="DZT336" s="17"/>
      <c r="DZU336" s="19"/>
      <c r="DZV336" s="19"/>
      <c r="DZW336" s="19"/>
      <c r="DZX336" s="15"/>
      <c r="DZY336" s="16"/>
      <c r="DZZ336" s="17"/>
      <c r="EAA336" s="18"/>
      <c r="EAB336" s="17"/>
      <c r="EAC336" s="19"/>
      <c r="EAD336" s="19"/>
      <c r="EAE336" s="19"/>
      <c r="EAF336" s="15"/>
      <c r="EAG336" s="16"/>
      <c r="EAH336" s="17"/>
      <c r="EAI336" s="18"/>
      <c r="EAJ336" s="17"/>
      <c r="EAK336" s="19"/>
      <c r="EAL336" s="19"/>
      <c r="EAM336" s="19"/>
      <c r="EAN336" s="15"/>
      <c r="EAO336" s="16"/>
      <c r="EAP336" s="17"/>
      <c r="EAQ336" s="18"/>
      <c r="EAR336" s="17"/>
      <c r="EAS336" s="19"/>
      <c r="EAT336" s="19"/>
      <c r="EAU336" s="19"/>
      <c r="EAV336" s="15"/>
      <c r="EAW336" s="16"/>
      <c r="EAX336" s="17"/>
      <c r="EAY336" s="18"/>
      <c r="EAZ336" s="17"/>
      <c r="EBA336" s="19"/>
      <c r="EBB336" s="19"/>
      <c r="EBC336" s="19"/>
      <c r="EBD336" s="15"/>
      <c r="EBE336" s="16"/>
      <c r="EBF336" s="17"/>
      <c r="EBG336" s="18"/>
      <c r="EBH336" s="17"/>
      <c r="EBI336" s="19"/>
      <c r="EBJ336" s="19"/>
      <c r="EBK336" s="19"/>
      <c r="EBL336" s="15"/>
      <c r="EBM336" s="16"/>
      <c r="EBN336" s="17"/>
      <c r="EBO336" s="18"/>
      <c r="EBP336" s="17"/>
      <c r="EBQ336" s="19"/>
      <c r="EBR336" s="19"/>
      <c r="EBS336" s="19"/>
      <c r="EBT336" s="15"/>
      <c r="EBU336" s="16"/>
      <c r="EBV336" s="17"/>
      <c r="EBW336" s="18"/>
      <c r="EBX336" s="17"/>
      <c r="EBY336" s="19"/>
      <c r="EBZ336" s="19"/>
      <c r="ECA336" s="19"/>
      <c r="ECB336" s="15"/>
      <c r="ECC336" s="16"/>
      <c r="ECD336" s="17"/>
      <c r="ECE336" s="18"/>
      <c r="ECF336" s="17"/>
      <c r="ECG336" s="19"/>
      <c r="ECH336" s="19"/>
      <c r="ECI336" s="19"/>
      <c r="ECJ336" s="15"/>
      <c r="ECK336" s="16"/>
      <c r="ECL336" s="17"/>
      <c r="ECM336" s="18"/>
      <c r="ECN336" s="17"/>
      <c r="ECO336" s="19"/>
      <c r="ECP336" s="19"/>
      <c r="ECQ336" s="19"/>
      <c r="ECR336" s="15"/>
      <c r="ECS336" s="16"/>
      <c r="ECT336" s="17"/>
      <c r="ECU336" s="18"/>
      <c r="ECV336" s="17"/>
      <c r="ECW336" s="19"/>
      <c r="ECX336" s="19"/>
      <c r="ECY336" s="19"/>
      <c r="ECZ336" s="15"/>
      <c r="EDA336" s="16"/>
      <c r="EDB336" s="17"/>
      <c r="EDC336" s="18"/>
      <c r="EDD336" s="17"/>
      <c r="EDE336" s="19"/>
      <c r="EDF336" s="19"/>
      <c r="EDG336" s="19"/>
      <c r="EDH336" s="15"/>
      <c r="EDI336" s="16"/>
      <c r="EDJ336" s="17"/>
      <c r="EDK336" s="18"/>
      <c r="EDL336" s="17"/>
      <c r="EDM336" s="19"/>
      <c r="EDN336" s="19"/>
      <c r="EDO336" s="19"/>
      <c r="EDP336" s="15"/>
      <c r="EDQ336" s="16"/>
      <c r="EDR336" s="17"/>
      <c r="EDS336" s="18"/>
      <c r="EDT336" s="17"/>
      <c r="EDU336" s="19"/>
      <c r="EDV336" s="19"/>
      <c r="EDW336" s="19"/>
      <c r="EDX336" s="15"/>
      <c r="EDY336" s="16"/>
      <c r="EDZ336" s="17"/>
      <c r="EEA336" s="18"/>
      <c r="EEB336" s="17"/>
      <c r="EEC336" s="19"/>
      <c r="EED336" s="19"/>
      <c r="EEE336" s="19"/>
      <c r="EEF336" s="15"/>
      <c r="EEG336" s="16"/>
      <c r="EEH336" s="17"/>
      <c r="EEI336" s="18"/>
      <c r="EEJ336" s="17"/>
      <c r="EEK336" s="19"/>
      <c r="EEL336" s="19"/>
      <c r="EEM336" s="19"/>
      <c r="EEN336" s="15"/>
      <c r="EEO336" s="16"/>
      <c r="EEP336" s="17"/>
      <c r="EEQ336" s="18"/>
      <c r="EER336" s="17"/>
      <c r="EES336" s="19"/>
      <c r="EET336" s="19"/>
      <c r="EEU336" s="19"/>
      <c r="EEV336" s="15"/>
      <c r="EEW336" s="16"/>
      <c r="EEX336" s="17"/>
      <c r="EEY336" s="18"/>
      <c r="EEZ336" s="17"/>
      <c r="EFA336" s="19"/>
      <c r="EFB336" s="19"/>
      <c r="EFC336" s="19"/>
      <c r="EFD336" s="15"/>
      <c r="EFE336" s="16"/>
      <c r="EFF336" s="17"/>
      <c r="EFG336" s="18"/>
      <c r="EFH336" s="17"/>
      <c r="EFI336" s="19"/>
      <c r="EFJ336" s="19"/>
      <c r="EFK336" s="19"/>
      <c r="EFL336" s="15"/>
      <c r="EFM336" s="16"/>
      <c r="EFN336" s="17"/>
      <c r="EFO336" s="18"/>
      <c r="EFP336" s="17"/>
      <c r="EFQ336" s="19"/>
      <c r="EFR336" s="19"/>
      <c r="EFS336" s="19"/>
      <c r="EFT336" s="15"/>
      <c r="EFU336" s="16"/>
      <c r="EFV336" s="17"/>
      <c r="EFW336" s="18"/>
      <c r="EFX336" s="17"/>
      <c r="EFY336" s="19"/>
      <c r="EFZ336" s="19"/>
      <c r="EGA336" s="19"/>
      <c r="EGB336" s="15"/>
      <c r="EGC336" s="16"/>
      <c r="EGD336" s="17"/>
      <c r="EGE336" s="18"/>
      <c r="EGF336" s="17"/>
      <c r="EGG336" s="19"/>
      <c r="EGH336" s="19"/>
      <c r="EGI336" s="19"/>
      <c r="EGJ336" s="15"/>
      <c r="EGK336" s="16"/>
      <c r="EGL336" s="17"/>
      <c r="EGM336" s="18"/>
      <c r="EGN336" s="17"/>
      <c r="EGO336" s="19"/>
      <c r="EGP336" s="19"/>
      <c r="EGQ336" s="19"/>
      <c r="EGR336" s="15"/>
      <c r="EGS336" s="16"/>
      <c r="EGT336" s="17"/>
      <c r="EGU336" s="18"/>
      <c r="EGV336" s="17"/>
      <c r="EGW336" s="19"/>
      <c r="EGX336" s="19"/>
      <c r="EGY336" s="19"/>
      <c r="EGZ336" s="15"/>
      <c r="EHA336" s="16"/>
      <c r="EHB336" s="17"/>
      <c r="EHC336" s="18"/>
      <c r="EHD336" s="17"/>
      <c r="EHE336" s="19"/>
      <c r="EHF336" s="19"/>
      <c r="EHG336" s="19"/>
      <c r="EHH336" s="15"/>
      <c r="EHI336" s="16"/>
      <c r="EHJ336" s="17"/>
      <c r="EHK336" s="18"/>
      <c r="EHL336" s="17"/>
      <c r="EHM336" s="19"/>
      <c r="EHN336" s="19"/>
      <c r="EHO336" s="19"/>
      <c r="EHP336" s="15"/>
      <c r="EHQ336" s="16"/>
      <c r="EHR336" s="17"/>
      <c r="EHS336" s="18"/>
      <c r="EHT336" s="17"/>
      <c r="EHU336" s="19"/>
      <c r="EHV336" s="19"/>
      <c r="EHW336" s="19"/>
      <c r="EHX336" s="15"/>
      <c r="EHY336" s="16"/>
      <c r="EHZ336" s="17"/>
      <c r="EIA336" s="18"/>
      <c r="EIB336" s="17"/>
      <c r="EIC336" s="19"/>
      <c r="EID336" s="19"/>
      <c r="EIE336" s="19"/>
      <c r="EIF336" s="15"/>
      <c r="EIG336" s="16"/>
      <c r="EIH336" s="17"/>
      <c r="EII336" s="18"/>
      <c r="EIJ336" s="17"/>
      <c r="EIK336" s="19"/>
      <c r="EIL336" s="19"/>
      <c r="EIM336" s="19"/>
      <c r="EIN336" s="15"/>
      <c r="EIO336" s="16"/>
      <c r="EIP336" s="17"/>
      <c r="EIQ336" s="18"/>
      <c r="EIR336" s="17"/>
      <c r="EIS336" s="19"/>
      <c r="EIT336" s="19"/>
      <c r="EIU336" s="19"/>
      <c r="EIV336" s="15"/>
      <c r="EIW336" s="16"/>
      <c r="EIX336" s="17"/>
      <c r="EIY336" s="18"/>
      <c r="EIZ336" s="17"/>
      <c r="EJA336" s="19"/>
      <c r="EJB336" s="19"/>
      <c r="EJC336" s="19"/>
      <c r="EJD336" s="15"/>
      <c r="EJE336" s="16"/>
      <c r="EJF336" s="17"/>
      <c r="EJG336" s="18"/>
      <c r="EJH336" s="17"/>
      <c r="EJI336" s="19"/>
      <c r="EJJ336" s="19"/>
      <c r="EJK336" s="19"/>
      <c r="EJL336" s="15"/>
      <c r="EJM336" s="16"/>
      <c r="EJN336" s="17"/>
      <c r="EJO336" s="18"/>
      <c r="EJP336" s="17"/>
      <c r="EJQ336" s="19"/>
      <c r="EJR336" s="19"/>
      <c r="EJS336" s="19"/>
      <c r="EJT336" s="15"/>
      <c r="EJU336" s="16"/>
      <c r="EJV336" s="17"/>
      <c r="EJW336" s="18"/>
      <c r="EJX336" s="17"/>
      <c r="EJY336" s="19"/>
      <c r="EJZ336" s="19"/>
      <c r="EKA336" s="19"/>
      <c r="EKB336" s="15"/>
      <c r="EKC336" s="16"/>
      <c r="EKD336" s="17"/>
      <c r="EKE336" s="18"/>
      <c r="EKF336" s="17"/>
      <c r="EKG336" s="19"/>
      <c r="EKH336" s="19"/>
      <c r="EKI336" s="19"/>
      <c r="EKJ336" s="15"/>
      <c r="EKK336" s="16"/>
      <c r="EKL336" s="17"/>
      <c r="EKM336" s="18"/>
      <c r="EKN336" s="17"/>
      <c r="EKO336" s="19"/>
      <c r="EKP336" s="19"/>
      <c r="EKQ336" s="19"/>
      <c r="EKR336" s="15"/>
      <c r="EKS336" s="16"/>
      <c r="EKT336" s="17"/>
      <c r="EKU336" s="18"/>
      <c r="EKV336" s="17"/>
      <c r="EKW336" s="19"/>
      <c r="EKX336" s="19"/>
      <c r="EKY336" s="19"/>
      <c r="EKZ336" s="15"/>
      <c r="ELA336" s="16"/>
      <c r="ELB336" s="17"/>
      <c r="ELC336" s="18"/>
      <c r="ELD336" s="17"/>
      <c r="ELE336" s="19"/>
      <c r="ELF336" s="19"/>
      <c r="ELG336" s="19"/>
      <c r="ELH336" s="15"/>
      <c r="ELI336" s="16"/>
      <c r="ELJ336" s="17"/>
      <c r="ELK336" s="18"/>
      <c r="ELL336" s="17"/>
      <c r="ELM336" s="19"/>
      <c r="ELN336" s="19"/>
      <c r="ELO336" s="19"/>
      <c r="ELP336" s="15"/>
      <c r="ELQ336" s="16"/>
      <c r="ELR336" s="17"/>
      <c r="ELS336" s="18"/>
      <c r="ELT336" s="17"/>
      <c r="ELU336" s="19"/>
      <c r="ELV336" s="19"/>
      <c r="ELW336" s="19"/>
      <c r="ELX336" s="15"/>
      <c r="ELY336" s="16"/>
      <c r="ELZ336" s="17"/>
      <c r="EMA336" s="18"/>
      <c r="EMB336" s="17"/>
      <c r="EMC336" s="19"/>
      <c r="EMD336" s="19"/>
      <c r="EME336" s="19"/>
      <c r="EMF336" s="15"/>
      <c r="EMG336" s="16"/>
      <c r="EMH336" s="17"/>
      <c r="EMI336" s="18"/>
      <c r="EMJ336" s="17"/>
      <c r="EMK336" s="19"/>
      <c r="EML336" s="19"/>
      <c r="EMM336" s="19"/>
      <c r="EMN336" s="15"/>
      <c r="EMO336" s="16"/>
      <c r="EMP336" s="17"/>
      <c r="EMQ336" s="18"/>
      <c r="EMR336" s="17"/>
      <c r="EMS336" s="19"/>
      <c r="EMT336" s="19"/>
      <c r="EMU336" s="19"/>
      <c r="EMV336" s="15"/>
      <c r="EMW336" s="16"/>
      <c r="EMX336" s="17"/>
      <c r="EMY336" s="18"/>
      <c r="EMZ336" s="17"/>
      <c r="ENA336" s="19"/>
      <c r="ENB336" s="19"/>
      <c r="ENC336" s="19"/>
      <c r="END336" s="15"/>
      <c r="ENE336" s="16"/>
      <c r="ENF336" s="17"/>
      <c r="ENG336" s="18"/>
      <c r="ENH336" s="17"/>
      <c r="ENI336" s="19"/>
      <c r="ENJ336" s="19"/>
      <c r="ENK336" s="19"/>
      <c r="ENL336" s="15"/>
      <c r="ENM336" s="16"/>
      <c r="ENN336" s="17"/>
      <c r="ENO336" s="18"/>
      <c r="ENP336" s="17"/>
      <c r="ENQ336" s="19"/>
      <c r="ENR336" s="19"/>
      <c r="ENS336" s="19"/>
      <c r="ENT336" s="15"/>
      <c r="ENU336" s="16"/>
      <c r="ENV336" s="17"/>
      <c r="ENW336" s="18"/>
      <c r="ENX336" s="17"/>
      <c r="ENY336" s="19"/>
      <c r="ENZ336" s="19"/>
      <c r="EOA336" s="19"/>
      <c r="EOB336" s="15"/>
      <c r="EOC336" s="16"/>
      <c r="EOD336" s="17"/>
      <c r="EOE336" s="18"/>
      <c r="EOF336" s="17"/>
      <c r="EOG336" s="19"/>
      <c r="EOH336" s="19"/>
      <c r="EOI336" s="19"/>
      <c r="EOJ336" s="15"/>
      <c r="EOK336" s="16"/>
      <c r="EOL336" s="17"/>
      <c r="EOM336" s="18"/>
      <c r="EON336" s="17"/>
      <c r="EOO336" s="19"/>
      <c r="EOP336" s="19"/>
      <c r="EOQ336" s="19"/>
      <c r="EOR336" s="15"/>
      <c r="EOS336" s="16"/>
      <c r="EOT336" s="17"/>
      <c r="EOU336" s="18"/>
      <c r="EOV336" s="17"/>
      <c r="EOW336" s="19"/>
      <c r="EOX336" s="19"/>
      <c r="EOY336" s="19"/>
      <c r="EOZ336" s="15"/>
      <c r="EPA336" s="16"/>
      <c r="EPB336" s="17"/>
      <c r="EPC336" s="18"/>
      <c r="EPD336" s="17"/>
      <c r="EPE336" s="19"/>
      <c r="EPF336" s="19"/>
      <c r="EPG336" s="19"/>
      <c r="EPH336" s="15"/>
      <c r="EPI336" s="16"/>
      <c r="EPJ336" s="17"/>
      <c r="EPK336" s="18"/>
      <c r="EPL336" s="17"/>
      <c r="EPM336" s="19"/>
      <c r="EPN336" s="19"/>
      <c r="EPO336" s="19"/>
      <c r="EPP336" s="15"/>
      <c r="EPQ336" s="16"/>
      <c r="EPR336" s="17"/>
      <c r="EPS336" s="18"/>
      <c r="EPT336" s="17"/>
      <c r="EPU336" s="19"/>
      <c r="EPV336" s="19"/>
      <c r="EPW336" s="19"/>
      <c r="EPX336" s="15"/>
      <c r="EPY336" s="16"/>
      <c r="EPZ336" s="17"/>
      <c r="EQA336" s="18"/>
      <c r="EQB336" s="17"/>
      <c r="EQC336" s="19"/>
      <c r="EQD336" s="19"/>
      <c r="EQE336" s="19"/>
      <c r="EQF336" s="15"/>
      <c r="EQG336" s="16"/>
      <c r="EQH336" s="17"/>
      <c r="EQI336" s="18"/>
      <c r="EQJ336" s="17"/>
      <c r="EQK336" s="19"/>
      <c r="EQL336" s="19"/>
      <c r="EQM336" s="19"/>
      <c r="EQN336" s="15"/>
      <c r="EQO336" s="16"/>
      <c r="EQP336" s="17"/>
      <c r="EQQ336" s="18"/>
      <c r="EQR336" s="17"/>
      <c r="EQS336" s="19"/>
      <c r="EQT336" s="19"/>
      <c r="EQU336" s="19"/>
      <c r="EQV336" s="15"/>
      <c r="EQW336" s="16"/>
      <c r="EQX336" s="17"/>
      <c r="EQY336" s="18"/>
      <c r="EQZ336" s="17"/>
      <c r="ERA336" s="19"/>
      <c r="ERB336" s="19"/>
      <c r="ERC336" s="19"/>
      <c r="ERD336" s="15"/>
      <c r="ERE336" s="16"/>
      <c r="ERF336" s="17"/>
      <c r="ERG336" s="18"/>
      <c r="ERH336" s="17"/>
      <c r="ERI336" s="19"/>
      <c r="ERJ336" s="19"/>
      <c r="ERK336" s="19"/>
      <c r="ERL336" s="15"/>
      <c r="ERM336" s="16"/>
      <c r="ERN336" s="17"/>
      <c r="ERO336" s="18"/>
      <c r="ERP336" s="17"/>
      <c r="ERQ336" s="19"/>
      <c r="ERR336" s="19"/>
      <c r="ERS336" s="19"/>
      <c r="ERT336" s="15"/>
      <c r="ERU336" s="16"/>
      <c r="ERV336" s="17"/>
      <c r="ERW336" s="18"/>
      <c r="ERX336" s="17"/>
      <c r="ERY336" s="19"/>
      <c r="ERZ336" s="19"/>
      <c r="ESA336" s="19"/>
      <c r="ESB336" s="15"/>
      <c r="ESC336" s="16"/>
      <c r="ESD336" s="17"/>
      <c r="ESE336" s="18"/>
      <c r="ESF336" s="17"/>
      <c r="ESG336" s="19"/>
      <c r="ESH336" s="19"/>
      <c r="ESI336" s="19"/>
      <c r="ESJ336" s="15"/>
      <c r="ESK336" s="16"/>
      <c r="ESL336" s="17"/>
      <c r="ESM336" s="18"/>
      <c r="ESN336" s="17"/>
      <c r="ESO336" s="19"/>
      <c r="ESP336" s="19"/>
      <c r="ESQ336" s="19"/>
      <c r="ESR336" s="15"/>
      <c r="ESS336" s="16"/>
      <c r="EST336" s="17"/>
      <c r="ESU336" s="18"/>
      <c r="ESV336" s="17"/>
      <c r="ESW336" s="19"/>
      <c r="ESX336" s="19"/>
      <c r="ESY336" s="19"/>
      <c r="ESZ336" s="15"/>
      <c r="ETA336" s="16"/>
      <c r="ETB336" s="17"/>
      <c r="ETC336" s="18"/>
      <c r="ETD336" s="17"/>
      <c r="ETE336" s="19"/>
      <c r="ETF336" s="19"/>
      <c r="ETG336" s="19"/>
      <c r="ETH336" s="15"/>
      <c r="ETI336" s="16"/>
      <c r="ETJ336" s="17"/>
      <c r="ETK336" s="18"/>
      <c r="ETL336" s="17"/>
      <c r="ETM336" s="19"/>
      <c r="ETN336" s="19"/>
      <c r="ETO336" s="19"/>
      <c r="ETP336" s="15"/>
      <c r="ETQ336" s="16"/>
      <c r="ETR336" s="17"/>
      <c r="ETS336" s="18"/>
      <c r="ETT336" s="17"/>
      <c r="ETU336" s="19"/>
      <c r="ETV336" s="19"/>
      <c r="ETW336" s="19"/>
      <c r="ETX336" s="15"/>
      <c r="ETY336" s="16"/>
      <c r="ETZ336" s="17"/>
      <c r="EUA336" s="18"/>
      <c r="EUB336" s="17"/>
      <c r="EUC336" s="19"/>
      <c r="EUD336" s="19"/>
      <c r="EUE336" s="19"/>
      <c r="EUF336" s="15"/>
      <c r="EUG336" s="16"/>
      <c r="EUH336" s="17"/>
      <c r="EUI336" s="18"/>
      <c r="EUJ336" s="17"/>
      <c r="EUK336" s="19"/>
      <c r="EUL336" s="19"/>
      <c r="EUM336" s="19"/>
      <c r="EUN336" s="15"/>
      <c r="EUO336" s="16"/>
      <c r="EUP336" s="17"/>
      <c r="EUQ336" s="18"/>
      <c r="EUR336" s="17"/>
      <c r="EUS336" s="19"/>
      <c r="EUT336" s="19"/>
      <c r="EUU336" s="19"/>
      <c r="EUV336" s="15"/>
      <c r="EUW336" s="16"/>
      <c r="EUX336" s="17"/>
      <c r="EUY336" s="18"/>
      <c r="EUZ336" s="17"/>
      <c r="EVA336" s="19"/>
      <c r="EVB336" s="19"/>
      <c r="EVC336" s="19"/>
      <c r="EVD336" s="15"/>
      <c r="EVE336" s="16"/>
      <c r="EVF336" s="17"/>
      <c r="EVG336" s="18"/>
      <c r="EVH336" s="17"/>
      <c r="EVI336" s="19"/>
      <c r="EVJ336" s="19"/>
      <c r="EVK336" s="19"/>
      <c r="EVL336" s="15"/>
      <c r="EVM336" s="16"/>
      <c r="EVN336" s="17"/>
      <c r="EVO336" s="18"/>
      <c r="EVP336" s="17"/>
      <c r="EVQ336" s="19"/>
      <c r="EVR336" s="19"/>
      <c r="EVS336" s="19"/>
      <c r="EVT336" s="15"/>
      <c r="EVU336" s="16"/>
      <c r="EVV336" s="17"/>
      <c r="EVW336" s="18"/>
      <c r="EVX336" s="17"/>
      <c r="EVY336" s="19"/>
      <c r="EVZ336" s="19"/>
      <c r="EWA336" s="19"/>
      <c r="EWB336" s="15"/>
      <c r="EWC336" s="16"/>
      <c r="EWD336" s="17"/>
      <c r="EWE336" s="18"/>
      <c r="EWF336" s="17"/>
      <c r="EWG336" s="19"/>
      <c r="EWH336" s="19"/>
      <c r="EWI336" s="19"/>
      <c r="EWJ336" s="15"/>
      <c r="EWK336" s="16"/>
      <c r="EWL336" s="17"/>
      <c r="EWM336" s="18"/>
      <c r="EWN336" s="17"/>
      <c r="EWO336" s="19"/>
      <c r="EWP336" s="19"/>
      <c r="EWQ336" s="19"/>
      <c r="EWR336" s="15"/>
      <c r="EWS336" s="16"/>
      <c r="EWT336" s="17"/>
      <c r="EWU336" s="18"/>
      <c r="EWV336" s="17"/>
      <c r="EWW336" s="19"/>
      <c r="EWX336" s="19"/>
      <c r="EWY336" s="19"/>
      <c r="EWZ336" s="15"/>
      <c r="EXA336" s="16"/>
      <c r="EXB336" s="17"/>
      <c r="EXC336" s="18"/>
      <c r="EXD336" s="17"/>
      <c r="EXE336" s="19"/>
      <c r="EXF336" s="19"/>
      <c r="EXG336" s="19"/>
      <c r="EXH336" s="15"/>
      <c r="EXI336" s="16"/>
      <c r="EXJ336" s="17"/>
      <c r="EXK336" s="18"/>
      <c r="EXL336" s="17"/>
      <c r="EXM336" s="19"/>
      <c r="EXN336" s="19"/>
      <c r="EXO336" s="19"/>
      <c r="EXP336" s="15"/>
      <c r="EXQ336" s="16"/>
      <c r="EXR336" s="17"/>
      <c r="EXS336" s="18"/>
      <c r="EXT336" s="17"/>
      <c r="EXU336" s="19"/>
      <c r="EXV336" s="19"/>
      <c r="EXW336" s="19"/>
      <c r="EXX336" s="15"/>
      <c r="EXY336" s="16"/>
      <c r="EXZ336" s="17"/>
      <c r="EYA336" s="18"/>
      <c r="EYB336" s="17"/>
      <c r="EYC336" s="19"/>
      <c r="EYD336" s="19"/>
      <c r="EYE336" s="19"/>
      <c r="EYF336" s="15"/>
      <c r="EYG336" s="16"/>
      <c r="EYH336" s="17"/>
      <c r="EYI336" s="18"/>
      <c r="EYJ336" s="17"/>
      <c r="EYK336" s="19"/>
      <c r="EYL336" s="19"/>
      <c r="EYM336" s="19"/>
      <c r="EYN336" s="15"/>
      <c r="EYO336" s="16"/>
      <c r="EYP336" s="17"/>
      <c r="EYQ336" s="18"/>
      <c r="EYR336" s="17"/>
      <c r="EYS336" s="19"/>
      <c r="EYT336" s="19"/>
      <c r="EYU336" s="19"/>
      <c r="EYV336" s="15"/>
      <c r="EYW336" s="16"/>
      <c r="EYX336" s="17"/>
      <c r="EYY336" s="18"/>
      <c r="EYZ336" s="17"/>
      <c r="EZA336" s="19"/>
      <c r="EZB336" s="19"/>
      <c r="EZC336" s="19"/>
      <c r="EZD336" s="15"/>
      <c r="EZE336" s="16"/>
      <c r="EZF336" s="17"/>
      <c r="EZG336" s="18"/>
      <c r="EZH336" s="17"/>
      <c r="EZI336" s="19"/>
      <c r="EZJ336" s="19"/>
      <c r="EZK336" s="19"/>
      <c r="EZL336" s="15"/>
      <c r="EZM336" s="16"/>
      <c r="EZN336" s="17"/>
      <c r="EZO336" s="18"/>
      <c r="EZP336" s="17"/>
      <c r="EZQ336" s="19"/>
      <c r="EZR336" s="19"/>
      <c r="EZS336" s="19"/>
      <c r="EZT336" s="15"/>
      <c r="EZU336" s="16"/>
      <c r="EZV336" s="17"/>
      <c r="EZW336" s="18"/>
      <c r="EZX336" s="17"/>
      <c r="EZY336" s="19"/>
      <c r="EZZ336" s="19"/>
      <c r="FAA336" s="19"/>
      <c r="FAB336" s="15"/>
      <c r="FAC336" s="16"/>
      <c r="FAD336" s="17"/>
      <c r="FAE336" s="18"/>
      <c r="FAF336" s="17"/>
      <c r="FAG336" s="19"/>
      <c r="FAH336" s="19"/>
      <c r="FAI336" s="19"/>
      <c r="FAJ336" s="15"/>
      <c r="FAK336" s="16"/>
      <c r="FAL336" s="17"/>
      <c r="FAM336" s="18"/>
      <c r="FAN336" s="17"/>
      <c r="FAO336" s="19"/>
      <c r="FAP336" s="19"/>
      <c r="FAQ336" s="19"/>
      <c r="FAR336" s="15"/>
      <c r="FAS336" s="16"/>
      <c r="FAT336" s="17"/>
      <c r="FAU336" s="18"/>
      <c r="FAV336" s="17"/>
      <c r="FAW336" s="19"/>
      <c r="FAX336" s="19"/>
      <c r="FAY336" s="19"/>
      <c r="FAZ336" s="15"/>
      <c r="FBA336" s="16"/>
      <c r="FBB336" s="17"/>
      <c r="FBC336" s="18"/>
      <c r="FBD336" s="17"/>
      <c r="FBE336" s="19"/>
      <c r="FBF336" s="19"/>
      <c r="FBG336" s="19"/>
      <c r="FBH336" s="15"/>
      <c r="FBI336" s="16"/>
      <c r="FBJ336" s="17"/>
      <c r="FBK336" s="18"/>
      <c r="FBL336" s="17"/>
      <c r="FBM336" s="19"/>
      <c r="FBN336" s="19"/>
      <c r="FBO336" s="19"/>
      <c r="FBP336" s="15"/>
      <c r="FBQ336" s="16"/>
      <c r="FBR336" s="17"/>
      <c r="FBS336" s="18"/>
      <c r="FBT336" s="17"/>
      <c r="FBU336" s="19"/>
      <c r="FBV336" s="19"/>
      <c r="FBW336" s="19"/>
      <c r="FBX336" s="15"/>
      <c r="FBY336" s="16"/>
      <c r="FBZ336" s="17"/>
      <c r="FCA336" s="18"/>
      <c r="FCB336" s="17"/>
      <c r="FCC336" s="19"/>
      <c r="FCD336" s="19"/>
      <c r="FCE336" s="19"/>
      <c r="FCF336" s="15"/>
      <c r="FCG336" s="16"/>
      <c r="FCH336" s="17"/>
      <c r="FCI336" s="18"/>
      <c r="FCJ336" s="17"/>
      <c r="FCK336" s="19"/>
      <c r="FCL336" s="19"/>
      <c r="FCM336" s="19"/>
      <c r="FCN336" s="15"/>
      <c r="FCO336" s="16"/>
      <c r="FCP336" s="17"/>
      <c r="FCQ336" s="18"/>
      <c r="FCR336" s="17"/>
      <c r="FCS336" s="19"/>
      <c r="FCT336" s="19"/>
      <c r="FCU336" s="19"/>
      <c r="FCV336" s="15"/>
      <c r="FCW336" s="16"/>
      <c r="FCX336" s="17"/>
      <c r="FCY336" s="18"/>
      <c r="FCZ336" s="17"/>
      <c r="FDA336" s="19"/>
      <c r="FDB336" s="19"/>
      <c r="FDC336" s="19"/>
      <c r="FDD336" s="15"/>
      <c r="FDE336" s="16"/>
      <c r="FDF336" s="17"/>
      <c r="FDG336" s="18"/>
      <c r="FDH336" s="17"/>
      <c r="FDI336" s="19"/>
      <c r="FDJ336" s="19"/>
      <c r="FDK336" s="19"/>
      <c r="FDL336" s="15"/>
      <c r="FDM336" s="16"/>
      <c r="FDN336" s="17"/>
      <c r="FDO336" s="18"/>
      <c r="FDP336" s="17"/>
      <c r="FDQ336" s="19"/>
      <c r="FDR336" s="19"/>
      <c r="FDS336" s="19"/>
      <c r="FDT336" s="15"/>
      <c r="FDU336" s="16"/>
      <c r="FDV336" s="17"/>
      <c r="FDW336" s="18"/>
      <c r="FDX336" s="17"/>
      <c r="FDY336" s="19"/>
      <c r="FDZ336" s="19"/>
      <c r="FEA336" s="19"/>
      <c r="FEB336" s="15"/>
      <c r="FEC336" s="16"/>
      <c r="FED336" s="17"/>
      <c r="FEE336" s="18"/>
      <c r="FEF336" s="17"/>
      <c r="FEG336" s="19"/>
      <c r="FEH336" s="19"/>
      <c r="FEI336" s="19"/>
      <c r="FEJ336" s="15"/>
      <c r="FEK336" s="16"/>
      <c r="FEL336" s="17"/>
      <c r="FEM336" s="18"/>
      <c r="FEN336" s="17"/>
      <c r="FEO336" s="19"/>
      <c r="FEP336" s="19"/>
      <c r="FEQ336" s="19"/>
      <c r="FER336" s="15"/>
      <c r="FES336" s="16"/>
      <c r="FET336" s="17"/>
      <c r="FEU336" s="18"/>
      <c r="FEV336" s="17"/>
      <c r="FEW336" s="19"/>
      <c r="FEX336" s="19"/>
      <c r="FEY336" s="19"/>
      <c r="FEZ336" s="15"/>
      <c r="FFA336" s="16"/>
      <c r="FFB336" s="17"/>
      <c r="FFC336" s="18"/>
      <c r="FFD336" s="17"/>
      <c r="FFE336" s="19"/>
      <c r="FFF336" s="19"/>
      <c r="FFG336" s="19"/>
      <c r="FFH336" s="15"/>
      <c r="FFI336" s="16"/>
      <c r="FFJ336" s="17"/>
      <c r="FFK336" s="18"/>
      <c r="FFL336" s="17"/>
      <c r="FFM336" s="19"/>
      <c r="FFN336" s="19"/>
      <c r="FFO336" s="19"/>
      <c r="FFP336" s="15"/>
      <c r="FFQ336" s="16"/>
      <c r="FFR336" s="17"/>
      <c r="FFS336" s="18"/>
      <c r="FFT336" s="17"/>
      <c r="FFU336" s="19"/>
      <c r="FFV336" s="19"/>
      <c r="FFW336" s="19"/>
      <c r="FFX336" s="15"/>
      <c r="FFY336" s="16"/>
      <c r="FFZ336" s="17"/>
      <c r="FGA336" s="18"/>
      <c r="FGB336" s="17"/>
      <c r="FGC336" s="19"/>
      <c r="FGD336" s="19"/>
      <c r="FGE336" s="19"/>
      <c r="FGF336" s="15"/>
      <c r="FGG336" s="16"/>
      <c r="FGH336" s="17"/>
      <c r="FGI336" s="18"/>
      <c r="FGJ336" s="17"/>
      <c r="FGK336" s="19"/>
      <c r="FGL336" s="19"/>
      <c r="FGM336" s="19"/>
      <c r="FGN336" s="15"/>
      <c r="FGO336" s="16"/>
      <c r="FGP336" s="17"/>
      <c r="FGQ336" s="18"/>
      <c r="FGR336" s="17"/>
      <c r="FGS336" s="19"/>
      <c r="FGT336" s="19"/>
      <c r="FGU336" s="19"/>
      <c r="FGV336" s="15"/>
      <c r="FGW336" s="16"/>
      <c r="FGX336" s="17"/>
      <c r="FGY336" s="18"/>
      <c r="FGZ336" s="17"/>
      <c r="FHA336" s="19"/>
      <c r="FHB336" s="19"/>
      <c r="FHC336" s="19"/>
      <c r="FHD336" s="15"/>
      <c r="FHE336" s="16"/>
      <c r="FHF336" s="17"/>
      <c r="FHG336" s="18"/>
      <c r="FHH336" s="17"/>
      <c r="FHI336" s="19"/>
      <c r="FHJ336" s="19"/>
      <c r="FHK336" s="19"/>
      <c r="FHL336" s="15"/>
      <c r="FHM336" s="16"/>
      <c r="FHN336" s="17"/>
      <c r="FHO336" s="18"/>
      <c r="FHP336" s="17"/>
      <c r="FHQ336" s="19"/>
      <c r="FHR336" s="19"/>
      <c r="FHS336" s="19"/>
      <c r="FHT336" s="15"/>
      <c r="FHU336" s="16"/>
      <c r="FHV336" s="17"/>
      <c r="FHW336" s="18"/>
      <c r="FHX336" s="17"/>
      <c r="FHY336" s="19"/>
      <c r="FHZ336" s="19"/>
      <c r="FIA336" s="19"/>
      <c r="FIB336" s="15"/>
      <c r="FIC336" s="16"/>
      <c r="FID336" s="17"/>
      <c r="FIE336" s="18"/>
      <c r="FIF336" s="17"/>
      <c r="FIG336" s="19"/>
      <c r="FIH336" s="19"/>
      <c r="FII336" s="19"/>
      <c r="FIJ336" s="15"/>
      <c r="FIK336" s="16"/>
      <c r="FIL336" s="17"/>
      <c r="FIM336" s="18"/>
      <c r="FIN336" s="17"/>
      <c r="FIO336" s="19"/>
      <c r="FIP336" s="19"/>
      <c r="FIQ336" s="19"/>
      <c r="FIR336" s="15"/>
      <c r="FIS336" s="16"/>
      <c r="FIT336" s="17"/>
      <c r="FIU336" s="18"/>
      <c r="FIV336" s="17"/>
      <c r="FIW336" s="19"/>
      <c r="FIX336" s="19"/>
      <c r="FIY336" s="19"/>
      <c r="FIZ336" s="15"/>
      <c r="FJA336" s="16"/>
      <c r="FJB336" s="17"/>
      <c r="FJC336" s="18"/>
      <c r="FJD336" s="17"/>
      <c r="FJE336" s="19"/>
      <c r="FJF336" s="19"/>
      <c r="FJG336" s="19"/>
      <c r="FJH336" s="15"/>
      <c r="FJI336" s="16"/>
      <c r="FJJ336" s="17"/>
      <c r="FJK336" s="18"/>
      <c r="FJL336" s="17"/>
      <c r="FJM336" s="19"/>
      <c r="FJN336" s="19"/>
      <c r="FJO336" s="19"/>
      <c r="FJP336" s="15"/>
      <c r="FJQ336" s="16"/>
      <c r="FJR336" s="17"/>
      <c r="FJS336" s="18"/>
      <c r="FJT336" s="17"/>
      <c r="FJU336" s="19"/>
      <c r="FJV336" s="19"/>
      <c r="FJW336" s="19"/>
      <c r="FJX336" s="15"/>
      <c r="FJY336" s="16"/>
      <c r="FJZ336" s="17"/>
      <c r="FKA336" s="18"/>
      <c r="FKB336" s="17"/>
      <c r="FKC336" s="19"/>
      <c r="FKD336" s="19"/>
      <c r="FKE336" s="19"/>
      <c r="FKF336" s="15"/>
      <c r="FKG336" s="16"/>
      <c r="FKH336" s="17"/>
      <c r="FKI336" s="18"/>
      <c r="FKJ336" s="17"/>
      <c r="FKK336" s="19"/>
      <c r="FKL336" s="19"/>
      <c r="FKM336" s="19"/>
      <c r="FKN336" s="15"/>
      <c r="FKO336" s="16"/>
      <c r="FKP336" s="17"/>
      <c r="FKQ336" s="18"/>
      <c r="FKR336" s="17"/>
      <c r="FKS336" s="19"/>
      <c r="FKT336" s="19"/>
      <c r="FKU336" s="19"/>
      <c r="FKV336" s="15"/>
      <c r="FKW336" s="16"/>
      <c r="FKX336" s="17"/>
      <c r="FKY336" s="18"/>
      <c r="FKZ336" s="17"/>
      <c r="FLA336" s="19"/>
      <c r="FLB336" s="19"/>
      <c r="FLC336" s="19"/>
      <c r="FLD336" s="15"/>
      <c r="FLE336" s="16"/>
      <c r="FLF336" s="17"/>
      <c r="FLG336" s="18"/>
      <c r="FLH336" s="17"/>
      <c r="FLI336" s="19"/>
      <c r="FLJ336" s="19"/>
      <c r="FLK336" s="19"/>
      <c r="FLL336" s="15"/>
      <c r="FLM336" s="16"/>
      <c r="FLN336" s="17"/>
      <c r="FLO336" s="18"/>
      <c r="FLP336" s="17"/>
      <c r="FLQ336" s="19"/>
      <c r="FLR336" s="19"/>
      <c r="FLS336" s="19"/>
      <c r="FLT336" s="15"/>
      <c r="FLU336" s="16"/>
      <c r="FLV336" s="17"/>
      <c r="FLW336" s="18"/>
      <c r="FLX336" s="17"/>
      <c r="FLY336" s="19"/>
      <c r="FLZ336" s="19"/>
      <c r="FMA336" s="19"/>
      <c r="FMB336" s="15"/>
      <c r="FMC336" s="16"/>
      <c r="FMD336" s="17"/>
      <c r="FME336" s="18"/>
      <c r="FMF336" s="17"/>
      <c r="FMG336" s="19"/>
      <c r="FMH336" s="19"/>
      <c r="FMI336" s="19"/>
      <c r="FMJ336" s="15"/>
      <c r="FMK336" s="16"/>
      <c r="FML336" s="17"/>
      <c r="FMM336" s="18"/>
      <c r="FMN336" s="17"/>
      <c r="FMO336" s="19"/>
      <c r="FMP336" s="19"/>
      <c r="FMQ336" s="19"/>
      <c r="FMR336" s="15"/>
      <c r="FMS336" s="16"/>
      <c r="FMT336" s="17"/>
      <c r="FMU336" s="18"/>
      <c r="FMV336" s="17"/>
      <c r="FMW336" s="19"/>
      <c r="FMX336" s="19"/>
      <c r="FMY336" s="19"/>
      <c r="FMZ336" s="15"/>
      <c r="FNA336" s="16"/>
      <c r="FNB336" s="17"/>
      <c r="FNC336" s="18"/>
      <c r="FND336" s="17"/>
      <c r="FNE336" s="19"/>
      <c r="FNF336" s="19"/>
      <c r="FNG336" s="19"/>
      <c r="FNH336" s="15"/>
      <c r="FNI336" s="16"/>
      <c r="FNJ336" s="17"/>
      <c r="FNK336" s="18"/>
      <c r="FNL336" s="17"/>
      <c r="FNM336" s="19"/>
      <c r="FNN336" s="19"/>
      <c r="FNO336" s="19"/>
      <c r="FNP336" s="15"/>
      <c r="FNQ336" s="16"/>
      <c r="FNR336" s="17"/>
      <c r="FNS336" s="18"/>
      <c r="FNT336" s="17"/>
      <c r="FNU336" s="19"/>
      <c r="FNV336" s="19"/>
      <c r="FNW336" s="19"/>
      <c r="FNX336" s="15"/>
      <c r="FNY336" s="16"/>
      <c r="FNZ336" s="17"/>
      <c r="FOA336" s="18"/>
      <c r="FOB336" s="17"/>
      <c r="FOC336" s="19"/>
      <c r="FOD336" s="19"/>
      <c r="FOE336" s="19"/>
      <c r="FOF336" s="15"/>
      <c r="FOG336" s="16"/>
      <c r="FOH336" s="17"/>
      <c r="FOI336" s="18"/>
      <c r="FOJ336" s="17"/>
      <c r="FOK336" s="19"/>
      <c r="FOL336" s="19"/>
      <c r="FOM336" s="19"/>
      <c r="FON336" s="15"/>
      <c r="FOO336" s="16"/>
      <c r="FOP336" s="17"/>
      <c r="FOQ336" s="18"/>
      <c r="FOR336" s="17"/>
      <c r="FOS336" s="19"/>
      <c r="FOT336" s="19"/>
      <c r="FOU336" s="19"/>
      <c r="FOV336" s="15"/>
      <c r="FOW336" s="16"/>
      <c r="FOX336" s="17"/>
      <c r="FOY336" s="18"/>
      <c r="FOZ336" s="17"/>
      <c r="FPA336" s="19"/>
      <c r="FPB336" s="19"/>
      <c r="FPC336" s="19"/>
      <c r="FPD336" s="15"/>
      <c r="FPE336" s="16"/>
      <c r="FPF336" s="17"/>
      <c r="FPG336" s="18"/>
      <c r="FPH336" s="17"/>
      <c r="FPI336" s="19"/>
      <c r="FPJ336" s="19"/>
      <c r="FPK336" s="19"/>
      <c r="FPL336" s="15"/>
      <c r="FPM336" s="16"/>
      <c r="FPN336" s="17"/>
      <c r="FPO336" s="18"/>
      <c r="FPP336" s="17"/>
      <c r="FPQ336" s="19"/>
      <c r="FPR336" s="19"/>
      <c r="FPS336" s="19"/>
      <c r="FPT336" s="15"/>
      <c r="FPU336" s="16"/>
      <c r="FPV336" s="17"/>
      <c r="FPW336" s="18"/>
      <c r="FPX336" s="17"/>
      <c r="FPY336" s="19"/>
      <c r="FPZ336" s="19"/>
      <c r="FQA336" s="19"/>
      <c r="FQB336" s="15"/>
      <c r="FQC336" s="16"/>
      <c r="FQD336" s="17"/>
      <c r="FQE336" s="18"/>
      <c r="FQF336" s="17"/>
      <c r="FQG336" s="19"/>
      <c r="FQH336" s="19"/>
      <c r="FQI336" s="19"/>
      <c r="FQJ336" s="15"/>
      <c r="FQK336" s="16"/>
      <c r="FQL336" s="17"/>
      <c r="FQM336" s="18"/>
      <c r="FQN336" s="17"/>
      <c r="FQO336" s="19"/>
      <c r="FQP336" s="19"/>
      <c r="FQQ336" s="19"/>
      <c r="FQR336" s="15"/>
      <c r="FQS336" s="16"/>
      <c r="FQT336" s="17"/>
      <c r="FQU336" s="18"/>
      <c r="FQV336" s="17"/>
      <c r="FQW336" s="19"/>
      <c r="FQX336" s="19"/>
      <c r="FQY336" s="19"/>
      <c r="FQZ336" s="15"/>
      <c r="FRA336" s="16"/>
      <c r="FRB336" s="17"/>
      <c r="FRC336" s="18"/>
      <c r="FRD336" s="17"/>
      <c r="FRE336" s="19"/>
      <c r="FRF336" s="19"/>
      <c r="FRG336" s="19"/>
      <c r="FRH336" s="15"/>
      <c r="FRI336" s="16"/>
      <c r="FRJ336" s="17"/>
      <c r="FRK336" s="18"/>
      <c r="FRL336" s="17"/>
      <c r="FRM336" s="19"/>
      <c r="FRN336" s="19"/>
      <c r="FRO336" s="19"/>
      <c r="FRP336" s="15"/>
      <c r="FRQ336" s="16"/>
      <c r="FRR336" s="17"/>
      <c r="FRS336" s="18"/>
      <c r="FRT336" s="17"/>
      <c r="FRU336" s="19"/>
      <c r="FRV336" s="19"/>
      <c r="FRW336" s="19"/>
      <c r="FRX336" s="15"/>
      <c r="FRY336" s="16"/>
      <c r="FRZ336" s="17"/>
      <c r="FSA336" s="18"/>
      <c r="FSB336" s="17"/>
      <c r="FSC336" s="19"/>
      <c r="FSD336" s="19"/>
      <c r="FSE336" s="19"/>
      <c r="FSF336" s="15"/>
      <c r="FSG336" s="16"/>
      <c r="FSH336" s="17"/>
      <c r="FSI336" s="18"/>
      <c r="FSJ336" s="17"/>
      <c r="FSK336" s="19"/>
      <c r="FSL336" s="19"/>
      <c r="FSM336" s="19"/>
      <c r="FSN336" s="15"/>
      <c r="FSO336" s="16"/>
      <c r="FSP336" s="17"/>
      <c r="FSQ336" s="18"/>
      <c r="FSR336" s="17"/>
      <c r="FSS336" s="19"/>
      <c r="FST336" s="19"/>
      <c r="FSU336" s="19"/>
      <c r="FSV336" s="15"/>
      <c r="FSW336" s="16"/>
      <c r="FSX336" s="17"/>
      <c r="FSY336" s="18"/>
      <c r="FSZ336" s="17"/>
      <c r="FTA336" s="19"/>
      <c r="FTB336" s="19"/>
      <c r="FTC336" s="19"/>
      <c r="FTD336" s="15"/>
      <c r="FTE336" s="16"/>
      <c r="FTF336" s="17"/>
      <c r="FTG336" s="18"/>
      <c r="FTH336" s="17"/>
      <c r="FTI336" s="19"/>
      <c r="FTJ336" s="19"/>
      <c r="FTK336" s="19"/>
      <c r="FTL336" s="15"/>
      <c r="FTM336" s="16"/>
      <c r="FTN336" s="17"/>
      <c r="FTO336" s="18"/>
      <c r="FTP336" s="17"/>
      <c r="FTQ336" s="19"/>
      <c r="FTR336" s="19"/>
      <c r="FTS336" s="19"/>
      <c r="FTT336" s="15"/>
      <c r="FTU336" s="16"/>
      <c r="FTV336" s="17"/>
      <c r="FTW336" s="18"/>
      <c r="FTX336" s="17"/>
      <c r="FTY336" s="19"/>
      <c r="FTZ336" s="19"/>
      <c r="FUA336" s="19"/>
      <c r="FUB336" s="15"/>
      <c r="FUC336" s="16"/>
      <c r="FUD336" s="17"/>
      <c r="FUE336" s="18"/>
      <c r="FUF336" s="17"/>
      <c r="FUG336" s="19"/>
      <c r="FUH336" s="19"/>
      <c r="FUI336" s="19"/>
      <c r="FUJ336" s="15"/>
      <c r="FUK336" s="16"/>
      <c r="FUL336" s="17"/>
      <c r="FUM336" s="18"/>
      <c r="FUN336" s="17"/>
      <c r="FUO336" s="19"/>
      <c r="FUP336" s="19"/>
      <c r="FUQ336" s="19"/>
      <c r="FUR336" s="15"/>
      <c r="FUS336" s="16"/>
      <c r="FUT336" s="17"/>
      <c r="FUU336" s="18"/>
      <c r="FUV336" s="17"/>
      <c r="FUW336" s="19"/>
      <c r="FUX336" s="19"/>
      <c r="FUY336" s="19"/>
      <c r="FUZ336" s="15"/>
      <c r="FVA336" s="16"/>
      <c r="FVB336" s="17"/>
      <c r="FVC336" s="18"/>
      <c r="FVD336" s="17"/>
      <c r="FVE336" s="19"/>
      <c r="FVF336" s="19"/>
      <c r="FVG336" s="19"/>
      <c r="FVH336" s="15"/>
      <c r="FVI336" s="16"/>
      <c r="FVJ336" s="17"/>
      <c r="FVK336" s="18"/>
      <c r="FVL336" s="17"/>
      <c r="FVM336" s="19"/>
      <c r="FVN336" s="19"/>
      <c r="FVO336" s="19"/>
      <c r="FVP336" s="15"/>
      <c r="FVQ336" s="16"/>
      <c r="FVR336" s="17"/>
      <c r="FVS336" s="18"/>
      <c r="FVT336" s="17"/>
      <c r="FVU336" s="19"/>
      <c r="FVV336" s="19"/>
      <c r="FVW336" s="19"/>
      <c r="FVX336" s="15"/>
      <c r="FVY336" s="16"/>
      <c r="FVZ336" s="17"/>
      <c r="FWA336" s="18"/>
      <c r="FWB336" s="17"/>
      <c r="FWC336" s="19"/>
      <c r="FWD336" s="19"/>
      <c r="FWE336" s="19"/>
      <c r="FWF336" s="15"/>
      <c r="FWG336" s="16"/>
      <c r="FWH336" s="17"/>
      <c r="FWI336" s="18"/>
      <c r="FWJ336" s="17"/>
      <c r="FWK336" s="19"/>
      <c r="FWL336" s="19"/>
      <c r="FWM336" s="19"/>
      <c r="FWN336" s="15"/>
      <c r="FWO336" s="16"/>
      <c r="FWP336" s="17"/>
      <c r="FWQ336" s="18"/>
      <c r="FWR336" s="17"/>
      <c r="FWS336" s="19"/>
      <c r="FWT336" s="19"/>
      <c r="FWU336" s="19"/>
      <c r="FWV336" s="15"/>
      <c r="FWW336" s="16"/>
      <c r="FWX336" s="17"/>
      <c r="FWY336" s="18"/>
      <c r="FWZ336" s="17"/>
      <c r="FXA336" s="19"/>
      <c r="FXB336" s="19"/>
      <c r="FXC336" s="19"/>
      <c r="FXD336" s="15"/>
      <c r="FXE336" s="16"/>
      <c r="FXF336" s="17"/>
      <c r="FXG336" s="18"/>
      <c r="FXH336" s="17"/>
      <c r="FXI336" s="19"/>
      <c r="FXJ336" s="19"/>
      <c r="FXK336" s="19"/>
      <c r="FXL336" s="15"/>
      <c r="FXM336" s="16"/>
      <c r="FXN336" s="17"/>
      <c r="FXO336" s="18"/>
      <c r="FXP336" s="17"/>
      <c r="FXQ336" s="19"/>
      <c r="FXR336" s="19"/>
      <c r="FXS336" s="19"/>
      <c r="FXT336" s="15"/>
      <c r="FXU336" s="16"/>
      <c r="FXV336" s="17"/>
      <c r="FXW336" s="18"/>
      <c r="FXX336" s="17"/>
      <c r="FXY336" s="19"/>
      <c r="FXZ336" s="19"/>
      <c r="FYA336" s="19"/>
      <c r="FYB336" s="15"/>
      <c r="FYC336" s="16"/>
      <c r="FYD336" s="17"/>
      <c r="FYE336" s="18"/>
      <c r="FYF336" s="17"/>
      <c r="FYG336" s="19"/>
      <c r="FYH336" s="19"/>
      <c r="FYI336" s="19"/>
      <c r="FYJ336" s="15"/>
      <c r="FYK336" s="16"/>
      <c r="FYL336" s="17"/>
      <c r="FYM336" s="18"/>
      <c r="FYN336" s="17"/>
      <c r="FYO336" s="19"/>
      <c r="FYP336" s="19"/>
      <c r="FYQ336" s="19"/>
      <c r="FYR336" s="15"/>
      <c r="FYS336" s="16"/>
      <c r="FYT336" s="17"/>
      <c r="FYU336" s="18"/>
      <c r="FYV336" s="17"/>
      <c r="FYW336" s="19"/>
      <c r="FYX336" s="19"/>
      <c r="FYY336" s="19"/>
      <c r="FYZ336" s="15"/>
      <c r="FZA336" s="16"/>
      <c r="FZB336" s="17"/>
      <c r="FZC336" s="18"/>
      <c r="FZD336" s="17"/>
      <c r="FZE336" s="19"/>
      <c r="FZF336" s="19"/>
      <c r="FZG336" s="19"/>
      <c r="FZH336" s="15"/>
      <c r="FZI336" s="16"/>
      <c r="FZJ336" s="17"/>
      <c r="FZK336" s="18"/>
      <c r="FZL336" s="17"/>
      <c r="FZM336" s="19"/>
      <c r="FZN336" s="19"/>
      <c r="FZO336" s="19"/>
      <c r="FZP336" s="15"/>
      <c r="FZQ336" s="16"/>
      <c r="FZR336" s="17"/>
      <c r="FZS336" s="18"/>
      <c r="FZT336" s="17"/>
      <c r="FZU336" s="19"/>
      <c r="FZV336" s="19"/>
      <c r="FZW336" s="19"/>
      <c r="FZX336" s="15"/>
      <c r="FZY336" s="16"/>
      <c r="FZZ336" s="17"/>
      <c r="GAA336" s="18"/>
      <c r="GAB336" s="17"/>
      <c r="GAC336" s="19"/>
      <c r="GAD336" s="19"/>
      <c r="GAE336" s="19"/>
      <c r="GAF336" s="15"/>
      <c r="GAG336" s="16"/>
      <c r="GAH336" s="17"/>
      <c r="GAI336" s="18"/>
      <c r="GAJ336" s="17"/>
      <c r="GAK336" s="19"/>
      <c r="GAL336" s="19"/>
      <c r="GAM336" s="19"/>
      <c r="GAN336" s="15"/>
      <c r="GAO336" s="16"/>
      <c r="GAP336" s="17"/>
      <c r="GAQ336" s="18"/>
      <c r="GAR336" s="17"/>
      <c r="GAS336" s="19"/>
      <c r="GAT336" s="19"/>
      <c r="GAU336" s="19"/>
      <c r="GAV336" s="15"/>
      <c r="GAW336" s="16"/>
      <c r="GAX336" s="17"/>
      <c r="GAY336" s="18"/>
      <c r="GAZ336" s="17"/>
      <c r="GBA336" s="19"/>
      <c r="GBB336" s="19"/>
      <c r="GBC336" s="19"/>
      <c r="GBD336" s="15"/>
      <c r="GBE336" s="16"/>
      <c r="GBF336" s="17"/>
      <c r="GBG336" s="18"/>
      <c r="GBH336" s="17"/>
      <c r="GBI336" s="19"/>
      <c r="GBJ336" s="19"/>
      <c r="GBK336" s="19"/>
      <c r="GBL336" s="15"/>
      <c r="GBM336" s="16"/>
      <c r="GBN336" s="17"/>
      <c r="GBO336" s="18"/>
      <c r="GBP336" s="17"/>
      <c r="GBQ336" s="19"/>
      <c r="GBR336" s="19"/>
      <c r="GBS336" s="19"/>
      <c r="GBT336" s="15"/>
      <c r="GBU336" s="16"/>
      <c r="GBV336" s="17"/>
      <c r="GBW336" s="18"/>
      <c r="GBX336" s="17"/>
      <c r="GBY336" s="19"/>
      <c r="GBZ336" s="19"/>
      <c r="GCA336" s="19"/>
      <c r="GCB336" s="15"/>
      <c r="GCC336" s="16"/>
      <c r="GCD336" s="17"/>
      <c r="GCE336" s="18"/>
      <c r="GCF336" s="17"/>
      <c r="GCG336" s="19"/>
      <c r="GCH336" s="19"/>
      <c r="GCI336" s="19"/>
      <c r="GCJ336" s="15"/>
      <c r="GCK336" s="16"/>
      <c r="GCL336" s="17"/>
      <c r="GCM336" s="18"/>
      <c r="GCN336" s="17"/>
      <c r="GCO336" s="19"/>
      <c r="GCP336" s="19"/>
      <c r="GCQ336" s="19"/>
      <c r="GCR336" s="15"/>
      <c r="GCS336" s="16"/>
      <c r="GCT336" s="17"/>
      <c r="GCU336" s="18"/>
      <c r="GCV336" s="17"/>
      <c r="GCW336" s="19"/>
      <c r="GCX336" s="19"/>
      <c r="GCY336" s="19"/>
      <c r="GCZ336" s="15"/>
      <c r="GDA336" s="16"/>
      <c r="GDB336" s="17"/>
      <c r="GDC336" s="18"/>
      <c r="GDD336" s="17"/>
      <c r="GDE336" s="19"/>
      <c r="GDF336" s="19"/>
      <c r="GDG336" s="19"/>
      <c r="GDH336" s="15"/>
      <c r="GDI336" s="16"/>
      <c r="GDJ336" s="17"/>
      <c r="GDK336" s="18"/>
      <c r="GDL336" s="17"/>
      <c r="GDM336" s="19"/>
      <c r="GDN336" s="19"/>
      <c r="GDO336" s="19"/>
      <c r="GDP336" s="15"/>
      <c r="GDQ336" s="16"/>
      <c r="GDR336" s="17"/>
      <c r="GDS336" s="18"/>
      <c r="GDT336" s="17"/>
      <c r="GDU336" s="19"/>
      <c r="GDV336" s="19"/>
      <c r="GDW336" s="19"/>
      <c r="GDX336" s="15"/>
      <c r="GDY336" s="16"/>
      <c r="GDZ336" s="17"/>
      <c r="GEA336" s="18"/>
      <c r="GEB336" s="17"/>
      <c r="GEC336" s="19"/>
      <c r="GED336" s="19"/>
      <c r="GEE336" s="19"/>
      <c r="GEF336" s="15"/>
      <c r="GEG336" s="16"/>
      <c r="GEH336" s="17"/>
      <c r="GEI336" s="18"/>
      <c r="GEJ336" s="17"/>
      <c r="GEK336" s="19"/>
      <c r="GEL336" s="19"/>
      <c r="GEM336" s="19"/>
      <c r="GEN336" s="15"/>
      <c r="GEO336" s="16"/>
      <c r="GEP336" s="17"/>
      <c r="GEQ336" s="18"/>
      <c r="GER336" s="17"/>
      <c r="GES336" s="19"/>
      <c r="GET336" s="19"/>
      <c r="GEU336" s="19"/>
      <c r="GEV336" s="15"/>
      <c r="GEW336" s="16"/>
      <c r="GEX336" s="17"/>
      <c r="GEY336" s="18"/>
      <c r="GEZ336" s="17"/>
      <c r="GFA336" s="19"/>
      <c r="GFB336" s="19"/>
      <c r="GFC336" s="19"/>
      <c r="GFD336" s="15"/>
      <c r="GFE336" s="16"/>
      <c r="GFF336" s="17"/>
      <c r="GFG336" s="18"/>
      <c r="GFH336" s="17"/>
      <c r="GFI336" s="19"/>
      <c r="GFJ336" s="19"/>
      <c r="GFK336" s="19"/>
      <c r="GFL336" s="15"/>
      <c r="GFM336" s="16"/>
      <c r="GFN336" s="17"/>
      <c r="GFO336" s="18"/>
      <c r="GFP336" s="17"/>
      <c r="GFQ336" s="19"/>
      <c r="GFR336" s="19"/>
      <c r="GFS336" s="19"/>
      <c r="GFT336" s="15"/>
      <c r="GFU336" s="16"/>
      <c r="GFV336" s="17"/>
      <c r="GFW336" s="18"/>
      <c r="GFX336" s="17"/>
      <c r="GFY336" s="19"/>
      <c r="GFZ336" s="19"/>
      <c r="GGA336" s="19"/>
      <c r="GGB336" s="15"/>
      <c r="GGC336" s="16"/>
      <c r="GGD336" s="17"/>
      <c r="GGE336" s="18"/>
      <c r="GGF336" s="17"/>
      <c r="GGG336" s="19"/>
      <c r="GGH336" s="19"/>
      <c r="GGI336" s="19"/>
      <c r="GGJ336" s="15"/>
      <c r="GGK336" s="16"/>
      <c r="GGL336" s="17"/>
      <c r="GGM336" s="18"/>
      <c r="GGN336" s="17"/>
      <c r="GGO336" s="19"/>
      <c r="GGP336" s="19"/>
      <c r="GGQ336" s="19"/>
      <c r="GGR336" s="15"/>
      <c r="GGS336" s="16"/>
      <c r="GGT336" s="17"/>
      <c r="GGU336" s="18"/>
      <c r="GGV336" s="17"/>
      <c r="GGW336" s="19"/>
      <c r="GGX336" s="19"/>
      <c r="GGY336" s="19"/>
      <c r="GGZ336" s="15"/>
      <c r="GHA336" s="16"/>
      <c r="GHB336" s="17"/>
      <c r="GHC336" s="18"/>
      <c r="GHD336" s="17"/>
      <c r="GHE336" s="19"/>
      <c r="GHF336" s="19"/>
      <c r="GHG336" s="19"/>
      <c r="GHH336" s="15"/>
      <c r="GHI336" s="16"/>
      <c r="GHJ336" s="17"/>
      <c r="GHK336" s="18"/>
      <c r="GHL336" s="17"/>
      <c r="GHM336" s="19"/>
      <c r="GHN336" s="19"/>
      <c r="GHO336" s="19"/>
      <c r="GHP336" s="15"/>
      <c r="GHQ336" s="16"/>
      <c r="GHR336" s="17"/>
      <c r="GHS336" s="18"/>
      <c r="GHT336" s="17"/>
      <c r="GHU336" s="19"/>
      <c r="GHV336" s="19"/>
      <c r="GHW336" s="19"/>
      <c r="GHX336" s="15"/>
      <c r="GHY336" s="16"/>
      <c r="GHZ336" s="17"/>
      <c r="GIA336" s="18"/>
      <c r="GIB336" s="17"/>
      <c r="GIC336" s="19"/>
      <c r="GID336" s="19"/>
      <c r="GIE336" s="19"/>
      <c r="GIF336" s="15"/>
      <c r="GIG336" s="16"/>
      <c r="GIH336" s="17"/>
      <c r="GII336" s="18"/>
      <c r="GIJ336" s="17"/>
      <c r="GIK336" s="19"/>
      <c r="GIL336" s="19"/>
      <c r="GIM336" s="19"/>
      <c r="GIN336" s="15"/>
      <c r="GIO336" s="16"/>
      <c r="GIP336" s="17"/>
      <c r="GIQ336" s="18"/>
      <c r="GIR336" s="17"/>
      <c r="GIS336" s="19"/>
      <c r="GIT336" s="19"/>
      <c r="GIU336" s="19"/>
      <c r="GIV336" s="15"/>
      <c r="GIW336" s="16"/>
      <c r="GIX336" s="17"/>
      <c r="GIY336" s="18"/>
      <c r="GIZ336" s="17"/>
      <c r="GJA336" s="19"/>
      <c r="GJB336" s="19"/>
      <c r="GJC336" s="19"/>
      <c r="GJD336" s="15"/>
      <c r="GJE336" s="16"/>
      <c r="GJF336" s="17"/>
      <c r="GJG336" s="18"/>
      <c r="GJH336" s="17"/>
      <c r="GJI336" s="19"/>
      <c r="GJJ336" s="19"/>
      <c r="GJK336" s="19"/>
      <c r="GJL336" s="15"/>
      <c r="GJM336" s="16"/>
      <c r="GJN336" s="17"/>
      <c r="GJO336" s="18"/>
      <c r="GJP336" s="17"/>
      <c r="GJQ336" s="19"/>
      <c r="GJR336" s="19"/>
      <c r="GJS336" s="19"/>
      <c r="GJT336" s="15"/>
      <c r="GJU336" s="16"/>
      <c r="GJV336" s="17"/>
      <c r="GJW336" s="18"/>
      <c r="GJX336" s="17"/>
      <c r="GJY336" s="19"/>
      <c r="GJZ336" s="19"/>
      <c r="GKA336" s="19"/>
      <c r="GKB336" s="15"/>
      <c r="GKC336" s="16"/>
      <c r="GKD336" s="17"/>
      <c r="GKE336" s="18"/>
      <c r="GKF336" s="17"/>
      <c r="GKG336" s="19"/>
      <c r="GKH336" s="19"/>
      <c r="GKI336" s="19"/>
      <c r="GKJ336" s="15"/>
      <c r="GKK336" s="16"/>
      <c r="GKL336" s="17"/>
      <c r="GKM336" s="18"/>
      <c r="GKN336" s="17"/>
      <c r="GKO336" s="19"/>
      <c r="GKP336" s="19"/>
      <c r="GKQ336" s="19"/>
      <c r="GKR336" s="15"/>
      <c r="GKS336" s="16"/>
      <c r="GKT336" s="17"/>
      <c r="GKU336" s="18"/>
      <c r="GKV336" s="17"/>
      <c r="GKW336" s="19"/>
      <c r="GKX336" s="19"/>
      <c r="GKY336" s="19"/>
      <c r="GKZ336" s="15"/>
      <c r="GLA336" s="16"/>
      <c r="GLB336" s="17"/>
      <c r="GLC336" s="18"/>
      <c r="GLD336" s="17"/>
      <c r="GLE336" s="19"/>
      <c r="GLF336" s="19"/>
      <c r="GLG336" s="19"/>
      <c r="GLH336" s="15"/>
      <c r="GLI336" s="16"/>
      <c r="GLJ336" s="17"/>
      <c r="GLK336" s="18"/>
      <c r="GLL336" s="17"/>
      <c r="GLM336" s="19"/>
      <c r="GLN336" s="19"/>
      <c r="GLO336" s="19"/>
      <c r="GLP336" s="15"/>
      <c r="GLQ336" s="16"/>
      <c r="GLR336" s="17"/>
      <c r="GLS336" s="18"/>
      <c r="GLT336" s="17"/>
      <c r="GLU336" s="19"/>
      <c r="GLV336" s="19"/>
      <c r="GLW336" s="19"/>
      <c r="GLX336" s="15"/>
      <c r="GLY336" s="16"/>
      <c r="GLZ336" s="17"/>
      <c r="GMA336" s="18"/>
      <c r="GMB336" s="17"/>
      <c r="GMC336" s="19"/>
      <c r="GMD336" s="19"/>
      <c r="GME336" s="19"/>
      <c r="GMF336" s="15"/>
      <c r="GMG336" s="16"/>
      <c r="GMH336" s="17"/>
      <c r="GMI336" s="18"/>
      <c r="GMJ336" s="17"/>
      <c r="GMK336" s="19"/>
      <c r="GML336" s="19"/>
      <c r="GMM336" s="19"/>
      <c r="GMN336" s="15"/>
      <c r="GMO336" s="16"/>
      <c r="GMP336" s="17"/>
      <c r="GMQ336" s="18"/>
      <c r="GMR336" s="17"/>
      <c r="GMS336" s="19"/>
      <c r="GMT336" s="19"/>
      <c r="GMU336" s="19"/>
      <c r="GMV336" s="15"/>
      <c r="GMW336" s="16"/>
      <c r="GMX336" s="17"/>
      <c r="GMY336" s="18"/>
      <c r="GMZ336" s="17"/>
      <c r="GNA336" s="19"/>
      <c r="GNB336" s="19"/>
      <c r="GNC336" s="19"/>
      <c r="GND336" s="15"/>
      <c r="GNE336" s="16"/>
      <c r="GNF336" s="17"/>
      <c r="GNG336" s="18"/>
      <c r="GNH336" s="17"/>
      <c r="GNI336" s="19"/>
      <c r="GNJ336" s="19"/>
      <c r="GNK336" s="19"/>
      <c r="GNL336" s="15"/>
      <c r="GNM336" s="16"/>
      <c r="GNN336" s="17"/>
      <c r="GNO336" s="18"/>
      <c r="GNP336" s="17"/>
      <c r="GNQ336" s="19"/>
      <c r="GNR336" s="19"/>
      <c r="GNS336" s="19"/>
      <c r="GNT336" s="15"/>
      <c r="GNU336" s="16"/>
      <c r="GNV336" s="17"/>
      <c r="GNW336" s="18"/>
      <c r="GNX336" s="17"/>
      <c r="GNY336" s="19"/>
      <c r="GNZ336" s="19"/>
      <c r="GOA336" s="19"/>
      <c r="GOB336" s="15"/>
      <c r="GOC336" s="16"/>
      <c r="GOD336" s="17"/>
      <c r="GOE336" s="18"/>
      <c r="GOF336" s="17"/>
      <c r="GOG336" s="19"/>
      <c r="GOH336" s="19"/>
      <c r="GOI336" s="19"/>
      <c r="GOJ336" s="15"/>
      <c r="GOK336" s="16"/>
      <c r="GOL336" s="17"/>
      <c r="GOM336" s="18"/>
      <c r="GON336" s="17"/>
      <c r="GOO336" s="19"/>
      <c r="GOP336" s="19"/>
      <c r="GOQ336" s="19"/>
      <c r="GOR336" s="15"/>
      <c r="GOS336" s="16"/>
      <c r="GOT336" s="17"/>
      <c r="GOU336" s="18"/>
      <c r="GOV336" s="17"/>
      <c r="GOW336" s="19"/>
      <c r="GOX336" s="19"/>
      <c r="GOY336" s="19"/>
      <c r="GOZ336" s="15"/>
      <c r="GPA336" s="16"/>
      <c r="GPB336" s="17"/>
      <c r="GPC336" s="18"/>
      <c r="GPD336" s="17"/>
      <c r="GPE336" s="19"/>
      <c r="GPF336" s="19"/>
      <c r="GPG336" s="19"/>
      <c r="GPH336" s="15"/>
      <c r="GPI336" s="16"/>
      <c r="GPJ336" s="17"/>
      <c r="GPK336" s="18"/>
      <c r="GPL336" s="17"/>
      <c r="GPM336" s="19"/>
      <c r="GPN336" s="19"/>
      <c r="GPO336" s="19"/>
      <c r="GPP336" s="15"/>
      <c r="GPQ336" s="16"/>
      <c r="GPR336" s="17"/>
      <c r="GPS336" s="18"/>
      <c r="GPT336" s="17"/>
      <c r="GPU336" s="19"/>
      <c r="GPV336" s="19"/>
      <c r="GPW336" s="19"/>
      <c r="GPX336" s="15"/>
      <c r="GPY336" s="16"/>
      <c r="GPZ336" s="17"/>
      <c r="GQA336" s="18"/>
      <c r="GQB336" s="17"/>
      <c r="GQC336" s="19"/>
      <c r="GQD336" s="19"/>
      <c r="GQE336" s="19"/>
      <c r="GQF336" s="15"/>
      <c r="GQG336" s="16"/>
      <c r="GQH336" s="17"/>
      <c r="GQI336" s="18"/>
      <c r="GQJ336" s="17"/>
      <c r="GQK336" s="19"/>
      <c r="GQL336" s="19"/>
      <c r="GQM336" s="19"/>
      <c r="GQN336" s="15"/>
      <c r="GQO336" s="16"/>
      <c r="GQP336" s="17"/>
      <c r="GQQ336" s="18"/>
      <c r="GQR336" s="17"/>
      <c r="GQS336" s="19"/>
      <c r="GQT336" s="19"/>
      <c r="GQU336" s="19"/>
      <c r="GQV336" s="15"/>
      <c r="GQW336" s="16"/>
      <c r="GQX336" s="17"/>
      <c r="GQY336" s="18"/>
      <c r="GQZ336" s="17"/>
      <c r="GRA336" s="19"/>
      <c r="GRB336" s="19"/>
      <c r="GRC336" s="19"/>
      <c r="GRD336" s="15"/>
      <c r="GRE336" s="16"/>
      <c r="GRF336" s="17"/>
      <c r="GRG336" s="18"/>
      <c r="GRH336" s="17"/>
      <c r="GRI336" s="19"/>
      <c r="GRJ336" s="19"/>
      <c r="GRK336" s="19"/>
      <c r="GRL336" s="15"/>
      <c r="GRM336" s="16"/>
      <c r="GRN336" s="17"/>
      <c r="GRO336" s="18"/>
      <c r="GRP336" s="17"/>
      <c r="GRQ336" s="19"/>
      <c r="GRR336" s="19"/>
      <c r="GRS336" s="19"/>
      <c r="GRT336" s="15"/>
      <c r="GRU336" s="16"/>
      <c r="GRV336" s="17"/>
      <c r="GRW336" s="18"/>
      <c r="GRX336" s="17"/>
      <c r="GRY336" s="19"/>
      <c r="GRZ336" s="19"/>
      <c r="GSA336" s="19"/>
      <c r="GSB336" s="15"/>
      <c r="GSC336" s="16"/>
      <c r="GSD336" s="17"/>
      <c r="GSE336" s="18"/>
      <c r="GSF336" s="17"/>
      <c r="GSG336" s="19"/>
      <c r="GSH336" s="19"/>
      <c r="GSI336" s="19"/>
      <c r="GSJ336" s="15"/>
      <c r="GSK336" s="16"/>
      <c r="GSL336" s="17"/>
      <c r="GSM336" s="18"/>
      <c r="GSN336" s="17"/>
      <c r="GSO336" s="19"/>
      <c r="GSP336" s="19"/>
      <c r="GSQ336" s="19"/>
      <c r="GSR336" s="15"/>
      <c r="GSS336" s="16"/>
      <c r="GST336" s="17"/>
      <c r="GSU336" s="18"/>
      <c r="GSV336" s="17"/>
      <c r="GSW336" s="19"/>
      <c r="GSX336" s="19"/>
      <c r="GSY336" s="19"/>
      <c r="GSZ336" s="15"/>
      <c r="GTA336" s="16"/>
      <c r="GTB336" s="17"/>
      <c r="GTC336" s="18"/>
      <c r="GTD336" s="17"/>
      <c r="GTE336" s="19"/>
      <c r="GTF336" s="19"/>
      <c r="GTG336" s="19"/>
      <c r="GTH336" s="15"/>
      <c r="GTI336" s="16"/>
      <c r="GTJ336" s="17"/>
      <c r="GTK336" s="18"/>
      <c r="GTL336" s="17"/>
      <c r="GTM336" s="19"/>
      <c r="GTN336" s="19"/>
      <c r="GTO336" s="19"/>
      <c r="GTP336" s="15"/>
      <c r="GTQ336" s="16"/>
      <c r="GTR336" s="17"/>
      <c r="GTS336" s="18"/>
      <c r="GTT336" s="17"/>
      <c r="GTU336" s="19"/>
      <c r="GTV336" s="19"/>
      <c r="GTW336" s="19"/>
      <c r="GTX336" s="15"/>
      <c r="GTY336" s="16"/>
      <c r="GTZ336" s="17"/>
      <c r="GUA336" s="18"/>
      <c r="GUB336" s="17"/>
      <c r="GUC336" s="19"/>
      <c r="GUD336" s="19"/>
      <c r="GUE336" s="19"/>
      <c r="GUF336" s="15"/>
      <c r="GUG336" s="16"/>
      <c r="GUH336" s="17"/>
      <c r="GUI336" s="18"/>
      <c r="GUJ336" s="17"/>
      <c r="GUK336" s="19"/>
      <c r="GUL336" s="19"/>
      <c r="GUM336" s="19"/>
      <c r="GUN336" s="15"/>
      <c r="GUO336" s="16"/>
      <c r="GUP336" s="17"/>
      <c r="GUQ336" s="18"/>
      <c r="GUR336" s="17"/>
      <c r="GUS336" s="19"/>
      <c r="GUT336" s="19"/>
      <c r="GUU336" s="19"/>
      <c r="GUV336" s="15"/>
      <c r="GUW336" s="16"/>
      <c r="GUX336" s="17"/>
      <c r="GUY336" s="18"/>
      <c r="GUZ336" s="17"/>
      <c r="GVA336" s="19"/>
      <c r="GVB336" s="19"/>
      <c r="GVC336" s="19"/>
      <c r="GVD336" s="15"/>
      <c r="GVE336" s="16"/>
      <c r="GVF336" s="17"/>
      <c r="GVG336" s="18"/>
      <c r="GVH336" s="17"/>
      <c r="GVI336" s="19"/>
      <c r="GVJ336" s="19"/>
      <c r="GVK336" s="19"/>
      <c r="GVL336" s="15"/>
      <c r="GVM336" s="16"/>
      <c r="GVN336" s="17"/>
      <c r="GVO336" s="18"/>
      <c r="GVP336" s="17"/>
      <c r="GVQ336" s="19"/>
      <c r="GVR336" s="19"/>
      <c r="GVS336" s="19"/>
      <c r="GVT336" s="15"/>
      <c r="GVU336" s="16"/>
      <c r="GVV336" s="17"/>
      <c r="GVW336" s="18"/>
      <c r="GVX336" s="17"/>
      <c r="GVY336" s="19"/>
      <c r="GVZ336" s="19"/>
      <c r="GWA336" s="19"/>
      <c r="GWB336" s="15"/>
      <c r="GWC336" s="16"/>
      <c r="GWD336" s="17"/>
      <c r="GWE336" s="18"/>
      <c r="GWF336" s="17"/>
      <c r="GWG336" s="19"/>
      <c r="GWH336" s="19"/>
      <c r="GWI336" s="19"/>
      <c r="GWJ336" s="15"/>
      <c r="GWK336" s="16"/>
      <c r="GWL336" s="17"/>
      <c r="GWM336" s="18"/>
      <c r="GWN336" s="17"/>
      <c r="GWO336" s="19"/>
      <c r="GWP336" s="19"/>
      <c r="GWQ336" s="19"/>
      <c r="GWR336" s="15"/>
      <c r="GWS336" s="16"/>
      <c r="GWT336" s="17"/>
      <c r="GWU336" s="18"/>
      <c r="GWV336" s="17"/>
      <c r="GWW336" s="19"/>
      <c r="GWX336" s="19"/>
      <c r="GWY336" s="19"/>
      <c r="GWZ336" s="15"/>
      <c r="GXA336" s="16"/>
      <c r="GXB336" s="17"/>
      <c r="GXC336" s="18"/>
      <c r="GXD336" s="17"/>
      <c r="GXE336" s="19"/>
      <c r="GXF336" s="19"/>
      <c r="GXG336" s="19"/>
      <c r="GXH336" s="15"/>
      <c r="GXI336" s="16"/>
      <c r="GXJ336" s="17"/>
      <c r="GXK336" s="18"/>
      <c r="GXL336" s="17"/>
      <c r="GXM336" s="19"/>
      <c r="GXN336" s="19"/>
      <c r="GXO336" s="19"/>
      <c r="GXP336" s="15"/>
      <c r="GXQ336" s="16"/>
      <c r="GXR336" s="17"/>
      <c r="GXS336" s="18"/>
      <c r="GXT336" s="17"/>
      <c r="GXU336" s="19"/>
      <c r="GXV336" s="19"/>
      <c r="GXW336" s="19"/>
      <c r="GXX336" s="15"/>
      <c r="GXY336" s="16"/>
      <c r="GXZ336" s="17"/>
      <c r="GYA336" s="18"/>
      <c r="GYB336" s="17"/>
      <c r="GYC336" s="19"/>
      <c r="GYD336" s="19"/>
      <c r="GYE336" s="19"/>
      <c r="GYF336" s="15"/>
      <c r="GYG336" s="16"/>
      <c r="GYH336" s="17"/>
      <c r="GYI336" s="18"/>
      <c r="GYJ336" s="17"/>
      <c r="GYK336" s="19"/>
      <c r="GYL336" s="19"/>
      <c r="GYM336" s="19"/>
      <c r="GYN336" s="15"/>
      <c r="GYO336" s="16"/>
      <c r="GYP336" s="17"/>
      <c r="GYQ336" s="18"/>
      <c r="GYR336" s="17"/>
      <c r="GYS336" s="19"/>
      <c r="GYT336" s="19"/>
      <c r="GYU336" s="19"/>
      <c r="GYV336" s="15"/>
      <c r="GYW336" s="16"/>
      <c r="GYX336" s="17"/>
      <c r="GYY336" s="18"/>
      <c r="GYZ336" s="17"/>
      <c r="GZA336" s="19"/>
      <c r="GZB336" s="19"/>
      <c r="GZC336" s="19"/>
      <c r="GZD336" s="15"/>
      <c r="GZE336" s="16"/>
      <c r="GZF336" s="17"/>
      <c r="GZG336" s="18"/>
      <c r="GZH336" s="17"/>
      <c r="GZI336" s="19"/>
      <c r="GZJ336" s="19"/>
      <c r="GZK336" s="19"/>
      <c r="GZL336" s="15"/>
      <c r="GZM336" s="16"/>
      <c r="GZN336" s="17"/>
      <c r="GZO336" s="18"/>
      <c r="GZP336" s="17"/>
      <c r="GZQ336" s="19"/>
      <c r="GZR336" s="19"/>
      <c r="GZS336" s="19"/>
      <c r="GZT336" s="15"/>
      <c r="GZU336" s="16"/>
      <c r="GZV336" s="17"/>
      <c r="GZW336" s="18"/>
      <c r="GZX336" s="17"/>
      <c r="GZY336" s="19"/>
      <c r="GZZ336" s="19"/>
      <c r="HAA336" s="19"/>
      <c r="HAB336" s="15"/>
      <c r="HAC336" s="16"/>
      <c r="HAD336" s="17"/>
      <c r="HAE336" s="18"/>
      <c r="HAF336" s="17"/>
      <c r="HAG336" s="19"/>
      <c r="HAH336" s="19"/>
      <c r="HAI336" s="19"/>
      <c r="HAJ336" s="15"/>
      <c r="HAK336" s="16"/>
      <c r="HAL336" s="17"/>
      <c r="HAM336" s="18"/>
      <c r="HAN336" s="17"/>
      <c r="HAO336" s="19"/>
      <c r="HAP336" s="19"/>
      <c r="HAQ336" s="19"/>
      <c r="HAR336" s="15"/>
      <c r="HAS336" s="16"/>
      <c r="HAT336" s="17"/>
      <c r="HAU336" s="18"/>
      <c r="HAV336" s="17"/>
      <c r="HAW336" s="19"/>
      <c r="HAX336" s="19"/>
      <c r="HAY336" s="19"/>
      <c r="HAZ336" s="15"/>
      <c r="HBA336" s="16"/>
      <c r="HBB336" s="17"/>
      <c r="HBC336" s="18"/>
      <c r="HBD336" s="17"/>
      <c r="HBE336" s="19"/>
      <c r="HBF336" s="19"/>
      <c r="HBG336" s="19"/>
      <c r="HBH336" s="15"/>
      <c r="HBI336" s="16"/>
      <c r="HBJ336" s="17"/>
      <c r="HBK336" s="18"/>
      <c r="HBL336" s="17"/>
      <c r="HBM336" s="19"/>
      <c r="HBN336" s="19"/>
      <c r="HBO336" s="19"/>
      <c r="HBP336" s="15"/>
      <c r="HBQ336" s="16"/>
      <c r="HBR336" s="17"/>
      <c r="HBS336" s="18"/>
      <c r="HBT336" s="17"/>
      <c r="HBU336" s="19"/>
      <c r="HBV336" s="19"/>
      <c r="HBW336" s="19"/>
      <c r="HBX336" s="15"/>
      <c r="HBY336" s="16"/>
      <c r="HBZ336" s="17"/>
      <c r="HCA336" s="18"/>
      <c r="HCB336" s="17"/>
      <c r="HCC336" s="19"/>
      <c r="HCD336" s="19"/>
      <c r="HCE336" s="19"/>
      <c r="HCF336" s="15"/>
      <c r="HCG336" s="16"/>
      <c r="HCH336" s="17"/>
      <c r="HCI336" s="18"/>
      <c r="HCJ336" s="17"/>
      <c r="HCK336" s="19"/>
      <c r="HCL336" s="19"/>
      <c r="HCM336" s="19"/>
      <c r="HCN336" s="15"/>
      <c r="HCO336" s="16"/>
      <c r="HCP336" s="17"/>
      <c r="HCQ336" s="18"/>
      <c r="HCR336" s="17"/>
      <c r="HCS336" s="19"/>
      <c r="HCT336" s="19"/>
      <c r="HCU336" s="19"/>
      <c r="HCV336" s="15"/>
      <c r="HCW336" s="16"/>
      <c r="HCX336" s="17"/>
      <c r="HCY336" s="18"/>
      <c r="HCZ336" s="17"/>
      <c r="HDA336" s="19"/>
      <c r="HDB336" s="19"/>
      <c r="HDC336" s="19"/>
      <c r="HDD336" s="15"/>
      <c r="HDE336" s="16"/>
      <c r="HDF336" s="17"/>
      <c r="HDG336" s="18"/>
      <c r="HDH336" s="17"/>
      <c r="HDI336" s="19"/>
      <c r="HDJ336" s="19"/>
      <c r="HDK336" s="19"/>
      <c r="HDL336" s="15"/>
      <c r="HDM336" s="16"/>
      <c r="HDN336" s="17"/>
      <c r="HDO336" s="18"/>
      <c r="HDP336" s="17"/>
      <c r="HDQ336" s="19"/>
      <c r="HDR336" s="19"/>
      <c r="HDS336" s="19"/>
      <c r="HDT336" s="15"/>
      <c r="HDU336" s="16"/>
      <c r="HDV336" s="17"/>
      <c r="HDW336" s="18"/>
      <c r="HDX336" s="17"/>
      <c r="HDY336" s="19"/>
      <c r="HDZ336" s="19"/>
      <c r="HEA336" s="19"/>
      <c r="HEB336" s="15"/>
      <c r="HEC336" s="16"/>
      <c r="HED336" s="17"/>
      <c r="HEE336" s="18"/>
      <c r="HEF336" s="17"/>
      <c r="HEG336" s="19"/>
      <c r="HEH336" s="19"/>
      <c r="HEI336" s="19"/>
      <c r="HEJ336" s="15"/>
      <c r="HEK336" s="16"/>
      <c r="HEL336" s="17"/>
      <c r="HEM336" s="18"/>
      <c r="HEN336" s="17"/>
      <c r="HEO336" s="19"/>
      <c r="HEP336" s="19"/>
      <c r="HEQ336" s="19"/>
      <c r="HER336" s="15"/>
      <c r="HES336" s="16"/>
      <c r="HET336" s="17"/>
      <c r="HEU336" s="18"/>
      <c r="HEV336" s="17"/>
      <c r="HEW336" s="19"/>
      <c r="HEX336" s="19"/>
      <c r="HEY336" s="19"/>
      <c r="HEZ336" s="15"/>
      <c r="HFA336" s="16"/>
      <c r="HFB336" s="17"/>
      <c r="HFC336" s="18"/>
      <c r="HFD336" s="17"/>
      <c r="HFE336" s="19"/>
      <c r="HFF336" s="19"/>
      <c r="HFG336" s="19"/>
      <c r="HFH336" s="15"/>
      <c r="HFI336" s="16"/>
      <c r="HFJ336" s="17"/>
      <c r="HFK336" s="18"/>
      <c r="HFL336" s="17"/>
      <c r="HFM336" s="19"/>
      <c r="HFN336" s="19"/>
      <c r="HFO336" s="19"/>
      <c r="HFP336" s="15"/>
      <c r="HFQ336" s="16"/>
      <c r="HFR336" s="17"/>
      <c r="HFS336" s="18"/>
      <c r="HFT336" s="17"/>
      <c r="HFU336" s="19"/>
      <c r="HFV336" s="19"/>
      <c r="HFW336" s="19"/>
      <c r="HFX336" s="15"/>
      <c r="HFY336" s="16"/>
      <c r="HFZ336" s="17"/>
      <c r="HGA336" s="18"/>
      <c r="HGB336" s="17"/>
      <c r="HGC336" s="19"/>
      <c r="HGD336" s="19"/>
      <c r="HGE336" s="19"/>
      <c r="HGF336" s="15"/>
      <c r="HGG336" s="16"/>
      <c r="HGH336" s="17"/>
      <c r="HGI336" s="18"/>
      <c r="HGJ336" s="17"/>
      <c r="HGK336" s="19"/>
      <c r="HGL336" s="19"/>
      <c r="HGM336" s="19"/>
      <c r="HGN336" s="15"/>
      <c r="HGO336" s="16"/>
      <c r="HGP336" s="17"/>
      <c r="HGQ336" s="18"/>
      <c r="HGR336" s="17"/>
      <c r="HGS336" s="19"/>
      <c r="HGT336" s="19"/>
      <c r="HGU336" s="19"/>
      <c r="HGV336" s="15"/>
      <c r="HGW336" s="16"/>
      <c r="HGX336" s="17"/>
      <c r="HGY336" s="18"/>
      <c r="HGZ336" s="17"/>
      <c r="HHA336" s="19"/>
      <c r="HHB336" s="19"/>
      <c r="HHC336" s="19"/>
      <c r="HHD336" s="15"/>
      <c r="HHE336" s="16"/>
      <c r="HHF336" s="17"/>
      <c r="HHG336" s="18"/>
      <c r="HHH336" s="17"/>
      <c r="HHI336" s="19"/>
      <c r="HHJ336" s="19"/>
      <c r="HHK336" s="19"/>
      <c r="HHL336" s="15"/>
      <c r="HHM336" s="16"/>
      <c r="HHN336" s="17"/>
      <c r="HHO336" s="18"/>
      <c r="HHP336" s="17"/>
      <c r="HHQ336" s="19"/>
      <c r="HHR336" s="19"/>
      <c r="HHS336" s="19"/>
      <c r="HHT336" s="15"/>
      <c r="HHU336" s="16"/>
      <c r="HHV336" s="17"/>
      <c r="HHW336" s="18"/>
      <c r="HHX336" s="17"/>
      <c r="HHY336" s="19"/>
      <c r="HHZ336" s="19"/>
      <c r="HIA336" s="19"/>
      <c r="HIB336" s="15"/>
      <c r="HIC336" s="16"/>
      <c r="HID336" s="17"/>
      <c r="HIE336" s="18"/>
      <c r="HIF336" s="17"/>
      <c r="HIG336" s="19"/>
      <c r="HIH336" s="19"/>
      <c r="HII336" s="19"/>
      <c r="HIJ336" s="15"/>
      <c r="HIK336" s="16"/>
      <c r="HIL336" s="17"/>
      <c r="HIM336" s="18"/>
      <c r="HIN336" s="17"/>
      <c r="HIO336" s="19"/>
      <c r="HIP336" s="19"/>
      <c r="HIQ336" s="19"/>
      <c r="HIR336" s="15"/>
      <c r="HIS336" s="16"/>
      <c r="HIT336" s="17"/>
      <c r="HIU336" s="18"/>
      <c r="HIV336" s="17"/>
      <c r="HIW336" s="19"/>
      <c r="HIX336" s="19"/>
      <c r="HIY336" s="19"/>
      <c r="HIZ336" s="15"/>
      <c r="HJA336" s="16"/>
      <c r="HJB336" s="17"/>
      <c r="HJC336" s="18"/>
      <c r="HJD336" s="17"/>
      <c r="HJE336" s="19"/>
      <c r="HJF336" s="19"/>
      <c r="HJG336" s="19"/>
      <c r="HJH336" s="15"/>
      <c r="HJI336" s="16"/>
      <c r="HJJ336" s="17"/>
      <c r="HJK336" s="18"/>
      <c r="HJL336" s="17"/>
      <c r="HJM336" s="19"/>
      <c r="HJN336" s="19"/>
      <c r="HJO336" s="19"/>
      <c r="HJP336" s="15"/>
      <c r="HJQ336" s="16"/>
      <c r="HJR336" s="17"/>
      <c r="HJS336" s="18"/>
      <c r="HJT336" s="17"/>
      <c r="HJU336" s="19"/>
      <c r="HJV336" s="19"/>
      <c r="HJW336" s="19"/>
      <c r="HJX336" s="15"/>
      <c r="HJY336" s="16"/>
      <c r="HJZ336" s="17"/>
      <c r="HKA336" s="18"/>
      <c r="HKB336" s="17"/>
      <c r="HKC336" s="19"/>
      <c r="HKD336" s="19"/>
      <c r="HKE336" s="19"/>
      <c r="HKF336" s="15"/>
      <c r="HKG336" s="16"/>
      <c r="HKH336" s="17"/>
      <c r="HKI336" s="18"/>
      <c r="HKJ336" s="17"/>
      <c r="HKK336" s="19"/>
      <c r="HKL336" s="19"/>
      <c r="HKM336" s="19"/>
      <c r="HKN336" s="15"/>
      <c r="HKO336" s="16"/>
      <c r="HKP336" s="17"/>
      <c r="HKQ336" s="18"/>
      <c r="HKR336" s="17"/>
      <c r="HKS336" s="19"/>
      <c r="HKT336" s="19"/>
      <c r="HKU336" s="19"/>
      <c r="HKV336" s="15"/>
      <c r="HKW336" s="16"/>
      <c r="HKX336" s="17"/>
      <c r="HKY336" s="18"/>
      <c r="HKZ336" s="17"/>
      <c r="HLA336" s="19"/>
      <c r="HLB336" s="19"/>
      <c r="HLC336" s="19"/>
      <c r="HLD336" s="15"/>
      <c r="HLE336" s="16"/>
      <c r="HLF336" s="17"/>
      <c r="HLG336" s="18"/>
      <c r="HLH336" s="17"/>
      <c r="HLI336" s="19"/>
      <c r="HLJ336" s="19"/>
      <c r="HLK336" s="19"/>
      <c r="HLL336" s="15"/>
      <c r="HLM336" s="16"/>
      <c r="HLN336" s="17"/>
      <c r="HLO336" s="18"/>
      <c r="HLP336" s="17"/>
      <c r="HLQ336" s="19"/>
      <c r="HLR336" s="19"/>
      <c r="HLS336" s="19"/>
      <c r="HLT336" s="15"/>
      <c r="HLU336" s="16"/>
      <c r="HLV336" s="17"/>
      <c r="HLW336" s="18"/>
      <c r="HLX336" s="17"/>
      <c r="HLY336" s="19"/>
      <c r="HLZ336" s="19"/>
      <c r="HMA336" s="19"/>
      <c r="HMB336" s="15"/>
      <c r="HMC336" s="16"/>
      <c r="HMD336" s="17"/>
      <c r="HME336" s="18"/>
      <c r="HMF336" s="17"/>
      <c r="HMG336" s="19"/>
      <c r="HMH336" s="19"/>
      <c r="HMI336" s="19"/>
      <c r="HMJ336" s="15"/>
      <c r="HMK336" s="16"/>
      <c r="HML336" s="17"/>
      <c r="HMM336" s="18"/>
      <c r="HMN336" s="17"/>
      <c r="HMO336" s="19"/>
      <c r="HMP336" s="19"/>
      <c r="HMQ336" s="19"/>
      <c r="HMR336" s="15"/>
      <c r="HMS336" s="16"/>
      <c r="HMT336" s="17"/>
      <c r="HMU336" s="18"/>
      <c r="HMV336" s="17"/>
      <c r="HMW336" s="19"/>
      <c r="HMX336" s="19"/>
      <c r="HMY336" s="19"/>
      <c r="HMZ336" s="15"/>
      <c r="HNA336" s="16"/>
      <c r="HNB336" s="17"/>
      <c r="HNC336" s="18"/>
      <c r="HND336" s="17"/>
      <c r="HNE336" s="19"/>
      <c r="HNF336" s="19"/>
      <c r="HNG336" s="19"/>
      <c r="HNH336" s="15"/>
      <c r="HNI336" s="16"/>
      <c r="HNJ336" s="17"/>
      <c r="HNK336" s="18"/>
      <c r="HNL336" s="17"/>
      <c r="HNM336" s="19"/>
      <c r="HNN336" s="19"/>
      <c r="HNO336" s="19"/>
      <c r="HNP336" s="15"/>
      <c r="HNQ336" s="16"/>
      <c r="HNR336" s="17"/>
      <c r="HNS336" s="18"/>
      <c r="HNT336" s="17"/>
      <c r="HNU336" s="19"/>
      <c r="HNV336" s="19"/>
      <c r="HNW336" s="19"/>
      <c r="HNX336" s="15"/>
      <c r="HNY336" s="16"/>
      <c r="HNZ336" s="17"/>
      <c r="HOA336" s="18"/>
      <c r="HOB336" s="17"/>
      <c r="HOC336" s="19"/>
      <c r="HOD336" s="19"/>
      <c r="HOE336" s="19"/>
      <c r="HOF336" s="15"/>
      <c r="HOG336" s="16"/>
      <c r="HOH336" s="17"/>
      <c r="HOI336" s="18"/>
      <c r="HOJ336" s="17"/>
      <c r="HOK336" s="19"/>
      <c r="HOL336" s="19"/>
      <c r="HOM336" s="19"/>
      <c r="HON336" s="15"/>
      <c r="HOO336" s="16"/>
      <c r="HOP336" s="17"/>
      <c r="HOQ336" s="18"/>
      <c r="HOR336" s="17"/>
      <c r="HOS336" s="19"/>
      <c r="HOT336" s="19"/>
      <c r="HOU336" s="19"/>
      <c r="HOV336" s="15"/>
      <c r="HOW336" s="16"/>
      <c r="HOX336" s="17"/>
      <c r="HOY336" s="18"/>
      <c r="HOZ336" s="17"/>
      <c r="HPA336" s="19"/>
      <c r="HPB336" s="19"/>
      <c r="HPC336" s="19"/>
      <c r="HPD336" s="15"/>
      <c r="HPE336" s="16"/>
      <c r="HPF336" s="17"/>
      <c r="HPG336" s="18"/>
      <c r="HPH336" s="17"/>
      <c r="HPI336" s="19"/>
      <c r="HPJ336" s="19"/>
      <c r="HPK336" s="19"/>
      <c r="HPL336" s="15"/>
      <c r="HPM336" s="16"/>
      <c r="HPN336" s="17"/>
      <c r="HPO336" s="18"/>
      <c r="HPP336" s="17"/>
      <c r="HPQ336" s="19"/>
      <c r="HPR336" s="19"/>
      <c r="HPS336" s="19"/>
      <c r="HPT336" s="15"/>
      <c r="HPU336" s="16"/>
      <c r="HPV336" s="17"/>
      <c r="HPW336" s="18"/>
      <c r="HPX336" s="17"/>
      <c r="HPY336" s="19"/>
      <c r="HPZ336" s="19"/>
      <c r="HQA336" s="19"/>
      <c r="HQB336" s="15"/>
      <c r="HQC336" s="16"/>
      <c r="HQD336" s="17"/>
      <c r="HQE336" s="18"/>
      <c r="HQF336" s="17"/>
      <c r="HQG336" s="19"/>
      <c r="HQH336" s="19"/>
      <c r="HQI336" s="19"/>
      <c r="HQJ336" s="15"/>
      <c r="HQK336" s="16"/>
      <c r="HQL336" s="17"/>
      <c r="HQM336" s="18"/>
      <c r="HQN336" s="17"/>
      <c r="HQO336" s="19"/>
      <c r="HQP336" s="19"/>
      <c r="HQQ336" s="19"/>
      <c r="HQR336" s="15"/>
      <c r="HQS336" s="16"/>
      <c r="HQT336" s="17"/>
      <c r="HQU336" s="18"/>
      <c r="HQV336" s="17"/>
      <c r="HQW336" s="19"/>
      <c r="HQX336" s="19"/>
      <c r="HQY336" s="19"/>
      <c r="HQZ336" s="15"/>
      <c r="HRA336" s="16"/>
      <c r="HRB336" s="17"/>
      <c r="HRC336" s="18"/>
      <c r="HRD336" s="17"/>
      <c r="HRE336" s="19"/>
      <c r="HRF336" s="19"/>
      <c r="HRG336" s="19"/>
      <c r="HRH336" s="15"/>
      <c r="HRI336" s="16"/>
      <c r="HRJ336" s="17"/>
      <c r="HRK336" s="18"/>
      <c r="HRL336" s="17"/>
      <c r="HRM336" s="19"/>
      <c r="HRN336" s="19"/>
      <c r="HRO336" s="19"/>
      <c r="HRP336" s="15"/>
      <c r="HRQ336" s="16"/>
      <c r="HRR336" s="17"/>
      <c r="HRS336" s="18"/>
      <c r="HRT336" s="17"/>
      <c r="HRU336" s="19"/>
      <c r="HRV336" s="19"/>
      <c r="HRW336" s="19"/>
      <c r="HRX336" s="15"/>
      <c r="HRY336" s="16"/>
      <c r="HRZ336" s="17"/>
      <c r="HSA336" s="18"/>
      <c r="HSB336" s="17"/>
      <c r="HSC336" s="19"/>
      <c r="HSD336" s="19"/>
      <c r="HSE336" s="19"/>
      <c r="HSF336" s="15"/>
      <c r="HSG336" s="16"/>
      <c r="HSH336" s="17"/>
      <c r="HSI336" s="18"/>
      <c r="HSJ336" s="17"/>
      <c r="HSK336" s="19"/>
      <c r="HSL336" s="19"/>
      <c r="HSM336" s="19"/>
      <c r="HSN336" s="15"/>
      <c r="HSO336" s="16"/>
      <c r="HSP336" s="17"/>
      <c r="HSQ336" s="18"/>
      <c r="HSR336" s="17"/>
      <c r="HSS336" s="19"/>
      <c r="HST336" s="19"/>
      <c r="HSU336" s="19"/>
      <c r="HSV336" s="15"/>
      <c r="HSW336" s="16"/>
      <c r="HSX336" s="17"/>
      <c r="HSY336" s="18"/>
      <c r="HSZ336" s="17"/>
      <c r="HTA336" s="19"/>
      <c r="HTB336" s="19"/>
      <c r="HTC336" s="19"/>
      <c r="HTD336" s="15"/>
      <c r="HTE336" s="16"/>
      <c r="HTF336" s="17"/>
      <c r="HTG336" s="18"/>
      <c r="HTH336" s="17"/>
      <c r="HTI336" s="19"/>
      <c r="HTJ336" s="19"/>
      <c r="HTK336" s="19"/>
      <c r="HTL336" s="15"/>
      <c r="HTM336" s="16"/>
      <c r="HTN336" s="17"/>
      <c r="HTO336" s="18"/>
      <c r="HTP336" s="17"/>
      <c r="HTQ336" s="19"/>
      <c r="HTR336" s="19"/>
      <c r="HTS336" s="19"/>
      <c r="HTT336" s="15"/>
      <c r="HTU336" s="16"/>
      <c r="HTV336" s="17"/>
      <c r="HTW336" s="18"/>
      <c r="HTX336" s="17"/>
      <c r="HTY336" s="19"/>
      <c r="HTZ336" s="19"/>
      <c r="HUA336" s="19"/>
      <c r="HUB336" s="15"/>
      <c r="HUC336" s="16"/>
      <c r="HUD336" s="17"/>
      <c r="HUE336" s="18"/>
      <c r="HUF336" s="17"/>
      <c r="HUG336" s="19"/>
      <c r="HUH336" s="19"/>
      <c r="HUI336" s="19"/>
      <c r="HUJ336" s="15"/>
      <c r="HUK336" s="16"/>
      <c r="HUL336" s="17"/>
      <c r="HUM336" s="18"/>
      <c r="HUN336" s="17"/>
      <c r="HUO336" s="19"/>
      <c r="HUP336" s="19"/>
      <c r="HUQ336" s="19"/>
      <c r="HUR336" s="15"/>
      <c r="HUS336" s="16"/>
      <c r="HUT336" s="17"/>
      <c r="HUU336" s="18"/>
      <c r="HUV336" s="17"/>
      <c r="HUW336" s="19"/>
      <c r="HUX336" s="19"/>
      <c r="HUY336" s="19"/>
      <c r="HUZ336" s="15"/>
      <c r="HVA336" s="16"/>
      <c r="HVB336" s="17"/>
      <c r="HVC336" s="18"/>
      <c r="HVD336" s="17"/>
      <c r="HVE336" s="19"/>
      <c r="HVF336" s="19"/>
      <c r="HVG336" s="19"/>
      <c r="HVH336" s="15"/>
      <c r="HVI336" s="16"/>
      <c r="HVJ336" s="17"/>
      <c r="HVK336" s="18"/>
      <c r="HVL336" s="17"/>
      <c r="HVM336" s="19"/>
      <c r="HVN336" s="19"/>
      <c r="HVO336" s="19"/>
      <c r="HVP336" s="15"/>
      <c r="HVQ336" s="16"/>
      <c r="HVR336" s="17"/>
      <c r="HVS336" s="18"/>
      <c r="HVT336" s="17"/>
      <c r="HVU336" s="19"/>
      <c r="HVV336" s="19"/>
      <c r="HVW336" s="19"/>
      <c r="HVX336" s="15"/>
      <c r="HVY336" s="16"/>
      <c r="HVZ336" s="17"/>
      <c r="HWA336" s="18"/>
      <c r="HWB336" s="17"/>
      <c r="HWC336" s="19"/>
      <c r="HWD336" s="19"/>
      <c r="HWE336" s="19"/>
      <c r="HWF336" s="15"/>
      <c r="HWG336" s="16"/>
      <c r="HWH336" s="17"/>
      <c r="HWI336" s="18"/>
      <c r="HWJ336" s="17"/>
      <c r="HWK336" s="19"/>
      <c r="HWL336" s="19"/>
      <c r="HWM336" s="19"/>
      <c r="HWN336" s="15"/>
      <c r="HWO336" s="16"/>
      <c r="HWP336" s="17"/>
      <c r="HWQ336" s="18"/>
      <c r="HWR336" s="17"/>
      <c r="HWS336" s="19"/>
      <c r="HWT336" s="19"/>
      <c r="HWU336" s="19"/>
      <c r="HWV336" s="15"/>
      <c r="HWW336" s="16"/>
      <c r="HWX336" s="17"/>
      <c r="HWY336" s="18"/>
      <c r="HWZ336" s="17"/>
      <c r="HXA336" s="19"/>
      <c r="HXB336" s="19"/>
      <c r="HXC336" s="19"/>
      <c r="HXD336" s="15"/>
      <c r="HXE336" s="16"/>
      <c r="HXF336" s="17"/>
      <c r="HXG336" s="18"/>
      <c r="HXH336" s="17"/>
      <c r="HXI336" s="19"/>
      <c r="HXJ336" s="19"/>
      <c r="HXK336" s="19"/>
      <c r="HXL336" s="15"/>
      <c r="HXM336" s="16"/>
      <c r="HXN336" s="17"/>
      <c r="HXO336" s="18"/>
      <c r="HXP336" s="17"/>
      <c r="HXQ336" s="19"/>
      <c r="HXR336" s="19"/>
      <c r="HXS336" s="19"/>
      <c r="HXT336" s="15"/>
      <c r="HXU336" s="16"/>
      <c r="HXV336" s="17"/>
      <c r="HXW336" s="18"/>
      <c r="HXX336" s="17"/>
      <c r="HXY336" s="19"/>
      <c r="HXZ336" s="19"/>
      <c r="HYA336" s="19"/>
      <c r="HYB336" s="15"/>
      <c r="HYC336" s="16"/>
      <c r="HYD336" s="17"/>
      <c r="HYE336" s="18"/>
      <c r="HYF336" s="17"/>
      <c r="HYG336" s="19"/>
      <c r="HYH336" s="19"/>
      <c r="HYI336" s="19"/>
      <c r="HYJ336" s="15"/>
      <c r="HYK336" s="16"/>
      <c r="HYL336" s="17"/>
      <c r="HYM336" s="18"/>
      <c r="HYN336" s="17"/>
      <c r="HYO336" s="19"/>
      <c r="HYP336" s="19"/>
      <c r="HYQ336" s="19"/>
      <c r="HYR336" s="15"/>
      <c r="HYS336" s="16"/>
      <c r="HYT336" s="17"/>
      <c r="HYU336" s="18"/>
      <c r="HYV336" s="17"/>
      <c r="HYW336" s="19"/>
      <c r="HYX336" s="19"/>
      <c r="HYY336" s="19"/>
      <c r="HYZ336" s="15"/>
      <c r="HZA336" s="16"/>
      <c r="HZB336" s="17"/>
      <c r="HZC336" s="18"/>
      <c r="HZD336" s="17"/>
      <c r="HZE336" s="19"/>
      <c r="HZF336" s="19"/>
      <c r="HZG336" s="19"/>
      <c r="HZH336" s="15"/>
      <c r="HZI336" s="16"/>
      <c r="HZJ336" s="17"/>
      <c r="HZK336" s="18"/>
      <c r="HZL336" s="17"/>
      <c r="HZM336" s="19"/>
      <c r="HZN336" s="19"/>
      <c r="HZO336" s="19"/>
      <c r="HZP336" s="15"/>
      <c r="HZQ336" s="16"/>
      <c r="HZR336" s="17"/>
      <c r="HZS336" s="18"/>
      <c r="HZT336" s="17"/>
      <c r="HZU336" s="19"/>
      <c r="HZV336" s="19"/>
      <c r="HZW336" s="19"/>
      <c r="HZX336" s="15"/>
      <c r="HZY336" s="16"/>
      <c r="HZZ336" s="17"/>
      <c r="IAA336" s="18"/>
      <c r="IAB336" s="17"/>
      <c r="IAC336" s="19"/>
      <c r="IAD336" s="19"/>
      <c r="IAE336" s="19"/>
      <c r="IAF336" s="15"/>
      <c r="IAG336" s="16"/>
      <c r="IAH336" s="17"/>
      <c r="IAI336" s="18"/>
      <c r="IAJ336" s="17"/>
      <c r="IAK336" s="19"/>
      <c r="IAL336" s="19"/>
      <c r="IAM336" s="19"/>
      <c r="IAN336" s="15"/>
      <c r="IAO336" s="16"/>
      <c r="IAP336" s="17"/>
      <c r="IAQ336" s="18"/>
      <c r="IAR336" s="17"/>
      <c r="IAS336" s="19"/>
      <c r="IAT336" s="19"/>
      <c r="IAU336" s="19"/>
      <c r="IAV336" s="15"/>
      <c r="IAW336" s="16"/>
      <c r="IAX336" s="17"/>
      <c r="IAY336" s="18"/>
      <c r="IAZ336" s="17"/>
      <c r="IBA336" s="19"/>
      <c r="IBB336" s="19"/>
      <c r="IBC336" s="19"/>
      <c r="IBD336" s="15"/>
      <c r="IBE336" s="16"/>
      <c r="IBF336" s="17"/>
      <c r="IBG336" s="18"/>
      <c r="IBH336" s="17"/>
      <c r="IBI336" s="19"/>
      <c r="IBJ336" s="19"/>
      <c r="IBK336" s="19"/>
      <c r="IBL336" s="15"/>
      <c r="IBM336" s="16"/>
      <c r="IBN336" s="17"/>
      <c r="IBO336" s="18"/>
      <c r="IBP336" s="17"/>
      <c r="IBQ336" s="19"/>
      <c r="IBR336" s="19"/>
      <c r="IBS336" s="19"/>
      <c r="IBT336" s="15"/>
      <c r="IBU336" s="16"/>
      <c r="IBV336" s="17"/>
      <c r="IBW336" s="18"/>
      <c r="IBX336" s="17"/>
      <c r="IBY336" s="19"/>
      <c r="IBZ336" s="19"/>
      <c r="ICA336" s="19"/>
      <c r="ICB336" s="15"/>
      <c r="ICC336" s="16"/>
      <c r="ICD336" s="17"/>
      <c r="ICE336" s="18"/>
      <c r="ICF336" s="17"/>
      <c r="ICG336" s="19"/>
      <c r="ICH336" s="19"/>
      <c r="ICI336" s="19"/>
      <c r="ICJ336" s="15"/>
      <c r="ICK336" s="16"/>
      <c r="ICL336" s="17"/>
      <c r="ICM336" s="18"/>
      <c r="ICN336" s="17"/>
      <c r="ICO336" s="19"/>
      <c r="ICP336" s="19"/>
      <c r="ICQ336" s="19"/>
      <c r="ICR336" s="15"/>
      <c r="ICS336" s="16"/>
      <c r="ICT336" s="17"/>
      <c r="ICU336" s="18"/>
      <c r="ICV336" s="17"/>
      <c r="ICW336" s="19"/>
      <c r="ICX336" s="19"/>
      <c r="ICY336" s="19"/>
      <c r="ICZ336" s="15"/>
      <c r="IDA336" s="16"/>
      <c r="IDB336" s="17"/>
      <c r="IDC336" s="18"/>
      <c r="IDD336" s="17"/>
      <c r="IDE336" s="19"/>
      <c r="IDF336" s="19"/>
      <c r="IDG336" s="19"/>
      <c r="IDH336" s="15"/>
      <c r="IDI336" s="16"/>
      <c r="IDJ336" s="17"/>
      <c r="IDK336" s="18"/>
      <c r="IDL336" s="17"/>
      <c r="IDM336" s="19"/>
      <c r="IDN336" s="19"/>
      <c r="IDO336" s="19"/>
      <c r="IDP336" s="15"/>
      <c r="IDQ336" s="16"/>
      <c r="IDR336" s="17"/>
      <c r="IDS336" s="18"/>
      <c r="IDT336" s="17"/>
      <c r="IDU336" s="19"/>
      <c r="IDV336" s="19"/>
      <c r="IDW336" s="19"/>
      <c r="IDX336" s="15"/>
      <c r="IDY336" s="16"/>
      <c r="IDZ336" s="17"/>
      <c r="IEA336" s="18"/>
      <c r="IEB336" s="17"/>
      <c r="IEC336" s="19"/>
      <c r="IED336" s="19"/>
      <c r="IEE336" s="19"/>
      <c r="IEF336" s="15"/>
      <c r="IEG336" s="16"/>
      <c r="IEH336" s="17"/>
      <c r="IEI336" s="18"/>
      <c r="IEJ336" s="17"/>
      <c r="IEK336" s="19"/>
      <c r="IEL336" s="19"/>
      <c r="IEM336" s="19"/>
      <c r="IEN336" s="15"/>
      <c r="IEO336" s="16"/>
      <c r="IEP336" s="17"/>
      <c r="IEQ336" s="18"/>
      <c r="IER336" s="17"/>
      <c r="IES336" s="19"/>
      <c r="IET336" s="19"/>
      <c r="IEU336" s="19"/>
      <c r="IEV336" s="15"/>
      <c r="IEW336" s="16"/>
      <c r="IEX336" s="17"/>
      <c r="IEY336" s="18"/>
      <c r="IEZ336" s="17"/>
      <c r="IFA336" s="19"/>
      <c r="IFB336" s="19"/>
      <c r="IFC336" s="19"/>
      <c r="IFD336" s="15"/>
      <c r="IFE336" s="16"/>
      <c r="IFF336" s="17"/>
      <c r="IFG336" s="18"/>
      <c r="IFH336" s="17"/>
      <c r="IFI336" s="19"/>
      <c r="IFJ336" s="19"/>
      <c r="IFK336" s="19"/>
      <c r="IFL336" s="15"/>
      <c r="IFM336" s="16"/>
      <c r="IFN336" s="17"/>
      <c r="IFO336" s="18"/>
      <c r="IFP336" s="17"/>
      <c r="IFQ336" s="19"/>
      <c r="IFR336" s="19"/>
      <c r="IFS336" s="19"/>
      <c r="IFT336" s="15"/>
      <c r="IFU336" s="16"/>
      <c r="IFV336" s="17"/>
      <c r="IFW336" s="18"/>
      <c r="IFX336" s="17"/>
      <c r="IFY336" s="19"/>
      <c r="IFZ336" s="19"/>
      <c r="IGA336" s="19"/>
      <c r="IGB336" s="15"/>
      <c r="IGC336" s="16"/>
      <c r="IGD336" s="17"/>
      <c r="IGE336" s="18"/>
      <c r="IGF336" s="17"/>
      <c r="IGG336" s="19"/>
      <c r="IGH336" s="19"/>
      <c r="IGI336" s="19"/>
      <c r="IGJ336" s="15"/>
      <c r="IGK336" s="16"/>
      <c r="IGL336" s="17"/>
      <c r="IGM336" s="18"/>
      <c r="IGN336" s="17"/>
      <c r="IGO336" s="19"/>
      <c r="IGP336" s="19"/>
      <c r="IGQ336" s="19"/>
      <c r="IGR336" s="15"/>
      <c r="IGS336" s="16"/>
      <c r="IGT336" s="17"/>
      <c r="IGU336" s="18"/>
      <c r="IGV336" s="17"/>
      <c r="IGW336" s="19"/>
      <c r="IGX336" s="19"/>
      <c r="IGY336" s="19"/>
      <c r="IGZ336" s="15"/>
      <c r="IHA336" s="16"/>
      <c r="IHB336" s="17"/>
      <c r="IHC336" s="18"/>
      <c r="IHD336" s="17"/>
      <c r="IHE336" s="19"/>
      <c r="IHF336" s="19"/>
      <c r="IHG336" s="19"/>
      <c r="IHH336" s="15"/>
      <c r="IHI336" s="16"/>
      <c r="IHJ336" s="17"/>
      <c r="IHK336" s="18"/>
      <c r="IHL336" s="17"/>
      <c r="IHM336" s="19"/>
      <c r="IHN336" s="19"/>
      <c r="IHO336" s="19"/>
      <c r="IHP336" s="15"/>
      <c r="IHQ336" s="16"/>
      <c r="IHR336" s="17"/>
      <c r="IHS336" s="18"/>
      <c r="IHT336" s="17"/>
      <c r="IHU336" s="19"/>
      <c r="IHV336" s="19"/>
      <c r="IHW336" s="19"/>
      <c r="IHX336" s="15"/>
      <c r="IHY336" s="16"/>
      <c r="IHZ336" s="17"/>
      <c r="IIA336" s="18"/>
      <c r="IIB336" s="17"/>
      <c r="IIC336" s="19"/>
      <c r="IID336" s="19"/>
      <c r="IIE336" s="19"/>
      <c r="IIF336" s="15"/>
      <c r="IIG336" s="16"/>
      <c r="IIH336" s="17"/>
      <c r="III336" s="18"/>
      <c r="IIJ336" s="17"/>
      <c r="IIK336" s="19"/>
      <c r="IIL336" s="19"/>
      <c r="IIM336" s="19"/>
      <c r="IIN336" s="15"/>
      <c r="IIO336" s="16"/>
      <c r="IIP336" s="17"/>
      <c r="IIQ336" s="18"/>
      <c r="IIR336" s="17"/>
      <c r="IIS336" s="19"/>
      <c r="IIT336" s="19"/>
      <c r="IIU336" s="19"/>
      <c r="IIV336" s="15"/>
      <c r="IIW336" s="16"/>
      <c r="IIX336" s="17"/>
      <c r="IIY336" s="18"/>
      <c r="IIZ336" s="17"/>
      <c r="IJA336" s="19"/>
      <c r="IJB336" s="19"/>
      <c r="IJC336" s="19"/>
      <c r="IJD336" s="15"/>
      <c r="IJE336" s="16"/>
      <c r="IJF336" s="17"/>
      <c r="IJG336" s="18"/>
      <c r="IJH336" s="17"/>
      <c r="IJI336" s="19"/>
      <c r="IJJ336" s="19"/>
      <c r="IJK336" s="19"/>
      <c r="IJL336" s="15"/>
      <c r="IJM336" s="16"/>
      <c r="IJN336" s="17"/>
      <c r="IJO336" s="18"/>
      <c r="IJP336" s="17"/>
      <c r="IJQ336" s="19"/>
      <c r="IJR336" s="19"/>
      <c r="IJS336" s="19"/>
      <c r="IJT336" s="15"/>
      <c r="IJU336" s="16"/>
      <c r="IJV336" s="17"/>
      <c r="IJW336" s="18"/>
      <c r="IJX336" s="17"/>
      <c r="IJY336" s="19"/>
      <c r="IJZ336" s="19"/>
      <c r="IKA336" s="19"/>
      <c r="IKB336" s="15"/>
      <c r="IKC336" s="16"/>
      <c r="IKD336" s="17"/>
      <c r="IKE336" s="18"/>
      <c r="IKF336" s="17"/>
      <c r="IKG336" s="19"/>
      <c r="IKH336" s="19"/>
      <c r="IKI336" s="19"/>
      <c r="IKJ336" s="15"/>
      <c r="IKK336" s="16"/>
      <c r="IKL336" s="17"/>
      <c r="IKM336" s="18"/>
      <c r="IKN336" s="17"/>
      <c r="IKO336" s="19"/>
      <c r="IKP336" s="19"/>
      <c r="IKQ336" s="19"/>
      <c r="IKR336" s="15"/>
      <c r="IKS336" s="16"/>
      <c r="IKT336" s="17"/>
      <c r="IKU336" s="18"/>
      <c r="IKV336" s="17"/>
      <c r="IKW336" s="19"/>
      <c r="IKX336" s="19"/>
      <c r="IKY336" s="19"/>
      <c r="IKZ336" s="15"/>
      <c r="ILA336" s="16"/>
      <c r="ILB336" s="17"/>
      <c r="ILC336" s="18"/>
      <c r="ILD336" s="17"/>
      <c r="ILE336" s="19"/>
      <c r="ILF336" s="19"/>
      <c r="ILG336" s="19"/>
      <c r="ILH336" s="15"/>
      <c r="ILI336" s="16"/>
      <c r="ILJ336" s="17"/>
      <c r="ILK336" s="18"/>
      <c r="ILL336" s="17"/>
      <c r="ILM336" s="19"/>
      <c r="ILN336" s="19"/>
      <c r="ILO336" s="19"/>
      <c r="ILP336" s="15"/>
      <c r="ILQ336" s="16"/>
      <c r="ILR336" s="17"/>
      <c r="ILS336" s="18"/>
      <c r="ILT336" s="17"/>
      <c r="ILU336" s="19"/>
      <c r="ILV336" s="19"/>
      <c r="ILW336" s="19"/>
      <c r="ILX336" s="15"/>
      <c r="ILY336" s="16"/>
      <c r="ILZ336" s="17"/>
      <c r="IMA336" s="18"/>
      <c r="IMB336" s="17"/>
      <c r="IMC336" s="19"/>
      <c r="IMD336" s="19"/>
      <c r="IME336" s="19"/>
      <c r="IMF336" s="15"/>
      <c r="IMG336" s="16"/>
      <c r="IMH336" s="17"/>
      <c r="IMI336" s="18"/>
      <c r="IMJ336" s="17"/>
      <c r="IMK336" s="19"/>
      <c r="IML336" s="19"/>
      <c r="IMM336" s="19"/>
      <c r="IMN336" s="15"/>
      <c r="IMO336" s="16"/>
      <c r="IMP336" s="17"/>
      <c r="IMQ336" s="18"/>
      <c r="IMR336" s="17"/>
      <c r="IMS336" s="19"/>
      <c r="IMT336" s="19"/>
      <c r="IMU336" s="19"/>
      <c r="IMV336" s="15"/>
      <c r="IMW336" s="16"/>
      <c r="IMX336" s="17"/>
      <c r="IMY336" s="18"/>
      <c r="IMZ336" s="17"/>
      <c r="INA336" s="19"/>
      <c r="INB336" s="19"/>
      <c r="INC336" s="19"/>
      <c r="IND336" s="15"/>
      <c r="INE336" s="16"/>
      <c r="INF336" s="17"/>
      <c r="ING336" s="18"/>
      <c r="INH336" s="17"/>
      <c r="INI336" s="19"/>
      <c r="INJ336" s="19"/>
      <c r="INK336" s="19"/>
      <c r="INL336" s="15"/>
      <c r="INM336" s="16"/>
      <c r="INN336" s="17"/>
      <c r="INO336" s="18"/>
      <c r="INP336" s="17"/>
      <c r="INQ336" s="19"/>
      <c r="INR336" s="19"/>
      <c r="INS336" s="19"/>
      <c r="INT336" s="15"/>
      <c r="INU336" s="16"/>
      <c r="INV336" s="17"/>
      <c r="INW336" s="18"/>
      <c r="INX336" s="17"/>
      <c r="INY336" s="19"/>
      <c r="INZ336" s="19"/>
      <c r="IOA336" s="19"/>
      <c r="IOB336" s="15"/>
      <c r="IOC336" s="16"/>
      <c r="IOD336" s="17"/>
      <c r="IOE336" s="18"/>
      <c r="IOF336" s="17"/>
      <c r="IOG336" s="19"/>
      <c r="IOH336" s="19"/>
      <c r="IOI336" s="19"/>
      <c r="IOJ336" s="15"/>
      <c r="IOK336" s="16"/>
      <c r="IOL336" s="17"/>
      <c r="IOM336" s="18"/>
      <c r="ION336" s="17"/>
      <c r="IOO336" s="19"/>
      <c r="IOP336" s="19"/>
      <c r="IOQ336" s="19"/>
      <c r="IOR336" s="15"/>
      <c r="IOS336" s="16"/>
      <c r="IOT336" s="17"/>
      <c r="IOU336" s="18"/>
      <c r="IOV336" s="17"/>
      <c r="IOW336" s="19"/>
      <c r="IOX336" s="19"/>
      <c r="IOY336" s="19"/>
      <c r="IOZ336" s="15"/>
      <c r="IPA336" s="16"/>
      <c r="IPB336" s="17"/>
      <c r="IPC336" s="18"/>
      <c r="IPD336" s="17"/>
      <c r="IPE336" s="19"/>
      <c r="IPF336" s="19"/>
      <c r="IPG336" s="19"/>
      <c r="IPH336" s="15"/>
      <c r="IPI336" s="16"/>
      <c r="IPJ336" s="17"/>
      <c r="IPK336" s="18"/>
      <c r="IPL336" s="17"/>
      <c r="IPM336" s="19"/>
      <c r="IPN336" s="19"/>
      <c r="IPO336" s="19"/>
      <c r="IPP336" s="15"/>
      <c r="IPQ336" s="16"/>
      <c r="IPR336" s="17"/>
      <c r="IPS336" s="18"/>
      <c r="IPT336" s="17"/>
      <c r="IPU336" s="19"/>
      <c r="IPV336" s="19"/>
      <c r="IPW336" s="19"/>
      <c r="IPX336" s="15"/>
      <c r="IPY336" s="16"/>
      <c r="IPZ336" s="17"/>
      <c r="IQA336" s="18"/>
      <c r="IQB336" s="17"/>
      <c r="IQC336" s="19"/>
      <c r="IQD336" s="19"/>
      <c r="IQE336" s="19"/>
      <c r="IQF336" s="15"/>
      <c r="IQG336" s="16"/>
      <c r="IQH336" s="17"/>
      <c r="IQI336" s="18"/>
      <c r="IQJ336" s="17"/>
      <c r="IQK336" s="19"/>
      <c r="IQL336" s="19"/>
      <c r="IQM336" s="19"/>
      <c r="IQN336" s="15"/>
      <c r="IQO336" s="16"/>
      <c r="IQP336" s="17"/>
      <c r="IQQ336" s="18"/>
      <c r="IQR336" s="17"/>
      <c r="IQS336" s="19"/>
      <c r="IQT336" s="19"/>
      <c r="IQU336" s="19"/>
      <c r="IQV336" s="15"/>
      <c r="IQW336" s="16"/>
      <c r="IQX336" s="17"/>
      <c r="IQY336" s="18"/>
      <c r="IQZ336" s="17"/>
      <c r="IRA336" s="19"/>
      <c r="IRB336" s="19"/>
      <c r="IRC336" s="19"/>
      <c r="IRD336" s="15"/>
      <c r="IRE336" s="16"/>
      <c r="IRF336" s="17"/>
      <c r="IRG336" s="18"/>
      <c r="IRH336" s="17"/>
      <c r="IRI336" s="19"/>
      <c r="IRJ336" s="19"/>
      <c r="IRK336" s="19"/>
      <c r="IRL336" s="15"/>
      <c r="IRM336" s="16"/>
      <c r="IRN336" s="17"/>
      <c r="IRO336" s="18"/>
      <c r="IRP336" s="17"/>
      <c r="IRQ336" s="19"/>
      <c r="IRR336" s="19"/>
      <c r="IRS336" s="19"/>
      <c r="IRT336" s="15"/>
      <c r="IRU336" s="16"/>
      <c r="IRV336" s="17"/>
      <c r="IRW336" s="18"/>
      <c r="IRX336" s="17"/>
      <c r="IRY336" s="19"/>
      <c r="IRZ336" s="19"/>
      <c r="ISA336" s="19"/>
      <c r="ISB336" s="15"/>
      <c r="ISC336" s="16"/>
      <c r="ISD336" s="17"/>
      <c r="ISE336" s="18"/>
      <c r="ISF336" s="17"/>
      <c r="ISG336" s="19"/>
      <c r="ISH336" s="19"/>
      <c r="ISI336" s="19"/>
      <c r="ISJ336" s="15"/>
      <c r="ISK336" s="16"/>
      <c r="ISL336" s="17"/>
      <c r="ISM336" s="18"/>
      <c r="ISN336" s="17"/>
      <c r="ISO336" s="19"/>
      <c r="ISP336" s="19"/>
      <c r="ISQ336" s="19"/>
      <c r="ISR336" s="15"/>
      <c r="ISS336" s="16"/>
      <c r="IST336" s="17"/>
      <c r="ISU336" s="18"/>
      <c r="ISV336" s="17"/>
      <c r="ISW336" s="19"/>
      <c r="ISX336" s="19"/>
      <c r="ISY336" s="19"/>
      <c r="ISZ336" s="15"/>
      <c r="ITA336" s="16"/>
      <c r="ITB336" s="17"/>
      <c r="ITC336" s="18"/>
      <c r="ITD336" s="17"/>
      <c r="ITE336" s="19"/>
      <c r="ITF336" s="19"/>
      <c r="ITG336" s="19"/>
      <c r="ITH336" s="15"/>
      <c r="ITI336" s="16"/>
      <c r="ITJ336" s="17"/>
      <c r="ITK336" s="18"/>
      <c r="ITL336" s="17"/>
      <c r="ITM336" s="19"/>
      <c r="ITN336" s="19"/>
      <c r="ITO336" s="19"/>
      <c r="ITP336" s="15"/>
      <c r="ITQ336" s="16"/>
      <c r="ITR336" s="17"/>
      <c r="ITS336" s="18"/>
      <c r="ITT336" s="17"/>
      <c r="ITU336" s="19"/>
      <c r="ITV336" s="19"/>
      <c r="ITW336" s="19"/>
      <c r="ITX336" s="15"/>
      <c r="ITY336" s="16"/>
      <c r="ITZ336" s="17"/>
      <c r="IUA336" s="18"/>
      <c r="IUB336" s="17"/>
      <c r="IUC336" s="19"/>
      <c r="IUD336" s="19"/>
      <c r="IUE336" s="19"/>
      <c r="IUF336" s="15"/>
      <c r="IUG336" s="16"/>
      <c r="IUH336" s="17"/>
      <c r="IUI336" s="18"/>
      <c r="IUJ336" s="17"/>
      <c r="IUK336" s="19"/>
      <c r="IUL336" s="19"/>
      <c r="IUM336" s="19"/>
      <c r="IUN336" s="15"/>
      <c r="IUO336" s="16"/>
      <c r="IUP336" s="17"/>
      <c r="IUQ336" s="18"/>
      <c r="IUR336" s="17"/>
      <c r="IUS336" s="19"/>
      <c r="IUT336" s="19"/>
      <c r="IUU336" s="19"/>
      <c r="IUV336" s="15"/>
      <c r="IUW336" s="16"/>
      <c r="IUX336" s="17"/>
      <c r="IUY336" s="18"/>
      <c r="IUZ336" s="17"/>
      <c r="IVA336" s="19"/>
      <c r="IVB336" s="19"/>
      <c r="IVC336" s="19"/>
      <c r="IVD336" s="15"/>
      <c r="IVE336" s="16"/>
      <c r="IVF336" s="17"/>
      <c r="IVG336" s="18"/>
      <c r="IVH336" s="17"/>
      <c r="IVI336" s="19"/>
      <c r="IVJ336" s="19"/>
      <c r="IVK336" s="19"/>
      <c r="IVL336" s="15"/>
      <c r="IVM336" s="16"/>
      <c r="IVN336" s="17"/>
      <c r="IVO336" s="18"/>
      <c r="IVP336" s="17"/>
      <c r="IVQ336" s="19"/>
      <c r="IVR336" s="19"/>
      <c r="IVS336" s="19"/>
      <c r="IVT336" s="15"/>
      <c r="IVU336" s="16"/>
      <c r="IVV336" s="17"/>
      <c r="IVW336" s="18"/>
      <c r="IVX336" s="17"/>
      <c r="IVY336" s="19"/>
      <c r="IVZ336" s="19"/>
      <c r="IWA336" s="19"/>
      <c r="IWB336" s="15"/>
      <c r="IWC336" s="16"/>
      <c r="IWD336" s="17"/>
      <c r="IWE336" s="18"/>
      <c r="IWF336" s="17"/>
      <c r="IWG336" s="19"/>
      <c r="IWH336" s="19"/>
      <c r="IWI336" s="19"/>
      <c r="IWJ336" s="15"/>
      <c r="IWK336" s="16"/>
      <c r="IWL336" s="17"/>
      <c r="IWM336" s="18"/>
      <c r="IWN336" s="17"/>
      <c r="IWO336" s="19"/>
      <c r="IWP336" s="19"/>
      <c r="IWQ336" s="19"/>
      <c r="IWR336" s="15"/>
      <c r="IWS336" s="16"/>
      <c r="IWT336" s="17"/>
      <c r="IWU336" s="18"/>
      <c r="IWV336" s="17"/>
      <c r="IWW336" s="19"/>
      <c r="IWX336" s="19"/>
      <c r="IWY336" s="19"/>
      <c r="IWZ336" s="15"/>
      <c r="IXA336" s="16"/>
      <c r="IXB336" s="17"/>
      <c r="IXC336" s="18"/>
      <c r="IXD336" s="17"/>
      <c r="IXE336" s="19"/>
      <c r="IXF336" s="19"/>
      <c r="IXG336" s="19"/>
      <c r="IXH336" s="15"/>
      <c r="IXI336" s="16"/>
      <c r="IXJ336" s="17"/>
      <c r="IXK336" s="18"/>
      <c r="IXL336" s="17"/>
      <c r="IXM336" s="19"/>
      <c r="IXN336" s="19"/>
      <c r="IXO336" s="19"/>
      <c r="IXP336" s="15"/>
      <c r="IXQ336" s="16"/>
      <c r="IXR336" s="17"/>
      <c r="IXS336" s="18"/>
      <c r="IXT336" s="17"/>
      <c r="IXU336" s="19"/>
      <c r="IXV336" s="19"/>
      <c r="IXW336" s="19"/>
      <c r="IXX336" s="15"/>
      <c r="IXY336" s="16"/>
      <c r="IXZ336" s="17"/>
      <c r="IYA336" s="18"/>
      <c r="IYB336" s="17"/>
      <c r="IYC336" s="19"/>
      <c r="IYD336" s="19"/>
      <c r="IYE336" s="19"/>
      <c r="IYF336" s="15"/>
      <c r="IYG336" s="16"/>
      <c r="IYH336" s="17"/>
      <c r="IYI336" s="18"/>
      <c r="IYJ336" s="17"/>
      <c r="IYK336" s="19"/>
      <c r="IYL336" s="19"/>
      <c r="IYM336" s="19"/>
      <c r="IYN336" s="15"/>
      <c r="IYO336" s="16"/>
      <c r="IYP336" s="17"/>
      <c r="IYQ336" s="18"/>
      <c r="IYR336" s="17"/>
      <c r="IYS336" s="19"/>
      <c r="IYT336" s="19"/>
      <c r="IYU336" s="19"/>
      <c r="IYV336" s="15"/>
      <c r="IYW336" s="16"/>
      <c r="IYX336" s="17"/>
      <c r="IYY336" s="18"/>
      <c r="IYZ336" s="17"/>
      <c r="IZA336" s="19"/>
      <c r="IZB336" s="19"/>
      <c r="IZC336" s="19"/>
      <c r="IZD336" s="15"/>
      <c r="IZE336" s="16"/>
      <c r="IZF336" s="17"/>
      <c r="IZG336" s="18"/>
      <c r="IZH336" s="17"/>
      <c r="IZI336" s="19"/>
      <c r="IZJ336" s="19"/>
      <c r="IZK336" s="19"/>
      <c r="IZL336" s="15"/>
      <c r="IZM336" s="16"/>
      <c r="IZN336" s="17"/>
      <c r="IZO336" s="18"/>
      <c r="IZP336" s="17"/>
      <c r="IZQ336" s="19"/>
      <c r="IZR336" s="19"/>
      <c r="IZS336" s="19"/>
      <c r="IZT336" s="15"/>
      <c r="IZU336" s="16"/>
      <c r="IZV336" s="17"/>
      <c r="IZW336" s="18"/>
      <c r="IZX336" s="17"/>
      <c r="IZY336" s="19"/>
      <c r="IZZ336" s="19"/>
      <c r="JAA336" s="19"/>
      <c r="JAB336" s="15"/>
      <c r="JAC336" s="16"/>
      <c r="JAD336" s="17"/>
      <c r="JAE336" s="18"/>
      <c r="JAF336" s="17"/>
      <c r="JAG336" s="19"/>
      <c r="JAH336" s="19"/>
      <c r="JAI336" s="19"/>
      <c r="JAJ336" s="15"/>
      <c r="JAK336" s="16"/>
      <c r="JAL336" s="17"/>
      <c r="JAM336" s="18"/>
      <c r="JAN336" s="17"/>
      <c r="JAO336" s="19"/>
      <c r="JAP336" s="19"/>
      <c r="JAQ336" s="19"/>
      <c r="JAR336" s="15"/>
      <c r="JAS336" s="16"/>
      <c r="JAT336" s="17"/>
      <c r="JAU336" s="18"/>
      <c r="JAV336" s="17"/>
      <c r="JAW336" s="19"/>
      <c r="JAX336" s="19"/>
      <c r="JAY336" s="19"/>
      <c r="JAZ336" s="15"/>
      <c r="JBA336" s="16"/>
      <c r="JBB336" s="17"/>
      <c r="JBC336" s="18"/>
      <c r="JBD336" s="17"/>
      <c r="JBE336" s="19"/>
      <c r="JBF336" s="19"/>
      <c r="JBG336" s="19"/>
      <c r="JBH336" s="15"/>
      <c r="JBI336" s="16"/>
      <c r="JBJ336" s="17"/>
      <c r="JBK336" s="18"/>
      <c r="JBL336" s="17"/>
      <c r="JBM336" s="19"/>
      <c r="JBN336" s="19"/>
      <c r="JBO336" s="19"/>
      <c r="JBP336" s="15"/>
      <c r="JBQ336" s="16"/>
      <c r="JBR336" s="17"/>
      <c r="JBS336" s="18"/>
      <c r="JBT336" s="17"/>
      <c r="JBU336" s="19"/>
      <c r="JBV336" s="19"/>
      <c r="JBW336" s="19"/>
      <c r="JBX336" s="15"/>
      <c r="JBY336" s="16"/>
      <c r="JBZ336" s="17"/>
      <c r="JCA336" s="18"/>
      <c r="JCB336" s="17"/>
      <c r="JCC336" s="19"/>
      <c r="JCD336" s="19"/>
      <c r="JCE336" s="19"/>
      <c r="JCF336" s="15"/>
      <c r="JCG336" s="16"/>
      <c r="JCH336" s="17"/>
      <c r="JCI336" s="18"/>
      <c r="JCJ336" s="17"/>
      <c r="JCK336" s="19"/>
      <c r="JCL336" s="19"/>
      <c r="JCM336" s="19"/>
      <c r="JCN336" s="15"/>
      <c r="JCO336" s="16"/>
      <c r="JCP336" s="17"/>
      <c r="JCQ336" s="18"/>
      <c r="JCR336" s="17"/>
      <c r="JCS336" s="19"/>
      <c r="JCT336" s="19"/>
      <c r="JCU336" s="19"/>
      <c r="JCV336" s="15"/>
      <c r="JCW336" s="16"/>
      <c r="JCX336" s="17"/>
      <c r="JCY336" s="18"/>
      <c r="JCZ336" s="17"/>
      <c r="JDA336" s="19"/>
      <c r="JDB336" s="19"/>
      <c r="JDC336" s="19"/>
      <c r="JDD336" s="15"/>
      <c r="JDE336" s="16"/>
      <c r="JDF336" s="17"/>
      <c r="JDG336" s="18"/>
      <c r="JDH336" s="17"/>
      <c r="JDI336" s="19"/>
      <c r="JDJ336" s="19"/>
      <c r="JDK336" s="19"/>
      <c r="JDL336" s="15"/>
      <c r="JDM336" s="16"/>
      <c r="JDN336" s="17"/>
      <c r="JDO336" s="18"/>
      <c r="JDP336" s="17"/>
      <c r="JDQ336" s="19"/>
      <c r="JDR336" s="19"/>
      <c r="JDS336" s="19"/>
      <c r="JDT336" s="15"/>
      <c r="JDU336" s="16"/>
      <c r="JDV336" s="17"/>
      <c r="JDW336" s="18"/>
      <c r="JDX336" s="17"/>
      <c r="JDY336" s="19"/>
      <c r="JDZ336" s="19"/>
      <c r="JEA336" s="19"/>
      <c r="JEB336" s="15"/>
      <c r="JEC336" s="16"/>
      <c r="JED336" s="17"/>
      <c r="JEE336" s="18"/>
      <c r="JEF336" s="17"/>
      <c r="JEG336" s="19"/>
      <c r="JEH336" s="19"/>
      <c r="JEI336" s="19"/>
      <c r="JEJ336" s="15"/>
      <c r="JEK336" s="16"/>
      <c r="JEL336" s="17"/>
      <c r="JEM336" s="18"/>
      <c r="JEN336" s="17"/>
      <c r="JEO336" s="19"/>
      <c r="JEP336" s="19"/>
      <c r="JEQ336" s="19"/>
      <c r="JER336" s="15"/>
      <c r="JES336" s="16"/>
      <c r="JET336" s="17"/>
      <c r="JEU336" s="18"/>
      <c r="JEV336" s="17"/>
      <c r="JEW336" s="19"/>
      <c r="JEX336" s="19"/>
      <c r="JEY336" s="19"/>
      <c r="JEZ336" s="15"/>
      <c r="JFA336" s="16"/>
      <c r="JFB336" s="17"/>
      <c r="JFC336" s="18"/>
      <c r="JFD336" s="17"/>
      <c r="JFE336" s="19"/>
      <c r="JFF336" s="19"/>
      <c r="JFG336" s="19"/>
      <c r="JFH336" s="15"/>
      <c r="JFI336" s="16"/>
      <c r="JFJ336" s="17"/>
      <c r="JFK336" s="18"/>
      <c r="JFL336" s="17"/>
      <c r="JFM336" s="19"/>
      <c r="JFN336" s="19"/>
      <c r="JFO336" s="19"/>
      <c r="JFP336" s="15"/>
      <c r="JFQ336" s="16"/>
      <c r="JFR336" s="17"/>
      <c r="JFS336" s="18"/>
      <c r="JFT336" s="17"/>
      <c r="JFU336" s="19"/>
      <c r="JFV336" s="19"/>
      <c r="JFW336" s="19"/>
      <c r="JFX336" s="15"/>
      <c r="JFY336" s="16"/>
      <c r="JFZ336" s="17"/>
      <c r="JGA336" s="18"/>
      <c r="JGB336" s="17"/>
      <c r="JGC336" s="19"/>
      <c r="JGD336" s="19"/>
      <c r="JGE336" s="19"/>
      <c r="JGF336" s="15"/>
      <c r="JGG336" s="16"/>
      <c r="JGH336" s="17"/>
      <c r="JGI336" s="18"/>
      <c r="JGJ336" s="17"/>
      <c r="JGK336" s="19"/>
      <c r="JGL336" s="19"/>
      <c r="JGM336" s="19"/>
      <c r="JGN336" s="15"/>
      <c r="JGO336" s="16"/>
      <c r="JGP336" s="17"/>
      <c r="JGQ336" s="18"/>
      <c r="JGR336" s="17"/>
      <c r="JGS336" s="19"/>
      <c r="JGT336" s="19"/>
      <c r="JGU336" s="19"/>
      <c r="JGV336" s="15"/>
      <c r="JGW336" s="16"/>
      <c r="JGX336" s="17"/>
      <c r="JGY336" s="18"/>
      <c r="JGZ336" s="17"/>
      <c r="JHA336" s="19"/>
      <c r="JHB336" s="19"/>
      <c r="JHC336" s="19"/>
      <c r="JHD336" s="15"/>
      <c r="JHE336" s="16"/>
      <c r="JHF336" s="17"/>
      <c r="JHG336" s="18"/>
      <c r="JHH336" s="17"/>
      <c r="JHI336" s="19"/>
      <c r="JHJ336" s="19"/>
      <c r="JHK336" s="19"/>
      <c r="JHL336" s="15"/>
      <c r="JHM336" s="16"/>
      <c r="JHN336" s="17"/>
      <c r="JHO336" s="18"/>
      <c r="JHP336" s="17"/>
      <c r="JHQ336" s="19"/>
      <c r="JHR336" s="19"/>
      <c r="JHS336" s="19"/>
      <c r="JHT336" s="15"/>
      <c r="JHU336" s="16"/>
      <c r="JHV336" s="17"/>
      <c r="JHW336" s="18"/>
      <c r="JHX336" s="17"/>
      <c r="JHY336" s="19"/>
      <c r="JHZ336" s="19"/>
      <c r="JIA336" s="19"/>
      <c r="JIB336" s="15"/>
      <c r="JIC336" s="16"/>
      <c r="JID336" s="17"/>
      <c r="JIE336" s="18"/>
      <c r="JIF336" s="17"/>
      <c r="JIG336" s="19"/>
      <c r="JIH336" s="19"/>
      <c r="JII336" s="19"/>
      <c r="JIJ336" s="15"/>
      <c r="JIK336" s="16"/>
      <c r="JIL336" s="17"/>
      <c r="JIM336" s="18"/>
      <c r="JIN336" s="17"/>
      <c r="JIO336" s="19"/>
      <c r="JIP336" s="19"/>
      <c r="JIQ336" s="19"/>
      <c r="JIR336" s="15"/>
      <c r="JIS336" s="16"/>
      <c r="JIT336" s="17"/>
      <c r="JIU336" s="18"/>
      <c r="JIV336" s="17"/>
      <c r="JIW336" s="19"/>
      <c r="JIX336" s="19"/>
      <c r="JIY336" s="19"/>
      <c r="JIZ336" s="15"/>
      <c r="JJA336" s="16"/>
      <c r="JJB336" s="17"/>
      <c r="JJC336" s="18"/>
      <c r="JJD336" s="17"/>
      <c r="JJE336" s="19"/>
      <c r="JJF336" s="19"/>
      <c r="JJG336" s="19"/>
      <c r="JJH336" s="15"/>
      <c r="JJI336" s="16"/>
      <c r="JJJ336" s="17"/>
      <c r="JJK336" s="18"/>
      <c r="JJL336" s="17"/>
      <c r="JJM336" s="19"/>
      <c r="JJN336" s="19"/>
      <c r="JJO336" s="19"/>
      <c r="JJP336" s="15"/>
      <c r="JJQ336" s="16"/>
      <c r="JJR336" s="17"/>
      <c r="JJS336" s="18"/>
      <c r="JJT336" s="17"/>
      <c r="JJU336" s="19"/>
      <c r="JJV336" s="19"/>
      <c r="JJW336" s="19"/>
      <c r="JJX336" s="15"/>
      <c r="JJY336" s="16"/>
      <c r="JJZ336" s="17"/>
      <c r="JKA336" s="18"/>
      <c r="JKB336" s="17"/>
      <c r="JKC336" s="19"/>
      <c r="JKD336" s="19"/>
      <c r="JKE336" s="19"/>
      <c r="JKF336" s="15"/>
      <c r="JKG336" s="16"/>
      <c r="JKH336" s="17"/>
      <c r="JKI336" s="18"/>
      <c r="JKJ336" s="17"/>
      <c r="JKK336" s="19"/>
      <c r="JKL336" s="19"/>
      <c r="JKM336" s="19"/>
      <c r="JKN336" s="15"/>
      <c r="JKO336" s="16"/>
      <c r="JKP336" s="17"/>
      <c r="JKQ336" s="18"/>
      <c r="JKR336" s="17"/>
      <c r="JKS336" s="19"/>
      <c r="JKT336" s="19"/>
      <c r="JKU336" s="19"/>
      <c r="JKV336" s="15"/>
      <c r="JKW336" s="16"/>
      <c r="JKX336" s="17"/>
      <c r="JKY336" s="18"/>
      <c r="JKZ336" s="17"/>
      <c r="JLA336" s="19"/>
      <c r="JLB336" s="19"/>
      <c r="JLC336" s="19"/>
      <c r="JLD336" s="15"/>
      <c r="JLE336" s="16"/>
      <c r="JLF336" s="17"/>
      <c r="JLG336" s="18"/>
      <c r="JLH336" s="17"/>
      <c r="JLI336" s="19"/>
      <c r="JLJ336" s="19"/>
      <c r="JLK336" s="19"/>
      <c r="JLL336" s="15"/>
      <c r="JLM336" s="16"/>
      <c r="JLN336" s="17"/>
      <c r="JLO336" s="18"/>
      <c r="JLP336" s="17"/>
      <c r="JLQ336" s="19"/>
      <c r="JLR336" s="19"/>
      <c r="JLS336" s="19"/>
      <c r="JLT336" s="15"/>
      <c r="JLU336" s="16"/>
      <c r="JLV336" s="17"/>
      <c r="JLW336" s="18"/>
      <c r="JLX336" s="17"/>
      <c r="JLY336" s="19"/>
      <c r="JLZ336" s="19"/>
      <c r="JMA336" s="19"/>
      <c r="JMB336" s="15"/>
      <c r="JMC336" s="16"/>
      <c r="JMD336" s="17"/>
      <c r="JME336" s="18"/>
      <c r="JMF336" s="17"/>
      <c r="JMG336" s="19"/>
      <c r="JMH336" s="19"/>
      <c r="JMI336" s="19"/>
      <c r="JMJ336" s="15"/>
      <c r="JMK336" s="16"/>
      <c r="JML336" s="17"/>
      <c r="JMM336" s="18"/>
      <c r="JMN336" s="17"/>
      <c r="JMO336" s="19"/>
      <c r="JMP336" s="19"/>
      <c r="JMQ336" s="19"/>
      <c r="JMR336" s="15"/>
      <c r="JMS336" s="16"/>
      <c r="JMT336" s="17"/>
      <c r="JMU336" s="18"/>
      <c r="JMV336" s="17"/>
      <c r="JMW336" s="19"/>
      <c r="JMX336" s="19"/>
      <c r="JMY336" s="19"/>
      <c r="JMZ336" s="15"/>
      <c r="JNA336" s="16"/>
      <c r="JNB336" s="17"/>
      <c r="JNC336" s="18"/>
      <c r="JND336" s="17"/>
      <c r="JNE336" s="19"/>
      <c r="JNF336" s="19"/>
      <c r="JNG336" s="19"/>
      <c r="JNH336" s="15"/>
      <c r="JNI336" s="16"/>
      <c r="JNJ336" s="17"/>
      <c r="JNK336" s="18"/>
      <c r="JNL336" s="17"/>
      <c r="JNM336" s="19"/>
      <c r="JNN336" s="19"/>
      <c r="JNO336" s="19"/>
      <c r="JNP336" s="15"/>
      <c r="JNQ336" s="16"/>
      <c r="JNR336" s="17"/>
      <c r="JNS336" s="18"/>
      <c r="JNT336" s="17"/>
      <c r="JNU336" s="19"/>
      <c r="JNV336" s="19"/>
      <c r="JNW336" s="19"/>
      <c r="JNX336" s="15"/>
      <c r="JNY336" s="16"/>
      <c r="JNZ336" s="17"/>
      <c r="JOA336" s="18"/>
      <c r="JOB336" s="17"/>
      <c r="JOC336" s="19"/>
      <c r="JOD336" s="19"/>
      <c r="JOE336" s="19"/>
      <c r="JOF336" s="15"/>
      <c r="JOG336" s="16"/>
      <c r="JOH336" s="17"/>
      <c r="JOI336" s="18"/>
      <c r="JOJ336" s="17"/>
      <c r="JOK336" s="19"/>
      <c r="JOL336" s="19"/>
      <c r="JOM336" s="19"/>
      <c r="JON336" s="15"/>
      <c r="JOO336" s="16"/>
      <c r="JOP336" s="17"/>
      <c r="JOQ336" s="18"/>
      <c r="JOR336" s="17"/>
      <c r="JOS336" s="19"/>
      <c r="JOT336" s="19"/>
      <c r="JOU336" s="19"/>
      <c r="JOV336" s="15"/>
      <c r="JOW336" s="16"/>
      <c r="JOX336" s="17"/>
      <c r="JOY336" s="18"/>
      <c r="JOZ336" s="17"/>
      <c r="JPA336" s="19"/>
      <c r="JPB336" s="19"/>
      <c r="JPC336" s="19"/>
      <c r="JPD336" s="15"/>
      <c r="JPE336" s="16"/>
      <c r="JPF336" s="17"/>
      <c r="JPG336" s="18"/>
      <c r="JPH336" s="17"/>
      <c r="JPI336" s="19"/>
      <c r="JPJ336" s="19"/>
      <c r="JPK336" s="19"/>
      <c r="JPL336" s="15"/>
      <c r="JPM336" s="16"/>
      <c r="JPN336" s="17"/>
      <c r="JPO336" s="18"/>
      <c r="JPP336" s="17"/>
      <c r="JPQ336" s="19"/>
      <c r="JPR336" s="19"/>
      <c r="JPS336" s="19"/>
      <c r="JPT336" s="15"/>
      <c r="JPU336" s="16"/>
      <c r="JPV336" s="17"/>
      <c r="JPW336" s="18"/>
      <c r="JPX336" s="17"/>
      <c r="JPY336" s="19"/>
      <c r="JPZ336" s="19"/>
      <c r="JQA336" s="19"/>
      <c r="JQB336" s="15"/>
      <c r="JQC336" s="16"/>
      <c r="JQD336" s="17"/>
      <c r="JQE336" s="18"/>
      <c r="JQF336" s="17"/>
      <c r="JQG336" s="19"/>
      <c r="JQH336" s="19"/>
      <c r="JQI336" s="19"/>
      <c r="JQJ336" s="15"/>
      <c r="JQK336" s="16"/>
      <c r="JQL336" s="17"/>
      <c r="JQM336" s="18"/>
      <c r="JQN336" s="17"/>
      <c r="JQO336" s="19"/>
      <c r="JQP336" s="19"/>
      <c r="JQQ336" s="19"/>
      <c r="JQR336" s="15"/>
      <c r="JQS336" s="16"/>
      <c r="JQT336" s="17"/>
      <c r="JQU336" s="18"/>
      <c r="JQV336" s="17"/>
      <c r="JQW336" s="19"/>
      <c r="JQX336" s="19"/>
      <c r="JQY336" s="19"/>
      <c r="JQZ336" s="15"/>
      <c r="JRA336" s="16"/>
      <c r="JRB336" s="17"/>
      <c r="JRC336" s="18"/>
      <c r="JRD336" s="17"/>
      <c r="JRE336" s="19"/>
      <c r="JRF336" s="19"/>
      <c r="JRG336" s="19"/>
      <c r="JRH336" s="15"/>
      <c r="JRI336" s="16"/>
      <c r="JRJ336" s="17"/>
      <c r="JRK336" s="18"/>
      <c r="JRL336" s="17"/>
      <c r="JRM336" s="19"/>
      <c r="JRN336" s="19"/>
      <c r="JRO336" s="19"/>
      <c r="JRP336" s="15"/>
      <c r="JRQ336" s="16"/>
      <c r="JRR336" s="17"/>
      <c r="JRS336" s="18"/>
      <c r="JRT336" s="17"/>
      <c r="JRU336" s="19"/>
      <c r="JRV336" s="19"/>
      <c r="JRW336" s="19"/>
      <c r="JRX336" s="15"/>
      <c r="JRY336" s="16"/>
      <c r="JRZ336" s="17"/>
      <c r="JSA336" s="18"/>
      <c r="JSB336" s="17"/>
      <c r="JSC336" s="19"/>
      <c r="JSD336" s="19"/>
      <c r="JSE336" s="19"/>
      <c r="JSF336" s="15"/>
      <c r="JSG336" s="16"/>
      <c r="JSH336" s="17"/>
      <c r="JSI336" s="18"/>
      <c r="JSJ336" s="17"/>
      <c r="JSK336" s="19"/>
      <c r="JSL336" s="19"/>
      <c r="JSM336" s="19"/>
      <c r="JSN336" s="15"/>
      <c r="JSO336" s="16"/>
      <c r="JSP336" s="17"/>
      <c r="JSQ336" s="18"/>
      <c r="JSR336" s="17"/>
      <c r="JSS336" s="19"/>
      <c r="JST336" s="19"/>
      <c r="JSU336" s="19"/>
      <c r="JSV336" s="15"/>
      <c r="JSW336" s="16"/>
      <c r="JSX336" s="17"/>
      <c r="JSY336" s="18"/>
      <c r="JSZ336" s="17"/>
      <c r="JTA336" s="19"/>
      <c r="JTB336" s="19"/>
      <c r="JTC336" s="19"/>
      <c r="JTD336" s="15"/>
      <c r="JTE336" s="16"/>
      <c r="JTF336" s="17"/>
      <c r="JTG336" s="18"/>
      <c r="JTH336" s="17"/>
      <c r="JTI336" s="19"/>
      <c r="JTJ336" s="19"/>
      <c r="JTK336" s="19"/>
      <c r="JTL336" s="15"/>
      <c r="JTM336" s="16"/>
      <c r="JTN336" s="17"/>
      <c r="JTO336" s="18"/>
      <c r="JTP336" s="17"/>
      <c r="JTQ336" s="19"/>
      <c r="JTR336" s="19"/>
      <c r="JTS336" s="19"/>
      <c r="JTT336" s="15"/>
      <c r="JTU336" s="16"/>
      <c r="JTV336" s="17"/>
      <c r="JTW336" s="18"/>
      <c r="JTX336" s="17"/>
      <c r="JTY336" s="19"/>
      <c r="JTZ336" s="19"/>
      <c r="JUA336" s="19"/>
      <c r="JUB336" s="15"/>
      <c r="JUC336" s="16"/>
      <c r="JUD336" s="17"/>
      <c r="JUE336" s="18"/>
      <c r="JUF336" s="17"/>
      <c r="JUG336" s="19"/>
      <c r="JUH336" s="19"/>
      <c r="JUI336" s="19"/>
      <c r="JUJ336" s="15"/>
      <c r="JUK336" s="16"/>
      <c r="JUL336" s="17"/>
      <c r="JUM336" s="18"/>
      <c r="JUN336" s="17"/>
      <c r="JUO336" s="19"/>
      <c r="JUP336" s="19"/>
      <c r="JUQ336" s="19"/>
      <c r="JUR336" s="15"/>
      <c r="JUS336" s="16"/>
      <c r="JUT336" s="17"/>
      <c r="JUU336" s="18"/>
      <c r="JUV336" s="17"/>
      <c r="JUW336" s="19"/>
      <c r="JUX336" s="19"/>
      <c r="JUY336" s="19"/>
      <c r="JUZ336" s="15"/>
      <c r="JVA336" s="16"/>
      <c r="JVB336" s="17"/>
      <c r="JVC336" s="18"/>
      <c r="JVD336" s="17"/>
      <c r="JVE336" s="19"/>
      <c r="JVF336" s="19"/>
      <c r="JVG336" s="19"/>
      <c r="JVH336" s="15"/>
      <c r="JVI336" s="16"/>
      <c r="JVJ336" s="17"/>
      <c r="JVK336" s="18"/>
      <c r="JVL336" s="17"/>
      <c r="JVM336" s="19"/>
      <c r="JVN336" s="19"/>
      <c r="JVO336" s="19"/>
      <c r="JVP336" s="15"/>
      <c r="JVQ336" s="16"/>
      <c r="JVR336" s="17"/>
      <c r="JVS336" s="18"/>
      <c r="JVT336" s="17"/>
      <c r="JVU336" s="19"/>
      <c r="JVV336" s="19"/>
      <c r="JVW336" s="19"/>
      <c r="JVX336" s="15"/>
      <c r="JVY336" s="16"/>
      <c r="JVZ336" s="17"/>
      <c r="JWA336" s="18"/>
      <c r="JWB336" s="17"/>
      <c r="JWC336" s="19"/>
      <c r="JWD336" s="19"/>
      <c r="JWE336" s="19"/>
      <c r="JWF336" s="15"/>
      <c r="JWG336" s="16"/>
      <c r="JWH336" s="17"/>
      <c r="JWI336" s="18"/>
      <c r="JWJ336" s="17"/>
      <c r="JWK336" s="19"/>
      <c r="JWL336" s="19"/>
      <c r="JWM336" s="19"/>
      <c r="JWN336" s="15"/>
      <c r="JWO336" s="16"/>
      <c r="JWP336" s="17"/>
      <c r="JWQ336" s="18"/>
      <c r="JWR336" s="17"/>
      <c r="JWS336" s="19"/>
      <c r="JWT336" s="19"/>
      <c r="JWU336" s="19"/>
      <c r="JWV336" s="15"/>
      <c r="JWW336" s="16"/>
      <c r="JWX336" s="17"/>
      <c r="JWY336" s="18"/>
      <c r="JWZ336" s="17"/>
      <c r="JXA336" s="19"/>
      <c r="JXB336" s="19"/>
      <c r="JXC336" s="19"/>
      <c r="JXD336" s="15"/>
      <c r="JXE336" s="16"/>
      <c r="JXF336" s="17"/>
      <c r="JXG336" s="18"/>
      <c r="JXH336" s="17"/>
      <c r="JXI336" s="19"/>
      <c r="JXJ336" s="19"/>
      <c r="JXK336" s="19"/>
      <c r="JXL336" s="15"/>
      <c r="JXM336" s="16"/>
      <c r="JXN336" s="17"/>
      <c r="JXO336" s="18"/>
      <c r="JXP336" s="17"/>
      <c r="JXQ336" s="19"/>
      <c r="JXR336" s="19"/>
      <c r="JXS336" s="19"/>
      <c r="JXT336" s="15"/>
      <c r="JXU336" s="16"/>
      <c r="JXV336" s="17"/>
      <c r="JXW336" s="18"/>
      <c r="JXX336" s="17"/>
      <c r="JXY336" s="19"/>
      <c r="JXZ336" s="19"/>
      <c r="JYA336" s="19"/>
      <c r="JYB336" s="15"/>
      <c r="JYC336" s="16"/>
      <c r="JYD336" s="17"/>
      <c r="JYE336" s="18"/>
      <c r="JYF336" s="17"/>
      <c r="JYG336" s="19"/>
      <c r="JYH336" s="19"/>
      <c r="JYI336" s="19"/>
      <c r="JYJ336" s="15"/>
      <c r="JYK336" s="16"/>
      <c r="JYL336" s="17"/>
      <c r="JYM336" s="18"/>
      <c r="JYN336" s="17"/>
      <c r="JYO336" s="19"/>
      <c r="JYP336" s="19"/>
      <c r="JYQ336" s="19"/>
      <c r="JYR336" s="15"/>
      <c r="JYS336" s="16"/>
      <c r="JYT336" s="17"/>
      <c r="JYU336" s="18"/>
      <c r="JYV336" s="17"/>
      <c r="JYW336" s="19"/>
      <c r="JYX336" s="19"/>
      <c r="JYY336" s="19"/>
      <c r="JYZ336" s="15"/>
      <c r="JZA336" s="16"/>
      <c r="JZB336" s="17"/>
      <c r="JZC336" s="18"/>
      <c r="JZD336" s="17"/>
      <c r="JZE336" s="19"/>
      <c r="JZF336" s="19"/>
      <c r="JZG336" s="19"/>
      <c r="JZH336" s="15"/>
      <c r="JZI336" s="16"/>
      <c r="JZJ336" s="17"/>
      <c r="JZK336" s="18"/>
      <c r="JZL336" s="17"/>
      <c r="JZM336" s="19"/>
      <c r="JZN336" s="19"/>
      <c r="JZO336" s="19"/>
      <c r="JZP336" s="15"/>
      <c r="JZQ336" s="16"/>
      <c r="JZR336" s="17"/>
      <c r="JZS336" s="18"/>
      <c r="JZT336" s="17"/>
      <c r="JZU336" s="19"/>
      <c r="JZV336" s="19"/>
      <c r="JZW336" s="19"/>
      <c r="JZX336" s="15"/>
      <c r="JZY336" s="16"/>
      <c r="JZZ336" s="17"/>
      <c r="KAA336" s="18"/>
      <c r="KAB336" s="17"/>
      <c r="KAC336" s="19"/>
      <c r="KAD336" s="19"/>
      <c r="KAE336" s="19"/>
      <c r="KAF336" s="15"/>
      <c r="KAG336" s="16"/>
      <c r="KAH336" s="17"/>
      <c r="KAI336" s="18"/>
      <c r="KAJ336" s="17"/>
      <c r="KAK336" s="19"/>
      <c r="KAL336" s="19"/>
      <c r="KAM336" s="19"/>
      <c r="KAN336" s="15"/>
      <c r="KAO336" s="16"/>
      <c r="KAP336" s="17"/>
      <c r="KAQ336" s="18"/>
      <c r="KAR336" s="17"/>
      <c r="KAS336" s="19"/>
      <c r="KAT336" s="19"/>
      <c r="KAU336" s="19"/>
      <c r="KAV336" s="15"/>
      <c r="KAW336" s="16"/>
      <c r="KAX336" s="17"/>
      <c r="KAY336" s="18"/>
      <c r="KAZ336" s="17"/>
      <c r="KBA336" s="19"/>
      <c r="KBB336" s="19"/>
      <c r="KBC336" s="19"/>
      <c r="KBD336" s="15"/>
      <c r="KBE336" s="16"/>
      <c r="KBF336" s="17"/>
      <c r="KBG336" s="18"/>
      <c r="KBH336" s="17"/>
      <c r="KBI336" s="19"/>
      <c r="KBJ336" s="19"/>
      <c r="KBK336" s="19"/>
      <c r="KBL336" s="15"/>
      <c r="KBM336" s="16"/>
      <c r="KBN336" s="17"/>
      <c r="KBO336" s="18"/>
      <c r="KBP336" s="17"/>
      <c r="KBQ336" s="19"/>
      <c r="KBR336" s="19"/>
      <c r="KBS336" s="19"/>
      <c r="KBT336" s="15"/>
      <c r="KBU336" s="16"/>
      <c r="KBV336" s="17"/>
      <c r="KBW336" s="18"/>
      <c r="KBX336" s="17"/>
      <c r="KBY336" s="19"/>
      <c r="KBZ336" s="19"/>
      <c r="KCA336" s="19"/>
      <c r="KCB336" s="15"/>
      <c r="KCC336" s="16"/>
      <c r="KCD336" s="17"/>
      <c r="KCE336" s="18"/>
      <c r="KCF336" s="17"/>
      <c r="KCG336" s="19"/>
      <c r="KCH336" s="19"/>
      <c r="KCI336" s="19"/>
      <c r="KCJ336" s="15"/>
      <c r="KCK336" s="16"/>
      <c r="KCL336" s="17"/>
      <c r="KCM336" s="18"/>
      <c r="KCN336" s="17"/>
      <c r="KCO336" s="19"/>
      <c r="KCP336" s="19"/>
      <c r="KCQ336" s="19"/>
      <c r="KCR336" s="15"/>
      <c r="KCS336" s="16"/>
      <c r="KCT336" s="17"/>
      <c r="KCU336" s="18"/>
      <c r="KCV336" s="17"/>
      <c r="KCW336" s="19"/>
      <c r="KCX336" s="19"/>
      <c r="KCY336" s="19"/>
      <c r="KCZ336" s="15"/>
      <c r="KDA336" s="16"/>
      <c r="KDB336" s="17"/>
      <c r="KDC336" s="18"/>
      <c r="KDD336" s="17"/>
      <c r="KDE336" s="19"/>
      <c r="KDF336" s="19"/>
      <c r="KDG336" s="19"/>
      <c r="KDH336" s="15"/>
      <c r="KDI336" s="16"/>
      <c r="KDJ336" s="17"/>
      <c r="KDK336" s="18"/>
      <c r="KDL336" s="17"/>
      <c r="KDM336" s="19"/>
      <c r="KDN336" s="19"/>
      <c r="KDO336" s="19"/>
      <c r="KDP336" s="15"/>
      <c r="KDQ336" s="16"/>
      <c r="KDR336" s="17"/>
      <c r="KDS336" s="18"/>
      <c r="KDT336" s="17"/>
      <c r="KDU336" s="19"/>
      <c r="KDV336" s="19"/>
      <c r="KDW336" s="19"/>
      <c r="KDX336" s="15"/>
      <c r="KDY336" s="16"/>
      <c r="KDZ336" s="17"/>
      <c r="KEA336" s="18"/>
      <c r="KEB336" s="17"/>
      <c r="KEC336" s="19"/>
      <c r="KED336" s="19"/>
      <c r="KEE336" s="19"/>
      <c r="KEF336" s="15"/>
      <c r="KEG336" s="16"/>
      <c r="KEH336" s="17"/>
      <c r="KEI336" s="18"/>
      <c r="KEJ336" s="17"/>
      <c r="KEK336" s="19"/>
      <c r="KEL336" s="19"/>
      <c r="KEM336" s="19"/>
      <c r="KEN336" s="15"/>
      <c r="KEO336" s="16"/>
      <c r="KEP336" s="17"/>
      <c r="KEQ336" s="18"/>
      <c r="KER336" s="17"/>
      <c r="KES336" s="19"/>
      <c r="KET336" s="19"/>
      <c r="KEU336" s="19"/>
      <c r="KEV336" s="15"/>
      <c r="KEW336" s="16"/>
      <c r="KEX336" s="17"/>
      <c r="KEY336" s="18"/>
      <c r="KEZ336" s="17"/>
      <c r="KFA336" s="19"/>
      <c r="KFB336" s="19"/>
      <c r="KFC336" s="19"/>
      <c r="KFD336" s="15"/>
      <c r="KFE336" s="16"/>
      <c r="KFF336" s="17"/>
      <c r="KFG336" s="18"/>
      <c r="KFH336" s="17"/>
      <c r="KFI336" s="19"/>
      <c r="KFJ336" s="19"/>
      <c r="KFK336" s="19"/>
      <c r="KFL336" s="15"/>
      <c r="KFM336" s="16"/>
      <c r="KFN336" s="17"/>
      <c r="KFO336" s="18"/>
      <c r="KFP336" s="17"/>
      <c r="KFQ336" s="19"/>
      <c r="KFR336" s="19"/>
      <c r="KFS336" s="19"/>
      <c r="KFT336" s="15"/>
      <c r="KFU336" s="16"/>
      <c r="KFV336" s="17"/>
      <c r="KFW336" s="18"/>
      <c r="KFX336" s="17"/>
      <c r="KFY336" s="19"/>
      <c r="KFZ336" s="19"/>
      <c r="KGA336" s="19"/>
      <c r="KGB336" s="15"/>
      <c r="KGC336" s="16"/>
      <c r="KGD336" s="17"/>
      <c r="KGE336" s="18"/>
      <c r="KGF336" s="17"/>
      <c r="KGG336" s="19"/>
      <c r="KGH336" s="19"/>
      <c r="KGI336" s="19"/>
      <c r="KGJ336" s="15"/>
      <c r="KGK336" s="16"/>
      <c r="KGL336" s="17"/>
      <c r="KGM336" s="18"/>
      <c r="KGN336" s="17"/>
      <c r="KGO336" s="19"/>
      <c r="KGP336" s="19"/>
      <c r="KGQ336" s="19"/>
      <c r="KGR336" s="15"/>
      <c r="KGS336" s="16"/>
      <c r="KGT336" s="17"/>
      <c r="KGU336" s="18"/>
      <c r="KGV336" s="17"/>
      <c r="KGW336" s="19"/>
      <c r="KGX336" s="19"/>
      <c r="KGY336" s="19"/>
      <c r="KGZ336" s="15"/>
      <c r="KHA336" s="16"/>
      <c r="KHB336" s="17"/>
      <c r="KHC336" s="18"/>
      <c r="KHD336" s="17"/>
      <c r="KHE336" s="19"/>
      <c r="KHF336" s="19"/>
      <c r="KHG336" s="19"/>
      <c r="KHH336" s="15"/>
      <c r="KHI336" s="16"/>
      <c r="KHJ336" s="17"/>
      <c r="KHK336" s="18"/>
      <c r="KHL336" s="17"/>
      <c r="KHM336" s="19"/>
      <c r="KHN336" s="19"/>
      <c r="KHO336" s="19"/>
      <c r="KHP336" s="15"/>
      <c r="KHQ336" s="16"/>
      <c r="KHR336" s="17"/>
      <c r="KHS336" s="18"/>
      <c r="KHT336" s="17"/>
      <c r="KHU336" s="19"/>
      <c r="KHV336" s="19"/>
      <c r="KHW336" s="19"/>
      <c r="KHX336" s="15"/>
      <c r="KHY336" s="16"/>
      <c r="KHZ336" s="17"/>
      <c r="KIA336" s="18"/>
      <c r="KIB336" s="17"/>
      <c r="KIC336" s="19"/>
      <c r="KID336" s="19"/>
      <c r="KIE336" s="19"/>
      <c r="KIF336" s="15"/>
      <c r="KIG336" s="16"/>
      <c r="KIH336" s="17"/>
      <c r="KII336" s="18"/>
      <c r="KIJ336" s="17"/>
      <c r="KIK336" s="19"/>
      <c r="KIL336" s="19"/>
      <c r="KIM336" s="19"/>
      <c r="KIN336" s="15"/>
      <c r="KIO336" s="16"/>
      <c r="KIP336" s="17"/>
      <c r="KIQ336" s="18"/>
      <c r="KIR336" s="17"/>
      <c r="KIS336" s="19"/>
      <c r="KIT336" s="19"/>
      <c r="KIU336" s="19"/>
      <c r="KIV336" s="15"/>
      <c r="KIW336" s="16"/>
      <c r="KIX336" s="17"/>
      <c r="KIY336" s="18"/>
      <c r="KIZ336" s="17"/>
      <c r="KJA336" s="19"/>
      <c r="KJB336" s="19"/>
      <c r="KJC336" s="19"/>
      <c r="KJD336" s="15"/>
      <c r="KJE336" s="16"/>
      <c r="KJF336" s="17"/>
      <c r="KJG336" s="18"/>
      <c r="KJH336" s="17"/>
      <c r="KJI336" s="19"/>
      <c r="KJJ336" s="19"/>
      <c r="KJK336" s="19"/>
      <c r="KJL336" s="15"/>
      <c r="KJM336" s="16"/>
      <c r="KJN336" s="17"/>
      <c r="KJO336" s="18"/>
      <c r="KJP336" s="17"/>
      <c r="KJQ336" s="19"/>
      <c r="KJR336" s="19"/>
      <c r="KJS336" s="19"/>
      <c r="KJT336" s="15"/>
      <c r="KJU336" s="16"/>
      <c r="KJV336" s="17"/>
      <c r="KJW336" s="18"/>
      <c r="KJX336" s="17"/>
      <c r="KJY336" s="19"/>
      <c r="KJZ336" s="19"/>
      <c r="KKA336" s="19"/>
      <c r="KKB336" s="15"/>
      <c r="KKC336" s="16"/>
      <c r="KKD336" s="17"/>
      <c r="KKE336" s="18"/>
      <c r="KKF336" s="17"/>
      <c r="KKG336" s="19"/>
      <c r="KKH336" s="19"/>
      <c r="KKI336" s="19"/>
      <c r="KKJ336" s="15"/>
      <c r="KKK336" s="16"/>
      <c r="KKL336" s="17"/>
      <c r="KKM336" s="18"/>
      <c r="KKN336" s="17"/>
      <c r="KKO336" s="19"/>
      <c r="KKP336" s="19"/>
      <c r="KKQ336" s="19"/>
      <c r="KKR336" s="15"/>
      <c r="KKS336" s="16"/>
      <c r="KKT336" s="17"/>
      <c r="KKU336" s="18"/>
      <c r="KKV336" s="17"/>
      <c r="KKW336" s="19"/>
      <c r="KKX336" s="19"/>
      <c r="KKY336" s="19"/>
      <c r="KKZ336" s="15"/>
      <c r="KLA336" s="16"/>
      <c r="KLB336" s="17"/>
      <c r="KLC336" s="18"/>
      <c r="KLD336" s="17"/>
      <c r="KLE336" s="19"/>
      <c r="KLF336" s="19"/>
      <c r="KLG336" s="19"/>
      <c r="KLH336" s="15"/>
      <c r="KLI336" s="16"/>
      <c r="KLJ336" s="17"/>
      <c r="KLK336" s="18"/>
      <c r="KLL336" s="17"/>
      <c r="KLM336" s="19"/>
      <c r="KLN336" s="19"/>
      <c r="KLO336" s="19"/>
      <c r="KLP336" s="15"/>
      <c r="KLQ336" s="16"/>
      <c r="KLR336" s="17"/>
      <c r="KLS336" s="18"/>
      <c r="KLT336" s="17"/>
      <c r="KLU336" s="19"/>
      <c r="KLV336" s="19"/>
      <c r="KLW336" s="19"/>
      <c r="KLX336" s="15"/>
      <c r="KLY336" s="16"/>
      <c r="KLZ336" s="17"/>
      <c r="KMA336" s="18"/>
      <c r="KMB336" s="17"/>
      <c r="KMC336" s="19"/>
      <c r="KMD336" s="19"/>
      <c r="KME336" s="19"/>
      <c r="KMF336" s="15"/>
      <c r="KMG336" s="16"/>
      <c r="KMH336" s="17"/>
      <c r="KMI336" s="18"/>
      <c r="KMJ336" s="17"/>
      <c r="KMK336" s="19"/>
      <c r="KML336" s="19"/>
      <c r="KMM336" s="19"/>
      <c r="KMN336" s="15"/>
      <c r="KMO336" s="16"/>
      <c r="KMP336" s="17"/>
      <c r="KMQ336" s="18"/>
      <c r="KMR336" s="17"/>
      <c r="KMS336" s="19"/>
      <c r="KMT336" s="19"/>
      <c r="KMU336" s="19"/>
      <c r="KMV336" s="15"/>
      <c r="KMW336" s="16"/>
      <c r="KMX336" s="17"/>
      <c r="KMY336" s="18"/>
      <c r="KMZ336" s="17"/>
      <c r="KNA336" s="19"/>
      <c r="KNB336" s="19"/>
      <c r="KNC336" s="19"/>
      <c r="KND336" s="15"/>
      <c r="KNE336" s="16"/>
      <c r="KNF336" s="17"/>
      <c r="KNG336" s="18"/>
      <c r="KNH336" s="17"/>
      <c r="KNI336" s="19"/>
      <c r="KNJ336" s="19"/>
      <c r="KNK336" s="19"/>
      <c r="KNL336" s="15"/>
      <c r="KNM336" s="16"/>
      <c r="KNN336" s="17"/>
      <c r="KNO336" s="18"/>
      <c r="KNP336" s="17"/>
      <c r="KNQ336" s="19"/>
      <c r="KNR336" s="19"/>
      <c r="KNS336" s="19"/>
      <c r="KNT336" s="15"/>
      <c r="KNU336" s="16"/>
      <c r="KNV336" s="17"/>
      <c r="KNW336" s="18"/>
      <c r="KNX336" s="17"/>
      <c r="KNY336" s="19"/>
      <c r="KNZ336" s="19"/>
      <c r="KOA336" s="19"/>
      <c r="KOB336" s="15"/>
      <c r="KOC336" s="16"/>
      <c r="KOD336" s="17"/>
      <c r="KOE336" s="18"/>
      <c r="KOF336" s="17"/>
      <c r="KOG336" s="19"/>
      <c r="KOH336" s="19"/>
      <c r="KOI336" s="19"/>
      <c r="KOJ336" s="15"/>
      <c r="KOK336" s="16"/>
      <c r="KOL336" s="17"/>
      <c r="KOM336" s="18"/>
      <c r="KON336" s="17"/>
      <c r="KOO336" s="19"/>
      <c r="KOP336" s="19"/>
      <c r="KOQ336" s="19"/>
      <c r="KOR336" s="15"/>
      <c r="KOS336" s="16"/>
      <c r="KOT336" s="17"/>
      <c r="KOU336" s="18"/>
      <c r="KOV336" s="17"/>
      <c r="KOW336" s="19"/>
      <c r="KOX336" s="19"/>
      <c r="KOY336" s="19"/>
      <c r="KOZ336" s="15"/>
      <c r="KPA336" s="16"/>
      <c r="KPB336" s="17"/>
      <c r="KPC336" s="18"/>
      <c r="KPD336" s="17"/>
      <c r="KPE336" s="19"/>
      <c r="KPF336" s="19"/>
      <c r="KPG336" s="19"/>
      <c r="KPH336" s="15"/>
      <c r="KPI336" s="16"/>
      <c r="KPJ336" s="17"/>
      <c r="KPK336" s="18"/>
      <c r="KPL336" s="17"/>
      <c r="KPM336" s="19"/>
      <c r="KPN336" s="19"/>
      <c r="KPO336" s="19"/>
      <c r="KPP336" s="15"/>
      <c r="KPQ336" s="16"/>
      <c r="KPR336" s="17"/>
      <c r="KPS336" s="18"/>
      <c r="KPT336" s="17"/>
      <c r="KPU336" s="19"/>
      <c r="KPV336" s="19"/>
      <c r="KPW336" s="19"/>
      <c r="KPX336" s="15"/>
      <c r="KPY336" s="16"/>
      <c r="KPZ336" s="17"/>
      <c r="KQA336" s="18"/>
      <c r="KQB336" s="17"/>
      <c r="KQC336" s="19"/>
      <c r="KQD336" s="19"/>
      <c r="KQE336" s="19"/>
      <c r="KQF336" s="15"/>
      <c r="KQG336" s="16"/>
      <c r="KQH336" s="17"/>
      <c r="KQI336" s="18"/>
      <c r="KQJ336" s="17"/>
      <c r="KQK336" s="19"/>
      <c r="KQL336" s="19"/>
      <c r="KQM336" s="19"/>
      <c r="KQN336" s="15"/>
      <c r="KQO336" s="16"/>
      <c r="KQP336" s="17"/>
      <c r="KQQ336" s="18"/>
      <c r="KQR336" s="17"/>
      <c r="KQS336" s="19"/>
      <c r="KQT336" s="19"/>
      <c r="KQU336" s="19"/>
      <c r="KQV336" s="15"/>
      <c r="KQW336" s="16"/>
      <c r="KQX336" s="17"/>
      <c r="KQY336" s="18"/>
      <c r="KQZ336" s="17"/>
      <c r="KRA336" s="19"/>
      <c r="KRB336" s="19"/>
      <c r="KRC336" s="19"/>
      <c r="KRD336" s="15"/>
      <c r="KRE336" s="16"/>
      <c r="KRF336" s="17"/>
      <c r="KRG336" s="18"/>
      <c r="KRH336" s="17"/>
      <c r="KRI336" s="19"/>
      <c r="KRJ336" s="19"/>
      <c r="KRK336" s="19"/>
      <c r="KRL336" s="15"/>
      <c r="KRM336" s="16"/>
      <c r="KRN336" s="17"/>
      <c r="KRO336" s="18"/>
      <c r="KRP336" s="17"/>
      <c r="KRQ336" s="19"/>
      <c r="KRR336" s="19"/>
      <c r="KRS336" s="19"/>
      <c r="KRT336" s="15"/>
      <c r="KRU336" s="16"/>
      <c r="KRV336" s="17"/>
      <c r="KRW336" s="18"/>
      <c r="KRX336" s="17"/>
      <c r="KRY336" s="19"/>
      <c r="KRZ336" s="19"/>
      <c r="KSA336" s="19"/>
      <c r="KSB336" s="15"/>
      <c r="KSC336" s="16"/>
      <c r="KSD336" s="17"/>
      <c r="KSE336" s="18"/>
      <c r="KSF336" s="17"/>
      <c r="KSG336" s="19"/>
      <c r="KSH336" s="19"/>
      <c r="KSI336" s="19"/>
      <c r="KSJ336" s="15"/>
      <c r="KSK336" s="16"/>
      <c r="KSL336" s="17"/>
      <c r="KSM336" s="18"/>
      <c r="KSN336" s="17"/>
      <c r="KSO336" s="19"/>
      <c r="KSP336" s="19"/>
      <c r="KSQ336" s="19"/>
      <c r="KSR336" s="15"/>
      <c r="KSS336" s="16"/>
      <c r="KST336" s="17"/>
      <c r="KSU336" s="18"/>
      <c r="KSV336" s="17"/>
      <c r="KSW336" s="19"/>
      <c r="KSX336" s="19"/>
      <c r="KSY336" s="19"/>
      <c r="KSZ336" s="15"/>
      <c r="KTA336" s="16"/>
      <c r="KTB336" s="17"/>
      <c r="KTC336" s="18"/>
      <c r="KTD336" s="17"/>
      <c r="KTE336" s="19"/>
      <c r="KTF336" s="19"/>
      <c r="KTG336" s="19"/>
      <c r="KTH336" s="15"/>
      <c r="KTI336" s="16"/>
      <c r="KTJ336" s="17"/>
      <c r="KTK336" s="18"/>
      <c r="KTL336" s="17"/>
      <c r="KTM336" s="19"/>
      <c r="KTN336" s="19"/>
      <c r="KTO336" s="19"/>
      <c r="KTP336" s="15"/>
      <c r="KTQ336" s="16"/>
      <c r="KTR336" s="17"/>
      <c r="KTS336" s="18"/>
      <c r="KTT336" s="17"/>
      <c r="KTU336" s="19"/>
      <c r="KTV336" s="19"/>
      <c r="KTW336" s="19"/>
      <c r="KTX336" s="15"/>
      <c r="KTY336" s="16"/>
      <c r="KTZ336" s="17"/>
      <c r="KUA336" s="18"/>
      <c r="KUB336" s="17"/>
      <c r="KUC336" s="19"/>
      <c r="KUD336" s="19"/>
      <c r="KUE336" s="19"/>
      <c r="KUF336" s="15"/>
      <c r="KUG336" s="16"/>
      <c r="KUH336" s="17"/>
      <c r="KUI336" s="18"/>
      <c r="KUJ336" s="17"/>
      <c r="KUK336" s="19"/>
      <c r="KUL336" s="19"/>
      <c r="KUM336" s="19"/>
      <c r="KUN336" s="15"/>
      <c r="KUO336" s="16"/>
      <c r="KUP336" s="17"/>
      <c r="KUQ336" s="18"/>
      <c r="KUR336" s="17"/>
      <c r="KUS336" s="19"/>
      <c r="KUT336" s="19"/>
      <c r="KUU336" s="19"/>
      <c r="KUV336" s="15"/>
      <c r="KUW336" s="16"/>
      <c r="KUX336" s="17"/>
      <c r="KUY336" s="18"/>
      <c r="KUZ336" s="17"/>
      <c r="KVA336" s="19"/>
      <c r="KVB336" s="19"/>
      <c r="KVC336" s="19"/>
      <c r="KVD336" s="15"/>
      <c r="KVE336" s="16"/>
      <c r="KVF336" s="17"/>
      <c r="KVG336" s="18"/>
      <c r="KVH336" s="17"/>
      <c r="KVI336" s="19"/>
      <c r="KVJ336" s="19"/>
      <c r="KVK336" s="19"/>
      <c r="KVL336" s="15"/>
      <c r="KVM336" s="16"/>
      <c r="KVN336" s="17"/>
      <c r="KVO336" s="18"/>
      <c r="KVP336" s="17"/>
      <c r="KVQ336" s="19"/>
      <c r="KVR336" s="19"/>
      <c r="KVS336" s="19"/>
      <c r="KVT336" s="15"/>
      <c r="KVU336" s="16"/>
      <c r="KVV336" s="17"/>
      <c r="KVW336" s="18"/>
      <c r="KVX336" s="17"/>
      <c r="KVY336" s="19"/>
      <c r="KVZ336" s="19"/>
      <c r="KWA336" s="19"/>
      <c r="KWB336" s="15"/>
      <c r="KWC336" s="16"/>
      <c r="KWD336" s="17"/>
      <c r="KWE336" s="18"/>
      <c r="KWF336" s="17"/>
      <c r="KWG336" s="19"/>
      <c r="KWH336" s="19"/>
      <c r="KWI336" s="19"/>
      <c r="KWJ336" s="15"/>
      <c r="KWK336" s="16"/>
      <c r="KWL336" s="17"/>
      <c r="KWM336" s="18"/>
      <c r="KWN336" s="17"/>
      <c r="KWO336" s="19"/>
      <c r="KWP336" s="19"/>
      <c r="KWQ336" s="19"/>
      <c r="KWR336" s="15"/>
      <c r="KWS336" s="16"/>
      <c r="KWT336" s="17"/>
      <c r="KWU336" s="18"/>
      <c r="KWV336" s="17"/>
      <c r="KWW336" s="19"/>
      <c r="KWX336" s="19"/>
      <c r="KWY336" s="19"/>
      <c r="KWZ336" s="15"/>
      <c r="KXA336" s="16"/>
      <c r="KXB336" s="17"/>
      <c r="KXC336" s="18"/>
      <c r="KXD336" s="17"/>
      <c r="KXE336" s="19"/>
      <c r="KXF336" s="19"/>
      <c r="KXG336" s="19"/>
      <c r="KXH336" s="15"/>
      <c r="KXI336" s="16"/>
      <c r="KXJ336" s="17"/>
      <c r="KXK336" s="18"/>
      <c r="KXL336" s="17"/>
      <c r="KXM336" s="19"/>
      <c r="KXN336" s="19"/>
      <c r="KXO336" s="19"/>
      <c r="KXP336" s="15"/>
      <c r="KXQ336" s="16"/>
      <c r="KXR336" s="17"/>
      <c r="KXS336" s="18"/>
      <c r="KXT336" s="17"/>
      <c r="KXU336" s="19"/>
      <c r="KXV336" s="19"/>
      <c r="KXW336" s="19"/>
      <c r="KXX336" s="15"/>
      <c r="KXY336" s="16"/>
      <c r="KXZ336" s="17"/>
      <c r="KYA336" s="18"/>
      <c r="KYB336" s="17"/>
      <c r="KYC336" s="19"/>
      <c r="KYD336" s="19"/>
      <c r="KYE336" s="19"/>
      <c r="KYF336" s="15"/>
      <c r="KYG336" s="16"/>
      <c r="KYH336" s="17"/>
      <c r="KYI336" s="18"/>
      <c r="KYJ336" s="17"/>
      <c r="KYK336" s="19"/>
      <c r="KYL336" s="19"/>
      <c r="KYM336" s="19"/>
      <c r="KYN336" s="15"/>
      <c r="KYO336" s="16"/>
      <c r="KYP336" s="17"/>
      <c r="KYQ336" s="18"/>
      <c r="KYR336" s="17"/>
      <c r="KYS336" s="19"/>
      <c r="KYT336" s="19"/>
      <c r="KYU336" s="19"/>
      <c r="KYV336" s="15"/>
      <c r="KYW336" s="16"/>
      <c r="KYX336" s="17"/>
      <c r="KYY336" s="18"/>
      <c r="KYZ336" s="17"/>
      <c r="KZA336" s="19"/>
      <c r="KZB336" s="19"/>
      <c r="KZC336" s="19"/>
      <c r="KZD336" s="15"/>
      <c r="KZE336" s="16"/>
      <c r="KZF336" s="17"/>
      <c r="KZG336" s="18"/>
      <c r="KZH336" s="17"/>
      <c r="KZI336" s="19"/>
      <c r="KZJ336" s="19"/>
      <c r="KZK336" s="19"/>
      <c r="KZL336" s="15"/>
      <c r="KZM336" s="16"/>
      <c r="KZN336" s="17"/>
      <c r="KZO336" s="18"/>
      <c r="KZP336" s="17"/>
      <c r="KZQ336" s="19"/>
      <c r="KZR336" s="19"/>
      <c r="KZS336" s="19"/>
      <c r="KZT336" s="15"/>
      <c r="KZU336" s="16"/>
      <c r="KZV336" s="17"/>
      <c r="KZW336" s="18"/>
      <c r="KZX336" s="17"/>
      <c r="KZY336" s="19"/>
      <c r="KZZ336" s="19"/>
      <c r="LAA336" s="19"/>
      <c r="LAB336" s="15"/>
      <c r="LAC336" s="16"/>
      <c r="LAD336" s="17"/>
      <c r="LAE336" s="18"/>
      <c r="LAF336" s="17"/>
      <c r="LAG336" s="19"/>
      <c r="LAH336" s="19"/>
      <c r="LAI336" s="19"/>
      <c r="LAJ336" s="15"/>
      <c r="LAK336" s="16"/>
      <c r="LAL336" s="17"/>
      <c r="LAM336" s="18"/>
      <c r="LAN336" s="17"/>
      <c r="LAO336" s="19"/>
      <c r="LAP336" s="19"/>
      <c r="LAQ336" s="19"/>
      <c r="LAR336" s="15"/>
      <c r="LAS336" s="16"/>
      <c r="LAT336" s="17"/>
      <c r="LAU336" s="18"/>
      <c r="LAV336" s="17"/>
      <c r="LAW336" s="19"/>
      <c r="LAX336" s="19"/>
      <c r="LAY336" s="19"/>
      <c r="LAZ336" s="15"/>
      <c r="LBA336" s="16"/>
      <c r="LBB336" s="17"/>
      <c r="LBC336" s="18"/>
      <c r="LBD336" s="17"/>
      <c r="LBE336" s="19"/>
      <c r="LBF336" s="19"/>
      <c r="LBG336" s="19"/>
      <c r="LBH336" s="15"/>
      <c r="LBI336" s="16"/>
      <c r="LBJ336" s="17"/>
      <c r="LBK336" s="18"/>
      <c r="LBL336" s="17"/>
      <c r="LBM336" s="19"/>
      <c r="LBN336" s="19"/>
      <c r="LBO336" s="19"/>
      <c r="LBP336" s="15"/>
      <c r="LBQ336" s="16"/>
      <c r="LBR336" s="17"/>
      <c r="LBS336" s="18"/>
      <c r="LBT336" s="17"/>
      <c r="LBU336" s="19"/>
      <c r="LBV336" s="19"/>
      <c r="LBW336" s="19"/>
      <c r="LBX336" s="15"/>
      <c r="LBY336" s="16"/>
      <c r="LBZ336" s="17"/>
      <c r="LCA336" s="18"/>
      <c r="LCB336" s="17"/>
      <c r="LCC336" s="19"/>
      <c r="LCD336" s="19"/>
      <c r="LCE336" s="19"/>
      <c r="LCF336" s="15"/>
      <c r="LCG336" s="16"/>
      <c r="LCH336" s="17"/>
      <c r="LCI336" s="18"/>
      <c r="LCJ336" s="17"/>
      <c r="LCK336" s="19"/>
      <c r="LCL336" s="19"/>
      <c r="LCM336" s="19"/>
      <c r="LCN336" s="15"/>
      <c r="LCO336" s="16"/>
      <c r="LCP336" s="17"/>
      <c r="LCQ336" s="18"/>
      <c r="LCR336" s="17"/>
      <c r="LCS336" s="19"/>
      <c r="LCT336" s="19"/>
      <c r="LCU336" s="19"/>
      <c r="LCV336" s="15"/>
      <c r="LCW336" s="16"/>
      <c r="LCX336" s="17"/>
      <c r="LCY336" s="18"/>
      <c r="LCZ336" s="17"/>
      <c r="LDA336" s="19"/>
      <c r="LDB336" s="19"/>
      <c r="LDC336" s="19"/>
      <c r="LDD336" s="15"/>
      <c r="LDE336" s="16"/>
      <c r="LDF336" s="17"/>
      <c r="LDG336" s="18"/>
      <c r="LDH336" s="17"/>
      <c r="LDI336" s="19"/>
      <c r="LDJ336" s="19"/>
      <c r="LDK336" s="19"/>
      <c r="LDL336" s="15"/>
      <c r="LDM336" s="16"/>
      <c r="LDN336" s="17"/>
      <c r="LDO336" s="18"/>
      <c r="LDP336" s="17"/>
      <c r="LDQ336" s="19"/>
      <c r="LDR336" s="19"/>
      <c r="LDS336" s="19"/>
      <c r="LDT336" s="15"/>
      <c r="LDU336" s="16"/>
      <c r="LDV336" s="17"/>
      <c r="LDW336" s="18"/>
      <c r="LDX336" s="17"/>
      <c r="LDY336" s="19"/>
      <c r="LDZ336" s="19"/>
      <c r="LEA336" s="19"/>
      <c r="LEB336" s="15"/>
      <c r="LEC336" s="16"/>
      <c r="LED336" s="17"/>
      <c r="LEE336" s="18"/>
      <c r="LEF336" s="17"/>
      <c r="LEG336" s="19"/>
      <c r="LEH336" s="19"/>
      <c r="LEI336" s="19"/>
      <c r="LEJ336" s="15"/>
      <c r="LEK336" s="16"/>
      <c r="LEL336" s="17"/>
      <c r="LEM336" s="18"/>
      <c r="LEN336" s="17"/>
      <c r="LEO336" s="19"/>
      <c r="LEP336" s="19"/>
      <c r="LEQ336" s="19"/>
      <c r="LER336" s="15"/>
      <c r="LES336" s="16"/>
      <c r="LET336" s="17"/>
      <c r="LEU336" s="18"/>
      <c r="LEV336" s="17"/>
      <c r="LEW336" s="19"/>
      <c r="LEX336" s="19"/>
      <c r="LEY336" s="19"/>
      <c r="LEZ336" s="15"/>
      <c r="LFA336" s="16"/>
      <c r="LFB336" s="17"/>
      <c r="LFC336" s="18"/>
      <c r="LFD336" s="17"/>
      <c r="LFE336" s="19"/>
      <c r="LFF336" s="19"/>
      <c r="LFG336" s="19"/>
      <c r="LFH336" s="15"/>
      <c r="LFI336" s="16"/>
      <c r="LFJ336" s="17"/>
      <c r="LFK336" s="18"/>
      <c r="LFL336" s="17"/>
      <c r="LFM336" s="19"/>
      <c r="LFN336" s="19"/>
      <c r="LFO336" s="19"/>
      <c r="LFP336" s="15"/>
      <c r="LFQ336" s="16"/>
      <c r="LFR336" s="17"/>
      <c r="LFS336" s="18"/>
      <c r="LFT336" s="17"/>
      <c r="LFU336" s="19"/>
      <c r="LFV336" s="19"/>
      <c r="LFW336" s="19"/>
      <c r="LFX336" s="15"/>
      <c r="LFY336" s="16"/>
      <c r="LFZ336" s="17"/>
      <c r="LGA336" s="18"/>
      <c r="LGB336" s="17"/>
      <c r="LGC336" s="19"/>
      <c r="LGD336" s="19"/>
      <c r="LGE336" s="19"/>
      <c r="LGF336" s="15"/>
      <c r="LGG336" s="16"/>
      <c r="LGH336" s="17"/>
      <c r="LGI336" s="18"/>
      <c r="LGJ336" s="17"/>
      <c r="LGK336" s="19"/>
      <c r="LGL336" s="19"/>
      <c r="LGM336" s="19"/>
      <c r="LGN336" s="15"/>
      <c r="LGO336" s="16"/>
      <c r="LGP336" s="17"/>
      <c r="LGQ336" s="18"/>
      <c r="LGR336" s="17"/>
      <c r="LGS336" s="19"/>
      <c r="LGT336" s="19"/>
      <c r="LGU336" s="19"/>
      <c r="LGV336" s="15"/>
      <c r="LGW336" s="16"/>
      <c r="LGX336" s="17"/>
      <c r="LGY336" s="18"/>
      <c r="LGZ336" s="17"/>
      <c r="LHA336" s="19"/>
      <c r="LHB336" s="19"/>
      <c r="LHC336" s="19"/>
      <c r="LHD336" s="15"/>
      <c r="LHE336" s="16"/>
      <c r="LHF336" s="17"/>
      <c r="LHG336" s="18"/>
      <c r="LHH336" s="17"/>
      <c r="LHI336" s="19"/>
      <c r="LHJ336" s="19"/>
      <c r="LHK336" s="19"/>
      <c r="LHL336" s="15"/>
      <c r="LHM336" s="16"/>
      <c r="LHN336" s="17"/>
      <c r="LHO336" s="18"/>
      <c r="LHP336" s="17"/>
      <c r="LHQ336" s="19"/>
      <c r="LHR336" s="19"/>
      <c r="LHS336" s="19"/>
      <c r="LHT336" s="15"/>
      <c r="LHU336" s="16"/>
      <c r="LHV336" s="17"/>
      <c r="LHW336" s="18"/>
      <c r="LHX336" s="17"/>
      <c r="LHY336" s="19"/>
      <c r="LHZ336" s="19"/>
      <c r="LIA336" s="19"/>
      <c r="LIB336" s="15"/>
      <c r="LIC336" s="16"/>
      <c r="LID336" s="17"/>
      <c r="LIE336" s="18"/>
      <c r="LIF336" s="17"/>
      <c r="LIG336" s="19"/>
      <c r="LIH336" s="19"/>
      <c r="LII336" s="19"/>
      <c r="LIJ336" s="15"/>
      <c r="LIK336" s="16"/>
      <c r="LIL336" s="17"/>
      <c r="LIM336" s="18"/>
      <c r="LIN336" s="17"/>
      <c r="LIO336" s="19"/>
      <c r="LIP336" s="19"/>
      <c r="LIQ336" s="19"/>
      <c r="LIR336" s="15"/>
      <c r="LIS336" s="16"/>
      <c r="LIT336" s="17"/>
      <c r="LIU336" s="18"/>
      <c r="LIV336" s="17"/>
      <c r="LIW336" s="19"/>
      <c r="LIX336" s="19"/>
      <c r="LIY336" s="19"/>
      <c r="LIZ336" s="15"/>
      <c r="LJA336" s="16"/>
      <c r="LJB336" s="17"/>
      <c r="LJC336" s="18"/>
      <c r="LJD336" s="17"/>
      <c r="LJE336" s="19"/>
      <c r="LJF336" s="19"/>
      <c r="LJG336" s="19"/>
      <c r="LJH336" s="15"/>
      <c r="LJI336" s="16"/>
      <c r="LJJ336" s="17"/>
      <c r="LJK336" s="18"/>
      <c r="LJL336" s="17"/>
      <c r="LJM336" s="19"/>
      <c r="LJN336" s="19"/>
      <c r="LJO336" s="19"/>
      <c r="LJP336" s="15"/>
      <c r="LJQ336" s="16"/>
      <c r="LJR336" s="17"/>
      <c r="LJS336" s="18"/>
      <c r="LJT336" s="17"/>
      <c r="LJU336" s="19"/>
      <c r="LJV336" s="19"/>
      <c r="LJW336" s="19"/>
      <c r="LJX336" s="15"/>
      <c r="LJY336" s="16"/>
      <c r="LJZ336" s="17"/>
      <c r="LKA336" s="18"/>
      <c r="LKB336" s="17"/>
      <c r="LKC336" s="19"/>
      <c r="LKD336" s="19"/>
      <c r="LKE336" s="19"/>
      <c r="LKF336" s="15"/>
      <c r="LKG336" s="16"/>
      <c r="LKH336" s="17"/>
      <c r="LKI336" s="18"/>
      <c r="LKJ336" s="17"/>
      <c r="LKK336" s="19"/>
      <c r="LKL336" s="19"/>
      <c r="LKM336" s="19"/>
      <c r="LKN336" s="15"/>
      <c r="LKO336" s="16"/>
      <c r="LKP336" s="17"/>
      <c r="LKQ336" s="18"/>
      <c r="LKR336" s="17"/>
      <c r="LKS336" s="19"/>
      <c r="LKT336" s="19"/>
      <c r="LKU336" s="19"/>
      <c r="LKV336" s="15"/>
      <c r="LKW336" s="16"/>
      <c r="LKX336" s="17"/>
      <c r="LKY336" s="18"/>
      <c r="LKZ336" s="17"/>
      <c r="LLA336" s="19"/>
      <c r="LLB336" s="19"/>
      <c r="LLC336" s="19"/>
      <c r="LLD336" s="15"/>
      <c r="LLE336" s="16"/>
      <c r="LLF336" s="17"/>
      <c r="LLG336" s="18"/>
      <c r="LLH336" s="17"/>
      <c r="LLI336" s="19"/>
      <c r="LLJ336" s="19"/>
      <c r="LLK336" s="19"/>
      <c r="LLL336" s="15"/>
      <c r="LLM336" s="16"/>
      <c r="LLN336" s="17"/>
      <c r="LLO336" s="18"/>
      <c r="LLP336" s="17"/>
      <c r="LLQ336" s="19"/>
      <c r="LLR336" s="19"/>
      <c r="LLS336" s="19"/>
      <c r="LLT336" s="15"/>
      <c r="LLU336" s="16"/>
      <c r="LLV336" s="17"/>
      <c r="LLW336" s="18"/>
      <c r="LLX336" s="17"/>
      <c r="LLY336" s="19"/>
      <c r="LLZ336" s="19"/>
      <c r="LMA336" s="19"/>
      <c r="LMB336" s="15"/>
      <c r="LMC336" s="16"/>
      <c r="LMD336" s="17"/>
      <c r="LME336" s="18"/>
      <c r="LMF336" s="17"/>
      <c r="LMG336" s="19"/>
      <c r="LMH336" s="19"/>
      <c r="LMI336" s="19"/>
      <c r="LMJ336" s="15"/>
      <c r="LMK336" s="16"/>
      <c r="LML336" s="17"/>
      <c r="LMM336" s="18"/>
      <c r="LMN336" s="17"/>
      <c r="LMO336" s="19"/>
      <c r="LMP336" s="19"/>
      <c r="LMQ336" s="19"/>
      <c r="LMR336" s="15"/>
      <c r="LMS336" s="16"/>
      <c r="LMT336" s="17"/>
      <c r="LMU336" s="18"/>
      <c r="LMV336" s="17"/>
      <c r="LMW336" s="19"/>
      <c r="LMX336" s="19"/>
      <c r="LMY336" s="19"/>
      <c r="LMZ336" s="15"/>
      <c r="LNA336" s="16"/>
      <c r="LNB336" s="17"/>
      <c r="LNC336" s="18"/>
      <c r="LND336" s="17"/>
      <c r="LNE336" s="19"/>
      <c r="LNF336" s="19"/>
      <c r="LNG336" s="19"/>
      <c r="LNH336" s="15"/>
      <c r="LNI336" s="16"/>
      <c r="LNJ336" s="17"/>
      <c r="LNK336" s="18"/>
      <c r="LNL336" s="17"/>
      <c r="LNM336" s="19"/>
      <c r="LNN336" s="19"/>
      <c r="LNO336" s="19"/>
      <c r="LNP336" s="15"/>
      <c r="LNQ336" s="16"/>
      <c r="LNR336" s="17"/>
      <c r="LNS336" s="18"/>
      <c r="LNT336" s="17"/>
      <c r="LNU336" s="19"/>
      <c r="LNV336" s="19"/>
      <c r="LNW336" s="19"/>
      <c r="LNX336" s="15"/>
      <c r="LNY336" s="16"/>
      <c r="LNZ336" s="17"/>
      <c r="LOA336" s="18"/>
      <c r="LOB336" s="17"/>
      <c r="LOC336" s="19"/>
      <c r="LOD336" s="19"/>
      <c r="LOE336" s="19"/>
      <c r="LOF336" s="15"/>
      <c r="LOG336" s="16"/>
      <c r="LOH336" s="17"/>
      <c r="LOI336" s="18"/>
      <c r="LOJ336" s="17"/>
      <c r="LOK336" s="19"/>
      <c r="LOL336" s="19"/>
      <c r="LOM336" s="19"/>
      <c r="LON336" s="15"/>
      <c r="LOO336" s="16"/>
      <c r="LOP336" s="17"/>
      <c r="LOQ336" s="18"/>
      <c r="LOR336" s="17"/>
      <c r="LOS336" s="19"/>
      <c r="LOT336" s="19"/>
      <c r="LOU336" s="19"/>
      <c r="LOV336" s="15"/>
      <c r="LOW336" s="16"/>
      <c r="LOX336" s="17"/>
      <c r="LOY336" s="18"/>
      <c r="LOZ336" s="17"/>
      <c r="LPA336" s="19"/>
      <c r="LPB336" s="19"/>
      <c r="LPC336" s="19"/>
      <c r="LPD336" s="15"/>
      <c r="LPE336" s="16"/>
      <c r="LPF336" s="17"/>
      <c r="LPG336" s="18"/>
      <c r="LPH336" s="17"/>
      <c r="LPI336" s="19"/>
      <c r="LPJ336" s="19"/>
      <c r="LPK336" s="19"/>
      <c r="LPL336" s="15"/>
      <c r="LPM336" s="16"/>
      <c r="LPN336" s="17"/>
      <c r="LPO336" s="18"/>
      <c r="LPP336" s="17"/>
      <c r="LPQ336" s="19"/>
      <c r="LPR336" s="19"/>
      <c r="LPS336" s="19"/>
      <c r="LPT336" s="15"/>
      <c r="LPU336" s="16"/>
      <c r="LPV336" s="17"/>
      <c r="LPW336" s="18"/>
      <c r="LPX336" s="17"/>
      <c r="LPY336" s="19"/>
      <c r="LPZ336" s="19"/>
      <c r="LQA336" s="19"/>
      <c r="LQB336" s="15"/>
      <c r="LQC336" s="16"/>
      <c r="LQD336" s="17"/>
      <c r="LQE336" s="18"/>
      <c r="LQF336" s="17"/>
      <c r="LQG336" s="19"/>
      <c r="LQH336" s="19"/>
      <c r="LQI336" s="19"/>
      <c r="LQJ336" s="15"/>
      <c r="LQK336" s="16"/>
      <c r="LQL336" s="17"/>
      <c r="LQM336" s="18"/>
      <c r="LQN336" s="17"/>
      <c r="LQO336" s="19"/>
      <c r="LQP336" s="19"/>
      <c r="LQQ336" s="19"/>
      <c r="LQR336" s="15"/>
      <c r="LQS336" s="16"/>
      <c r="LQT336" s="17"/>
      <c r="LQU336" s="18"/>
      <c r="LQV336" s="17"/>
      <c r="LQW336" s="19"/>
      <c r="LQX336" s="19"/>
      <c r="LQY336" s="19"/>
      <c r="LQZ336" s="15"/>
      <c r="LRA336" s="16"/>
      <c r="LRB336" s="17"/>
      <c r="LRC336" s="18"/>
      <c r="LRD336" s="17"/>
      <c r="LRE336" s="19"/>
      <c r="LRF336" s="19"/>
      <c r="LRG336" s="19"/>
      <c r="LRH336" s="15"/>
      <c r="LRI336" s="16"/>
      <c r="LRJ336" s="17"/>
      <c r="LRK336" s="18"/>
      <c r="LRL336" s="17"/>
      <c r="LRM336" s="19"/>
      <c r="LRN336" s="19"/>
      <c r="LRO336" s="19"/>
      <c r="LRP336" s="15"/>
      <c r="LRQ336" s="16"/>
      <c r="LRR336" s="17"/>
      <c r="LRS336" s="18"/>
      <c r="LRT336" s="17"/>
      <c r="LRU336" s="19"/>
      <c r="LRV336" s="19"/>
      <c r="LRW336" s="19"/>
      <c r="LRX336" s="15"/>
      <c r="LRY336" s="16"/>
      <c r="LRZ336" s="17"/>
      <c r="LSA336" s="18"/>
      <c r="LSB336" s="17"/>
      <c r="LSC336" s="19"/>
      <c r="LSD336" s="19"/>
      <c r="LSE336" s="19"/>
      <c r="LSF336" s="15"/>
      <c r="LSG336" s="16"/>
      <c r="LSH336" s="17"/>
      <c r="LSI336" s="18"/>
      <c r="LSJ336" s="17"/>
      <c r="LSK336" s="19"/>
      <c r="LSL336" s="19"/>
      <c r="LSM336" s="19"/>
      <c r="LSN336" s="15"/>
      <c r="LSO336" s="16"/>
      <c r="LSP336" s="17"/>
      <c r="LSQ336" s="18"/>
      <c r="LSR336" s="17"/>
      <c r="LSS336" s="19"/>
      <c r="LST336" s="19"/>
      <c r="LSU336" s="19"/>
      <c r="LSV336" s="15"/>
      <c r="LSW336" s="16"/>
      <c r="LSX336" s="17"/>
      <c r="LSY336" s="18"/>
      <c r="LSZ336" s="17"/>
      <c r="LTA336" s="19"/>
      <c r="LTB336" s="19"/>
      <c r="LTC336" s="19"/>
      <c r="LTD336" s="15"/>
      <c r="LTE336" s="16"/>
      <c r="LTF336" s="17"/>
      <c r="LTG336" s="18"/>
      <c r="LTH336" s="17"/>
      <c r="LTI336" s="19"/>
      <c r="LTJ336" s="19"/>
      <c r="LTK336" s="19"/>
      <c r="LTL336" s="15"/>
      <c r="LTM336" s="16"/>
      <c r="LTN336" s="17"/>
      <c r="LTO336" s="18"/>
      <c r="LTP336" s="17"/>
      <c r="LTQ336" s="19"/>
      <c r="LTR336" s="19"/>
      <c r="LTS336" s="19"/>
      <c r="LTT336" s="15"/>
      <c r="LTU336" s="16"/>
      <c r="LTV336" s="17"/>
      <c r="LTW336" s="18"/>
      <c r="LTX336" s="17"/>
      <c r="LTY336" s="19"/>
      <c r="LTZ336" s="19"/>
      <c r="LUA336" s="19"/>
      <c r="LUB336" s="15"/>
      <c r="LUC336" s="16"/>
      <c r="LUD336" s="17"/>
      <c r="LUE336" s="18"/>
      <c r="LUF336" s="17"/>
      <c r="LUG336" s="19"/>
      <c r="LUH336" s="19"/>
      <c r="LUI336" s="19"/>
      <c r="LUJ336" s="15"/>
      <c r="LUK336" s="16"/>
      <c r="LUL336" s="17"/>
      <c r="LUM336" s="18"/>
      <c r="LUN336" s="17"/>
      <c r="LUO336" s="19"/>
      <c r="LUP336" s="19"/>
      <c r="LUQ336" s="19"/>
      <c r="LUR336" s="15"/>
      <c r="LUS336" s="16"/>
      <c r="LUT336" s="17"/>
      <c r="LUU336" s="18"/>
      <c r="LUV336" s="17"/>
      <c r="LUW336" s="19"/>
      <c r="LUX336" s="19"/>
      <c r="LUY336" s="19"/>
      <c r="LUZ336" s="15"/>
      <c r="LVA336" s="16"/>
      <c r="LVB336" s="17"/>
      <c r="LVC336" s="18"/>
      <c r="LVD336" s="17"/>
      <c r="LVE336" s="19"/>
      <c r="LVF336" s="19"/>
      <c r="LVG336" s="19"/>
      <c r="LVH336" s="15"/>
      <c r="LVI336" s="16"/>
      <c r="LVJ336" s="17"/>
      <c r="LVK336" s="18"/>
      <c r="LVL336" s="17"/>
      <c r="LVM336" s="19"/>
      <c r="LVN336" s="19"/>
      <c r="LVO336" s="19"/>
      <c r="LVP336" s="15"/>
      <c r="LVQ336" s="16"/>
      <c r="LVR336" s="17"/>
      <c r="LVS336" s="18"/>
      <c r="LVT336" s="17"/>
      <c r="LVU336" s="19"/>
      <c r="LVV336" s="19"/>
      <c r="LVW336" s="19"/>
      <c r="LVX336" s="15"/>
      <c r="LVY336" s="16"/>
      <c r="LVZ336" s="17"/>
      <c r="LWA336" s="18"/>
      <c r="LWB336" s="17"/>
      <c r="LWC336" s="19"/>
      <c r="LWD336" s="19"/>
      <c r="LWE336" s="19"/>
      <c r="LWF336" s="15"/>
      <c r="LWG336" s="16"/>
      <c r="LWH336" s="17"/>
      <c r="LWI336" s="18"/>
      <c r="LWJ336" s="17"/>
      <c r="LWK336" s="19"/>
      <c r="LWL336" s="19"/>
      <c r="LWM336" s="19"/>
      <c r="LWN336" s="15"/>
      <c r="LWO336" s="16"/>
      <c r="LWP336" s="17"/>
      <c r="LWQ336" s="18"/>
      <c r="LWR336" s="17"/>
      <c r="LWS336" s="19"/>
      <c r="LWT336" s="19"/>
      <c r="LWU336" s="19"/>
      <c r="LWV336" s="15"/>
      <c r="LWW336" s="16"/>
      <c r="LWX336" s="17"/>
      <c r="LWY336" s="18"/>
      <c r="LWZ336" s="17"/>
      <c r="LXA336" s="19"/>
      <c r="LXB336" s="19"/>
      <c r="LXC336" s="19"/>
      <c r="LXD336" s="15"/>
      <c r="LXE336" s="16"/>
      <c r="LXF336" s="17"/>
      <c r="LXG336" s="18"/>
      <c r="LXH336" s="17"/>
      <c r="LXI336" s="19"/>
      <c r="LXJ336" s="19"/>
      <c r="LXK336" s="19"/>
      <c r="LXL336" s="15"/>
      <c r="LXM336" s="16"/>
      <c r="LXN336" s="17"/>
      <c r="LXO336" s="18"/>
      <c r="LXP336" s="17"/>
      <c r="LXQ336" s="19"/>
      <c r="LXR336" s="19"/>
      <c r="LXS336" s="19"/>
      <c r="LXT336" s="15"/>
      <c r="LXU336" s="16"/>
      <c r="LXV336" s="17"/>
      <c r="LXW336" s="18"/>
      <c r="LXX336" s="17"/>
      <c r="LXY336" s="19"/>
      <c r="LXZ336" s="19"/>
      <c r="LYA336" s="19"/>
      <c r="LYB336" s="15"/>
      <c r="LYC336" s="16"/>
      <c r="LYD336" s="17"/>
      <c r="LYE336" s="18"/>
      <c r="LYF336" s="17"/>
      <c r="LYG336" s="19"/>
      <c r="LYH336" s="19"/>
      <c r="LYI336" s="19"/>
      <c r="LYJ336" s="15"/>
      <c r="LYK336" s="16"/>
      <c r="LYL336" s="17"/>
      <c r="LYM336" s="18"/>
      <c r="LYN336" s="17"/>
      <c r="LYO336" s="19"/>
      <c r="LYP336" s="19"/>
      <c r="LYQ336" s="19"/>
      <c r="LYR336" s="15"/>
      <c r="LYS336" s="16"/>
      <c r="LYT336" s="17"/>
      <c r="LYU336" s="18"/>
      <c r="LYV336" s="17"/>
      <c r="LYW336" s="19"/>
      <c r="LYX336" s="19"/>
      <c r="LYY336" s="19"/>
      <c r="LYZ336" s="15"/>
      <c r="LZA336" s="16"/>
      <c r="LZB336" s="17"/>
      <c r="LZC336" s="18"/>
      <c r="LZD336" s="17"/>
      <c r="LZE336" s="19"/>
      <c r="LZF336" s="19"/>
      <c r="LZG336" s="19"/>
      <c r="LZH336" s="15"/>
      <c r="LZI336" s="16"/>
      <c r="LZJ336" s="17"/>
      <c r="LZK336" s="18"/>
      <c r="LZL336" s="17"/>
      <c r="LZM336" s="19"/>
      <c r="LZN336" s="19"/>
      <c r="LZO336" s="19"/>
      <c r="LZP336" s="15"/>
      <c r="LZQ336" s="16"/>
      <c r="LZR336" s="17"/>
      <c r="LZS336" s="18"/>
      <c r="LZT336" s="17"/>
      <c r="LZU336" s="19"/>
      <c r="LZV336" s="19"/>
      <c r="LZW336" s="19"/>
      <c r="LZX336" s="15"/>
      <c r="LZY336" s="16"/>
      <c r="LZZ336" s="17"/>
      <c r="MAA336" s="18"/>
      <c r="MAB336" s="17"/>
      <c r="MAC336" s="19"/>
      <c r="MAD336" s="19"/>
      <c r="MAE336" s="19"/>
      <c r="MAF336" s="15"/>
      <c r="MAG336" s="16"/>
      <c r="MAH336" s="17"/>
      <c r="MAI336" s="18"/>
      <c r="MAJ336" s="17"/>
      <c r="MAK336" s="19"/>
      <c r="MAL336" s="19"/>
      <c r="MAM336" s="19"/>
      <c r="MAN336" s="15"/>
      <c r="MAO336" s="16"/>
      <c r="MAP336" s="17"/>
      <c r="MAQ336" s="18"/>
      <c r="MAR336" s="17"/>
      <c r="MAS336" s="19"/>
      <c r="MAT336" s="19"/>
      <c r="MAU336" s="19"/>
      <c r="MAV336" s="15"/>
      <c r="MAW336" s="16"/>
      <c r="MAX336" s="17"/>
      <c r="MAY336" s="18"/>
      <c r="MAZ336" s="17"/>
      <c r="MBA336" s="19"/>
      <c r="MBB336" s="19"/>
      <c r="MBC336" s="19"/>
      <c r="MBD336" s="15"/>
      <c r="MBE336" s="16"/>
      <c r="MBF336" s="17"/>
      <c r="MBG336" s="18"/>
      <c r="MBH336" s="17"/>
      <c r="MBI336" s="19"/>
      <c r="MBJ336" s="19"/>
      <c r="MBK336" s="19"/>
      <c r="MBL336" s="15"/>
      <c r="MBM336" s="16"/>
      <c r="MBN336" s="17"/>
      <c r="MBO336" s="18"/>
      <c r="MBP336" s="17"/>
      <c r="MBQ336" s="19"/>
      <c r="MBR336" s="19"/>
      <c r="MBS336" s="19"/>
      <c r="MBT336" s="15"/>
      <c r="MBU336" s="16"/>
      <c r="MBV336" s="17"/>
      <c r="MBW336" s="18"/>
      <c r="MBX336" s="17"/>
      <c r="MBY336" s="19"/>
      <c r="MBZ336" s="19"/>
      <c r="MCA336" s="19"/>
      <c r="MCB336" s="15"/>
      <c r="MCC336" s="16"/>
      <c r="MCD336" s="17"/>
      <c r="MCE336" s="18"/>
      <c r="MCF336" s="17"/>
      <c r="MCG336" s="19"/>
      <c r="MCH336" s="19"/>
      <c r="MCI336" s="19"/>
      <c r="MCJ336" s="15"/>
      <c r="MCK336" s="16"/>
      <c r="MCL336" s="17"/>
      <c r="MCM336" s="18"/>
      <c r="MCN336" s="17"/>
      <c r="MCO336" s="19"/>
      <c r="MCP336" s="19"/>
      <c r="MCQ336" s="19"/>
      <c r="MCR336" s="15"/>
      <c r="MCS336" s="16"/>
      <c r="MCT336" s="17"/>
      <c r="MCU336" s="18"/>
      <c r="MCV336" s="17"/>
      <c r="MCW336" s="19"/>
      <c r="MCX336" s="19"/>
      <c r="MCY336" s="19"/>
      <c r="MCZ336" s="15"/>
      <c r="MDA336" s="16"/>
      <c r="MDB336" s="17"/>
      <c r="MDC336" s="18"/>
      <c r="MDD336" s="17"/>
      <c r="MDE336" s="19"/>
      <c r="MDF336" s="19"/>
      <c r="MDG336" s="19"/>
      <c r="MDH336" s="15"/>
      <c r="MDI336" s="16"/>
      <c r="MDJ336" s="17"/>
      <c r="MDK336" s="18"/>
      <c r="MDL336" s="17"/>
      <c r="MDM336" s="19"/>
      <c r="MDN336" s="19"/>
      <c r="MDO336" s="19"/>
      <c r="MDP336" s="15"/>
      <c r="MDQ336" s="16"/>
      <c r="MDR336" s="17"/>
      <c r="MDS336" s="18"/>
      <c r="MDT336" s="17"/>
      <c r="MDU336" s="19"/>
      <c r="MDV336" s="19"/>
      <c r="MDW336" s="19"/>
      <c r="MDX336" s="15"/>
      <c r="MDY336" s="16"/>
      <c r="MDZ336" s="17"/>
      <c r="MEA336" s="18"/>
      <c r="MEB336" s="17"/>
      <c r="MEC336" s="19"/>
      <c r="MED336" s="19"/>
      <c r="MEE336" s="19"/>
      <c r="MEF336" s="15"/>
      <c r="MEG336" s="16"/>
      <c r="MEH336" s="17"/>
      <c r="MEI336" s="18"/>
      <c r="MEJ336" s="17"/>
      <c r="MEK336" s="19"/>
      <c r="MEL336" s="19"/>
      <c r="MEM336" s="19"/>
      <c r="MEN336" s="15"/>
      <c r="MEO336" s="16"/>
      <c r="MEP336" s="17"/>
      <c r="MEQ336" s="18"/>
      <c r="MER336" s="17"/>
      <c r="MES336" s="19"/>
      <c r="MET336" s="19"/>
      <c r="MEU336" s="19"/>
      <c r="MEV336" s="15"/>
      <c r="MEW336" s="16"/>
      <c r="MEX336" s="17"/>
      <c r="MEY336" s="18"/>
      <c r="MEZ336" s="17"/>
      <c r="MFA336" s="19"/>
      <c r="MFB336" s="19"/>
      <c r="MFC336" s="19"/>
      <c r="MFD336" s="15"/>
      <c r="MFE336" s="16"/>
      <c r="MFF336" s="17"/>
      <c r="MFG336" s="18"/>
      <c r="MFH336" s="17"/>
      <c r="MFI336" s="19"/>
      <c r="MFJ336" s="19"/>
      <c r="MFK336" s="19"/>
      <c r="MFL336" s="15"/>
      <c r="MFM336" s="16"/>
      <c r="MFN336" s="17"/>
      <c r="MFO336" s="18"/>
      <c r="MFP336" s="17"/>
      <c r="MFQ336" s="19"/>
      <c r="MFR336" s="19"/>
      <c r="MFS336" s="19"/>
      <c r="MFT336" s="15"/>
      <c r="MFU336" s="16"/>
      <c r="MFV336" s="17"/>
      <c r="MFW336" s="18"/>
      <c r="MFX336" s="17"/>
      <c r="MFY336" s="19"/>
      <c r="MFZ336" s="19"/>
      <c r="MGA336" s="19"/>
      <c r="MGB336" s="15"/>
      <c r="MGC336" s="16"/>
      <c r="MGD336" s="17"/>
      <c r="MGE336" s="18"/>
      <c r="MGF336" s="17"/>
      <c r="MGG336" s="19"/>
      <c r="MGH336" s="19"/>
      <c r="MGI336" s="19"/>
      <c r="MGJ336" s="15"/>
      <c r="MGK336" s="16"/>
      <c r="MGL336" s="17"/>
      <c r="MGM336" s="18"/>
      <c r="MGN336" s="17"/>
      <c r="MGO336" s="19"/>
      <c r="MGP336" s="19"/>
      <c r="MGQ336" s="19"/>
      <c r="MGR336" s="15"/>
      <c r="MGS336" s="16"/>
      <c r="MGT336" s="17"/>
      <c r="MGU336" s="18"/>
      <c r="MGV336" s="17"/>
      <c r="MGW336" s="19"/>
      <c r="MGX336" s="19"/>
      <c r="MGY336" s="19"/>
      <c r="MGZ336" s="15"/>
      <c r="MHA336" s="16"/>
      <c r="MHB336" s="17"/>
      <c r="MHC336" s="18"/>
      <c r="MHD336" s="17"/>
      <c r="MHE336" s="19"/>
      <c r="MHF336" s="19"/>
      <c r="MHG336" s="19"/>
      <c r="MHH336" s="15"/>
      <c r="MHI336" s="16"/>
      <c r="MHJ336" s="17"/>
      <c r="MHK336" s="18"/>
      <c r="MHL336" s="17"/>
      <c r="MHM336" s="19"/>
      <c r="MHN336" s="19"/>
      <c r="MHO336" s="19"/>
      <c r="MHP336" s="15"/>
      <c r="MHQ336" s="16"/>
      <c r="MHR336" s="17"/>
      <c r="MHS336" s="18"/>
      <c r="MHT336" s="17"/>
      <c r="MHU336" s="19"/>
      <c r="MHV336" s="19"/>
      <c r="MHW336" s="19"/>
      <c r="MHX336" s="15"/>
      <c r="MHY336" s="16"/>
      <c r="MHZ336" s="17"/>
      <c r="MIA336" s="18"/>
      <c r="MIB336" s="17"/>
      <c r="MIC336" s="19"/>
      <c r="MID336" s="19"/>
      <c r="MIE336" s="19"/>
      <c r="MIF336" s="15"/>
      <c r="MIG336" s="16"/>
      <c r="MIH336" s="17"/>
      <c r="MII336" s="18"/>
      <c r="MIJ336" s="17"/>
      <c r="MIK336" s="19"/>
      <c r="MIL336" s="19"/>
      <c r="MIM336" s="19"/>
      <c r="MIN336" s="15"/>
      <c r="MIO336" s="16"/>
      <c r="MIP336" s="17"/>
      <c r="MIQ336" s="18"/>
      <c r="MIR336" s="17"/>
      <c r="MIS336" s="19"/>
      <c r="MIT336" s="19"/>
      <c r="MIU336" s="19"/>
      <c r="MIV336" s="15"/>
      <c r="MIW336" s="16"/>
      <c r="MIX336" s="17"/>
      <c r="MIY336" s="18"/>
      <c r="MIZ336" s="17"/>
      <c r="MJA336" s="19"/>
      <c r="MJB336" s="19"/>
      <c r="MJC336" s="19"/>
      <c r="MJD336" s="15"/>
      <c r="MJE336" s="16"/>
      <c r="MJF336" s="17"/>
      <c r="MJG336" s="18"/>
      <c r="MJH336" s="17"/>
      <c r="MJI336" s="19"/>
      <c r="MJJ336" s="19"/>
      <c r="MJK336" s="19"/>
      <c r="MJL336" s="15"/>
      <c r="MJM336" s="16"/>
      <c r="MJN336" s="17"/>
      <c r="MJO336" s="18"/>
      <c r="MJP336" s="17"/>
      <c r="MJQ336" s="19"/>
      <c r="MJR336" s="19"/>
      <c r="MJS336" s="19"/>
      <c r="MJT336" s="15"/>
      <c r="MJU336" s="16"/>
      <c r="MJV336" s="17"/>
      <c r="MJW336" s="18"/>
      <c r="MJX336" s="17"/>
      <c r="MJY336" s="19"/>
      <c r="MJZ336" s="19"/>
      <c r="MKA336" s="19"/>
      <c r="MKB336" s="15"/>
      <c r="MKC336" s="16"/>
      <c r="MKD336" s="17"/>
      <c r="MKE336" s="18"/>
      <c r="MKF336" s="17"/>
      <c r="MKG336" s="19"/>
      <c r="MKH336" s="19"/>
      <c r="MKI336" s="19"/>
      <c r="MKJ336" s="15"/>
      <c r="MKK336" s="16"/>
      <c r="MKL336" s="17"/>
      <c r="MKM336" s="18"/>
      <c r="MKN336" s="17"/>
      <c r="MKO336" s="19"/>
      <c r="MKP336" s="19"/>
      <c r="MKQ336" s="19"/>
      <c r="MKR336" s="15"/>
      <c r="MKS336" s="16"/>
      <c r="MKT336" s="17"/>
      <c r="MKU336" s="18"/>
      <c r="MKV336" s="17"/>
      <c r="MKW336" s="19"/>
      <c r="MKX336" s="19"/>
      <c r="MKY336" s="19"/>
      <c r="MKZ336" s="15"/>
      <c r="MLA336" s="16"/>
      <c r="MLB336" s="17"/>
      <c r="MLC336" s="18"/>
      <c r="MLD336" s="17"/>
      <c r="MLE336" s="19"/>
      <c r="MLF336" s="19"/>
      <c r="MLG336" s="19"/>
      <c r="MLH336" s="15"/>
      <c r="MLI336" s="16"/>
      <c r="MLJ336" s="17"/>
      <c r="MLK336" s="18"/>
      <c r="MLL336" s="17"/>
      <c r="MLM336" s="19"/>
      <c r="MLN336" s="19"/>
      <c r="MLO336" s="19"/>
      <c r="MLP336" s="15"/>
      <c r="MLQ336" s="16"/>
      <c r="MLR336" s="17"/>
      <c r="MLS336" s="18"/>
      <c r="MLT336" s="17"/>
      <c r="MLU336" s="19"/>
      <c r="MLV336" s="19"/>
      <c r="MLW336" s="19"/>
      <c r="MLX336" s="15"/>
      <c r="MLY336" s="16"/>
      <c r="MLZ336" s="17"/>
      <c r="MMA336" s="18"/>
      <c r="MMB336" s="17"/>
      <c r="MMC336" s="19"/>
      <c r="MMD336" s="19"/>
      <c r="MME336" s="19"/>
      <c r="MMF336" s="15"/>
      <c r="MMG336" s="16"/>
      <c r="MMH336" s="17"/>
      <c r="MMI336" s="18"/>
      <c r="MMJ336" s="17"/>
      <c r="MMK336" s="19"/>
      <c r="MML336" s="19"/>
      <c r="MMM336" s="19"/>
      <c r="MMN336" s="15"/>
      <c r="MMO336" s="16"/>
      <c r="MMP336" s="17"/>
      <c r="MMQ336" s="18"/>
      <c r="MMR336" s="17"/>
      <c r="MMS336" s="19"/>
      <c r="MMT336" s="19"/>
      <c r="MMU336" s="19"/>
      <c r="MMV336" s="15"/>
      <c r="MMW336" s="16"/>
      <c r="MMX336" s="17"/>
      <c r="MMY336" s="18"/>
      <c r="MMZ336" s="17"/>
      <c r="MNA336" s="19"/>
      <c r="MNB336" s="19"/>
      <c r="MNC336" s="19"/>
      <c r="MND336" s="15"/>
      <c r="MNE336" s="16"/>
      <c r="MNF336" s="17"/>
      <c r="MNG336" s="18"/>
      <c r="MNH336" s="17"/>
      <c r="MNI336" s="19"/>
      <c r="MNJ336" s="19"/>
      <c r="MNK336" s="19"/>
      <c r="MNL336" s="15"/>
      <c r="MNM336" s="16"/>
      <c r="MNN336" s="17"/>
      <c r="MNO336" s="18"/>
      <c r="MNP336" s="17"/>
      <c r="MNQ336" s="19"/>
      <c r="MNR336" s="19"/>
      <c r="MNS336" s="19"/>
      <c r="MNT336" s="15"/>
      <c r="MNU336" s="16"/>
      <c r="MNV336" s="17"/>
      <c r="MNW336" s="18"/>
      <c r="MNX336" s="17"/>
      <c r="MNY336" s="19"/>
      <c r="MNZ336" s="19"/>
      <c r="MOA336" s="19"/>
      <c r="MOB336" s="15"/>
      <c r="MOC336" s="16"/>
      <c r="MOD336" s="17"/>
      <c r="MOE336" s="18"/>
      <c r="MOF336" s="17"/>
      <c r="MOG336" s="19"/>
      <c r="MOH336" s="19"/>
      <c r="MOI336" s="19"/>
      <c r="MOJ336" s="15"/>
      <c r="MOK336" s="16"/>
      <c r="MOL336" s="17"/>
      <c r="MOM336" s="18"/>
      <c r="MON336" s="17"/>
      <c r="MOO336" s="19"/>
      <c r="MOP336" s="19"/>
      <c r="MOQ336" s="19"/>
      <c r="MOR336" s="15"/>
      <c r="MOS336" s="16"/>
      <c r="MOT336" s="17"/>
      <c r="MOU336" s="18"/>
      <c r="MOV336" s="17"/>
      <c r="MOW336" s="19"/>
      <c r="MOX336" s="19"/>
      <c r="MOY336" s="19"/>
      <c r="MOZ336" s="15"/>
      <c r="MPA336" s="16"/>
      <c r="MPB336" s="17"/>
      <c r="MPC336" s="18"/>
      <c r="MPD336" s="17"/>
      <c r="MPE336" s="19"/>
      <c r="MPF336" s="19"/>
      <c r="MPG336" s="19"/>
      <c r="MPH336" s="15"/>
      <c r="MPI336" s="16"/>
      <c r="MPJ336" s="17"/>
      <c r="MPK336" s="18"/>
      <c r="MPL336" s="17"/>
      <c r="MPM336" s="19"/>
      <c r="MPN336" s="19"/>
      <c r="MPO336" s="19"/>
      <c r="MPP336" s="15"/>
      <c r="MPQ336" s="16"/>
      <c r="MPR336" s="17"/>
      <c r="MPS336" s="18"/>
      <c r="MPT336" s="17"/>
      <c r="MPU336" s="19"/>
      <c r="MPV336" s="19"/>
      <c r="MPW336" s="19"/>
      <c r="MPX336" s="15"/>
      <c r="MPY336" s="16"/>
      <c r="MPZ336" s="17"/>
      <c r="MQA336" s="18"/>
      <c r="MQB336" s="17"/>
      <c r="MQC336" s="19"/>
      <c r="MQD336" s="19"/>
      <c r="MQE336" s="19"/>
      <c r="MQF336" s="15"/>
      <c r="MQG336" s="16"/>
      <c r="MQH336" s="17"/>
      <c r="MQI336" s="18"/>
      <c r="MQJ336" s="17"/>
      <c r="MQK336" s="19"/>
      <c r="MQL336" s="19"/>
      <c r="MQM336" s="19"/>
      <c r="MQN336" s="15"/>
      <c r="MQO336" s="16"/>
      <c r="MQP336" s="17"/>
      <c r="MQQ336" s="18"/>
      <c r="MQR336" s="17"/>
      <c r="MQS336" s="19"/>
      <c r="MQT336" s="19"/>
      <c r="MQU336" s="19"/>
      <c r="MQV336" s="15"/>
      <c r="MQW336" s="16"/>
      <c r="MQX336" s="17"/>
      <c r="MQY336" s="18"/>
      <c r="MQZ336" s="17"/>
      <c r="MRA336" s="19"/>
      <c r="MRB336" s="19"/>
      <c r="MRC336" s="19"/>
      <c r="MRD336" s="15"/>
      <c r="MRE336" s="16"/>
      <c r="MRF336" s="17"/>
      <c r="MRG336" s="18"/>
      <c r="MRH336" s="17"/>
      <c r="MRI336" s="19"/>
      <c r="MRJ336" s="19"/>
      <c r="MRK336" s="19"/>
      <c r="MRL336" s="15"/>
      <c r="MRM336" s="16"/>
      <c r="MRN336" s="17"/>
      <c r="MRO336" s="18"/>
      <c r="MRP336" s="17"/>
      <c r="MRQ336" s="19"/>
      <c r="MRR336" s="19"/>
      <c r="MRS336" s="19"/>
      <c r="MRT336" s="15"/>
      <c r="MRU336" s="16"/>
      <c r="MRV336" s="17"/>
      <c r="MRW336" s="18"/>
      <c r="MRX336" s="17"/>
      <c r="MRY336" s="19"/>
      <c r="MRZ336" s="19"/>
      <c r="MSA336" s="19"/>
      <c r="MSB336" s="15"/>
      <c r="MSC336" s="16"/>
      <c r="MSD336" s="17"/>
      <c r="MSE336" s="18"/>
      <c r="MSF336" s="17"/>
      <c r="MSG336" s="19"/>
      <c r="MSH336" s="19"/>
      <c r="MSI336" s="19"/>
      <c r="MSJ336" s="15"/>
      <c r="MSK336" s="16"/>
      <c r="MSL336" s="17"/>
      <c r="MSM336" s="18"/>
      <c r="MSN336" s="17"/>
      <c r="MSO336" s="19"/>
      <c r="MSP336" s="19"/>
      <c r="MSQ336" s="19"/>
      <c r="MSR336" s="15"/>
      <c r="MSS336" s="16"/>
      <c r="MST336" s="17"/>
      <c r="MSU336" s="18"/>
      <c r="MSV336" s="17"/>
      <c r="MSW336" s="19"/>
      <c r="MSX336" s="19"/>
      <c r="MSY336" s="19"/>
      <c r="MSZ336" s="15"/>
      <c r="MTA336" s="16"/>
      <c r="MTB336" s="17"/>
      <c r="MTC336" s="18"/>
      <c r="MTD336" s="17"/>
      <c r="MTE336" s="19"/>
      <c r="MTF336" s="19"/>
      <c r="MTG336" s="19"/>
      <c r="MTH336" s="15"/>
      <c r="MTI336" s="16"/>
      <c r="MTJ336" s="17"/>
      <c r="MTK336" s="18"/>
      <c r="MTL336" s="17"/>
      <c r="MTM336" s="19"/>
      <c r="MTN336" s="19"/>
      <c r="MTO336" s="19"/>
      <c r="MTP336" s="15"/>
      <c r="MTQ336" s="16"/>
      <c r="MTR336" s="17"/>
      <c r="MTS336" s="18"/>
      <c r="MTT336" s="17"/>
      <c r="MTU336" s="19"/>
      <c r="MTV336" s="19"/>
      <c r="MTW336" s="19"/>
      <c r="MTX336" s="15"/>
      <c r="MTY336" s="16"/>
      <c r="MTZ336" s="17"/>
      <c r="MUA336" s="18"/>
      <c r="MUB336" s="17"/>
      <c r="MUC336" s="19"/>
      <c r="MUD336" s="19"/>
      <c r="MUE336" s="19"/>
      <c r="MUF336" s="15"/>
      <c r="MUG336" s="16"/>
      <c r="MUH336" s="17"/>
      <c r="MUI336" s="18"/>
      <c r="MUJ336" s="17"/>
      <c r="MUK336" s="19"/>
      <c r="MUL336" s="19"/>
      <c r="MUM336" s="19"/>
      <c r="MUN336" s="15"/>
      <c r="MUO336" s="16"/>
      <c r="MUP336" s="17"/>
      <c r="MUQ336" s="18"/>
      <c r="MUR336" s="17"/>
      <c r="MUS336" s="19"/>
      <c r="MUT336" s="19"/>
      <c r="MUU336" s="19"/>
      <c r="MUV336" s="15"/>
      <c r="MUW336" s="16"/>
      <c r="MUX336" s="17"/>
      <c r="MUY336" s="18"/>
      <c r="MUZ336" s="17"/>
      <c r="MVA336" s="19"/>
      <c r="MVB336" s="19"/>
      <c r="MVC336" s="19"/>
      <c r="MVD336" s="15"/>
      <c r="MVE336" s="16"/>
      <c r="MVF336" s="17"/>
      <c r="MVG336" s="18"/>
      <c r="MVH336" s="17"/>
      <c r="MVI336" s="19"/>
      <c r="MVJ336" s="19"/>
      <c r="MVK336" s="19"/>
      <c r="MVL336" s="15"/>
      <c r="MVM336" s="16"/>
      <c r="MVN336" s="17"/>
      <c r="MVO336" s="18"/>
      <c r="MVP336" s="17"/>
      <c r="MVQ336" s="19"/>
      <c r="MVR336" s="19"/>
      <c r="MVS336" s="19"/>
      <c r="MVT336" s="15"/>
      <c r="MVU336" s="16"/>
      <c r="MVV336" s="17"/>
      <c r="MVW336" s="18"/>
      <c r="MVX336" s="17"/>
      <c r="MVY336" s="19"/>
      <c r="MVZ336" s="19"/>
      <c r="MWA336" s="19"/>
      <c r="MWB336" s="15"/>
      <c r="MWC336" s="16"/>
      <c r="MWD336" s="17"/>
      <c r="MWE336" s="18"/>
      <c r="MWF336" s="17"/>
      <c r="MWG336" s="19"/>
      <c r="MWH336" s="19"/>
      <c r="MWI336" s="19"/>
      <c r="MWJ336" s="15"/>
      <c r="MWK336" s="16"/>
      <c r="MWL336" s="17"/>
      <c r="MWM336" s="18"/>
      <c r="MWN336" s="17"/>
      <c r="MWO336" s="19"/>
      <c r="MWP336" s="19"/>
      <c r="MWQ336" s="19"/>
      <c r="MWR336" s="15"/>
      <c r="MWS336" s="16"/>
      <c r="MWT336" s="17"/>
      <c r="MWU336" s="18"/>
      <c r="MWV336" s="17"/>
      <c r="MWW336" s="19"/>
      <c r="MWX336" s="19"/>
      <c r="MWY336" s="19"/>
      <c r="MWZ336" s="15"/>
      <c r="MXA336" s="16"/>
      <c r="MXB336" s="17"/>
      <c r="MXC336" s="18"/>
      <c r="MXD336" s="17"/>
      <c r="MXE336" s="19"/>
      <c r="MXF336" s="19"/>
      <c r="MXG336" s="19"/>
      <c r="MXH336" s="15"/>
      <c r="MXI336" s="16"/>
      <c r="MXJ336" s="17"/>
      <c r="MXK336" s="18"/>
      <c r="MXL336" s="17"/>
      <c r="MXM336" s="19"/>
      <c r="MXN336" s="19"/>
      <c r="MXO336" s="19"/>
      <c r="MXP336" s="15"/>
      <c r="MXQ336" s="16"/>
      <c r="MXR336" s="17"/>
      <c r="MXS336" s="18"/>
      <c r="MXT336" s="17"/>
      <c r="MXU336" s="19"/>
      <c r="MXV336" s="19"/>
      <c r="MXW336" s="19"/>
      <c r="MXX336" s="15"/>
      <c r="MXY336" s="16"/>
      <c r="MXZ336" s="17"/>
      <c r="MYA336" s="18"/>
      <c r="MYB336" s="17"/>
      <c r="MYC336" s="19"/>
      <c r="MYD336" s="19"/>
      <c r="MYE336" s="19"/>
      <c r="MYF336" s="15"/>
      <c r="MYG336" s="16"/>
      <c r="MYH336" s="17"/>
      <c r="MYI336" s="18"/>
      <c r="MYJ336" s="17"/>
      <c r="MYK336" s="19"/>
      <c r="MYL336" s="19"/>
      <c r="MYM336" s="19"/>
      <c r="MYN336" s="15"/>
      <c r="MYO336" s="16"/>
      <c r="MYP336" s="17"/>
      <c r="MYQ336" s="18"/>
      <c r="MYR336" s="17"/>
      <c r="MYS336" s="19"/>
      <c r="MYT336" s="19"/>
      <c r="MYU336" s="19"/>
      <c r="MYV336" s="15"/>
      <c r="MYW336" s="16"/>
      <c r="MYX336" s="17"/>
      <c r="MYY336" s="18"/>
      <c r="MYZ336" s="17"/>
      <c r="MZA336" s="19"/>
      <c r="MZB336" s="19"/>
      <c r="MZC336" s="19"/>
      <c r="MZD336" s="15"/>
      <c r="MZE336" s="16"/>
      <c r="MZF336" s="17"/>
      <c r="MZG336" s="18"/>
      <c r="MZH336" s="17"/>
      <c r="MZI336" s="19"/>
      <c r="MZJ336" s="19"/>
      <c r="MZK336" s="19"/>
      <c r="MZL336" s="15"/>
      <c r="MZM336" s="16"/>
      <c r="MZN336" s="17"/>
      <c r="MZO336" s="18"/>
      <c r="MZP336" s="17"/>
      <c r="MZQ336" s="19"/>
      <c r="MZR336" s="19"/>
      <c r="MZS336" s="19"/>
      <c r="MZT336" s="15"/>
      <c r="MZU336" s="16"/>
      <c r="MZV336" s="17"/>
      <c r="MZW336" s="18"/>
      <c r="MZX336" s="17"/>
      <c r="MZY336" s="19"/>
      <c r="MZZ336" s="19"/>
      <c r="NAA336" s="19"/>
      <c r="NAB336" s="15"/>
      <c r="NAC336" s="16"/>
      <c r="NAD336" s="17"/>
      <c r="NAE336" s="18"/>
      <c r="NAF336" s="17"/>
      <c r="NAG336" s="19"/>
      <c r="NAH336" s="19"/>
      <c r="NAI336" s="19"/>
      <c r="NAJ336" s="15"/>
      <c r="NAK336" s="16"/>
      <c r="NAL336" s="17"/>
      <c r="NAM336" s="18"/>
      <c r="NAN336" s="17"/>
      <c r="NAO336" s="19"/>
      <c r="NAP336" s="19"/>
      <c r="NAQ336" s="19"/>
      <c r="NAR336" s="15"/>
      <c r="NAS336" s="16"/>
      <c r="NAT336" s="17"/>
      <c r="NAU336" s="18"/>
      <c r="NAV336" s="17"/>
      <c r="NAW336" s="19"/>
      <c r="NAX336" s="19"/>
      <c r="NAY336" s="19"/>
      <c r="NAZ336" s="15"/>
      <c r="NBA336" s="16"/>
      <c r="NBB336" s="17"/>
      <c r="NBC336" s="18"/>
      <c r="NBD336" s="17"/>
      <c r="NBE336" s="19"/>
      <c r="NBF336" s="19"/>
      <c r="NBG336" s="19"/>
      <c r="NBH336" s="15"/>
      <c r="NBI336" s="16"/>
      <c r="NBJ336" s="17"/>
      <c r="NBK336" s="18"/>
      <c r="NBL336" s="17"/>
      <c r="NBM336" s="19"/>
      <c r="NBN336" s="19"/>
      <c r="NBO336" s="19"/>
      <c r="NBP336" s="15"/>
      <c r="NBQ336" s="16"/>
      <c r="NBR336" s="17"/>
      <c r="NBS336" s="18"/>
      <c r="NBT336" s="17"/>
      <c r="NBU336" s="19"/>
      <c r="NBV336" s="19"/>
      <c r="NBW336" s="19"/>
      <c r="NBX336" s="15"/>
      <c r="NBY336" s="16"/>
      <c r="NBZ336" s="17"/>
      <c r="NCA336" s="18"/>
      <c r="NCB336" s="17"/>
      <c r="NCC336" s="19"/>
      <c r="NCD336" s="19"/>
      <c r="NCE336" s="19"/>
      <c r="NCF336" s="15"/>
      <c r="NCG336" s="16"/>
      <c r="NCH336" s="17"/>
      <c r="NCI336" s="18"/>
      <c r="NCJ336" s="17"/>
      <c r="NCK336" s="19"/>
      <c r="NCL336" s="19"/>
      <c r="NCM336" s="19"/>
      <c r="NCN336" s="15"/>
      <c r="NCO336" s="16"/>
      <c r="NCP336" s="17"/>
      <c r="NCQ336" s="18"/>
      <c r="NCR336" s="17"/>
      <c r="NCS336" s="19"/>
      <c r="NCT336" s="19"/>
      <c r="NCU336" s="19"/>
      <c r="NCV336" s="15"/>
      <c r="NCW336" s="16"/>
      <c r="NCX336" s="17"/>
      <c r="NCY336" s="18"/>
      <c r="NCZ336" s="17"/>
      <c r="NDA336" s="19"/>
      <c r="NDB336" s="19"/>
      <c r="NDC336" s="19"/>
      <c r="NDD336" s="15"/>
      <c r="NDE336" s="16"/>
      <c r="NDF336" s="17"/>
      <c r="NDG336" s="18"/>
      <c r="NDH336" s="17"/>
      <c r="NDI336" s="19"/>
      <c r="NDJ336" s="19"/>
      <c r="NDK336" s="19"/>
      <c r="NDL336" s="15"/>
      <c r="NDM336" s="16"/>
      <c r="NDN336" s="17"/>
      <c r="NDO336" s="18"/>
      <c r="NDP336" s="17"/>
      <c r="NDQ336" s="19"/>
      <c r="NDR336" s="19"/>
      <c r="NDS336" s="19"/>
      <c r="NDT336" s="15"/>
      <c r="NDU336" s="16"/>
      <c r="NDV336" s="17"/>
      <c r="NDW336" s="18"/>
      <c r="NDX336" s="17"/>
      <c r="NDY336" s="19"/>
      <c r="NDZ336" s="19"/>
      <c r="NEA336" s="19"/>
      <c r="NEB336" s="15"/>
      <c r="NEC336" s="16"/>
      <c r="NED336" s="17"/>
      <c r="NEE336" s="18"/>
      <c r="NEF336" s="17"/>
      <c r="NEG336" s="19"/>
      <c r="NEH336" s="19"/>
      <c r="NEI336" s="19"/>
      <c r="NEJ336" s="15"/>
      <c r="NEK336" s="16"/>
      <c r="NEL336" s="17"/>
      <c r="NEM336" s="18"/>
      <c r="NEN336" s="17"/>
      <c r="NEO336" s="19"/>
      <c r="NEP336" s="19"/>
      <c r="NEQ336" s="19"/>
      <c r="NER336" s="15"/>
      <c r="NES336" s="16"/>
      <c r="NET336" s="17"/>
      <c r="NEU336" s="18"/>
      <c r="NEV336" s="17"/>
      <c r="NEW336" s="19"/>
      <c r="NEX336" s="19"/>
      <c r="NEY336" s="19"/>
      <c r="NEZ336" s="15"/>
      <c r="NFA336" s="16"/>
      <c r="NFB336" s="17"/>
      <c r="NFC336" s="18"/>
      <c r="NFD336" s="17"/>
      <c r="NFE336" s="19"/>
      <c r="NFF336" s="19"/>
      <c r="NFG336" s="19"/>
      <c r="NFH336" s="15"/>
      <c r="NFI336" s="16"/>
      <c r="NFJ336" s="17"/>
      <c r="NFK336" s="18"/>
      <c r="NFL336" s="17"/>
      <c r="NFM336" s="19"/>
      <c r="NFN336" s="19"/>
      <c r="NFO336" s="19"/>
      <c r="NFP336" s="15"/>
      <c r="NFQ336" s="16"/>
      <c r="NFR336" s="17"/>
      <c r="NFS336" s="18"/>
      <c r="NFT336" s="17"/>
      <c r="NFU336" s="19"/>
      <c r="NFV336" s="19"/>
      <c r="NFW336" s="19"/>
      <c r="NFX336" s="15"/>
      <c r="NFY336" s="16"/>
      <c r="NFZ336" s="17"/>
      <c r="NGA336" s="18"/>
      <c r="NGB336" s="17"/>
      <c r="NGC336" s="19"/>
      <c r="NGD336" s="19"/>
      <c r="NGE336" s="19"/>
      <c r="NGF336" s="15"/>
      <c r="NGG336" s="16"/>
      <c r="NGH336" s="17"/>
      <c r="NGI336" s="18"/>
      <c r="NGJ336" s="17"/>
      <c r="NGK336" s="19"/>
      <c r="NGL336" s="19"/>
      <c r="NGM336" s="19"/>
      <c r="NGN336" s="15"/>
      <c r="NGO336" s="16"/>
      <c r="NGP336" s="17"/>
      <c r="NGQ336" s="18"/>
      <c r="NGR336" s="17"/>
      <c r="NGS336" s="19"/>
      <c r="NGT336" s="19"/>
      <c r="NGU336" s="19"/>
      <c r="NGV336" s="15"/>
      <c r="NGW336" s="16"/>
      <c r="NGX336" s="17"/>
      <c r="NGY336" s="18"/>
      <c r="NGZ336" s="17"/>
      <c r="NHA336" s="19"/>
      <c r="NHB336" s="19"/>
      <c r="NHC336" s="19"/>
      <c r="NHD336" s="15"/>
      <c r="NHE336" s="16"/>
      <c r="NHF336" s="17"/>
      <c r="NHG336" s="18"/>
      <c r="NHH336" s="17"/>
      <c r="NHI336" s="19"/>
      <c r="NHJ336" s="19"/>
      <c r="NHK336" s="19"/>
      <c r="NHL336" s="15"/>
      <c r="NHM336" s="16"/>
      <c r="NHN336" s="17"/>
      <c r="NHO336" s="18"/>
      <c r="NHP336" s="17"/>
      <c r="NHQ336" s="19"/>
      <c r="NHR336" s="19"/>
      <c r="NHS336" s="19"/>
      <c r="NHT336" s="15"/>
      <c r="NHU336" s="16"/>
      <c r="NHV336" s="17"/>
      <c r="NHW336" s="18"/>
      <c r="NHX336" s="17"/>
      <c r="NHY336" s="19"/>
      <c r="NHZ336" s="19"/>
      <c r="NIA336" s="19"/>
      <c r="NIB336" s="15"/>
      <c r="NIC336" s="16"/>
      <c r="NID336" s="17"/>
      <c r="NIE336" s="18"/>
      <c r="NIF336" s="17"/>
      <c r="NIG336" s="19"/>
      <c r="NIH336" s="19"/>
      <c r="NII336" s="19"/>
      <c r="NIJ336" s="15"/>
      <c r="NIK336" s="16"/>
      <c r="NIL336" s="17"/>
      <c r="NIM336" s="18"/>
      <c r="NIN336" s="17"/>
      <c r="NIO336" s="19"/>
      <c r="NIP336" s="19"/>
      <c r="NIQ336" s="19"/>
      <c r="NIR336" s="15"/>
      <c r="NIS336" s="16"/>
      <c r="NIT336" s="17"/>
      <c r="NIU336" s="18"/>
      <c r="NIV336" s="17"/>
      <c r="NIW336" s="19"/>
      <c r="NIX336" s="19"/>
      <c r="NIY336" s="19"/>
      <c r="NIZ336" s="15"/>
      <c r="NJA336" s="16"/>
      <c r="NJB336" s="17"/>
      <c r="NJC336" s="18"/>
      <c r="NJD336" s="17"/>
      <c r="NJE336" s="19"/>
      <c r="NJF336" s="19"/>
      <c r="NJG336" s="19"/>
      <c r="NJH336" s="15"/>
      <c r="NJI336" s="16"/>
      <c r="NJJ336" s="17"/>
      <c r="NJK336" s="18"/>
      <c r="NJL336" s="17"/>
      <c r="NJM336" s="19"/>
      <c r="NJN336" s="19"/>
      <c r="NJO336" s="19"/>
      <c r="NJP336" s="15"/>
      <c r="NJQ336" s="16"/>
      <c r="NJR336" s="17"/>
      <c r="NJS336" s="18"/>
      <c r="NJT336" s="17"/>
      <c r="NJU336" s="19"/>
      <c r="NJV336" s="19"/>
      <c r="NJW336" s="19"/>
      <c r="NJX336" s="15"/>
      <c r="NJY336" s="16"/>
      <c r="NJZ336" s="17"/>
      <c r="NKA336" s="18"/>
      <c r="NKB336" s="17"/>
      <c r="NKC336" s="19"/>
      <c r="NKD336" s="19"/>
      <c r="NKE336" s="19"/>
      <c r="NKF336" s="15"/>
      <c r="NKG336" s="16"/>
      <c r="NKH336" s="17"/>
      <c r="NKI336" s="18"/>
      <c r="NKJ336" s="17"/>
      <c r="NKK336" s="19"/>
      <c r="NKL336" s="19"/>
      <c r="NKM336" s="19"/>
      <c r="NKN336" s="15"/>
      <c r="NKO336" s="16"/>
      <c r="NKP336" s="17"/>
      <c r="NKQ336" s="18"/>
      <c r="NKR336" s="17"/>
      <c r="NKS336" s="19"/>
      <c r="NKT336" s="19"/>
      <c r="NKU336" s="19"/>
      <c r="NKV336" s="15"/>
      <c r="NKW336" s="16"/>
      <c r="NKX336" s="17"/>
      <c r="NKY336" s="18"/>
      <c r="NKZ336" s="17"/>
      <c r="NLA336" s="19"/>
      <c r="NLB336" s="19"/>
      <c r="NLC336" s="19"/>
      <c r="NLD336" s="15"/>
      <c r="NLE336" s="16"/>
      <c r="NLF336" s="17"/>
      <c r="NLG336" s="18"/>
      <c r="NLH336" s="17"/>
      <c r="NLI336" s="19"/>
      <c r="NLJ336" s="19"/>
      <c r="NLK336" s="19"/>
      <c r="NLL336" s="15"/>
      <c r="NLM336" s="16"/>
      <c r="NLN336" s="17"/>
      <c r="NLO336" s="18"/>
      <c r="NLP336" s="17"/>
      <c r="NLQ336" s="19"/>
      <c r="NLR336" s="19"/>
      <c r="NLS336" s="19"/>
      <c r="NLT336" s="15"/>
      <c r="NLU336" s="16"/>
      <c r="NLV336" s="17"/>
      <c r="NLW336" s="18"/>
      <c r="NLX336" s="17"/>
      <c r="NLY336" s="19"/>
      <c r="NLZ336" s="19"/>
      <c r="NMA336" s="19"/>
      <c r="NMB336" s="15"/>
      <c r="NMC336" s="16"/>
      <c r="NMD336" s="17"/>
      <c r="NME336" s="18"/>
      <c r="NMF336" s="17"/>
      <c r="NMG336" s="19"/>
      <c r="NMH336" s="19"/>
      <c r="NMI336" s="19"/>
      <c r="NMJ336" s="15"/>
      <c r="NMK336" s="16"/>
      <c r="NML336" s="17"/>
      <c r="NMM336" s="18"/>
      <c r="NMN336" s="17"/>
      <c r="NMO336" s="19"/>
      <c r="NMP336" s="19"/>
      <c r="NMQ336" s="19"/>
      <c r="NMR336" s="15"/>
      <c r="NMS336" s="16"/>
      <c r="NMT336" s="17"/>
      <c r="NMU336" s="18"/>
      <c r="NMV336" s="17"/>
      <c r="NMW336" s="19"/>
      <c r="NMX336" s="19"/>
      <c r="NMY336" s="19"/>
      <c r="NMZ336" s="15"/>
      <c r="NNA336" s="16"/>
      <c r="NNB336" s="17"/>
      <c r="NNC336" s="18"/>
      <c r="NND336" s="17"/>
      <c r="NNE336" s="19"/>
      <c r="NNF336" s="19"/>
      <c r="NNG336" s="19"/>
      <c r="NNH336" s="15"/>
      <c r="NNI336" s="16"/>
      <c r="NNJ336" s="17"/>
      <c r="NNK336" s="18"/>
      <c r="NNL336" s="17"/>
      <c r="NNM336" s="19"/>
      <c r="NNN336" s="19"/>
      <c r="NNO336" s="19"/>
      <c r="NNP336" s="15"/>
      <c r="NNQ336" s="16"/>
      <c r="NNR336" s="17"/>
      <c r="NNS336" s="18"/>
      <c r="NNT336" s="17"/>
      <c r="NNU336" s="19"/>
      <c r="NNV336" s="19"/>
      <c r="NNW336" s="19"/>
      <c r="NNX336" s="15"/>
      <c r="NNY336" s="16"/>
      <c r="NNZ336" s="17"/>
      <c r="NOA336" s="18"/>
      <c r="NOB336" s="17"/>
      <c r="NOC336" s="19"/>
      <c r="NOD336" s="19"/>
      <c r="NOE336" s="19"/>
      <c r="NOF336" s="15"/>
      <c r="NOG336" s="16"/>
      <c r="NOH336" s="17"/>
      <c r="NOI336" s="18"/>
      <c r="NOJ336" s="17"/>
      <c r="NOK336" s="19"/>
      <c r="NOL336" s="19"/>
      <c r="NOM336" s="19"/>
      <c r="NON336" s="15"/>
      <c r="NOO336" s="16"/>
      <c r="NOP336" s="17"/>
      <c r="NOQ336" s="18"/>
      <c r="NOR336" s="17"/>
      <c r="NOS336" s="19"/>
      <c r="NOT336" s="19"/>
      <c r="NOU336" s="19"/>
      <c r="NOV336" s="15"/>
      <c r="NOW336" s="16"/>
      <c r="NOX336" s="17"/>
      <c r="NOY336" s="18"/>
      <c r="NOZ336" s="17"/>
      <c r="NPA336" s="19"/>
      <c r="NPB336" s="19"/>
      <c r="NPC336" s="19"/>
      <c r="NPD336" s="15"/>
      <c r="NPE336" s="16"/>
      <c r="NPF336" s="17"/>
      <c r="NPG336" s="18"/>
      <c r="NPH336" s="17"/>
      <c r="NPI336" s="19"/>
      <c r="NPJ336" s="19"/>
      <c r="NPK336" s="19"/>
      <c r="NPL336" s="15"/>
      <c r="NPM336" s="16"/>
      <c r="NPN336" s="17"/>
      <c r="NPO336" s="18"/>
      <c r="NPP336" s="17"/>
      <c r="NPQ336" s="19"/>
      <c r="NPR336" s="19"/>
      <c r="NPS336" s="19"/>
      <c r="NPT336" s="15"/>
      <c r="NPU336" s="16"/>
      <c r="NPV336" s="17"/>
      <c r="NPW336" s="18"/>
      <c r="NPX336" s="17"/>
      <c r="NPY336" s="19"/>
      <c r="NPZ336" s="19"/>
      <c r="NQA336" s="19"/>
      <c r="NQB336" s="15"/>
      <c r="NQC336" s="16"/>
      <c r="NQD336" s="17"/>
      <c r="NQE336" s="18"/>
      <c r="NQF336" s="17"/>
      <c r="NQG336" s="19"/>
      <c r="NQH336" s="19"/>
      <c r="NQI336" s="19"/>
      <c r="NQJ336" s="15"/>
      <c r="NQK336" s="16"/>
      <c r="NQL336" s="17"/>
      <c r="NQM336" s="18"/>
      <c r="NQN336" s="17"/>
      <c r="NQO336" s="19"/>
      <c r="NQP336" s="19"/>
      <c r="NQQ336" s="19"/>
      <c r="NQR336" s="15"/>
      <c r="NQS336" s="16"/>
      <c r="NQT336" s="17"/>
      <c r="NQU336" s="18"/>
      <c r="NQV336" s="17"/>
      <c r="NQW336" s="19"/>
      <c r="NQX336" s="19"/>
      <c r="NQY336" s="19"/>
      <c r="NQZ336" s="15"/>
      <c r="NRA336" s="16"/>
      <c r="NRB336" s="17"/>
      <c r="NRC336" s="18"/>
      <c r="NRD336" s="17"/>
      <c r="NRE336" s="19"/>
      <c r="NRF336" s="19"/>
      <c r="NRG336" s="19"/>
      <c r="NRH336" s="15"/>
      <c r="NRI336" s="16"/>
      <c r="NRJ336" s="17"/>
      <c r="NRK336" s="18"/>
      <c r="NRL336" s="17"/>
      <c r="NRM336" s="19"/>
      <c r="NRN336" s="19"/>
      <c r="NRO336" s="19"/>
      <c r="NRP336" s="15"/>
      <c r="NRQ336" s="16"/>
      <c r="NRR336" s="17"/>
      <c r="NRS336" s="18"/>
      <c r="NRT336" s="17"/>
      <c r="NRU336" s="19"/>
      <c r="NRV336" s="19"/>
      <c r="NRW336" s="19"/>
      <c r="NRX336" s="15"/>
      <c r="NRY336" s="16"/>
      <c r="NRZ336" s="17"/>
      <c r="NSA336" s="18"/>
      <c r="NSB336" s="17"/>
      <c r="NSC336" s="19"/>
      <c r="NSD336" s="19"/>
      <c r="NSE336" s="19"/>
      <c r="NSF336" s="15"/>
      <c r="NSG336" s="16"/>
      <c r="NSH336" s="17"/>
      <c r="NSI336" s="18"/>
      <c r="NSJ336" s="17"/>
      <c r="NSK336" s="19"/>
      <c r="NSL336" s="19"/>
      <c r="NSM336" s="19"/>
      <c r="NSN336" s="15"/>
      <c r="NSO336" s="16"/>
      <c r="NSP336" s="17"/>
      <c r="NSQ336" s="18"/>
      <c r="NSR336" s="17"/>
      <c r="NSS336" s="19"/>
      <c r="NST336" s="19"/>
      <c r="NSU336" s="19"/>
      <c r="NSV336" s="15"/>
      <c r="NSW336" s="16"/>
      <c r="NSX336" s="17"/>
      <c r="NSY336" s="18"/>
      <c r="NSZ336" s="17"/>
      <c r="NTA336" s="19"/>
      <c r="NTB336" s="19"/>
      <c r="NTC336" s="19"/>
      <c r="NTD336" s="15"/>
      <c r="NTE336" s="16"/>
      <c r="NTF336" s="17"/>
      <c r="NTG336" s="18"/>
      <c r="NTH336" s="17"/>
      <c r="NTI336" s="19"/>
      <c r="NTJ336" s="19"/>
      <c r="NTK336" s="19"/>
      <c r="NTL336" s="15"/>
      <c r="NTM336" s="16"/>
      <c r="NTN336" s="17"/>
      <c r="NTO336" s="18"/>
      <c r="NTP336" s="17"/>
      <c r="NTQ336" s="19"/>
      <c r="NTR336" s="19"/>
      <c r="NTS336" s="19"/>
      <c r="NTT336" s="15"/>
      <c r="NTU336" s="16"/>
      <c r="NTV336" s="17"/>
      <c r="NTW336" s="18"/>
      <c r="NTX336" s="17"/>
      <c r="NTY336" s="19"/>
      <c r="NTZ336" s="19"/>
      <c r="NUA336" s="19"/>
      <c r="NUB336" s="15"/>
      <c r="NUC336" s="16"/>
      <c r="NUD336" s="17"/>
      <c r="NUE336" s="18"/>
      <c r="NUF336" s="17"/>
      <c r="NUG336" s="19"/>
      <c r="NUH336" s="19"/>
      <c r="NUI336" s="19"/>
      <c r="NUJ336" s="15"/>
      <c r="NUK336" s="16"/>
      <c r="NUL336" s="17"/>
      <c r="NUM336" s="18"/>
      <c r="NUN336" s="17"/>
      <c r="NUO336" s="19"/>
      <c r="NUP336" s="19"/>
      <c r="NUQ336" s="19"/>
      <c r="NUR336" s="15"/>
      <c r="NUS336" s="16"/>
      <c r="NUT336" s="17"/>
      <c r="NUU336" s="18"/>
      <c r="NUV336" s="17"/>
      <c r="NUW336" s="19"/>
      <c r="NUX336" s="19"/>
      <c r="NUY336" s="19"/>
      <c r="NUZ336" s="15"/>
      <c r="NVA336" s="16"/>
      <c r="NVB336" s="17"/>
      <c r="NVC336" s="18"/>
      <c r="NVD336" s="17"/>
      <c r="NVE336" s="19"/>
      <c r="NVF336" s="19"/>
      <c r="NVG336" s="19"/>
      <c r="NVH336" s="15"/>
      <c r="NVI336" s="16"/>
      <c r="NVJ336" s="17"/>
      <c r="NVK336" s="18"/>
      <c r="NVL336" s="17"/>
      <c r="NVM336" s="19"/>
      <c r="NVN336" s="19"/>
      <c r="NVO336" s="19"/>
      <c r="NVP336" s="15"/>
      <c r="NVQ336" s="16"/>
      <c r="NVR336" s="17"/>
      <c r="NVS336" s="18"/>
      <c r="NVT336" s="17"/>
      <c r="NVU336" s="19"/>
      <c r="NVV336" s="19"/>
      <c r="NVW336" s="19"/>
      <c r="NVX336" s="15"/>
      <c r="NVY336" s="16"/>
      <c r="NVZ336" s="17"/>
      <c r="NWA336" s="18"/>
      <c r="NWB336" s="17"/>
      <c r="NWC336" s="19"/>
      <c r="NWD336" s="19"/>
      <c r="NWE336" s="19"/>
      <c r="NWF336" s="15"/>
      <c r="NWG336" s="16"/>
      <c r="NWH336" s="17"/>
      <c r="NWI336" s="18"/>
      <c r="NWJ336" s="17"/>
      <c r="NWK336" s="19"/>
      <c r="NWL336" s="19"/>
      <c r="NWM336" s="19"/>
      <c r="NWN336" s="15"/>
      <c r="NWO336" s="16"/>
      <c r="NWP336" s="17"/>
      <c r="NWQ336" s="18"/>
      <c r="NWR336" s="17"/>
      <c r="NWS336" s="19"/>
      <c r="NWT336" s="19"/>
      <c r="NWU336" s="19"/>
      <c r="NWV336" s="15"/>
      <c r="NWW336" s="16"/>
      <c r="NWX336" s="17"/>
      <c r="NWY336" s="18"/>
      <c r="NWZ336" s="17"/>
      <c r="NXA336" s="19"/>
      <c r="NXB336" s="19"/>
      <c r="NXC336" s="19"/>
      <c r="NXD336" s="15"/>
      <c r="NXE336" s="16"/>
      <c r="NXF336" s="17"/>
      <c r="NXG336" s="18"/>
      <c r="NXH336" s="17"/>
      <c r="NXI336" s="19"/>
      <c r="NXJ336" s="19"/>
      <c r="NXK336" s="19"/>
      <c r="NXL336" s="15"/>
      <c r="NXM336" s="16"/>
      <c r="NXN336" s="17"/>
      <c r="NXO336" s="18"/>
      <c r="NXP336" s="17"/>
      <c r="NXQ336" s="19"/>
      <c r="NXR336" s="19"/>
      <c r="NXS336" s="19"/>
      <c r="NXT336" s="15"/>
      <c r="NXU336" s="16"/>
      <c r="NXV336" s="17"/>
      <c r="NXW336" s="18"/>
      <c r="NXX336" s="17"/>
      <c r="NXY336" s="19"/>
      <c r="NXZ336" s="19"/>
      <c r="NYA336" s="19"/>
      <c r="NYB336" s="15"/>
      <c r="NYC336" s="16"/>
      <c r="NYD336" s="17"/>
      <c r="NYE336" s="18"/>
      <c r="NYF336" s="17"/>
      <c r="NYG336" s="19"/>
      <c r="NYH336" s="19"/>
      <c r="NYI336" s="19"/>
      <c r="NYJ336" s="15"/>
      <c r="NYK336" s="16"/>
      <c r="NYL336" s="17"/>
      <c r="NYM336" s="18"/>
      <c r="NYN336" s="17"/>
      <c r="NYO336" s="19"/>
      <c r="NYP336" s="19"/>
      <c r="NYQ336" s="19"/>
      <c r="NYR336" s="15"/>
      <c r="NYS336" s="16"/>
      <c r="NYT336" s="17"/>
      <c r="NYU336" s="18"/>
      <c r="NYV336" s="17"/>
      <c r="NYW336" s="19"/>
      <c r="NYX336" s="19"/>
      <c r="NYY336" s="19"/>
      <c r="NYZ336" s="15"/>
      <c r="NZA336" s="16"/>
      <c r="NZB336" s="17"/>
      <c r="NZC336" s="18"/>
      <c r="NZD336" s="17"/>
      <c r="NZE336" s="19"/>
      <c r="NZF336" s="19"/>
      <c r="NZG336" s="19"/>
      <c r="NZH336" s="15"/>
      <c r="NZI336" s="16"/>
      <c r="NZJ336" s="17"/>
      <c r="NZK336" s="18"/>
      <c r="NZL336" s="17"/>
      <c r="NZM336" s="19"/>
      <c r="NZN336" s="19"/>
      <c r="NZO336" s="19"/>
      <c r="NZP336" s="15"/>
      <c r="NZQ336" s="16"/>
      <c r="NZR336" s="17"/>
      <c r="NZS336" s="18"/>
      <c r="NZT336" s="17"/>
      <c r="NZU336" s="19"/>
      <c r="NZV336" s="19"/>
      <c r="NZW336" s="19"/>
      <c r="NZX336" s="15"/>
      <c r="NZY336" s="16"/>
      <c r="NZZ336" s="17"/>
      <c r="OAA336" s="18"/>
      <c r="OAB336" s="17"/>
      <c r="OAC336" s="19"/>
      <c r="OAD336" s="19"/>
      <c r="OAE336" s="19"/>
      <c r="OAF336" s="15"/>
      <c r="OAG336" s="16"/>
      <c r="OAH336" s="17"/>
      <c r="OAI336" s="18"/>
      <c r="OAJ336" s="17"/>
      <c r="OAK336" s="19"/>
      <c r="OAL336" s="19"/>
      <c r="OAM336" s="19"/>
      <c r="OAN336" s="15"/>
      <c r="OAO336" s="16"/>
      <c r="OAP336" s="17"/>
      <c r="OAQ336" s="18"/>
      <c r="OAR336" s="17"/>
      <c r="OAS336" s="19"/>
      <c r="OAT336" s="19"/>
      <c r="OAU336" s="19"/>
      <c r="OAV336" s="15"/>
      <c r="OAW336" s="16"/>
      <c r="OAX336" s="17"/>
      <c r="OAY336" s="18"/>
      <c r="OAZ336" s="17"/>
      <c r="OBA336" s="19"/>
      <c r="OBB336" s="19"/>
      <c r="OBC336" s="19"/>
      <c r="OBD336" s="15"/>
      <c r="OBE336" s="16"/>
      <c r="OBF336" s="17"/>
      <c r="OBG336" s="18"/>
      <c r="OBH336" s="17"/>
      <c r="OBI336" s="19"/>
      <c r="OBJ336" s="19"/>
      <c r="OBK336" s="19"/>
      <c r="OBL336" s="15"/>
      <c r="OBM336" s="16"/>
      <c r="OBN336" s="17"/>
      <c r="OBO336" s="18"/>
      <c r="OBP336" s="17"/>
      <c r="OBQ336" s="19"/>
      <c r="OBR336" s="19"/>
      <c r="OBS336" s="19"/>
      <c r="OBT336" s="15"/>
      <c r="OBU336" s="16"/>
      <c r="OBV336" s="17"/>
      <c r="OBW336" s="18"/>
      <c r="OBX336" s="17"/>
      <c r="OBY336" s="19"/>
      <c r="OBZ336" s="19"/>
      <c r="OCA336" s="19"/>
      <c r="OCB336" s="15"/>
      <c r="OCC336" s="16"/>
      <c r="OCD336" s="17"/>
      <c r="OCE336" s="18"/>
      <c r="OCF336" s="17"/>
      <c r="OCG336" s="19"/>
      <c r="OCH336" s="19"/>
      <c r="OCI336" s="19"/>
      <c r="OCJ336" s="15"/>
      <c r="OCK336" s="16"/>
      <c r="OCL336" s="17"/>
      <c r="OCM336" s="18"/>
      <c r="OCN336" s="17"/>
      <c r="OCO336" s="19"/>
      <c r="OCP336" s="19"/>
      <c r="OCQ336" s="19"/>
      <c r="OCR336" s="15"/>
      <c r="OCS336" s="16"/>
      <c r="OCT336" s="17"/>
      <c r="OCU336" s="18"/>
      <c r="OCV336" s="17"/>
      <c r="OCW336" s="19"/>
      <c r="OCX336" s="19"/>
      <c r="OCY336" s="19"/>
      <c r="OCZ336" s="15"/>
      <c r="ODA336" s="16"/>
      <c r="ODB336" s="17"/>
      <c r="ODC336" s="18"/>
      <c r="ODD336" s="17"/>
      <c r="ODE336" s="19"/>
      <c r="ODF336" s="19"/>
      <c r="ODG336" s="19"/>
      <c r="ODH336" s="15"/>
      <c r="ODI336" s="16"/>
      <c r="ODJ336" s="17"/>
      <c r="ODK336" s="18"/>
      <c r="ODL336" s="17"/>
      <c r="ODM336" s="19"/>
      <c r="ODN336" s="19"/>
      <c r="ODO336" s="19"/>
      <c r="ODP336" s="15"/>
      <c r="ODQ336" s="16"/>
      <c r="ODR336" s="17"/>
      <c r="ODS336" s="18"/>
      <c r="ODT336" s="17"/>
      <c r="ODU336" s="19"/>
      <c r="ODV336" s="19"/>
      <c r="ODW336" s="19"/>
      <c r="ODX336" s="15"/>
      <c r="ODY336" s="16"/>
      <c r="ODZ336" s="17"/>
      <c r="OEA336" s="18"/>
      <c r="OEB336" s="17"/>
      <c r="OEC336" s="19"/>
      <c r="OED336" s="19"/>
      <c r="OEE336" s="19"/>
      <c r="OEF336" s="15"/>
      <c r="OEG336" s="16"/>
      <c r="OEH336" s="17"/>
      <c r="OEI336" s="18"/>
      <c r="OEJ336" s="17"/>
      <c r="OEK336" s="19"/>
      <c r="OEL336" s="19"/>
      <c r="OEM336" s="19"/>
      <c r="OEN336" s="15"/>
      <c r="OEO336" s="16"/>
      <c r="OEP336" s="17"/>
      <c r="OEQ336" s="18"/>
      <c r="OER336" s="17"/>
      <c r="OES336" s="19"/>
      <c r="OET336" s="19"/>
      <c r="OEU336" s="19"/>
      <c r="OEV336" s="15"/>
      <c r="OEW336" s="16"/>
      <c r="OEX336" s="17"/>
      <c r="OEY336" s="18"/>
      <c r="OEZ336" s="17"/>
      <c r="OFA336" s="19"/>
      <c r="OFB336" s="19"/>
      <c r="OFC336" s="19"/>
      <c r="OFD336" s="15"/>
      <c r="OFE336" s="16"/>
      <c r="OFF336" s="17"/>
      <c r="OFG336" s="18"/>
      <c r="OFH336" s="17"/>
      <c r="OFI336" s="19"/>
      <c r="OFJ336" s="19"/>
      <c r="OFK336" s="19"/>
      <c r="OFL336" s="15"/>
      <c r="OFM336" s="16"/>
      <c r="OFN336" s="17"/>
      <c r="OFO336" s="18"/>
      <c r="OFP336" s="17"/>
      <c r="OFQ336" s="19"/>
      <c r="OFR336" s="19"/>
      <c r="OFS336" s="19"/>
      <c r="OFT336" s="15"/>
      <c r="OFU336" s="16"/>
      <c r="OFV336" s="17"/>
      <c r="OFW336" s="18"/>
      <c r="OFX336" s="17"/>
      <c r="OFY336" s="19"/>
      <c r="OFZ336" s="19"/>
      <c r="OGA336" s="19"/>
      <c r="OGB336" s="15"/>
      <c r="OGC336" s="16"/>
      <c r="OGD336" s="17"/>
      <c r="OGE336" s="18"/>
      <c r="OGF336" s="17"/>
      <c r="OGG336" s="19"/>
      <c r="OGH336" s="19"/>
      <c r="OGI336" s="19"/>
      <c r="OGJ336" s="15"/>
      <c r="OGK336" s="16"/>
      <c r="OGL336" s="17"/>
      <c r="OGM336" s="18"/>
      <c r="OGN336" s="17"/>
      <c r="OGO336" s="19"/>
      <c r="OGP336" s="19"/>
      <c r="OGQ336" s="19"/>
      <c r="OGR336" s="15"/>
      <c r="OGS336" s="16"/>
      <c r="OGT336" s="17"/>
      <c r="OGU336" s="18"/>
      <c r="OGV336" s="17"/>
      <c r="OGW336" s="19"/>
      <c r="OGX336" s="19"/>
      <c r="OGY336" s="19"/>
      <c r="OGZ336" s="15"/>
      <c r="OHA336" s="16"/>
      <c r="OHB336" s="17"/>
      <c r="OHC336" s="18"/>
      <c r="OHD336" s="17"/>
      <c r="OHE336" s="19"/>
      <c r="OHF336" s="19"/>
      <c r="OHG336" s="19"/>
      <c r="OHH336" s="15"/>
      <c r="OHI336" s="16"/>
      <c r="OHJ336" s="17"/>
      <c r="OHK336" s="18"/>
      <c r="OHL336" s="17"/>
      <c r="OHM336" s="19"/>
      <c r="OHN336" s="19"/>
      <c r="OHO336" s="19"/>
      <c r="OHP336" s="15"/>
      <c r="OHQ336" s="16"/>
      <c r="OHR336" s="17"/>
      <c r="OHS336" s="18"/>
      <c r="OHT336" s="17"/>
      <c r="OHU336" s="19"/>
      <c r="OHV336" s="19"/>
      <c r="OHW336" s="19"/>
      <c r="OHX336" s="15"/>
      <c r="OHY336" s="16"/>
      <c r="OHZ336" s="17"/>
      <c r="OIA336" s="18"/>
      <c r="OIB336" s="17"/>
      <c r="OIC336" s="19"/>
      <c r="OID336" s="19"/>
      <c r="OIE336" s="19"/>
      <c r="OIF336" s="15"/>
      <c r="OIG336" s="16"/>
      <c r="OIH336" s="17"/>
      <c r="OII336" s="18"/>
      <c r="OIJ336" s="17"/>
      <c r="OIK336" s="19"/>
      <c r="OIL336" s="19"/>
      <c r="OIM336" s="19"/>
      <c r="OIN336" s="15"/>
      <c r="OIO336" s="16"/>
      <c r="OIP336" s="17"/>
      <c r="OIQ336" s="18"/>
      <c r="OIR336" s="17"/>
      <c r="OIS336" s="19"/>
      <c r="OIT336" s="19"/>
      <c r="OIU336" s="19"/>
      <c r="OIV336" s="15"/>
      <c r="OIW336" s="16"/>
      <c r="OIX336" s="17"/>
      <c r="OIY336" s="18"/>
      <c r="OIZ336" s="17"/>
      <c r="OJA336" s="19"/>
      <c r="OJB336" s="19"/>
      <c r="OJC336" s="19"/>
      <c r="OJD336" s="15"/>
      <c r="OJE336" s="16"/>
      <c r="OJF336" s="17"/>
      <c r="OJG336" s="18"/>
      <c r="OJH336" s="17"/>
      <c r="OJI336" s="19"/>
      <c r="OJJ336" s="19"/>
      <c r="OJK336" s="19"/>
      <c r="OJL336" s="15"/>
      <c r="OJM336" s="16"/>
      <c r="OJN336" s="17"/>
      <c r="OJO336" s="18"/>
      <c r="OJP336" s="17"/>
      <c r="OJQ336" s="19"/>
      <c r="OJR336" s="19"/>
      <c r="OJS336" s="19"/>
      <c r="OJT336" s="15"/>
      <c r="OJU336" s="16"/>
      <c r="OJV336" s="17"/>
      <c r="OJW336" s="18"/>
      <c r="OJX336" s="17"/>
      <c r="OJY336" s="19"/>
      <c r="OJZ336" s="19"/>
      <c r="OKA336" s="19"/>
      <c r="OKB336" s="15"/>
      <c r="OKC336" s="16"/>
      <c r="OKD336" s="17"/>
      <c r="OKE336" s="18"/>
      <c r="OKF336" s="17"/>
      <c r="OKG336" s="19"/>
      <c r="OKH336" s="19"/>
      <c r="OKI336" s="19"/>
      <c r="OKJ336" s="15"/>
      <c r="OKK336" s="16"/>
      <c r="OKL336" s="17"/>
      <c r="OKM336" s="18"/>
      <c r="OKN336" s="17"/>
      <c r="OKO336" s="19"/>
      <c r="OKP336" s="19"/>
      <c r="OKQ336" s="19"/>
      <c r="OKR336" s="15"/>
      <c r="OKS336" s="16"/>
      <c r="OKT336" s="17"/>
      <c r="OKU336" s="18"/>
      <c r="OKV336" s="17"/>
      <c r="OKW336" s="19"/>
      <c r="OKX336" s="19"/>
      <c r="OKY336" s="19"/>
      <c r="OKZ336" s="15"/>
      <c r="OLA336" s="16"/>
      <c r="OLB336" s="17"/>
      <c r="OLC336" s="18"/>
      <c r="OLD336" s="17"/>
      <c r="OLE336" s="19"/>
      <c r="OLF336" s="19"/>
      <c r="OLG336" s="19"/>
      <c r="OLH336" s="15"/>
      <c r="OLI336" s="16"/>
      <c r="OLJ336" s="17"/>
      <c r="OLK336" s="18"/>
      <c r="OLL336" s="17"/>
      <c r="OLM336" s="19"/>
      <c r="OLN336" s="19"/>
      <c r="OLO336" s="19"/>
      <c r="OLP336" s="15"/>
      <c r="OLQ336" s="16"/>
      <c r="OLR336" s="17"/>
      <c r="OLS336" s="18"/>
      <c r="OLT336" s="17"/>
      <c r="OLU336" s="19"/>
      <c r="OLV336" s="19"/>
      <c r="OLW336" s="19"/>
      <c r="OLX336" s="15"/>
      <c r="OLY336" s="16"/>
      <c r="OLZ336" s="17"/>
      <c r="OMA336" s="18"/>
      <c r="OMB336" s="17"/>
      <c r="OMC336" s="19"/>
      <c r="OMD336" s="19"/>
      <c r="OME336" s="19"/>
      <c r="OMF336" s="15"/>
      <c r="OMG336" s="16"/>
      <c r="OMH336" s="17"/>
      <c r="OMI336" s="18"/>
      <c r="OMJ336" s="17"/>
      <c r="OMK336" s="19"/>
      <c r="OML336" s="19"/>
      <c r="OMM336" s="19"/>
      <c r="OMN336" s="15"/>
      <c r="OMO336" s="16"/>
      <c r="OMP336" s="17"/>
      <c r="OMQ336" s="18"/>
      <c r="OMR336" s="17"/>
      <c r="OMS336" s="19"/>
      <c r="OMT336" s="19"/>
      <c r="OMU336" s="19"/>
      <c r="OMV336" s="15"/>
      <c r="OMW336" s="16"/>
      <c r="OMX336" s="17"/>
      <c r="OMY336" s="18"/>
      <c r="OMZ336" s="17"/>
      <c r="ONA336" s="19"/>
      <c r="ONB336" s="19"/>
      <c r="ONC336" s="19"/>
      <c r="OND336" s="15"/>
      <c r="ONE336" s="16"/>
      <c r="ONF336" s="17"/>
      <c r="ONG336" s="18"/>
      <c r="ONH336" s="17"/>
      <c r="ONI336" s="19"/>
      <c r="ONJ336" s="19"/>
      <c r="ONK336" s="19"/>
      <c r="ONL336" s="15"/>
      <c r="ONM336" s="16"/>
      <c r="ONN336" s="17"/>
      <c r="ONO336" s="18"/>
      <c r="ONP336" s="17"/>
      <c r="ONQ336" s="19"/>
      <c r="ONR336" s="19"/>
      <c r="ONS336" s="19"/>
      <c r="ONT336" s="15"/>
      <c r="ONU336" s="16"/>
      <c r="ONV336" s="17"/>
      <c r="ONW336" s="18"/>
      <c r="ONX336" s="17"/>
      <c r="ONY336" s="19"/>
      <c r="ONZ336" s="19"/>
      <c r="OOA336" s="19"/>
      <c r="OOB336" s="15"/>
      <c r="OOC336" s="16"/>
      <c r="OOD336" s="17"/>
      <c r="OOE336" s="18"/>
      <c r="OOF336" s="17"/>
      <c r="OOG336" s="19"/>
      <c r="OOH336" s="19"/>
      <c r="OOI336" s="19"/>
      <c r="OOJ336" s="15"/>
      <c r="OOK336" s="16"/>
      <c r="OOL336" s="17"/>
      <c r="OOM336" s="18"/>
      <c r="OON336" s="17"/>
      <c r="OOO336" s="19"/>
      <c r="OOP336" s="19"/>
      <c r="OOQ336" s="19"/>
      <c r="OOR336" s="15"/>
      <c r="OOS336" s="16"/>
      <c r="OOT336" s="17"/>
      <c r="OOU336" s="18"/>
      <c r="OOV336" s="17"/>
      <c r="OOW336" s="19"/>
      <c r="OOX336" s="19"/>
      <c r="OOY336" s="19"/>
      <c r="OOZ336" s="15"/>
      <c r="OPA336" s="16"/>
      <c r="OPB336" s="17"/>
      <c r="OPC336" s="18"/>
      <c r="OPD336" s="17"/>
      <c r="OPE336" s="19"/>
      <c r="OPF336" s="19"/>
      <c r="OPG336" s="19"/>
      <c r="OPH336" s="15"/>
      <c r="OPI336" s="16"/>
      <c r="OPJ336" s="17"/>
      <c r="OPK336" s="18"/>
      <c r="OPL336" s="17"/>
      <c r="OPM336" s="19"/>
      <c r="OPN336" s="19"/>
      <c r="OPO336" s="19"/>
      <c r="OPP336" s="15"/>
      <c r="OPQ336" s="16"/>
      <c r="OPR336" s="17"/>
      <c r="OPS336" s="18"/>
      <c r="OPT336" s="17"/>
      <c r="OPU336" s="19"/>
      <c r="OPV336" s="19"/>
      <c r="OPW336" s="19"/>
      <c r="OPX336" s="15"/>
      <c r="OPY336" s="16"/>
      <c r="OPZ336" s="17"/>
      <c r="OQA336" s="18"/>
      <c r="OQB336" s="17"/>
      <c r="OQC336" s="19"/>
      <c r="OQD336" s="19"/>
      <c r="OQE336" s="19"/>
      <c r="OQF336" s="15"/>
      <c r="OQG336" s="16"/>
      <c r="OQH336" s="17"/>
      <c r="OQI336" s="18"/>
      <c r="OQJ336" s="17"/>
      <c r="OQK336" s="19"/>
      <c r="OQL336" s="19"/>
      <c r="OQM336" s="19"/>
      <c r="OQN336" s="15"/>
      <c r="OQO336" s="16"/>
      <c r="OQP336" s="17"/>
      <c r="OQQ336" s="18"/>
      <c r="OQR336" s="17"/>
      <c r="OQS336" s="19"/>
      <c r="OQT336" s="19"/>
      <c r="OQU336" s="19"/>
      <c r="OQV336" s="15"/>
      <c r="OQW336" s="16"/>
      <c r="OQX336" s="17"/>
      <c r="OQY336" s="18"/>
      <c r="OQZ336" s="17"/>
      <c r="ORA336" s="19"/>
      <c r="ORB336" s="19"/>
      <c r="ORC336" s="19"/>
      <c r="ORD336" s="15"/>
      <c r="ORE336" s="16"/>
      <c r="ORF336" s="17"/>
      <c r="ORG336" s="18"/>
      <c r="ORH336" s="17"/>
      <c r="ORI336" s="19"/>
      <c r="ORJ336" s="19"/>
      <c r="ORK336" s="19"/>
      <c r="ORL336" s="15"/>
      <c r="ORM336" s="16"/>
      <c r="ORN336" s="17"/>
      <c r="ORO336" s="18"/>
      <c r="ORP336" s="17"/>
      <c r="ORQ336" s="19"/>
      <c r="ORR336" s="19"/>
      <c r="ORS336" s="19"/>
      <c r="ORT336" s="15"/>
      <c r="ORU336" s="16"/>
      <c r="ORV336" s="17"/>
      <c r="ORW336" s="18"/>
      <c r="ORX336" s="17"/>
      <c r="ORY336" s="19"/>
      <c r="ORZ336" s="19"/>
      <c r="OSA336" s="19"/>
      <c r="OSB336" s="15"/>
      <c r="OSC336" s="16"/>
      <c r="OSD336" s="17"/>
      <c r="OSE336" s="18"/>
      <c r="OSF336" s="17"/>
      <c r="OSG336" s="19"/>
      <c r="OSH336" s="19"/>
      <c r="OSI336" s="19"/>
      <c r="OSJ336" s="15"/>
      <c r="OSK336" s="16"/>
      <c r="OSL336" s="17"/>
      <c r="OSM336" s="18"/>
      <c r="OSN336" s="17"/>
      <c r="OSO336" s="19"/>
      <c r="OSP336" s="19"/>
      <c r="OSQ336" s="19"/>
      <c r="OSR336" s="15"/>
      <c r="OSS336" s="16"/>
      <c r="OST336" s="17"/>
      <c r="OSU336" s="18"/>
      <c r="OSV336" s="17"/>
      <c r="OSW336" s="19"/>
      <c r="OSX336" s="19"/>
      <c r="OSY336" s="19"/>
      <c r="OSZ336" s="15"/>
      <c r="OTA336" s="16"/>
      <c r="OTB336" s="17"/>
      <c r="OTC336" s="18"/>
      <c r="OTD336" s="17"/>
      <c r="OTE336" s="19"/>
      <c r="OTF336" s="19"/>
      <c r="OTG336" s="19"/>
      <c r="OTH336" s="15"/>
      <c r="OTI336" s="16"/>
      <c r="OTJ336" s="17"/>
      <c r="OTK336" s="18"/>
      <c r="OTL336" s="17"/>
      <c r="OTM336" s="19"/>
      <c r="OTN336" s="19"/>
      <c r="OTO336" s="19"/>
      <c r="OTP336" s="15"/>
      <c r="OTQ336" s="16"/>
      <c r="OTR336" s="17"/>
      <c r="OTS336" s="18"/>
      <c r="OTT336" s="17"/>
      <c r="OTU336" s="19"/>
      <c r="OTV336" s="19"/>
      <c r="OTW336" s="19"/>
      <c r="OTX336" s="15"/>
      <c r="OTY336" s="16"/>
      <c r="OTZ336" s="17"/>
      <c r="OUA336" s="18"/>
      <c r="OUB336" s="17"/>
      <c r="OUC336" s="19"/>
      <c r="OUD336" s="19"/>
      <c r="OUE336" s="19"/>
      <c r="OUF336" s="15"/>
      <c r="OUG336" s="16"/>
      <c r="OUH336" s="17"/>
      <c r="OUI336" s="18"/>
      <c r="OUJ336" s="17"/>
      <c r="OUK336" s="19"/>
      <c r="OUL336" s="19"/>
      <c r="OUM336" s="19"/>
      <c r="OUN336" s="15"/>
      <c r="OUO336" s="16"/>
      <c r="OUP336" s="17"/>
      <c r="OUQ336" s="18"/>
      <c r="OUR336" s="17"/>
      <c r="OUS336" s="19"/>
      <c r="OUT336" s="19"/>
      <c r="OUU336" s="19"/>
      <c r="OUV336" s="15"/>
      <c r="OUW336" s="16"/>
      <c r="OUX336" s="17"/>
      <c r="OUY336" s="18"/>
      <c r="OUZ336" s="17"/>
      <c r="OVA336" s="19"/>
      <c r="OVB336" s="19"/>
      <c r="OVC336" s="19"/>
      <c r="OVD336" s="15"/>
      <c r="OVE336" s="16"/>
      <c r="OVF336" s="17"/>
      <c r="OVG336" s="18"/>
      <c r="OVH336" s="17"/>
      <c r="OVI336" s="19"/>
      <c r="OVJ336" s="19"/>
      <c r="OVK336" s="19"/>
      <c r="OVL336" s="15"/>
      <c r="OVM336" s="16"/>
      <c r="OVN336" s="17"/>
      <c r="OVO336" s="18"/>
      <c r="OVP336" s="17"/>
      <c r="OVQ336" s="19"/>
      <c r="OVR336" s="19"/>
      <c r="OVS336" s="19"/>
      <c r="OVT336" s="15"/>
      <c r="OVU336" s="16"/>
      <c r="OVV336" s="17"/>
      <c r="OVW336" s="18"/>
      <c r="OVX336" s="17"/>
      <c r="OVY336" s="19"/>
      <c r="OVZ336" s="19"/>
      <c r="OWA336" s="19"/>
      <c r="OWB336" s="15"/>
      <c r="OWC336" s="16"/>
      <c r="OWD336" s="17"/>
      <c r="OWE336" s="18"/>
      <c r="OWF336" s="17"/>
      <c r="OWG336" s="19"/>
      <c r="OWH336" s="19"/>
      <c r="OWI336" s="19"/>
      <c r="OWJ336" s="15"/>
      <c r="OWK336" s="16"/>
      <c r="OWL336" s="17"/>
      <c r="OWM336" s="18"/>
      <c r="OWN336" s="17"/>
      <c r="OWO336" s="19"/>
      <c r="OWP336" s="19"/>
      <c r="OWQ336" s="19"/>
      <c r="OWR336" s="15"/>
      <c r="OWS336" s="16"/>
      <c r="OWT336" s="17"/>
      <c r="OWU336" s="18"/>
      <c r="OWV336" s="17"/>
      <c r="OWW336" s="19"/>
      <c r="OWX336" s="19"/>
      <c r="OWY336" s="19"/>
      <c r="OWZ336" s="15"/>
      <c r="OXA336" s="16"/>
      <c r="OXB336" s="17"/>
      <c r="OXC336" s="18"/>
      <c r="OXD336" s="17"/>
      <c r="OXE336" s="19"/>
      <c r="OXF336" s="19"/>
      <c r="OXG336" s="19"/>
      <c r="OXH336" s="15"/>
      <c r="OXI336" s="16"/>
      <c r="OXJ336" s="17"/>
      <c r="OXK336" s="18"/>
      <c r="OXL336" s="17"/>
      <c r="OXM336" s="19"/>
      <c r="OXN336" s="19"/>
      <c r="OXO336" s="19"/>
      <c r="OXP336" s="15"/>
      <c r="OXQ336" s="16"/>
      <c r="OXR336" s="17"/>
      <c r="OXS336" s="18"/>
      <c r="OXT336" s="17"/>
      <c r="OXU336" s="19"/>
      <c r="OXV336" s="19"/>
      <c r="OXW336" s="19"/>
      <c r="OXX336" s="15"/>
      <c r="OXY336" s="16"/>
      <c r="OXZ336" s="17"/>
      <c r="OYA336" s="18"/>
      <c r="OYB336" s="17"/>
      <c r="OYC336" s="19"/>
      <c r="OYD336" s="19"/>
      <c r="OYE336" s="19"/>
      <c r="OYF336" s="15"/>
      <c r="OYG336" s="16"/>
      <c r="OYH336" s="17"/>
      <c r="OYI336" s="18"/>
      <c r="OYJ336" s="17"/>
      <c r="OYK336" s="19"/>
      <c r="OYL336" s="19"/>
      <c r="OYM336" s="19"/>
      <c r="OYN336" s="15"/>
      <c r="OYO336" s="16"/>
      <c r="OYP336" s="17"/>
      <c r="OYQ336" s="18"/>
      <c r="OYR336" s="17"/>
      <c r="OYS336" s="19"/>
      <c r="OYT336" s="19"/>
      <c r="OYU336" s="19"/>
      <c r="OYV336" s="15"/>
      <c r="OYW336" s="16"/>
      <c r="OYX336" s="17"/>
      <c r="OYY336" s="18"/>
      <c r="OYZ336" s="17"/>
      <c r="OZA336" s="19"/>
      <c r="OZB336" s="19"/>
      <c r="OZC336" s="19"/>
      <c r="OZD336" s="15"/>
      <c r="OZE336" s="16"/>
      <c r="OZF336" s="17"/>
      <c r="OZG336" s="18"/>
      <c r="OZH336" s="17"/>
      <c r="OZI336" s="19"/>
      <c r="OZJ336" s="19"/>
      <c r="OZK336" s="19"/>
      <c r="OZL336" s="15"/>
      <c r="OZM336" s="16"/>
      <c r="OZN336" s="17"/>
      <c r="OZO336" s="18"/>
      <c r="OZP336" s="17"/>
      <c r="OZQ336" s="19"/>
      <c r="OZR336" s="19"/>
      <c r="OZS336" s="19"/>
      <c r="OZT336" s="15"/>
      <c r="OZU336" s="16"/>
      <c r="OZV336" s="17"/>
      <c r="OZW336" s="18"/>
      <c r="OZX336" s="17"/>
      <c r="OZY336" s="19"/>
      <c r="OZZ336" s="19"/>
      <c r="PAA336" s="19"/>
      <c r="PAB336" s="15"/>
      <c r="PAC336" s="16"/>
      <c r="PAD336" s="17"/>
      <c r="PAE336" s="18"/>
      <c r="PAF336" s="17"/>
      <c r="PAG336" s="19"/>
      <c r="PAH336" s="19"/>
      <c r="PAI336" s="19"/>
      <c r="PAJ336" s="15"/>
      <c r="PAK336" s="16"/>
      <c r="PAL336" s="17"/>
      <c r="PAM336" s="18"/>
      <c r="PAN336" s="17"/>
      <c r="PAO336" s="19"/>
      <c r="PAP336" s="19"/>
      <c r="PAQ336" s="19"/>
      <c r="PAR336" s="15"/>
      <c r="PAS336" s="16"/>
      <c r="PAT336" s="17"/>
      <c r="PAU336" s="18"/>
      <c r="PAV336" s="17"/>
      <c r="PAW336" s="19"/>
      <c r="PAX336" s="19"/>
      <c r="PAY336" s="19"/>
      <c r="PAZ336" s="15"/>
      <c r="PBA336" s="16"/>
      <c r="PBB336" s="17"/>
      <c r="PBC336" s="18"/>
      <c r="PBD336" s="17"/>
      <c r="PBE336" s="19"/>
      <c r="PBF336" s="19"/>
      <c r="PBG336" s="19"/>
      <c r="PBH336" s="15"/>
      <c r="PBI336" s="16"/>
      <c r="PBJ336" s="17"/>
      <c r="PBK336" s="18"/>
      <c r="PBL336" s="17"/>
      <c r="PBM336" s="19"/>
      <c r="PBN336" s="19"/>
      <c r="PBO336" s="19"/>
      <c r="PBP336" s="15"/>
      <c r="PBQ336" s="16"/>
      <c r="PBR336" s="17"/>
      <c r="PBS336" s="18"/>
      <c r="PBT336" s="17"/>
      <c r="PBU336" s="19"/>
      <c r="PBV336" s="19"/>
      <c r="PBW336" s="19"/>
      <c r="PBX336" s="15"/>
      <c r="PBY336" s="16"/>
      <c r="PBZ336" s="17"/>
      <c r="PCA336" s="18"/>
      <c r="PCB336" s="17"/>
      <c r="PCC336" s="19"/>
      <c r="PCD336" s="19"/>
      <c r="PCE336" s="19"/>
      <c r="PCF336" s="15"/>
      <c r="PCG336" s="16"/>
      <c r="PCH336" s="17"/>
      <c r="PCI336" s="18"/>
      <c r="PCJ336" s="17"/>
      <c r="PCK336" s="19"/>
      <c r="PCL336" s="19"/>
      <c r="PCM336" s="19"/>
      <c r="PCN336" s="15"/>
      <c r="PCO336" s="16"/>
      <c r="PCP336" s="17"/>
      <c r="PCQ336" s="18"/>
      <c r="PCR336" s="17"/>
      <c r="PCS336" s="19"/>
      <c r="PCT336" s="19"/>
      <c r="PCU336" s="19"/>
      <c r="PCV336" s="15"/>
      <c r="PCW336" s="16"/>
      <c r="PCX336" s="17"/>
      <c r="PCY336" s="18"/>
      <c r="PCZ336" s="17"/>
      <c r="PDA336" s="19"/>
      <c r="PDB336" s="19"/>
      <c r="PDC336" s="19"/>
      <c r="PDD336" s="15"/>
      <c r="PDE336" s="16"/>
      <c r="PDF336" s="17"/>
      <c r="PDG336" s="18"/>
      <c r="PDH336" s="17"/>
      <c r="PDI336" s="19"/>
      <c r="PDJ336" s="19"/>
      <c r="PDK336" s="19"/>
      <c r="PDL336" s="15"/>
      <c r="PDM336" s="16"/>
      <c r="PDN336" s="17"/>
      <c r="PDO336" s="18"/>
      <c r="PDP336" s="17"/>
      <c r="PDQ336" s="19"/>
      <c r="PDR336" s="19"/>
      <c r="PDS336" s="19"/>
      <c r="PDT336" s="15"/>
      <c r="PDU336" s="16"/>
      <c r="PDV336" s="17"/>
      <c r="PDW336" s="18"/>
      <c r="PDX336" s="17"/>
      <c r="PDY336" s="19"/>
      <c r="PDZ336" s="19"/>
      <c r="PEA336" s="19"/>
      <c r="PEB336" s="15"/>
      <c r="PEC336" s="16"/>
      <c r="PED336" s="17"/>
      <c r="PEE336" s="18"/>
      <c r="PEF336" s="17"/>
      <c r="PEG336" s="19"/>
      <c r="PEH336" s="19"/>
      <c r="PEI336" s="19"/>
      <c r="PEJ336" s="15"/>
      <c r="PEK336" s="16"/>
      <c r="PEL336" s="17"/>
      <c r="PEM336" s="18"/>
      <c r="PEN336" s="17"/>
      <c r="PEO336" s="19"/>
      <c r="PEP336" s="19"/>
      <c r="PEQ336" s="19"/>
      <c r="PER336" s="15"/>
      <c r="PES336" s="16"/>
      <c r="PET336" s="17"/>
      <c r="PEU336" s="18"/>
      <c r="PEV336" s="17"/>
      <c r="PEW336" s="19"/>
      <c r="PEX336" s="19"/>
      <c r="PEY336" s="19"/>
      <c r="PEZ336" s="15"/>
      <c r="PFA336" s="16"/>
      <c r="PFB336" s="17"/>
      <c r="PFC336" s="18"/>
      <c r="PFD336" s="17"/>
      <c r="PFE336" s="19"/>
      <c r="PFF336" s="19"/>
      <c r="PFG336" s="19"/>
      <c r="PFH336" s="15"/>
      <c r="PFI336" s="16"/>
      <c r="PFJ336" s="17"/>
      <c r="PFK336" s="18"/>
      <c r="PFL336" s="17"/>
      <c r="PFM336" s="19"/>
      <c r="PFN336" s="19"/>
      <c r="PFO336" s="19"/>
      <c r="PFP336" s="15"/>
      <c r="PFQ336" s="16"/>
      <c r="PFR336" s="17"/>
      <c r="PFS336" s="18"/>
      <c r="PFT336" s="17"/>
      <c r="PFU336" s="19"/>
      <c r="PFV336" s="19"/>
      <c r="PFW336" s="19"/>
      <c r="PFX336" s="15"/>
      <c r="PFY336" s="16"/>
      <c r="PFZ336" s="17"/>
      <c r="PGA336" s="18"/>
      <c r="PGB336" s="17"/>
      <c r="PGC336" s="19"/>
      <c r="PGD336" s="19"/>
      <c r="PGE336" s="19"/>
      <c r="PGF336" s="15"/>
      <c r="PGG336" s="16"/>
      <c r="PGH336" s="17"/>
      <c r="PGI336" s="18"/>
      <c r="PGJ336" s="17"/>
      <c r="PGK336" s="19"/>
      <c r="PGL336" s="19"/>
      <c r="PGM336" s="19"/>
      <c r="PGN336" s="15"/>
      <c r="PGO336" s="16"/>
      <c r="PGP336" s="17"/>
      <c r="PGQ336" s="18"/>
      <c r="PGR336" s="17"/>
      <c r="PGS336" s="19"/>
      <c r="PGT336" s="19"/>
      <c r="PGU336" s="19"/>
      <c r="PGV336" s="15"/>
      <c r="PGW336" s="16"/>
      <c r="PGX336" s="17"/>
      <c r="PGY336" s="18"/>
      <c r="PGZ336" s="17"/>
      <c r="PHA336" s="19"/>
      <c r="PHB336" s="19"/>
      <c r="PHC336" s="19"/>
      <c r="PHD336" s="15"/>
      <c r="PHE336" s="16"/>
      <c r="PHF336" s="17"/>
      <c r="PHG336" s="18"/>
      <c r="PHH336" s="17"/>
      <c r="PHI336" s="19"/>
      <c r="PHJ336" s="19"/>
      <c r="PHK336" s="19"/>
      <c r="PHL336" s="15"/>
      <c r="PHM336" s="16"/>
      <c r="PHN336" s="17"/>
      <c r="PHO336" s="18"/>
      <c r="PHP336" s="17"/>
      <c r="PHQ336" s="19"/>
      <c r="PHR336" s="19"/>
      <c r="PHS336" s="19"/>
      <c r="PHT336" s="15"/>
      <c r="PHU336" s="16"/>
      <c r="PHV336" s="17"/>
      <c r="PHW336" s="18"/>
      <c r="PHX336" s="17"/>
      <c r="PHY336" s="19"/>
      <c r="PHZ336" s="19"/>
      <c r="PIA336" s="19"/>
      <c r="PIB336" s="15"/>
      <c r="PIC336" s="16"/>
      <c r="PID336" s="17"/>
      <c r="PIE336" s="18"/>
      <c r="PIF336" s="17"/>
      <c r="PIG336" s="19"/>
      <c r="PIH336" s="19"/>
      <c r="PII336" s="19"/>
      <c r="PIJ336" s="15"/>
      <c r="PIK336" s="16"/>
      <c r="PIL336" s="17"/>
      <c r="PIM336" s="18"/>
      <c r="PIN336" s="17"/>
      <c r="PIO336" s="19"/>
      <c r="PIP336" s="19"/>
      <c r="PIQ336" s="19"/>
      <c r="PIR336" s="15"/>
      <c r="PIS336" s="16"/>
      <c r="PIT336" s="17"/>
      <c r="PIU336" s="18"/>
      <c r="PIV336" s="17"/>
      <c r="PIW336" s="19"/>
      <c r="PIX336" s="19"/>
      <c r="PIY336" s="19"/>
      <c r="PIZ336" s="15"/>
      <c r="PJA336" s="16"/>
      <c r="PJB336" s="17"/>
      <c r="PJC336" s="18"/>
      <c r="PJD336" s="17"/>
      <c r="PJE336" s="19"/>
      <c r="PJF336" s="19"/>
      <c r="PJG336" s="19"/>
      <c r="PJH336" s="15"/>
      <c r="PJI336" s="16"/>
      <c r="PJJ336" s="17"/>
      <c r="PJK336" s="18"/>
      <c r="PJL336" s="17"/>
      <c r="PJM336" s="19"/>
      <c r="PJN336" s="19"/>
      <c r="PJO336" s="19"/>
      <c r="PJP336" s="15"/>
      <c r="PJQ336" s="16"/>
      <c r="PJR336" s="17"/>
      <c r="PJS336" s="18"/>
      <c r="PJT336" s="17"/>
      <c r="PJU336" s="19"/>
      <c r="PJV336" s="19"/>
      <c r="PJW336" s="19"/>
      <c r="PJX336" s="15"/>
      <c r="PJY336" s="16"/>
      <c r="PJZ336" s="17"/>
      <c r="PKA336" s="18"/>
      <c r="PKB336" s="17"/>
      <c r="PKC336" s="19"/>
      <c r="PKD336" s="19"/>
      <c r="PKE336" s="19"/>
      <c r="PKF336" s="15"/>
      <c r="PKG336" s="16"/>
      <c r="PKH336" s="17"/>
      <c r="PKI336" s="18"/>
      <c r="PKJ336" s="17"/>
      <c r="PKK336" s="19"/>
      <c r="PKL336" s="19"/>
      <c r="PKM336" s="19"/>
      <c r="PKN336" s="15"/>
      <c r="PKO336" s="16"/>
      <c r="PKP336" s="17"/>
      <c r="PKQ336" s="18"/>
      <c r="PKR336" s="17"/>
      <c r="PKS336" s="19"/>
      <c r="PKT336" s="19"/>
      <c r="PKU336" s="19"/>
      <c r="PKV336" s="15"/>
      <c r="PKW336" s="16"/>
      <c r="PKX336" s="17"/>
      <c r="PKY336" s="18"/>
      <c r="PKZ336" s="17"/>
      <c r="PLA336" s="19"/>
      <c r="PLB336" s="19"/>
      <c r="PLC336" s="19"/>
      <c r="PLD336" s="15"/>
      <c r="PLE336" s="16"/>
      <c r="PLF336" s="17"/>
      <c r="PLG336" s="18"/>
      <c r="PLH336" s="17"/>
      <c r="PLI336" s="19"/>
      <c r="PLJ336" s="19"/>
      <c r="PLK336" s="19"/>
      <c r="PLL336" s="15"/>
      <c r="PLM336" s="16"/>
      <c r="PLN336" s="17"/>
      <c r="PLO336" s="18"/>
      <c r="PLP336" s="17"/>
      <c r="PLQ336" s="19"/>
      <c r="PLR336" s="19"/>
      <c r="PLS336" s="19"/>
      <c r="PLT336" s="15"/>
      <c r="PLU336" s="16"/>
      <c r="PLV336" s="17"/>
      <c r="PLW336" s="18"/>
      <c r="PLX336" s="17"/>
      <c r="PLY336" s="19"/>
      <c r="PLZ336" s="19"/>
      <c r="PMA336" s="19"/>
      <c r="PMB336" s="15"/>
      <c r="PMC336" s="16"/>
      <c r="PMD336" s="17"/>
      <c r="PME336" s="18"/>
      <c r="PMF336" s="17"/>
      <c r="PMG336" s="19"/>
      <c r="PMH336" s="19"/>
      <c r="PMI336" s="19"/>
      <c r="PMJ336" s="15"/>
      <c r="PMK336" s="16"/>
      <c r="PML336" s="17"/>
      <c r="PMM336" s="18"/>
      <c r="PMN336" s="17"/>
      <c r="PMO336" s="19"/>
      <c r="PMP336" s="19"/>
      <c r="PMQ336" s="19"/>
      <c r="PMR336" s="15"/>
      <c r="PMS336" s="16"/>
      <c r="PMT336" s="17"/>
      <c r="PMU336" s="18"/>
      <c r="PMV336" s="17"/>
      <c r="PMW336" s="19"/>
      <c r="PMX336" s="19"/>
      <c r="PMY336" s="19"/>
      <c r="PMZ336" s="15"/>
      <c r="PNA336" s="16"/>
      <c r="PNB336" s="17"/>
      <c r="PNC336" s="18"/>
      <c r="PND336" s="17"/>
      <c r="PNE336" s="19"/>
      <c r="PNF336" s="19"/>
      <c r="PNG336" s="19"/>
      <c r="PNH336" s="15"/>
      <c r="PNI336" s="16"/>
      <c r="PNJ336" s="17"/>
      <c r="PNK336" s="18"/>
      <c r="PNL336" s="17"/>
      <c r="PNM336" s="19"/>
      <c r="PNN336" s="19"/>
      <c r="PNO336" s="19"/>
      <c r="PNP336" s="15"/>
      <c r="PNQ336" s="16"/>
      <c r="PNR336" s="17"/>
      <c r="PNS336" s="18"/>
      <c r="PNT336" s="17"/>
      <c r="PNU336" s="19"/>
      <c r="PNV336" s="19"/>
      <c r="PNW336" s="19"/>
      <c r="PNX336" s="15"/>
      <c r="PNY336" s="16"/>
      <c r="PNZ336" s="17"/>
      <c r="POA336" s="18"/>
      <c r="POB336" s="17"/>
      <c r="POC336" s="19"/>
      <c r="POD336" s="19"/>
      <c r="POE336" s="19"/>
      <c r="POF336" s="15"/>
      <c r="POG336" s="16"/>
      <c r="POH336" s="17"/>
      <c r="POI336" s="18"/>
      <c r="POJ336" s="17"/>
      <c r="POK336" s="19"/>
      <c r="POL336" s="19"/>
      <c r="POM336" s="19"/>
      <c r="PON336" s="15"/>
      <c r="POO336" s="16"/>
      <c r="POP336" s="17"/>
      <c r="POQ336" s="18"/>
      <c r="POR336" s="17"/>
      <c r="POS336" s="19"/>
      <c r="POT336" s="19"/>
      <c r="POU336" s="19"/>
      <c r="POV336" s="15"/>
      <c r="POW336" s="16"/>
      <c r="POX336" s="17"/>
      <c r="POY336" s="18"/>
      <c r="POZ336" s="17"/>
      <c r="PPA336" s="19"/>
      <c r="PPB336" s="19"/>
      <c r="PPC336" s="19"/>
      <c r="PPD336" s="15"/>
      <c r="PPE336" s="16"/>
      <c r="PPF336" s="17"/>
      <c r="PPG336" s="18"/>
      <c r="PPH336" s="17"/>
      <c r="PPI336" s="19"/>
      <c r="PPJ336" s="19"/>
      <c r="PPK336" s="19"/>
      <c r="PPL336" s="15"/>
      <c r="PPM336" s="16"/>
      <c r="PPN336" s="17"/>
      <c r="PPO336" s="18"/>
      <c r="PPP336" s="17"/>
      <c r="PPQ336" s="19"/>
      <c r="PPR336" s="19"/>
      <c r="PPS336" s="19"/>
      <c r="PPT336" s="15"/>
      <c r="PPU336" s="16"/>
      <c r="PPV336" s="17"/>
      <c r="PPW336" s="18"/>
      <c r="PPX336" s="17"/>
      <c r="PPY336" s="19"/>
      <c r="PPZ336" s="19"/>
      <c r="PQA336" s="19"/>
      <c r="PQB336" s="15"/>
      <c r="PQC336" s="16"/>
      <c r="PQD336" s="17"/>
      <c r="PQE336" s="18"/>
      <c r="PQF336" s="17"/>
      <c r="PQG336" s="19"/>
      <c r="PQH336" s="19"/>
      <c r="PQI336" s="19"/>
      <c r="PQJ336" s="15"/>
      <c r="PQK336" s="16"/>
      <c r="PQL336" s="17"/>
      <c r="PQM336" s="18"/>
      <c r="PQN336" s="17"/>
      <c r="PQO336" s="19"/>
      <c r="PQP336" s="19"/>
      <c r="PQQ336" s="19"/>
      <c r="PQR336" s="15"/>
      <c r="PQS336" s="16"/>
      <c r="PQT336" s="17"/>
      <c r="PQU336" s="18"/>
      <c r="PQV336" s="17"/>
      <c r="PQW336" s="19"/>
      <c r="PQX336" s="19"/>
      <c r="PQY336" s="19"/>
      <c r="PQZ336" s="15"/>
      <c r="PRA336" s="16"/>
      <c r="PRB336" s="17"/>
      <c r="PRC336" s="18"/>
      <c r="PRD336" s="17"/>
      <c r="PRE336" s="19"/>
      <c r="PRF336" s="19"/>
      <c r="PRG336" s="19"/>
      <c r="PRH336" s="15"/>
      <c r="PRI336" s="16"/>
      <c r="PRJ336" s="17"/>
      <c r="PRK336" s="18"/>
      <c r="PRL336" s="17"/>
      <c r="PRM336" s="19"/>
      <c r="PRN336" s="19"/>
      <c r="PRO336" s="19"/>
      <c r="PRP336" s="15"/>
      <c r="PRQ336" s="16"/>
      <c r="PRR336" s="17"/>
      <c r="PRS336" s="18"/>
      <c r="PRT336" s="17"/>
      <c r="PRU336" s="19"/>
      <c r="PRV336" s="19"/>
      <c r="PRW336" s="19"/>
      <c r="PRX336" s="15"/>
      <c r="PRY336" s="16"/>
      <c r="PRZ336" s="17"/>
      <c r="PSA336" s="18"/>
      <c r="PSB336" s="17"/>
      <c r="PSC336" s="19"/>
      <c r="PSD336" s="19"/>
      <c r="PSE336" s="19"/>
      <c r="PSF336" s="15"/>
      <c r="PSG336" s="16"/>
      <c r="PSH336" s="17"/>
      <c r="PSI336" s="18"/>
      <c r="PSJ336" s="17"/>
      <c r="PSK336" s="19"/>
      <c r="PSL336" s="19"/>
      <c r="PSM336" s="19"/>
      <c r="PSN336" s="15"/>
      <c r="PSO336" s="16"/>
      <c r="PSP336" s="17"/>
      <c r="PSQ336" s="18"/>
      <c r="PSR336" s="17"/>
      <c r="PSS336" s="19"/>
      <c r="PST336" s="19"/>
      <c r="PSU336" s="19"/>
      <c r="PSV336" s="15"/>
      <c r="PSW336" s="16"/>
      <c r="PSX336" s="17"/>
      <c r="PSY336" s="18"/>
      <c r="PSZ336" s="17"/>
      <c r="PTA336" s="19"/>
      <c r="PTB336" s="19"/>
      <c r="PTC336" s="19"/>
      <c r="PTD336" s="15"/>
      <c r="PTE336" s="16"/>
      <c r="PTF336" s="17"/>
      <c r="PTG336" s="18"/>
      <c r="PTH336" s="17"/>
      <c r="PTI336" s="19"/>
      <c r="PTJ336" s="19"/>
      <c r="PTK336" s="19"/>
      <c r="PTL336" s="15"/>
      <c r="PTM336" s="16"/>
      <c r="PTN336" s="17"/>
      <c r="PTO336" s="18"/>
      <c r="PTP336" s="17"/>
      <c r="PTQ336" s="19"/>
      <c r="PTR336" s="19"/>
      <c r="PTS336" s="19"/>
      <c r="PTT336" s="15"/>
      <c r="PTU336" s="16"/>
      <c r="PTV336" s="17"/>
      <c r="PTW336" s="18"/>
      <c r="PTX336" s="17"/>
      <c r="PTY336" s="19"/>
      <c r="PTZ336" s="19"/>
      <c r="PUA336" s="19"/>
      <c r="PUB336" s="15"/>
      <c r="PUC336" s="16"/>
      <c r="PUD336" s="17"/>
      <c r="PUE336" s="18"/>
      <c r="PUF336" s="17"/>
      <c r="PUG336" s="19"/>
      <c r="PUH336" s="19"/>
      <c r="PUI336" s="19"/>
      <c r="PUJ336" s="15"/>
      <c r="PUK336" s="16"/>
      <c r="PUL336" s="17"/>
      <c r="PUM336" s="18"/>
      <c r="PUN336" s="17"/>
      <c r="PUO336" s="19"/>
      <c r="PUP336" s="19"/>
      <c r="PUQ336" s="19"/>
      <c r="PUR336" s="15"/>
      <c r="PUS336" s="16"/>
      <c r="PUT336" s="17"/>
      <c r="PUU336" s="18"/>
      <c r="PUV336" s="17"/>
      <c r="PUW336" s="19"/>
      <c r="PUX336" s="19"/>
      <c r="PUY336" s="19"/>
      <c r="PUZ336" s="15"/>
      <c r="PVA336" s="16"/>
      <c r="PVB336" s="17"/>
      <c r="PVC336" s="18"/>
      <c r="PVD336" s="17"/>
      <c r="PVE336" s="19"/>
      <c r="PVF336" s="19"/>
      <c r="PVG336" s="19"/>
      <c r="PVH336" s="15"/>
      <c r="PVI336" s="16"/>
      <c r="PVJ336" s="17"/>
      <c r="PVK336" s="18"/>
      <c r="PVL336" s="17"/>
      <c r="PVM336" s="19"/>
      <c r="PVN336" s="19"/>
      <c r="PVO336" s="19"/>
      <c r="PVP336" s="15"/>
      <c r="PVQ336" s="16"/>
      <c r="PVR336" s="17"/>
      <c r="PVS336" s="18"/>
      <c r="PVT336" s="17"/>
      <c r="PVU336" s="19"/>
      <c r="PVV336" s="19"/>
      <c r="PVW336" s="19"/>
      <c r="PVX336" s="15"/>
      <c r="PVY336" s="16"/>
      <c r="PVZ336" s="17"/>
      <c r="PWA336" s="18"/>
      <c r="PWB336" s="17"/>
      <c r="PWC336" s="19"/>
      <c r="PWD336" s="19"/>
      <c r="PWE336" s="19"/>
      <c r="PWF336" s="15"/>
      <c r="PWG336" s="16"/>
      <c r="PWH336" s="17"/>
      <c r="PWI336" s="18"/>
      <c r="PWJ336" s="17"/>
      <c r="PWK336" s="19"/>
      <c r="PWL336" s="19"/>
      <c r="PWM336" s="19"/>
      <c r="PWN336" s="15"/>
      <c r="PWO336" s="16"/>
      <c r="PWP336" s="17"/>
      <c r="PWQ336" s="18"/>
      <c r="PWR336" s="17"/>
      <c r="PWS336" s="19"/>
      <c r="PWT336" s="19"/>
      <c r="PWU336" s="19"/>
      <c r="PWV336" s="15"/>
      <c r="PWW336" s="16"/>
      <c r="PWX336" s="17"/>
      <c r="PWY336" s="18"/>
      <c r="PWZ336" s="17"/>
      <c r="PXA336" s="19"/>
      <c r="PXB336" s="19"/>
      <c r="PXC336" s="19"/>
      <c r="PXD336" s="15"/>
      <c r="PXE336" s="16"/>
      <c r="PXF336" s="17"/>
      <c r="PXG336" s="18"/>
      <c r="PXH336" s="17"/>
      <c r="PXI336" s="19"/>
      <c r="PXJ336" s="19"/>
      <c r="PXK336" s="19"/>
      <c r="PXL336" s="15"/>
      <c r="PXM336" s="16"/>
      <c r="PXN336" s="17"/>
      <c r="PXO336" s="18"/>
      <c r="PXP336" s="17"/>
      <c r="PXQ336" s="19"/>
      <c r="PXR336" s="19"/>
      <c r="PXS336" s="19"/>
      <c r="PXT336" s="15"/>
      <c r="PXU336" s="16"/>
      <c r="PXV336" s="17"/>
      <c r="PXW336" s="18"/>
      <c r="PXX336" s="17"/>
      <c r="PXY336" s="19"/>
      <c r="PXZ336" s="19"/>
      <c r="PYA336" s="19"/>
      <c r="PYB336" s="15"/>
      <c r="PYC336" s="16"/>
      <c r="PYD336" s="17"/>
      <c r="PYE336" s="18"/>
      <c r="PYF336" s="17"/>
      <c r="PYG336" s="19"/>
      <c r="PYH336" s="19"/>
      <c r="PYI336" s="19"/>
      <c r="PYJ336" s="15"/>
      <c r="PYK336" s="16"/>
      <c r="PYL336" s="17"/>
      <c r="PYM336" s="18"/>
      <c r="PYN336" s="17"/>
      <c r="PYO336" s="19"/>
      <c r="PYP336" s="19"/>
      <c r="PYQ336" s="19"/>
      <c r="PYR336" s="15"/>
      <c r="PYS336" s="16"/>
      <c r="PYT336" s="17"/>
      <c r="PYU336" s="18"/>
      <c r="PYV336" s="17"/>
      <c r="PYW336" s="19"/>
      <c r="PYX336" s="19"/>
      <c r="PYY336" s="19"/>
      <c r="PYZ336" s="15"/>
      <c r="PZA336" s="16"/>
      <c r="PZB336" s="17"/>
      <c r="PZC336" s="18"/>
      <c r="PZD336" s="17"/>
      <c r="PZE336" s="19"/>
      <c r="PZF336" s="19"/>
      <c r="PZG336" s="19"/>
      <c r="PZH336" s="15"/>
      <c r="PZI336" s="16"/>
      <c r="PZJ336" s="17"/>
      <c r="PZK336" s="18"/>
      <c r="PZL336" s="17"/>
      <c r="PZM336" s="19"/>
      <c r="PZN336" s="19"/>
      <c r="PZO336" s="19"/>
      <c r="PZP336" s="15"/>
      <c r="PZQ336" s="16"/>
      <c r="PZR336" s="17"/>
      <c r="PZS336" s="18"/>
      <c r="PZT336" s="17"/>
      <c r="PZU336" s="19"/>
      <c r="PZV336" s="19"/>
      <c r="PZW336" s="19"/>
      <c r="PZX336" s="15"/>
      <c r="PZY336" s="16"/>
      <c r="PZZ336" s="17"/>
      <c r="QAA336" s="18"/>
      <c r="QAB336" s="17"/>
      <c r="QAC336" s="19"/>
      <c r="QAD336" s="19"/>
      <c r="QAE336" s="19"/>
      <c r="QAF336" s="15"/>
      <c r="QAG336" s="16"/>
      <c r="QAH336" s="17"/>
      <c r="QAI336" s="18"/>
      <c r="QAJ336" s="17"/>
      <c r="QAK336" s="19"/>
      <c r="QAL336" s="19"/>
      <c r="QAM336" s="19"/>
      <c r="QAN336" s="15"/>
      <c r="QAO336" s="16"/>
      <c r="QAP336" s="17"/>
      <c r="QAQ336" s="18"/>
      <c r="QAR336" s="17"/>
      <c r="QAS336" s="19"/>
      <c r="QAT336" s="19"/>
      <c r="QAU336" s="19"/>
      <c r="QAV336" s="15"/>
      <c r="QAW336" s="16"/>
      <c r="QAX336" s="17"/>
      <c r="QAY336" s="18"/>
      <c r="QAZ336" s="17"/>
      <c r="QBA336" s="19"/>
      <c r="QBB336" s="19"/>
      <c r="QBC336" s="19"/>
      <c r="QBD336" s="15"/>
      <c r="QBE336" s="16"/>
      <c r="QBF336" s="17"/>
      <c r="QBG336" s="18"/>
      <c r="QBH336" s="17"/>
      <c r="QBI336" s="19"/>
      <c r="QBJ336" s="19"/>
      <c r="QBK336" s="19"/>
      <c r="QBL336" s="15"/>
      <c r="QBM336" s="16"/>
      <c r="QBN336" s="17"/>
      <c r="QBO336" s="18"/>
      <c r="QBP336" s="17"/>
      <c r="QBQ336" s="19"/>
      <c r="QBR336" s="19"/>
      <c r="QBS336" s="19"/>
      <c r="QBT336" s="15"/>
      <c r="QBU336" s="16"/>
      <c r="QBV336" s="17"/>
      <c r="QBW336" s="18"/>
      <c r="QBX336" s="17"/>
      <c r="QBY336" s="19"/>
      <c r="QBZ336" s="19"/>
      <c r="QCA336" s="19"/>
      <c r="QCB336" s="15"/>
      <c r="QCC336" s="16"/>
      <c r="QCD336" s="17"/>
      <c r="QCE336" s="18"/>
      <c r="QCF336" s="17"/>
      <c r="QCG336" s="19"/>
      <c r="QCH336" s="19"/>
      <c r="QCI336" s="19"/>
      <c r="QCJ336" s="15"/>
      <c r="QCK336" s="16"/>
      <c r="QCL336" s="17"/>
      <c r="QCM336" s="18"/>
      <c r="QCN336" s="17"/>
      <c r="QCO336" s="19"/>
      <c r="QCP336" s="19"/>
      <c r="QCQ336" s="19"/>
      <c r="QCR336" s="15"/>
      <c r="QCS336" s="16"/>
      <c r="QCT336" s="17"/>
      <c r="QCU336" s="18"/>
      <c r="QCV336" s="17"/>
      <c r="QCW336" s="19"/>
      <c r="QCX336" s="19"/>
      <c r="QCY336" s="19"/>
      <c r="QCZ336" s="15"/>
      <c r="QDA336" s="16"/>
      <c r="QDB336" s="17"/>
      <c r="QDC336" s="18"/>
      <c r="QDD336" s="17"/>
      <c r="QDE336" s="19"/>
      <c r="QDF336" s="19"/>
      <c r="QDG336" s="19"/>
      <c r="QDH336" s="15"/>
      <c r="QDI336" s="16"/>
      <c r="QDJ336" s="17"/>
      <c r="QDK336" s="18"/>
      <c r="QDL336" s="17"/>
      <c r="QDM336" s="19"/>
      <c r="QDN336" s="19"/>
      <c r="QDO336" s="19"/>
      <c r="QDP336" s="15"/>
      <c r="QDQ336" s="16"/>
      <c r="QDR336" s="17"/>
      <c r="QDS336" s="18"/>
      <c r="QDT336" s="17"/>
      <c r="QDU336" s="19"/>
      <c r="QDV336" s="19"/>
      <c r="QDW336" s="19"/>
      <c r="QDX336" s="15"/>
      <c r="QDY336" s="16"/>
      <c r="QDZ336" s="17"/>
      <c r="QEA336" s="18"/>
      <c r="QEB336" s="17"/>
      <c r="QEC336" s="19"/>
      <c r="QED336" s="19"/>
      <c r="QEE336" s="19"/>
      <c r="QEF336" s="15"/>
      <c r="QEG336" s="16"/>
      <c r="QEH336" s="17"/>
      <c r="QEI336" s="18"/>
      <c r="QEJ336" s="17"/>
      <c r="QEK336" s="19"/>
      <c r="QEL336" s="19"/>
      <c r="QEM336" s="19"/>
      <c r="QEN336" s="15"/>
      <c r="QEO336" s="16"/>
      <c r="QEP336" s="17"/>
      <c r="QEQ336" s="18"/>
      <c r="QER336" s="17"/>
      <c r="QES336" s="19"/>
      <c r="QET336" s="19"/>
      <c r="QEU336" s="19"/>
      <c r="QEV336" s="15"/>
      <c r="QEW336" s="16"/>
      <c r="QEX336" s="17"/>
      <c r="QEY336" s="18"/>
      <c r="QEZ336" s="17"/>
      <c r="QFA336" s="19"/>
      <c r="QFB336" s="19"/>
      <c r="QFC336" s="19"/>
      <c r="QFD336" s="15"/>
      <c r="QFE336" s="16"/>
      <c r="QFF336" s="17"/>
      <c r="QFG336" s="18"/>
      <c r="QFH336" s="17"/>
      <c r="QFI336" s="19"/>
      <c r="QFJ336" s="19"/>
      <c r="QFK336" s="19"/>
      <c r="QFL336" s="15"/>
      <c r="QFM336" s="16"/>
      <c r="QFN336" s="17"/>
      <c r="QFO336" s="18"/>
      <c r="QFP336" s="17"/>
      <c r="QFQ336" s="19"/>
      <c r="QFR336" s="19"/>
      <c r="QFS336" s="19"/>
      <c r="QFT336" s="15"/>
      <c r="QFU336" s="16"/>
      <c r="QFV336" s="17"/>
      <c r="QFW336" s="18"/>
      <c r="QFX336" s="17"/>
      <c r="QFY336" s="19"/>
      <c r="QFZ336" s="19"/>
      <c r="QGA336" s="19"/>
      <c r="QGB336" s="15"/>
      <c r="QGC336" s="16"/>
      <c r="QGD336" s="17"/>
      <c r="QGE336" s="18"/>
      <c r="QGF336" s="17"/>
      <c r="QGG336" s="19"/>
      <c r="QGH336" s="19"/>
      <c r="QGI336" s="19"/>
      <c r="QGJ336" s="15"/>
      <c r="QGK336" s="16"/>
      <c r="QGL336" s="17"/>
      <c r="QGM336" s="18"/>
      <c r="QGN336" s="17"/>
      <c r="QGO336" s="19"/>
      <c r="QGP336" s="19"/>
      <c r="QGQ336" s="19"/>
      <c r="QGR336" s="15"/>
      <c r="QGS336" s="16"/>
      <c r="QGT336" s="17"/>
      <c r="QGU336" s="18"/>
      <c r="QGV336" s="17"/>
      <c r="QGW336" s="19"/>
      <c r="QGX336" s="19"/>
      <c r="QGY336" s="19"/>
      <c r="QGZ336" s="15"/>
      <c r="QHA336" s="16"/>
      <c r="QHB336" s="17"/>
      <c r="QHC336" s="18"/>
      <c r="QHD336" s="17"/>
      <c r="QHE336" s="19"/>
      <c r="QHF336" s="19"/>
      <c r="QHG336" s="19"/>
      <c r="QHH336" s="15"/>
      <c r="QHI336" s="16"/>
      <c r="QHJ336" s="17"/>
      <c r="QHK336" s="18"/>
      <c r="QHL336" s="17"/>
      <c r="QHM336" s="19"/>
      <c r="QHN336" s="19"/>
      <c r="QHO336" s="19"/>
      <c r="QHP336" s="15"/>
      <c r="QHQ336" s="16"/>
      <c r="QHR336" s="17"/>
      <c r="QHS336" s="18"/>
      <c r="QHT336" s="17"/>
      <c r="QHU336" s="19"/>
      <c r="QHV336" s="19"/>
      <c r="QHW336" s="19"/>
      <c r="QHX336" s="15"/>
      <c r="QHY336" s="16"/>
      <c r="QHZ336" s="17"/>
      <c r="QIA336" s="18"/>
      <c r="QIB336" s="17"/>
      <c r="QIC336" s="19"/>
      <c r="QID336" s="19"/>
      <c r="QIE336" s="19"/>
      <c r="QIF336" s="15"/>
      <c r="QIG336" s="16"/>
      <c r="QIH336" s="17"/>
      <c r="QII336" s="18"/>
      <c r="QIJ336" s="17"/>
      <c r="QIK336" s="19"/>
      <c r="QIL336" s="19"/>
      <c r="QIM336" s="19"/>
      <c r="QIN336" s="15"/>
      <c r="QIO336" s="16"/>
      <c r="QIP336" s="17"/>
      <c r="QIQ336" s="18"/>
      <c r="QIR336" s="17"/>
      <c r="QIS336" s="19"/>
      <c r="QIT336" s="19"/>
      <c r="QIU336" s="19"/>
      <c r="QIV336" s="15"/>
      <c r="QIW336" s="16"/>
      <c r="QIX336" s="17"/>
      <c r="QIY336" s="18"/>
      <c r="QIZ336" s="17"/>
      <c r="QJA336" s="19"/>
      <c r="QJB336" s="19"/>
      <c r="QJC336" s="19"/>
      <c r="QJD336" s="15"/>
      <c r="QJE336" s="16"/>
      <c r="QJF336" s="17"/>
      <c r="QJG336" s="18"/>
      <c r="QJH336" s="17"/>
      <c r="QJI336" s="19"/>
      <c r="QJJ336" s="19"/>
      <c r="QJK336" s="19"/>
      <c r="QJL336" s="15"/>
      <c r="QJM336" s="16"/>
      <c r="QJN336" s="17"/>
      <c r="QJO336" s="18"/>
      <c r="QJP336" s="17"/>
      <c r="QJQ336" s="19"/>
      <c r="QJR336" s="19"/>
      <c r="QJS336" s="19"/>
      <c r="QJT336" s="15"/>
      <c r="QJU336" s="16"/>
      <c r="QJV336" s="17"/>
      <c r="QJW336" s="18"/>
      <c r="QJX336" s="17"/>
      <c r="QJY336" s="19"/>
      <c r="QJZ336" s="19"/>
      <c r="QKA336" s="19"/>
      <c r="QKB336" s="15"/>
      <c r="QKC336" s="16"/>
      <c r="QKD336" s="17"/>
      <c r="QKE336" s="18"/>
      <c r="QKF336" s="17"/>
      <c r="QKG336" s="19"/>
      <c r="QKH336" s="19"/>
      <c r="QKI336" s="19"/>
      <c r="QKJ336" s="15"/>
      <c r="QKK336" s="16"/>
      <c r="QKL336" s="17"/>
      <c r="QKM336" s="18"/>
      <c r="QKN336" s="17"/>
      <c r="QKO336" s="19"/>
      <c r="QKP336" s="19"/>
      <c r="QKQ336" s="19"/>
      <c r="QKR336" s="15"/>
      <c r="QKS336" s="16"/>
      <c r="QKT336" s="17"/>
      <c r="QKU336" s="18"/>
      <c r="QKV336" s="17"/>
      <c r="QKW336" s="19"/>
      <c r="QKX336" s="19"/>
      <c r="QKY336" s="19"/>
      <c r="QKZ336" s="15"/>
      <c r="QLA336" s="16"/>
      <c r="QLB336" s="17"/>
      <c r="QLC336" s="18"/>
      <c r="QLD336" s="17"/>
      <c r="QLE336" s="19"/>
      <c r="QLF336" s="19"/>
      <c r="QLG336" s="19"/>
      <c r="QLH336" s="15"/>
      <c r="QLI336" s="16"/>
      <c r="QLJ336" s="17"/>
      <c r="QLK336" s="18"/>
      <c r="QLL336" s="17"/>
      <c r="QLM336" s="19"/>
      <c r="QLN336" s="19"/>
      <c r="QLO336" s="19"/>
      <c r="QLP336" s="15"/>
      <c r="QLQ336" s="16"/>
      <c r="QLR336" s="17"/>
      <c r="QLS336" s="18"/>
      <c r="QLT336" s="17"/>
      <c r="QLU336" s="19"/>
      <c r="QLV336" s="19"/>
      <c r="QLW336" s="19"/>
      <c r="QLX336" s="15"/>
      <c r="QLY336" s="16"/>
      <c r="QLZ336" s="17"/>
      <c r="QMA336" s="18"/>
      <c r="QMB336" s="17"/>
      <c r="QMC336" s="19"/>
      <c r="QMD336" s="19"/>
      <c r="QME336" s="19"/>
      <c r="QMF336" s="15"/>
      <c r="QMG336" s="16"/>
      <c r="QMH336" s="17"/>
      <c r="QMI336" s="18"/>
      <c r="QMJ336" s="17"/>
      <c r="QMK336" s="19"/>
      <c r="QML336" s="19"/>
      <c r="QMM336" s="19"/>
      <c r="QMN336" s="15"/>
      <c r="QMO336" s="16"/>
      <c r="QMP336" s="17"/>
      <c r="QMQ336" s="18"/>
      <c r="QMR336" s="17"/>
      <c r="QMS336" s="19"/>
      <c r="QMT336" s="19"/>
      <c r="QMU336" s="19"/>
      <c r="QMV336" s="15"/>
      <c r="QMW336" s="16"/>
      <c r="QMX336" s="17"/>
      <c r="QMY336" s="18"/>
      <c r="QMZ336" s="17"/>
      <c r="QNA336" s="19"/>
      <c r="QNB336" s="19"/>
      <c r="QNC336" s="19"/>
      <c r="QND336" s="15"/>
      <c r="QNE336" s="16"/>
      <c r="QNF336" s="17"/>
      <c r="QNG336" s="18"/>
      <c r="QNH336" s="17"/>
      <c r="QNI336" s="19"/>
      <c r="QNJ336" s="19"/>
      <c r="QNK336" s="19"/>
      <c r="QNL336" s="15"/>
      <c r="QNM336" s="16"/>
      <c r="QNN336" s="17"/>
      <c r="QNO336" s="18"/>
      <c r="QNP336" s="17"/>
      <c r="QNQ336" s="19"/>
      <c r="QNR336" s="19"/>
      <c r="QNS336" s="19"/>
      <c r="QNT336" s="15"/>
      <c r="QNU336" s="16"/>
      <c r="QNV336" s="17"/>
      <c r="QNW336" s="18"/>
      <c r="QNX336" s="17"/>
      <c r="QNY336" s="19"/>
      <c r="QNZ336" s="19"/>
      <c r="QOA336" s="19"/>
      <c r="QOB336" s="15"/>
      <c r="QOC336" s="16"/>
      <c r="QOD336" s="17"/>
      <c r="QOE336" s="18"/>
      <c r="QOF336" s="17"/>
      <c r="QOG336" s="19"/>
      <c r="QOH336" s="19"/>
      <c r="QOI336" s="19"/>
      <c r="QOJ336" s="15"/>
      <c r="QOK336" s="16"/>
      <c r="QOL336" s="17"/>
      <c r="QOM336" s="18"/>
      <c r="QON336" s="17"/>
      <c r="QOO336" s="19"/>
      <c r="QOP336" s="19"/>
      <c r="QOQ336" s="19"/>
      <c r="QOR336" s="15"/>
      <c r="QOS336" s="16"/>
      <c r="QOT336" s="17"/>
      <c r="QOU336" s="18"/>
      <c r="QOV336" s="17"/>
      <c r="QOW336" s="19"/>
      <c r="QOX336" s="19"/>
      <c r="QOY336" s="19"/>
      <c r="QOZ336" s="15"/>
      <c r="QPA336" s="16"/>
      <c r="QPB336" s="17"/>
      <c r="QPC336" s="18"/>
      <c r="QPD336" s="17"/>
      <c r="QPE336" s="19"/>
      <c r="QPF336" s="19"/>
      <c r="QPG336" s="19"/>
      <c r="QPH336" s="15"/>
      <c r="QPI336" s="16"/>
      <c r="QPJ336" s="17"/>
      <c r="QPK336" s="18"/>
      <c r="QPL336" s="17"/>
      <c r="QPM336" s="19"/>
      <c r="QPN336" s="19"/>
      <c r="QPO336" s="19"/>
      <c r="QPP336" s="15"/>
      <c r="QPQ336" s="16"/>
      <c r="QPR336" s="17"/>
      <c r="QPS336" s="18"/>
      <c r="QPT336" s="17"/>
      <c r="QPU336" s="19"/>
      <c r="QPV336" s="19"/>
      <c r="QPW336" s="19"/>
      <c r="QPX336" s="15"/>
      <c r="QPY336" s="16"/>
      <c r="QPZ336" s="17"/>
      <c r="QQA336" s="18"/>
      <c r="QQB336" s="17"/>
      <c r="QQC336" s="19"/>
      <c r="QQD336" s="19"/>
      <c r="QQE336" s="19"/>
      <c r="QQF336" s="15"/>
      <c r="QQG336" s="16"/>
      <c r="QQH336" s="17"/>
      <c r="QQI336" s="18"/>
      <c r="QQJ336" s="17"/>
      <c r="QQK336" s="19"/>
      <c r="QQL336" s="19"/>
      <c r="QQM336" s="19"/>
      <c r="QQN336" s="15"/>
      <c r="QQO336" s="16"/>
      <c r="QQP336" s="17"/>
      <c r="QQQ336" s="18"/>
      <c r="QQR336" s="17"/>
      <c r="QQS336" s="19"/>
      <c r="QQT336" s="19"/>
      <c r="QQU336" s="19"/>
      <c r="QQV336" s="15"/>
      <c r="QQW336" s="16"/>
      <c r="QQX336" s="17"/>
      <c r="QQY336" s="18"/>
      <c r="QQZ336" s="17"/>
      <c r="QRA336" s="19"/>
      <c r="QRB336" s="19"/>
      <c r="QRC336" s="19"/>
      <c r="QRD336" s="15"/>
      <c r="QRE336" s="16"/>
      <c r="QRF336" s="17"/>
      <c r="QRG336" s="18"/>
      <c r="QRH336" s="17"/>
      <c r="QRI336" s="19"/>
      <c r="QRJ336" s="19"/>
      <c r="QRK336" s="19"/>
      <c r="QRL336" s="15"/>
      <c r="QRM336" s="16"/>
      <c r="QRN336" s="17"/>
      <c r="QRO336" s="18"/>
      <c r="QRP336" s="17"/>
      <c r="QRQ336" s="19"/>
      <c r="QRR336" s="19"/>
      <c r="QRS336" s="19"/>
      <c r="QRT336" s="15"/>
      <c r="QRU336" s="16"/>
      <c r="QRV336" s="17"/>
      <c r="QRW336" s="18"/>
      <c r="QRX336" s="17"/>
      <c r="QRY336" s="19"/>
      <c r="QRZ336" s="19"/>
      <c r="QSA336" s="19"/>
      <c r="QSB336" s="15"/>
      <c r="QSC336" s="16"/>
      <c r="QSD336" s="17"/>
      <c r="QSE336" s="18"/>
      <c r="QSF336" s="17"/>
      <c r="QSG336" s="19"/>
      <c r="QSH336" s="19"/>
      <c r="QSI336" s="19"/>
      <c r="QSJ336" s="15"/>
      <c r="QSK336" s="16"/>
      <c r="QSL336" s="17"/>
      <c r="QSM336" s="18"/>
      <c r="QSN336" s="17"/>
      <c r="QSO336" s="19"/>
      <c r="QSP336" s="19"/>
      <c r="QSQ336" s="19"/>
      <c r="QSR336" s="15"/>
      <c r="QSS336" s="16"/>
      <c r="QST336" s="17"/>
      <c r="QSU336" s="18"/>
      <c r="QSV336" s="17"/>
      <c r="QSW336" s="19"/>
      <c r="QSX336" s="19"/>
      <c r="QSY336" s="19"/>
      <c r="QSZ336" s="15"/>
      <c r="QTA336" s="16"/>
      <c r="QTB336" s="17"/>
      <c r="QTC336" s="18"/>
      <c r="QTD336" s="17"/>
      <c r="QTE336" s="19"/>
      <c r="QTF336" s="19"/>
      <c r="QTG336" s="19"/>
      <c r="QTH336" s="15"/>
      <c r="QTI336" s="16"/>
      <c r="QTJ336" s="17"/>
      <c r="QTK336" s="18"/>
      <c r="QTL336" s="17"/>
      <c r="QTM336" s="19"/>
      <c r="QTN336" s="19"/>
      <c r="QTO336" s="19"/>
      <c r="QTP336" s="15"/>
      <c r="QTQ336" s="16"/>
      <c r="QTR336" s="17"/>
      <c r="QTS336" s="18"/>
      <c r="QTT336" s="17"/>
      <c r="QTU336" s="19"/>
      <c r="QTV336" s="19"/>
      <c r="QTW336" s="19"/>
      <c r="QTX336" s="15"/>
      <c r="QTY336" s="16"/>
      <c r="QTZ336" s="17"/>
      <c r="QUA336" s="18"/>
      <c r="QUB336" s="17"/>
      <c r="QUC336" s="19"/>
      <c r="QUD336" s="19"/>
      <c r="QUE336" s="19"/>
      <c r="QUF336" s="15"/>
      <c r="QUG336" s="16"/>
      <c r="QUH336" s="17"/>
      <c r="QUI336" s="18"/>
      <c r="QUJ336" s="17"/>
      <c r="QUK336" s="19"/>
      <c r="QUL336" s="19"/>
      <c r="QUM336" s="19"/>
      <c r="QUN336" s="15"/>
      <c r="QUO336" s="16"/>
      <c r="QUP336" s="17"/>
      <c r="QUQ336" s="18"/>
      <c r="QUR336" s="17"/>
      <c r="QUS336" s="19"/>
      <c r="QUT336" s="19"/>
      <c r="QUU336" s="19"/>
      <c r="QUV336" s="15"/>
      <c r="QUW336" s="16"/>
      <c r="QUX336" s="17"/>
      <c r="QUY336" s="18"/>
      <c r="QUZ336" s="17"/>
      <c r="QVA336" s="19"/>
      <c r="QVB336" s="19"/>
      <c r="QVC336" s="19"/>
      <c r="QVD336" s="15"/>
      <c r="QVE336" s="16"/>
      <c r="QVF336" s="17"/>
      <c r="QVG336" s="18"/>
      <c r="QVH336" s="17"/>
      <c r="QVI336" s="19"/>
      <c r="QVJ336" s="19"/>
      <c r="QVK336" s="19"/>
      <c r="QVL336" s="15"/>
      <c r="QVM336" s="16"/>
      <c r="QVN336" s="17"/>
      <c r="QVO336" s="18"/>
      <c r="QVP336" s="17"/>
      <c r="QVQ336" s="19"/>
      <c r="QVR336" s="19"/>
      <c r="QVS336" s="19"/>
      <c r="QVT336" s="15"/>
      <c r="QVU336" s="16"/>
      <c r="QVV336" s="17"/>
      <c r="QVW336" s="18"/>
      <c r="QVX336" s="17"/>
      <c r="QVY336" s="19"/>
      <c r="QVZ336" s="19"/>
      <c r="QWA336" s="19"/>
      <c r="QWB336" s="15"/>
      <c r="QWC336" s="16"/>
      <c r="QWD336" s="17"/>
      <c r="QWE336" s="18"/>
      <c r="QWF336" s="17"/>
      <c r="QWG336" s="19"/>
      <c r="QWH336" s="19"/>
      <c r="QWI336" s="19"/>
      <c r="QWJ336" s="15"/>
      <c r="QWK336" s="16"/>
      <c r="QWL336" s="17"/>
      <c r="QWM336" s="18"/>
      <c r="QWN336" s="17"/>
      <c r="QWO336" s="19"/>
      <c r="QWP336" s="19"/>
      <c r="QWQ336" s="19"/>
      <c r="QWR336" s="15"/>
      <c r="QWS336" s="16"/>
      <c r="QWT336" s="17"/>
      <c r="QWU336" s="18"/>
      <c r="QWV336" s="17"/>
      <c r="QWW336" s="19"/>
      <c r="QWX336" s="19"/>
      <c r="QWY336" s="19"/>
      <c r="QWZ336" s="15"/>
      <c r="QXA336" s="16"/>
      <c r="QXB336" s="17"/>
      <c r="QXC336" s="18"/>
      <c r="QXD336" s="17"/>
      <c r="QXE336" s="19"/>
      <c r="QXF336" s="19"/>
      <c r="QXG336" s="19"/>
      <c r="QXH336" s="15"/>
      <c r="QXI336" s="16"/>
      <c r="QXJ336" s="17"/>
      <c r="QXK336" s="18"/>
      <c r="QXL336" s="17"/>
      <c r="QXM336" s="19"/>
      <c r="QXN336" s="19"/>
      <c r="QXO336" s="19"/>
      <c r="QXP336" s="15"/>
      <c r="QXQ336" s="16"/>
      <c r="QXR336" s="17"/>
      <c r="QXS336" s="18"/>
      <c r="QXT336" s="17"/>
      <c r="QXU336" s="19"/>
      <c r="QXV336" s="19"/>
      <c r="QXW336" s="19"/>
      <c r="QXX336" s="15"/>
      <c r="QXY336" s="16"/>
      <c r="QXZ336" s="17"/>
      <c r="QYA336" s="18"/>
      <c r="QYB336" s="17"/>
      <c r="QYC336" s="19"/>
      <c r="QYD336" s="19"/>
      <c r="QYE336" s="19"/>
      <c r="QYF336" s="15"/>
      <c r="QYG336" s="16"/>
      <c r="QYH336" s="17"/>
      <c r="QYI336" s="18"/>
      <c r="QYJ336" s="17"/>
      <c r="QYK336" s="19"/>
      <c r="QYL336" s="19"/>
      <c r="QYM336" s="19"/>
      <c r="QYN336" s="15"/>
      <c r="QYO336" s="16"/>
      <c r="QYP336" s="17"/>
      <c r="QYQ336" s="18"/>
      <c r="QYR336" s="17"/>
      <c r="QYS336" s="19"/>
      <c r="QYT336" s="19"/>
      <c r="QYU336" s="19"/>
      <c r="QYV336" s="15"/>
      <c r="QYW336" s="16"/>
      <c r="QYX336" s="17"/>
      <c r="QYY336" s="18"/>
      <c r="QYZ336" s="17"/>
      <c r="QZA336" s="19"/>
      <c r="QZB336" s="19"/>
      <c r="QZC336" s="19"/>
      <c r="QZD336" s="15"/>
      <c r="QZE336" s="16"/>
      <c r="QZF336" s="17"/>
      <c r="QZG336" s="18"/>
      <c r="QZH336" s="17"/>
      <c r="QZI336" s="19"/>
      <c r="QZJ336" s="19"/>
      <c r="QZK336" s="19"/>
      <c r="QZL336" s="15"/>
      <c r="QZM336" s="16"/>
      <c r="QZN336" s="17"/>
      <c r="QZO336" s="18"/>
      <c r="QZP336" s="17"/>
      <c r="QZQ336" s="19"/>
      <c r="QZR336" s="19"/>
      <c r="QZS336" s="19"/>
      <c r="QZT336" s="15"/>
      <c r="QZU336" s="16"/>
      <c r="QZV336" s="17"/>
      <c r="QZW336" s="18"/>
      <c r="QZX336" s="17"/>
      <c r="QZY336" s="19"/>
      <c r="QZZ336" s="19"/>
      <c r="RAA336" s="19"/>
      <c r="RAB336" s="15"/>
      <c r="RAC336" s="16"/>
      <c r="RAD336" s="17"/>
      <c r="RAE336" s="18"/>
      <c r="RAF336" s="17"/>
      <c r="RAG336" s="19"/>
      <c r="RAH336" s="19"/>
      <c r="RAI336" s="19"/>
      <c r="RAJ336" s="15"/>
      <c r="RAK336" s="16"/>
      <c r="RAL336" s="17"/>
      <c r="RAM336" s="18"/>
      <c r="RAN336" s="17"/>
      <c r="RAO336" s="19"/>
      <c r="RAP336" s="19"/>
      <c r="RAQ336" s="19"/>
      <c r="RAR336" s="15"/>
      <c r="RAS336" s="16"/>
      <c r="RAT336" s="17"/>
      <c r="RAU336" s="18"/>
      <c r="RAV336" s="17"/>
      <c r="RAW336" s="19"/>
      <c r="RAX336" s="19"/>
      <c r="RAY336" s="19"/>
      <c r="RAZ336" s="15"/>
      <c r="RBA336" s="16"/>
      <c r="RBB336" s="17"/>
      <c r="RBC336" s="18"/>
      <c r="RBD336" s="17"/>
      <c r="RBE336" s="19"/>
      <c r="RBF336" s="19"/>
      <c r="RBG336" s="19"/>
      <c r="RBH336" s="15"/>
      <c r="RBI336" s="16"/>
      <c r="RBJ336" s="17"/>
      <c r="RBK336" s="18"/>
      <c r="RBL336" s="17"/>
      <c r="RBM336" s="19"/>
      <c r="RBN336" s="19"/>
      <c r="RBO336" s="19"/>
      <c r="RBP336" s="15"/>
      <c r="RBQ336" s="16"/>
      <c r="RBR336" s="17"/>
      <c r="RBS336" s="18"/>
      <c r="RBT336" s="17"/>
      <c r="RBU336" s="19"/>
      <c r="RBV336" s="19"/>
      <c r="RBW336" s="19"/>
      <c r="RBX336" s="15"/>
      <c r="RBY336" s="16"/>
      <c r="RBZ336" s="17"/>
      <c r="RCA336" s="18"/>
      <c r="RCB336" s="17"/>
      <c r="RCC336" s="19"/>
      <c r="RCD336" s="19"/>
      <c r="RCE336" s="19"/>
      <c r="RCF336" s="15"/>
      <c r="RCG336" s="16"/>
      <c r="RCH336" s="17"/>
      <c r="RCI336" s="18"/>
      <c r="RCJ336" s="17"/>
      <c r="RCK336" s="19"/>
      <c r="RCL336" s="19"/>
      <c r="RCM336" s="19"/>
      <c r="RCN336" s="15"/>
      <c r="RCO336" s="16"/>
      <c r="RCP336" s="17"/>
      <c r="RCQ336" s="18"/>
      <c r="RCR336" s="17"/>
      <c r="RCS336" s="19"/>
      <c r="RCT336" s="19"/>
      <c r="RCU336" s="19"/>
      <c r="RCV336" s="15"/>
      <c r="RCW336" s="16"/>
      <c r="RCX336" s="17"/>
      <c r="RCY336" s="18"/>
      <c r="RCZ336" s="17"/>
      <c r="RDA336" s="19"/>
      <c r="RDB336" s="19"/>
      <c r="RDC336" s="19"/>
      <c r="RDD336" s="15"/>
      <c r="RDE336" s="16"/>
      <c r="RDF336" s="17"/>
      <c r="RDG336" s="18"/>
      <c r="RDH336" s="17"/>
      <c r="RDI336" s="19"/>
      <c r="RDJ336" s="19"/>
      <c r="RDK336" s="19"/>
      <c r="RDL336" s="15"/>
      <c r="RDM336" s="16"/>
      <c r="RDN336" s="17"/>
      <c r="RDO336" s="18"/>
      <c r="RDP336" s="17"/>
      <c r="RDQ336" s="19"/>
      <c r="RDR336" s="19"/>
      <c r="RDS336" s="19"/>
      <c r="RDT336" s="15"/>
      <c r="RDU336" s="16"/>
      <c r="RDV336" s="17"/>
      <c r="RDW336" s="18"/>
      <c r="RDX336" s="17"/>
      <c r="RDY336" s="19"/>
      <c r="RDZ336" s="19"/>
      <c r="REA336" s="19"/>
      <c r="REB336" s="15"/>
      <c r="REC336" s="16"/>
      <c r="RED336" s="17"/>
      <c r="REE336" s="18"/>
      <c r="REF336" s="17"/>
      <c r="REG336" s="19"/>
      <c r="REH336" s="19"/>
      <c r="REI336" s="19"/>
      <c r="REJ336" s="15"/>
      <c r="REK336" s="16"/>
      <c r="REL336" s="17"/>
      <c r="REM336" s="18"/>
      <c r="REN336" s="17"/>
      <c r="REO336" s="19"/>
      <c r="REP336" s="19"/>
      <c r="REQ336" s="19"/>
      <c r="RER336" s="15"/>
      <c r="RES336" s="16"/>
      <c r="RET336" s="17"/>
      <c r="REU336" s="18"/>
      <c r="REV336" s="17"/>
      <c r="REW336" s="19"/>
      <c r="REX336" s="19"/>
      <c r="REY336" s="19"/>
      <c r="REZ336" s="15"/>
      <c r="RFA336" s="16"/>
      <c r="RFB336" s="17"/>
      <c r="RFC336" s="18"/>
      <c r="RFD336" s="17"/>
      <c r="RFE336" s="19"/>
      <c r="RFF336" s="19"/>
      <c r="RFG336" s="19"/>
      <c r="RFH336" s="15"/>
      <c r="RFI336" s="16"/>
      <c r="RFJ336" s="17"/>
      <c r="RFK336" s="18"/>
      <c r="RFL336" s="17"/>
      <c r="RFM336" s="19"/>
      <c r="RFN336" s="19"/>
      <c r="RFO336" s="19"/>
      <c r="RFP336" s="15"/>
      <c r="RFQ336" s="16"/>
      <c r="RFR336" s="17"/>
      <c r="RFS336" s="18"/>
      <c r="RFT336" s="17"/>
      <c r="RFU336" s="19"/>
      <c r="RFV336" s="19"/>
      <c r="RFW336" s="19"/>
      <c r="RFX336" s="15"/>
      <c r="RFY336" s="16"/>
      <c r="RFZ336" s="17"/>
      <c r="RGA336" s="18"/>
      <c r="RGB336" s="17"/>
      <c r="RGC336" s="19"/>
      <c r="RGD336" s="19"/>
      <c r="RGE336" s="19"/>
      <c r="RGF336" s="15"/>
      <c r="RGG336" s="16"/>
      <c r="RGH336" s="17"/>
      <c r="RGI336" s="18"/>
      <c r="RGJ336" s="17"/>
      <c r="RGK336" s="19"/>
      <c r="RGL336" s="19"/>
      <c r="RGM336" s="19"/>
      <c r="RGN336" s="15"/>
      <c r="RGO336" s="16"/>
      <c r="RGP336" s="17"/>
      <c r="RGQ336" s="18"/>
      <c r="RGR336" s="17"/>
      <c r="RGS336" s="19"/>
      <c r="RGT336" s="19"/>
      <c r="RGU336" s="19"/>
      <c r="RGV336" s="15"/>
      <c r="RGW336" s="16"/>
      <c r="RGX336" s="17"/>
      <c r="RGY336" s="18"/>
      <c r="RGZ336" s="17"/>
      <c r="RHA336" s="19"/>
      <c r="RHB336" s="19"/>
      <c r="RHC336" s="19"/>
      <c r="RHD336" s="15"/>
      <c r="RHE336" s="16"/>
      <c r="RHF336" s="17"/>
      <c r="RHG336" s="18"/>
      <c r="RHH336" s="17"/>
      <c r="RHI336" s="19"/>
      <c r="RHJ336" s="19"/>
      <c r="RHK336" s="19"/>
      <c r="RHL336" s="15"/>
      <c r="RHM336" s="16"/>
      <c r="RHN336" s="17"/>
      <c r="RHO336" s="18"/>
      <c r="RHP336" s="17"/>
      <c r="RHQ336" s="19"/>
      <c r="RHR336" s="19"/>
      <c r="RHS336" s="19"/>
      <c r="RHT336" s="15"/>
      <c r="RHU336" s="16"/>
      <c r="RHV336" s="17"/>
      <c r="RHW336" s="18"/>
      <c r="RHX336" s="17"/>
      <c r="RHY336" s="19"/>
      <c r="RHZ336" s="19"/>
      <c r="RIA336" s="19"/>
      <c r="RIB336" s="15"/>
      <c r="RIC336" s="16"/>
      <c r="RID336" s="17"/>
      <c r="RIE336" s="18"/>
      <c r="RIF336" s="17"/>
      <c r="RIG336" s="19"/>
      <c r="RIH336" s="19"/>
      <c r="RII336" s="19"/>
      <c r="RIJ336" s="15"/>
      <c r="RIK336" s="16"/>
      <c r="RIL336" s="17"/>
      <c r="RIM336" s="18"/>
      <c r="RIN336" s="17"/>
      <c r="RIO336" s="19"/>
      <c r="RIP336" s="19"/>
      <c r="RIQ336" s="19"/>
      <c r="RIR336" s="15"/>
      <c r="RIS336" s="16"/>
      <c r="RIT336" s="17"/>
      <c r="RIU336" s="18"/>
      <c r="RIV336" s="17"/>
      <c r="RIW336" s="19"/>
      <c r="RIX336" s="19"/>
      <c r="RIY336" s="19"/>
      <c r="RIZ336" s="15"/>
      <c r="RJA336" s="16"/>
      <c r="RJB336" s="17"/>
      <c r="RJC336" s="18"/>
      <c r="RJD336" s="17"/>
      <c r="RJE336" s="19"/>
      <c r="RJF336" s="19"/>
      <c r="RJG336" s="19"/>
      <c r="RJH336" s="15"/>
      <c r="RJI336" s="16"/>
      <c r="RJJ336" s="17"/>
      <c r="RJK336" s="18"/>
      <c r="RJL336" s="17"/>
      <c r="RJM336" s="19"/>
      <c r="RJN336" s="19"/>
      <c r="RJO336" s="19"/>
      <c r="RJP336" s="15"/>
      <c r="RJQ336" s="16"/>
      <c r="RJR336" s="17"/>
      <c r="RJS336" s="18"/>
      <c r="RJT336" s="17"/>
      <c r="RJU336" s="19"/>
      <c r="RJV336" s="19"/>
      <c r="RJW336" s="19"/>
      <c r="RJX336" s="15"/>
      <c r="RJY336" s="16"/>
      <c r="RJZ336" s="17"/>
      <c r="RKA336" s="18"/>
      <c r="RKB336" s="17"/>
      <c r="RKC336" s="19"/>
      <c r="RKD336" s="19"/>
      <c r="RKE336" s="19"/>
      <c r="RKF336" s="15"/>
      <c r="RKG336" s="16"/>
      <c r="RKH336" s="17"/>
      <c r="RKI336" s="18"/>
      <c r="RKJ336" s="17"/>
      <c r="RKK336" s="19"/>
      <c r="RKL336" s="19"/>
      <c r="RKM336" s="19"/>
      <c r="RKN336" s="15"/>
      <c r="RKO336" s="16"/>
      <c r="RKP336" s="17"/>
      <c r="RKQ336" s="18"/>
      <c r="RKR336" s="17"/>
      <c r="RKS336" s="19"/>
      <c r="RKT336" s="19"/>
      <c r="RKU336" s="19"/>
      <c r="RKV336" s="15"/>
      <c r="RKW336" s="16"/>
      <c r="RKX336" s="17"/>
      <c r="RKY336" s="18"/>
      <c r="RKZ336" s="17"/>
      <c r="RLA336" s="19"/>
      <c r="RLB336" s="19"/>
      <c r="RLC336" s="19"/>
      <c r="RLD336" s="15"/>
      <c r="RLE336" s="16"/>
      <c r="RLF336" s="17"/>
      <c r="RLG336" s="18"/>
      <c r="RLH336" s="17"/>
      <c r="RLI336" s="19"/>
      <c r="RLJ336" s="19"/>
      <c r="RLK336" s="19"/>
      <c r="RLL336" s="15"/>
      <c r="RLM336" s="16"/>
      <c r="RLN336" s="17"/>
      <c r="RLO336" s="18"/>
      <c r="RLP336" s="17"/>
      <c r="RLQ336" s="19"/>
      <c r="RLR336" s="19"/>
      <c r="RLS336" s="19"/>
      <c r="RLT336" s="15"/>
      <c r="RLU336" s="16"/>
      <c r="RLV336" s="17"/>
      <c r="RLW336" s="18"/>
      <c r="RLX336" s="17"/>
      <c r="RLY336" s="19"/>
      <c r="RLZ336" s="19"/>
      <c r="RMA336" s="19"/>
      <c r="RMB336" s="15"/>
      <c r="RMC336" s="16"/>
      <c r="RMD336" s="17"/>
      <c r="RME336" s="18"/>
      <c r="RMF336" s="17"/>
      <c r="RMG336" s="19"/>
      <c r="RMH336" s="19"/>
      <c r="RMI336" s="19"/>
      <c r="RMJ336" s="15"/>
      <c r="RMK336" s="16"/>
      <c r="RML336" s="17"/>
      <c r="RMM336" s="18"/>
      <c r="RMN336" s="17"/>
      <c r="RMO336" s="19"/>
      <c r="RMP336" s="19"/>
      <c r="RMQ336" s="19"/>
      <c r="RMR336" s="15"/>
      <c r="RMS336" s="16"/>
      <c r="RMT336" s="17"/>
      <c r="RMU336" s="18"/>
      <c r="RMV336" s="17"/>
      <c r="RMW336" s="19"/>
      <c r="RMX336" s="19"/>
      <c r="RMY336" s="19"/>
      <c r="RMZ336" s="15"/>
      <c r="RNA336" s="16"/>
      <c r="RNB336" s="17"/>
      <c r="RNC336" s="18"/>
      <c r="RND336" s="17"/>
      <c r="RNE336" s="19"/>
      <c r="RNF336" s="19"/>
      <c r="RNG336" s="19"/>
      <c r="RNH336" s="15"/>
      <c r="RNI336" s="16"/>
      <c r="RNJ336" s="17"/>
      <c r="RNK336" s="18"/>
      <c r="RNL336" s="17"/>
      <c r="RNM336" s="19"/>
      <c r="RNN336" s="19"/>
      <c r="RNO336" s="19"/>
      <c r="RNP336" s="15"/>
      <c r="RNQ336" s="16"/>
      <c r="RNR336" s="17"/>
      <c r="RNS336" s="18"/>
      <c r="RNT336" s="17"/>
      <c r="RNU336" s="19"/>
      <c r="RNV336" s="19"/>
      <c r="RNW336" s="19"/>
      <c r="RNX336" s="15"/>
      <c r="RNY336" s="16"/>
      <c r="RNZ336" s="17"/>
      <c r="ROA336" s="18"/>
      <c r="ROB336" s="17"/>
      <c r="ROC336" s="19"/>
      <c r="ROD336" s="19"/>
      <c r="ROE336" s="19"/>
      <c r="ROF336" s="15"/>
      <c r="ROG336" s="16"/>
      <c r="ROH336" s="17"/>
      <c r="ROI336" s="18"/>
      <c r="ROJ336" s="17"/>
      <c r="ROK336" s="19"/>
      <c r="ROL336" s="19"/>
      <c r="ROM336" s="19"/>
      <c r="RON336" s="15"/>
      <c r="ROO336" s="16"/>
      <c r="ROP336" s="17"/>
      <c r="ROQ336" s="18"/>
      <c r="ROR336" s="17"/>
      <c r="ROS336" s="19"/>
      <c r="ROT336" s="19"/>
      <c r="ROU336" s="19"/>
      <c r="ROV336" s="15"/>
      <c r="ROW336" s="16"/>
      <c r="ROX336" s="17"/>
      <c r="ROY336" s="18"/>
      <c r="ROZ336" s="17"/>
      <c r="RPA336" s="19"/>
      <c r="RPB336" s="19"/>
      <c r="RPC336" s="19"/>
      <c r="RPD336" s="15"/>
      <c r="RPE336" s="16"/>
      <c r="RPF336" s="17"/>
      <c r="RPG336" s="18"/>
      <c r="RPH336" s="17"/>
      <c r="RPI336" s="19"/>
      <c r="RPJ336" s="19"/>
      <c r="RPK336" s="19"/>
      <c r="RPL336" s="15"/>
      <c r="RPM336" s="16"/>
      <c r="RPN336" s="17"/>
      <c r="RPO336" s="18"/>
      <c r="RPP336" s="17"/>
      <c r="RPQ336" s="19"/>
      <c r="RPR336" s="19"/>
      <c r="RPS336" s="19"/>
      <c r="RPT336" s="15"/>
      <c r="RPU336" s="16"/>
      <c r="RPV336" s="17"/>
      <c r="RPW336" s="18"/>
      <c r="RPX336" s="17"/>
      <c r="RPY336" s="19"/>
      <c r="RPZ336" s="19"/>
      <c r="RQA336" s="19"/>
      <c r="RQB336" s="15"/>
      <c r="RQC336" s="16"/>
      <c r="RQD336" s="17"/>
      <c r="RQE336" s="18"/>
      <c r="RQF336" s="17"/>
      <c r="RQG336" s="19"/>
      <c r="RQH336" s="19"/>
      <c r="RQI336" s="19"/>
      <c r="RQJ336" s="15"/>
      <c r="RQK336" s="16"/>
      <c r="RQL336" s="17"/>
      <c r="RQM336" s="18"/>
      <c r="RQN336" s="17"/>
      <c r="RQO336" s="19"/>
      <c r="RQP336" s="19"/>
      <c r="RQQ336" s="19"/>
      <c r="RQR336" s="15"/>
      <c r="RQS336" s="16"/>
      <c r="RQT336" s="17"/>
      <c r="RQU336" s="18"/>
      <c r="RQV336" s="17"/>
      <c r="RQW336" s="19"/>
      <c r="RQX336" s="19"/>
      <c r="RQY336" s="19"/>
      <c r="RQZ336" s="15"/>
      <c r="RRA336" s="16"/>
      <c r="RRB336" s="17"/>
      <c r="RRC336" s="18"/>
      <c r="RRD336" s="17"/>
      <c r="RRE336" s="19"/>
      <c r="RRF336" s="19"/>
      <c r="RRG336" s="19"/>
      <c r="RRH336" s="15"/>
      <c r="RRI336" s="16"/>
      <c r="RRJ336" s="17"/>
      <c r="RRK336" s="18"/>
      <c r="RRL336" s="17"/>
      <c r="RRM336" s="19"/>
      <c r="RRN336" s="19"/>
      <c r="RRO336" s="19"/>
      <c r="RRP336" s="15"/>
      <c r="RRQ336" s="16"/>
      <c r="RRR336" s="17"/>
      <c r="RRS336" s="18"/>
      <c r="RRT336" s="17"/>
      <c r="RRU336" s="19"/>
      <c r="RRV336" s="19"/>
      <c r="RRW336" s="19"/>
      <c r="RRX336" s="15"/>
      <c r="RRY336" s="16"/>
      <c r="RRZ336" s="17"/>
      <c r="RSA336" s="18"/>
      <c r="RSB336" s="17"/>
      <c r="RSC336" s="19"/>
      <c r="RSD336" s="19"/>
      <c r="RSE336" s="19"/>
      <c r="RSF336" s="15"/>
      <c r="RSG336" s="16"/>
      <c r="RSH336" s="17"/>
      <c r="RSI336" s="18"/>
      <c r="RSJ336" s="17"/>
      <c r="RSK336" s="19"/>
      <c r="RSL336" s="19"/>
      <c r="RSM336" s="19"/>
      <c r="RSN336" s="15"/>
      <c r="RSO336" s="16"/>
      <c r="RSP336" s="17"/>
      <c r="RSQ336" s="18"/>
      <c r="RSR336" s="17"/>
      <c r="RSS336" s="19"/>
      <c r="RST336" s="19"/>
      <c r="RSU336" s="19"/>
      <c r="RSV336" s="15"/>
      <c r="RSW336" s="16"/>
      <c r="RSX336" s="17"/>
      <c r="RSY336" s="18"/>
      <c r="RSZ336" s="17"/>
      <c r="RTA336" s="19"/>
      <c r="RTB336" s="19"/>
      <c r="RTC336" s="19"/>
      <c r="RTD336" s="15"/>
      <c r="RTE336" s="16"/>
      <c r="RTF336" s="17"/>
      <c r="RTG336" s="18"/>
      <c r="RTH336" s="17"/>
      <c r="RTI336" s="19"/>
      <c r="RTJ336" s="19"/>
      <c r="RTK336" s="19"/>
      <c r="RTL336" s="15"/>
      <c r="RTM336" s="16"/>
      <c r="RTN336" s="17"/>
      <c r="RTO336" s="18"/>
      <c r="RTP336" s="17"/>
      <c r="RTQ336" s="19"/>
      <c r="RTR336" s="19"/>
      <c r="RTS336" s="19"/>
      <c r="RTT336" s="15"/>
      <c r="RTU336" s="16"/>
      <c r="RTV336" s="17"/>
      <c r="RTW336" s="18"/>
      <c r="RTX336" s="17"/>
      <c r="RTY336" s="19"/>
      <c r="RTZ336" s="19"/>
      <c r="RUA336" s="19"/>
      <c r="RUB336" s="15"/>
      <c r="RUC336" s="16"/>
      <c r="RUD336" s="17"/>
      <c r="RUE336" s="18"/>
      <c r="RUF336" s="17"/>
      <c r="RUG336" s="19"/>
      <c r="RUH336" s="19"/>
      <c r="RUI336" s="19"/>
      <c r="RUJ336" s="15"/>
      <c r="RUK336" s="16"/>
      <c r="RUL336" s="17"/>
      <c r="RUM336" s="18"/>
      <c r="RUN336" s="17"/>
      <c r="RUO336" s="19"/>
      <c r="RUP336" s="19"/>
      <c r="RUQ336" s="19"/>
      <c r="RUR336" s="15"/>
      <c r="RUS336" s="16"/>
      <c r="RUT336" s="17"/>
      <c r="RUU336" s="18"/>
      <c r="RUV336" s="17"/>
      <c r="RUW336" s="19"/>
      <c r="RUX336" s="19"/>
      <c r="RUY336" s="19"/>
      <c r="RUZ336" s="15"/>
      <c r="RVA336" s="16"/>
      <c r="RVB336" s="17"/>
      <c r="RVC336" s="18"/>
      <c r="RVD336" s="17"/>
      <c r="RVE336" s="19"/>
      <c r="RVF336" s="19"/>
      <c r="RVG336" s="19"/>
      <c r="RVH336" s="15"/>
      <c r="RVI336" s="16"/>
      <c r="RVJ336" s="17"/>
      <c r="RVK336" s="18"/>
      <c r="RVL336" s="17"/>
      <c r="RVM336" s="19"/>
      <c r="RVN336" s="19"/>
      <c r="RVO336" s="19"/>
      <c r="RVP336" s="15"/>
      <c r="RVQ336" s="16"/>
      <c r="RVR336" s="17"/>
      <c r="RVS336" s="18"/>
      <c r="RVT336" s="17"/>
      <c r="RVU336" s="19"/>
      <c r="RVV336" s="19"/>
      <c r="RVW336" s="19"/>
      <c r="RVX336" s="15"/>
      <c r="RVY336" s="16"/>
      <c r="RVZ336" s="17"/>
      <c r="RWA336" s="18"/>
      <c r="RWB336" s="17"/>
      <c r="RWC336" s="19"/>
      <c r="RWD336" s="19"/>
      <c r="RWE336" s="19"/>
      <c r="RWF336" s="15"/>
      <c r="RWG336" s="16"/>
      <c r="RWH336" s="17"/>
      <c r="RWI336" s="18"/>
      <c r="RWJ336" s="17"/>
      <c r="RWK336" s="19"/>
      <c r="RWL336" s="19"/>
      <c r="RWM336" s="19"/>
      <c r="RWN336" s="15"/>
      <c r="RWO336" s="16"/>
      <c r="RWP336" s="17"/>
      <c r="RWQ336" s="18"/>
      <c r="RWR336" s="17"/>
      <c r="RWS336" s="19"/>
      <c r="RWT336" s="19"/>
      <c r="RWU336" s="19"/>
      <c r="RWV336" s="15"/>
      <c r="RWW336" s="16"/>
      <c r="RWX336" s="17"/>
      <c r="RWY336" s="18"/>
      <c r="RWZ336" s="17"/>
      <c r="RXA336" s="19"/>
      <c r="RXB336" s="19"/>
      <c r="RXC336" s="19"/>
      <c r="RXD336" s="15"/>
      <c r="RXE336" s="16"/>
      <c r="RXF336" s="17"/>
      <c r="RXG336" s="18"/>
      <c r="RXH336" s="17"/>
      <c r="RXI336" s="19"/>
      <c r="RXJ336" s="19"/>
      <c r="RXK336" s="19"/>
      <c r="RXL336" s="15"/>
      <c r="RXM336" s="16"/>
      <c r="RXN336" s="17"/>
      <c r="RXO336" s="18"/>
      <c r="RXP336" s="17"/>
      <c r="RXQ336" s="19"/>
      <c r="RXR336" s="19"/>
      <c r="RXS336" s="19"/>
      <c r="RXT336" s="15"/>
      <c r="RXU336" s="16"/>
      <c r="RXV336" s="17"/>
      <c r="RXW336" s="18"/>
      <c r="RXX336" s="17"/>
      <c r="RXY336" s="19"/>
      <c r="RXZ336" s="19"/>
      <c r="RYA336" s="19"/>
      <c r="RYB336" s="15"/>
      <c r="RYC336" s="16"/>
      <c r="RYD336" s="17"/>
      <c r="RYE336" s="18"/>
      <c r="RYF336" s="17"/>
      <c r="RYG336" s="19"/>
      <c r="RYH336" s="19"/>
      <c r="RYI336" s="19"/>
      <c r="RYJ336" s="15"/>
      <c r="RYK336" s="16"/>
      <c r="RYL336" s="17"/>
      <c r="RYM336" s="18"/>
      <c r="RYN336" s="17"/>
      <c r="RYO336" s="19"/>
      <c r="RYP336" s="19"/>
      <c r="RYQ336" s="19"/>
      <c r="RYR336" s="15"/>
      <c r="RYS336" s="16"/>
      <c r="RYT336" s="17"/>
      <c r="RYU336" s="18"/>
      <c r="RYV336" s="17"/>
      <c r="RYW336" s="19"/>
      <c r="RYX336" s="19"/>
      <c r="RYY336" s="19"/>
      <c r="RYZ336" s="15"/>
      <c r="RZA336" s="16"/>
      <c r="RZB336" s="17"/>
      <c r="RZC336" s="18"/>
      <c r="RZD336" s="17"/>
      <c r="RZE336" s="19"/>
      <c r="RZF336" s="19"/>
      <c r="RZG336" s="19"/>
      <c r="RZH336" s="15"/>
      <c r="RZI336" s="16"/>
      <c r="RZJ336" s="17"/>
      <c r="RZK336" s="18"/>
      <c r="RZL336" s="17"/>
      <c r="RZM336" s="19"/>
      <c r="RZN336" s="19"/>
      <c r="RZO336" s="19"/>
      <c r="RZP336" s="15"/>
      <c r="RZQ336" s="16"/>
      <c r="RZR336" s="17"/>
      <c r="RZS336" s="18"/>
      <c r="RZT336" s="17"/>
      <c r="RZU336" s="19"/>
      <c r="RZV336" s="19"/>
      <c r="RZW336" s="19"/>
      <c r="RZX336" s="15"/>
      <c r="RZY336" s="16"/>
      <c r="RZZ336" s="17"/>
      <c r="SAA336" s="18"/>
      <c r="SAB336" s="17"/>
      <c r="SAC336" s="19"/>
      <c r="SAD336" s="19"/>
      <c r="SAE336" s="19"/>
      <c r="SAF336" s="15"/>
      <c r="SAG336" s="16"/>
      <c r="SAH336" s="17"/>
      <c r="SAI336" s="18"/>
      <c r="SAJ336" s="17"/>
      <c r="SAK336" s="19"/>
      <c r="SAL336" s="19"/>
      <c r="SAM336" s="19"/>
      <c r="SAN336" s="15"/>
      <c r="SAO336" s="16"/>
      <c r="SAP336" s="17"/>
      <c r="SAQ336" s="18"/>
      <c r="SAR336" s="17"/>
      <c r="SAS336" s="19"/>
      <c r="SAT336" s="19"/>
      <c r="SAU336" s="19"/>
      <c r="SAV336" s="15"/>
      <c r="SAW336" s="16"/>
      <c r="SAX336" s="17"/>
      <c r="SAY336" s="18"/>
      <c r="SAZ336" s="17"/>
      <c r="SBA336" s="19"/>
      <c r="SBB336" s="19"/>
      <c r="SBC336" s="19"/>
      <c r="SBD336" s="15"/>
      <c r="SBE336" s="16"/>
      <c r="SBF336" s="17"/>
      <c r="SBG336" s="18"/>
      <c r="SBH336" s="17"/>
      <c r="SBI336" s="19"/>
      <c r="SBJ336" s="19"/>
      <c r="SBK336" s="19"/>
      <c r="SBL336" s="15"/>
      <c r="SBM336" s="16"/>
      <c r="SBN336" s="17"/>
      <c r="SBO336" s="18"/>
      <c r="SBP336" s="17"/>
      <c r="SBQ336" s="19"/>
      <c r="SBR336" s="19"/>
      <c r="SBS336" s="19"/>
      <c r="SBT336" s="15"/>
      <c r="SBU336" s="16"/>
      <c r="SBV336" s="17"/>
      <c r="SBW336" s="18"/>
      <c r="SBX336" s="17"/>
      <c r="SBY336" s="19"/>
      <c r="SBZ336" s="19"/>
      <c r="SCA336" s="19"/>
      <c r="SCB336" s="15"/>
      <c r="SCC336" s="16"/>
      <c r="SCD336" s="17"/>
      <c r="SCE336" s="18"/>
      <c r="SCF336" s="17"/>
      <c r="SCG336" s="19"/>
      <c r="SCH336" s="19"/>
      <c r="SCI336" s="19"/>
      <c r="SCJ336" s="15"/>
      <c r="SCK336" s="16"/>
      <c r="SCL336" s="17"/>
      <c r="SCM336" s="18"/>
      <c r="SCN336" s="17"/>
      <c r="SCO336" s="19"/>
      <c r="SCP336" s="19"/>
      <c r="SCQ336" s="19"/>
      <c r="SCR336" s="15"/>
      <c r="SCS336" s="16"/>
      <c r="SCT336" s="17"/>
      <c r="SCU336" s="18"/>
      <c r="SCV336" s="17"/>
      <c r="SCW336" s="19"/>
      <c r="SCX336" s="19"/>
      <c r="SCY336" s="19"/>
      <c r="SCZ336" s="15"/>
      <c r="SDA336" s="16"/>
      <c r="SDB336" s="17"/>
      <c r="SDC336" s="18"/>
      <c r="SDD336" s="17"/>
      <c r="SDE336" s="19"/>
      <c r="SDF336" s="19"/>
      <c r="SDG336" s="19"/>
      <c r="SDH336" s="15"/>
      <c r="SDI336" s="16"/>
      <c r="SDJ336" s="17"/>
      <c r="SDK336" s="18"/>
      <c r="SDL336" s="17"/>
      <c r="SDM336" s="19"/>
      <c r="SDN336" s="19"/>
      <c r="SDO336" s="19"/>
      <c r="SDP336" s="15"/>
      <c r="SDQ336" s="16"/>
      <c r="SDR336" s="17"/>
      <c r="SDS336" s="18"/>
      <c r="SDT336" s="17"/>
      <c r="SDU336" s="19"/>
      <c r="SDV336" s="19"/>
      <c r="SDW336" s="19"/>
      <c r="SDX336" s="15"/>
      <c r="SDY336" s="16"/>
      <c r="SDZ336" s="17"/>
      <c r="SEA336" s="18"/>
      <c r="SEB336" s="17"/>
      <c r="SEC336" s="19"/>
      <c r="SED336" s="19"/>
      <c r="SEE336" s="19"/>
      <c r="SEF336" s="15"/>
      <c r="SEG336" s="16"/>
      <c r="SEH336" s="17"/>
      <c r="SEI336" s="18"/>
      <c r="SEJ336" s="17"/>
      <c r="SEK336" s="19"/>
      <c r="SEL336" s="19"/>
      <c r="SEM336" s="19"/>
      <c r="SEN336" s="15"/>
      <c r="SEO336" s="16"/>
      <c r="SEP336" s="17"/>
      <c r="SEQ336" s="18"/>
      <c r="SER336" s="17"/>
      <c r="SES336" s="19"/>
      <c r="SET336" s="19"/>
      <c r="SEU336" s="19"/>
      <c r="SEV336" s="15"/>
      <c r="SEW336" s="16"/>
      <c r="SEX336" s="17"/>
      <c r="SEY336" s="18"/>
      <c r="SEZ336" s="17"/>
      <c r="SFA336" s="19"/>
      <c r="SFB336" s="19"/>
      <c r="SFC336" s="19"/>
      <c r="SFD336" s="15"/>
      <c r="SFE336" s="16"/>
      <c r="SFF336" s="17"/>
      <c r="SFG336" s="18"/>
      <c r="SFH336" s="17"/>
      <c r="SFI336" s="19"/>
      <c r="SFJ336" s="19"/>
      <c r="SFK336" s="19"/>
      <c r="SFL336" s="15"/>
      <c r="SFM336" s="16"/>
      <c r="SFN336" s="17"/>
      <c r="SFO336" s="18"/>
      <c r="SFP336" s="17"/>
      <c r="SFQ336" s="19"/>
      <c r="SFR336" s="19"/>
      <c r="SFS336" s="19"/>
      <c r="SFT336" s="15"/>
      <c r="SFU336" s="16"/>
      <c r="SFV336" s="17"/>
      <c r="SFW336" s="18"/>
      <c r="SFX336" s="17"/>
      <c r="SFY336" s="19"/>
      <c r="SFZ336" s="19"/>
      <c r="SGA336" s="19"/>
      <c r="SGB336" s="15"/>
      <c r="SGC336" s="16"/>
      <c r="SGD336" s="17"/>
      <c r="SGE336" s="18"/>
      <c r="SGF336" s="17"/>
      <c r="SGG336" s="19"/>
      <c r="SGH336" s="19"/>
      <c r="SGI336" s="19"/>
      <c r="SGJ336" s="15"/>
      <c r="SGK336" s="16"/>
      <c r="SGL336" s="17"/>
      <c r="SGM336" s="18"/>
      <c r="SGN336" s="17"/>
      <c r="SGO336" s="19"/>
      <c r="SGP336" s="19"/>
      <c r="SGQ336" s="19"/>
      <c r="SGR336" s="15"/>
      <c r="SGS336" s="16"/>
      <c r="SGT336" s="17"/>
      <c r="SGU336" s="18"/>
      <c r="SGV336" s="17"/>
      <c r="SGW336" s="19"/>
      <c r="SGX336" s="19"/>
      <c r="SGY336" s="19"/>
      <c r="SGZ336" s="15"/>
      <c r="SHA336" s="16"/>
      <c r="SHB336" s="17"/>
      <c r="SHC336" s="18"/>
      <c r="SHD336" s="17"/>
      <c r="SHE336" s="19"/>
      <c r="SHF336" s="19"/>
      <c r="SHG336" s="19"/>
      <c r="SHH336" s="15"/>
      <c r="SHI336" s="16"/>
      <c r="SHJ336" s="17"/>
      <c r="SHK336" s="18"/>
      <c r="SHL336" s="17"/>
      <c r="SHM336" s="19"/>
      <c r="SHN336" s="19"/>
      <c r="SHO336" s="19"/>
      <c r="SHP336" s="15"/>
      <c r="SHQ336" s="16"/>
      <c r="SHR336" s="17"/>
      <c r="SHS336" s="18"/>
      <c r="SHT336" s="17"/>
      <c r="SHU336" s="19"/>
      <c r="SHV336" s="19"/>
      <c r="SHW336" s="19"/>
      <c r="SHX336" s="15"/>
      <c r="SHY336" s="16"/>
      <c r="SHZ336" s="17"/>
      <c r="SIA336" s="18"/>
      <c r="SIB336" s="17"/>
      <c r="SIC336" s="19"/>
      <c r="SID336" s="19"/>
      <c r="SIE336" s="19"/>
      <c r="SIF336" s="15"/>
      <c r="SIG336" s="16"/>
      <c r="SIH336" s="17"/>
      <c r="SII336" s="18"/>
      <c r="SIJ336" s="17"/>
      <c r="SIK336" s="19"/>
      <c r="SIL336" s="19"/>
      <c r="SIM336" s="19"/>
      <c r="SIN336" s="15"/>
      <c r="SIO336" s="16"/>
      <c r="SIP336" s="17"/>
      <c r="SIQ336" s="18"/>
      <c r="SIR336" s="17"/>
      <c r="SIS336" s="19"/>
      <c r="SIT336" s="19"/>
      <c r="SIU336" s="19"/>
      <c r="SIV336" s="15"/>
      <c r="SIW336" s="16"/>
      <c r="SIX336" s="17"/>
      <c r="SIY336" s="18"/>
      <c r="SIZ336" s="17"/>
      <c r="SJA336" s="19"/>
      <c r="SJB336" s="19"/>
      <c r="SJC336" s="19"/>
      <c r="SJD336" s="15"/>
      <c r="SJE336" s="16"/>
      <c r="SJF336" s="17"/>
      <c r="SJG336" s="18"/>
      <c r="SJH336" s="17"/>
      <c r="SJI336" s="19"/>
      <c r="SJJ336" s="19"/>
      <c r="SJK336" s="19"/>
      <c r="SJL336" s="15"/>
      <c r="SJM336" s="16"/>
      <c r="SJN336" s="17"/>
      <c r="SJO336" s="18"/>
      <c r="SJP336" s="17"/>
      <c r="SJQ336" s="19"/>
      <c r="SJR336" s="19"/>
      <c r="SJS336" s="19"/>
      <c r="SJT336" s="15"/>
      <c r="SJU336" s="16"/>
      <c r="SJV336" s="17"/>
      <c r="SJW336" s="18"/>
      <c r="SJX336" s="17"/>
      <c r="SJY336" s="19"/>
      <c r="SJZ336" s="19"/>
      <c r="SKA336" s="19"/>
      <c r="SKB336" s="15"/>
      <c r="SKC336" s="16"/>
      <c r="SKD336" s="17"/>
      <c r="SKE336" s="18"/>
      <c r="SKF336" s="17"/>
      <c r="SKG336" s="19"/>
      <c r="SKH336" s="19"/>
      <c r="SKI336" s="19"/>
      <c r="SKJ336" s="15"/>
      <c r="SKK336" s="16"/>
      <c r="SKL336" s="17"/>
      <c r="SKM336" s="18"/>
      <c r="SKN336" s="17"/>
      <c r="SKO336" s="19"/>
      <c r="SKP336" s="19"/>
      <c r="SKQ336" s="19"/>
      <c r="SKR336" s="15"/>
      <c r="SKS336" s="16"/>
      <c r="SKT336" s="17"/>
      <c r="SKU336" s="18"/>
      <c r="SKV336" s="17"/>
      <c r="SKW336" s="19"/>
      <c r="SKX336" s="19"/>
      <c r="SKY336" s="19"/>
      <c r="SKZ336" s="15"/>
      <c r="SLA336" s="16"/>
      <c r="SLB336" s="17"/>
      <c r="SLC336" s="18"/>
      <c r="SLD336" s="17"/>
      <c r="SLE336" s="19"/>
      <c r="SLF336" s="19"/>
      <c r="SLG336" s="19"/>
      <c r="SLH336" s="15"/>
      <c r="SLI336" s="16"/>
      <c r="SLJ336" s="17"/>
      <c r="SLK336" s="18"/>
      <c r="SLL336" s="17"/>
      <c r="SLM336" s="19"/>
      <c r="SLN336" s="19"/>
      <c r="SLO336" s="19"/>
      <c r="SLP336" s="15"/>
      <c r="SLQ336" s="16"/>
      <c r="SLR336" s="17"/>
      <c r="SLS336" s="18"/>
      <c r="SLT336" s="17"/>
      <c r="SLU336" s="19"/>
      <c r="SLV336" s="19"/>
      <c r="SLW336" s="19"/>
      <c r="SLX336" s="15"/>
      <c r="SLY336" s="16"/>
      <c r="SLZ336" s="17"/>
      <c r="SMA336" s="18"/>
      <c r="SMB336" s="17"/>
      <c r="SMC336" s="19"/>
      <c r="SMD336" s="19"/>
      <c r="SME336" s="19"/>
      <c r="SMF336" s="15"/>
      <c r="SMG336" s="16"/>
      <c r="SMH336" s="17"/>
      <c r="SMI336" s="18"/>
      <c r="SMJ336" s="17"/>
      <c r="SMK336" s="19"/>
      <c r="SML336" s="19"/>
      <c r="SMM336" s="19"/>
      <c r="SMN336" s="15"/>
      <c r="SMO336" s="16"/>
      <c r="SMP336" s="17"/>
      <c r="SMQ336" s="18"/>
      <c r="SMR336" s="17"/>
      <c r="SMS336" s="19"/>
      <c r="SMT336" s="19"/>
      <c r="SMU336" s="19"/>
      <c r="SMV336" s="15"/>
      <c r="SMW336" s="16"/>
      <c r="SMX336" s="17"/>
      <c r="SMY336" s="18"/>
      <c r="SMZ336" s="17"/>
      <c r="SNA336" s="19"/>
      <c r="SNB336" s="19"/>
      <c r="SNC336" s="19"/>
      <c r="SND336" s="15"/>
      <c r="SNE336" s="16"/>
      <c r="SNF336" s="17"/>
      <c r="SNG336" s="18"/>
      <c r="SNH336" s="17"/>
      <c r="SNI336" s="19"/>
      <c r="SNJ336" s="19"/>
      <c r="SNK336" s="19"/>
      <c r="SNL336" s="15"/>
      <c r="SNM336" s="16"/>
      <c r="SNN336" s="17"/>
      <c r="SNO336" s="18"/>
      <c r="SNP336" s="17"/>
      <c r="SNQ336" s="19"/>
      <c r="SNR336" s="19"/>
      <c r="SNS336" s="19"/>
      <c r="SNT336" s="15"/>
      <c r="SNU336" s="16"/>
      <c r="SNV336" s="17"/>
      <c r="SNW336" s="18"/>
      <c r="SNX336" s="17"/>
      <c r="SNY336" s="19"/>
      <c r="SNZ336" s="19"/>
      <c r="SOA336" s="19"/>
      <c r="SOB336" s="15"/>
      <c r="SOC336" s="16"/>
      <c r="SOD336" s="17"/>
      <c r="SOE336" s="18"/>
      <c r="SOF336" s="17"/>
      <c r="SOG336" s="19"/>
      <c r="SOH336" s="19"/>
      <c r="SOI336" s="19"/>
      <c r="SOJ336" s="15"/>
      <c r="SOK336" s="16"/>
      <c r="SOL336" s="17"/>
      <c r="SOM336" s="18"/>
      <c r="SON336" s="17"/>
      <c r="SOO336" s="19"/>
      <c r="SOP336" s="19"/>
      <c r="SOQ336" s="19"/>
      <c r="SOR336" s="15"/>
      <c r="SOS336" s="16"/>
      <c r="SOT336" s="17"/>
      <c r="SOU336" s="18"/>
      <c r="SOV336" s="17"/>
      <c r="SOW336" s="19"/>
      <c r="SOX336" s="19"/>
      <c r="SOY336" s="19"/>
      <c r="SOZ336" s="15"/>
      <c r="SPA336" s="16"/>
      <c r="SPB336" s="17"/>
      <c r="SPC336" s="18"/>
      <c r="SPD336" s="17"/>
      <c r="SPE336" s="19"/>
      <c r="SPF336" s="19"/>
      <c r="SPG336" s="19"/>
      <c r="SPH336" s="15"/>
      <c r="SPI336" s="16"/>
      <c r="SPJ336" s="17"/>
      <c r="SPK336" s="18"/>
      <c r="SPL336" s="17"/>
      <c r="SPM336" s="19"/>
      <c r="SPN336" s="19"/>
      <c r="SPO336" s="19"/>
      <c r="SPP336" s="15"/>
      <c r="SPQ336" s="16"/>
      <c r="SPR336" s="17"/>
      <c r="SPS336" s="18"/>
      <c r="SPT336" s="17"/>
      <c r="SPU336" s="19"/>
      <c r="SPV336" s="19"/>
      <c r="SPW336" s="19"/>
      <c r="SPX336" s="15"/>
      <c r="SPY336" s="16"/>
      <c r="SPZ336" s="17"/>
      <c r="SQA336" s="18"/>
      <c r="SQB336" s="17"/>
      <c r="SQC336" s="19"/>
      <c r="SQD336" s="19"/>
      <c r="SQE336" s="19"/>
      <c r="SQF336" s="15"/>
      <c r="SQG336" s="16"/>
      <c r="SQH336" s="17"/>
      <c r="SQI336" s="18"/>
      <c r="SQJ336" s="17"/>
      <c r="SQK336" s="19"/>
      <c r="SQL336" s="19"/>
      <c r="SQM336" s="19"/>
      <c r="SQN336" s="15"/>
      <c r="SQO336" s="16"/>
      <c r="SQP336" s="17"/>
      <c r="SQQ336" s="18"/>
      <c r="SQR336" s="17"/>
      <c r="SQS336" s="19"/>
      <c r="SQT336" s="19"/>
      <c r="SQU336" s="19"/>
      <c r="SQV336" s="15"/>
      <c r="SQW336" s="16"/>
      <c r="SQX336" s="17"/>
      <c r="SQY336" s="18"/>
      <c r="SQZ336" s="17"/>
      <c r="SRA336" s="19"/>
      <c r="SRB336" s="19"/>
      <c r="SRC336" s="19"/>
      <c r="SRD336" s="15"/>
      <c r="SRE336" s="16"/>
      <c r="SRF336" s="17"/>
      <c r="SRG336" s="18"/>
      <c r="SRH336" s="17"/>
      <c r="SRI336" s="19"/>
      <c r="SRJ336" s="19"/>
      <c r="SRK336" s="19"/>
      <c r="SRL336" s="15"/>
      <c r="SRM336" s="16"/>
      <c r="SRN336" s="17"/>
      <c r="SRO336" s="18"/>
      <c r="SRP336" s="17"/>
      <c r="SRQ336" s="19"/>
      <c r="SRR336" s="19"/>
      <c r="SRS336" s="19"/>
      <c r="SRT336" s="15"/>
      <c r="SRU336" s="16"/>
      <c r="SRV336" s="17"/>
      <c r="SRW336" s="18"/>
      <c r="SRX336" s="17"/>
      <c r="SRY336" s="19"/>
      <c r="SRZ336" s="19"/>
      <c r="SSA336" s="19"/>
      <c r="SSB336" s="15"/>
      <c r="SSC336" s="16"/>
      <c r="SSD336" s="17"/>
      <c r="SSE336" s="18"/>
      <c r="SSF336" s="17"/>
      <c r="SSG336" s="19"/>
      <c r="SSH336" s="19"/>
      <c r="SSI336" s="19"/>
      <c r="SSJ336" s="15"/>
      <c r="SSK336" s="16"/>
      <c r="SSL336" s="17"/>
      <c r="SSM336" s="18"/>
      <c r="SSN336" s="17"/>
      <c r="SSO336" s="19"/>
      <c r="SSP336" s="19"/>
      <c r="SSQ336" s="19"/>
      <c r="SSR336" s="15"/>
      <c r="SSS336" s="16"/>
      <c r="SST336" s="17"/>
      <c r="SSU336" s="18"/>
      <c r="SSV336" s="17"/>
      <c r="SSW336" s="19"/>
      <c r="SSX336" s="19"/>
      <c r="SSY336" s="19"/>
      <c r="SSZ336" s="15"/>
      <c r="STA336" s="16"/>
      <c r="STB336" s="17"/>
      <c r="STC336" s="18"/>
      <c r="STD336" s="17"/>
      <c r="STE336" s="19"/>
      <c r="STF336" s="19"/>
      <c r="STG336" s="19"/>
      <c r="STH336" s="15"/>
      <c r="STI336" s="16"/>
      <c r="STJ336" s="17"/>
      <c r="STK336" s="18"/>
      <c r="STL336" s="17"/>
      <c r="STM336" s="19"/>
      <c r="STN336" s="19"/>
      <c r="STO336" s="19"/>
      <c r="STP336" s="15"/>
      <c r="STQ336" s="16"/>
      <c r="STR336" s="17"/>
      <c r="STS336" s="18"/>
      <c r="STT336" s="17"/>
      <c r="STU336" s="19"/>
      <c r="STV336" s="19"/>
      <c r="STW336" s="19"/>
      <c r="STX336" s="15"/>
      <c r="STY336" s="16"/>
      <c r="STZ336" s="17"/>
      <c r="SUA336" s="18"/>
      <c r="SUB336" s="17"/>
      <c r="SUC336" s="19"/>
      <c r="SUD336" s="19"/>
      <c r="SUE336" s="19"/>
      <c r="SUF336" s="15"/>
      <c r="SUG336" s="16"/>
      <c r="SUH336" s="17"/>
      <c r="SUI336" s="18"/>
      <c r="SUJ336" s="17"/>
      <c r="SUK336" s="19"/>
      <c r="SUL336" s="19"/>
      <c r="SUM336" s="19"/>
      <c r="SUN336" s="15"/>
      <c r="SUO336" s="16"/>
      <c r="SUP336" s="17"/>
      <c r="SUQ336" s="18"/>
      <c r="SUR336" s="17"/>
      <c r="SUS336" s="19"/>
      <c r="SUT336" s="19"/>
      <c r="SUU336" s="19"/>
      <c r="SUV336" s="15"/>
      <c r="SUW336" s="16"/>
      <c r="SUX336" s="17"/>
      <c r="SUY336" s="18"/>
      <c r="SUZ336" s="17"/>
      <c r="SVA336" s="19"/>
      <c r="SVB336" s="19"/>
      <c r="SVC336" s="19"/>
      <c r="SVD336" s="15"/>
      <c r="SVE336" s="16"/>
      <c r="SVF336" s="17"/>
      <c r="SVG336" s="18"/>
      <c r="SVH336" s="17"/>
      <c r="SVI336" s="19"/>
      <c r="SVJ336" s="19"/>
      <c r="SVK336" s="19"/>
      <c r="SVL336" s="15"/>
      <c r="SVM336" s="16"/>
      <c r="SVN336" s="17"/>
      <c r="SVO336" s="18"/>
      <c r="SVP336" s="17"/>
      <c r="SVQ336" s="19"/>
      <c r="SVR336" s="19"/>
      <c r="SVS336" s="19"/>
      <c r="SVT336" s="15"/>
      <c r="SVU336" s="16"/>
      <c r="SVV336" s="17"/>
      <c r="SVW336" s="18"/>
      <c r="SVX336" s="17"/>
      <c r="SVY336" s="19"/>
      <c r="SVZ336" s="19"/>
      <c r="SWA336" s="19"/>
      <c r="SWB336" s="15"/>
      <c r="SWC336" s="16"/>
      <c r="SWD336" s="17"/>
      <c r="SWE336" s="18"/>
      <c r="SWF336" s="17"/>
      <c r="SWG336" s="19"/>
      <c r="SWH336" s="19"/>
      <c r="SWI336" s="19"/>
      <c r="SWJ336" s="15"/>
      <c r="SWK336" s="16"/>
      <c r="SWL336" s="17"/>
      <c r="SWM336" s="18"/>
      <c r="SWN336" s="17"/>
      <c r="SWO336" s="19"/>
      <c r="SWP336" s="19"/>
      <c r="SWQ336" s="19"/>
      <c r="SWR336" s="15"/>
      <c r="SWS336" s="16"/>
      <c r="SWT336" s="17"/>
      <c r="SWU336" s="18"/>
      <c r="SWV336" s="17"/>
      <c r="SWW336" s="19"/>
      <c r="SWX336" s="19"/>
      <c r="SWY336" s="19"/>
      <c r="SWZ336" s="15"/>
      <c r="SXA336" s="16"/>
      <c r="SXB336" s="17"/>
      <c r="SXC336" s="18"/>
      <c r="SXD336" s="17"/>
      <c r="SXE336" s="19"/>
      <c r="SXF336" s="19"/>
      <c r="SXG336" s="19"/>
      <c r="SXH336" s="15"/>
      <c r="SXI336" s="16"/>
      <c r="SXJ336" s="17"/>
      <c r="SXK336" s="18"/>
      <c r="SXL336" s="17"/>
      <c r="SXM336" s="19"/>
      <c r="SXN336" s="19"/>
      <c r="SXO336" s="19"/>
      <c r="SXP336" s="15"/>
      <c r="SXQ336" s="16"/>
      <c r="SXR336" s="17"/>
      <c r="SXS336" s="18"/>
      <c r="SXT336" s="17"/>
      <c r="SXU336" s="19"/>
      <c r="SXV336" s="19"/>
      <c r="SXW336" s="19"/>
      <c r="SXX336" s="15"/>
      <c r="SXY336" s="16"/>
      <c r="SXZ336" s="17"/>
      <c r="SYA336" s="18"/>
      <c r="SYB336" s="17"/>
      <c r="SYC336" s="19"/>
      <c r="SYD336" s="19"/>
      <c r="SYE336" s="19"/>
      <c r="SYF336" s="15"/>
      <c r="SYG336" s="16"/>
      <c r="SYH336" s="17"/>
      <c r="SYI336" s="18"/>
      <c r="SYJ336" s="17"/>
      <c r="SYK336" s="19"/>
      <c r="SYL336" s="19"/>
      <c r="SYM336" s="19"/>
      <c r="SYN336" s="15"/>
      <c r="SYO336" s="16"/>
      <c r="SYP336" s="17"/>
      <c r="SYQ336" s="18"/>
      <c r="SYR336" s="17"/>
      <c r="SYS336" s="19"/>
      <c r="SYT336" s="19"/>
      <c r="SYU336" s="19"/>
      <c r="SYV336" s="15"/>
      <c r="SYW336" s="16"/>
      <c r="SYX336" s="17"/>
      <c r="SYY336" s="18"/>
      <c r="SYZ336" s="17"/>
      <c r="SZA336" s="19"/>
      <c r="SZB336" s="19"/>
      <c r="SZC336" s="19"/>
      <c r="SZD336" s="15"/>
      <c r="SZE336" s="16"/>
      <c r="SZF336" s="17"/>
      <c r="SZG336" s="18"/>
      <c r="SZH336" s="17"/>
      <c r="SZI336" s="19"/>
      <c r="SZJ336" s="19"/>
      <c r="SZK336" s="19"/>
      <c r="SZL336" s="15"/>
      <c r="SZM336" s="16"/>
      <c r="SZN336" s="17"/>
      <c r="SZO336" s="18"/>
      <c r="SZP336" s="17"/>
      <c r="SZQ336" s="19"/>
      <c r="SZR336" s="19"/>
      <c r="SZS336" s="19"/>
      <c r="SZT336" s="15"/>
      <c r="SZU336" s="16"/>
      <c r="SZV336" s="17"/>
      <c r="SZW336" s="18"/>
      <c r="SZX336" s="17"/>
      <c r="SZY336" s="19"/>
      <c r="SZZ336" s="19"/>
      <c r="TAA336" s="19"/>
      <c r="TAB336" s="15"/>
      <c r="TAC336" s="16"/>
      <c r="TAD336" s="17"/>
      <c r="TAE336" s="18"/>
      <c r="TAF336" s="17"/>
      <c r="TAG336" s="19"/>
      <c r="TAH336" s="19"/>
      <c r="TAI336" s="19"/>
      <c r="TAJ336" s="15"/>
      <c r="TAK336" s="16"/>
      <c r="TAL336" s="17"/>
      <c r="TAM336" s="18"/>
      <c r="TAN336" s="17"/>
      <c r="TAO336" s="19"/>
      <c r="TAP336" s="19"/>
      <c r="TAQ336" s="19"/>
      <c r="TAR336" s="15"/>
      <c r="TAS336" s="16"/>
      <c r="TAT336" s="17"/>
      <c r="TAU336" s="18"/>
      <c r="TAV336" s="17"/>
      <c r="TAW336" s="19"/>
      <c r="TAX336" s="19"/>
      <c r="TAY336" s="19"/>
      <c r="TAZ336" s="15"/>
      <c r="TBA336" s="16"/>
      <c r="TBB336" s="17"/>
      <c r="TBC336" s="18"/>
      <c r="TBD336" s="17"/>
      <c r="TBE336" s="19"/>
      <c r="TBF336" s="19"/>
      <c r="TBG336" s="19"/>
      <c r="TBH336" s="15"/>
      <c r="TBI336" s="16"/>
      <c r="TBJ336" s="17"/>
      <c r="TBK336" s="18"/>
      <c r="TBL336" s="17"/>
      <c r="TBM336" s="19"/>
      <c r="TBN336" s="19"/>
      <c r="TBO336" s="19"/>
      <c r="TBP336" s="15"/>
      <c r="TBQ336" s="16"/>
      <c r="TBR336" s="17"/>
      <c r="TBS336" s="18"/>
      <c r="TBT336" s="17"/>
      <c r="TBU336" s="19"/>
      <c r="TBV336" s="19"/>
      <c r="TBW336" s="19"/>
      <c r="TBX336" s="15"/>
      <c r="TBY336" s="16"/>
      <c r="TBZ336" s="17"/>
      <c r="TCA336" s="18"/>
      <c r="TCB336" s="17"/>
      <c r="TCC336" s="19"/>
      <c r="TCD336" s="19"/>
      <c r="TCE336" s="19"/>
      <c r="TCF336" s="15"/>
      <c r="TCG336" s="16"/>
      <c r="TCH336" s="17"/>
      <c r="TCI336" s="18"/>
      <c r="TCJ336" s="17"/>
      <c r="TCK336" s="19"/>
      <c r="TCL336" s="19"/>
      <c r="TCM336" s="19"/>
      <c r="TCN336" s="15"/>
      <c r="TCO336" s="16"/>
      <c r="TCP336" s="17"/>
      <c r="TCQ336" s="18"/>
      <c r="TCR336" s="17"/>
      <c r="TCS336" s="19"/>
      <c r="TCT336" s="19"/>
      <c r="TCU336" s="19"/>
      <c r="TCV336" s="15"/>
      <c r="TCW336" s="16"/>
      <c r="TCX336" s="17"/>
      <c r="TCY336" s="18"/>
      <c r="TCZ336" s="17"/>
      <c r="TDA336" s="19"/>
      <c r="TDB336" s="19"/>
      <c r="TDC336" s="19"/>
      <c r="TDD336" s="15"/>
      <c r="TDE336" s="16"/>
      <c r="TDF336" s="17"/>
      <c r="TDG336" s="18"/>
      <c r="TDH336" s="17"/>
      <c r="TDI336" s="19"/>
      <c r="TDJ336" s="19"/>
      <c r="TDK336" s="19"/>
      <c r="TDL336" s="15"/>
      <c r="TDM336" s="16"/>
      <c r="TDN336" s="17"/>
      <c r="TDO336" s="18"/>
      <c r="TDP336" s="17"/>
      <c r="TDQ336" s="19"/>
      <c r="TDR336" s="19"/>
      <c r="TDS336" s="19"/>
      <c r="TDT336" s="15"/>
      <c r="TDU336" s="16"/>
      <c r="TDV336" s="17"/>
      <c r="TDW336" s="18"/>
      <c r="TDX336" s="17"/>
      <c r="TDY336" s="19"/>
      <c r="TDZ336" s="19"/>
      <c r="TEA336" s="19"/>
      <c r="TEB336" s="15"/>
      <c r="TEC336" s="16"/>
      <c r="TED336" s="17"/>
      <c r="TEE336" s="18"/>
      <c r="TEF336" s="17"/>
      <c r="TEG336" s="19"/>
      <c r="TEH336" s="19"/>
      <c r="TEI336" s="19"/>
      <c r="TEJ336" s="15"/>
      <c r="TEK336" s="16"/>
      <c r="TEL336" s="17"/>
      <c r="TEM336" s="18"/>
      <c r="TEN336" s="17"/>
      <c r="TEO336" s="19"/>
      <c r="TEP336" s="19"/>
      <c r="TEQ336" s="19"/>
      <c r="TER336" s="15"/>
      <c r="TES336" s="16"/>
      <c r="TET336" s="17"/>
      <c r="TEU336" s="18"/>
      <c r="TEV336" s="17"/>
      <c r="TEW336" s="19"/>
      <c r="TEX336" s="19"/>
      <c r="TEY336" s="19"/>
      <c r="TEZ336" s="15"/>
      <c r="TFA336" s="16"/>
      <c r="TFB336" s="17"/>
      <c r="TFC336" s="18"/>
      <c r="TFD336" s="17"/>
      <c r="TFE336" s="19"/>
      <c r="TFF336" s="19"/>
      <c r="TFG336" s="19"/>
      <c r="TFH336" s="15"/>
      <c r="TFI336" s="16"/>
      <c r="TFJ336" s="17"/>
      <c r="TFK336" s="18"/>
      <c r="TFL336" s="17"/>
      <c r="TFM336" s="19"/>
      <c r="TFN336" s="19"/>
      <c r="TFO336" s="19"/>
      <c r="TFP336" s="15"/>
      <c r="TFQ336" s="16"/>
      <c r="TFR336" s="17"/>
      <c r="TFS336" s="18"/>
      <c r="TFT336" s="17"/>
      <c r="TFU336" s="19"/>
      <c r="TFV336" s="19"/>
      <c r="TFW336" s="19"/>
      <c r="TFX336" s="15"/>
      <c r="TFY336" s="16"/>
      <c r="TFZ336" s="17"/>
      <c r="TGA336" s="18"/>
      <c r="TGB336" s="17"/>
      <c r="TGC336" s="19"/>
      <c r="TGD336" s="19"/>
      <c r="TGE336" s="19"/>
      <c r="TGF336" s="15"/>
      <c r="TGG336" s="16"/>
      <c r="TGH336" s="17"/>
      <c r="TGI336" s="18"/>
      <c r="TGJ336" s="17"/>
      <c r="TGK336" s="19"/>
      <c r="TGL336" s="19"/>
      <c r="TGM336" s="19"/>
      <c r="TGN336" s="15"/>
      <c r="TGO336" s="16"/>
      <c r="TGP336" s="17"/>
      <c r="TGQ336" s="18"/>
      <c r="TGR336" s="17"/>
      <c r="TGS336" s="19"/>
      <c r="TGT336" s="19"/>
      <c r="TGU336" s="19"/>
      <c r="TGV336" s="15"/>
      <c r="TGW336" s="16"/>
      <c r="TGX336" s="17"/>
      <c r="TGY336" s="18"/>
      <c r="TGZ336" s="17"/>
      <c r="THA336" s="19"/>
      <c r="THB336" s="19"/>
      <c r="THC336" s="19"/>
      <c r="THD336" s="15"/>
      <c r="THE336" s="16"/>
      <c r="THF336" s="17"/>
      <c r="THG336" s="18"/>
      <c r="THH336" s="17"/>
      <c r="THI336" s="19"/>
      <c r="THJ336" s="19"/>
      <c r="THK336" s="19"/>
      <c r="THL336" s="15"/>
      <c r="THM336" s="16"/>
      <c r="THN336" s="17"/>
      <c r="THO336" s="18"/>
      <c r="THP336" s="17"/>
      <c r="THQ336" s="19"/>
      <c r="THR336" s="19"/>
      <c r="THS336" s="19"/>
      <c r="THT336" s="15"/>
      <c r="THU336" s="16"/>
      <c r="THV336" s="17"/>
      <c r="THW336" s="18"/>
      <c r="THX336" s="17"/>
      <c r="THY336" s="19"/>
      <c r="THZ336" s="19"/>
      <c r="TIA336" s="19"/>
      <c r="TIB336" s="15"/>
      <c r="TIC336" s="16"/>
      <c r="TID336" s="17"/>
      <c r="TIE336" s="18"/>
      <c r="TIF336" s="17"/>
      <c r="TIG336" s="19"/>
      <c r="TIH336" s="19"/>
      <c r="TII336" s="19"/>
      <c r="TIJ336" s="15"/>
      <c r="TIK336" s="16"/>
      <c r="TIL336" s="17"/>
      <c r="TIM336" s="18"/>
      <c r="TIN336" s="17"/>
      <c r="TIO336" s="19"/>
      <c r="TIP336" s="19"/>
      <c r="TIQ336" s="19"/>
      <c r="TIR336" s="15"/>
      <c r="TIS336" s="16"/>
      <c r="TIT336" s="17"/>
      <c r="TIU336" s="18"/>
      <c r="TIV336" s="17"/>
      <c r="TIW336" s="19"/>
      <c r="TIX336" s="19"/>
      <c r="TIY336" s="19"/>
      <c r="TIZ336" s="15"/>
      <c r="TJA336" s="16"/>
      <c r="TJB336" s="17"/>
      <c r="TJC336" s="18"/>
      <c r="TJD336" s="17"/>
      <c r="TJE336" s="19"/>
      <c r="TJF336" s="19"/>
      <c r="TJG336" s="19"/>
      <c r="TJH336" s="15"/>
      <c r="TJI336" s="16"/>
      <c r="TJJ336" s="17"/>
      <c r="TJK336" s="18"/>
      <c r="TJL336" s="17"/>
      <c r="TJM336" s="19"/>
      <c r="TJN336" s="19"/>
      <c r="TJO336" s="19"/>
      <c r="TJP336" s="15"/>
      <c r="TJQ336" s="16"/>
      <c r="TJR336" s="17"/>
      <c r="TJS336" s="18"/>
      <c r="TJT336" s="17"/>
      <c r="TJU336" s="19"/>
      <c r="TJV336" s="19"/>
      <c r="TJW336" s="19"/>
      <c r="TJX336" s="15"/>
      <c r="TJY336" s="16"/>
      <c r="TJZ336" s="17"/>
      <c r="TKA336" s="18"/>
      <c r="TKB336" s="17"/>
      <c r="TKC336" s="19"/>
      <c r="TKD336" s="19"/>
      <c r="TKE336" s="19"/>
      <c r="TKF336" s="15"/>
      <c r="TKG336" s="16"/>
      <c r="TKH336" s="17"/>
      <c r="TKI336" s="18"/>
      <c r="TKJ336" s="17"/>
      <c r="TKK336" s="19"/>
      <c r="TKL336" s="19"/>
      <c r="TKM336" s="19"/>
      <c r="TKN336" s="15"/>
      <c r="TKO336" s="16"/>
      <c r="TKP336" s="17"/>
      <c r="TKQ336" s="18"/>
      <c r="TKR336" s="17"/>
      <c r="TKS336" s="19"/>
      <c r="TKT336" s="19"/>
      <c r="TKU336" s="19"/>
      <c r="TKV336" s="15"/>
      <c r="TKW336" s="16"/>
      <c r="TKX336" s="17"/>
      <c r="TKY336" s="18"/>
      <c r="TKZ336" s="17"/>
      <c r="TLA336" s="19"/>
      <c r="TLB336" s="19"/>
      <c r="TLC336" s="19"/>
      <c r="TLD336" s="15"/>
      <c r="TLE336" s="16"/>
      <c r="TLF336" s="17"/>
      <c r="TLG336" s="18"/>
      <c r="TLH336" s="17"/>
      <c r="TLI336" s="19"/>
      <c r="TLJ336" s="19"/>
      <c r="TLK336" s="19"/>
      <c r="TLL336" s="15"/>
      <c r="TLM336" s="16"/>
      <c r="TLN336" s="17"/>
      <c r="TLO336" s="18"/>
      <c r="TLP336" s="17"/>
      <c r="TLQ336" s="19"/>
      <c r="TLR336" s="19"/>
      <c r="TLS336" s="19"/>
      <c r="TLT336" s="15"/>
      <c r="TLU336" s="16"/>
      <c r="TLV336" s="17"/>
      <c r="TLW336" s="18"/>
      <c r="TLX336" s="17"/>
      <c r="TLY336" s="19"/>
      <c r="TLZ336" s="19"/>
      <c r="TMA336" s="19"/>
      <c r="TMB336" s="15"/>
      <c r="TMC336" s="16"/>
      <c r="TMD336" s="17"/>
      <c r="TME336" s="18"/>
      <c r="TMF336" s="17"/>
      <c r="TMG336" s="19"/>
      <c r="TMH336" s="19"/>
      <c r="TMI336" s="19"/>
      <c r="TMJ336" s="15"/>
      <c r="TMK336" s="16"/>
      <c r="TML336" s="17"/>
      <c r="TMM336" s="18"/>
      <c r="TMN336" s="17"/>
      <c r="TMO336" s="19"/>
      <c r="TMP336" s="19"/>
      <c r="TMQ336" s="19"/>
      <c r="TMR336" s="15"/>
      <c r="TMS336" s="16"/>
      <c r="TMT336" s="17"/>
      <c r="TMU336" s="18"/>
      <c r="TMV336" s="17"/>
      <c r="TMW336" s="19"/>
      <c r="TMX336" s="19"/>
      <c r="TMY336" s="19"/>
      <c r="TMZ336" s="15"/>
      <c r="TNA336" s="16"/>
      <c r="TNB336" s="17"/>
      <c r="TNC336" s="18"/>
      <c r="TND336" s="17"/>
      <c r="TNE336" s="19"/>
      <c r="TNF336" s="19"/>
      <c r="TNG336" s="19"/>
      <c r="TNH336" s="15"/>
      <c r="TNI336" s="16"/>
      <c r="TNJ336" s="17"/>
      <c r="TNK336" s="18"/>
      <c r="TNL336" s="17"/>
      <c r="TNM336" s="19"/>
      <c r="TNN336" s="19"/>
      <c r="TNO336" s="19"/>
      <c r="TNP336" s="15"/>
      <c r="TNQ336" s="16"/>
      <c r="TNR336" s="17"/>
      <c r="TNS336" s="18"/>
      <c r="TNT336" s="17"/>
      <c r="TNU336" s="19"/>
      <c r="TNV336" s="19"/>
      <c r="TNW336" s="19"/>
      <c r="TNX336" s="15"/>
      <c r="TNY336" s="16"/>
      <c r="TNZ336" s="17"/>
      <c r="TOA336" s="18"/>
      <c r="TOB336" s="17"/>
      <c r="TOC336" s="19"/>
      <c r="TOD336" s="19"/>
      <c r="TOE336" s="19"/>
      <c r="TOF336" s="15"/>
      <c r="TOG336" s="16"/>
      <c r="TOH336" s="17"/>
      <c r="TOI336" s="18"/>
      <c r="TOJ336" s="17"/>
      <c r="TOK336" s="19"/>
      <c r="TOL336" s="19"/>
      <c r="TOM336" s="19"/>
      <c r="TON336" s="15"/>
      <c r="TOO336" s="16"/>
      <c r="TOP336" s="17"/>
      <c r="TOQ336" s="18"/>
      <c r="TOR336" s="17"/>
      <c r="TOS336" s="19"/>
      <c r="TOT336" s="19"/>
      <c r="TOU336" s="19"/>
      <c r="TOV336" s="15"/>
      <c r="TOW336" s="16"/>
      <c r="TOX336" s="17"/>
      <c r="TOY336" s="18"/>
      <c r="TOZ336" s="17"/>
      <c r="TPA336" s="19"/>
      <c r="TPB336" s="19"/>
      <c r="TPC336" s="19"/>
      <c r="TPD336" s="15"/>
      <c r="TPE336" s="16"/>
      <c r="TPF336" s="17"/>
      <c r="TPG336" s="18"/>
      <c r="TPH336" s="17"/>
      <c r="TPI336" s="19"/>
      <c r="TPJ336" s="19"/>
      <c r="TPK336" s="19"/>
      <c r="TPL336" s="15"/>
      <c r="TPM336" s="16"/>
      <c r="TPN336" s="17"/>
      <c r="TPO336" s="18"/>
      <c r="TPP336" s="17"/>
      <c r="TPQ336" s="19"/>
      <c r="TPR336" s="19"/>
      <c r="TPS336" s="19"/>
      <c r="TPT336" s="15"/>
      <c r="TPU336" s="16"/>
      <c r="TPV336" s="17"/>
      <c r="TPW336" s="18"/>
      <c r="TPX336" s="17"/>
      <c r="TPY336" s="19"/>
      <c r="TPZ336" s="19"/>
      <c r="TQA336" s="19"/>
      <c r="TQB336" s="15"/>
      <c r="TQC336" s="16"/>
      <c r="TQD336" s="17"/>
      <c r="TQE336" s="18"/>
      <c r="TQF336" s="17"/>
      <c r="TQG336" s="19"/>
      <c r="TQH336" s="19"/>
      <c r="TQI336" s="19"/>
      <c r="TQJ336" s="15"/>
      <c r="TQK336" s="16"/>
      <c r="TQL336" s="17"/>
      <c r="TQM336" s="18"/>
      <c r="TQN336" s="17"/>
      <c r="TQO336" s="19"/>
      <c r="TQP336" s="19"/>
      <c r="TQQ336" s="19"/>
      <c r="TQR336" s="15"/>
      <c r="TQS336" s="16"/>
      <c r="TQT336" s="17"/>
      <c r="TQU336" s="18"/>
      <c r="TQV336" s="17"/>
      <c r="TQW336" s="19"/>
      <c r="TQX336" s="19"/>
      <c r="TQY336" s="19"/>
      <c r="TQZ336" s="15"/>
      <c r="TRA336" s="16"/>
      <c r="TRB336" s="17"/>
      <c r="TRC336" s="18"/>
      <c r="TRD336" s="17"/>
      <c r="TRE336" s="19"/>
      <c r="TRF336" s="19"/>
      <c r="TRG336" s="19"/>
      <c r="TRH336" s="15"/>
      <c r="TRI336" s="16"/>
      <c r="TRJ336" s="17"/>
      <c r="TRK336" s="18"/>
      <c r="TRL336" s="17"/>
      <c r="TRM336" s="19"/>
      <c r="TRN336" s="19"/>
      <c r="TRO336" s="19"/>
      <c r="TRP336" s="15"/>
      <c r="TRQ336" s="16"/>
      <c r="TRR336" s="17"/>
      <c r="TRS336" s="18"/>
      <c r="TRT336" s="17"/>
      <c r="TRU336" s="19"/>
      <c r="TRV336" s="19"/>
      <c r="TRW336" s="19"/>
      <c r="TRX336" s="15"/>
      <c r="TRY336" s="16"/>
      <c r="TRZ336" s="17"/>
      <c r="TSA336" s="18"/>
      <c r="TSB336" s="17"/>
      <c r="TSC336" s="19"/>
      <c r="TSD336" s="19"/>
      <c r="TSE336" s="19"/>
      <c r="TSF336" s="15"/>
      <c r="TSG336" s="16"/>
      <c r="TSH336" s="17"/>
      <c r="TSI336" s="18"/>
      <c r="TSJ336" s="17"/>
      <c r="TSK336" s="19"/>
      <c r="TSL336" s="19"/>
      <c r="TSM336" s="19"/>
      <c r="TSN336" s="15"/>
      <c r="TSO336" s="16"/>
      <c r="TSP336" s="17"/>
      <c r="TSQ336" s="18"/>
      <c r="TSR336" s="17"/>
      <c r="TSS336" s="19"/>
      <c r="TST336" s="19"/>
      <c r="TSU336" s="19"/>
      <c r="TSV336" s="15"/>
      <c r="TSW336" s="16"/>
      <c r="TSX336" s="17"/>
      <c r="TSY336" s="18"/>
      <c r="TSZ336" s="17"/>
      <c r="TTA336" s="19"/>
      <c r="TTB336" s="19"/>
      <c r="TTC336" s="19"/>
      <c r="TTD336" s="15"/>
      <c r="TTE336" s="16"/>
      <c r="TTF336" s="17"/>
      <c r="TTG336" s="18"/>
      <c r="TTH336" s="17"/>
      <c r="TTI336" s="19"/>
      <c r="TTJ336" s="19"/>
      <c r="TTK336" s="19"/>
      <c r="TTL336" s="15"/>
      <c r="TTM336" s="16"/>
      <c r="TTN336" s="17"/>
      <c r="TTO336" s="18"/>
      <c r="TTP336" s="17"/>
      <c r="TTQ336" s="19"/>
      <c r="TTR336" s="19"/>
      <c r="TTS336" s="19"/>
      <c r="TTT336" s="15"/>
      <c r="TTU336" s="16"/>
      <c r="TTV336" s="17"/>
      <c r="TTW336" s="18"/>
      <c r="TTX336" s="17"/>
      <c r="TTY336" s="19"/>
      <c r="TTZ336" s="19"/>
      <c r="TUA336" s="19"/>
      <c r="TUB336" s="15"/>
      <c r="TUC336" s="16"/>
      <c r="TUD336" s="17"/>
      <c r="TUE336" s="18"/>
      <c r="TUF336" s="17"/>
      <c r="TUG336" s="19"/>
      <c r="TUH336" s="19"/>
      <c r="TUI336" s="19"/>
      <c r="TUJ336" s="15"/>
      <c r="TUK336" s="16"/>
      <c r="TUL336" s="17"/>
      <c r="TUM336" s="18"/>
      <c r="TUN336" s="17"/>
      <c r="TUO336" s="19"/>
      <c r="TUP336" s="19"/>
      <c r="TUQ336" s="19"/>
      <c r="TUR336" s="15"/>
      <c r="TUS336" s="16"/>
      <c r="TUT336" s="17"/>
      <c r="TUU336" s="18"/>
      <c r="TUV336" s="17"/>
      <c r="TUW336" s="19"/>
      <c r="TUX336" s="19"/>
      <c r="TUY336" s="19"/>
      <c r="TUZ336" s="15"/>
      <c r="TVA336" s="16"/>
      <c r="TVB336" s="17"/>
      <c r="TVC336" s="18"/>
      <c r="TVD336" s="17"/>
      <c r="TVE336" s="19"/>
      <c r="TVF336" s="19"/>
      <c r="TVG336" s="19"/>
      <c r="TVH336" s="15"/>
      <c r="TVI336" s="16"/>
      <c r="TVJ336" s="17"/>
      <c r="TVK336" s="18"/>
      <c r="TVL336" s="17"/>
      <c r="TVM336" s="19"/>
      <c r="TVN336" s="19"/>
      <c r="TVO336" s="19"/>
      <c r="TVP336" s="15"/>
      <c r="TVQ336" s="16"/>
      <c r="TVR336" s="17"/>
      <c r="TVS336" s="18"/>
      <c r="TVT336" s="17"/>
      <c r="TVU336" s="19"/>
      <c r="TVV336" s="19"/>
      <c r="TVW336" s="19"/>
      <c r="TVX336" s="15"/>
      <c r="TVY336" s="16"/>
      <c r="TVZ336" s="17"/>
      <c r="TWA336" s="18"/>
      <c r="TWB336" s="17"/>
      <c r="TWC336" s="19"/>
      <c r="TWD336" s="19"/>
      <c r="TWE336" s="19"/>
      <c r="TWF336" s="15"/>
      <c r="TWG336" s="16"/>
      <c r="TWH336" s="17"/>
      <c r="TWI336" s="18"/>
      <c r="TWJ336" s="17"/>
      <c r="TWK336" s="19"/>
      <c r="TWL336" s="19"/>
      <c r="TWM336" s="19"/>
      <c r="TWN336" s="15"/>
      <c r="TWO336" s="16"/>
      <c r="TWP336" s="17"/>
      <c r="TWQ336" s="18"/>
      <c r="TWR336" s="17"/>
      <c r="TWS336" s="19"/>
      <c r="TWT336" s="19"/>
      <c r="TWU336" s="19"/>
      <c r="TWV336" s="15"/>
      <c r="TWW336" s="16"/>
      <c r="TWX336" s="17"/>
      <c r="TWY336" s="18"/>
      <c r="TWZ336" s="17"/>
      <c r="TXA336" s="19"/>
      <c r="TXB336" s="19"/>
      <c r="TXC336" s="19"/>
      <c r="TXD336" s="15"/>
      <c r="TXE336" s="16"/>
      <c r="TXF336" s="17"/>
      <c r="TXG336" s="18"/>
      <c r="TXH336" s="17"/>
      <c r="TXI336" s="19"/>
      <c r="TXJ336" s="19"/>
      <c r="TXK336" s="19"/>
      <c r="TXL336" s="15"/>
      <c r="TXM336" s="16"/>
      <c r="TXN336" s="17"/>
      <c r="TXO336" s="18"/>
      <c r="TXP336" s="17"/>
      <c r="TXQ336" s="19"/>
      <c r="TXR336" s="19"/>
      <c r="TXS336" s="19"/>
      <c r="TXT336" s="15"/>
      <c r="TXU336" s="16"/>
      <c r="TXV336" s="17"/>
      <c r="TXW336" s="18"/>
      <c r="TXX336" s="17"/>
      <c r="TXY336" s="19"/>
      <c r="TXZ336" s="19"/>
      <c r="TYA336" s="19"/>
      <c r="TYB336" s="15"/>
      <c r="TYC336" s="16"/>
      <c r="TYD336" s="17"/>
      <c r="TYE336" s="18"/>
      <c r="TYF336" s="17"/>
      <c r="TYG336" s="19"/>
      <c r="TYH336" s="19"/>
      <c r="TYI336" s="19"/>
      <c r="TYJ336" s="15"/>
      <c r="TYK336" s="16"/>
      <c r="TYL336" s="17"/>
      <c r="TYM336" s="18"/>
      <c r="TYN336" s="17"/>
      <c r="TYO336" s="19"/>
      <c r="TYP336" s="19"/>
      <c r="TYQ336" s="19"/>
      <c r="TYR336" s="15"/>
      <c r="TYS336" s="16"/>
      <c r="TYT336" s="17"/>
      <c r="TYU336" s="18"/>
      <c r="TYV336" s="17"/>
      <c r="TYW336" s="19"/>
      <c r="TYX336" s="19"/>
      <c r="TYY336" s="19"/>
      <c r="TYZ336" s="15"/>
      <c r="TZA336" s="16"/>
      <c r="TZB336" s="17"/>
      <c r="TZC336" s="18"/>
      <c r="TZD336" s="17"/>
      <c r="TZE336" s="19"/>
      <c r="TZF336" s="19"/>
      <c r="TZG336" s="19"/>
      <c r="TZH336" s="15"/>
      <c r="TZI336" s="16"/>
      <c r="TZJ336" s="17"/>
      <c r="TZK336" s="18"/>
      <c r="TZL336" s="17"/>
      <c r="TZM336" s="19"/>
      <c r="TZN336" s="19"/>
      <c r="TZO336" s="19"/>
      <c r="TZP336" s="15"/>
      <c r="TZQ336" s="16"/>
      <c r="TZR336" s="17"/>
      <c r="TZS336" s="18"/>
      <c r="TZT336" s="17"/>
      <c r="TZU336" s="19"/>
      <c r="TZV336" s="19"/>
      <c r="TZW336" s="19"/>
      <c r="TZX336" s="15"/>
      <c r="TZY336" s="16"/>
      <c r="TZZ336" s="17"/>
      <c r="UAA336" s="18"/>
      <c r="UAB336" s="17"/>
      <c r="UAC336" s="19"/>
      <c r="UAD336" s="19"/>
      <c r="UAE336" s="19"/>
      <c r="UAF336" s="15"/>
      <c r="UAG336" s="16"/>
      <c r="UAH336" s="17"/>
      <c r="UAI336" s="18"/>
      <c r="UAJ336" s="17"/>
      <c r="UAK336" s="19"/>
      <c r="UAL336" s="19"/>
      <c r="UAM336" s="19"/>
      <c r="UAN336" s="15"/>
      <c r="UAO336" s="16"/>
      <c r="UAP336" s="17"/>
      <c r="UAQ336" s="18"/>
      <c r="UAR336" s="17"/>
      <c r="UAS336" s="19"/>
      <c r="UAT336" s="19"/>
      <c r="UAU336" s="19"/>
      <c r="UAV336" s="15"/>
      <c r="UAW336" s="16"/>
      <c r="UAX336" s="17"/>
      <c r="UAY336" s="18"/>
      <c r="UAZ336" s="17"/>
      <c r="UBA336" s="19"/>
      <c r="UBB336" s="19"/>
      <c r="UBC336" s="19"/>
      <c r="UBD336" s="15"/>
      <c r="UBE336" s="16"/>
      <c r="UBF336" s="17"/>
      <c r="UBG336" s="18"/>
      <c r="UBH336" s="17"/>
      <c r="UBI336" s="19"/>
      <c r="UBJ336" s="19"/>
      <c r="UBK336" s="19"/>
      <c r="UBL336" s="15"/>
      <c r="UBM336" s="16"/>
      <c r="UBN336" s="17"/>
      <c r="UBO336" s="18"/>
      <c r="UBP336" s="17"/>
      <c r="UBQ336" s="19"/>
      <c r="UBR336" s="19"/>
      <c r="UBS336" s="19"/>
      <c r="UBT336" s="15"/>
      <c r="UBU336" s="16"/>
      <c r="UBV336" s="17"/>
      <c r="UBW336" s="18"/>
      <c r="UBX336" s="17"/>
      <c r="UBY336" s="19"/>
      <c r="UBZ336" s="19"/>
      <c r="UCA336" s="19"/>
      <c r="UCB336" s="15"/>
      <c r="UCC336" s="16"/>
      <c r="UCD336" s="17"/>
      <c r="UCE336" s="18"/>
      <c r="UCF336" s="17"/>
      <c r="UCG336" s="19"/>
      <c r="UCH336" s="19"/>
      <c r="UCI336" s="19"/>
      <c r="UCJ336" s="15"/>
      <c r="UCK336" s="16"/>
      <c r="UCL336" s="17"/>
      <c r="UCM336" s="18"/>
      <c r="UCN336" s="17"/>
      <c r="UCO336" s="19"/>
      <c r="UCP336" s="19"/>
      <c r="UCQ336" s="19"/>
      <c r="UCR336" s="15"/>
      <c r="UCS336" s="16"/>
      <c r="UCT336" s="17"/>
      <c r="UCU336" s="18"/>
      <c r="UCV336" s="17"/>
      <c r="UCW336" s="19"/>
      <c r="UCX336" s="19"/>
      <c r="UCY336" s="19"/>
      <c r="UCZ336" s="15"/>
      <c r="UDA336" s="16"/>
      <c r="UDB336" s="17"/>
      <c r="UDC336" s="18"/>
      <c r="UDD336" s="17"/>
      <c r="UDE336" s="19"/>
      <c r="UDF336" s="19"/>
      <c r="UDG336" s="19"/>
      <c r="UDH336" s="15"/>
      <c r="UDI336" s="16"/>
      <c r="UDJ336" s="17"/>
      <c r="UDK336" s="18"/>
      <c r="UDL336" s="17"/>
      <c r="UDM336" s="19"/>
      <c r="UDN336" s="19"/>
      <c r="UDO336" s="19"/>
      <c r="UDP336" s="15"/>
      <c r="UDQ336" s="16"/>
      <c r="UDR336" s="17"/>
      <c r="UDS336" s="18"/>
      <c r="UDT336" s="17"/>
      <c r="UDU336" s="19"/>
      <c r="UDV336" s="19"/>
      <c r="UDW336" s="19"/>
      <c r="UDX336" s="15"/>
      <c r="UDY336" s="16"/>
      <c r="UDZ336" s="17"/>
      <c r="UEA336" s="18"/>
      <c r="UEB336" s="17"/>
      <c r="UEC336" s="19"/>
      <c r="UED336" s="19"/>
      <c r="UEE336" s="19"/>
      <c r="UEF336" s="15"/>
      <c r="UEG336" s="16"/>
      <c r="UEH336" s="17"/>
      <c r="UEI336" s="18"/>
      <c r="UEJ336" s="17"/>
      <c r="UEK336" s="19"/>
      <c r="UEL336" s="19"/>
      <c r="UEM336" s="19"/>
      <c r="UEN336" s="15"/>
      <c r="UEO336" s="16"/>
      <c r="UEP336" s="17"/>
      <c r="UEQ336" s="18"/>
      <c r="UER336" s="17"/>
      <c r="UES336" s="19"/>
      <c r="UET336" s="19"/>
      <c r="UEU336" s="19"/>
      <c r="UEV336" s="15"/>
      <c r="UEW336" s="16"/>
      <c r="UEX336" s="17"/>
      <c r="UEY336" s="18"/>
      <c r="UEZ336" s="17"/>
      <c r="UFA336" s="19"/>
      <c r="UFB336" s="19"/>
      <c r="UFC336" s="19"/>
      <c r="UFD336" s="15"/>
      <c r="UFE336" s="16"/>
      <c r="UFF336" s="17"/>
      <c r="UFG336" s="18"/>
      <c r="UFH336" s="17"/>
      <c r="UFI336" s="19"/>
      <c r="UFJ336" s="19"/>
      <c r="UFK336" s="19"/>
      <c r="UFL336" s="15"/>
      <c r="UFM336" s="16"/>
      <c r="UFN336" s="17"/>
      <c r="UFO336" s="18"/>
      <c r="UFP336" s="17"/>
      <c r="UFQ336" s="19"/>
      <c r="UFR336" s="19"/>
      <c r="UFS336" s="19"/>
      <c r="UFT336" s="15"/>
      <c r="UFU336" s="16"/>
      <c r="UFV336" s="17"/>
      <c r="UFW336" s="18"/>
      <c r="UFX336" s="17"/>
      <c r="UFY336" s="19"/>
      <c r="UFZ336" s="19"/>
      <c r="UGA336" s="19"/>
      <c r="UGB336" s="15"/>
      <c r="UGC336" s="16"/>
      <c r="UGD336" s="17"/>
      <c r="UGE336" s="18"/>
      <c r="UGF336" s="17"/>
      <c r="UGG336" s="19"/>
      <c r="UGH336" s="19"/>
      <c r="UGI336" s="19"/>
      <c r="UGJ336" s="15"/>
      <c r="UGK336" s="16"/>
      <c r="UGL336" s="17"/>
      <c r="UGM336" s="18"/>
      <c r="UGN336" s="17"/>
      <c r="UGO336" s="19"/>
      <c r="UGP336" s="19"/>
      <c r="UGQ336" s="19"/>
      <c r="UGR336" s="15"/>
      <c r="UGS336" s="16"/>
      <c r="UGT336" s="17"/>
      <c r="UGU336" s="18"/>
      <c r="UGV336" s="17"/>
      <c r="UGW336" s="19"/>
      <c r="UGX336" s="19"/>
      <c r="UGY336" s="19"/>
      <c r="UGZ336" s="15"/>
      <c r="UHA336" s="16"/>
      <c r="UHB336" s="17"/>
      <c r="UHC336" s="18"/>
      <c r="UHD336" s="17"/>
      <c r="UHE336" s="19"/>
      <c r="UHF336" s="19"/>
      <c r="UHG336" s="19"/>
      <c r="UHH336" s="15"/>
      <c r="UHI336" s="16"/>
      <c r="UHJ336" s="17"/>
      <c r="UHK336" s="18"/>
      <c r="UHL336" s="17"/>
      <c r="UHM336" s="19"/>
      <c r="UHN336" s="19"/>
      <c r="UHO336" s="19"/>
      <c r="UHP336" s="15"/>
      <c r="UHQ336" s="16"/>
      <c r="UHR336" s="17"/>
      <c r="UHS336" s="18"/>
      <c r="UHT336" s="17"/>
      <c r="UHU336" s="19"/>
      <c r="UHV336" s="19"/>
      <c r="UHW336" s="19"/>
      <c r="UHX336" s="15"/>
      <c r="UHY336" s="16"/>
      <c r="UHZ336" s="17"/>
      <c r="UIA336" s="18"/>
      <c r="UIB336" s="17"/>
      <c r="UIC336" s="19"/>
      <c r="UID336" s="19"/>
      <c r="UIE336" s="19"/>
      <c r="UIF336" s="15"/>
      <c r="UIG336" s="16"/>
      <c r="UIH336" s="17"/>
      <c r="UII336" s="18"/>
      <c r="UIJ336" s="17"/>
      <c r="UIK336" s="19"/>
      <c r="UIL336" s="19"/>
      <c r="UIM336" s="19"/>
      <c r="UIN336" s="15"/>
      <c r="UIO336" s="16"/>
      <c r="UIP336" s="17"/>
      <c r="UIQ336" s="18"/>
      <c r="UIR336" s="17"/>
      <c r="UIS336" s="19"/>
      <c r="UIT336" s="19"/>
      <c r="UIU336" s="19"/>
      <c r="UIV336" s="15"/>
      <c r="UIW336" s="16"/>
      <c r="UIX336" s="17"/>
      <c r="UIY336" s="18"/>
      <c r="UIZ336" s="17"/>
      <c r="UJA336" s="19"/>
      <c r="UJB336" s="19"/>
      <c r="UJC336" s="19"/>
      <c r="UJD336" s="15"/>
      <c r="UJE336" s="16"/>
      <c r="UJF336" s="17"/>
      <c r="UJG336" s="18"/>
      <c r="UJH336" s="17"/>
      <c r="UJI336" s="19"/>
      <c r="UJJ336" s="19"/>
      <c r="UJK336" s="19"/>
      <c r="UJL336" s="15"/>
      <c r="UJM336" s="16"/>
      <c r="UJN336" s="17"/>
      <c r="UJO336" s="18"/>
      <c r="UJP336" s="17"/>
      <c r="UJQ336" s="19"/>
      <c r="UJR336" s="19"/>
      <c r="UJS336" s="19"/>
      <c r="UJT336" s="15"/>
      <c r="UJU336" s="16"/>
      <c r="UJV336" s="17"/>
      <c r="UJW336" s="18"/>
      <c r="UJX336" s="17"/>
      <c r="UJY336" s="19"/>
      <c r="UJZ336" s="19"/>
      <c r="UKA336" s="19"/>
      <c r="UKB336" s="15"/>
      <c r="UKC336" s="16"/>
      <c r="UKD336" s="17"/>
      <c r="UKE336" s="18"/>
      <c r="UKF336" s="17"/>
      <c r="UKG336" s="19"/>
      <c r="UKH336" s="19"/>
      <c r="UKI336" s="19"/>
      <c r="UKJ336" s="15"/>
      <c r="UKK336" s="16"/>
      <c r="UKL336" s="17"/>
      <c r="UKM336" s="18"/>
      <c r="UKN336" s="17"/>
      <c r="UKO336" s="19"/>
      <c r="UKP336" s="19"/>
      <c r="UKQ336" s="19"/>
      <c r="UKR336" s="15"/>
      <c r="UKS336" s="16"/>
      <c r="UKT336" s="17"/>
      <c r="UKU336" s="18"/>
      <c r="UKV336" s="17"/>
      <c r="UKW336" s="19"/>
      <c r="UKX336" s="19"/>
      <c r="UKY336" s="19"/>
      <c r="UKZ336" s="15"/>
      <c r="ULA336" s="16"/>
      <c r="ULB336" s="17"/>
      <c r="ULC336" s="18"/>
      <c r="ULD336" s="17"/>
      <c r="ULE336" s="19"/>
      <c r="ULF336" s="19"/>
      <c r="ULG336" s="19"/>
      <c r="ULH336" s="15"/>
      <c r="ULI336" s="16"/>
      <c r="ULJ336" s="17"/>
      <c r="ULK336" s="18"/>
      <c r="ULL336" s="17"/>
      <c r="ULM336" s="19"/>
      <c r="ULN336" s="19"/>
      <c r="ULO336" s="19"/>
      <c r="ULP336" s="15"/>
      <c r="ULQ336" s="16"/>
      <c r="ULR336" s="17"/>
      <c r="ULS336" s="18"/>
      <c r="ULT336" s="17"/>
      <c r="ULU336" s="19"/>
      <c r="ULV336" s="19"/>
      <c r="ULW336" s="19"/>
      <c r="ULX336" s="15"/>
      <c r="ULY336" s="16"/>
      <c r="ULZ336" s="17"/>
      <c r="UMA336" s="18"/>
      <c r="UMB336" s="17"/>
      <c r="UMC336" s="19"/>
      <c r="UMD336" s="19"/>
      <c r="UME336" s="19"/>
      <c r="UMF336" s="15"/>
      <c r="UMG336" s="16"/>
      <c r="UMH336" s="17"/>
      <c r="UMI336" s="18"/>
      <c r="UMJ336" s="17"/>
      <c r="UMK336" s="19"/>
      <c r="UML336" s="19"/>
      <c r="UMM336" s="19"/>
      <c r="UMN336" s="15"/>
      <c r="UMO336" s="16"/>
      <c r="UMP336" s="17"/>
      <c r="UMQ336" s="18"/>
      <c r="UMR336" s="17"/>
      <c r="UMS336" s="19"/>
      <c r="UMT336" s="19"/>
      <c r="UMU336" s="19"/>
      <c r="UMV336" s="15"/>
      <c r="UMW336" s="16"/>
      <c r="UMX336" s="17"/>
      <c r="UMY336" s="18"/>
      <c r="UMZ336" s="17"/>
      <c r="UNA336" s="19"/>
      <c r="UNB336" s="19"/>
      <c r="UNC336" s="19"/>
      <c r="UND336" s="15"/>
      <c r="UNE336" s="16"/>
      <c r="UNF336" s="17"/>
      <c r="UNG336" s="18"/>
      <c r="UNH336" s="17"/>
      <c r="UNI336" s="19"/>
      <c r="UNJ336" s="19"/>
      <c r="UNK336" s="19"/>
      <c r="UNL336" s="15"/>
      <c r="UNM336" s="16"/>
      <c r="UNN336" s="17"/>
      <c r="UNO336" s="18"/>
      <c r="UNP336" s="17"/>
      <c r="UNQ336" s="19"/>
      <c r="UNR336" s="19"/>
      <c r="UNS336" s="19"/>
      <c r="UNT336" s="15"/>
      <c r="UNU336" s="16"/>
      <c r="UNV336" s="17"/>
      <c r="UNW336" s="18"/>
      <c r="UNX336" s="17"/>
      <c r="UNY336" s="19"/>
      <c r="UNZ336" s="19"/>
      <c r="UOA336" s="19"/>
      <c r="UOB336" s="15"/>
      <c r="UOC336" s="16"/>
      <c r="UOD336" s="17"/>
      <c r="UOE336" s="18"/>
      <c r="UOF336" s="17"/>
      <c r="UOG336" s="19"/>
      <c r="UOH336" s="19"/>
      <c r="UOI336" s="19"/>
      <c r="UOJ336" s="15"/>
      <c r="UOK336" s="16"/>
      <c r="UOL336" s="17"/>
      <c r="UOM336" s="18"/>
      <c r="UON336" s="17"/>
      <c r="UOO336" s="19"/>
      <c r="UOP336" s="19"/>
      <c r="UOQ336" s="19"/>
      <c r="UOR336" s="15"/>
      <c r="UOS336" s="16"/>
      <c r="UOT336" s="17"/>
      <c r="UOU336" s="18"/>
      <c r="UOV336" s="17"/>
      <c r="UOW336" s="19"/>
      <c r="UOX336" s="19"/>
      <c r="UOY336" s="19"/>
      <c r="UOZ336" s="15"/>
      <c r="UPA336" s="16"/>
      <c r="UPB336" s="17"/>
      <c r="UPC336" s="18"/>
      <c r="UPD336" s="17"/>
      <c r="UPE336" s="19"/>
      <c r="UPF336" s="19"/>
      <c r="UPG336" s="19"/>
      <c r="UPH336" s="15"/>
      <c r="UPI336" s="16"/>
      <c r="UPJ336" s="17"/>
      <c r="UPK336" s="18"/>
      <c r="UPL336" s="17"/>
      <c r="UPM336" s="19"/>
      <c r="UPN336" s="19"/>
      <c r="UPO336" s="19"/>
      <c r="UPP336" s="15"/>
      <c r="UPQ336" s="16"/>
      <c r="UPR336" s="17"/>
      <c r="UPS336" s="18"/>
      <c r="UPT336" s="17"/>
      <c r="UPU336" s="19"/>
      <c r="UPV336" s="19"/>
      <c r="UPW336" s="19"/>
      <c r="UPX336" s="15"/>
      <c r="UPY336" s="16"/>
      <c r="UPZ336" s="17"/>
      <c r="UQA336" s="18"/>
      <c r="UQB336" s="17"/>
      <c r="UQC336" s="19"/>
      <c r="UQD336" s="19"/>
      <c r="UQE336" s="19"/>
      <c r="UQF336" s="15"/>
      <c r="UQG336" s="16"/>
      <c r="UQH336" s="17"/>
      <c r="UQI336" s="18"/>
      <c r="UQJ336" s="17"/>
      <c r="UQK336" s="19"/>
      <c r="UQL336" s="19"/>
      <c r="UQM336" s="19"/>
      <c r="UQN336" s="15"/>
      <c r="UQO336" s="16"/>
      <c r="UQP336" s="17"/>
      <c r="UQQ336" s="18"/>
      <c r="UQR336" s="17"/>
      <c r="UQS336" s="19"/>
      <c r="UQT336" s="19"/>
      <c r="UQU336" s="19"/>
      <c r="UQV336" s="15"/>
      <c r="UQW336" s="16"/>
      <c r="UQX336" s="17"/>
      <c r="UQY336" s="18"/>
      <c r="UQZ336" s="17"/>
      <c r="URA336" s="19"/>
      <c r="URB336" s="19"/>
      <c r="URC336" s="19"/>
      <c r="URD336" s="15"/>
      <c r="URE336" s="16"/>
      <c r="URF336" s="17"/>
      <c r="URG336" s="18"/>
      <c r="URH336" s="17"/>
      <c r="URI336" s="19"/>
      <c r="URJ336" s="19"/>
      <c r="URK336" s="19"/>
      <c r="URL336" s="15"/>
      <c r="URM336" s="16"/>
      <c r="URN336" s="17"/>
      <c r="URO336" s="18"/>
      <c r="URP336" s="17"/>
      <c r="URQ336" s="19"/>
      <c r="URR336" s="19"/>
      <c r="URS336" s="19"/>
      <c r="URT336" s="15"/>
      <c r="URU336" s="16"/>
      <c r="URV336" s="17"/>
      <c r="URW336" s="18"/>
      <c r="URX336" s="17"/>
      <c r="URY336" s="19"/>
      <c r="URZ336" s="19"/>
      <c r="USA336" s="19"/>
      <c r="USB336" s="15"/>
      <c r="USC336" s="16"/>
      <c r="USD336" s="17"/>
      <c r="USE336" s="18"/>
      <c r="USF336" s="17"/>
      <c r="USG336" s="19"/>
      <c r="USH336" s="19"/>
      <c r="USI336" s="19"/>
      <c r="USJ336" s="15"/>
      <c r="USK336" s="16"/>
      <c r="USL336" s="17"/>
      <c r="USM336" s="18"/>
      <c r="USN336" s="17"/>
      <c r="USO336" s="19"/>
      <c r="USP336" s="19"/>
      <c r="USQ336" s="19"/>
      <c r="USR336" s="15"/>
      <c r="USS336" s="16"/>
      <c r="UST336" s="17"/>
      <c r="USU336" s="18"/>
      <c r="USV336" s="17"/>
      <c r="USW336" s="19"/>
      <c r="USX336" s="19"/>
      <c r="USY336" s="19"/>
      <c r="USZ336" s="15"/>
      <c r="UTA336" s="16"/>
      <c r="UTB336" s="17"/>
      <c r="UTC336" s="18"/>
      <c r="UTD336" s="17"/>
      <c r="UTE336" s="19"/>
      <c r="UTF336" s="19"/>
      <c r="UTG336" s="19"/>
      <c r="UTH336" s="15"/>
      <c r="UTI336" s="16"/>
      <c r="UTJ336" s="17"/>
      <c r="UTK336" s="18"/>
      <c r="UTL336" s="17"/>
      <c r="UTM336" s="19"/>
      <c r="UTN336" s="19"/>
      <c r="UTO336" s="19"/>
      <c r="UTP336" s="15"/>
      <c r="UTQ336" s="16"/>
      <c r="UTR336" s="17"/>
      <c r="UTS336" s="18"/>
      <c r="UTT336" s="17"/>
      <c r="UTU336" s="19"/>
      <c r="UTV336" s="19"/>
      <c r="UTW336" s="19"/>
      <c r="UTX336" s="15"/>
      <c r="UTY336" s="16"/>
      <c r="UTZ336" s="17"/>
      <c r="UUA336" s="18"/>
      <c r="UUB336" s="17"/>
      <c r="UUC336" s="19"/>
      <c r="UUD336" s="19"/>
      <c r="UUE336" s="19"/>
      <c r="UUF336" s="15"/>
      <c r="UUG336" s="16"/>
      <c r="UUH336" s="17"/>
      <c r="UUI336" s="18"/>
      <c r="UUJ336" s="17"/>
      <c r="UUK336" s="19"/>
      <c r="UUL336" s="19"/>
      <c r="UUM336" s="19"/>
      <c r="UUN336" s="15"/>
      <c r="UUO336" s="16"/>
      <c r="UUP336" s="17"/>
      <c r="UUQ336" s="18"/>
      <c r="UUR336" s="17"/>
      <c r="UUS336" s="19"/>
      <c r="UUT336" s="19"/>
      <c r="UUU336" s="19"/>
      <c r="UUV336" s="15"/>
      <c r="UUW336" s="16"/>
      <c r="UUX336" s="17"/>
      <c r="UUY336" s="18"/>
      <c r="UUZ336" s="17"/>
      <c r="UVA336" s="19"/>
      <c r="UVB336" s="19"/>
      <c r="UVC336" s="19"/>
      <c r="UVD336" s="15"/>
      <c r="UVE336" s="16"/>
      <c r="UVF336" s="17"/>
      <c r="UVG336" s="18"/>
      <c r="UVH336" s="17"/>
      <c r="UVI336" s="19"/>
      <c r="UVJ336" s="19"/>
      <c r="UVK336" s="19"/>
      <c r="UVL336" s="15"/>
      <c r="UVM336" s="16"/>
      <c r="UVN336" s="17"/>
      <c r="UVO336" s="18"/>
      <c r="UVP336" s="17"/>
      <c r="UVQ336" s="19"/>
      <c r="UVR336" s="19"/>
      <c r="UVS336" s="19"/>
      <c r="UVT336" s="15"/>
      <c r="UVU336" s="16"/>
      <c r="UVV336" s="17"/>
      <c r="UVW336" s="18"/>
      <c r="UVX336" s="17"/>
      <c r="UVY336" s="19"/>
      <c r="UVZ336" s="19"/>
      <c r="UWA336" s="19"/>
      <c r="UWB336" s="15"/>
      <c r="UWC336" s="16"/>
      <c r="UWD336" s="17"/>
      <c r="UWE336" s="18"/>
      <c r="UWF336" s="17"/>
      <c r="UWG336" s="19"/>
      <c r="UWH336" s="19"/>
      <c r="UWI336" s="19"/>
      <c r="UWJ336" s="15"/>
      <c r="UWK336" s="16"/>
      <c r="UWL336" s="17"/>
      <c r="UWM336" s="18"/>
      <c r="UWN336" s="17"/>
      <c r="UWO336" s="19"/>
      <c r="UWP336" s="19"/>
      <c r="UWQ336" s="19"/>
      <c r="UWR336" s="15"/>
      <c r="UWS336" s="16"/>
      <c r="UWT336" s="17"/>
      <c r="UWU336" s="18"/>
      <c r="UWV336" s="17"/>
      <c r="UWW336" s="19"/>
      <c r="UWX336" s="19"/>
      <c r="UWY336" s="19"/>
      <c r="UWZ336" s="15"/>
      <c r="UXA336" s="16"/>
      <c r="UXB336" s="17"/>
      <c r="UXC336" s="18"/>
      <c r="UXD336" s="17"/>
      <c r="UXE336" s="19"/>
      <c r="UXF336" s="19"/>
      <c r="UXG336" s="19"/>
      <c r="UXH336" s="15"/>
      <c r="UXI336" s="16"/>
      <c r="UXJ336" s="17"/>
      <c r="UXK336" s="18"/>
      <c r="UXL336" s="17"/>
      <c r="UXM336" s="19"/>
      <c r="UXN336" s="19"/>
      <c r="UXO336" s="19"/>
      <c r="UXP336" s="15"/>
      <c r="UXQ336" s="16"/>
      <c r="UXR336" s="17"/>
      <c r="UXS336" s="18"/>
      <c r="UXT336" s="17"/>
      <c r="UXU336" s="19"/>
      <c r="UXV336" s="19"/>
      <c r="UXW336" s="19"/>
      <c r="UXX336" s="15"/>
      <c r="UXY336" s="16"/>
      <c r="UXZ336" s="17"/>
      <c r="UYA336" s="18"/>
      <c r="UYB336" s="17"/>
      <c r="UYC336" s="19"/>
      <c r="UYD336" s="19"/>
      <c r="UYE336" s="19"/>
      <c r="UYF336" s="15"/>
      <c r="UYG336" s="16"/>
      <c r="UYH336" s="17"/>
      <c r="UYI336" s="18"/>
      <c r="UYJ336" s="17"/>
      <c r="UYK336" s="19"/>
      <c r="UYL336" s="19"/>
      <c r="UYM336" s="19"/>
      <c r="UYN336" s="15"/>
      <c r="UYO336" s="16"/>
      <c r="UYP336" s="17"/>
      <c r="UYQ336" s="18"/>
      <c r="UYR336" s="17"/>
      <c r="UYS336" s="19"/>
      <c r="UYT336" s="19"/>
      <c r="UYU336" s="19"/>
      <c r="UYV336" s="15"/>
      <c r="UYW336" s="16"/>
      <c r="UYX336" s="17"/>
      <c r="UYY336" s="18"/>
      <c r="UYZ336" s="17"/>
      <c r="UZA336" s="19"/>
      <c r="UZB336" s="19"/>
      <c r="UZC336" s="19"/>
      <c r="UZD336" s="15"/>
      <c r="UZE336" s="16"/>
      <c r="UZF336" s="17"/>
      <c r="UZG336" s="18"/>
      <c r="UZH336" s="17"/>
      <c r="UZI336" s="19"/>
      <c r="UZJ336" s="19"/>
      <c r="UZK336" s="19"/>
      <c r="UZL336" s="15"/>
      <c r="UZM336" s="16"/>
      <c r="UZN336" s="17"/>
      <c r="UZO336" s="18"/>
      <c r="UZP336" s="17"/>
      <c r="UZQ336" s="19"/>
      <c r="UZR336" s="19"/>
      <c r="UZS336" s="19"/>
      <c r="UZT336" s="15"/>
      <c r="UZU336" s="16"/>
      <c r="UZV336" s="17"/>
      <c r="UZW336" s="18"/>
      <c r="UZX336" s="17"/>
      <c r="UZY336" s="19"/>
      <c r="UZZ336" s="19"/>
      <c r="VAA336" s="19"/>
      <c r="VAB336" s="15"/>
      <c r="VAC336" s="16"/>
      <c r="VAD336" s="17"/>
      <c r="VAE336" s="18"/>
      <c r="VAF336" s="17"/>
      <c r="VAG336" s="19"/>
      <c r="VAH336" s="19"/>
      <c r="VAI336" s="19"/>
      <c r="VAJ336" s="15"/>
      <c r="VAK336" s="16"/>
      <c r="VAL336" s="17"/>
      <c r="VAM336" s="18"/>
      <c r="VAN336" s="17"/>
      <c r="VAO336" s="19"/>
      <c r="VAP336" s="19"/>
      <c r="VAQ336" s="19"/>
      <c r="VAR336" s="15"/>
      <c r="VAS336" s="16"/>
      <c r="VAT336" s="17"/>
      <c r="VAU336" s="18"/>
      <c r="VAV336" s="17"/>
      <c r="VAW336" s="19"/>
      <c r="VAX336" s="19"/>
      <c r="VAY336" s="19"/>
      <c r="VAZ336" s="15"/>
      <c r="VBA336" s="16"/>
      <c r="VBB336" s="17"/>
      <c r="VBC336" s="18"/>
      <c r="VBD336" s="17"/>
      <c r="VBE336" s="19"/>
      <c r="VBF336" s="19"/>
      <c r="VBG336" s="19"/>
      <c r="VBH336" s="15"/>
      <c r="VBI336" s="16"/>
      <c r="VBJ336" s="17"/>
      <c r="VBK336" s="18"/>
      <c r="VBL336" s="17"/>
      <c r="VBM336" s="19"/>
      <c r="VBN336" s="19"/>
      <c r="VBO336" s="19"/>
      <c r="VBP336" s="15"/>
      <c r="VBQ336" s="16"/>
      <c r="VBR336" s="17"/>
      <c r="VBS336" s="18"/>
      <c r="VBT336" s="17"/>
      <c r="VBU336" s="19"/>
      <c r="VBV336" s="19"/>
      <c r="VBW336" s="19"/>
      <c r="VBX336" s="15"/>
      <c r="VBY336" s="16"/>
      <c r="VBZ336" s="17"/>
      <c r="VCA336" s="18"/>
      <c r="VCB336" s="17"/>
      <c r="VCC336" s="19"/>
      <c r="VCD336" s="19"/>
      <c r="VCE336" s="19"/>
      <c r="VCF336" s="15"/>
      <c r="VCG336" s="16"/>
      <c r="VCH336" s="17"/>
      <c r="VCI336" s="18"/>
      <c r="VCJ336" s="17"/>
      <c r="VCK336" s="19"/>
      <c r="VCL336" s="19"/>
      <c r="VCM336" s="19"/>
      <c r="VCN336" s="15"/>
      <c r="VCO336" s="16"/>
      <c r="VCP336" s="17"/>
      <c r="VCQ336" s="18"/>
      <c r="VCR336" s="17"/>
      <c r="VCS336" s="19"/>
      <c r="VCT336" s="19"/>
      <c r="VCU336" s="19"/>
      <c r="VCV336" s="15"/>
      <c r="VCW336" s="16"/>
      <c r="VCX336" s="17"/>
      <c r="VCY336" s="18"/>
      <c r="VCZ336" s="17"/>
      <c r="VDA336" s="19"/>
      <c r="VDB336" s="19"/>
      <c r="VDC336" s="19"/>
      <c r="VDD336" s="15"/>
      <c r="VDE336" s="16"/>
      <c r="VDF336" s="17"/>
      <c r="VDG336" s="18"/>
      <c r="VDH336" s="17"/>
      <c r="VDI336" s="19"/>
      <c r="VDJ336" s="19"/>
      <c r="VDK336" s="19"/>
      <c r="VDL336" s="15"/>
      <c r="VDM336" s="16"/>
      <c r="VDN336" s="17"/>
      <c r="VDO336" s="18"/>
      <c r="VDP336" s="17"/>
      <c r="VDQ336" s="19"/>
      <c r="VDR336" s="19"/>
      <c r="VDS336" s="19"/>
      <c r="VDT336" s="15"/>
      <c r="VDU336" s="16"/>
      <c r="VDV336" s="17"/>
      <c r="VDW336" s="18"/>
      <c r="VDX336" s="17"/>
      <c r="VDY336" s="19"/>
      <c r="VDZ336" s="19"/>
      <c r="VEA336" s="19"/>
      <c r="VEB336" s="15"/>
      <c r="VEC336" s="16"/>
      <c r="VED336" s="17"/>
      <c r="VEE336" s="18"/>
      <c r="VEF336" s="17"/>
      <c r="VEG336" s="19"/>
      <c r="VEH336" s="19"/>
      <c r="VEI336" s="19"/>
      <c r="VEJ336" s="15"/>
      <c r="VEK336" s="16"/>
      <c r="VEL336" s="17"/>
      <c r="VEM336" s="18"/>
      <c r="VEN336" s="17"/>
      <c r="VEO336" s="19"/>
      <c r="VEP336" s="19"/>
      <c r="VEQ336" s="19"/>
      <c r="VER336" s="15"/>
      <c r="VES336" s="16"/>
      <c r="VET336" s="17"/>
      <c r="VEU336" s="18"/>
      <c r="VEV336" s="17"/>
      <c r="VEW336" s="19"/>
      <c r="VEX336" s="19"/>
      <c r="VEY336" s="19"/>
      <c r="VEZ336" s="15"/>
      <c r="VFA336" s="16"/>
      <c r="VFB336" s="17"/>
      <c r="VFC336" s="18"/>
      <c r="VFD336" s="17"/>
      <c r="VFE336" s="19"/>
      <c r="VFF336" s="19"/>
      <c r="VFG336" s="19"/>
      <c r="VFH336" s="15"/>
      <c r="VFI336" s="16"/>
      <c r="VFJ336" s="17"/>
      <c r="VFK336" s="18"/>
      <c r="VFL336" s="17"/>
      <c r="VFM336" s="19"/>
      <c r="VFN336" s="19"/>
      <c r="VFO336" s="19"/>
      <c r="VFP336" s="15"/>
      <c r="VFQ336" s="16"/>
      <c r="VFR336" s="17"/>
      <c r="VFS336" s="18"/>
      <c r="VFT336" s="17"/>
      <c r="VFU336" s="19"/>
      <c r="VFV336" s="19"/>
      <c r="VFW336" s="19"/>
      <c r="VFX336" s="15"/>
      <c r="VFY336" s="16"/>
      <c r="VFZ336" s="17"/>
      <c r="VGA336" s="18"/>
      <c r="VGB336" s="17"/>
      <c r="VGC336" s="19"/>
      <c r="VGD336" s="19"/>
      <c r="VGE336" s="19"/>
      <c r="VGF336" s="15"/>
      <c r="VGG336" s="16"/>
      <c r="VGH336" s="17"/>
      <c r="VGI336" s="18"/>
      <c r="VGJ336" s="17"/>
      <c r="VGK336" s="19"/>
      <c r="VGL336" s="19"/>
      <c r="VGM336" s="19"/>
      <c r="VGN336" s="15"/>
      <c r="VGO336" s="16"/>
      <c r="VGP336" s="17"/>
      <c r="VGQ336" s="18"/>
      <c r="VGR336" s="17"/>
      <c r="VGS336" s="19"/>
      <c r="VGT336" s="19"/>
      <c r="VGU336" s="19"/>
      <c r="VGV336" s="15"/>
      <c r="VGW336" s="16"/>
      <c r="VGX336" s="17"/>
      <c r="VGY336" s="18"/>
      <c r="VGZ336" s="17"/>
      <c r="VHA336" s="19"/>
      <c r="VHB336" s="19"/>
      <c r="VHC336" s="19"/>
      <c r="VHD336" s="15"/>
      <c r="VHE336" s="16"/>
      <c r="VHF336" s="17"/>
      <c r="VHG336" s="18"/>
      <c r="VHH336" s="17"/>
      <c r="VHI336" s="19"/>
      <c r="VHJ336" s="19"/>
      <c r="VHK336" s="19"/>
      <c r="VHL336" s="15"/>
      <c r="VHM336" s="16"/>
      <c r="VHN336" s="17"/>
      <c r="VHO336" s="18"/>
      <c r="VHP336" s="17"/>
      <c r="VHQ336" s="19"/>
      <c r="VHR336" s="19"/>
      <c r="VHS336" s="19"/>
      <c r="VHT336" s="15"/>
      <c r="VHU336" s="16"/>
      <c r="VHV336" s="17"/>
      <c r="VHW336" s="18"/>
      <c r="VHX336" s="17"/>
      <c r="VHY336" s="19"/>
      <c r="VHZ336" s="19"/>
      <c r="VIA336" s="19"/>
      <c r="VIB336" s="15"/>
      <c r="VIC336" s="16"/>
      <c r="VID336" s="17"/>
      <c r="VIE336" s="18"/>
      <c r="VIF336" s="17"/>
      <c r="VIG336" s="19"/>
      <c r="VIH336" s="19"/>
      <c r="VII336" s="19"/>
      <c r="VIJ336" s="15"/>
      <c r="VIK336" s="16"/>
      <c r="VIL336" s="17"/>
      <c r="VIM336" s="18"/>
      <c r="VIN336" s="17"/>
      <c r="VIO336" s="19"/>
      <c r="VIP336" s="19"/>
      <c r="VIQ336" s="19"/>
      <c r="VIR336" s="15"/>
      <c r="VIS336" s="16"/>
      <c r="VIT336" s="17"/>
      <c r="VIU336" s="18"/>
      <c r="VIV336" s="17"/>
      <c r="VIW336" s="19"/>
      <c r="VIX336" s="19"/>
      <c r="VIY336" s="19"/>
      <c r="VIZ336" s="15"/>
      <c r="VJA336" s="16"/>
      <c r="VJB336" s="17"/>
      <c r="VJC336" s="18"/>
      <c r="VJD336" s="17"/>
      <c r="VJE336" s="19"/>
      <c r="VJF336" s="19"/>
      <c r="VJG336" s="19"/>
      <c r="VJH336" s="15"/>
      <c r="VJI336" s="16"/>
      <c r="VJJ336" s="17"/>
      <c r="VJK336" s="18"/>
      <c r="VJL336" s="17"/>
      <c r="VJM336" s="19"/>
      <c r="VJN336" s="19"/>
      <c r="VJO336" s="19"/>
      <c r="VJP336" s="15"/>
      <c r="VJQ336" s="16"/>
      <c r="VJR336" s="17"/>
      <c r="VJS336" s="18"/>
      <c r="VJT336" s="17"/>
      <c r="VJU336" s="19"/>
      <c r="VJV336" s="19"/>
      <c r="VJW336" s="19"/>
      <c r="VJX336" s="15"/>
      <c r="VJY336" s="16"/>
      <c r="VJZ336" s="17"/>
      <c r="VKA336" s="18"/>
      <c r="VKB336" s="17"/>
      <c r="VKC336" s="19"/>
      <c r="VKD336" s="19"/>
      <c r="VKE336" s="19"/>
      <c r="VKF336" s="15"/>
      <c r="VKG336" s="16"/>
      <c r="VKH336" s="17"/>
      <c r="VKI336" s="18"/>
      <c r="VKJ336" s="17"/>
      <c r="VKK336" s="19"/>
      <c r="VKL336" s="19"/>
      <c r="VKM336" s="19"/>
      <c r="VKN336" s="15"/>
      <c r="VKO336" s="16"/>
      <c r="VKP336" s="17"/>
      <c r="VKQ336" s="18"/>
      <c r="VKR336" s="17"/>
      <c r="VKS336" s="19"/>
      <c r="VKT336" s="19"/>
      <c r="VKU336" s="19"/>
      <c r="VKV336" s="15"/>
      <c r="VKW336" s="16"/>
      <c r="VKX336" s="17"/>
      <c r="VKY336" s="18"/>
      <c r="VKZ336" s="17"/>
      <c r="VLA336" s="19"/>
      <c r="VLB336" s="19"/>
      <c r="VLC336" s="19"/>
      <c r="VLD336" s="15"/>
      <c r="VLE336" s="16"/>
      <c r="VLF336" s="17"/>
      <c r="VLG336" s="18"/>
      <c r="VLH336" s="17"/>
      <c r="VLI336" s="19"/>
      <c r="VLJ336" s="19"/>
      <c r="VLK336" s="19"/>
      <c r="VLL336" s="15"/>
      <c r="VLM336" s="16"/>
      <c r="VLN336" s="17"/>
      <c r="VLO336" s="18"/>
      <c r="VLP336" s="17"/>
      <c r="VLQ336" s="19"/>
      <c r="VLR336" s="19"/>
      <c r="VLS336" s="19"/>
      <c r="VLT336" s="15"/>
      <c r="VLU336" s="16"/>
      <c r="VLV336" s="17"/>
      <c r="VLW336" s="18"/>
      <c r="VLX336" s="17"/>
      <c r="VLY336" s="19"/>
      <c r="VLZ336" s="19"/>
      <c r="VMA336" s="19"/>
      <c r="VMB336" s="15"/>
      <c r="VMC336" s="16"/>
      <c r="VMD336" s="17"/>
      <c r="VME336" s="18"/>
      <c r="VMF336" s="17"/>
      <c r="VMG336" s="19"/>
      <c r="VMH336" s="19"/>
      <c r="VMI336" s="19"/>
      <c r="VMJ336" s="15"/>
      <c r="VMK336" s="16"/>
      <c r="VML336" s="17"/>
      <c r="VMM336" s="18"/>
      <c r="VMN336" s="17"/>
      <c r="VMO336" s="19"/>
      <c r="VMP336" s="19"/>
      <c r="VMQ336" s="19"/>
      <c r="VMR336" s="15"/>
      <c r="VMS336" s="16"/>
      <c r="VMT336" s="17"/>
      <c r="VMU336" s="18"/>
      <c r="VMV336" s="17"/>
      <c r="VMW336" s="19"/>
      <c r="VMX336" s="19"/>
      <c r="VMY336" s="19"/>
      <c r="VMZ336" s="15"/>
      <c r="VNA336" s="16"/>
      <c r="VNB336" s="17"/>
      <c r="VNC336" s="18"/>
      <c r="VND336" s="17"/>
      <c r="VNE336" s="19"/>
      <c r="VNF336" s="19"/>
      <c r="VNG336" s="19"/>
      <c r="VNH336" s="15"/>
      <c r="VNI336" s="16"/>
      <c r="VNJ336" s="17"/>
      <c r="VNK336" s="18"/>
      <c r="VNL336" s="17"/>
      <c r="VNM336" s="19"/>
      <c r="VNN336" s="19"/>
      <c r="VNO336" s="19"/>
      <c r="VNP336" s="15"/>
      <c r="VNQ336" s="16"/>
      <c r="VNR336" s="17"/>
      <c r="VNS336" s="18"/>
      <c r="VNT336" s="17"/>
      <c r="VNU336" s="19"/>
      <c r="VNV336" s="19"/>
      <c r="VNW336" s="19"/>
      <c r="VNX336" s="15"/>
      <c r="VNY336" s="16"/>
      <c r="VNZ336" s="17"/>
      <c r="VOA336" s="18"/>
      <c r="VOB336" s="17"/>
      <c r="VOC336" s="19"/>
      <c r="VOD336" s="19"/>
      <c r="VOE336" s="19"/>
      <c r="VOF336" s="15"/>
      <c r="VOG336" s="16"/>
      <c r="VOH336" s="17"/>
      <c r="VOI336" s="18"/>
      <c r="VOJ336" s="17"/>
      <c r="VOK336" s="19"/>
      <c r="VOL336" s="19"/>
      <c r="VOM336" s="19"/>
      <c r="VON336" s="15"/>
      <c r="VOO336" s="16"/>
      <c r="VOP336" s="17"/>
      <c r="VOQ336" s="18"/>
      <c r="VOR336" s="17"/>
      <c r="VOS336" s="19"/>
      <c r="VOT336" s="19"/>
      <c r="VOU336" s="19"/>
      <c r="VOV336" s="15"/>
      <c r="VOW336" s="16"/>
      <c r="VOX336" s="17"/>
      <c r="VOY336" s="18"/>
      <c r="VOZ336" s="17"/>
      <c r="VPA336" s="19"/>
      <c r="VPB336" s="19"/>
      <c r="VPC336" s="19"/>
      <c r="VPD336" s="15"/>
      <c r="VPE336" s="16"/>
      <c r="VPF336" s="17"/>
      <c r="VPG336" s="18"/>
      <c r="VPH336" s="17"/>
      <c r="VPI336" s="19"/>
      <c r="VPJ336" s="19"/>
      <c r="VPK336" s="19"/>
      <c r="VPL336" s="15"/>
      <c r="VPM336" s="16"/>
      <c r="VPN336" s="17"/>
      <c r="VPO336" s="18"/>
      <c r="VPP336" s="17"/>
      <c r="VPQ336" s="19"/>
      <c r="VPR336" s="19"/>
      <c r="VPS336" s="19"/>
      <c r="VPT336" s="15"/>
      <c r="VPU336" s="16"/>
      <c r="VPV336" s="17"/>
      <c r="VPW336" s="18"/>
      <c r="VPX336" s="17"/>
      <c r="VPY336" s="19"/>
      <c r="VPZ336" s="19"/>
      <c r="VQA336" s="19"/>
      <c r="VQB336" s="15"/>
      <c r="VQC336" s="16"/>
      <c r="VQD336" s="17"/>
      <c r="VQE336" s="18"/>
      <c r="VQF336" s="17"/>
      <c r="VQG336" s="19"/>
      <c r="VQH336" s="19"/>
      <c r="VQI336" s="19"/>
      <c r="VQJ336" s="15"/>
      <c r="VQK336" s="16"/>
      <c r="VQL336" s="17"/>
      <c r="VQM336" s="18"/>
      <c r="VQN336" s="17"/>
      <c r="VQO336" s="19"/>
      <c r="VQP336" s="19"/>
      <c r="VQQ336" s="19"/>
      <c r="VQR336" s="15"/>
      <c r="VQS336" s="16"/>
      <c r="VQT336" s="17"/>
      <c r="VQU336" s="18"/>
      <c r="VQV336" s="17"/>
      <c r="VQW336" s="19"/>
      <c r="VQX336" s="19"/>
      <c r="VQY336" s="19"/>
      <c r="VQZ336" s="15"/>
      <c r="VRA336" s="16"/>
      <c r="VRB336" s="17"/>
      <c r="VRC336" s="18"/>
      <c r="VRD336" s="17"/>
      <c r="VRE336" s="19"/>
      <c r="VRF336" s="19"/>
      <c r="VRG336" s="19"/>
      <c r="VRH336" s="15"/>
      <c r="VRI336" s="16"/>
      <c r="VRJ336" s="17"/>
      <c r="VRK336" s="18"/>
      <c r="VRL336" s="17"/>
      <c r="VRM336" s="19"/>
      <c r="VRN336" s="19"/>
      <c r="VRO336" s="19"/>
      <c r="VRP336" s="15"/>
      <c r="VRQ336" s="16"/>
      <c r="VRR336" s="17"/>
      <c r="VRS336" s="18"/>
      <c r="VRT336" s="17"/>
      <c r="VRU336" s="19"/>
      <c r="VRV336" s="19"/>
      <c r="VRW336" s="19"/>
      <c r="VRX336" s="15"/>
      <c r="VRY336" s="16"/>
      <c r="VRZ336" s="17"/>
      <c r="VSA336" s="18"/>
      <c r="VSB336" s="17"/>
      <c r="VSC336" s="19"/>
      <c r="VSD336" s="19"/>
      <c r="VSE336" s="19"/>
      <c r="VSF336" s="15"/>
      <c r="VSG336" s="16"/>
      <c r="VSH336" s="17"/>
      <c r="VSI336" s="18"/>
      <c r="VSJ336" s="17"/>
      <c r="VSK336" s="19"/>
      <c r="VSL336" s="19"/>
      <c r="VSM336" s="19"/>
      <c r="VSN336" s="15"/>
      <c r="VSO336" s="16"/>
      <c r="VSP336" s="17"/>
      <c r="VSQ336" s="18"/>
      <c r="VSR336" s="17"/>
      <c r="VSS336" s="19"/>
      <c r="VST336" s="19"/>
      <c r="VSU336" s="19"/>
      <c r="VSV336" s="15"/>
      <c r="VSW336" s="16"/>
      <c r="VSX336" s="17"/>
      <c r="VSY336" s="18"/>
      <c r="VSZ336" s="17"/>
      <c r="VTA336" s="19"/>
      <c r="VTB336" s="19"/>
      <c r="VTC336" s="19"/>
      <c r="VTD336" s="15"/>
      <c r="VTE336" s="16"/>
      <c r="VTF336" s="17"/>
      <c r="VTG336" s="18"/>
      <c r="VTH336" s="17"/>
      <c r="VTI336" s="19"/>
      <c r="VTJ336" s="19"/>
      <c r="VTK336" s="19"/>
      <c r="VTL336" s="15"/>
      <c r="VTM336" s="16"/>
      <c r="VTN336" s="17"/>
      <c r="VTO336" s="18"/>
      <c r="VTP336" s="17"/>
      <c r="VTQ336" s="19"/>
      <c r="VTR336" s="19"/>
      <c r="VTS336" s="19"/>
      <c r="VTT336" s="15"/>
      <c r="VTU336" s="16"/>
      <c r="VTV336" s="17"/>
      <c r="VTW336" s="18"/>
      <c r="VTX336" s="17"/>
      <c r="VTY336" s="19"/>
      <c r="VTZ336" s="19"/>
      <c r="VUA336" s="19"/>
      <c r="VUB336" s="15"/>
      <c r="VUC336" s="16"/>
      <c r="VUD336" s="17"/>
      <c r="VUE336" s="18"/>
      <c r="VUF336" s="17"/>
      <c r="VUG336" s="19"/>
      <c r="VUH336" s="19"/>
      <c r="VUI336" s="19"/>
      <c r="VUJ336" s="15"/>
      <c r="VUK336" s="16"/>
      <c r="VUL336" s="17"/>
      <c r="VUM336" s="18"/>
      <c r="VUN336" s="17"/>
      <c r="VUO336" s="19"/>
      <c r="VUP336" s="19"/>
      <c r="VUQ336" s="19"/>
      <c r="VUR336" s="15"/>
      <c r="VUS336" s="16"/>
      <c r="VUT336" s="17"/>
      <c r="VUU336" s="18"/>
      <c r="VUV336" s="17"/>
      <c r="VUW336" s="19"/>
      <c r="VUX336" s="19"/>
      <c r="VUY336" s="19"/>
      <c r="VUZ336" s="15"/>
      <c r="VVA336" s="16"/>
      <c r="VVB336" s="17"/>
      <c r="VVC336" s="18"/>
      <c r="VVD336" s="17"/>
      <c r="VVE336" s="19"/>
      <c r="VVF336" s="19"/>
      <c r="VVG336" s="19"/>
      <c r="VVH336" s="15"/>
      <c r="VVI336" s="16"/>
      <c r="VVJ336" s="17"/>
      <c r="VVK336" s="18"/>
      <c r="VVL336" s="17"/>
      <c r="VVM336" s="19"/>
      <c r="VVN336" s="19"/>
      <c r="VVO336" s="19"/>
      <c r="VVP336" s="15"/>
      <c r="VVQ336" s="16"/>
      <c r="VVR336" s="17"/>
      <c r="VVS336" s="18"/>
      <c r="VVT336" s="17"/>
      <c r="VVU336" s="19"/>
      <c r="VVV336" s="19"/>
      <c r="VVW336" s="19"/>
      <c r="VVX336" s="15"/>
      <c r="VVY336" s="16"/>
      <c r="VVZ336" s="17"/>
      <c r="VWA336" s="18"/>
      <c r="VWB336" s="17"/>
      <c r="VWC336" s="19"/>
      <c r="VWD336" s="19"/>
      <c r="VWE336" s="19"/>
      <c r="VWF336" s="15"/>
      <c r="VWG336" s="16"/>
      <c r="VWH336" s="17"/>
      <c r="VWI336" s="18"/>
      <c r="VWJ336" s="17"/>
      <c r="VWK336" s="19"/>
      <c r="VWL336" s="19"/>
      <c r="VWM336" s="19"/>
      <c r="VWN336" s="15"/>
      <c r="VWO336" s="16"/>
      <c r="VWP336" s="17"/>
      <c r="VWQ336" s="18"/>
      <c r="VWR336" s="17"/>
      <c r="VWS336" s="19"/>
      <c r="VWT336" s="19"/>
      <c r="VWU336" s="19"/>
      <c r="VWV336" s="15"/>
      <c r="VWW336" s="16"/>
      <c r="VWX336" s="17"/>
      <c r="VWY336" s="18"/>
      <c r="VWZ336" s="17"/>
      <c r="VXA336" s="19"/>
      <c r="VXB336" s="19"/>
      <c r="VXC336" s="19"/>
      <c r="VXD336" s="15"/>
      <c r="VXE336" s="16"/>
      <c r="VXF336" s="17"/>
      <c r="VXG336" s="18"/>
      <c r="VXH336" s="17"/>
      <c r="VXI336" s="19"/>
      <c r="VXJ336" s="19"/>
      <c r="VXK336" s="19"/>
      <c r="VXL336" s="15"/>
      <c r="VXM336" s="16"/>
      <c r="VXN336" s="17"/>
      <c r="VXO336" s="18"/>
      <c r="VXP336" s="17"/>
      <c r="VXQ336" s="19"/>
      <c r="VXR336" s="19"/>
      <c r="VXS336" s="19"/>
      <c r="VXT336" s="15"/>
      <c r="VXU336" s="16"/>
      <c r="VXV336" s="17"/>
      <c r="VXW336" s="18"/>
      <c r="VXX336" s="17"/>
      <c r="VXY336" s="19"/>
      <c r="VXZ336" s="19"/>
      <c r="VYA336" s="19"/>
      <c r="VYB336" s="15"/>
      <c r="VYC336" s="16"/>
      <c r="VYD336" s="17"/>
      <c r="VYE336" s="18"/>
      <c r="VYF336" s="17"/>
      <c r="VYG336" s="19"/>
      <c r="VYH336" s="19"/>
      <c r="VYI336" s="19"/>
      <c r="VYJ336" s="15"/>
      <c r="VYK336" s="16"/>
      <c r="VYL336" s="17"/>
      <c r="VYM336" s="18"/>
      <c r="VYN336" s="17"/>
      <c r="VYO336" s="19"/>
      <c r="VYP336" s="19"/>
      <c r="VYQ336" s="19"/>
      <c r="VYR336" s="15"/>
      <c r="VYS336" s="16"/>
      <c r="VYT336" s="17"/>
      <c r="VYU336" s="18"/>
      <c r="VYV336" s="17"/>
      <c r="VYW336" s="19"/>
      <c r="VYX336" s="19"/>
      <c r="VYY336" s="19"/>
      <c r="VYZ336" s="15"/>
      <c r="VZA336" s="16"/>
      <c r="VZB336" s="17"/>
      <c r="VZC336" s="18"/>
      <c r="VZD336" s="17"/>
      <c r="VZE336" s="19"/>
      <c r="VZF336" s="19"/>
      <c r="VZG336" s="19"/>
      <c r="VZH336" s="15"/>
      <c r="VZI336" s="16"/>
      <c r="VZJ336" s="17"/>
      <c r="VZK336" s="18"/>
      <c r="VZL336" s="17"/>
      <c r="VZM336" s="19"/>
      <c r="VZN336" s="19"/>
      <c r="VZO336" s="19"/>
      <c r="VZP336" s="15"/>
      <c r="VZQ336" s="16"/>
      <c r="VZR336" s="17"/>
      <c r="VZS336" s="18"/>
      <c r="VZT336" s="17"/>
      <c r="VZU336" s="19"/>
      <c r="VZV336" s="19"/>
      <c r="VZW336" s="19"/>
      <c r="VZX336" s="15"/>
      <c r="VZY336" s="16"/>
      <c r="VZZ336" s="17"/>
      <c r="WAA336" s="18"/>
      <c r="WAB336" s="17"/>
      <c r="WAC336" s="19"/>
      <c r="WAD336" s="19"/>
      <c r="WAE336" s="19"/>
      <c r="WAF336" s="15"/>
      <c r="WAG336" s="16"/>
      <c r="WAH336" s="17"/>
      <c r="WAI336" s="18"/>
      <c r="WAJ336" s="17"/>
      <c r="WAK336" s="19"/>
      <c r="WAL336" s="19"/>
      <c r="WAM336" s="19"/>
      <c r="WAN336" s="15"/>
      <c r="WAO336" s="16"/>
      <c r="WAP336" s="17"/>
      <c r="WAQ336" s="18"/>
      <c r="WAR336" s="17"/>
      <c r="WAS336" s="19"/>
      <c r="WAT336" s="19"/>
      <c r="WAU336" s="19"/>
      <c r="WAV336" s="15"/>
      <c r="WAW336" s="16"/>
      <c r="WAX336" s="17"/>
      <c r="WAY336" s="18"/>
      <c r="WAZ336" s="17"/>
      <c r="WBA336" s="19"/>
      <c r="WBB336" s="19"/>
      <c r="WBC336" s="19"/>
      <c r="WBD336" s="15"/>
      <c r="WBE336" s="16"/>
      <c r="WBF336" s="17"/>
      <c r="WBG336" s="18"/>
      <c r="WBH336" s="17"/>
      <c r="WBI336" s="19"/>
      <c r="WBJ336" s="19"/>
      <c r="WBK336" s="19"/>
      <c r="WBL336" s="15"/>
      <c r="WBM336" s="16"/>
      <c r="WBN336" s="17"/>
      <c r="WBO336" s="18"/>
      <c r="WBP336" s="17"/>
      <c r="WBQ336" s="19"/>
      <c r="WBR336" s="19"/>
      <c r="WBS336" s="19"/>
      <c r="WBT336" s="15"/>
      <c r="WBU336" s="16"/>
      <c r="WBV336" s="17"/>
      <c r="WBW336" s="18"/>
      <c r="WBX336" s="17"/>
      <c r="WBY336" s="19"/>
      <c r="WBZ336" s="19"/>
      <c r="WCA336" s="19"/>
      <c r="WCB336" s="15"/>
      <c r="WCC336" s="16"/>
      <c r="WCD336" s="17"/>
      <c r="WCE336" s="18"/>
      <c r="WCF336" s="17"/>
      <c r="WCG336" s="19"/>
      <c r="WCH336" s="19"/>
      <c r="WCI336" s="19"/>
      <c r="WCJ336" s="15"/>
      <c r="WCK336" s="16"/>
      <c r="WCL336" s="17"/>
      <c r="WCM336" s="18"/>
      <c r="WCN336" s="17"/>
      <c r="WCO336" s="19"/>
      <c r="WCP336" s="19"/>
      <c r="WCQ336" s="19"/>
      <c r="WCR336" s="15"/>
      <c r="WCS336" s="16"/>
      <c r="WCT336" s="17"/>
      <c r="WCU336" s="18"/>
      <c r="WCV336" s="17"/>
      <c r="WCW336" s="19"/>
      <c r="WCX336" s="19"/>
      <c r="WCY336" s="19"/>
      <c r="WCZ336" s="15"/>
      <c r="WDA336" s="16"/>
      <c r="WDB336" s="17"/>
      <c r="WDC336" s="18"/>
      <c r="WDD336" s="17"/>
      <c r="WDE336" s="19"/>
      <c r="WDF336" s="19"/>
      <c r="WDG336" s="19"/>
      <c r="WDH336" s="15"/>
      <c r="WDI336" s="16"/>
      <c r="WDJ336" s="17"/>
      <c r="WDK336" s="18"/>
      <c r="WDL336" s="17"/>
      <c r="WDM336" s="19"/>
      <c r="WDN336" s="19"/>
      <c r="WDO336" s="19"/>
      <c r="WDP336" s="15"/>
      <c r="WDQ336" s="16"/>
      <c r="WDR336" s="17"/>
      <c r="WDS336" s="18"/>
      <c r="WDT336" s="17"/>
      <c r="WDU336" s="19"/>
      <c r="WDV336" s="19"/>
      <c r="WDW336" s="19"/>
      <c r="WDX336" s="15"/>
      <c r="WDY336" s="16"/>
      <c r="WDZ336" s="17"/>
      <c r="WEA336" s="18"/>
      <c r="WEB336" s="17"/>
      <c r="WEC336" s="19"/>
      <c r="WED336" s="19"/>
      <c r="WEE336" s="19"/>
      <c r="WEF336" s="15"/>
      <c r="WEG336" s="16"/>
      <c r="WEH336" s="17"/>
      <c r="WEI336" s="18"/>
      <c r="WEJ336" s="17"/>
      <c r="WEK336" s="19"/>
      <c r="WEL336" s="19"/>
      <c r="WEM336" s="19"/>
      <c r="WEN336" s="15"/>
      <c r="WEO336" s="16"/>
      <c r="WEP336" s="17"/>
      <c r="WEQ336" s="18"/>
      <c r="WER336" s="17"/>
      <c r="WES336" s="19"/>
      <c r="WET336" s="19"/>
      <c r="WEU336" s="19"/>
      <c r="WEV336" s="15"/>
      <c r="WEW336" s="16"/>
      <c r="WEX336" s="17"/>
      <c r="WEY336" s="18"/>
      <c r="WEZ336" s="17"/>
      <c r="WFA336" s="19"/>
      <c r="WFB336" s="19"/>
      <c r="WFC336" s="19"/>
      <c r="WFD336" s="15"/>
      <c r="WFE336" s="16"/>
      <c r="WFF336" s="17"/>
      <c r="WFG336" s="18"/>
      <c r="WFH336" s="17"/>
      <c r="WFI336" s="19"/>
      <c r="WFJ336" s="19"/>
      <c r="WFK336" s="19"/>
      <c r="WFL336" s="15"/>
      <c r="WFM336" s="16"/>
      <c r="WFN336" s="17"/>
      <c r="WFO336" s="18"/>
      <c r="WFP336" s="17"/>
      <c r="WFQ336" s="19"/>
      <c r="WFR336" s="19"/>
      <c r="WFS336" s="19"/>
      <c r="WFT336" s="15"/>
      <c r="WFU336" s="16"/>
      <c r="WFV336" s="17"/>
      <c r="WFW336" s="18"/>
      <c r="WFX336" s="17"/>
      <c r="WFY336" s="19"/>
      <c r="WFZ336" s="19"/>
      <c r="WGA336" s="19"/>
      <c r="WGB336" s="15"/>
      <c r="WGC336" s="16"/>
      <c r="WGD336" s="17"/>
      <c r="WGE336" s="18"/>
      <c r="WGF336" s="17"/>
      <c r="WGG336" s="19"/>
      <c r="WGH336" s="19"/>
      <c r="WGI336" s="19"/>
      <c r="WGJ336" s="15"/>
      <c r="WGK336" s="16"/>
      <c r="WGL336" s="17"/>
      <c r="WGM336" s="18"/>
      <c r="WGN336" s="17"/>
      <c r="WGO336" s="19"/>
      <c r="WGP336" s="19"/>
      <c r="WGQ336" s="19"/>
      <c r="WGR336" s="15"/>
      <c r="WGS336" s="16"/>
      <c r="WGT336" s="17"/>
      <c r="WGU336" s="18"/>
      <c r="WGV336" s="17"/>
      <c r="WGW336" s="19"/>
      <c r="WGX336" s="19"/>
      <c r="WGY336" s="19"/>
      <c r="WGZ336" s="15"/>
      <c r="WHA336" s="16"/>
      <c r="WHB336" s="17"/>
      <c r="WHC336" s="18"/>
      <c r="WHD336" s="17"/>
      <c r="WHE336" s="19"/>
      <c r="WHF336" s="19"/>
      <c r="WHG336" s="19"/>
      <c r="WHH336" s="15"/>
      <c r="WHI336" s="16"/>
      <c r="WHJ336" s="17"/>
      <c r="WHK336" s="18"/>
      <c r="WHL336" s="17"/>
      <c r="WHM336" s="19"/>
      <c r="WHN336" s="19"/>
      <c r="WHO336" s="19"/>
      <c r="WHP336" s="15"/>
      <c r="WHQ336" s="16"/>
      <c r="WHR336" s="17"/>
      <c r="WHS336" s="18"/>
      <c r="WHT336" s="17"/>
      <c r="WHU336" s="19"/>
      <c r="WHV336" s="19"/>
      <c r="WHW336" s="19"/>
      <c r="WHX336" s="15"/>
      <c r="WHY336" s="16"/>
      <c r="WHZ336" s="17"/>
      <c r="WIA336" s="18"/>
      <c r="WIB336" s="17"/>
      <c r="WIC336" s="19"/>
      <c r="WID336" s="19"/>
      <c r="WIE336" s="19"/>
      <c r="WIF336" s="15"/>
      <c r="WIG336" s="16"/>
      <c r="WIH336" s="17"/>
      <c r="WII336" s="18"/>
      <c r="WIJ336" s="17"/>
      <c r="WIK336" s="19"/>
      <c r="WIL336" s="19"/>
      <c r="WIM336" s="19"/>
      <c r="WIN336" s="15"/>
      <c r="WIO336" s="16"/>
      <c r="WIP336" s="17"/>
      <c r="WIQ336" s="18"/>
      <c r="WIR336" s="17"/>
      <c r="WIS336" s="19"/>
      <c r="WIT336" s="19"/>
      <c r="WIU336" s="19"/>
      <c r="WIV336" s="15"/>
      <c r="WIW336" s="16"/>
      <c r="WIX336" s="17"/>
      <c r="WIY336" s="18"/>
      <c r="WIZ336" s="17"/>
      <c r="WJA336" s="19"/>
      <c r="WJB336" s="19"/>
      <c r="WJC336" s="19"/>
      <c r="WJD336" s="15"/>
      <c r="WJE336" s="16"/>
      <c r="WJF336" s="17"/>
      <c r="WJG336" s="18"/>
      <c r="WJH336" s="17"/>
      <c r="WJI336" s="19"/>
      <c r="WJJ336" s="19"/>
      <c r="WJK336" s="19"/>
      <c r="WJL336" s="15"/>
      <c r="WJM336" s="16"/>
      <c r="WJN336" s="17"/>
      <c r="WJO336" s="18"/>
      <c r="WJP336" s="17"/>
      <c r="WJQ336" s="19"/>
      <c r="WJR336" s="19"/>
      <c r="WJS336" s="19"/>
      <c r="WJT336" s="15"/>
      <c r="WJU336" s="16"/>
      <c r="WJV336" s="17"/>
      <c r="WJW336" s="18"/>
      <c r="WJX336" s="17"/>
      <c r="WJY336" s="19"/>
      <c r="WJZ336" s="19"/>
      <c r="WKA336" s="19"/>
      <c r="WKB336" s="15"/>
      <c r="WKC336" s="16"/>
      <c r="WKD336" s="17"/>
      <c r="WKE336" s="18"/>
      <c r="WKF336" s="17"/>
      <c r="WKG336" s="19"/>
      <c r="WKH336" s="19"/>
      <c r="WKI336" s="19"/>
      <c r="WKJ336" s="15"/>
      <c r="WKK336" s="16"/>
      <c r="WKL336" s="17"/>
      <c r="WKM336" s="18"/>
      <c r="WKN336" s="17"/>
      <c r="WKO336" s="19"/>
      <c r="WKP336" s="19"/>
      <c r="WKQ336" s="19"/>
      <c r="WKR336" s="15"/>
      <c r="WKS336" s="16"/>
      <c r="WKT336" s="17"/>
      <c r="WKU336" s="18"/>
      <c r="WKV336" s="17"/>
      <c r="WKW336" s="19"/>
      <c r="WKX336" s="19"/>
      <c r="WKY336" s="19"/>
      <c r="WKZ336" s="15"/>
      <c r="WLA336" s="16"/>
      <c r="WLB336" s="17"/>
      <c r="WLC336" s="18"/>
      <c r="WLD336" s="17"/>
      <c r="WLE336" s="19"/>
      <c r="WLF336" s="19"/>
      <c r="WLG336" s="19"/>
      <c r="WLH336" s="15"/>
      <c r="WLI336" s="16"/>
      <c r="WLJ336" s="17"/>
      <c r="WLK336" s="18"/>
      <c r="WLL336" s="17"/>
      <c r="WLM336" s="19"/>
      <c r="WLN336" s="19"/>
      <c r="WLO336" s="19"/>
      <c r="WLP336" s="15"/>
      <c r="WLQ336" s="16"/>
      <c r="WLR336" s="17"/>
      <c r="WLS336" s="18"/>
      <c r="WLT336" s="17"/>
      <c r="WLU336" s="19"/>
      <c r="WLV336" s="19"/>
      <c r="WLW336" s="19"/>
      <c r="WLX336" s="15"/>
      <c r="WLY336" s="16"/>
      <c r="WLZ336" s="17"/>
      <c r="WMA336" s="18"/>
      <c r="WMB336" s="17"/>
      <c r="WMC336" s="19"/>
      <c r="WMD336" s="19"/>
      <c r="WME336" s="19"/>
      <c r="WMF336" s="15"/>
      <c r="WMG336" s="16"/>
      <c r="WMH336" s="17"/>
      <c r="WMI336" s="18"/>
      <c r="WMJ336" s="17"/>
      <c r="WMK336" s="19"/>
      <c r="WML336" s="19"/>
      <c r="WMM336" s="19"/>
      <c r="WMN336" s="15"/>
      <c r="WMO336" s="16"/>
      <c r="WMP336" s="17"/>
      <c r="WMQ336" s="18"/>
      <c r="WMR336" s="17"/>
      <c r="WMS336" s="19"/>
      <c r="WMT336" s="19"/>
      <c r="WMU336" s="19"/>
      <c r="WMV336" s="15"/>
      <c r="WMW336" s="16"/>
      <c r="WMX336" s="17"/>
      <c r="WMY336" s="18"/>
      <c r="WMZ336" s="17"/>
      <c r="WNA336" s="19"/>
      <c r="WNB336" s="19"/>
      <c r="WNC336" s="19"/>
      <c r="WND336" s="15"/>
      <c r="WNE336" s="16"/>
      <c r="WNF336" s="17"/>
      <c r="WNG336" s="18"/>
      <c r="WNH336" s="17"/>
      <c r="WNI336" s="19"/>
      <c r="WNJ336" s="19"/>
      <c r="WNK336" s="19"/>
      <c r="WNL336" s="15"/>
      <c r="WNM336" s="16"/>
      <c r="WNN336" s="17"/>
      <c r="WNO336" s="18"/>
      <c r="WNP336" s="17"/>
      <c r="WNQ336" s="19"/>
      <c r="WNR336" s="19"/>
      <c r="WNS336" s="19"/>
      <c r="WNT336" s="15"/>
      <c r="WNU336" s="16"/>
      <c r="WNV336" s="17"/>
      <c r="WNW336" s="18"/>
      <c r="WNX336" s="17"/>
      <c r="WNY336" s="19"/>
      <c r="WNZ336" s="19"/>
      <c r="WOA336" s="19"/>
      <c r="WOB336" s="15"/>
      <c r="WOC336" s="16"/>
      <c r="WOD336" s="17"/>
      <c r="WOE336" s="18"/>
      <c r="WOF336" s="17"/>
      <c r="WOG336" s="19"/>
      <c r="WOH336" s="19"/>
      <c r="WOI336" s="19"/>
      <c r="WOJ336" s="15"/>
      <c r="WOK336" s="16"/>
      <c r="WOL336" s="17"/>
      <c r="WOM336" s="18"/>
      <c r="WON336" s="17"/>
      <c r="WOO336" s="19"/>
      <c r="WOP336" s="19"/>
      <c r="WOQ336" s="19"/>
      <c r="WOR336" s="15"/>
      <c r="WOS336" s="16"/>
      <c r="WOT336" s="17"/>
      <c r="WOU336" s="18"/>
      <c r="WOV336" s="17"/>
      <c r="WOW336" s="19"/>
      <c r="WOX336" s="19"/>
      <c r="WOY336" s="19"/>
      <c r="WOZ336" s="15"/>
      <c r="WPA336" s="16"/>
      <c r="WPB336" s="17"/>
      <c r="WPC336" s="18"/>
      <c r="WPD336" s="17"/>
      <c r="WPE336" s="19"/>
      <c r="WPF336" s="19"/>
      <c r="WPG336" s="19"/>
      <c r="WPH336" s="15"/>
      <c r="WPI336" s="16"/>
      <c r="WPJ336" s="17"/>
      <c r="WPK336" s="18"/>
      <c r="WPL336" s="17"/>
      <c r="WPM336" s="19"/>
      <c r="WPN336" s="19"/>
      <c r="WPO336" s="19"/>
      <c r="WPP336" s="15"/>
      <c r="WPQ336" s="16"/>
      <c r="WPR336" s="17"/>
      <c r="WPS336" s="18"/>
      <c r="WPT336" s="17"/>
      <c r="WPU336" s="19"/>
      <c r="WPV336" s="19"/>
      <c r="WPW336" s="19"/>
      <c r="WPX336" s="15"/>
      <c r="WPY336" s="16"/>
      <c r="WPZ336" s="17"/>
      <c r="WQA336" s="18"/>
      <c r="WQB336" s="17"/>
      <c r="WQC336" s="19"/>
      <c r="WQD336" s="19"/>
      <c r="WQE336" s="19"/>
      <c r="WQF336" s="15"/>
      <c r="WQG336" s="16"/>
      <c r="WQH336" s="17"/>
      <c r="WQI336" s="18"/>
      <c r="WQJ336" s="17"/>
      <c r="WQK336" s="19"/>
      <c r="WQL336" s="19"/>
      <c r="WQM336" s="19"/>
      <c r="WQN336" s="15"/>
      <c r="WQO336" s="16"/>
      <c r="WQP336" s="17"/>
      <c r="WQQ336" s="18"/>
      <c r="WQR336" s="17"/>
      <c r="WQS336" s="19"/>
      <c r="WQT336" s="19"/>
      <c r="WQU336" s="19"/>
      <c r="WQV336" s="15"/>
      <c r="WQW336" s="16"/>
      <c r="WQX336" s="17"/>
      <c r="WQY336" s="18"/>
      <c r="WQZ336" s="17"/>
      <c r="WRA336" s="19"/>
      <c r="WRB336" s="19"/>
      <c r="WRC336" s="19"/>
      <c r="WRD336" s="15"/>
      <c r="WRE336" s="16"/>
      <c r="WRF336" s="17"/>
      <c r="WRG336" s="18"/>
      <c r="WRH336" s="17"/>
      <c r="WRI336" s="19"/>
      <c r="WRJ336" s="19"/>
      <c r="WRK336" s="19"/>
      <c r="WRL336" s="15"/>
      <c r="WRM336" s="16"/>
      <c r="WRN336" s="17"/>
      <c r="WRO336" s="18"/>
      <c r="WRP336" s="17"/>
      <c r="WRQ336" s="19"/>
      <c r="WRR336" s="19"/>
      <c r="WRS336" s="19"/>
      <c r="WRT336" s="15"/>
      <c r="WRU336" s="16"/>
      <c r="WRV336" s="17"/>
      <c r="WRW336" s="18"/>
      <c r="WRX336" s="17"/>
      <c r="WRY336" s="19"/>
      <c r="WRZ336" s="19"/>
      <c r="WSA336" s="19"/>
      <c r="WSB336" s="15"/>
      <c r="WSC336" s="16"/>
      <c r="WSD336" s="17"/>
      <c r="WSE336" s="18"/>
      <c r="WSF336" s="17"/>
      <c r="WSG336" s="19"/>
      <c r="WSH336" s="19"/>
      <c r="WSI336" s="19"/>
      <c r="WSJ336" s="15"/>
      <c r="WSK336" s="16"/>
      <c r="WSL336" s="17"/>
      <c r="WSM336" s="18"/>
      <c r="WSN336" s="17"/>
      <c r="WSO336" s="19"/>
      <c r="WSP336" s="19"/>
      <c r="WSQ336" s="19"/>
      <c r="WSR336" s="15"/>
      <c r="WSS336" s="16"/>
      <c r="WST336" s="17"/>
      <c r="WSU336" s="18"/>
      <c r="WSV336" s="17"/>
      <c r="WSW336" s="19"/>
      <c r="WSX336" s="19"/>
      <c r="WSY336" s="19"/>
      <c r="WSZ336" s="15"/>
      <c r="WTA336" s="16"/>
      <c r="WTB336" s="17"/>
      <c r="WTC336" s="18"/>
      <c r="WTD336" s="17"/>
      <c r="WTE336" s="19"/>
      <c r="WTF336" s="19"/>
      <c r="WTG336" s="19"/>
      <c r="WTH336" s="15"/>
      <c r="WTI336" s="16"/>
      <c r="WTJ336" s="17"/>
      <c r="WTK336" s="18"/>
      <c r="WTL336" s="17"/>
      <c r="WTM336" s="19"/>
      <c r="WTN336" s="19"/>
      <c r="WTO336" s="19"/>
      <c r="WTP336" s="15"/>
      <c r="WTQ336" s="16"/>
      <c r="WTR336" s="17"/>
      <c r="WTS336" s="18"/>
      <c r="WTT336" s="17"/>
      <c r="WTU336" s="19"/>
      <c r="WTV336" s="19"/>
      <c r="WTW336" s="19"/>
      <c r="WTX336" s="15"/>
      <c r="WTY336" s="16"/>
      <c r="WTZ336" s="17"/>
      <c r="WUA336" s="18"/>
      <c r="WUB336" s="17"/>
      <c r="WUC336" s="19"/>
      <c r="WUD336" s="19"/>
      <c r="WUE336" s="19"/>
      <c r="WUF336" s="15"/>
      <c r="WUG336" s="16"/>
      <c r="WUH336" s="17"/>
      <c r="WUI336" s="18"/>
      <c r="WUJ336" s="17"/>
      <c r="WUK336" s="19"/>
      <c r="WUL336" s="19"/>
      <c r="WUM336" s="19"/>
      <c r="WUN336" s="15"/>
      <c r="WUO336" s="16"/>
      <c r="WUP336" s="17"/>
      <c r="WUQ336" s="18"/>
      <c r="WUR336" s="17"/>
      <c r="WUS336" s="19"/>
      <c r="WUT336" s="19"/>
      <c r="WUU336" s="19"/>
      <c r="WUV336" s="15"/>
      <c r="WUW336" s="16"/>
      <c r="WUX336" s="17"/>
      <c r="WUY336" s="18"/>
      <c r="WUZ336" s="17"/>
      <c r="WVA336" s="19"/>
      <c r="WVB336" s="19"/>
      <c r="WVC336" s="19"/>
      <c r="WVD336" s="15"/>
      <c r="WVE336" s="16"/>
      <c r="WVF336" s="17"/>
      <c r="WVG336" s="18"/>
      <c r="WVH336" s="17"/>
      <c r="WVI336" s="19"/>
      <c r="WVJ336" s="19"/>
      <c r="WVK336" s="19"/>
      <c r="WVL336" s="15"/>
      <c r="WVM336" s="16"/>
      <c r="WVN336" s="17"/>
      <c r="WVO336" s="18"/>
      <c r="WVP336" s="17"/>
      <c r="WVQ336" s="19"/>
      <c r="WVR336" s="19"/>
      <c r="WVS336" s="19"/>
      <c r="WVT336" s="15"/>
      <c r="WVU336" s="16"/>
      <c r="WVV336" s="17"/>
      <c r="WVW336" s="18"/>
      <c r="WVX336" s="17"/>
      <c r="WVY336" s="19"/>
      <c r="WVZ336" s="19"/>
      <c r="WWA336" s="19"/>
      <c r="WWB336" s="15"/>
      <c r="WWC336" s="16"/>
      <c r="WWD336" s="17"/>
      <c r="WWE336" s="18"/>
      <c r="WWF336" s="17"/>
      <c r="WWG336" s="19"/>
      <c r="WWH336" s="19"/>
      <c r="WWI336" s="19"/>
      <c r="WWJ336" s="15"/>
      <c r="WWK336" s="16"/>
      <c r="WWL336" s="17"/>
      <c r="WWM336" s="18"/>
      <c r="WWN336" s="17"/>
      <c r="WWO336" s="19"/>
      <c r="WWP336" s="19"/>
      <c r="WWQ336" s="19"/>
      <c r="WWR336" s="15"/>
      <c r="WWS336" s="16"/>
      <c r="WWT336" s="17"/>
      <c r="WWU336" s="18"/>
      <c r="WWV336" s="17"/>
      <c r="WWW336" s="19"/>
      <c r="WWX336" s="19"/>
      <c r="WWY336" s="19"/>
      <c r="WWZ336" s="15"/>
      <c r="WXA336" s="16"/>
      <c r="WXB336" s="17"/>
      <c r="WXC336" s="18"/>
      <c r="WXD336" s="17"/>
      <c r="WXE336" s="19"/>
      <c r="WXF336" s="19"/>
      <c r="WXG336" s="19"/>
      <c r="WXH336" s="15"/>
      <c r="WXI336" s="16"/>
      <c r="WXJ336" s="17"/>
      <c r="WXK336" s="18"/>
      <c r="WXL336" s="17"/>
      <c r="WXM336" s="19"/>
      <c r="WXN336" s="19"/>
      <c r="WXO336" s="19"/>
      <c r="WXP336" s="15"/>
      <c r="WXQ336" s="16"/>
      <c r="WXR336" s="17"/>
      <c r="WXS336" s="18"/>
      <c r="WXT336" s="17"/>
      <c r="WXU336" s="19"/>
      <c r="WXV336" s="19"/>
      <c r="WXW336" s="19"/>
      <c r="WXX336" s="15"/>
      <c r="WXY336" s="16"/>
      <c r="WXZ336" s="17"/>
      <c r="WYA336" s="18"/>
      <c r="WYB336" s="17"/>
      <c r="WYC336" s="19"/>
      <c r="WYD336" s="19"/>
      <c r="WYE336" s="19"/>
      <c r="WYF336" s="15"/>
      <c r="WYG336" s="16"/>
      <c r="WYH336" s="17"/>
      <c r="WYI336" s="18"/>
      <c r="WYJ336" s="17"/>
      <c r="WYK336" s="19"/>
      <c r="WYL336" s="19"/>
      <c r="WYM336" s="19"/>
      <c r="WYN336" s="15"/>
      <c r="WYO336" s="16"/>
      <c r="WYP336" s="17"/>
      <c r="WYQ336" s="18"/>
      <c r="WYR336" s="17"/>
      <c r="WYS336" s="19"/>
      <c r="WYT336" s="19"/>
      <c r="WYU336" s="19"/>
      <c r="WYV336" s="15"/>
      <c r="WYW336" s="16"/>
      <c r="WYX336" s="17"/>
      <c r="WYY336" s="18"/>
      <c r="WYZ336" s="17"/>
      <c r="WZA336" s="19"/>
      <c r="WZB336" s="19"/>
      <c r="WZC336" s="19"/>
      <c r="WZD336" s="15"/>
      <c r="WZE336" s="16"/>
      <c r="WZF336" s="17"/>
      <c r="WZG336" s="18"/>
      <c r="WZH336" s="17"/>
      <c r="WZI336" s="19"/>
      <c r="WZJ336" s="19"/>
      <c r="WZK336" s="19"/>
      <c r="WZL336" s="15"/>
      <c r="WZM336" s="16"/>
      <c r="WZN336" s="17"/>
      <c r="WZO336" s="18"/>
      <c r="WZP336" s="17"/>
      <c r="WZQ336" s="19"/>
      <c r="WZR336" s="19"/>
      <c r="WZS336" s="19"/>
      <c r="WZT336" s="15"/>
      <c r="WZU336" s="16"/>
      <c r="WZV336" s="17"/>
      <c r="WZW336" s="18"/>
      <c r="WZX336" s="17"/>
      <c r="WZY336" s="19"/>
      <c r="WZZ336" s="19"/>
      <c r="XAA336" s="19"/>
      <c r="XAB336" s="15"/>
      <c r="XAC336" s="16"/>
      <c r="XAD336" s="17"/>
      <c r="XAE336" s="18"/>
      <c r="XAF336" s="17"/>
      <c r="XAG336" s="19"/>
      <c r="XAH336" s="19"/>
      <c r="XAI336" s="19"/>
      <c r="XAJ336" s="15"/>
      <c r="XAK336" s="16"/>
      <c r="XAL336" s="17"/>
      <c r="XAM336" s="18"/>
      <c r="XAN336" s="17"/>
      <c r="XAO336" s="19"/>
      <c r="XAP336" s="19"/>
      <c r="XAQ336" s="19"/>
      <c r="XAR336" s="15"/>
      <c r="XAS336" s="16"/>
      <c r="XAT336" s="17"/>
      <c r="XAU336" s="18"/>
      <c r="XAV336" s="17"/>
      <c r="XAW336" s="19"/>
      <c r="XAX336" s="19"/>
      <c r="XAY336" s="19"/>
      <c r="XAZ336" s="15"/>
      <c r="XBA336" s="16"/>
      <c r="XBB336" s="17"/>
      <c r="XBC336" s="18"/>
      <c r="XBD336" s="17"/>
      <c r="XBE336" s="19"/>
      <c r="XBF336" s="19"/>
      <c r="XBG336" s="19"/>
      <c r="XBH336" s="15"/>
      <c r="XBI336" s="16"/>
      <c r="XBJ336" s="17"/>
      <c r="XBK336" s="18"/>
      <c r="XBL336" s="17"/>
      <c r="XBM336" s="19"/>
      <c r="XBN336" s="19"/>
      <c r="XBO336" s="19"/>
      <c r="XBP336" s="15"/>
      <c r="XBQ336" s="16"/>
      <c r="XBR336" s="17"/>
      <c r="XBS336" s="18"/>
      <c r="XBT336" s="17"/>
      <c r="XBU336" s="19"/>
      <c r="XBV336" s="19"/>
      <c r="XBW336" s="19"/>
      <c r="XBX336" s="15"/>
      <c r="XBY336" s="16"/>
      <c r="XBZ336" s="17"/>
      <c r="XCA336" s="18"/>
      <c r="XCB336" s="17"/>
      <c r="XCC336" s="19"/>
      <c r="XCD336" s="19"/>
      <c r="XCE336" s="19"/>
      <c r="XCF336" s="15"/>
      <c r="XCG336" s="16"/>
      <c r="XCH336" s="17"/>
      <c r="XCI336" s="18"/>
      <c r="XCJ336" s="17"/>
      <c r="XCK336" s="19"/>
      <c r="XCL336" s="19"/>
      <c r="XCM336" s="19"/>
      <c r="XCN336" s="15"/>
      <c r="XCO336" s="16"/>
      <c r="XCP336" s="17"/>
      <c r="XCQ336" s="18"/>
      <c r="XCR336" s="17"/>
      <c r="XCS336" s="19"/>
      <c r="XCT336" s="19"/>
      <c r="XCU336" s="19"/>
      <c r="XCV336" s="15"/>
      <c r="XCW336" s="16"/>
      <c r="XCX336" s="17"/>
      <c r="XCY336" s="18"/>
      <c r="XCZ336" s="17"/>
      <c r="XDA336" s="19"/>
      <c r="XDB336" s="19"/>
      <c r="XDC336" s="19"/>
      <c r="XDD336" s="15"/>
      <c r="XDE336" s="16"/>
      <c r="XDF336" s="17"/>
      <c r="XDG336" s="18"/>
      <c r="XDH336" s="17"/>
      <c r="XDI336" s="19"/>
      <c r="XDJ336" s="19"/>
      <c r="XDK336" s="19"/>
      <c r="XDL336" s="15"/>
      <c r="XDM336" s="16"/>
      <c r="XDN336" s="17"/>
      <c r="XDO336" s="18"/>
      <c r="XDP336" s="17"/>
      <c r="XDQ336" s="19"/>
      <c r="XDR336" s="19"/>
      <c r="XDS336" s="19"/>
      <c r="XDT336" s="15"/>
      <c r="XDU336" s="16"/>
      <c r="XDV336" s="17"/>
      <c r="XDW336" s="18"/>
      <c r="XDX336" s="17"/>
      <c r="XDY336" s="19"/>
      <c r="XDZ336" s="19"/>
      <c r="XEA336" s="19"/>
      <c r="XEB336" s="15"/>
      <c r="XEC336" s="16"/>
      <c r="XED336" s="17"/>
      <c r="XEE336" s="18"/>
      <c r="XEF336" s="17"/>
      <c r="XEG336" s="19"/>
      <c r="XEH336" s="19"/>
      <c r="XEI336" s="19"/>
    </row>
    <row r="337" spans="2:10" ht="15" outlineLevel="1" x14ac:dyDescent="0.15">
      <c r="B337" s="332" t="s">
        <v>2256</v>
      </c>
      <c r="C337" s="320">
        <v>33</v>
      </c>
      <c r="D337" s="320">
        <v>1</v>
      </c>
      <c r="E337" s="334" t="s">
        <v>2257</v>
      </c>
      <c r="F337" s="320" t="s">
        <v>233</v>
      </c>
      <c r="G337" s="323">
        <v>430.34960912469563</v>
      </c>
      <c r="H337" s="324"/>
      <c r="I337" s="324"/>
      <c r="J337" s="354"/>
    </row>
    <row r="338" spans="2:10" ht="15" x14ac:dyDescent="0.2">
      <c r="B338" s="388"/>
      <c r="C338" s="389">
        <v>34</v>
      </c>
      <c r="D338" s="389"/>
      <c r="E338" s="390" t="s">
        <v>2426</v>
      </c>
      <c r="F338" s="391"/>
      <c r="G338" s="392"/>
      <c r="H338" s="393"/>
      <c r="I338" s="393"/>
    </row>
    <row r="339" spans="2:10" ht="31" customHeight="1" outlineLevel="1" x14ac:dyDescent="0.15">
      <c r="B339" s="387" t="s">
        <v>2427</v>
      </c>
      <c r="C339" s="383">
        <v>34</v>
      </c>
      <c r="D339" s="383">
        <v>1</v>
      </c>
      <c r="E339" s="384" t="s">
        <v>2428</v>
      </c>
      <c r="F339" s="383" t="s">
        <v>287</v>
      </c>
      <c r="G339" s="385">
        <v>1</v>
      </c>
      <c r="H339" s="386"/>
      <c r="I339" s="324"/>
      <c r="J339" s="354"/>
    </row>
    <row r="340" spans="2:10" ht="66" customHeight="1" outlineLevel="1" x14ac:dyDescent="0.15">
      <c r="B340" s="382" t="s">
        <v>2427</v>
      </c>
      <c r="C340" s="383">
        <v>34</v>
      </c>
      <c r="D340" s="383">
        <v>2</v>
      </c>
      <c r="E340" s="384" t="s">
        <v>2429</v>
      </c>
      <c r="F340" s="383" t="s">
        <v>233</v>
      </c>
      <c r="G340" s="385">
        <v>15</v>
      </c>
      <c r="H340" s="386"/>
      <c r="I340" s="324"/>
      <c r="J340" s="354"/>
    </row>
    <row r="341" spans="2:10" ht="93" customHeight="1" outlineLevel="1" x14ac:dyDescent="0.15">
      <c r="B341" s="382" t="s">
        <v>2427</v>
      </c>
      <c r="C341" s="383">
        <v>34</v>
      </c>
      <c r="D341" s="383">
        <v>3</v>
      </c>
      <c r="E341" s="384" t="s">
        <v>2430</v>
      </c>
      <c r="F341" s="383" t="s">
        <v>287</v>
      </c>
      <c r="G341" s="385">
        <v>3</v>
      </c>
      <c r="H341" s="386"/>
      <c r="I341" s="324"/>
      <c r="J341" s="354"/>
    </row>
    <row r="342" spans="2:10" ht="15" outlineLevel="1" x14ac:dyDescent="0.15">
      <c r="B342" s="382" t="s">
        <v>2427</v>
      </c>
      <c r="C342" s="383">
        <v>34</v>
      </c>
      <c r="D342" s="383">
        <v>4</v>
      </c>
      <c r="E342" s="384" t="s">
        <v>2431</v>
      </c>
      <c r="F342" s="383" t="s">
        <v>362</v>
      </c>
      <c r="G342" s="385">
        <v>100</v>
      </c>
      <c r="H342" s="386"/>
      <c r="I342" s="324"/>
      <c r="J342" s="354"/>
    </row>
    <row r="343" spans="2:10" ht="30" outlineLevel="1" x14ac:dyDescent="0.15">
      <c r="B343" s="382" t="s">
        <v>2427</v>
      </c>
      <c r="C343" s="383">
        <v>34</v>
      </c>
      <c r="D343" s="383">
        <v>5</v>
      </c>
      <c r="E343" s="384" t="s">
        <v>2432</v>
      </c>
      <c r="F343" s="383" t="s">
        <v>362</v>
      </c>
      <c r="G343" s="385">
        <v>100</v>
      </c>
      <c r="H343" s="386"/>
      <c r="I343" s="324"/>
      <c r="J343" s="354"/>
    </row>
    <row r="344" spans="2:10" ht="15" outlineLevel="1" x14ac:dyDescent="0.15">
      <c r="B344" s="382" t="s">
        <v>2427</v>
      </c>
      <c r="C344" s="383">
        <v>34</v>
      </c>
      <c r="D344" s="383">
        <v>6</v>
      </c>
      <c r="E344" s="384" t="s">
        <v>2433</v>
      </c>
      <c r="F344" s="383" t="s">
        <v>233</v>
      </c>
      <c r="G344" s="385">
        <v>10</v>
      </c>
      <c r="H344" s="386"/>
      <c r="I344" s="324"/>
      <c r="J344" s="354"/>
    </row>
    <row r="345" spans="2:10" ht="14" outlineLevel="1" x14ac:dyDescent="0.2">
      <c r="B345" s="382" t="s">
        <v>2427</v>
      </c>
      <c r="C345" s="396">
        <v>34</v>
      </c>
      <c r="D345" s="395">
        <v>7</v>
      </c>
      <c r="E345" s="394" t="s">
        <v>2434</v>
      </c>
      <c r="F345" s="395" t="s">
        <v>287</v>
      </c>
      <c r="G345" s="397">
        <v>4</v>
      </c>
      <c r="H345" s="386"/>
      <c r="I345" s="324"/>
    </row>
    <row r="346" spans="2:10" outlineLevel="1" x14ac:dyDescent="0.15">
      <c r="B346" s="3"/>
      <c r="C346" s="3"/>
      <c r="E346" s="3"/>
      <c r="F346" s="3"/>
      <c r="G346" s="27"/>
    </row>
    <row r="347" spans="2:10" ht="35" customHeight="1" x14ac:dyDescent="0.15">
      <c r="B347" s="132" t="s">
        <v>2417</v>
      </c>
      <c r="C347" s="133"/>
      <c r="D347" s="305"/>
      <c r="E347" s="133"/>
      <c r="F347" s="133"/>
      <c r="G347" s="133"/>
      <c r="H347" s="357"/>
      <c r="I347" s="377"/>
      <c r="J347" s="353"/>
    </row>
    <row r="348" spans="2:10" ht="14" outlineLevel="1" thickBot="1" x14ac:dyDescent="0.2">
      <c r="B348" s="3"/>
      <c r="C348" s="3"/>
      <c r="E348" s="3"/>
      <c r="F348" s="3"/>
      <c r="G348" s="27"/>
      <c r="J348" s="355"/>
    </row>
    <row r="349" spans="2:10" ht="14" x14ac:dyDescent="0.15">
      <c r="B349" s="360"/>
      <c r="C349" s="398"/>
      <c r="D349" s="398"/>
      <c r="E349" s="398"/>
      <c r="F349" s="398"/>
      <c r="G349" s="398"/>
      <c r="H349" s="398"/>
      <c r="I349" s="398"/>
      <c r="J349" s="370"/>
    </row>
    <row r="350" spans="2:10" ht="14" customHeight="1" x14ac:dyDescent="0.15">
      <c r="B350" s="420" t="s">
        <v>2423</v>
      </c>
      <c r="C350" s="421"/>
      <c r="D350" s="421"/>
      <c r="E350" s="421"/>
      <c r="F350" s="421"/>
      <c r="G350" s="422" t="s">
        <v>2405</v>
      </c>
      <c r="H350" s="422"/>
      <c r="I350" s="422"/>
      <c r="J350" s="361" t="s">
        <v>2406</v>
      </c>
    </row>
    <row r="351" spans="2:10" ht="66" customHeight="1" x14ac:dyDescent="0.15">
      <c r="B351" s="420" t="s">
        <v>2407</v>
      </c>
      <c r="C351" s="421"/>
      <c r="D351" s="421"/>
      <c r="E351" s="421"/>
      <c r="F351" s="421"/>
      <c r="G351" s="376" t="s">
        <v>2408</v>
      </c>
      <c r="H351" s="376"/>
      <c r="I351" s="361" t="s">
        <v>2409</v>
      </c>
      <c r="J351" s="378"/>
    </row>
    <row r="352" spans="2:10" ht="36" customHeight="1" x14ac:dyDescent="0.15">
      <c r="B352" s="420" t="s">
        <v>2410</v>
      </c>
      <c r="C352" s="421"/>
      <c r="D352" s="421"/>
      <c r="E352" s="421"/>
      <c r="F352" s="421"/>
      <c r="G352" s="380" t="s">
        <v>2411</v>
      </c>
      <c r="H352" s="375"/>
      <c r="I352" s="361" t="s">
        <v>2412</v>
      </c>
      <c r="J352" s="379"/>
    </row>
    <row r="353" spans="2:10" ht="30" customHeight="1" x14ac:dyDescent="0.15">
      <c r="B353" s="362"/>
      <c r="C353" s="371"/>
      <c r="D353" s="363"/>
      <c r="E353" s="363"/>
      <c r="F353" s="364"/>
      <c r="G353" s="381" t="s">
        <v>2413</v>
      </c>
      <c r="H353" s="376"/>
      <c r="I353" s="361" t="s">
        <v>2414</v>
      </c>
      <c r="J353" s="379"/>
    </row>
    <row r="354" spans="2:10" ht="42" customHeight="1" x14ac:dyDescent="0.15">
      <c r="B354" s="365"/>
      <c r="C354" s="372"/>
      <c r="D354" s="372"/>
      <c r="E354" s="372"/>
      <c r="F354" s="366"/>
      <c r="G354" s="376" t="s">
        <v>2415</v>
      </c>
      <c r="H354" s="376"/>
      <c r="I354" s="361" t="s">
        <v>2416</v>
      </c>
      <c r="J354" s="378"/>
    </row>
    <row r="355" spans="2:10" ht="15" thickBot="1" x14ac:dyDescent="0.2">
      <c r="B355" s="367"/>
      <c r="C355" s="368"/>
      <c r="D355" s="368"/>
      <c r="E355" s="368"/>
      <c r="F355" s="369"/>
      <c r="G355" s="423"/>
      <c r="H355" s="423"/>
      <c r="I355" s="423"/>
      <c r="J355" s="373"/>
    </row>
    <row r="356" spans="2:10" x14ac:dyDescent="0.15">
      <c r="B356" s="3"/>
      <c r="C356" s="3"/>
      <c r="E356" s="3"/>
      <c r="F356" s="3"/>
      <c r="G356" s="27"/>
    </row>
    <row r="357" spans="2:10" x14ac:dyDescent="0.15">
      <c r="B357" s="3"/>
      <c r="C357" s="3"/>
      <c r="E357" s="3"/>
      <c r="F357" s="3"/>
      <c r="G357" s="27"/>
    </row>
    <row r="358" spans="2:10" x14ac:dyDescent="0.15">
      <c r="B358" s="3"/>
      <c r="C358" s="3"/>
      <c r="E358" s="3"/>
      <c r="F358" s="3"/>
      <c r="G358" s="27"/>
    </row>
    <row r="359" spans="2:10" x14ac:dyDescent="0.15">
      <c r="B359" s="3"/>
      <c r="C359" s="3"/>
      <c r="E359" s="3"/>
      <c r="F359" s="3"/>
      <c r="G359" s="27"/>
    </row>
    <row r="360" spans="2:10" x14ac:dyDescent="0.15">
      <c r="B360" s="3"/>
      <c r="C360" s="3"/>
      <c r="E360" s="3"/>
      <c r="F360" s="3"/>
      <c r="G360" s="27"/>
    </row>
    <row r="361" spans="2:10" x14ac:dyDescent="0.15">
      <c r="B361" s="3"/>
      <c r="C361" s="3"/>
      <c r="E361" s="3"/>
      <c r="F361" s="3"/>
      <c r="G361" s="27"/>
    </row>
    <row r="362" spans="2:10" x14ac:dyDescent="0.15">
      <c r="B362" s="3"/>
      <c r="C362" s="3"/>
      <c r="E362" s="3"/>
      <c r="F362" s="3"/>
      <c r="G362" s="27"/>
    </row>
    <row r="363" spans="2:10" x14ac:dyDescent="0.15">
      <c r="B363" s="3"/>
      <c r="C363" s="3"/>
      <c r="E363" s="3"/>
      <c r="F363" s="3"/>
      <c r="G363" s="27"/>
    </row>
    <row r="364" spans="2:10" x14ac:dyDescent="0.15">
      <c r="B364" s="3"/>
      <c r="C364" s="3"/>
      <c r="E364" s="3"/>
      <c r="F364" s="3"/>
      <c r="G364" s="27"/>
    </row>
    <row r="365" spans="2:10" x14ac:dyDescent="0.15">
      <c r="B365" s="3"/>
      <c r="C365" s="3"/>
      <c r="E365" s="3"/>
      <c r="F365" s="3"/>
      <c r="G365" s="27"/>
    </row>
    <row r="366" spans="2:10" x14ac:dyDescent="0.15">
      <c r="B366" s="3"/>
      <c r="C366" s="3"/>
      <c r="E366" s="3"/>
      <c r="F366" s="3"/>
      <c r="G366" s="27"/>
    </row>
    <row r="367" spans="2:10" x14ac:dyDescent="0.15">
      <c r="B367" s="3"/>
      <c r="C367" s="3"/>
      <c r="E367" s="3"/>
      <c r="F367" s="3"/>
      <c r="G367" s="27"/>
    </row>
    <row r="368" spans="2:10" x14ac:dyDescent="0.15">
      <c r="B368" s="3"/>
      <c r="C368" s="3"/>
      <c r="E368" s="3"/>
      <c r="F368" s="3"/>
      <c r="G368" s="27"/>
    </row>
    <row r="369" spans="2:7" x14ac:dyDescent="0.15">
      <c r="B369" s="3"/>
      <c r="C369" s="3"/>
      <c r="E369" s="3"/>
      <c r="F369" s="3"/>
      <c r="G369" s="27"/>
    </row>
    <row r="370" spans="2:7" x14ac:dyDescent="0.15">
      <c r="B370" s="3"/>
      <c r="C370" s="3"/>
      <c r="E370" s="3"/>
      <c r="F370" s="3"/>
      <c r="G370" s="27"/>
    </row>
    <row r="371" spans="2:7" x14ac:dyDescent="0.15">
      <c r="B371" s="3"/>
      <c r="C371" s="3"/>
      <c r="E371" s="3"/>
      <c r="F371" s="3"/>
      <c r="G371" s="27"/>
    </row>
    <row r="372" spans="2:7" x14ac:dyDescent="0.15">
      <c r="B372" s="3"/>
      <c r="C372" s="3"/>
      <c r="E372" s="3"/>
      <c r="F372" s="3"/>
      <c r="G372" s="27"/>
    </row>
    <row r="373" spans="2:7" x14ac:dyDescent="0.15">
      <c r="B373" s="3"/>
      <c r="C373" s="3"/>
      <c r="E373" s="3"/>
      <c r="F373" s="3"/>
      <c r="G373" s="27"/>
    </row>
    <row r="374" spans="2:7" x14ac:dyDescent="0.15">
      <c r="B374" s="3"/>
      <c r="C374" s="3"/>
      <c r="E374" s="3"/>
      <c r="F374" s="3"/>
      <c r="G374" s="27"/>
    </row>
    <row r="375" spans="2:7" x14ac:dyDescent="0.15">
      <c r="B375" s="3"/>
      <c r="C375" s="3"/>
      <c r="E375" s="3"/>
      <c r="F375" s="3"/>
      <c r="G375" s="27"/>
    </row>
    <row r="376" spans="2:7" x14ac:dyDescent="0.15">
      <c r="B376" s="3"/>
      <c r="C376" s="3"/>
      <c r="E376" s="3"/>
      <c r="F376" s="3"/>
      <c r="G376" s="27"/>
    </row>
    <row r="377" spans="2:7" x14ac:dyDescent="0.15">
      <c r="B377" s="3"/>
      <c r="C377" s="3"/>
      <c r="E377" s="3"/>
      <c r="F377" s="3"/>
      <c r="G377" s="27"/>
    </row>
    <row r="378" spans="2:7" x14ac:dyDescent="0.15">
      <c r="B378" s="3"/>
      <c r="C378" s="3"/>
      <c r="E378" s="3"/>
      <c r="F378" s="3"/>
      <c r="G378" s="27"/>
    </row>
    <row r="379" spans="2:7" x14ac:dyDescent="0.15">
      <c r="B379" s="3"/>
      <c r="C379" s="3"/>
      <c r="E379" s="3"/>
      <c r="F379" s="3"/>
      <c r="G379" s="27"/>
    </row>
    <row r="380" spans="2:7" x14ac:dyDescent="0.15">
      <c r="B380" s="3"/>
      <c r="C380" s="3"/>
      <c r="E380" s="3"/>
      <c r="F380" s="3"/>
      <c r="G380" s="27"/>
    </row>
    <row r="381" spans="2:7" x14ac:dyDescent="0.15">
      <c r="B381" s="3"/>
      <c r="C381" s="3"/>
      <c r="E381" s="3"/>
      <c r="F381" s="3"/>
      <c r="G381" s="27"/>
    </row>
    <row r="382" spans="2:7" x14ac:dyDescent="0.15">
      <c r="B382" s="3"/>
      <c r="C382" s="3"/>
      <c r="E382" s="3"/>
      <c r="F382" s="3"/>
      <c r="G382" s="27"/>
    </row>
    <row r="383" spans="2:7" x14ac:dyDescent="0.15">
      <c r="B383" s="3"/>
      <c r="C383" s="3"/>
      <c r="E383" s="3"/>
      <c r="F383" s="3"/>
      <c r="G383" s="27"/>
    </row>
    <row r="384" spans="2:7" x14ac:dyDescent="0.15">
      <c r="B384" s="3"/>
      <c r="C384" s="3"/>
      <c r="E384" s="3"/>
      <c r="F384" s="3"/>
      <c r="G384" s="27"/>
    </row>
    <row r="385" spans="2:7" x14ac:dyDescent="0.15">
      <c r="B385" s="3"/>
      <c r="C385" s="3"/>
      <c r="E385" s="3"/>
      <c r="F385" s="3"/>
      <c r="G385" s="27"/>
    </row>
    <row r="386" spans="2:7" x14ac:dyDescent="0.15">
      <c r="B386" s="3"/>
      <c r="C386" s="3"/>
      <c r="E386" s="3"/>
      <c r="F386" s="3"/>
      <c r="G386" s="27"/>
    </row>
    <row r="387" spans="2:7" x14ac:dyDescent="0.15">
      <c r="B387" s="3"/>
      <c r="C387" s="3"/>
      <c r="E387" s="3"/>
      <c r="F387" s="3"/>
      <c r="G387" s="27"/>
    </row>
    <row r="388" spans="2:7" x14ac:dyDescent="0.15">
      <c r="B388" s="3"/>
      <c r="C388" s="3"/>
      <c r="E388" s="3"/>
      <c r="F388" s="3"/>
      <c r="G388" s="27"/>
    </row>
    <row r="389" spans="2:7" x14ac:dyDescent="0.15">
      <c r="B389" s="3"/>
      <c r="C389" s="3"/>
      <c r="E389" s="3"/>
      <c r="F389" s="3"/>
      <c r="G389" s="27"/>
    </row>
    <row r="390" spans="2:7" x14ac:dyDescent="0.15">
      <c r="B390" s="3"/>
      <c r="C390" s="3"/>
      <c r="E390" s="3"/>
      <c r="F390" s="3"/>
      <c r="G390" s="27"/>
    </row>
    <row r="391" spans="2:7" x14ac:dyDescent="0.15">
      <c r="B391" s="3"/>
      <c r="C391" s="3"/>
      <c r="E391" s="3"/>
      <c r="F391" s="3"/>
      <c r="G391" s="27"/>
    </row>
    <row r="392" spans="2:7" x14ac:dyDescent="0.15">
      <c r="B392" s="3"/>
      <c r="C392" s="3"/>
      <c r="E392" s="3"/>
      <c r="F392" s="3"/>
      <c r="G392" s="27"/>
    </row>
    <row r="393" spans="2:7" x14ac:dyDescent="0.15">
      <c r="B393" s="3"/>
      <c r="C393" s="3"/>
      <c r="E393" s="3"/>
      <c r="F393" s="3"/>
      <c r="G393" s="27"/>
    </row>
    <row r="394" spans="2:7" x14ac:dyDescent="0.15">
      <c r="B394" s="3"/>
      <c r="C394" s="3"/>
      <c r="E394" s="3"/>
      <c r="F394" s="3"/>
      <c r="G394" s="27"/>
    </row>
    <row r="395" spans="2:7" x14ac:dyDescent="0.15">
      <c r="B395" s="3"/>
      <c r="C395" s="3"/>
      <c r="E395" s="3"/>
      <c r="F395" s="3"/>
      <c r="G395" s="27"/>
    </row>
    <row r="396" spans="2:7" x14ac:dyDescent="0.15">
      <c r="B396" s="3"/>
      <c r="C396" s="3"/>
      <c r="E396" s="3"/>
      <c r="F396" s="3"/>
      <c r="G396" s="27"/>
    </row>
    <row r="397" spans="2:7" x14ac:dyDescent="0.15">
      <c r="B397" s="3"/>
      <c r="C397" s="3"/>
      <c r="E397" s="3"/>
      <c r="F397" s="3"/>
      <c r="G397" s="27"/>
    </row>
    <row r="398" spans="2:7" x14ac:dyDescent="0.15">
      <c r="B398" s="3"/>
      <c r="C398" s="3"/>
      <c r="E398" s="3"/>
      <c r="F398" s="3"/>
      <c r="G398" s="27"/>
    </row>
    <row r="399" spans="2:7" x14ac:dyDescent="0.15">
      <c r="B399" s="3"/>
      <c r="C399" s="3"/>
      <c r="E399" s="3"/>
      <c r="F399" s="3"/>
      <c r="G399" s="27"/>
    </row>
    <row r="400" spans="2:7" x14ac:dyDescent="0.15">
      <c r="B400" s="3"/>
      <c r="C400" s="3"/>
      <c r="E400" s="3"/>
      <c r="F400" s="3"/>
      <c r="G400" s="27"/>
    </row>
    <row r="401" spans="2:7" x14ac:dyDescent="0.15">
      <c r="B401" s="3"/>
      <c r="C401" s="3"/>
      <c r="E401" s="3"/>
      <c r="F401" s="3"/>
      <c r="G401" s="27"/>
    </row>
    <row r="402" spans="2:7" x14ac:dyDescent="0.15">
      <c r="B402" s="3"/>
      <c r="C402" s="3"/>
      <c r="E402" s="3"/>
      <c r="F402" s="3"/>
      <c r="G402" s="27"/>
    </row>
    <row r="403" spans="2:7" x14ac:dyDescent="0.15">
      <c r="B403" s="3"/>
      <c r="C403" s="3"/>
      <c r="E403" s="3"/>
      <c r="F403" s="3"/>
      <c r="G403" s="27"/>
    </row>
    <row r="404" spans="2:7" x14ac:dyDescent="0.15">
      <c r="B404" s="3"/>
      <c r="C404" s="3"/>
      <c r="E404" s="3"/>
      <c r="F404" s="3"/>
      <c r="G404" s="27"/>
    </row>
    <row r="405" spans="2:7" x14ac:dyDescent="0.15">
      <c r="B405" s="3"/>
      <c r="C405" s="3"/>
      <c r="E405" s="3"/>
      <c r="F405" s="3"/>
      <c r="G405" s="27"/>
    </row>
    <row r="406" spans="2:7" x14ac:dyDescent="0.15">
      <c r="B406" s="3"/>
      <c r="C406" s="3"/>
      <c r="E406" s="3"/>
      <c r="F406" s="3"/>
      <c r="G406" s="27"/>
    </row>
    <row r="407" spans="2:7" x14ac:dyDescent="0.15">
      <c r="B407" s="3"/>
      <c r="C407" s="3"/>
      <c r="E407" s="3"/>
      <c r="F407" s="3"/>
      <c r="G407" s="27"/>
    </row>
    <row r="408" spans="2:7" x14ac:dyDescent="0.15">
      <c r="B408" s="3"/>
      <c r="C408" s="3"/>
      <c r="E408" s="3"/>
      <c r="F408" s="3"/>
      <c r="G408" s="27"/>
    </row>
    <row r="409" spans="2:7" x14ac:dyDescent="0.15">
      <c r="B409" s="3"/>
      <c r="C409" s="3"/>
      <c r="E409" s="3"/>
      <c r="F409" s="3"/>
      <c r="G409" s="27"/>
    </row>
    <row r="410" spans="2:7" x14ac:dyDescent="0.15">
      <c r="B410" s="3"/>
      <c r="C410" s="3"/>
      <c r="E410" s="3"/>
      <c r="F410" s="3"/>
      <c r="G410" s="27"/>
    </row>
    <row r="411" spans="2:7" x14ac:dyDescent="0.15">
      <c r="B411" s="3"/>
      <c r="C411" s="3"/>
      <c r="E411" s="3"/>
      <c r="F411" s="3"/>
      <c r="G411" s="27"/>
    </row>
    <row r="412" spans="2:7" x14ac:dyDescent="0.15">
      <c r="B412" s="3"/>
      <c r="C412" s="3"/>
      <c r="E412" s="3"/>
      <c r="F412" s="3"/>
      <c r="G412" s="27"/>
    </row>
    <row r="413" spans="2:7" x14ac:dyDescent="0.15">
      <c r="B413" s="3"/>
      <c r="C413" s="3"/>
      <c r="E413" s="3"/>
      <c r="F413" s="3"/>
      <c r="G413" s="27"/>
    </row>
    <row r="414" spans="2:7" x14ac:dyDescent="0.15">
      <c r="B414" s="3"/>
      <c r="C414" s="3"/>
      <c r="E414" s="3"/>
      <c r="F414" s="3"/>
      <c r="G414" s="27"/>
    </row>
    <row r="415" spans="2:7" x14ac:dyDescent="0.15">
      <c r="B415" s="3"/>
      <c r="C415" s="3"/>
      <c r="E415" s="3"/>
      <c r="F415" s="3"/>
      <c r="G415" s="27"/>
    </row>
    <row r="416" spans="2:7" x14ac:dyDescent="0.15">
      <c r="B416" s="3"/>
      <c r="C416" s="3"/>
      <c r="E416" s="3"/>
      <c r="F416" s="3"/>
      <c r="G416" s="27"/>
    </row>
    <row r="417" spans="2:7" x14ac:dyDescent="0.15">
      <c r="B417" s="3"/>
      <c r="C417" s="3"/>
      <c r="E417" s="3"/>
      <c r="F417" s="3"/>
      <c r="G417" s="27"/>
    </row>
    <row r="418" spans="2:7" x14ac:dyDescent="0.15">
      <c r="B418" s="3"/>
      <c r="C418" s="3"/>
      <c r="E418" s="3"/>
      <c r="F418" s="3"/>
      <c r="G418" s="27"/>
    </row>
    <row r="419" spans="2:7" x14ac:dyDescent="0.15">
      <c r="B419" s="3"/>
      <c r="C419" s="3"/>
      <c r="E419" s="3"/>
      <c r="F419" s="3"/>
      <c r="G419" s="27"/>
    </row>
    <row r="420" spans="2:7" x14ac:dyDescent="0.15">
      <c r="B420" s="3"/>
      <c r="C420" s="3"/>
      <c r="E420" s="3"/>
      <c r="F420" s="3"/>
      <c r="G420" s="27"/>
    </row>
    <row r="421" spans="2:7" x14ac:dyDescent="0.15">
      <c r="B421" s="3"/>
      <c r="C421" s="3"/>
      <c r="E421" s="3"/>
      <c r="F421" s="3"/>
      <c r="G421" s="27"/>
    </row>
    <row r="422" spans="2:7" x14ac:dyDescent="0.15">
      <c r="B422" s="3"/>
      <c r="C422" s="3"/>
      <c r="E422" s="3"/>
      <c r="F422" s="3"/>
      <c r="G422" s="27"/>
    </row>
    <row r="423" spans="2:7" x14ac:dyDescent="0.15">
      <c r="B423" s="3"/>
      <c r="C423" s="3"/>
      <c r="E423" s="3"/>
      <c r="F423" s="3"/>
      <c r="G423" s="27"/>
    </row>
    <row r="424" spans="2:7" x14ac:dyDescent="0.15">
      <c r="B424" s="3"/>
      <c r="C424" s="3"/>
      <c r="E424" s="3"/>
      <c r="F424" s="3"/>
      <c r="G424" s="27"/>
    </row>
    <row r="425" spans="2:7" x14ac:dyDescent="0.15">
      <c r="B425" s="3"/>
      <c r="C425" s="3"/>
      <c r="E425" s="3"/>
      <c r="F425" s="3"/>
      <c r="G425" s="27"/>
    </row>
    <row r="426" spans="2:7" x14ac:dyDescent="0.15">
      <c r="B426" s="3"/>
      <c r="C426" s="3"/>
      <c r="E426" s="3"/>
      <c r="F426" s="3"/>
      <c r="G426" s="27"/>
    </row>
    <row r="427" spans="2:7" x14ac:dyDescent="0.15">
      <c r="B427" s="3"/>
      <c r="C427" s="3"/>
      <c r="E427" s="3"/>
      <c r="F427" s="3"/>
      <c r="G427" s="27"/>
    </row>
    <row r="428" spans="2:7" x14ac:dyDescent="0.15">
      <c r="B428" s="3"/>
      <c r="C428" s="3"/>
      <c r="E428" s="3"/>
      <c r="F428" s="3"/>
      <c r="G428" s="27"/>
    </row>
    <row r="429" spans="2:7" x14ac:dyDescent="0.15">
      <c r="B429" s="3"/>
      <c r="C429" s="3"/>
      <c r="E429" s="3"/>
      <c r="F429" s="3"/>
      <c r="G429" s="27"/>
    </row>
    <row r="430" spans="2:7" x14ac:dyDescent="0.15">
      <c r="B430" s="3"/>
      <c r="C430" s="3"/>
      <c r="E430" s="3"/>
      <c r="F430" s="3"/>
      <c r="G430" s="27"/>
    </row>
    <row r="431" spans="2:7" x14ac:dyDescent="0.15">
      <c r="B431" s="3"/>
      <c r="C431" s="3"/>
      <c r="E431" s="3"/>
      <c r="F431" s="3"/>
      <c r="G431" s="27"/>
    </row>
    <row r="432" spans="2:7" x14ac:dyDescent="0.15">
      <c r="B432" s="3"/>
      <c r="C432" s="3"/>
      <c r="E432" s="3"/>
      <c r="F432" s="3"/>
      <c r="G432" s="27"/>
    </row>
    <row r="433" spans="2:7" x14ac:dyDescent="0.15">
      <c r="B433" s="3"/>
      <c r="C433" s="3"/>
      <c r="E433" s="3"/>
      <c r="F433" s="3"/>
      <c r="G433" s="27"/>
    </row>
    <row r="434" spans="2:7" x14ac:dyDescent="0.15">
      <c r="B434" s="3"/>
      <c r="C434" s="3"/>
      <c r="E434" s="3"/>
      <c r="F434" s="3"/>
      <c r="G434" s="27"/>
    </row>
    <row r="435" spans="2:7" x14ac:dyDescent="0.15">
      <c r="B435" s="3"/>
      <c r="C435" s="3"/>
      <c r="E435" s="3"/>
      <c r="F435" s="3"/>
      <c r="G435" s="27"/>
    </row>
    <row r="436" spans="2:7" x14ac:dyDescent="0.15">
      <c r="B436" s="3"/>
      <c r="C436" s="3"/>
      <c r="E436" s="3"/>
      <c r="F436" s="3"/>
      <c r="G436" s="27"/>
    </row>
    <row r="437" spans="2:7" x14ac:dyDescent="0.15">
      <c r="B437" s="3"/>
      <c r="C437" s="3"/>
      <c r="E437" s="3"/>
      <c r="F437" s="3"/>
      <c r="G437" s="27"/>
    </row>
    <row r="438" spans="2:7" x14ac:dyDescent="0.15">
      <c r="B438" s="3"/>
      <c r="C438" s="3"/>
      <c r="E438" s="3"/>
      <c r="F438" s="3"/>
      <c r="G438" s="27"/>
    </row>
    <row r="439" spans="2:7" x14ac:dyDescent="0.15">
      <c r="B439" s="3"/>
      <c r="C439" s="3"/>
      <c r="E439" s="3"/>
      <c r="F439" s="3"/>
      <c r="G439" s="27"/>
    </row>
    <row r="440" spans="2:7" x14ac:dyDescent="0.15">
      <c r="B440" s="3"/>
      <c r="C440" s="3"/>
      <c r="E440" s="3"/>
      <c r="F440" s="3"/>
      <c r="G440" s="27"/>
    </row>
    <row r="441" spans="2:7" x14ac:dyDescent="0.15">
      <c r="B441" s="3"/>
      <c r="C441" s="3"/>
      <c r="E441" s="3"/>
      <c r="F441" s="3"/>
      <c r="G441" s="27"/>
    </row>
    <row r="442" spans="2:7" x14ac:dyDescent="0.15">
      <c r="B442" s="3"/>
      <c r="C442" s="3"/>
      <c r="E442" s="3"/>
      <c r="F442" s="3"/>
      <c r="G442" s="27"/>
    </row>
    <row r="443" spans="2:7" x14ac:dyDescent="0.15">
      <c r="B443" s="3"/>
      <c r="C443" s="3"/>
      <c r="E443" s="3"/>
      <c r="F443" s="3"/>
      <c r="G443" s="27"/>
    </row>
    <row r="444" spans="2:7" x14ac:dyDescent="0.15">
      <c r="B444" s="3"/>
      <c r="C444" s="3"/>
      <c r="E444" s="3"/>
      <c r="F444" s="3"/>
      <c r="G444" s="27"/>
    </row>
    <row r="445" spans="2:7" x14ac:dyDescent="0.15">
      <c r="B445" s="3"/>
      <c r="C445" s="3"/>
      <c r="E445" s="3"/>
      <c r="F445" s="3"/>
      <c r="G445" s="27"/>
    </row>
    <row r="446" spans="2:7" x14ac:dyDescent="0.15">
      <c r="B446" s="3"/>
      <c r="C446" s="3"/>
      <c r="E446" s="3"/>
      <c r="F446" s="3"/>
      <c r="G446" s="27"/>
    </row>
    <row r="447" spans="2:7" x14ac:dyDescent="0.15">
      <c r="B447" s="3"/>
      <c r="C447" s="3"/>
      <c r="E447" s="3"/>
      <c r="F447" s="3"/>
      <c r="G447" s="27"/>
    </row>
    <row r="448" spans="2:7" x14ac:dyDescent="0.15">
      <c r="B448" s="3"/>
      <c r="C448" s="3"/>
      <c r="E448" s="3"/>
      <c r="F448" s="3"/>
      <c r="G448" s="27"/>
    </row>
    <row r="449" spans="2:7" x14ac:dyDescent="0.15">
      <c r="B449" s="3"/>
      <c r="C449" s="3"/>
      <c r="E449" s="3"/>
      <c r="F449" s="3"/>
      <c r="G449" s="27"/>
    </row>
    <row r="450" spans="2:7" x14ac:dyDescent="0.15">
      <c r="B450" s="3"/>
      <c r="C450" s="3"/>
      <c r="E450" s="3"/>
      <c r="F450" s="3"/>
      <c r="G450" s="27"/>
    </row>
    <row r="451" spans="2:7" x14ac:dyDescent="0.15">
      <c r="B451" s="3"/>
      <c r="C451" s="3"/>
      <c r="E451" s="3"/>
      <c r="F451" s="3"/>
      <c r="G451" s="27"/>
    </row>
    <row r="452" spans="2:7" x14ac:dyDescent="0.15">
      <c r="B452" s="3"/>
      <c r="C452" s="3"/>
      <c r="E452" s="3"/>
      <c r="F452" s="3"/>
      <c r="G452" s="27"/>
    </row>
    <row r="453" spans="2:7" x14ac:dyDescent="0.15">
      <c r="B453" s="3"/>
      <c r="C453" s="3"/>
      <c r="E453" s="3"/>
      <c r="F453" s="3"/>
      <c r="G453" s="27"/>
    </row>
    <row r="454" spans="2:7" x14ac:dyDescent="0.15">
      <c r="B454" s="3"/>
      <c r="C454" s="3"/>
      <c r="E454" s="3"/>
      <c r="F454" s="3"/>
      <c r="G454" s="27"/>
    </row>
    <row r="455" spans="2:7" x14ac:dyDescent="0.15">
      <c r="B455" s="3"/>
      <c r="C455" s="3"/>
      <c r="E455" s="3"/>
      <c r="F455" s="3"/>
      <c r="G455" s="27"/>
    </row>
    <row r="456" spans="2:7" x14ac:dyDescent="0.15">
      <c r="B456" s="3"/>
      <c r="C456" s="3"/>
      <c r="E456" s="3"/>
      <c r="F456" s="3"/>
      <c r="G456" s="27"/>
    </row>
    <row r="457" spans="2:7" x14ac:dyDescent="0.15">
      <c r="B457" s="3"/>
      <c r="C457" s="3"/>
      <c r="E457" s="3"/>
      <c r="F457" s="3"/>
      <c r="G457" s="27"/>
    </row>
    <row r="458" spans="2:7" x14ac:dyDescent="0.15">
      <c r="B458" s="3"/>
      <c r="C458" s="3"/>
      <c r="E458" s="3"/>
      <c r="F458" s="3"/>
      <c r="G458" s="27"/>
    </row>
    <row r="459" spans="2:7" x14ac:dyDescent="0.15">
      <c r="B459" s="3"/>
      <c r="C459" s="3"/>
      <c r="E459" s="3"/>
      <c r="F459" s="3"/>
      <c r="G459" s="27"/>
    </row>
    <row r="460" spans="2:7" x14ac:dyDescent="0.15">
      <c r="B460" s="3"/>
      <c r="C460" s="3"/>
      <c r="E460" s="3"/>
      <c r="F460" s="3"/>
      <c r="G460" s="27"/>
    </row>
    <row r="461" spans="2:7" x14ac:dyDescent="0.15">
      <c r="B461" s="3"/>
      <c r="C461" s="3"/>
      <c r="E461" s="3"/>
      <c r="F461" s="3"/>
      <c r="G461" s="27"/>
    </row>
    <row r="462" spans="2:7" x14ac:dyDescent="0.15">
      <c r="B462" s="3"/>
      <c r="C462" s="3"/>
      <c r="E462" s="3"/>
      <c r="F462" s="3"/>
      <c r="G462" s="27"/>
    </row>
    <row r="463" spans="2:7" x14ac:dyDescent="0.15">
      <c r="B463" s="3"/>
      <c r="C463" s="3"/>
      <c r="E463" s="3"/>
      <c r="F463" s="3"/>
      <c r="G463" s="27"/>
    </row>
    <row r="464" spans="2:7" x14ac:dyDescent="0.15">
      <c r="B464" s="3"/>
      <c r="C464" s="3"/>
      <c r="E464" s="3"/>
      <c r="F464" s="3"/>
      <c r="G464" s="27"/>
    </row>
    <row r="465" spans="2:7" x14ac:dyDescent="0.15">
      <c r="B465" s="3"/>
      <c r="C465" s="3"/>
      <c r="E465" s="3"/>
      <c r="F465" s="3"/>
      <c r="G465" s="27"/>
    </row>
    <row r="466" spans="2:7" x14ac:dyDescent="0.15">
      <c r="B466" s="3"/>
      <c r="C466" s="3"/>
      <c r="E466" s="3"/>
      <c r="F466" s="3"/>
      <c r="G466" s="27"/>
    </row>
    <row r="467" spans="2:7" x14ac:dyDescent="0.15">
      <c r="B467" s="3"/>
      <c r="C467" s="3"/>
      <c r="E467" s="3"/>
      <c r="F467" s="3"/>
      <c r="G467" s="27"/>
    </row>
    <row r="468" spans="2:7" x14ac:dyDescent="0.15">
      <c r="B468" s="3"/>
      <c r="C468" s="3"/>
      <c r="E468" s="3"/>
      <c r="F468" s="3"/>
      <c r="G468" s="27"/>
    </row>
    <row r="469" spans="2:7" x14ac:dyDescent="0.15">
      <c r="B469" s="3"/>
      <c r="C469" s="3"/>
      <c r="E469" s="3"/>
      <c r="F469" s="3"/>
      <c r="G469" s="27"/>
    </row>
    <row r="470" spans="2:7" x14ac:dyDescent="0.15">
      <c r="B470" s="3"/>
      <c r="C470" s="3"/>
      <c r="E470" s="3"/>
      <c r="F470" s="3"/>
      <c r="G470" s="27"/>
    </row>
    <row r="471" spans="2:7" x14ac:dyDescent="0.15">
      <c r="B471" s="3"/>
      <c r="C471" s="3"/>
      <c r="E471" s="3"/>
      <c r="F471" s="3"/>
      <c r="G471" s="27"/>
    </row>
    <row r="472" spans="2:7" x14ac:dyDescent="0.15">
      <c r="B472" s="3"/>
      <c r="C472" s="3"/>
      <c r="E472" s="3"/>
      <c r="F472" s="3"/>
      <c r="G472" s="27"/>
    </row>
    <row r="473" spans="2:7" x14ac:dyDescent="0.15">
      <c r="B473" s="3"/>
      <c r="C473" s="3"/>
      <c r="E473" s="3"/>
      <c r="F473" s="3"/>
      <c r="G473" s="27"/>
    </row>
    <row r="474" spans="2:7" x14ac:dyDescent="0.15">
      <c r="B474" s="3"/>
      <c r="C474" s="3"/>
      <c r="E474" s="3"/>
      <c r="F474" s="3"/>
      <c r="G474" s="27"/>
    </row>
    <row r="475" spans="2:7" x14ac:dyDescent="0.15">
      <c r="B475" s="3"/>
      <c r="C475" s="3"/>
      <c r="E475" s="3"/>
      <c r="F475" s="3"/>
      <c r="G475" s="27"/>
    </row>
    <row r="476" spans="2:7" x14ac:dyDescent="0.15">
      <c r="B476" s="3"/>
      <c r="C476" s="3"/>
      <c r="E476" s="3"/>
      <c r="F476" s="3"/>
      <c r="G476" s="27"/>
    </row>
    <row r="477" spans="2:7" x14ac:dyDescent="0.15">
      <c r="B477" s="3"/>
      <c r="C477" s="3"/>
      <c r="E477" s="3"/>
      <c r="F477" s="3"/>
      <c r="G477" s="27"/>
    </row>
    <row r="478" spans="2:7" x14ac:dyDescent="0.15">
      <c r="B478" s="3"/>
      <c r="C478" s="3"/>
      <c r="E478" s="3"/>
      <c r="F478" s="3"/>
      <c r="G478" s="27"/>
    </row>
    <row r="479" spans="2:7" x14ac:dyDescent="0.15">
      <c r="B479" s="3"/>
      <c r="C479" s="3"/>
      <c r="E479" s="3"/>
      <c r="F479" s="3"/>
      <c r="G479" s="27"/>
    </row>
    <row r="480" spans="2:7" x14ac:dyDescent="0.15">
      <c r="B480" s="3"/>
      <c r="C480" s="3"/>
      <c r="E480" s="3"/>
      <c r="F480" s="3"/>
      <c r="G480" s="27"/>
    </row>
    <row r="481" spans="2:7" x14ac:dyDescent="0.15">
      <c r="B481" s="3"/>
      <c r="C481" s="3"/>
      <c r="E481" s="3"/>
      <c r="F481" s="3"/>
      <c r="G481" s="27"/>
    </row>
    <row r="482" spans="2:7" x14ac:dyDescent="0.15">
      <c r="B482" s="3"/>
      <c r="C482" s="3"/>
      <c r="E482" s="3"/>
      <c r="F482" s="3"/>
      <c r="G482" s="27"/>
    </row>
    <row r="483" spans="2:7" x14ac:dyDescent="0.15">
      <c r="B483" s="3"/>
      <c r="C483" s="3"/>
      <c r="E483" s="3"/>
      <c r="F483" s="3"/>
      <c r="G483" s="27"/>
    </row>
    <row r="484" spans="2:7" x14ac:dyDescent="0.15">
      <c r="B484" s="3"/>
      <c r="C484" s="3"/>
      <c r="E484" s="3"/>
      <c r="F484" s="3"/>
      <c r="G484" s="27"/>
    </row>
    <row r="485" spans="2:7" x14ac:dyDescent="0.15">
      <c r="B485" s="3"/>
      <c r="C485" s="3"/>
      <c r="E485" s="3"/>
      <c r="F485" s="3"/>
      <c r="G485" s="27"/>
    </row>
    <row r="486" spans="2:7" x14ac:dyDescent="0.15">
      <c r="B486" s="3"/>
      <c r="C486" s="3"/>
      <c r="E486" s="3"/>
      <c r="F486" s="3"/>
      <c r="G486" s="27"/>
    </row>
    <row r="487" spans="2:7" x14ac:dyDescent="0.15">
      <c r="B487" s="3"/>
      <c r="C487" s="3"/>
      <c r="E487" s="3"/>
      <c r="F487" s="3"/>
      <c r="G487" s="27"/>
    </row>
    <row r="488" spans="2:7" x14ac:dyDescent="0.15">
      <c r="B488" s="3"/>
      <c r="C488" s="3"/>
      <c r="E488" s="3"/>
      <c r="F488" s="3"/>
      <c r="G488" s="27"/>
    </row>
    <row r="489" spans="2:7" x14ac:dyDescent="0.15">
      <c r="B489" s="3"/>
      <c r="C489" s="3"/>
      <c r="E489" s="3"/>
      <c r="F489" s="3"/>
      <c r="G489" s="27"/>
    </row>
    <row r="490" spans="2:7" x14ac:dyDescent="0.15">
      <c r="B490" s="3"/>
      <c r="C490" s="3"/>
      <c r="E490" s="3"/>
      <c r="F490" s="3"/>
      <c r="G490" s="27"/>
    </row>
    <row r="491" spans="2:7" x14ac:dyDescent="0.15">
      <c r="B491" s="3"/>
      <c r="C491" s="3"/>
      <c r="E491" s="3"/>
      <c r="F491" s="3"/>
      <c r="G491" s="27"/>
    </row>
    <row r="492" spans="2:7" x14ac:dyDescent="0.15">
      <c r="B492" s="3"/>
      <c r="C492" s="3"/>
      <c r="E492" s="3"/>
      <c r="F492" s="3"/>
      <c r="G492" s="27"/>
    </row>
    <row r="493" spans="2:7" x14ac:dyDescent="0.15">
      <c r="B493" s="3"/>
      <c r="C493" s="3"/>
      <c r="E493" s="3"/>
      <c r="F493" s="3"/>
      <c r="G493" s="27"/>
    </row>
    <row r="494" spans="2:7" x14ac:dyDescent="0.15">
      <c r="B494" s="3"/>
      <c r="C494" s="3"/>
      <c r="E494" s="3"/>
      <c r="F494" s="3"/>
      <c r="G494" s="27"/>
    </row>
    <row r="495" spans="2:7" x14ac:dyDescent="0.15">
      <c r="B495" s="3"/>
      <c r="C495" s="3"/>
      <c r="E495" s="3"/>
      <c r="F495" s="3"/>
      <c r="G495" s="27"/>
    </row>
    <row r="496" spans="2:7" x14ac:dyDescent="0.15">
      <c r="B496" s="3"/>
      <c r="C496" s="3"/>
      <c r="E496" s="3"/>
      <c r="F496" s="3"/>
      <c r="G496" s="27"/>
    </row>
    <row r="497" spans="2:7" x14ac:dyDescent="0.15">
      <c r="B497" s="3"/>
      <c r="C497" s="3"/>
      <c r="E497" s="3"/>
      <c r="F497" s="3"/>
      <c r="G497" s="27"/>
    </row>
    <row r="498" spans="2:7" x14ac:dyDescent="0.15">
      <c r="B498" s="3"/>
      <c r="C498" s="3"/>
      <c r="E498" s="3"/>
      <c r="F498" s="3"/>
      <c r="G498" s="27"/>
    </row>
    <row r="499" spans="2:7" x14ac:dyDescent="0.15">
      <c r="B499" s="3"/>
      <c r="C499" s="3"/>
      <c r="E499" s="3"/>
      <c r="F499" s="3"/>
      <c r="G499" s="27"/>
    </row>
    <row r="500" spans="2:7" x14ac:dyDescent="0.15">
      <c r="B500" s="3"/>
      <c r="C500" s="3"/>
      <c r="E500" s="3"/>
      <c r="F500" s="3"/>
      <c r="G500" s="27"/>
    </row>
    <row r="501" spans="2:7" x14ac:dyDescent="0.15">
      <c r="B501" s="3"/>
      <c r="C501" s="3"/>
      <c r="E501" s="3"/>
      <c r="F501" s="3"/>
      <c r="G501" s="27"/>
    </row>
    <row r="502" spans="2:7" x14ac:dyDescent="0.15">
      <c r="B502" s="3"/>
      <c r="C502" s="3"/>
      <c r="E502" s="3"/>
      <c r="F502" s="3"/>
      <c r="G502" s="27"/>
    </row>
    <row r="503" spans="2:7" x14ac:dyDescent="0.15">
      <c r="B503" s="3"/>
      <c r="C503" s="3"/>
      <c r="E503" s="3"/>
      <c r="F503" s="3"/>
      <c r="G503" s="27"/>
    </row>
    <row r="504" spans="2:7" x14ac:dyDescent="0.15">
      <c r="B504" s="3"/>
      <c r="C504" s="3"/>
      <c r="E504" s="3"/>
      <c r="F504" s="3"/>
      <c r="G504" s="27"/>
    </row>
    <row r="505" spans="2:7" x14ac:dyDescent="0.15">
      <c r="B505" s="3"/>
      <c r="C505" s="3"/>
      <c r="E505" s="3"/>
      <c r="F505" s="3"/>
      <c r="G505" s="27"/>
    </row>
    <row r="506" spans="2:7" x14ac:dyDescent="0.15">
      <c r="B506" s="3"/>
      <c r="C506" s="3"/>
      <c r="E506" s="3"/>
      <c r="F506" s="3"/>
      <c r="G506" s="27"/>
    </row>
    <row r="507" spans="2:7" x14ac:dyDescent="0.15">
      <c r="B507" s="3"/>
      <c r="C507" s="3"/>
      <c r="E507" s="3"/>
      <c r="F507" s="3"/>
      <c r="G507" s="27"/>
    </row>
    <row r="508" spans="2:7" x14ac:dyDescent="0.15">
      <c r="B508" s="3"/>
      <c r="C508" s="3"/>
      <c r="E508" s="3"/>
      <c r="F508" s="3"/>
      <c r="G508" s="27"/>
    </row>
    <row r="509" spans="2:7" x14ac:dyDescent="0.15">
      <c r="B509" s="3"/>
      <c r="C509" s="3"/>
      <c r="E509" s="3"/>
      <c r="F509" s="3"/>
      <c r="G509" s="27"/>
    </row>
    <row r="510" spans="2:7" x14ac:dyDescent="0.15">
      <c r="B510" s="3"/>
      <c r="C510" s="3"/>
      <c r="E510" s="3"/>
      <c r="F510" s="3"/>
      <c r="G510" s="27"/>
    </row>
    <row r="511" spans="2:7" x14ac:dyDescent="0.15">
      <c r="B511" s="3"/>
      <c r="C511" s="3"/>
      <c r="E511" s="3"/>
      <c r="F511" s="3"/>
      <c r="G511" s="27"/>
    </row>
    <row r="512" spans="2:7" x14ac:dyDescent="0.15">
      <c r="B512" s="3"/>
      <c r="C512" s="3"/>
      <c r="E512" s="3"/>
      <c r="F512" s="3"/>
      <c r="G512" s="27"/>
    </row>
    <row r="513" spans="2:7" x14ac:dyDescent="0.15">
      <c r="B513" s="3"/>
      <c r="C513" s="3"/>
      <c r="E513" s="3"/>
      <c r="F513" s="3"/>
      <c r="G513" s="27"/>
    </row>
    <row r="514" spans="2:7" x14ac:dyDescent="0.15">
      <c r="B514" s="3"/>
      <c r="C514" s="3"/>
      <c r="E514" s="3"/>
      <c r="F514" s="3"/>
      <c r="G514" s="27"/>
    </row>
    <row r="515" spans="2:7" x14ac:dyDescent="0.15">
      <c r="B515" s="3"/>
      <c r="C515" s="3"/>
      <c r="E515" s="3"/>
      <c r="F515" s="3"/>
      <c r="G515" s="27"/>
    </row>
    <row r="516" spans="2:7" x14ac:dyDescent="0.15">
      <c r="B516" s="3"/>
      <c r="C516" s="3"/>
      <c r="E516" s="3"/>
      <c r="F516" s="3"/>
      <c r="G516" s="27"/>
    </row>
    <row r="517" spans="2:7" x14ac:dyDescent="0.15">
      <c r="B517" s="3"/>
      <c r="C517" s="3"/>
      <c r="E517" s="3"/>
      <c r="F517" s="3"/>
      <c r="G517" s="27"/>
    </row>
    <row r="518" spans="2:7" x14ac:dyDescent="0.15">
      <c r="B518" s="3"/>
      <c r="C518" s="3"/>
      <c r="E518" s="3"/>
      <c r="F518" s="3"/>
      <c r="G518" s="27"/>
    </row>
    <row r="519" spans="2:7" x14ac:dyDescent="0.15">
      <c r="B519" s="3"/>
      <c r="C519" s="3"/>
      <c r="E519" s="3"/>
      <c r="F519" s="3"/>
      <c r="G519" s="27"/>
    </row>
    <row r="520" spans="2:7" x14ac:dyDescent="0.15">
      <c r="B520" s="3"/>
      <c r="C520" s="3"/>
      <c r="E520" s="3"/>
      <c r="F520" s="3"/>
      <c r="G520" s="27"/>
    </row>
    <row r="521" spans="2:7" x14ac:dyDescent="0.15">
      <c r="B521" s="3"/>
      <c r="C521" s="3"/>
      <c r="E521" s="3"/>
      <c r="F521" s="3"/>
      <c r="G521" s="27"/>
    </row>
    <row r="522" spans="2:7" x14ac:dyDescent="0.15">
      <c r="B522" s="3"/>
      <c r="C522" s="3"/>
      <c r="E522" s="3"/>
      <c r="F522" s="3"/>
      <c r="G522" s="27"/>
    </row>
    <row r="523" spans="2:7" x14ac:dyDescent="0.15">
      <c r="B523" s="3"/>
      <c r="C523" s="3"/>
      <c r="E523" s="3"/>
      <c r="F523" s="3"/>
      <c r="G523" s="27"/>
    </row>
    <row r="524" spans="2:7" x14ac:dyDescent="0.15">
      <c r="B524" s="3"/>
      <c r="C524" s="3"/>
      <c r="E524" s="3"/>
      <c r="F524" s="3"/>
      <c r="G524" s="27"/>
    </row>
    <row r="525" spans="2:7" x14ac:dyDescent="0.15">
      <c r="B525" s="3"/>
      <c r="C525" s="3"/>
      <c r="E525" s="3"/>
      <c r="F525" s="3"/>
      <c r="G525" s="27"/>
    </row>
    <row r="526" spans="2:7" x14ac:dyDescent="0.15">
      <c r="B526" s="3"/>
      <c r="C526" s="3"/>
      <c r="E526" s="3"/>
      <c r="F526" s="3"/>
      <c r="G526" s="27"/>
    </row>
    <row r="527" spans="2:7" x14ac:dyDescent="0.15">
      <c r="B527" s="3"/>
      <c r="C527" s="3"/>
      <c r="E527" s="3"/>
      <c r="F527" s="3"/>
      <c r="G527" s="27"/>
    </row>
    <row r="528" spans="2:7" x14ac:dyDescent="0.15">
      <c r="B528" s="3"/>
      <c r="C528" s="3"/>
      <c r="E528" s="3"/>
      <c r="F528" s="3"/>
      <c r="G528" s="27"/>
    </row>
    <row r="529" spans="2:7" x14ac:dyDescent="0.15">
      <c r="B529" s="3"/>
      <c r="C529" s="3"/>
      <c r="E529" s="3"/>
      <c r="F529" s="3"/>
      <c r="G529" s="27"/>
    </row>
    <row r="530" spans="2:7" x14ac:dyDescent="0.15">
      <c r="B530" s="3"/>
      <c r="C530" s="3"/>
      <c r="E530" s="3"/>
      <c r="F530" s="3"/>
      <c r="G530" s="27"/>
    </row>
    <row r="531" spans="2:7" x14ac:dyDescent="0.15">
      <c r="B531" s="3"/>
      <c r="C531" s="3"/>
      <c r="E531" s="3"/>
      <c r="F531" s="3"/>
      <c r="G531" s="27"/>
    </row>
    <row r="532" spans="2:7" x14ac:dyDescent="0.15">
      <c r="B532" s="3"/>
      <c r="C532" s="3"/>
      <c r="E532" s="3"/>
      <c r="F532" s="3"/>
      <c r="G532" s="27"/>
    </row>
    <row r="533" spans="2:7" x14ac:dyDescent="0.15">
      <c r="B533" s="3"/>
      <c r="C533" s="3"/>
      <c r="E533" s="3"/>
      <c r="F533" s="3"/>
      <c r="G533" s="27"/>
    </row>
    <row r="534" spans="2:7" x14ac:dyDescent="0.15">
      <c r="B534" s="3"/>
      <c r="C534" s="3"/>
      <c r="E534" s="3"/>
      <c r="F534" s="3"/>
      <c r="G534" s="27"/>
    </row>
    <row r="535" spans="2:7" x14ac:dyDescent="0.15">
      <c r="B535" s="3"/>
      <c r="C535" s="3"/>
      <c r="E535" s="3"/>
      <c r="F535" s="3"/>
      <c r="G535" s="27"/>
    </row>
    <row r="536" spans="2:7" x14ac:dyDescent="0.15">
      <c r="B536" s="3"/>
      <c r="C536" s="3"/>
      <c r="E536" s="3"/>
      <c r="F536" s="3"/>
      <c r="G536" s="27"/>
    </row>
    <row r="537" spans="2:7" x14ac:dyDescent="0.15">
      <c r="B537" s="3"/>
      <c r="C537" s="3"/>
      <c r="E537" s="3"/>
      <c r="F537" s="3"/>
      <c r="G537" s="27"/>
    </row>
    <row r="538" spans="2:7" x14ac:dyDescent="0.15">
      <c r="B538" s="3"/>
      <c r="C538" s="3"/>
      <c r="E538" s="3"/>
      <c r="F538" s="3"/>
      <c r="G538" s="27"/>
    </row>
    <row r="539" spans="2:7" x14ac:dyDescent="0.15">
      <c r="B539" s="3"/>
      <c r="C539" s="3"/>
      <c r="E539" s="3"/>
      <c r="F539" s="3"/>
      <c r="G539" s="27"/>
    </row>
    <row r="540" spans="2:7" x14ac:dyDescent="0.15">
      <c r="B540" s="3"/>
      <c r="C540" s="3"/>
      <c r="E540" s="3"/>
      <c r="F540" s="3"/>
      <c r="G540" s="27"/>
    </row>
    <row r="541" spans="2:7" x14ac:dyDescent="0.15">
      <c r="B541" s="3"/>
      <c r="C541" s="3"/>
      <c r="E541" s="3"/>
      <c r="F541" s="3"/>
      <c r="G541" s="27"/>
    </row>
    <row r="542" spans="2:7" x14ac:dyDescent="0.15">
      <c r="B542" s="3"/>
      <c r="C542" s="3"/>
      <c r="E542" s="3"/>
      <c r="F542" s="3"/>
      <c r="G542" s="27"/>
    </row>
    <row r="543" spans="2:7" x14ac:dyDescent="0.15">
      <c r="B543" s="3"/>
      <c r="C543" s="3"/>
      <c r="E543" s="3"/>
      <c r="F543" s="3"/>
      <c r="G543" s="27"/>
    </row>
    <row r="544" spans="2:7" x14ac:dyDescent="0.15">
      <c r="B544" s="3"/>
      <c r="C544" s="3"/>
      <c r="E544" s="3"/>
      <c r="F544" s="3"/>
      <c r="G544" s="27"/>
    </row>
    <row r="545" spans="2:7" x14ac:dyDescent="0.15">
      <c r="B545" s="3"/>
      <c r="C545" s="3"/>
      <c r="E545" s="3"/>
      <c r="F545" s="3"/>
      <c r="G545" s="27"/>
    </row>
    <row r="546" spans="2:7" x14ac:dyDescent="0.15">
      <c r="B546" s="3"/>
      <c r="C546" s="3"/>
      <c r="E546" s="3"/>
      <c r="F546" s="3"/>
      <c r="G546" s="27"/>
    </row>
    <row r="547" spans="2:7" x14ac:dyDescent="0.15">
      <c r="B547" s="3"/>
      <c r="C547" s="3"/>
      <c r="E547" s="3"/>
      <c r="F547" s="3"/>
      <c r="G547" s="27"/>
    </row>
    <row r="548" spans="2:7" x14ac:dyDescent="0.15">
      <c r="B548" s="3"/>
      <c r="C548" s="3"/>
      <c r="E548" s="3"/>
      <c r="F548" s="3"/>
      <c r="G548" s="27"/>
    </row>
    <row r="549" spans="2:7" x14ac:dyDescent="0.15">
      <c r="B549" s="3"/>
      <c r="C549" s="3"/>
      <c r="E549" s="3"/>
      <c r="F549" s="3"/>
      <c r="G549" s="27"/>
    </row>
    <row r="550" spans="2:7" x14ac:dyDescent="0.15">
      <c r="B550" s="3"/>
      <c r="C550" s="3"/>
      <c r="E550" s="3"/>
      <c r="F550" s="3"/>
      <c r="G550" s="27"/>
    </row>
    <row r="551" spans="2:7" x14ac:dyDescent="0.15">
      <c r="B551" s="3"/>
      <c r="C551" s="3"/>
      <c r="E551" s="3"/>
      <c r="F551" s="3"/>
      <c r="G551" s="27"/>
    </row>
    <row r="552" spans="2:7" x14ac:dyDescent="0.15">
      <c r="B552" s="3"/>
      <c r="C552" s="3"/>
      <c r="E552" s="3"/>
      <c r="F552" s="3"/>
      <c r="G552" s="27"/>
    </row>
    <row r="553" spans="2:7" x14ac:dyDescent="0.15">
      <c r="B553" s="3"/>
      <c r="C553" s="3"/>
      <c r="E553" s="3"/>
      <c r="F553" s="3"/>
      <c r="G553" s="27"/>
    </row>
    <row r="554" spans="2:7" x14ac:dyDescent="0.15">
      <c r="B554" s="3"/>
      <c r="C554" s="3"/>
      <c r="E554" s="3"/>
      <c r="F554" s="3"/>
      <c r="G554" s="27"/>
    </row>
    <row r="555" spans="2:7" x14ac:dyDescent="0.15">
      <c r="B555" s="3"/>
      <c r="C555" s="3"/>
      <c r="E555" s="3"/>
      <c r="F555" s="3"/>
      <c r="G555" s="27"/>
    </row>
    <row r="556" spans="2:7" x14ac:dyDescent="0.15">
      <c r="B556" s="3"/>
      <c r="C556" s="3"/>
      <c r="E556" s="3"/>
      <c r="F556" s="3"/>
      <c r="G556" s="27"/>
    </row>
    <row r="557" spans="2:7" x14ac:dyDescent="0.15">
      <c r="B557" s="3"/>
      <c r="C557" s="3"/>
      <c r="E557" s="3"/>
      <c r="F557" s="3"/>
      <c r="G557" s="27"/>
    </row>
    <row r="558" spans="2:7" x14ac:dyDescent="0.15">
      <c r="B558" s="3"/>
      <c r="C558" s="3"/>
      <c r="E558" s="3"/>
      <c r="F558" s="3"/>
      <c r="G558" s="27"/>
    </row>
    <row r="559" spans="2:7" x14ac:dyDescent="0.15">
      <c r="B559" s="3"/>
      <c r="C559" s="3"/>
      <c r="E559" s="3"/>
      <c r="F559" s="3"/>
      <c r="G559" s="27"/>
    </row>
    <row r="560" spans="2:7" x14ac:dyDescent="0.15">
      <c r="B560" s="3"/>
      <c r="C560" s="3"/>
      <c r="E560" s="3"/>
      <c r="F560" s="3"/>
      <c r="G560" s="27"/>
    </row>
    <row r="561" spans="2:7" x14ac:dyDescent="0.15">
      <c r="B561" s="3"/>
      <c r="C561" s="3"/>
      <c r="E561" s="3"/>
      <c r="F561" s="3"/>
      <c r="G561" s="27"/>
    </row>
    <row r="562" spans="2:7" x14ac:dyDescent="0.15">
      <c r="B562" s="3"/>
      <c r="C562" s="3"/>
      <c r="E562" s="3"/>
      <c r="F562" s="3"/>
      <c r="G562" s="27"/>
    </row>
    <row r="563" spans="2:7" x14ac:dyDescent="0.15">
      <c r="B563" s="3"/>
      <c r="C563" s="3"/>
      <c r="E563" s="3"/>
      <c r="F563" s="3"/>
      <c r="G563" s="27"/>
    </row>
    <row r="564" spans="2:7" x14ac:dyDescent="0.15">
      <c r="B564" s="3"/>
      <c r="C564" s="3"/>
      <c r="E564" s="3"/>
      <c r="F564" s="3"/>
      <c r="G564" s="27"/>
    </row>
    <row r="565" spans="2:7" x14ac:dyDescent="0.15">
      <c r="B565" s="3"/>
      <c r="C565" s="3"/>
      <c r="E565" s="3"/>
      <c r="F565" s="3"/>
      <c r="G565" s="27"/>
    </row>
    <row r="566" spans="2:7" x14ac:dyDescent="0.15">
      <c r="B566" s="3"/>
      <c r="C566" s="3"/>
      <c r="E566" s="3"/>
      <c r="F566" s="3"/>
      <c r="G566" s="27"/>
    </row>
    <row r="567" spans="2:7" x14ac:dyDescent="0.15">
      <c r="B567" s="3"/>
      <c r="C567" s="3"/>
      <c r="E567" s="3"/>
      <c r="F567" s="3"/>
      <c r="G567" s="27"/>
    </row>
    <row r="568" spans="2:7" x14ac:dyDescent="0.15">
      <c r="B568" s="3"/>
      <c r="C568" s="3"/>
      <c r="E568" s="3"/>
      <c r="F568" s="3"/>
      <c r="G568" s="27"/>
    </row>
    <row r="569" spans="2:7" x14ac:dyDescent="0.15">
      <c r="B569" s="3"/>
      <c r="C569" s="3"/>
      <c r="E569" s="3"/>
      <c r="F569" s="3"/>
      <c r="G569" s="27"/>
    </row>
    <row r="570" spans="2:7" x14ac:dyDescent="0.15">
      <c r="B570" s="3"/>
      <c r="C570" s="3"/>
      <c r="E570" s="3"/>
      <c r="F570" s="3"/>
      <c r="G570" s="27"/>
    </row>
    <row r="571" spans="2:7" x14ac:dyDescent="0.15">
      <c r="B571" s="3"/>
      <c r="C571" s="3"/>
      <c r="E571" s="3"/>
      <c r="F571" s="3"/>
      <c r="G571" s="27"/>
    </row>
    <row r="572" spans="2:7" x14ac:dyDescent="0.15">
      <c r="B572" s="3"/>
      <c r="C572" s="3"/>
      <c r="E572" s="3"/>
      <c r="F572" s="3"/>
      <c r="G572" s="27"/>
    </row>
    <row r="573" spans="2:7" x14ac:dyDescent="0.15">
      <c r="B573" s="3"/>
      <c r="C573" s="3"/>
      <c r="E573" s="3"/>
      <c r="F573" s="3"/>
      <c r="G573" s="27"/>
    </row>
    <row r="574" spans="2:7" x14ac:dyDescent="0.15">
      <c r="B574" s="3"/>
      <c r="C574" s="3"/>
      <c r="E574" s="3"/>
      <c r="F574" s="3"/>
      <c r="G574" s="27"/>
    </row>
    <row r="575" spans="2:7" x14ac:dyDescent="0.15">
      <c r="B575" s="3"/>
      <c r="C575" s="3"/>
      <c r="E575" s="3"/>
      <c r="F575" s="3"/>
      <c r="G575" s="27"/>
    </row>
    <row r="576" spans="2:7" x14ac:dyDescent="0.15">
      <c r="B576" s="3"/>
      <c r="C576" s="3"/>
      <c r="E576" s="3"/>
      <c r="F576" s="3"/>
      <c r="G576" s="27"/>
    </row>
    <row r="577" spans="2:7" x14ac:dyDescent="0.15">
      <c r="B577" s="3"/>
      <c r="C577" s="3"/>
      <c r="E577" s="3"/>
      <c r="F577" s="3"/>
      <c r="G577" s="27"/>
    </row>
    <row r="578" spans="2:7" x14ac:dyDescent="0.15">
      <c r="B578" s="3"/>
      <c r="C578" s="3"/>
      <c r="E578" s="3"/>
      <c r="F578" s="3"/>
      <c r="G578" s="27"/>
    </row>
    <row r="579" spans="2:7" x14ac:dyDescent="0.15">
      <c r="B579" s="3"/>
      <c r="C579" s="3"/>
      <c r="E579" s="3"/>
      <c r="F579" s="3"/>
      <c r="G579" s="27"/>
    </row>
    <row r="580" spans="2:7" x14ac:dyDescent="0.15">
      <c r="B580" s="3"/>
      <c r="C580" s="3"/>
      <c r="E580" s="3"/>
      <c r="F580" s="3"/>
      <c r="G580" s="27"/>
    </row>
    <row r="581" spans="2:7" x14ac:dyDescent="0.15">
      <c r="B581" s="3"/>
      <c r="C581" s="3"/>
      <c r="E581" s="3"/>
      <c r="F581" s="3"/>
      <c r="G581" s="27"/>
    </row>
    <row r="582" spans="2:7" x14ac:dyDescent="0.15">
      <c r="B582" s="3"/>
      <c r="C582" s="3"/>
      <c r="E582" s="3"/>
      <c r="F582" s="3"/>
      <c r="G582" s="27"/>
    </row>
    <row r="583" spans="2:7" x14ac:dyDescent="0.15">
      <c r="B583" s="3"/>
      <c r="C583" s="3"/>
      <c r="E583" s="3"/>
      <c r="F583" s="3"/>
      <c r="G583" s="27"/>
    </row>
    <row r="584" spans="2:7" x14ac:dyDescent="0.15">
      <c r="B584" s="3"/>
      <c r="C584" s="3"/>
      <c r="E584" s="3"/>
      <c r="F584" s="3"/>
      <c r="G584" s="27"/>
    </row>
    <row r="585" spans="2:7" x14ac:dyDescent="0.15">
      <c r="B585" s="3"/>
      <c r="C585" s="3"/>
      <c r="E585" s="3"/>
      <c r="F585" s="3"/>
      <c r="G585" s="27"/>
    </row>
    <row r="586" spans="2:7" x14ac:dyDescent="0.15">
      <c r="B586" s="3"/>
      <c r="C586" s="3"/>
      <c r="E586" s="3"/>
      <c r="F586" s="3"/>
      <c r="G586" s="27"/>
    </row>
    <row r="587" spans="2:7" x14ac:dyDescent="0.15">
      <c r="B587" s="3"/>
      <c r="C587" s="3"/>
      <c r="E587" s="3"/>
      <c r="F587" s="3"/>
      <c r="G587" s="27"/>
    </row>
    <row r="588" spans="2:7" x14ac:dyDescent="0.15">
      <c r="B588" s="3"/>
      <c r="C588" s="3"/>
      <c r="E588" s="3"/>
      <c r="F588" s="3"/>
      <c r="G588" s="27"/>
    </row>
    <row r="589" spans="2:7" x14ac:dyDescent="0.15">
      <c r="B589" s="3"/>
      <c r="C589" s="3"/>
      <c r="E589" s="3"/>
      <c r="F589" s="3"/>
      <c r="G589" s="27"/>
    </row>
    <row r="590" spans="2:7" x14ac:dyDescent="0.15">
      <c r="B590" s="3"/>
      <c r="C590" s="3"/>
      <c r="E590" s="3"/>
      <c r="F590" s="3"/>
      <c r="G590" s="27"/>
    </row>
    <row r="591" spans="2:7" x14ac:dyDescent="0.15">
      <c r="B591" s="3"/>
      <c r="C591" s="3"/>
      <c r="E591" s="3"/>
      <c r="F591" s="3"/>
      <c r="G591" s="27"/>
    </row>
    <row r="592" spans="2:7" x14ac:dyDescent="0.15">
      <c r="B592" s="3"/>
      <c r="C592" s="3"/>
      <c r="E592" s="3"/>
      <c r="F592" s="3"/>
      <c r="G592" s="27"/>
    </row>
    <row r="593" spans="2:7" x14ac:dyDescent="0.15">
      <c r="B593" s="3"/>
      <c r="C593" s="3"/>
      <c r="E593" s="3"/>
      <c r="F593" s="3"/>
      <c r="G593" s="27"/>
    </row>
    <row r="594" spans="2:7" x14ac:dyDescent="0.15">
      <c r="B594" s="3"/>
      <c r="C594" s="3"/>
      <c r="E594" s="3"/>
      <c r="F594" s="3"/>
      <c r="G594" s="27"/>
    </row>
  </sheetData>
  <sheetProtection sort="0" autoFilter="0" pivotTables="0"/>
  <protectedRanges>
    <protectedRange sqref="E278:E283 E285:E304 E268:E273 E309 E306:E307 E265:E266 E236:E245 E224:E234 E20:E63 E275:E276 E202:E217 E219:E222 E311:E335 E247:E263 E173:E200 E111:E171 E71:E82 E84:E108 E337 E339:E344" name="prelimar" securityDescriptor="O:WDG:WDD:(A;;CC;;;S-1-5-21-728632964-515732392-1847928074-15776)"/>
  </protectedRanges>
  <autoFilter ref="B15:I337" xr:uid="{00000000-0009-0000-0000-000000000000}"/>
  <dataConsolidate/>
  <mergeCells count="11">
    <mergeCell ref="B350:F350"/>
    <mergeCell ref="G350:I350"/>
    <mergeCell ref="B351:F351"/>
    <mergeCell ref="B352:F352"/>
    <mergeCell ref="G355:I355"/>
    <mergeCell ref="C349:I349"/>
    <mergeCell ref="B2:I2"/>
    <mergeCell ref="B4:I4"/>
    <mergeCell ref="B6:I6"/>
    <mergeCell ref="B7:I12"/>
    <mergeCell ref="H14:I14"/>
  </mergeCells>
  <pageMargins left="0.70866141732283472" right="0.70866141732283472" top="0.74803149606299213" bottom="0.74803149606299213" header="0.31496062992125984" footer="0.31496062992125984"/>
  <pageSetup scale="69" fitToHeight="0" orientation="landscape" r:id="rId1"/>
  <rowBreaks count="1" manualBreakCount="1">
    <brk id="344" max="10"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FF0000"/>
  </sheetPr>
  <dimension ref="A1:GT1909"/>
  <sheetViews>
    <sheetView showGridLines="0" zoomScale="90" zoomScaleNormal="90" workbookViewId="0">
      <pane ySplit="10" topLeftCell="A735" activePane="bottomLeft" state="frozen"/>
      <selection activeCell="D1892" sqref="D1892"/>
      <selection pane="bottomLeft" activeCell="D1892" sqref="D1892"/>
    </sheetView>
  </sheetViews>
  <sheetFormatPr baseColWidth="10" defaultColWidth="11.5" defaultRowHeight="14" outlineLevelRow="1" x14ac:dyDescent="0.2"/>
  <cols>
    <col min="1" max="1" width="11.1640625" style="48" customWidth="1"/>
    <col min="2" max="2" width="12.1640625" style="56" bestFit="1" customWidth="1"/>
    <col min="3" max="3" width="58.6640625" style="55" customWidth="1"/>
    <col min="4" max="4" width="11.83203125" style="1" bestFit="1" customWidth="1"/>
    <col min="5" max="5" width="13.6640625" style="31" customWidth="1"/>
    <col min="6" max="6" width="16.1640625" style="30" bestFit="1" customWidth="1"/>
    <col min="7" max="7" width="16" style="29" customWidth="1"/>
    <col min="8" max="8" width="16.1640625" style="29" customWidth="1"/>
    <col min="9" max="9" width="14.5" style="36" hidden="1" customWidth="1"/>
    <col min="10" max="10" width="16.5" style="36" hidden="1" customWidth="1"/>
    <col min="11" max="11" width="13.5" style="36" hidden="1" customWidth="1"/>
    <col min="12" max="12" width="6.1640625" style="59" hidden="1" customWidth="1"/>
    <col min="13" max="15" width="1.6640625" style="36" hidden="1" customWidth="1"/>
    <col min="16" max="16" width="14" style="36" hidden="1" customWidth="1"/>
    <col min="17" max="21" width="1.6640625" style="36" customWidth="1"/>
    <col min="22" max="22" width="13.5" style="36" customWidth="1"/>
    <col min="23" max="16384" width="11.5" style="36"/>
  </cols>
  <sheetData>
    <row r="1" spans="1:21" x14ac:dyDescent="0.2">
      <c r="A1" s="32"/>
    </row>
    <row r="2" spans="1:21" s="39" customFormat="1" x14ac:dyDescent="0.2">
      <c r="A2" s="60"/>
      <c r="B2" s="201"/>
      <c r="C2" s="61"/>
      <c r="D2" s="62"/>
      <c r="E2" s="63"/>
      <c r="F2" s="64"/>
      <c r="G2" s="65"/>
      <c r="H2" s="202"/>
      <c r="L2" s="59"/>
    </row>
    <row r="3" spans="1:21" s="39" customFormat="1" x14ac:dyDescent="0.2">
      <c r="A3" s="60"/>
      <c r="B3" s="66"/>
      <c r="C3" s="426" t="s">
        <v>2399</v>
      </c>
      <c r="D3" s="426"/>
      <c r="E3" s="426"/>
      <c r="F3" s="426"/>
      <c r="G3" s="426"/>
      <c r="H3" s="427"/>
      <c r="L3" s="59"/>
    </row>
    <row r="4" spans="1:21" s="39" customFormat="1" x14ac:dyDescent="0.2">
      <c r="A4" s="60"/>
      <c r="B4" s="66"/>
      <c r="C4" s="426" t="s">
        <v>2402</v>
      </c>
      <c r="D4" s="426"/>
      <c r="E4" s="426"/>
      <c r="F4" s="426"/>
      <c r="G4" s="426"/>
      <c r="H4" s="427"/>
      <c r="L4" s="59"/>
    </row>
    <row r="5" spans="1:21" s="39" customFormat="1" x14ac:dyDescent="0.2">
      <c r="A5" s="60"/>
      <c r="B5" s="66"/>
      <c r="C5" s="426"/>
      <c r="D5" s="426"/>
      <c r="E5" s="426"/>
      <c r="F5" s="426"/>
      <c r="G5" s="426"/>
      <c r="H5" s="427"/>
      <c r="L5" s="59"/>
    </row>
    <row r="6" spans="1:21" s="39" customFormat="1" x14ac:dyDescent="0.2">
      <c r="A6" s="60"/>
      <c r="B6" s="66"/>
      <c r="D6" s="67"/>
      <c r="E6" s="68"/>
      <c r="F6" s="69"/>
      <c r="G6" s="70"/>
      <c r="H6" s="71"/>
      <c r="L6" s="59"/>
    </row>
    <row r="7" spans="1:21" s="39" customFormat="1" x14ac:dyDescent="0.2">
      <c r="A7" s="60"/>
      <c r="B7" s="66"/>
      <c r="C7" s="428" t="s">
        <v>2404</v>
      </c>
      <c r="D7" s="428"/>
      <c r="E7" s="428"/>
      <c r="F7" s="428"/>
      <c r="G7" s="428"/>
      <c r="H7" s="429"/>
      <c r="L7" s="103"/>
    </row>
    <row r="8" spans="1:21" s="39" customFormat="1" ht="44" customHeight="1" x14ac:dyDescent="0.2">
      <c r="A8" s="60"/>
      <c r="B8" s="72"/>
      <c r="C8" s="430"/>
      <c r="D8" s="430"/>
      <c r="E8" s="430"/>
      <c r="F8" s="430"/>
      <c r="G8" s="430"/>
      <c r="H8" s="431"/>
      <c r="L8" s="103"/>
      <c r="P8" s="104"/>
    </row>
    <row r="9" spans="1:21" x14ac:dyDescent="0.2">
      <c r="A9" s="32"/>
      <c r="I9" s="432" t="s">
        <v>1764</v>
      </c>
      <c r="J9" s="432"/>
      <c r="L9" s="32"/>
      <c r="M9" s="56"/>
      <c r="N9" s="55"/>
      <c r="O9" s="105"/>
      <c r="P9" s="106"/>
      <c r="Q9" s="107"/>
      <c r="R9" s="29"/>
      <c r="S9" s="29"/>
      <c r="T9" s="425"/>
      <c r="U9" s="425"/>
    </row>
    <row r="10" spans="1:21" s="56" customFormat="1" ht="30" x14ac:dyDescent="0.2">
      <c r="A10" s="203" t="s">
        <v>1765</v>
      </c>
      <c r="B10" s="204" t="s">
        <v>1766</v>
      </c>
      <c r="C10" s="205" t="s">
        <v>1767</v>
      </c>
      <c r="D10" s="206" t="s">
        <v>1768</v>
      </c>
      <c r="E10" s="207" t="s">
        <v>1769</v>
      </c>
      <c r="F10" s="208" t="s">
        <v>1770</v>
      </c>
      <c r="G10" s="209" t="s">
        <v>1771</v>
      </c>
      <c r="H10" s="209" t="s">
        <v>1772</v>
      </c>
      <c r="I10" s="210" t="s">
        <v>1773</v>
      </c>
      <c r="J10" s="210" t="s">
        <v>1774</v>
      </c>
      <c r="L10" s="108"/>
      <c r="M10" s="109"/>
      <c r="N10" s="110"/>
      <c r="O10" s="111"/>
      <c r="P10" s="112"/>
      <c r="Q10" s="113"/>
      <c r="R10" s="114"/>
      <c r="S10" s="114"/>
      <c r="T10" s="115"/>
      <c r="U10" s="115"/>
    </row>
    <row r="11" spans="1:21" ht="15" x14ac:dyDescent="0.2">
      <c r="A11" s="211" t="s">
        <v>1775</v>
      </c>
      <c r="B11" s="211"/>
      <c r="C11" s="212" t="s">
        <v>1776</v>
      </c>
      <c r="D11" s="213" t="s">
        <v>233</v>
      </c>
      <c r="E11" s="214"/>
      <c r="F11" s="215"/>
      <c r="G11" s="216"/>
      <c r="H11" s="216">
        <f>SUBTOTAL(9,H12:H14)</f>
        <v>10938.818924044801</v>
      </c>
      <c r="I11" s="216"/>
      <c r="J11" s="216">
        <f>SUBTOTAL(9,J12:J14)</f>
        <v>0</v>
      </c>
      <c r="K11" s="57"/>
      <c r="L11" s="103"/>
      <c r="Q11" s="117">
        <f>H11*1.056</f>
        <v>11551.392783791311</v>
      </c>
    </row>
    <row r="12" spans="1:21" s="33" customFormat="1" ht="15" outlineLevel="1" x14ac:dyDescent="0.2">
      <c r="A12" s="170"/>
      <c r="B12" s="170" t="s">
        <v>251</v>
      </c>
      <c r="C12" s="217" t="str">
        <f>+VLOOKUP(B:B,INSUMOS!A:C,2,FALSE)</f>
        <v>HERRAMIENTA MENOR</v>
      </c>
      <c r="D12" s="190" t="str">
        <f>+VLOOKUP(B:B,INSUMOS!A:C,3,FALSE)</f>
        <v>GLB</v>
      </c>
      <c r="E12" s="218">
        <v>0.1</v>
      </c>
      <c r="F12" s="219"/>
      <c r="G12" s="220">
        <f>+VLOOKUP(B:B,INSUMOS!A:H,4,FALSE)</f>
        <v>4066.5798144</v>
      </c>
      <c r="H12" s="220">
        <f>($E12+$F12)*G12</f>
        <v>406.65798144000001</v>
      </c>
      <c r="I12" s="220">
        <f>+VLOOKUP(B:B,INSUMOS!A:H,5,0)</f>
        <v>0</v>
      </c>
      <c r="J12" s="220">
        <f>($E12+$F12)*I12</f>
        <v>0</v>
      </c>
      <c r="K12" s="57"/>
      <c r="L12" s="103"/>
    </row>
    <row r="13" spans="1:21" s="33" customFormat="1" ht="15" outlineLevel="1" x14ac:dyDescent="0.2">
      <c r="A13" s="170"/>
      <c r="B13" s="170" t="s">
        <v>238</v>
      </c>
      <c r="C13" s="217" t="str">
        <f>+VLOOKUP(B:B,INSUMOS!A:C,2,FALSE)</f>
        <v>VOLQUETA 6 M3 (INCLUYE CARGE Y ESCOMBRERA)</v>
      </c>
      <c r="D13" s="190" t="str">
        <f>+VLOOKUP(B:B,INSUMOS!A:C,3,FALSE)</f>
        <v>VJ</v>
      </c>
      <c r="E13" s="218">
        <v>9.3333333333333341E-3</v>
      </c>
      <c r="F13" s="219"/>
      <c r="G13" s="220">
        <f>+VLOOKUP(B:B,INSUMOS!A:H,4,FALSE)</f>
        <v>372268.45716479997</v>
      </c>
      <c r="H13" s="220">
        <f t="shared" ref="H13:J14" si="0">($E13+$F13)*G13</f>
        <v>3474.5056002048</v>
      </c>
      <c r="I13" s="220">
        <f>+VLOOKUP(B:B,INSUMOS!A:H,5,FALSE)</f>
        <v>0</v>
      </c>
      <c r="J13" s="220">
        <f t="shared" si="0"/>
        <v>0</v>
      </c>
      <c r="K13" s="57"/>
      <c r="L13" s="103"/>
    </row>
    <row r="14" spans="1:21" s="33" customFormat="1" ht="15" outlineLevel="1" x14ac:dyDescent="0.2">
      <c r="A14" s="170"/>
      <c r="B14" s="170" t="s">
        <v>72</v>
      </c>
      <c r="C14" s="217" t="str">
        <f>+VLOOKUP(B:B,INSUMOS!A:C,2,FALSE)</f>
        <v>CUADRILLA (2 AYUDANTES ALBAÑILERIA CON PRESTACIONES)</v>
      </c>
      <c r="D14" s="190" t="str">
        <f>+VLOOKUP(B:B,INSUMOS!A:C,3,FALSE)</f>
        <v>HC</v>
      </c>
      <c r="E14" s="218">
        <v>0.3</v>
      </c>
      <c r="F14" s="219"/>
      <c r="G14" s="220">
        <f>+VLOOKUP(B:B,INSUMOS!A:H,4,FALSE)</f>
        <v>23525.517808000001</v>
      </c>
      <c r="H14" s="220">
        <f t="shared" si="0"/>
        <v>7057.6553424000003</v>
      </c>
      <c r="I14" s="220">
        <f>+VLOOKUP(B:B,INSUMOS!A:H,5,FALSE)</f>
        <v>0</v>
      </c>
      <c r="J14" s="220">
        <f t="shared" si="0"/>
        <v>0</v>
      </c>
      <c r="K14" s="57"/>
      <c r="L14" s="103"/>
    </row>
    <row r="15" spans="1:21" ht="51" customHeight="1" x14ac:dyDescent="0.2">
      <c r="A15" s="211" t="s">
        <v>1777</v>
      </c>
      <c r="B15" s="211"/>
      <c r="C15" s="212" t="s">
        <v>1778</v>
      </c>
      <c r="D15" s="213" t="s">
        <v>287</v>
      </c>
      <c r="E15" s="214"/>
      <c r="F15" s="215"/>
      <c r="G15" s="216"/>
      <c r="H15" s="216">
        <f>SUBTOTAL(9,H16:H18)</f>
        <v>16383.310952064001</v>
      </c>
      <c r="I15" s="216"/>
      <c r="J15" s="216">
        <f>SUBTOTAL(9,J16:J18)</f>
        <v>0</v>
      </c>
      <c r="K15" s="57"/>
      <c r="L15" s="103"/>
    </row>
    <row r="16" spans="1:21" s="33" customFormat="1" ht="15" outlineLevel="1" x14ac:dyDescent="0.2">
      <c r="A16" s="170"/>
      <c r="B16" s="170" t="s">
        <v>251</v>
      </c>
      <c r="C16" s="217" t="str">
        <f>+VLOOKUP(B:B,INSUMOS!A:C,2,FALSE)</f>
        <v>HERRAMIENTA MENOR</v>
      </c>
      <c r="D16" s="190" t="str">
        <f>+VLOOKUP(B:B,INSUMOS!A:C,3,FALSE)</f>
        <v>GLB</v>
      </c>
      <c r="E16" s="218">
        <v>0.1</v>
      </c>
      <c r="F16" s="219"/>
      <c r="G16" s="220">
        <f>+VLOOKUP(B:B,INSUMOS!A:H,4,FALSE)</f>
        <v>4066.5798144</v>
      </c>
      <c r="H16" s="220">
        <f t="shared" ref="H16:J18" si="1">($E16+$F16)*G16</f>
        <v>406.65798144000001</v>
      </c>
      <c r="I16" s="220">
        <f>+VLOOKUP(B:B,INSUMOS!A:H,5,FALSE)</f>
        <v>0</v>
      </c>
      <c r="J16" s="220">
        <f t="shared" si="1"/>
        <v>0</v>
      </c>
      <c r="K16" s="57"/>
      <c r="L16" s="103"/>
    </row>
    <row r="17" spans="1:12" s="33" customFormat="1" ht="15" outlineLevel="1" x14ac:dyDescent="0.2">
      <c r="A17" s="170"/>
      <c r="B17" s="170" t="s">
        <v>238</v>
      </c>
      <c r="C17" s="217" t="str">
        <f>+VLOOKUP(B:B,INSUMOS!A:C,2,FALSE)</f>
        <v>VOLQUETA 6 M3 (INCLUYE CARGE Y ESCOMBRERA)</v>
      </c>
      <c r="D17" s="190" t="str">
        <f>+VLOOKUP(B:B,INSUMOS!A:C,3,FALSE)</f>
        <v>VJ</v>
      </c>
      <c r="E17" s="221">
        <v>5.0000000000000001E-3</v>
      </c>
      <c r="F17" s="219"/>
      <c r="G17" s="220">
        <f>+VLOOKUP(B:B,INSUMOS!A:H,4,FALSE)</f>
        <v>372268.45716479997</v>
      </c>
      <c r="H17" s="220">
        <f t="shared" si="1"/>
        <v>1861.3422858239999</v>
      </c>
      <c r="I17" s="220">
        <f>+VLOOKUP(B:B,INSUMOS!A:H,5,FALSE)</f>
        <v>0</v>
      </c>
      <c r="J17" s="220">
        <f t="shared" si="1"/>
        <v>0</v>
      </c>
      <c r="K17" s="57"/>
      <c r="L17" s="103"/>
    </row>
    <row r="18" spans="1:12" s="33" customFormat="1" ht="15" outlineLevel="1" x14ac:dyDescent="0.2">
      <c r="A18" s="163"/>
      <c r="B18" s="163" t="s">
        <v>72</v>
      </c>
      <c r="C18" s="217" t="str">
        <f>+VLOOKUP(B:B,INSUMOS!A:C,2,FALSE)</f>
        <v>CUADRILLA (2 AYUDANTES ALBAÑILERIA CON PRESTACIONES)</v>
      </c>
      <c r="D18" s="190" t="str">
        <f>+VLOOKUP(B:B,INSUMOS!A:C,3,FALSE)</f>
        <v>HC</v>
      </c>
      <c r="E18" s="218">
        <v>0.6</v>
      </c>
      <c r="F18" s="219"/>
      <c r="G18" s="220">
        <f>+VLOOKUP(B:B,INSUMOS!A:H,4,FALSE)</f>
        <v>23525.517808000001</v>
      </c>
      <c r="H18" s="220">
        <f t="shared" si="1"/>
        <v>14115.310684800001</v>
      </c>
      <c r="I18" s="220">
        <f>+VLOOKUP(B:B,INSUMOS!A:H,5,FALSE)</f>
        <v>0</v>
      </c>
      <c r="J18" s="220">
        <f t="shared" si="1"/>
        <v>0</v>
      </c>
      <c r="K18" s="57"/>
      <c r="L18" s="103"/>
    </row>
    <row r="19" spans="1:12" ht="45" x14ac:dyDescent="0.2">
      <c r="A19" s="211" t="s">
        <v>1779</v>
      </c>
      <c r="B19" s="211"/>
      <c r="C19" s="212" t="s">
        <v>1780</v>
      </c>
      <c r="D19" s="213" t="s">
        <v>287</v>
      </c>
      <c r="E19" s="214"/>
      <c r="F19" s="215"/>
      <c r="G19" s="216"/>
      <c r="H19" s="216">
        <f>SUBTOTAL(9,H20:H22)</f>
        <v>21470.979866649599</v>
      </c>
      <c r="I19" s="216"/>
      <c r="J19" s="216">
        <f>SUBTOTAL(9,J20:J22)</f>
        <v>0</v>
      </c>
      <c r="K19" s="57"/>
      <c r="L19" s="103"/>
    </row>
    <row r="20" spans="1:12" s="33" customFormat="1" ht="15" outlineLevel="1" x14ac:dyDescent="0.2">
      <c r="A20" s="170"/>
      <c r="B20" s="170" t="s">
        <v>251</v>
      </c>
      <c r="C20" s="217" t="str">
        <f>+VLOOKUP(B:B,INSUMOS!A:C,2,FALSE)</f>
        <v>HERRAMIENTA MENOR</v>
      </c>
      <c r="D20" s="190" t="str">
        <f>+VLOOKUP(B:B,INSUMOS!A:C,3,FALSE)</f>
        <v>GLB</v>
      </c>
      <c r="E20" s="218">
        <v>0.1</v>
      </c>
      <c r="F20" s="219"/>
      <c r="G20" s="220">
        <f>+VLOOKUP(B:B,INSUMOS!A:H,4,FALSE)</f>
        <v>4066.5798144</v>
      </c>
      <c r="H20" s="220">
        <f t="shared" ref="H20:J22" si="2">($E20+$F20)*G20</f>
        <v>406.65798144000001</v>
      </c>
      <c r="I20" s="220">
        <f>+VLOOKUP(B:B,INSUMOS!A:H,5,FALSE)</f>
        <v>0</v>
      </c>
      <c r="J20" s="220">
        <f t="shared" si="2"/>
        <v>0</v>
      </c>
      <c r="K20" s="57"/>
      <c r="L20" s="103"/>
    </row>
    <row r="21" spans="1:12" s="33" customFormat="1" ht="15" outlineLevel="1" x14ac:dyDescent="0.2">
      <c r="A21" s="170"/>
      <c r="B21" s="170" t="s">
        <v>238</v>
      </c>
      <c r="C21" s="217" t="str">
        <f>+VLOOKUP(B:B,INSUMOS!A:C,2,FALSE)</f>
        <v>VOLQUETA 6 M3 (INCLUYE CARGE Y ESCOMBRERA)</v>
      </c>
      <c r="D21" s="190" t="str">
        <f>+VLOOKUP(B:B,INSUMOS!A:C,3,FALSE)</f>
        <v>VJ</v>
      </c>
      <c r="E21" s="218">
        <v>1.8666666666666668E-2</v>
      </c>
      <c r="F21" s="219"/>
      <c r="G21" s="220">
        <f>+VLOOKUP(B:B,INSUMOS!A:H,4,FALSE)</f>
        <v>372268.45716479997</v>
      </c>
      <c r="H21" s="220">
        <f t="shared" si="2"/>
        <v>6949.0112004096</v>
      </c>
      <c r="I21" s="220">
        <f>+VLOOKUP(B:B,INSUMOS!A:H,5,FALSE)</f>
        <v>0</v>
      </c>
      <c r="J21" s="220">
        <f t="shared" si="2"/>
        <v>0</v>
      </c>
      <c r="K21" s="57"/>
      <c r="L21" s="103"/>
    </row>
    <row r="22" spans="1:12" s="33" customFormat="1" ht="15" outlineLevel="1" x14ac:dyDescent="0.2">
      <c r="A22" s="170"/>
      <c r="B22" s="170" t="s">
        <v>72</v>
      </c>
      <c r="C22" s="217" t="str">
        <f>+VLOOKUP(B:B,INSUMOS!A:C,2,FALSE)</f>
        <v>CUADRILLA (2 AYUDANTES ALBAÑILERIA CON PRESTACIONES)</v>
      </c>
      <c r="D22" s="190" t="str">
        <f>+VLOOKUP(B:B,INSUMOS!A:C,3,FALSE)</f>
        <v>HC</v>
      </c>
      <c r="E22" s="218">
        <v>0.6</v>
      </c>
      <c r="F22" s="219"/>
      <c r="G22" s="220">
        <f>+VLOOKUP(B:B,INSUMOS!A:H,4,FALSE)</f>
        <v>23525.517808000001</v>
      </c>
      <c r="H22" s="220">
        <f t="shared" si="2"/>
        <v>14115.310684800001</v>
      </c>
      <c r="I22" s="220">
        <f>+VLOOKUP(B:B,INSUMOS!A:H,5,FALSE)</f>
        <v>0</v>
      </c>
      <c r="J22" s="220">
        <f t="shared" si="2"/>
        <v>0</v>
      </c>
      <c r="K22" s="57"/>
      <c r="L22" s="103"/>
    </row>
    <row r="23" spans="1:12" ht="15" x14ac:dyDescent="0.2">
      <c r="A23" s="211" t="s">
        <v>1781</v>
      </c>
      <c r="B23" s="211"/>
      <c r="C23" s="212" t="s">
        <v>1782</v>
      </c>
      <c r="D23" s="213" t="s">
        <v>287</v>
      </c>
      <c r="E23" s="214"/>
      <c r="F23" s="215"/>
      <c r="G23" s="216"/>
      <c r="H23" s="216">
        <f>SUBTOTAL(9,H24:H25)</f>
        <v>8841.0331774399983</v>
      </c>
      <c r="I23" s="216"/>
      <c r="J23" s="216">
        <f>SUBTOTAL(9,J24:J25)</f>
        <v>0</v>
      </c>
      <c r="K23" s="57"/>
      <c r="L23" s="103"/>
    </row>
    <row r="24" spans="1:12" s="33" customFormat="1" ht="15" outlineLevel="1" x14ac:dyDescent="0.2">
      <c r="A24" s="170"/>
      <c r="B24" s="170" t="s">
        <v>251</v>
      </c>
      <c r="C24" s="217" t="str">
        <f>+VLOOKUP(B:B,INSUMOS!A:C,2,FALSE)</f>
        <v>HERRAMIENTA MENOR</v>
      </c>
      <c r="D24" s="190" t="str">
        <f>+VLOOKUP(B:B,INSUMOS!A:C,3,FALSE)</f>
        <v>GLB</v>
      </c>
      <c r="E24" s="218">
        <v>0.1</v>
      </c>
      <c r="F24" s="219"/>
      <c r="G24" s="220">
        <f>+VLOOKUP(B:B,INSUMOS!A:H,4,FALSE)</f>
        <v>4066.5798144</v>
      </c>
      <c r="H24" s="220">
        <f t="shared" ref="H24:J25" si="3">($E24+$F24)*G24</f>
        <v>406.65798144000001</v>
      </c>
      <c r="I24" s="220">
        <f>+VLOOKUP(B:B,INSUMOS!A:H,5,FALSE)</f>
        <v>0</v>
      </c>
      <c r="J24" s="220">
        <f t="shared" si="3"/>
        <v>0</v>
      </c>
      <c r="K24" s="57"/>
      <c r="L24" s="103"/>
    </row>
    <row r="25" spans="1:12" s="33" customFormat="1" ht="15" outlineLevel="1" x14ac:dyDescent="0.2">
      <c r="A25" s="170"/>
      <c r="B25" s="170" t="s">
        <v>109</v>
      </c>
      <c r="C25" s="217" t="str">
        <f>+VLOOKUP(B:B,INSUMOS!A:C,2,FALSE)</f>
        <v>CUADRILLA  INSTALACIONES (OFICIAL + AYUDANTE) CON PRESTACIONES</v>
      </c>
      <c r="D25" s="190" t="str">
        <f>+VLOOKUP(B:B,INSUMOS!A:C,3,FALSE)</f>
        <v>HC</v>
      </c>
      <c r="E25" s="218">
        <v>0.25</v>
      </c>
      <c r="F25" s="219"/>
      <c r="G25" s="220">
        <f>+VLOOKUP(B:B,INSUMOS!A:H,4,FALSE)</f>
        <v>33737.500783999996</v>
      </c>
      <c r="H25" s="220">
        <f t="shared" si="3"/>
        <v>8434.3751959999991</v>
      </c>
      <c r="I25" s="220">
        <f>+VLOOKUP(B:B,INSUMOS!A:H,5,FALSE)</f>
        <v>0</v>
      </c>
      <c r="J25" s="220">
        <f t="shared" si="3"/>
        <v>0</v>
      </c>
      <c r="K25" s="57"/>
      <c r="L25" s="103"/>
    </row>
    <row r="26" spans="1:12" ht="30" x14ac:dyDescent="0.2">
      <c r="A26" s="211" t="s">
        <v>1783</v>
      </c>
      <c r="B26" s="211"/>
      <c r="C26" s="222" t="s">
        <v>1784</v>
      </c>
      <c r="D26" s="213" t="s">
        <v>287</v>
      </c>
      <c r="E26" s="214"/>
      <c r="F26" s="215"/>
      <c r="G26" s="216"/>
      <c r="H26" s="216">
        <f>SUBTOTAL(9,H27:H30)</f>
        <v>11752.843759710719</v>
      </c>
      <c r="I26" s="216"/>
      <c r="J26" s="216">
        <f>SUBTOTAL(9,J27:J30)</f>
        <v>0</v>
      </c>
      <c r="K26" s="57"/>
      <c r="L26" s="103"/>
    </row>
    <row r="27" spans="1:12" s="33" customFormat="1" ht="15" outlineLevel="1" x14ac:dyDescent="0.2">
      <c r="A27" s="170"/>
      <c r="B27" s="170" t="s">
        <v>251</v>
      </c>
      <c r="C27" s="217" t="str">
        <f>+VLOOKUP(B:B,INSUMOS!A:C,2,FALSE)</f>
        <v>HERRAMIENTA MENOR</v>
      </c>
      <c r="D27" s="190" t="str">
        <f>+VLOOKUP(B:B,INSUMOS!A:C,3,FALSE)</f>
        <v>GLB</v>
      </c>
      <c r="E27" s="218">
        <v>0.1</v>
      </c>
      <c r="F27" s="219"/>
      <c r="G27" s="220">
        <f>+VLOOKUP(B:B,INSUMOS!A:H,4,FALSE)</f>
        <v>4066.5798144</v>
      </c>
      <c r="H27" s="220">
        <f t="shared" ref="H27:J30" si="4">($E27+$F27)*G27</f>
        <v>406.65798144000001</v>
      </c>
      <c r="I27" s="220">
        <f>+VLOOKUP(B:B,INSUMOS!A:H,5,FALSE)</f>
        <v>0</v>
      </c>
      <c r="J27" s="220">
        <f t="shared" si="4"/>
        <v>0</v>
      </c>
      <c r="K27" s="57"/>
      <c r="L27" s="103"/>
    </row>
    <row r="28" spans="1:12" s="33" customFormat="1" ht="15" outlineLevel="1" x14ac:dyDescent="0.2">
      <c r="A28" s="170"/>
      <c r="B28" s="170" t="s">
        <v>238</v>
      </c>
      <c r="C28" s="217" t="str">
        <f>+VLOOKUP(B:B,INSUMOS!A:C,2,FALSE)</f>
        <v>VOLQUETA 6 M3 (INCLUYE CARGE Y ESCOMBRERA)</v>
      </c>
      <c r="D28" s="190" t="str">
        <f>+VLOOKUP(B:B,INSUMOS!A:C,3,FALSE)</f>
        <v>VJ</v>
      </c>
      <c r="E28" s="218">
        <v>1.4E-3</v>
      </c>
      <c r="F28" s="219"/>
      <c r="G28" s="220">
        <f>+VLOOKUP(B:B,INSUMOS!A:H,4,FALSE)</f>
        <v>372268.45716479997</v>
      </c>
      <c r="H28" s="220">
        <f t="shared" si="4"/>
        <v>521.17584003072</v>
      </c>
      <c r="I28" s="220">
        <f>+VLOOKUP(B:B,INSUMOS!A:H,5,FALSE)</f>
        <v>0</v>
      </c>
      <c r="J28" s="220">
        <f t="shared" si="4"/>
        <v>0</v>
      </c>
      <c r="K28" s="57"/>
      <c r="L28" s="103"/>
    </row>
    <row r="29" spans="1:12" s="33" customFormat="1" ht="15" outlineLevel="1" x14ac:dyDescent="0.2">
      <c r="A29" s="170"/>
      <c r="B29" s="170" t="s">
        <v>913</v>
      </c>
      <c r="C29" s="217" t="str">
        <f>+VLOOKUP(B:B,INSUMOS!A:C,2,FALSE)</f>
        <v>TAPON ROSCADO PRESION PVC 1/2"</v>
      </c>
      <c r="D29" s="190" t="str">
        <f>+VLOOKUP(B:B,INSUMOS!A:C,3,FALSE)</f>
        <v>UN</v>
      </c>
      <c r="E29" s="218">
        <v>1</v>
      </c>
      <c r="F29" s="219"/>
      <c r="G29" s="220">
        <f>+VLOOKUP(B:B,INSUMOS!A:H,4,FALSE)</f>
        <v>703.75970303999998</v>
      </c>
      <c r="H29" s="220">
        <f t="shared" si="4"/>
        <v>703.75970303999998</v>
      </c>
      <c r="I29" s="220">
        <f>+VLOOKUP(B:B,INSUMOS!A:H,5,FALSE)</f>
        <v>0</v>
      </c>
      <c r="J29" s="220">
        <f t="shared" si="4"/>
        <v>0</v>
      </c>
      <c r="K29" s="57"/>
      <c r="L29" s="103"/>
    </row>
    <row r="30" spans="1:12" s="33" customFormat="1" ht="15" outlineLevel="1" x14ac:dyDescent="0.2">
      <c r="A30" s="170"/>
      <c r="B30" s="170" t="s">
        <v>109</v>
      </c>
      <c r="C30" s="217" t="str">
        <f>+VLOOKUP(B:B,INSUMOS!A:C,2,FALSE)</f>
        <v>CUADRILLA  INSTALACIONES (OFICIAL + AYUDANTE) CON PRESTACIONES</v>
      </c>
      <c r="D30" s="190" t="str">
        <f>+VLOOKUP(B:B,INSUMOS!A:C,3,FALSE)</f>
        <v>HC</v>
      </c>
      <c r="E30" s="218">
        <v>0.3</v>
      </c>
      <c r="F30" s="219"/>
      <c r="G30" s="220">
        <f>+VLOOKUP(B:B,INSUMOS!A:H,4,FALSE)</f>
        <v>33737.500783999996</v>
      </c>
      <c r="H30" s="220">
        <f t="shared" si="4"/>
        <v>10121.250235199999</v>
      </c>
      <c r="I30" s="220">
        <f>+VLOOKUP(B:B,INSUMOS!A:H,5,FALSE)</f>
        <v>0</v>
      </c>
      <c r="J30" s="220">
        <f t="shared" si="4"/>
        <v>0</v>
      </c>
      <c r="K30" s="57"/>
      <c r="L30" s="103"/>
    </row>
    <row r="31" spans="1:12" ht="15" x14ac:dyDescent="0.2">
      <c r="A31" s="211" t="s">
        <v>1785</v>
      </c>
      <c r="B31" s="211"/>
      <c r="C31" s="212" t="s">
        <v>1786</v>
      </c>
      <c r="D31" s="213" t="s">
        <v>287</v>
      </c>
      <c r="E31" s="214"/>
      <c r="F31" s="215"/>
      <c r="G31" s="216"/>
      <c r="H31" s="216">
        <f>SUBTOTAL(9,H32:H35)</f>
        <v>4070.9141919200001</v>
      </c>
      <c r="I31" s="216"/>
      <c r="J31" s="216">
        <f>SUBTOTAL(9,J32:J35)</f>
        <v>0</v>
      </c>
      <c r="K31" s="57"/>
      <c r="L31" s="103"/>
    </row>
    <row r="32" spans="1:12" s="33" customFormat="1" ht="15" outlineLevel="1" x14ac:dyDescent="0.2">
      <c r="A32" s="170"/>
      <c r="B32" s="170" t="s">
        <v>251</v>
      </c>
      <c r="C32" s="217" t="str">
        <f>+VLOOKUP(B:B,INSUMOS!A:C,2,FALSE)</f>
        <v>HERRAMIENTA MENOR</v>
      </c>
      <c r="D32" s="190" t="str">
        <f>+VLOOKUP(B:B,INSUMOS!A:C,3,FALSE)</f>
        <v>GLB</v>
      </c>
      <c r="E32" s="218">
        <v>0.1</v>
      </c>
      <c r="F32" s="219"/>
      <c r="G32" s="220">
        <f>+VLOOKUP(B:B,INSUMOS!A:H,4,FALSE)</f>
        <v>4066.5798144</v>
      </c>
      <c r="H32" s="220">
        <f t="shared" ref="H32:J35" si="5">($E32+$F32)*G32</f>
        <v>406.65798144000001</v>
      </c>
      <c r="I32" s="220">
        <f>+VLOOKUP(B:B,INSUMOS!A:H,5,FALSE)</f>
        <v>0</v>
      </c>
      <c r="J32" s="220">
        <f t="shared" si="5"/>
        <v>0</v>
      </c>
      <c r="K32" s="57"/>
      <c r="L32" s="103"/>
    </row>
    <row r="33" spans="1:12" s="33" customFormat="1" ht="15" outlineLevel="1" x14ac:dyDescent="0.2">
      <c r="A33" s="170"/>
      <c r="B33" s="170" t="s">
        <v>1665</v>
      </c>
      <c r="C33" s="217" t="str">
        <f>+VLOOKUP(B:B,INSUMOS!A:C,2,FALSE)</f>
        <v>RETIRO DE ELEMENTOS RECICLABLES</v>
      </c>
      <c r="D33" s="190" t="str">
        <f>+VLOOKUP(B:B,INSUMOS!A:C,3,FALSE)</f>
        <v>UN</v>
      </c>
      <c r="E33" s="218">
        <v>8.0000000000000002E-3</v>
      </c>
      <c r="F33" s="219"/>
      <c r="G33" s="220">
        <f>+VLOOKUP(B:B,INSUMOS!A:H,4,FALSE)</f>
        <v>2475.8476799999999</v>
      </c>
      <c r="H33" s="220">
        <f t="shared" si="5"/>
        <v>19.806781439999998</v>
      </c>
      <c r="I33" s="220">
        <f>+VLOOKUP(B:B,INSUMOS!A:H,5,FALSE)</f>
        <v>0</v>
      </c>
      <c r="J33" s="220">
        <f t="shared" si="5"/>
        <v>0</v>
      </c>
      <c r="K33" s="57"/>
      <c r="L33" s="103"/>
    </row>
    <row r="34" spans="1:12" s="33" customFormat="1" ht="15" outlineLevel="1" x14ac:dyDescent="0.2">
      <c r="A34" s="170"/>
      <c r="B34" s="170" t="s">
        <v>913</v>
      </c>
      <c r="C34" s="217" t="str">
        <f>+VLOOKUP(B:B,INSUMOS!A:C,2,FALSE)</f>
        <v>TAPON ROSCADO PRESION PVC 1/2"</v>
      </c>
      <c r="D34" s="190" t="str">
        <f>+VLOOKUP(B:B,INSUMOS!A:C,3,FALSE)</f>
        <v>UN</v>
      </c>
      <c r="E34" s="218">
        <v>1</v>
      </c>
      <c r="F34" s="219"/>
      <c r="G34" s="220">
        <f>+VLOOKUP(B:B,INSUMOS!A:H,4,FALSE)</f>
        <v>703.75970303999998</v>
      </c>
      <c r="H34" s="220">
        <f t="shared" si="5"/>
        <v>703.75970303999998</v>
      </c>
      <c r="I34" s="220">
        <f>+VLOOKUP(B:B,INSUMOS!A:H,5,FALSE)</f>
        <v>0</v>
      </c>
      <c r="J34" s="220">
        <f t="shared" si="5"/>
        <v>0</v>
      </c>
      <c r="K34" s="57"/>
      <c r="L34" s="103"/>
    </row>
    <row r="35" spans="1:12" s="33" customFormat="1" ht="15" outlineLevel="1" x14ac:dyDescent="0.2">
      <c r="A35" s="223"/>
      <c r="B35" s="223" t="s">
        <v>14</v>
      </c>
      <c r="C35" s="217" t="str">
        <f>+VLOOKUP(B:B,INSUMOS!A:C,2,FALSE)</f>
        <v>AYUDANTE ALBAÑILERÍA CON PRESTACIONES</v>
      </c>
      <c r="D35" s="190" t="str">
        <f>+VLOOKUP(B:B,INSUMOS!A:C,3,FALSE)</f>
        <v>HH</v>
      </c>
      <c r="E35" s="218">
        <v>0.25</v>
      </c>
      <c r="F35" s="219"/>
      <c r="G35" s="220">
        <f>+VLOOKUP(B:B,INSUMOS!A:H,4,FALSE)</f>
        <v>11762.758904</v>
      </c>
      <c r="H35" s="220">
        <f t="shared" si="5"/>
        <v>2940.6897260000001</v>
      </c>
      <c r="I35" s="220">
        <f>+VLOOKUP(B:B,INSUMOS!A:H,5,FALSE)</f>
        <v>0</v>
      </c>
      <c r="J35" s="220">
        <f t="shared" si="5"/>
        <v>0</v>
      </c>
      <c r="K35" s="57"/>
      <c r="L35" s="103"/>
    </row>
    <row r="36" spans="1:12" ht="15" x14ac:dyDescent="0.2">
      <c r="A36" s="211" t="s">
        <v>1787</v>
      </c>
      <c r="B36" s="211"/>
      <c r="C36" s="212" t="s">
        <v>1788</v>
      </c>
      <c r="D36" s="213" t="s">
        <v>287</v>
      </c>
      <c r="E36" s="214"/>
      <c r="F36" s="215"/>
      <c r="G36" s="216"/>
      <c r="H36" s="216">
        <f>SUBTOTAL(9,H37:H40)</f>
        <v>4661.5279848</v>
      </c>
      <c r="I36" s="216"/>
      <c r="J36" s="216">
        <f>SUBTOTAL(9,J37:J40)</f>
        <v>0</v>
      </c>
      <c r="K36" s="57"/>
      <c r="L36" s="103"/>
    </row>
    <row r="37" spans="1:12" s="33" customFormat="1" ht="15" outlineLevel="1" x14ac:dyDescent="0.2">
      <c r="A37" s="170"/>
      <c r="B37" s="170" t="s">
        <v>251</v>
      </c>
      <c r="C37" s="217" t="str">
        <f>+VLOOKUP(B:B,INSUMOS!A:C,2,FALSE)</f>
        <v>HERRAMIENTA MENOR</v>
      </c>
      <c r="D37" s="190" t="str">
        <f>+VLOOKUP(B:B,INSUMOS!A:C,3,FALSE)</f>
        <v>GLB</v>
      </c>
      <c r="E37" s="218">
        <v>0.1</v>
      </c>
      <c r="F37" s="219"/>
      <c r="G37" s="220">
        <f>+VLOOKUP(B:B,INSUMOS!A:H,4,FALSE)</f>
        <v>4066.5798144</v>
      </c>
      <c r="H37" s="220">
        <f t="shared" ref="H37:J40" si="6">($E37+$F37)*G37</f>
        <v>406.65798144000001</v>
      </c>
      <c r="I37" s="220">
        <f>+VLOOKUP(B:B,INSUMOS!A:H,5,FALSE)</f>
        <v>0</v>
      </c>
      <c r="J37" s="220">
        <f t="shared" si="6"/>
        <v>0</v>
      </c>
      <c r="K37" s="57"/>
      <c r="L37" s="103"/>
    </row>
    <row r="38" spans="1:12" s="33" customFormat="1" ht="15" outlineLevel="1" x14ac:dyDescent="0.2">
      <c r="A38" s="170"/>
      <c r="B38" s="170" t="s">
        <v>1665</v>
      </c>
      <c r="C38" s="217" t="str">
        <f>+VLOOKUP(B:B,INSUMOS!A:C,2,FALSE)</f>
        <v>RETIRO DE ELEMENTOS RECICLABLES</v>
      </c>
      <c r="D38" s="190" t="str">
        <f>+VLOOKUP(B:B,INSUMOS!A:C,3,FALSE)</f>
        <v>UN</v>
      </c>
      <c r="E38" s="218">
        <v>8.9999999999999993E-3</v>
      </c>
      <c r="F38" s="219"/>
      <c r="G38" s="220">
        <f>+VLOOKUP(B:B,INSUMOS!A:H,4,FALSE)</f>
        <v>2475.8476799999999</v>
      </c>
      <c r="H38" s="220">
        <f t="shared" si="6"/>
        <v>22.282629119999996</v>
      </c>
      <c r="I38" s="220">
        <f>+VLOOKUP(B:B,INSUMOS!A:H,5,FALSE)</f>
        <v>0</v>
      </c>
      <c r="J38" s="220">
        <f t="shared" si="6"/>
        <v>0</v>
      </c>
      <c r="K38" s="57"/>
      <c r="L38" s="103"/>
    </row>
    <row r="39" spans="1:12" s="33" customFormat="1" ht="15" outlineLevel="1" x14ac:dyDescent="0.2">
      <c r="A39" s="170"/>
      <c r="B39" s="170" t="s">
        <v>913</v>
      </c>
      <c r="C39" s="217" t="str">
        <f>+VLOOKUP(B:B,INSUMOS!A:C,2,FALSE)</f>
        <v>TAPON ROSCADO PRESION PVC 1/2"</v>
      </c>
      <c r="D39" s="190" t="str">
        <f>+VLOOKUP(B:B,INSUMOS!A:C,3,FALSE)</f>
        <v>UN</v>
      </c>
      <c r="E39" s="218">
        <v>1</v>
      </c>
      <c r="F39" s="219"/>
      <c r="G39" s="220">
        <f>+VLOOKUP(B:B,INSUMOS!A:H,4,FALSE)</f>
        <v>703.75970303999998</v>
      </c>
      <c r="H39" s="220">
        <f t="shared" si="6"/>
        <v>703.75970303999998</v>
      </c>
      <c r="I39" s="220">
        <f>+VLOOKUP(B:B,INSUMOS!A:H,5,FALSE)</f>
        <v>0</v>
      </c>
      <c r="J39" s="220">
        <f t="shared" si="6"/>
        <v>0</v>
      </c>
      <c r="K39" s="57"/>
      <c r="L39" s="103"/>
    </row>
    <row r="40" spans="1:12" s="33" customFormat="1" ht="15" outlineLevel="1" x14ac:dyDescent="0.2">
      <c r="A40" s="170"/>
      <c r="B40" s="170" t="s">
        <v>14</v>
      </c>
      <c r="C40" s="217" t="str">
        <f>+VLOOKUP(B:B,INSUMOS!A:C,2,FALSE)</f>
        <v>AYUDANTE ALBAÑILERÍA CON PRESTACIONES</v>
      </c>
      <c r="D40" s="190" t="str">
        <f>+VLOOKUP(B:B,INSUMOS!A:C,3,FALSE)</f>
        <v>HH</v>
      </c>
      <c r="E40" s="218">
        <v>0.3</v>
      </c>
      <c r="F40" s="219"/>
      <c r="G40" s="220">
        <f>+VLOOKUP(B:B,INSUMOS!A:H,4,FALSE)</f>
        <v>11762.758904</v>
      </c>
      <c r="H40" s="220">
        <f t="shared" si="6"/>
        <v>3528.8276712000002</v>
      </c>
      <c r="I40" s="220">
        <f>+VLOOKUP(B:B,INSUMOS!A:H,5,FALSE)</f>
        <v>0</v>
      </c>
      <c r="J40" s="220">
        <f t="shared" si="6"/>
        <v>0</v>
      </c>
      <c r="K40" s="57"/>
      <c r="L40" s="103"/>
    </row>
    <row r="41" spans="1:12" ht="30" x14ac:dyDescent="0.2">
      <c r="A41" s="211" t="s">
        <v>1789</v>
      </c>
      <c r="B41" s="211"/>
      <c r="C41" s="212" t="s">
        <v>1790</v>
      </c>
      <c r="D41" s="213" t="s">
        <v>233</v>
      </c>
      <c r="E41" s="214"/>
      <c r="F41" s="215"/>
      <c r="G41" s="216"/>
      <c r="H41" s="216">
        <f>SUBTOTAL(9,H42:H45)</f>
        <v>29031.559880332799</v>
      </c>
      <c r="I41" s="216"/>
      <c r="J41" s="216">
        <f>SUBTOTAL(9,J42:J45)</f>
        <v>0</v>
      </c>
      <c r="K41" s="57"/>
      <c r="L41" s="103"/>
    </row>
    <row r="42" spans="1:12" s="33" customFormat="1" ht="15" outlineLevel="1" x14ac:dyDescent="0.2">
      <c r="A42" s="170"/>
      <c r="B42" s="170" t="s">
        <v>251</v>
      </c>
      <c r="C42" s="217" t="str">
        <f>+VLOOKUP(B:B,INSUMOS!A:C,2,FALSE)</f>
        <v>HERRAMIENTA MENOR</v>
      </c>
      <c r="D42" s="190" t="str">
        <f>+VLOOKUP(B:B,INSUMOS!A:C,3,FALSE)</f>
        <v>GLB</v>
      </c>
      <c r="E42" s="218">
        <v>0.1</v>
      </c>
      <c r="F42" s="219"/>
      <c r="G42" s="220">
        <f>+VLOOKUP(B:B,INSUMOS!A:H,4,FALSE)</f>
        <v>4066.5798144</v>
      </c>
      <c r="H42" s="220">
        <f t="shared" ref="H42:J45" si="7">($E42+$F42)*G42</f>
        <v>406.65798144000001</v>
      </c>
      <c r="I42" s="220">
        <f>+VLOOKUP(B:B,INSUMOS!A:H,5,FALSE)</f>
        <v>0</v>
      </c>
      <c r="J42" s="220">
        <f t="shared" si="7"/>
        <v>0</v>
      </c>
      <c r="K42" s="57"/>
      <c r="L42" s="103"/>
    </row>
    <row r="43" spans="1:12" s="33" customFormat="1" ht="15" outlineLevel="1" x14ac:dyDescent="0.2">
      <c r="A43" s="170"/>
      <c r="B43" s="170" t="s">
        <v>283</v>
      </c>
      <c r="C43" s="217" t="str">
        <f>+VLOOKUP(B:B,INSUMOS!A:C,2,FALSE)</f>
        <v>ANDAMIO TUBULAR 15*15 C/CRUCETA</v>
      </c>
      <c r="D43" s="190" t="str">
        <f>+VLOOKUP(B:B,INSUMOS!A:C,3,FALSE)</f>
        <v>DIA</v>
      </c>
      <c r="E43" s="218">
        <v>0.08</v>
      </c>
      <c r="F43" s="219"/>
      <c r="G43" s="220">
        <f>+VLOOKUP(B:B,INSUMOS!A:H,4,FALSE)</f>
        <v>3667.3493760000001</v>
      </c>
      <c r="H43" s="220">
        <f t="shared" si="7"/>
        <v>293.38795008</v>
      </c>
      <c r="I43" s="220">
        <f>+VLOOKUP(B:B,INSUMOS!A:H,5,FALSE)</f>
        <v>0</v>
      </c>
      <c r="J43" s="220">
        <f t="shared" si="7"/>
        <v>0</v>
      </c>
      <c r="K43" s="57"/>
      <c r="L43" s="103"/>
    </row>
    <row r="44" spans="1:12" s="33" customFormat="1" ht="15" outlineLevel="1" x14ac:dyDescent="0.2">
      <c r="A44" s="170"/>
      <c r="B44" s="170" t="s">
        <v>238</v>
      </c>
      <c r="C44" s="217" t="str">
        <f>+VLOOKUP(B:B,INSUMOS!A:C,2,FALSE)</f>
        <v>VOLQUETA 6 M3 (INCLUYE CARGE Y ESCOMBRERA)</v>
      </c>
      <c r="D44" s="190" t="str">
        <f>+VLOOKUP(B:B,INSUMOS!A:C,3,FALSE)</f>
        <v>VJ</v>
      </c>
      <c r="E44" s="218">
        <v>1.0999999999999999E-2</v>
      </c>
      <c r="F44" s="219"/>
      <c r="G44" s="220">
        <f>+VLOOKUP(B:B,INSUMOS!A:H,4,FALSE)</f>
        <v>372268.45716479997</v>
      </c>
      <c r="H44" s="220">
        <f t="shared" si="7"/>
        <v>4094.9530288127994</v>
      </c>
      <c r="I44" s="220">
        <f>+VLOOKUP(B:B,INSUMOS!A:H,5,FALSE)</f>
        <v>0</v>
      </c>
      <c r="J44" s="220">
        <f t="shared" si="7"/>
        <v>0</v>
      </c>
      <c r="K44" s="57"/>
      <c r="L44" s="103"/>
    </row>
    <row r="45" spans="1:12" s="33" customFormat="1" ht="15" outlineLevel="1" x14ac:dyDescent="0.2">
      <c r="A45" s="159"/>
      <c r="B45" s="159" t="s">
        <v>105</v>
      </c>
      <c r="C45" s="217" t="str">
        <f>+VLOOKUP(B:B,INSUMOS!A:C,2,FALSE)</f>
        <v>CUADRILLA AA  (OFICIAL + 2 AYUDANTE)- ALBAÑILERIA CON PRESTACIONES</v>
      </c>
      <c r="D45" s="190" t="str">
        <f>+VLOOKUP(B:B,INSUMOS!A:C,3,FALSE)</f>
        <v>HC</v>
      </c>
      <c r="E45" s="218">
        <v>0.6</v>
      </c>
      <c r="F45" s="219"/>
      <c r="G45" s="220">
        <f>+VLOOKUP(B:B,INSUMOS!A:H,4,FALSE)</f>
        <v>40394.268199999999</v>
      </c>
      <c r="H45" s="220">
        <f t="shared" si="7"/>
        <v>24236.56092</v>
      </c>
      <c r="I45" s="220">
        <f>+VLOOKUP(B:B,INSUMOS!A:H,5,FALSE)</f>
        <v>0</v>
      </c>
      <c r="J45" s="220">
        <f t="shared" si="7"/>
        <v>0</v>
      </c>
      <c r="K45" s="57"/>
      <c r="L45" s="103"/>
    </row>
    <row r="46" spans="1:12" ht="15" x14ac:dyDescent="0.2">
      <c r="A46" s="211" t="s">
        <v>1791</v>
      </c>
      <c r="B46" s="211"/>
      <c r="C46" s="212" t="s">
        <v>1792</v>
      </c>
      <c r="D46" s="213" t="s">
        <v>233</v>
      </c>
      <c r="E46" s="214"/>
      <c r="F46" s="215"/>
      <c r="G46" s="216"/>
      <c r="H46" s="216">
        <f>SUBTOTAL(9,H47:H50)</f>
        <v>13190.594848684799</v>
      </c>
      <c r="I46" s="216"/>
      <c r="J46" s="216">
        <f>SUBTOTAL(9,J47:J50)</f>
        <v>0</v>
      </c>
      <c r="K46" s="57"/>
      <c r="L46" s="103"/>
    </row>
    <row r="47" spans="1:12" s="33" customFormat="1" ht="15" outlineLevel="1" x14ac:dyDescent="0.2">
      <c r="A47" s="170"/>
      <c r="B47" s="170" t="s">
        <v>251</v>
      </c>
      <c r="C47" s="217" t="str">
        <f>+VLOOKUP(B:B,INSUMOS!A:C,2,FALSE)</f>
        <v>HERRAMIENTA MENOR</v>
      </c>
      <c r="D47" s="190" t="str">
        <f>+VLOOKUP(B:B,INSUMOS!A:C,3,FALSE)</f>
        <v>GLB</v>
      </c>
      <c r="E47" s="218">
        <v>0.1</v>
      </c>
      <c r="F47" s="219"/>
      <c r="G47" s="220">
        <f>+VLOOKUP(B:B,INSUMOS!A:H,4,FALSE)</f>
        <v>4066.5798144</v>
      </c>
      <c r="H47" s="220">
        <f t="shared" ref="H47:J50" si="8">($E47+$F47)*G47</f>
        <v>406.65798144000001</v>
      </c>
      <c r="I47" s="220">
        <f>+VLOOKUP(B:B,INSUMOS!A:H,5,FALSE)</f>
        <v>0</v>
      </c>
      <c r="J47" s="220">
        <f t="shared" si="8"/>
        <v>0</v>
      </c>
      <c r="K47" s="57"/>
      <c r="L47" s="103"/>
    </row>
    <row r="48" spans="1:12" s="33" customFormat="1" ht="15" outlineLevel="1" x14ac:dyDescent="0.2">
      <c r="A48" s="170"/>
      <c r="B48" s="170" t="s">
        <v>283</v>
      </c>
      <c r="C48" s="217" t="str">
        <f>+VLOOKUP(B:B,INSUMOS!A:C,2,FALSE)</f>
        <v>ANDAMIO TUBULAR 15*15 C/CRUCETA</v>
      </c>
      <c r="D48" s="190" t="str">
        <f>+VLOOKUP(B:B,INSUMOS!A:C,3,FALSE)</f>
        <v>DIA</v>
      </c>
      <c r="E48" s="218">
        <v>0.08</v>
      </c>
      <c r="F48" s="219"/>
      <c r="G48" s="220">
        <f>+VLOOKUP(B:B,INSUMOS!A:H,4,FALSE)</f>
        <v>3667.3493760000001</v>
      </c>
      <c r="H48" s="220">
        <f t="shared" si="8"/>
        <v>293.38795008</v>
      </c>
      <c r="I48" s="220">
        <f>+VLOOKUP(B:B,INSUMOS!A:H,5,FALSE)</f>
        <v>0</v>
      </c>
      <c r="J48" s="220">
        <f t="shared" si="8"/>
        <v>0</v>
      </c>
      <c r="K48" s="57"/>
      <c r="L48" s="103"/>
    </row>
    <row r="49" spans="1:12" s="33" customFormat="1" ht="15" outlineLevel="1" x14ac:dyDescent="0.2">
      <c r="A49" s="170"/>
      <c r="B49" s="170" t="s">
        <v>238</v>
      </c>
      <c r="C49" s="217" t="str">
        <f>+VLOOKUP(B:B,INSUMOS!A:C,2,FALSE)</f>
        <v>VOLQUETA 6 M3 (INCLUYE CARGE Y ESCOMBRERA)</v>
      </c>
      <c r="D49" s="190" t="str">
        <f>+VLOOKUP(B:B,INSUMOS!A:C,3,FALSE)</f>
        <v>VJ</v>
      </c>
      <c r="E49" s="218">
        <v>1E-3</v>
      </c>
      <c r="F49" s="219"/>
      <c r="G49" s="220">
        <f>+VLOOKUP(B:B,INSUMOS!A:H,4,FALSE)</f>
        <v>372268.45716479997</v>
      </c>
      <c r="H49" s="220">
        <f t="shared" si="8"/>
        <v>372.2684571648</v>
      </c>
      <c r="I49" s="220">
        <f>+VLOOKUP(B:B,INSUMOS!A:H,5,FALSE)</f>
        <v>0</v>
      </c>
      <c r="J49" s="220">
        <f t="shared" si="8"/>
        <v>0</v>
      </c>
      <c r="K49" s="57"/>
      <c r="L49" s="103"/>
    </row>
    <row r="50" spans="1:12" s="33" customFormat="1" ht="15" outlineLevel="1" x14ac:dyDescent="0.2">
      <c r="A50" s="159"/>
      <c r="B50" s="159" t="s">
        <v>105</v>
      </c>
      <c r="C50" s="217" t="str">
        <f>+VLOOKUP(B:B,INSUMOS!A:C,2,FALSE)</f>
        <v>CUADRILLA AA  (OFICIAL + 2 AYUDANTE)- ALBAÑILERIA CON PRESTACIONES</v>
      </c>
      <c r="D50" s="190" t="str">
        <f>+VLOOKUP(B:B,INSUMOS!A:C,3,FALSE)</f>
        <v>HC</v>
      </c>
      <c r="E50" s="218">
        <v>0.3</v>
      </c>
      <c r="F50" s="219"/>
      <c r="G50" s="220">
        <f>+VLOOKUP(B:B,INSUMOS!A:H,4,FALSE)</f>
        <v>40394.268199999999</v>
      </c>
      <c r="H50" s="220">
        <f t="shared" si="8"/>
        <v>12118.28046</v>
      </c>
      <c r="I50" s="220">
        <f>+VLOOKUP(B:B,INSUMOS!A:H,5,FALSE)</f>
        <v>0</v>
      </c>
      <c r="J50" s="220">
        <f t="shared" si="8"/>
        <v>0</v>
      </c>
      <c r="K50" s="57"/>
      <c r="L50" s="103"/>
    </row>
    <row r="51" spans="1:12" ht="15" x14ac:dyDescent="0.2">
      <c r="A51" s="211" t="s">
        <v>1793</v>
      </c>
      <c r="B51" s="211"/>
      <c r="C51" s="212" t="s">
        <v>1794</v>
      </c>
      <c r="D51" s="213" t="s">
        <v>233</v>
      </c>
      <c r="E51" s="214"/>
      <c r="F51" s="215"/>
      <c r="G51" s="216"/>
      <c r="H51" s="216">
        <f>SUBTOTAL(9,H52:H55)</f>
        <v>7204.8016062048</v>
      </c>
      <c r="I51" s="216"/>
      <c r="J51" s="216">
        <f>SUBTOTAL(9,J52:J55)</f>
        <v>0</v>
      </c>
      <c r="K51" s="57"/>
      <c r="L51" s="103"/>
    </row>
    <row r="52" spans="1:12" s="33" customFormat="1" ht="15" outlineLevel="1" x14ac:dyDescent="0.2">
      <c r="A52" s="170"/>
      <c r="B52" s="170" t="s">
        <v>251</v>
      </c>
      <c r="C52" s="217" t="str">
        <f>+VLOOKUP(B:B,INSUMOS!A:C,2,FALSE)</f>
        <v>HERRAMIENTA MENOR</v>
      </c>
      <c r="D52" s="190" t="str">
        <f>+VLOOKUP(B:B,INSUMOS!A:C,3,FALSE)</f>
        <v>GLB</v>
      </c>
      <c r="E52" s="218">
        <v>0.1</v>
      </c>
      <c r="F52" s="219"/>
      <c r="G52" s="220">
        <f>+VLOOKUP(B:B,INSUMOS!A:H,4,FALSE)</f>
        <v>4066.5798144</v>
      </c>
      <c r="H52" s="220">
        <f t="shared" ref="H52:J55" si="9">($E52+$F52)*G52</f>
        <v>406.65798144000001</v>
      </c>
      <c r="I52" s="220">
        <f>+VLOOKUP(B:B,INSUMOS!A:H,5,FALSE)</f>
        <v>0</v>
      </c>
      <c r="J52" s="220">
        <f t="shared" si="9"/>
        <v>0</v>
      </c>
      <c r="K52" s="57"/>
      <c r="L52" s="103"/>
    </row>
    <row r="53" spans="1:12" s="33" customFormat="1" ht="15" outlineLevel="1" x14ac:dyDescent="0.2">
      <c r="A53" s="170"/>
      <c r="B53" s="170" t="s">
        <v>283</v>
      </c>
      <c r="C53" s="217" t="str">
        <f>+VLOOKUP(B:B,INSUMOS!A:C,2,FALSE)</f>
        <v>ANDAMIO TUBULAR 15*15 C/CRUCETA</v>
      </c>
      <c r="D53" s="190" t="str">
        <f>+VLOOKUP(B:B,INSUMOS!A:C,3,FALSE)</f>
        <v>DIA</v>
      </c>
      <c r="E53" s="224">
        <v>0.1</v>
      </c>
      <c r="F53" s="219"/>
      <c r="G53" s="220">
        <f>+VLOOKUP(B:B,INSUMOS!A:H,4,FALSE)</f>
        <v>3667.3493760000001</v>
      </c>
      <c r="H53" s="220">
        <f t="shared" si="9"/>
        <v>366.73493760000002</v>
      </c>
      <c r="I53" s="220">
        <f>+VLOOKUP(B:B,INSUMOS!A:H,5,FALSE)</f>
        <v>0</v>
      </c>
      <c r="J53" s="220">
        <f t="shared" si="9"/>
        <v>0</v>
      </c>
      <c r="K53" s="57"/>
      <c r="L53" s="103"/>
    </row>
    <row r="54" spans="1:12" s="33" customFormat="1" ht="15" outlineLevel="1" x14ac:dyDescent="0.2">
      <c r="A54" s="170"/>
      <c r="B54" s="170" t="s">
        <v>238</v>
      </c>
      <c r="C54" s="217" t="str">
        <f>+VLOOKUP(B:B,INSUMOS!A:C,2,FALSE)</f>
        <v>VOLQUETA 6 M3 (INCLUYE CARGE Y ESCOMBRERA)</v>
      </c>
      <c r="D54" s="190" t="str">
        <f>+VLOOKUP(B:B,INSUMOS!A:C,3,FALSE)</f>
        <v>VJ</v>
      </c>
      <c r="E54" s="224">
        <v>1E-3</v>
      </c>
      <c r="F54" s="219"/>
      <c r="G54" s="220">
        <f>+VLOOKUP(B:B,INSUMOS!A:H,4,FALSE)</f>
        <v>372268.45716479997</v>
      </c>
      <c r="H54" s="220">
        <f t="shared" si="9"/>
        <v>372.2684571648</v>
      </c>
      <c r="I54" s="220">
        <f>+VLOOKUP(B:B,INSUMOS!A:H,5,FALSE)</f>
        <v>0</v>
      </c>
      <c r="J54" s="220">
        <f t="shared" si="9"/>
        <v>0</v>
      </c>
      <c r="K54" s="57"/>
      <c r="L54" s="103"/>
    </row>
    <row r="55" spans="1:12" s="33" customFormat="1" ht="15" outlineLevel="1" x14ac:dyDescent="0.2">
      <c r="A55" s="159"/>
      <c r="B55" s="159" t="s">
        <v>105</v>
      </c>
      <c r="C55" s="217" t="str">
        <f>+VLOOKUP(B:B,INSUMOS!A:C,2,FALSE)</f>
        <v>CUADRILLA AA  (OFICIAL + 2 AYUDANTE)- ALBAÑILERIA CON PRESTACIONES</v>
      </c>
      <c r="D55" s="190" t="str">
        <f>+VLOOKUP(B:B,INSUMOS!A:C,3,FALSE)</f>
        <v>HC</v>
      </c>
      <c r="E55" s="224">
        <v>0.15</v>
      </c>
      <c r="F55" s="219"/>
      <c r="G55" s="220">
        <f>+VLOOKUP(B:B,INSUMOS!A:H,4,FALSE)</f>
        <v>40394.268199999999</v>
      </c>
      <c r="H55" s="220">
        <f t="shared" si="9"/>
        <v>6059.14023</v>
      </c>
      <c r="I55" s="220">
        <f>+VLOOKUP(B:B,INSUMOS!A:H,5,FALSE)</f>
        <v>0</v>
      </c>
      <c r="J55" s="220">
        <f t="shared" si="9"/>
        <v>0</v>
      </c>
      <c r="K55" s="57"/>
      <c r="L55" s="103"/>
    </row>
    <row r="56" spans="1:12" ht="15" x14ac:dyDescent="0.2">
      <c r="A56" s="211" t="s">
        <v>1795</v>
      </c>
      <c r="B56" s="211"/>
      <c r="C56" s="212" t="s">
        <v>1796</v>
      </c>
      <c r="D56" s="213" t="s">
        <v>233</v>
      </c>
      <c r="E56" s="214"/>
      <c r="F56" s="215"/>
      <c r="G56" s="216"/>
      <c r="H56" s="216">
        <f>SUBTOTAL(9,H57:H60)</f>
        <v>9104.9273270304002</v>
      </c>
      <c r="I56" s="216"/>
      <c r="J56" s="216">
        <f>SUBTOTAL(9,J57:J60)</f>
        <v>0</v>
      </c>
      <c r="K56" s="57"/>
      <c r="L56" s="103"/>
    </row>
    <row r="57" spans="1:12" s="33" customFormat="1" ht="15" outlineLevel="1" x14ac:dyDescent="0.2">
      <c r="A57" s="170"/>
      <c r="B57" s="170" t="s">
        <v>251</v>
      </c>
      <c r="C57" s="217" t="str">
        <f>+VLOOKUP(B:B,INSUMOS!A:C,2,FALSE)</f>
        <v>HERRAMIENTA MENOR</v>
      </c>
      <c r="D57" s="190" t="str">
        <f>+VLOOKUP(B:B,INSUMOS!A:C,3,FALSE)</f>
        <v>GLB</v>
      </c>
      <c r="E57" s="218">
        <v>0.1</v>
      </c>
      <c r="F57" s="219"/>
      <c r="G57" s="220">
        <f>+VLOOKUP(B:B,INSUMOS!A:H,4,FALSE)</f>
        <v>4066.5798144</v>
      </c>
      <c r="H57" s="220">
        <f t="shared" ref="H57:J60" si="10">($E57+$F57)*G57</f>
        <v>406.65798144000001</v>
      </c>
      <c r="I57" s="220">
        <f>+VLOOKUP(B:B,INSUMOS!A:H,5,FALSE)</f>
        <v>0</v>
      </c>
      <c r="J57" s="220">
        <f t="shared" si="10"/>
        <v>0</v>
      </c>
      <c r="K57" s="57"/>
      <c r="L57" s="103"/>
    </row>
    <row r="58" spans="1:12" s="33" customFormat="1" ht="15" outlineLevel="1" x14ac:dyDescent="0.2">
      <c r="A58" s="170"/>
      <c r="B58" s="170" t="s">
        <v>283</v>
      </c>
      <c r="C58" s="217" t="str">
        <f>+VLOOKUP(B:B,INSUMOS!A:C,2,FALSE)</f>
        <v>ANDAMIO TUBULAR 15*15 C/CRUCETA</v>
      </c>
      <c r="D58" s="190" t="str">
        <f>+VLOOKUP(B:B,INSUMOS!A:C,3,FALSE)</f>
        <v>DIA</v>
      </c>
      <c r="E58" s="221">
        <v>8.0000000000000002E-3</v>
      </c>
      <c r="F58" s="219"/>
      <c r="G58" s="220">
        <f>+VLOOKUP(B:B,INSUMOS!A:H,4,FALSE)</f>
        <v>3667.3493760000001</v>
      </c>
      <c r="H58" s="220">
        <f t="shared" si="10"/>
        <v>29.338795008000002</v>
      </c>
      <c r="I58" s="220">
        <f>+VLOOKUP(B:B,INSUMOS!A:H,5,FALSE)</f>
        <v>0</v>
      </c>
      <c r="J58" s="220">
        <f t="shared" si="10"/>
        <v>0</v>
      </c>
      <c r="K58" s="57"/>
      <c r="L58" s="103"/>
    </row>
    <row r="59" spans="1:12" s="33" customFormat="1" ht="15" outlineLevel="1" x14ac:dyDescent="0.2">
      <c r="A59" s="170"/>
      <c r="B59" s="170" t="s">
        <v>238</v>
      </c>
      <c r="C59" s="217" t="str">
        <f>+VLOOKUP(B:B,INSUMOS!A:C,2,FALSE)</f>
        <v>VOLQUETA 6 M3 (INCLUYE CARGE Y ESCOMBRERA)</v>
      </c>
      <c r="D59" s="190" t="str">
        <f>+VLOOKUP(B:B,INSUMOS!A:C,3,FALSE)</f>
        <v>VJ</v>
      </c>
      <c r="E59" s="221">
        <v>5.0000000000000001E-4</v>
      </c>
      <c r="F59" s="219"/>
      <c r="G59" s="220">
        <f>+VLOOKUP(B:B,INSUMOS!A:H,4,FALSE)</f>
        <v>372268.45716479997</v>
      </c>
      <c r="H59" s="220">
        <f t="shared" si="10"/>
        <v>186.1342285824</v>
      </c>
      <c r="I59" s="220">
        <f>+VLOOKUP(B:B,INSUMOS!A:H,5,FALSE)</f>
        <v>0</v>
      </c>
      <c r="J59" s="220">
        <f t="shared" si="10"/>
        <v>0</v>
      </c>
      <c r="K59" s="57"/>
      <c r="L59" s="103"/>
    </row>
    <row r="60" spans="1:12" s="33" customFormat="1" ht="15" outlineLevel="1" x14ac:dyDescent="0.2">
      <c r="A60" s="159"/>
      <c r="B60" s="159" t="s">
        <v>105</v>
      </c>
      <c r="C60" s="217" t="str">
        <f>+VLOOKUP(B:B,INSUMOS!A:C,2,FALSE)</f>
        <v>CUADRILLA AA  (OFICIAL + 2 AYUDANTE)- ALBAÑILERIA CON PRESTACIONES</v>
      </c>
      <c r="D60" s="190" t="str">
        <f>+VLOOKUP(B:B,INSUMOS!A:C,3,FALSE)</f>
        <v>HC</v>
      </c>
      <c r="E60" s="221">
        <v>0.21</v>
      </c>
      <c r="F60" s="219"/>
      <c r="G60" s="220">
        <f>+VLOOKUP(B:B,INSUMOS!A:H,4,FALSE)</f>
        <v>40394.268199999999</v>
      </c>
      <c r="H60" s="220">
        <f t="shared" si="10"/>
        <v>8482.7963220000001</v>
      </c>
      <c r="I60" s="220">
        <f>+VLOOKUP(B:B,INSUMOS!A:H,5,FALSE)</f>
        <v>0</v>
      </c>
      <c r="J60" s="220">
        <f t="shared" si="10"/>
        <v>0</v>
      </c>
      <c r="K60" s="57"/>
      <c r="L60" s="103"/>
    </row>
    <row r="61" spans="1:12" ht="30" x14ac:dyDescent="0.2">
      <c r="A61" s="211" t="s">
        <v>1797</v>
      </c>
      <c r="B61" s="211"/>
      <c r="C61" s="212" t="s">
        <v>1798</v>
      </c>
      <c r="D61" s="213" t="s">
        <v>233</v>
      </c>
      <c r="E61" s="225"/>
      <c r="F61" s="226"/>
      <c r="G61" s="216"/>
      <c r="H61" s="216">
        <f>SUBTOTAL(9,H62:H64)</f>
        <v>9538.9685432639999</v>
      </c>
      <c r="I61" s="216"/>
      <c r="J61" s="216">
        <f>SUBTOTAL(9,J62:J64)</f>
        <v>0</v>
      </c>
      <c r="K61" s="57"/>
      <c r="L61" s="103"/>
    </row>
    <row r="62" spans="1:12" s="33" customFormat="1" ht="15" outlineLevel="1" x14ac:dyDescent="0.2">
      <c r="A62" s="170"/>
      <c r="B62" s="170" t="s">
        <v>251</v>
      </c>
      <c r="C62" s="217" t="str">
        <f>+VLOOKUP(B:B,INSUMOS!A:C,2,FALSE)</f>
        <v>HERRAMIENTA MENOR</v>
      </c>
      <c r="D62" s="190" t="str">
        <f>+VLOOKUP(B:B,INSUMOS!A:C,3,FALSE)</f>
        <v>GLB</v>
      </c>
      <c r="E62" s="218">
        <v>0.1</v>
      </c>
      <c r="F62" s="219"/>
      <c r="G62" s="220">
        <f>+VLOOKUP(B:B,INSUMOS!A:H,4,FALSE)</f>
        <v>4066.5798144</v>
      </c>
      <c r="H62" s="220">
        <f t="shared" ref="H62:J64" si="11">($E62+$F62)*G62</f>
        <v>406.65798144000001</v>
      </c>
      <c r="I62" s="220">
        <f>+VLOOKUP(B:B,INSUMOS!A:H,5,FALSE)</f>
        <v>0</v>
      </c>
      <c r="J62" s="220">
        <f t="shared" si="11"/>
        <v>0</v>
      </c>
      <c r="K62" s="57"/>
      <c r="L62" s="103"/>
    </row>
    <row r="63" spans="1:12" s="33" customFormat="1" ht="15" outlineLevel="1" x14ac:dyDescent="0.2">
      <c r="A63" s="170"/>
      <c r="B63" s="170" t="s">
        <v>238</v>
      </c>
      <c r="C63" s="217" t="str">
        <f>+VLOOKUP(B:B,INSUMOS!A:C,2,FALSE)</f>
        <v>VOLQUETA 6 M3 (INCLUYE CARGE Y ESCOMBRERA)</v>
      </c>
      <c r="D63" s="190" t="str">
        <f>+VLOOKUP(B:B,INSUMOS!A:C,3,FALSE)</f>
        <v>VJ</v>
      </c>
      <c r="E63" s="218">
        <v>5.0000000000000001E-3</v>
      </c>
      <c r="F63" s="219"/>
      <c r="G63" s="220">
        <f>+VLOOKUP(B:B,INSUMOS!A:H,4,FALSE)</f>
        <v>372268.45716479997</v>
      </c>
      <c r="H63" s="220">
        <f t="shared" si="11"/>
        <v>1861.3422858239999</v>
      </c>
      <c r="I63" s="220">
        <f>+VLOOKUP(B:B,INSUMOS!A:H,5,FALSE)</f>
        <v>0</v>
      </c>
      <c r="J63" s="220">
        <f t="shared" si="11"/>
        <v>0</v>
      </c>
      <c r="K63" s="57"/>
      <c r="L63" s="103"/>
    </row>
    <row r="64" spans="1:12" s="33" customFormat="1" ht="15" outlineLevel="1" x14ac:dyDescent="0.2">
      <c r="A64" s="159"/>
      <c r="B64" s="159" t="s">
        <v>105</v>
      </c>
      <c r="C64" s="217" t="str">
        <f>+VLOOKUP(B:B,INSUMOS!A:C,2,FALSE)</f>
        <v>CUADRILLA AA  (OFICIAL + 2 AYUDANTE)- ALBAÑILERIA CON PRESTACIONES</v>
      </c>
      <c r="D64" s="190" t="str">
        <f>+VLOOKUP(B:B,INSUMOS!A:C,3,FALSE)</f>
        <v>HC</v>
      </c>
      <c r="E64" s="218">
        <v>0.18</v>
      </c>
      <c r="F64" s="219"/>
      <c r="G64" s="220">
        <f>+VLOOKUP(B:B,INSUMOS!A:H,4,FALSE)</f>
        <v>40394.268199999999</v>
      </c>
      <c r="H64" s="220">
        <f t="shared" si="11"/>
        <v>7270.9682759999996</v>
      </c>
      <c r="I64" s="220">
        <f>+VLOOKUP(B:B,INSUMOS!A:H,5,FALSE)</f>
        <v>0</v>
      </c>
      <c r="J64" s="220">
        <f t="shared" si="11"/>
        <v>0</v>
      </c>
      <c r="K64" s="57"/>
      <c r="L64" s="103"/>
    </row>
    <row r="65" spans="1:12" ht="30" x14ac:dyDescent="0.2">
      <c r="A65" s="211" t="s">
        <v>1799</v>
      </c>
      <c r="B65" s="211"/>
      <c r="C65" s="212" t="s">
        <v>1800</v>
      </c>
      <c r="D65" s="213" t="s">
        <v>233</v>
      </c>
      <c r="E65" s="214"/>
      <c r="F65" s="215"/>
      <c r="G65" s="216"/>
      <c r="H65" s="216">
        <f>SUBTOTAL(9,H66:H69)</f>
        <v>18471.132297542397</v>
      </c>
      <c r="I65" s="216"/>
      <c r="J65" s="216">
        <f>SUBTOTAL(9,J66:J69)</f>
        <v>0</v>
      </c>
      <c r="K65" s="57"/>
      <c r="L65" s="103"/>
    </row>
    <row r="66" spans="1:12" s="33" customFormat="1" ht="15" outlineLevel="1" x14ac:dyDescent="0.2">
      <c r="A66" s="170"/>
      <c r="B66" s="170" t="s">
        <v>251</v>
      </c>
      <c r="C66" s="217" t="str">
        <f>+VLOOKUP(B:B,INSUMOS!A:C,2,FALSE)</f>
        <v>HERRAMIENTA MENOR</v>
      </c>
      <c r="D66" s="190" t="str">
        <f>+VLOOKUP(B:B,INSUMOS!A:C,3,FALSE)</f>
        <v>GLB</v>
      </c>
      <c r="E66" s="218">
        <v>0.3</v>
      </c>
      <c r="F66" s="219"/>
      <c r="G66" s="220">
        <f>+VLOOKUP(B:B,INSUMOS!A:H,4,FALSE)</f>
        <v>4066.5798144</v>
      </c>
      <c r="H66" s="220">
        <f t="shared" ref="H66:J69" si="12">($E66+$F66)*G66</f>
        <v>1219.9739443199999</v>
      </c>
      <c r="I66" s="220">
        <f>+VLOOKUP(B:B,INSUMOS!A:H,5,FALSE)</f>
        <v>0</v>
      </c>
      <c r="J66" s="220">
        <f t="shared" si="12"/>
        <v>0</v>
      </c>
      <c r="K66" s="57"/>
      <c r="L66" s="103"/>
    </row>
    <row r="67" spans="1:12" s="33" customFormat="1" ht="15" outlineLevel="1" x14ac:dyDescent="0.2">
      <c r="A67" s="170"/>
      <c r="B67" s="170" t="s">
        <v>283</v>
      </c>
      <c r="C67" s="217" t="str">
        <f>+VLOOKUP(B:B,INSUMOS!A:C,2,FALSE)</f>
        <v>ANDAMIO TUBULAR 15*15 C/CRUCETA</v>
      </c>
      <c r="D67" s="190" t="str">
        <f>+VLOOKUP(B:B,INSUMOS!A:C,3,FALSE)</f>
        <v>DIA</v>
      </c>
      <c r="E67" s="218">
        <v>0.08</v>
      </c>
      <c r="F67" s="219"/>
      <c r="G67" s="220">
        <f>+VLOOKUP(B:B,INSUMOS!A:H,4,FALSE)</f>
        <v>3667.3493760000001</v>
      </c>
      <c r="H67" s="220">
        <f t="shared" si="12"/>
        <v>293.38795008</v>
      </c>
      <c r="I67" s="220">
        <f>+VLOOKUP(B:B,INSUMOS!A:H,5,FALSE)</f>
        <v>0</v>
      </c>
      <c r="J67" s="220">
        <f t="shared" si="12"/>
        <v>0</v>
      </c>
      <c r="K67" s="57"/>
      <c r="L67" s="103"/>
    </row>
    <row r="68" spans="1:12" s="33" customFormat="1" ht="15" outlineLevel="1" x14ac:dyDescent="0.2">
      <c r="A68" s="170"/>
      <c r="B68" s="170" t="s">
        <v>238</v>
      </c>
      <c r="C68" s="217" t="str">
        <f>+VLOOKUP(B:B,INSUMOS!A:C,2,FALSE)</f>
        <v>VOLQUETA 6 M3 (INCLUYE CARGE Y ESCOMBRERA)</v>
      </c>
      <c r="D68" s="190" t="str">
        <f>+VLOOKUP(B:B,INSUMOS!A:C,3,FALSE)</f>
        <v>VJ</v>
      </c>
      <c r="E68" s="218">
        <v>1.2999999999999999E-2</v>
      </c>
      <c r="F68" s="219"/>
      <c r="G68" s="220">
        <f>+VLOOKUP(B:B,INSUMOS!A:H,4,FALSE)</f>
        <v>372268.45716479997</v>
      </c>
      <c r="H68" s="220">
        <f t="shared" si="12"/>
        <v>4839.4899431423992</v>
      </c>
      <c r="I68" s="220">
        <f>+VLOOKUP(B:B,INSUMOS!A:H,5,FALSE)</f>
        <v>0</v>
      </c>
      <c r="J68" s="220">
        <f t="shared" si="12"/>
        <v>0</v>
      </c>
      <c r="K68" s="57"/>
      <c r="L68" s="103"/>
    </row>
    <row r="69" spans="1:12" s="33" customFormat="1" ht="15" outlineLevel="1" x14ac:dyDescent="0.2">
      <c r="A69" s="159"/>
      <c r="B69" s="159" t="s">
        <v>105</v>
      </c>
      <c r="C69" s="217" t="str">
        <f>+VLOOKUP(B:B,INSUMOS!A:C,2,FALSE)</f>
        <v>CUADRILLA AA  (OFICIAL + 2 AYUDANTE)- ALBAÑILERIA CON PRESTACIONES</v>
      </c>
      <c r="D69" s="190" t="str">
        <f>+VLOOKUP(B:B,INSUMOS!A:C,3,FALSE)</f>
        <v>HC</v>
      </c>
      <c r="E69" s="218">
        <v>0.3</v>
      </c>
      <c r="F69" s="219"/>
      <c r="G69" s="220">
        <f>+VLOOKUP(B:B,INSUMOS!A:H,4,FALSE)</f>
        <v>40394.268199999999</v>
      </c>
      <c r="H69" s="220">
        <f t="shared" si="12"/>
        <v>12118.28046</v>
      </c>
      <c r="I69" s="220">
        <f>+VLOOKUP(B:B,INSUMOS!A:H,5,FALSE)</f>
        <v>0</v>
      </c>
      <c r="J69" s="220">
        <f t="shared" si="12"/>
        <v>0</v>
      </c>
      <c r="K69" s="57"/>
      <c r="L69" s="103"/>
    </row>
    <row r="70" spans="1:12" ht="30" x14ac:dyDescent="0.2">
      <c r="A70" s="211" t="s">
        <v>1801</v>
      </c>
      <c r="B70" s="211"/>
      <c r="C70" s="212" t="s">
        <v>1802</v>
      </c>
      <c r="D70" s="213" t="s">
        <v>233</v>
      </c>
      <c r="E70" s="225"/>
      <c r="F70" s="226"/>
      <c r="G70" s="216"/>
      <c r="H70" s="216">
        <f>SUBTOTAL(9,H71:H74)</f>
        <v>13066.613248784</v>
      </c>
      <c r="I70" s="216"/>
      <c r="J70" s="216">
        <f>SUBTOTAL(9,J71:J74)</f>
        <v>0</v>
      </c>
      <c r="K70" s="57"/>
      <c r="L70" s="103"/>
    </row>
    <row r="71" spans="1:12" s="33" customFormat="1" ht="15" outlineLevel="1" x14ac:dyDescent="0.2">
      <c r="A71" s="170"/>
      <c r="B71" s="170" t="s">
        <v>251</v>
      </c>
      <c r="C71" s="217" t="str">
        <f>+VLOOKUP(B:B,INSUMOS!A:C,2,FALSE)</f>
        <v>HERRAMIENTA MENOR</v>
      </c>
      <c r="D71" s="190" t="str">
        <f>+VLOOKUP(B:B,INSUMOS!A:C,3,FALSE)</f>
        <v>GLB</v>
      </c>
      <c r="E71" s="218">
        <v>0.2</v>
      </c>
      <c r="F71" s="219"/>
      <c r="G71" s="220">
        <f>+VLOOKUP(B:B,INSUMOS!A:H,4,FALSE)</f>
        <v>4066.5798144</v>
      </c>
      <c r="H71" s="220">
        <f t="shared" ref="H71:J74" si="13">($E71+$F71)*G71</f>
        <v>813.31596288000003</v>
      </c>
      <c r="I71" s="220">
        <f>+VLOOKUP(B:B,INSUMOS!A:H,5,FALSE)</f>
        <v>0</v>
      </c>
      <c r="J71" s="220">
        <f t="shared" si="13"/>
        <v>0</v>
      </c>
      <c r="K71" s="57"/>
      <c r="L71" s="103"/>
    </row>
    <row r="72" spans="1:12" s="33" customFormat="1" ht="15" outlineLevel="1" x14ac:dyDescent="0.2">
      <c r="A72" s="170"/>
      <c r="B72" s="170" t="s">
        <v>238</v>
      </c>
      <c r="C72" s="217" t="str">
        <f>+VLOOKUP(B:B,INSUMOS!A:C,2,FALSE)</f>
        <v>VOLQUETA 6 M3 (INCLUYE CARGE Y ESCOMBRERA)</v>
      </c>
      <c r="D72" s="190" t="str">
        <f>+VLOOKUP(B:B,INSUMOS!A:C,3,FALSE)</f>
        <v>VJ</v>
      </c>
      <c r="E72" s="218">
        <v>5.0000000000000001E-3</v>
      </c>
      <c r="F72" s="219"/>
      <c r="G72" s="220">
        <f>+VLOOKUP(B:B,INSUMOS!A:H,4,FALSE)</f>
        <v>372268.45716479997</v>
      </c>
      <c r="H72" s="220">
        <f t="shared" si="13"/>
        <v>1861.3422858239999</v>
      </c>
      <c r="I72" s="220">
        <f>+VLOOKUP(B:B,INSUMOS!A:H,5,FALSE)</f>
        <v>0</v>
      </c>
      <c r="J72" s="220">
        <f t="shared" si="13"/>
        <v>0</v>
      </c>
      <c r="K72" s="57"/>
      <c r="L72" s="103"/>
    </row>
    <row r="73" spans="1:12" s="33" customFormat="1" ht="15" outlineLevel="1" x14ac:dyDescent="0.2">
      <c r="A73" s="159"/>
      <c r="B73" s="159" t="s">
        <v>283</v>
      </c>
      <c r="C73" s="217" t="str">
        <f>+VLOOKUP(B:B,INSUMOS!A:C,2,FALSE)</f>
        <v>ANDAMIO TUBULAR 15*15 C/CRUCETA</v>
      </c>
      <c r="D73" s="190" t="str">
        <f>+VLOOKUP(B:B,INSUMOS!A:C,3,FALSE)</f>
        <v>DIA</v>
      </c>
      <c r="E73" s="218">
        <v>0.08</v>
      </c>
      <c r="F73" s="219"/>
      <c r="G73" s="220">
        <f>+VLOOKUP(B:B,INSUMOS!A:H,4,FALSE)</f>
        <v>3667.3493760000001</v>
      </c>
      <c r="H73" s="220">
        <f t="shared" si="13"/>
        <v>293.38795008</v>
      </c>
      <c r="I73" s="220">
        <f>+VLOOKUP(B:B,INSUMOS!A:H,5,FALSE)</f>
        <v>0</v>
      </c>
      <c r="J73" s="220">
        <f t="shared" si="13"/>
        <v>0</v>
      </c>
      <c r="K73" s="57"/>
      <c r="L73" s="103"/>
    </row>
    <row r="74" spans="1:12" s="33" customFormat="1" ht="15" outlineLevel="1" x14ac:dyDescent="0.2">
      <c r="A74" s="170"/>
      <c r="B74" s="170" t="s">
        <v>105</v>
      </c>
      <c r="C74" s="217" t="str">
        <f>+VLOOKUP(B:B,INSUMOS!A:C,2,FALSE)</f>
        <v>CUADRILLA AA  (OFICIAL + 2 AYUDANTE)- ALBAÑILERIA CON PRESTACIONES</v>
      </c>
      <c r="D74" s="190" t="str">
        <f>+VLOOKUP(B:B,INSUMOS!A:C,3,FALSE)</f>
        <v>HC</v>
      </c>
      <c r="E74" s="218">
        <v>0.25</v>
      </c>
      <c r="F74" s="219"/>
      <c r="G74" s="220">
        <f>+VLOOKUP(B:B,INSUMOS!A:H,4,FALSE)</f>
        <v>40394.268199999999</v>
      </c>
      <c r="H74" s="220">
        <f t="shared" si="13"/>
        <v>10098.56705</v>
      </c>
      <c r="I74" s="220">
        <f>+VLOOKUP(B:B,INSUMOS!A:H,5,FALSE)</f>
        <v>0</v>
      </c>
      <c r="J74" s="220">
        <f t="shared" si="13"/>
        <v>0</v>
      </c>
      <c r="K74" s="57"/>
      <c r="L74" s="103"/>
    </row>
    <row r="75" spans="1:12" ht="30" x14ac:dyDescent="0.2">
      <c r="A75" s="211" t="s">
        <v>1803</v>
      </c>
      <c r="B75" s="211"/>
      <c r="C75" s="212" t="s">
        <v>1804</v>
      </c>
      <c r="D75" s="213" t="s">
        <v>233</v>
      </c>
      <c r="E75" s="214"/>
      <c r="F75" s="215"/>
      <c r="G75" s="216"/>
      <c r="H75" s="216">
        <f>SUBTOTAL(9,H76:H79)</f>
        <v>11244.2284262048</v>
      </c>
      <c r="I75" s="216"/>
      <c r="J75" s="216">
        <f>SUBTOTAL(9,J76:J79)</f>
        <v>0</v>
      </c>
      <c r="K75" s="57"/>
      <c r="L75" s="103"/>
    </row>
    <row r="76" spans="1:12" s="33" customFormat="1" ht="15" outlineLevel="1" x14ac:dyDescent="0.2">
      <c r="A76" s="170"/>
      <c r="B76" s="170" t="s">
        <v>251</v>
      </c>
      <c r="C76" s="217" t="str">
        <f>+VLOOKUP(B:B,INSUMOS!A:C,2,FALSE)</f>
        <v>HERRAMIENTA MENOR</v>
      </c>
      <c r="D76" s="190" t="str">
        <f>+VLOOKUP(B:B,INSUMOS!A:C,3,FALSE)</f>
        <v>GLB</v>
      </c>
      <c r="E76" s="218">
        <v>0.1</v>
      </c>
      <c r="F76" s="219"/>
      <c r="G76" s="220">
        <f>+VLOOKUP(B:B,INSUMOS!A:H,4,FALSE)</f>
        <v>4066.5798144</v>
      </c>
      <c r="H76" s="220">
        <f t="shared" ref="H76:J79" si="14">($E76+$F76)*G76</f>
        <v>406.65798144000001</v>
      </c>
      <c r="I76" s="220">
        <f>+VLOOKUP(B:B,INSUMOS!A:H,5,FALSE)</f>
        <v>0</v>
      </c>
      <c r="J76" s="220">
        <f t="shared" si="14"/>
        <v>0</v>
      </c>
      <c r="K76" s="57"/>
      <c r="L76" s="103"/>
    </row>
    <row r="77" spans="1:12" s="33" customFormat="1" ht="15" outlineLevel="1" x14ac:dyDescent="0.2">
      <c r="A77" s="170"/>
      <c r="B77" s="170" t="s">
        <v>283</v>
      </c>
      <c r="C77" s="217" t="str">
        <f>+VLOOKUP(B:B,INSUMOS!A:C,2,FALSE)</f>
        <v>ANDAMIO TUBULAR 15*15 C/CRUCETA</v>
      </c>
      <c r="D77" s="190" t="str">
        <f>+VLOOKUP(B:B,INSUMOS!A:C,3,FALSE)</f>
        <v>DIA</v>
      </c>
      <c r="E77" s="224">
        <v>0.1</v>
      </c>
      <c r="F77" s="219"/>
      <c r="G77" s="220">
        <f>+VLOOKUP(B:B,INSUMOS!A:H,4,FALSE)</f>
        <v>3667.3493760000001</v>
      </c>
      <c r="H77" s="220">
        <f t="shared" si="14"/>
        <v>366.73493760000002</v>
      </c>
      <c r="I77" s="220">
        <f>+VLOOKUP(B:B,INSUMOS!A:H,5,FALSE)</f>
        <v>0</v>
      </c>
      <c r="J77" s="220">
        <f t="shared" si="14"/>
        <v>0</v>
      </c>
      <c r="K77" s="57"/>
      <c r="L77" s="103"/>
    </row>
    <row r="78" spans="1:12" s="33" customFormat="1" ht="15" outlineLevel="1" x14ac:dyDescent="0.2">
      <c r="A78" s="170"/>
      <c r="B78" s="170" t="s">
        <v>238</v>
      </c>
      <c r="C78" s="217" t="str">
        <f>+VLOOKUP(B:B,INSUMOS!A:C,2,FALSE)</f>
        <v>VOLQUETA 6 M3 (INCLUYE CARGE Y ESCOMBRERA)</v>
      </c>
      <c r="D78" s="190" t="str">
        <f>+VLOOKUP(B:B,INSUMOS!A:C,3,FALSE)</f>
        <v>VJ</v>
      </c>
      <c r="E78" s="224">
        <v>1E-3</v>
      </c>
      <c r="F78" s="219"/>
      <c r="G78" s="220">
        <f>+VLOOKUP(B:B,INSUMOS!A:H,4,FALSE)</f>
        <v>372268.45716479997</v>
      </c>
      <c r="H78" s="220">
        <f t="shared" si="14"/>
        <v>372.2684571648</v>
      </c>
      <c r="I78" s="220">
        <f>+VLOOKUP(B:B,INSUMOS!A:H,5,FALSE)</f>
        <v>0</v>
      </c>
      <c r="J78" s="220">
        <f t="shared" si="14"/>
        <v>0</v>
      </c>
      <c r="K78" s="57"/>
      <c r="L78" s="103"/>
    </row>
    <row r="79" spans="1:12" s="33" customFormat="1" ht="15" outlineLevel="1" x14ac:dyDescent="0.2">
      <c r="A79" s="159"/>
      <c r="B79" s="159" t="s">
        <v>105</v>
      </c>
      <c r="C79" s="217" t="str">
        <f>+VLOOKUP(B:B,INSUMOS!A:C,2,FALSE)</f>
        <v>CUADRILLA AA  (OFICIAL + 2 AYUDANTE)- ALBAÑILERIA CON PRESTACIONES</v>
      </c>
      <c r="D79" s="190" t="str">
        <f>+VLOOKUP(B:B,INSUMOS!A:C,3,FALSE)</f>
        <v>HC</v>
      </c>
      <c r="E79" s="224">
        <v>0.25</v>
      </c>
      <c r="F79" s="219"/>
      <c r="G79" s="220">
        <f>+VLOOKUP(B:B,INSUMOS!A:H,4,FALSE)</f>
        <v>40394.268199999999</v>
      </c>
      <c r="H79" s="220">
        <f t="shared" si="14"/>
        <v>10098.56705</v>
      </c>
      <c r="I79" s="220">
        <f>+VLOOKUP(B:B,INSUMOS!A:H,5,FALSE)</f>
        <v>0</v>
      </c>
      <c r="J79" s="220">
        <f t="shared" si="14"/>
        <v>0</v>
      </c>
      <c r="K79" s="57"/>
      <c r="L79" s="103"/>
    </row>
    <row r="80" spans="1:12" ht="15" x14ac:dyDescent="0.2">
      <c r="A80" s="211" t="s">
        <v>1805</v>
      </c>
      <c r="B80" s="211"/>
      <c r="C80" s="212" t="s">
        <v>1806</v>
      </c>
      <c r="D80" s="213" t="s">
        <v>362</v>
      </c>
      <c r="E80" s="214"/>
      <c r="F80" s="215"/>
      <c r="G80" s="216"/>
      <c r="H80" s="216">
        <f>SUBTOTAL(9,H81:H84)</f>
        <v>7392.0425387001596</v>
      </c>
      <c r="I80" s="216"/>
      <c r="J80" s="216">
        <f>SUBTOTAL(9,J81:J84)</f>
        <v>0</v>
      </c>
      <c r="K80" s="57"/>
      <c r="L80" s="103"/>
    </row>
    <row r="81" spans="1:12" s="33" customFormat="1" ht="15" outlineLevel="1" x14ac:dyDescent="0.2">
      <c r="A81" s="170"/>
      <c r="B81" s="170" t="s">
        <v>251</v>
      </c>
      <c r="C81" s="217" t="str">
        <f>+VLOOKUP(B:B,INSUMOS!A:C,2,FALSE)</f>
        <v>HERRAMIENTA MENOR</v>
      </c>
      <c r="D81" s="190" t="str">
        <f>+VLOOKUP(B:B,INSUMOS!A:C,3,FALSE)</f>
        <v>GLB</v>
      </c>
      <c r="E81" s="218">
        <v>0.1</v>
      </c>
      <c r="F81" s="219"/>
      <c r="G81" s="220">
        <f>+VLOOKUP(B:B,INSUMOS!A:H,4,FALSE)</f>
        <v>4066.5798144</v>
      </c>
      <c r="H81" s="220">
        <f t="shared" ref="H81:J84" si="15">($E81+$F81)*G81</f>
        <v>406.65798144000001</v>
      </c>
      <c r="I81" s="220">
        <f>+VLOOKUP(B:B,INSUMOS!A:H,5,FALSE)</f>
        <v>0</v>
      </c>
      <c r="J81" s="220">
        <f t="shared" si="15"/>
        <v>0</v>
      </c>
      <c r="K81" s="57"/>
      <c r="L81" s="103"/>
    </row>
    <row r="82" spans="1:12" s="33" customFormat="1" ht="15" outlineLevel="1" x14ac:dyDescent="0.2">
      <c r="A82" s="170"/>
      <c r="B82" s="170" t="s">
        <v>283</v>
      </c>
      <c r="C82" s="217" t="str">
        <f>+VLOOKUP(B:B,INSUMOS!A:C,2,FALSE)</f>
        <v>ANDAMIO TUBULAR 15*15 C/CRUCETA</v>
      </c>
      <c r="D82" s="190" t="str">
        <f>+VLOOKUP(B:B,INSUMOS!A:C,3,FALSE)</f>
        <v>DIA</v>
      </c>
      <c r="E82" s="218">
        <v>0.08</v>
      </c>
      <c r="F82" s="219"/>
      <c r="G82" s="220">
        <f>+VLOOKUP(B:B,INSUMOS!A:H,4,FALSE)</f>
        <v>3667.3493760000001</v>
      </c>
      <c r="H82" s="220">
        <f t="shared" si="15"/>
        <v>293.38795008</v>
      </c>
      <c r="I82" s="220">
        <f>+VLOOKUP(B:B,INSUMOS!A:H,5,FALSE)</f>
        <v>0</v>
      </c>
      <c r="J82" s="220">
        <f t="shared" si="15"/>
        <v>0</v>
      </c>
      <c r="K82" s="57"/>
      <c r="L82" s="103"/>
    </row>
    <row r="83" spans="1:12" s="33" customFormat="1" ht="15" outlineLevel="1" x14ac:dyDescent="0.2">
      <c r="A83" s="170"/>
      <c r="B83" s="170" t="s">
        <v>238</v>
      </c>
      <c r="C83" s="217" t="str">
        <f>+VLOOKUP(B:B,INSUMOS!A:C,2,FALSE)</f>
        <v>VOLQUETA 6 M3 (INCLUYE CARGE Y ESCOMBRERA)</v>
      </c>
      <c r="D83" s="190" t="str">
        <f>+VLOOKUP(B:B,INSUMOS!A:C,3,FALSE)</f>
        <v>VJ</v>
      </c>
      <c r="E83" s="224">
        <v>1.6999999999999999E-3</v>
      </c>
      <c r="F83" s="219"/>
      <c r="G83" s="220">
        <f>+VLOOKUP(B:B,INSUMOS!A:H,4,FALSE)</f>
        <v>372268.45716479997</v>
      </c>
      <c r="H83" s="220">
        <f t="shared" si="15"/>
        <v>632.85637718015994</v>
      </c>
      <c r="I83" s="220">
        <f>+VLOOKUP(B:B,INSUMOS!A:H,5,FALSE)</f>
        <v>0</v>
      </c>
      <c r="J83" s="220">
        <f t="shared" si="15"/>
        <v>0</v>
      </c>
      <c r="K83" s="57"/>
      <c r="L83" s="103"/>
    </row>
    <row r="84" spans="1:12" s="33" customFormat="1" ht="15" outlineLevel="1" x14ac:dyDescent="0.2">
      <c r="A84" s="159"/>
      <c r="B84" s="159" t="s">
        <v>105</v>
      </c>
      <c r="C84" s="217" t="str">
        <f>+VLOOKUP(B:B,INSUMOS!A:C,2,FALSE)</f>
        <v>CUADRILLA AA  (OFICIAL + 2 AYUDANTE)- ALBAÑILERIA CON PRESTACIONES</v>
      </c>
      <c r="D84" s="190" t="str">
        <f>+VLOOKUP(B:B,INSUMOS!A:C,3,FALSE)</f>
        <v>HC</v>
      </c>
      <c r="E84" s="218">
        <v>0.15</v>
      </c>
      <c r="F84" s="219"/>
      <c r="G84" s="220">
        <f>+VLOOKUP(B:B,INSUMOS!A:H,4,FALSE)</f>
        <v>40394.268199999999</v>
      </c>
      <c r="H84" s="220">
        <f t="shared" si="15"/>
        <v>6059.14023</v>
      </c>
      <c r="I84" s="220">
        <f>+VLOOKUP(B:B,INSUMOS!A:H,5,FALSE)</f>
        <v>0</v>
      </c>
      <c r="J84" s="220">
        <f t="shared" si="15"/>
        <v>0</v>
      </c>
      <c r="K84" s="57"/>
      <c r="L84" s="103"/>
    </row>
    <row r="85" spans="1:12" ht="15" x14ac:dyDescent="0.2">
      <c r="A85" s="211" t="s">
        <v>1807</v>
      </c>
      <c r="B85" s="211"/>
      <c r="C85" s="212" t="s">
        <v>1808</v>
      </c>
      <c r="D85" s="213" t="s">
        <v>233</v>
      </c>
      <c r="E85" s="225"/>
      <c r="F85" s="226"/>
      <c r="G85" s="216"/>
      <c r="H85" s="216">
        <f>SUBTOTAL(9,H86:H89)</f>
        <v>27363.301900422397</v>
      </c>
      <c r="I85" s="216"/>
      <c r="J85" s="216">
        <f>SUBTOTAL(9,J86:J89)</f>
        <v>0</v>
      </c>
      <c r="K85" s="57"/>
      <c r="L85" s="103"/>
    </row>
    <row r="86" spans="1:12" s="33" customFormat="1" ht="15" outlineLevel="1" x14ac:dyDescent="0.2">
      <c r="A86" s="170"/>
      <c r="B86" s="170" t="s">
        <v>251</v>
      </c>
      <c r="C86" s="217" t="str">
        <f>+VLOOKUP(B:B,INSUMOS!A:C,2,FALSE)</f>
        <v>HERRAMIENTA MENOR</v>
      </c>
      <c r="D86" s="190" t="str">
        <f>+VLOOKUP(B:B,INSUMOS!A:C,3,FALSE)</f>
        <v>GLB</v>
      </c>
      <c r="E86" s="221">
        <v>0.5</v>
      </c>
      <c r="F86" s="219"/>
      <c r="G86" s="220">
        <f>+VLOOKUP(B:B,INSUMOS!A:H,4,FALSE)</f>
        <v>4066.5798144</v>
      </c>
      <c r="H86" s="220">
        <f t="shared" ref="H86:J89" si="16">($E86+$F86)*G86</f>
        <v>2033.2899072</v>
      </c>
      <c r="I86" s="220">
        <f>+VLOOKUP(B:B,INSUMOS!A:H,5,FALSE)</f>
        <v>0</v>
      </c>
      <c r="J86" s="220">
        <f t="shared" si="16"/>
        <v>0</v>
      </c>
      <c r="K86" s="57"/>
      <c r="L86" s="103"/>
    </row>
    <row r="87" spans="1:12" s="33" customFormat="1" ht="15" outlineLevel="1" x14ac:dyDescent="0.2">
      <c r="A87" s="170"/>
      <c r="B87" s="170" t="s">
        <v>283</v>
      </c>
      <c r="C87" s="217" t="str">
        <f>+VLOOKUP(B:B,INSUMOS!A:C,2,FALSE)</f>
        <v>ANDAMIO TUBULAR 15*15 C/CRUCETA</v>
      </c>
      <c r="D87" s="190" t="str">
        <f>+VLOOKUP(B:B,INSUMOS!A:C,3,FALSE)</f>
        <v>DIA</v>
      </c>
      <c r="E87" s="218">
        <v>0.08</v>
      </c>
      <c r="F87" s="219"/>
      <c r="G87" s="220">
        <f>+VLOOKUP(B:B,INSUMOS!A:H,4,FALSE)</f>
        <v>3667.3493760000001</v>
      </c>
      <c r="H87" s="220">
        <f t="shared" si="16"/>
        <v>293.38795008</v>
      </c>
      <c r="I87" s="220">
        <f>+VLOOKUP(B:B,INSUMOS!A:H,5,FALSE)</f>
        <v>0</v>
      </c>
      <c r="J87" s="220">
        <f t="shared" si="16"/>
        <v>0</v>
      </c>
      <c r="K87" s="57"/>
      <c r="L87" s="103"/>
    </row>
    <row r="88" spans="1:12" s="33" customFormat="1" ht="15" outlineLevel="1" x14ac:dyDescent="0.2">
      <c r="A88" s="159"/>
      <c r="B88" s="159" t="s">
        <v>238</v>
      </c>
      <c r="C88" s="217" t="str">
        <f>+VLOOKUP(B:B,INSUMOS!A:C,2,FALSE)</f>
        <v>VOLQUETA 6 M3 (INCLUYE CARGE Y ESCOMBRERA)</v>
      </c>
      <c r="D88" s="190" t="str">
        <f>+VLOOKUP(B:B,INSUMOS!A:C,3,FALSE)</f>
        <v>VJ</v>
      </c>
      <c r="E88" s="218">
        <v>1.2999999999999999E-2</v>
      </c>
      <c r="F88" s="219"/>
      <c r="G88" s="220">
        <f>+VLOOKUP(B:B,INSUMOS!A:H,4,FALSE)</f>
        <v>372268.45716479997</v>
      </c>
      <c r="H88" s="220">
        <f t="shared" si="16"/>
        <v>4839.4899431423992</v>
      </c>
      <c r="I88" s="220">
        <f>+VLOOKUP(B:B,INSUMOS!A:H,5,FALSE)</f>
        <v>0</v>
      </c>
      <c r="J88" s="220">
        <f t="shared" si="16"/>
        <v>0</v>
      </c>
      <c r="K88" s="57"/>
      <c r="L88" s="103"/>
    </row>
    <row r="89" spans="1:12" s="33" customFormat="1" ht="15" outlineLevel="1" x14ac:dyDescent="0.2">
      <c r="A89" s="170"/>
      <c r="B89" s="170" t="s">
        <v>105</v>
      </c>
      <c r="C89" s="217" t="str">
        <f>+VLOOKUP(B:B,INSUMOS!A:C,2,FALSE)</f>
        <v>CUADRILLA AA  (OFICIAL + 2 AYUDANTE)- ALBAÑILERIA CON PRESTACIONES</v>
      </c>
      <c r="D89" s="190" t="str">
        <f>+VLOOKUP(B:B,INSUMOS!A:C,3,FALSE)</f>
        <v>HC</v>
      </c>
      <c r="E89" s="218">
        <v>0.5</v>
      </c>
      <c r="F89" s="219"/>
      <c r="G89" s="220">
        <f>+VLOOKUP(B:B,INSUMOS!A:H,4,FALSE)</f>
        <v>40394.268199999999</v>
      </c>
      <c r="H89" s="220">
        <f t="shared" si="16"/>
        <v>20197.134099999999</v>
      </c>
      <c r="I89" s="220">
        <f>+VLOOKUP(B:B,INSUMOS!A:H,5,FALSE)</f>
        <v>0</v>
      </c>
      <c r="J89" s="220">
        <f t="shared" si="16"/>
        <v>0</v>
      </c>
      <c r="K89" s="57"/>
      <c r="L89" s="103"/>
    </row>
    <row r="90" spans="1:12" ht="30" x14ac:dyDescent="0.2">
      <c r="A90" s="211" t="s">
        <v>1809</v>
      </c>
      <c r="B90" s="211"/>
      <c r="C90" s="212" t="s">
        <v>1810</v>
      </c>
      <c r="D90" s="213" t="s">
        <v>287</v>
      </c>
      <c r="E90" s="214"/>
      <c r="F90" s="215"/>
      <c r="G90" s="216"/>
      <c r="H90" s="216">
        <f>SUBTOTAL(9,H91:H93)</f>
        <v>36235.943508376316</v>
      </c>
      <c r="I90" s="216"/>
      <c r="J90" s="216">
        <f>SUBTOTAL(9,J91:J93)</f>
        <v>0</v>
      </c>
      <c r="K90" s="57"/>
      <c r="L90" s="103"/>
    </row>
    <row r="91" spans="1:12" s="33" customFormat="1" ht="15" outlineLevel="1" x14ac:dyDescent="0.2">
      <c r="A91" s="170"/>
      <c r="B91" s="170" t="s">
        <v>251</v>
      </c>
      <c r="C91" s="217" t="str">
        <f>+VLOOKUP(B:B,INSUMOS!A:C,2,FALSE)</f>
        <v>HERRAMIENTA MENOR</v>
      </c>
      <c r="D91" s="190" t="str">
        <f>+VLOOKUP(B:B,INSUMOS!A:C,3,FALSE)</f>
        <v>GLB</v>
      </c>
      <c r="E91" s="218">
        <v>1.5</v>
      </c>
      <c r="F91" s="219"/>
      <c r="G91" s="220">
        <f>+VLOOKUP(B:B,INSUMOS!A:H,4,FALSE)</f>
        <v>4066.5798144</v>
      </c>
      <c r="H91" s="220">
        <f t="shared" ref="H91:J93" si="17">($E91+$F91)*G91</f>
        <v>6099.8697216</v>
      </c>
      <c r="I91" s="220">
        <f>+VLOOKUP(B:B,INSUMOS!A:H,5,FALSE)</f>
        <v>0</v>
      </c>
      <c r="J91" s="220">
        <f t="shared" si="17"/>
        <v>0</v>
      </c>
      <c r="K91" s="57"/>
      <c r="L91" s="103"/>
    </row>
    <row r="92" spans="1:12" s="33" customFormat="1" ht="15" outlineLevel="1" x14ac:dyDescent="0.2">
      <c r="A92" s="170"/>
      <c r="B92" s="170" t="s">
        <v>238</v>
      </c>
      <c r="C92" s="217" t="str">
        <f>+VLOOKUP(B:B,INSUMOS!A:C,2,FALSE)</f>
        <v>VOLQUETA 6 M3 (INCLUYE CARGE Y ESCOMBRERA)</v>
      </c>
      <c r="D92" s="190" t="str">
        <f>+VLOOKUP(B:B,INSUMOS!A:C,3,FALSE)</f>
        <v>VJ</v>
      </c>
      <c r="E92" s="218">
        <v>4.8399999999999999E-2</v>
      </c>
      <c r="F92" s="219"/>
      <c r="G92" s="220">
        <f>+VLOOKUP(B:B,INSUMOS!A:H,4,FALSE)</f>
        <v>372268.45716479997</v>
      </c>
      <c r="H92" s="220">
        <f t="shared" si="17"/>
        <v>18017.793326776318</v>
      </c>
      <c r="I92" s="220">
        <f>+VLOOKUP(B:B,INSUMOS!A:H,5,FALSE)</f>
        <v>0</v>
      </c>
      <c r="J92" s="220">
        <f t="shared" si="17"/>
        <v>0</v>
      </c>
      <c r="K92" s="57"/>
      <c r="L92" s="103"/>
    </row>
    <row r="93" spans="1:12" s="33" customFormat="1" ht="15" outlineLevel="1" x14ac:dyDescent="0.2">
      <c r="A93" s="170"/>
      <c r="B93" s="170" t="s">
        <v>105</v>
      </c>
      <c r="C93" s="217" t="str">
        <f>+VLOOKUP(B:B,INSUMOS!A:C,2,FALSE)</f>
        <v>CUADRILLA AA  (OFICIAL + 2 AYUDANTE)- ALBAÑILERIA CON PRESTACIONES</v>
      </c>
      <c r="D93" s="190" t="str">
        <f>+VLOOKUP(B:B,INSUMOS!A:C,3,FALSE)</f>
        <v>HC</v>
      </c>
      <c r="E93" s="218">
        <v>0.3</v>
      </c>
      <c r="F93" s="219"/>
      <c r="G93" s="220">
        <f>+VLOOKUP(B:B,INSUMOS!A:H,4,FALSE)</f>
        <v>40394.268199999999</v>
      </c>
      <c r="H93" s="220">
        <f t="shared" si="17"/>
        <v>12118.28046</v>
      </c>
      <c r="I93" s="220">
        <f>+VLOOKUP(B:B,INSUMOS!A:H,5,FALSE)</f>
        <v>0</v>
      </c>
      <c r="J93" s="220">
        <f t="shared" si="17"/>
        <v>0</v>
      </c>
      <c r="K93" s="57"/>
      <c r="L93" s="103"/>
    </row>
    <row r="94" spans="1:12" ht="30" x14ac:dyDescent="0.2">
      <c r="A94" s="211" t="s">
        <v>1811</v>
      </c>
      <c r="B94" s="211"/>
      <c r="C94" s="212" t="s">
        <v>1812</v>
      </c>
      <c r="D94" s="213" t="s">
        <v>287</v>
      </c>
      <c r="E94" s="214"/>
      <c r="F94" s="215"/>
      <c r="G94" s="216"/>
      <c r="H94" s="216">
        <f>SUBTOTAL(9,H95:H97)</f>
        <v>47818.22439685664</v>
      </c>
      <c r="I94" s="216"/>
      <c r="J94" s="216">
        <f>SUBTOTAL(9,J95:J97)</f>
        <v>0</v>
      </c>
      <c r="K94" s="57"/>
      <c r="L94" s="103"/>
    </row>
    <row r="95" spans="1:12" s="33" customFormat="1" ht="15" outlineLevel="1" x14ac:dyDescent="0.2">
      <c r="A95" s="170"/>
      <c r="B95" s="170" t="s">
        <v>251</v>
      </c>
      <c r="C95" s="217" t="str">
        <f>+VLOOKUP(B:B,INSUMOS!A:C,2,FALSE)</f>
        <v>HERRAMIENTA MENOR</v>
      </c>
      <c r="D95" s="190" t="str">
        <f>+VLOOKUP(B:B,INSUMOS!A:C,3,FALSE)</f>
        <v>GLB</v>
      </c>
      <c r="E95" s="218">
        <v>1.5</v>
      </c>
      <c r="F95" s="219"/>
      <c r="G95" s="220">
        <f>+VLOOKUP(B:B,INSUMOS!A:H,4,FALSE)</f>
        <v>4066.5798144</v>
      </c>
      <c r="H95" s="220">
        <f t="shared" ref="H95:J97" si="18">($E95+$F95)*G95</f>
        <v>6099.8697216</v>
      </c>
      <c r="I95" s="220">
        <f>+VLOOKUP(B:B,INSUMOS!A:H,5,FALSE)</f>
        <v>0</v>
      </c>
      <c r="J95" s="220">
        <f t="shared" si="18"/>
        <v>0</v>
      </c>
      <c r="K95" s="57"/>
      <c r="L95" s="103"/>
    </row>
    <row r="96" spans="1:12" s="33" customFormat="1" ht="15" outlineLevel="1" x14ac:dyDescent="0.2">
      <c r="A96" s="170"/>
      <c r="B96" s="170" t="s">
        <v>238</v>
      </c>
      <c r="C96" s="217" t="str">
        <f>+VLOOKUP(B:B,INSUMOS!A:C,2,FALSE)</f>
        <v>VOLQUETA 6 M3 (INCLUYE CARGE Y ESCOMBRERA)</v>
      </c>
      <c r="D96" s="190" t="str">
        <f>+VLOOKUP(B:B,INSUMOS!A:C,3,FALSE)</f>
        <v>VJ</v>
      </c>
      <c r="E96" s="218">
        <v>7.6799999999999993E-2</v>
      </c>
      <c r="F96" s="219"/>
      <c r="G96" s="220">
        <f>+VLOOKUP(B:B,INSUMOS!A:H,4,FALSE)</f>
        <v>372268.45716479997</v>
      </c>
      <c r="H96" s="220">
        <f t="shared" si="18"/>
        <v>28590.217510256636</v>
      </c>
      <c r="I96" s="220">
        <f>+VLOOKUP(B:B,INSUMOS!A:H,5,FALSE)</f>
        <v>0</v>
      </c>
      <c r="J96" s="220">
        <f t="shared" si="18"/>
        <v>0</v>
      </c>
      <c r="K96" s="57"/>
      <c r="L96" s="103"/>
    </row>
    <row r="97" spans="1:12" s="33" customFormat="1" ht="15" outlineLevel="1" x14ac:dyDescent="0.2">
      <c r="A97" s="170"/>
      <c r="B97" s="170" t="s">
        <v>105</v>
      </c>
      <c r="C97" s="217" t="str">
        <f>+VLOOKUP(B:B,INSUMOS!A:C,2,FALSE)</f>
        <v>CUADRILLA AA  (OFICIAL + 2 AYUDANTE)- ALBAÑILERIA CON PRESTACIONES</v>
      </c>
      <c r="D97" s="190" t="str">
        <f>+VLOOKUP(B:B,INSUMOS!A:C,3,FALSE)</f>
        <v>HC</v>
      </c>
      <c r="E97" s="218">
        <v>0.32500000000000001</v>
      </c>
      <c r="F97" s="219"/>
      <c r="G97" s="220">
        <f>+VLOOKUP(B:B,INSUMOS!A:H,4,FALSE)</f>
        <v>40394.268199999999</v>
      </c>
      <c r="H97" s="220">
        <f t="shared" si="18"/>
        <v>13128.137165</v>
      </c>
      <c r="I97" s="220">
        <f>+VLOOKUP(B:B,INSUMOS!A:H,5,FALSE)</f>
        <v>0</v>
      </c>
      <c r="J97" s="220">
        <f t="shared" si="18"/>
        <v>0</v>
      </c>
      <c r="K97" s="57"/>
      <c r="L97" s="103"/>
    </row>
    <row r="98" spans="1:12" ht="30" x14ac:dyDescent="0.2">
      <c r="A98" s="211" t="s">
        <v>1813</v>
      </c>
      <c r="B98" s="211"/>
      <c r="C98" s="212" t="s">
        <v>1814</v>
      </c>
      <c r="D98" s="213" t="s">
        <v>287</v>
      </c>
      <c r="E98" s="214"/>
      <c r="F98" s="215"/>
      <c r="G98" s="216"/>
      <c r="H98" s="216">
        <f>SUBTOTAL(9,H99:H101)</f>
        <v>68037.133491560307</v>
      </c>
      <c r="I98" s="216"/>
      <c r="J98" s="216">
        <f>SUBTOTAL(9,J99:J101)</f>
        <v>0</v>
      </c>
      <c r="K98" s="57"/>
      <c r="L98" s="103"/>
    </row>
    <row r="99" spans="1:12" s="33" customFormat="1" ht="15" outlineLevel="1" x14ac:dyDescent="0.2">
      <c r="A99" s="170"/>
      <c r="B99" s="170" t="s">
        <v>251</v>
      </c>
      <c r="C99" s="217" t="str">
        <f>+VLOOKUP(B:B,INSUMOS!A:C,2,FALSE)</f>
        <v>HERRAMIENTA MENOR</v>
      </c>
      <c r="D99" s="190" t="str">
        <f>+VLOOKUP(B:B,INSUMOS!A:C,3,FALSE)</f>
        <v>GLB</v>
      </c>
      <c r="E99" s="218">
        <v>1.5</v>
      </c>
      <c r="F99" s="219"/>
      <c r="G99" s="220">
        <f>+VLOOKUP(B:B,INSUMOS!A:H,4,FALSE)</f>
        <v>4066.5798144</v>
      </c>
      <c r="H99" s="220">
        <f t="shared" ref="H99:J101" si="19">($E99+$F99)*G99</f>
        <v>6099.8697216</v>
      </c>
      <c r="I99" s="220">
        <f>+VLOOKUP(B:B,INSUMOS!A:H,5,FALSE)</f>
        <v>0</v>
      </c>
      <c r="J99" s="220">
        <f t="shared" si="19"/>
        <v>0</v>
      </c>
      <c r="K99" s="57"/>
      <c r="L99" s="103"/>
    </row>
    <row r="100" spans="1:12" s="33" customFormat="1" ht="15" outlineLevel="1" x14ac:dyDescent="0.2">
      <c r="A100" s="170"/>
      <c r="B100" s="170" t="s">
        <v>238</v>
      </c>
      <c r="C100" s="217" t="str">
        <f>+VLOOKUP(B:B,INSUMOS!A:C,2,FALSE)</f>
        <v>VOLQUETA 6 M3 (INCLUYE CARGE Y ESCOMBRERA)</v>
      </c>
      <c r="D100" s="190" t="str">
        <f>+VLOOKUP(B:B,INSUMOS!A:C,3,FALSE)</f>
        <v>VJ</v>
      </c>
      <c r="E100" s="218">
        <v>0.12839999999999999</v>
      </c>
      <c r="F100" s="219"/>
      <c r="G100" s="220">
        <f>+VLOOKUP(B:B,INSUMOS!A:H,4,FALSE)</f>
        <v>372268.45716479997</v>
      </c>
      <c r="H100" s="220">
        <f t="shared" si="19"/>
        <v>47799.269899960309</v>
      </c>
      <c r="I100" s="220">
        <f>+VLOOKUP(B:B,INSUMOS!A:H,5,FALSE)</f>
        <v>0</v>
      </c>
      <c r="J100" s="220">
        <f t="shared" si="19"/>
        <v>0</v>
      </c>
      <c r="K100" s="57"/>
      <c r="L100" s="103"/>
    </row>
    <row r="101" spans="1:12" s="33" customFormat="1" ht="15" outlineLevel="1" x14ac:dyDescent="0.2">
      <c r="A101" s="170"/>
      <c r="B101" s="170" t="s">
        <v>105</v>
      </c>
      <c r="C101" s="217" t="str">
        <f>+VLOOKUP(B:B,INSUMOS!A:C,2,FALSE)</f>
        <v>CUADRILLA AA  (OFICIAL + 2 AYUDANTE)- ALBAÑILERIA CON PRESTACIONES</v>
      </c>
      <c r="D101" s="190" t="str">
        <f>+VLOOKUP(B:B,INSUMOS!A:C,3,FALSE)</f>
        <v>HC</v>
      </c>
      <c r="E101" s="218">
        <v>0.35</v>
      </c>
      <c r="F101" s="219"/>
      <c r="G101" s="220">
        <f>+VLOOKUP(B:B,INSUMOS!A:H,4,FALSE)</f>
        <v>40394.268199999999</v>
      </c>
      <c r="H101" s="220">
        <f t="shared" si="19"/>
        <v>14137.993869999998</v>
      </c>
      <c r="I101" s="220">
        <f>+VLOOKUP(B:B,INSUMOS!A:H,5,FALSE)</f>
        <v>0</v>
      </c>
      <c r="J101" s="220">
        <f t="shared" si="19"/>
        <v>0</v>
      </c>
      <c r="K101" s="57"/>
      <c r="L101" s="103"/>
    </row>
    <row r="102" spans="1:12" ht="15" x14ac:dyDescent="0.2">
      <c r="A102" s="211" t="s">
        <v>1815</v>
      </c>
      <c r="B102" s="211"/>
      <c r="C102" s="212" t="s">
        <v>1816</v>
      </c>
      <c r="D102" s="213" t="s">
        <v>362</v>
      </c>
      <c r="E102" s="214"/>
      <c r="F102" s="215"/>
      <c r="G102" s="216"/>
      <c r="H102" s="216">
        <f>SUBTOTAL(9,H103:H105)</f>
        <v>4849.645149951999</v>
      </c>
      <c r="I102" s="216"/>
      <c r="J102" s="216">
        <f>SUBTOTAL(9,J103:J105)</f>
        <v>0</v>
      </c>
      <c r="K102" s="57"/>
      <c r="L102" s="103"/>
    </row>
    <row r="103" spans="1:12" s="33" customFormat="1" ht="15" outlineLevel="1" x14ac:dyDescent="0.2">
      <c r="A103" s="170"/>
      <c r="B103" s="170" t="s">
        <v>251</v>
      </c>
      <c r="C103" s="217" t="str">
        <f>+VLOOKUP(B:B,INSUMOS!A:C,2,FALSE)</f>
        <v>HERRAMIENTA MENOR</v>
      </c>
      <c r="D103" s="190" t="str">
        <f>+VLOOKUP(B:B,INSUMOS!A:C,3,FALSE)</f>
        <v>GLB</v>
      </c>
      <c r="E103" s="218">
        <v>0.3</v>
      </c>
      <c r="F103" s="219"/>
      <c r="G103" s="220">
        <f>+VLOOKUP(B:B,INSUMOS!A:H,4,FALSE)</f>
        <v>4066.5798144</v>
      </c>
      <c r="H103" s="220">
        <f t="shared" ref="H103:J105" si="20">($E103+$F103)*G103</f>
        <v>1219.9739443199999</v>
      </c>
      <c r="I103" s="220">
        <f>+VLOOKUP(B:B,INSUMOS!A:H,5,FALSE)</f>
        <v>0</v>
      </c>
      <c r="J103" s="220">
        <f t="shared" si="20"/>
        <v>0</v>
      </c>
      <c r="K103" s="57"/>
      <c r="L103" s="103"/>
    </row>
    <row r="104" spans="1:12" s="33" customFormat="1" ht="15" outlineLevel="1" x14ac:dyDescent="0.2">
      <c r="A104" s="170"/>
      <c r="B104" s="170" t="s">
        <v>238</v>
      </c>
      <c r="C104" s="217" t="str">
        <f>+VLOOKUP(B:B,INSUMOS!A:C,2,FALSE)</f>
        <v>VOLQUETA 6 M3 (INCLUYE CARGE Y ESCOMBRERA)</v>
      </c>
      <c r="D104" s="190" t="str">
        <f>+VLOOKUP(B:B,INSUMOS!A:C,3,FALSE)</f>
        <v>VJ</v>
      </c>
      <c r="E104" s="221">
        <v>2.5000000000000001E-3</v>
      </c>
      <c r="F104" s="219"/>
      <c r="G104" s="220">
        <f>+VLOOKUP(B:B,INSUMOS!A:H,4,FALSE)</f>
        <v>372268.45716479997</v>
      </c>
      <c r="H104" s="220">
        <f t="shared" si="20"/>
        <v>930.67114291199994</v>
      </c>
      <c r="I104" s="220">
        <f>+VLOOKUP(B:B,INSUMOS!A:H,5,FALSE)</f>
        <v>0</v>
      </c>
      <c r="J104" s="220">
        <f t="shared" si="20"/>
        <v>0</v>
      </c>
      <c r="K104" s="57"/>
      <c r="L104" s="103"/>
    </row>
    <row r="105" spans="1:12" s="33" customFormat="1" ht="15" outlineLevel="1" x14ac:dyDescent="0.2">
      <c r="A105" s="159"/>
      <c r="B105" s="159" t="s">
        <v>109</v>
      </c>
      <c r="C105" s="217" t="str">
        <f>+VLOOKUP(B:B,INSUMOS!A:C,2,FALSE)</f>
        <v>CUADRILLA  INSTALACIONES (OFICIAL + AYUDANTE) CON PRESTACIONES</v>
      </c>
      <c r="D105" s="190" t="str">
        <f>+VLOOKUP(B:B,INSUMOS!A:C,3,FALSE)</f>
        <v>HC</v>
      </c>
      <c r="E105" s="221">
        <v>0.08</v>
      </c>
      <c r="F105" s="219"/>
      <c r="G105" s="220">
        <f>+VLOOKUP(B:B,INSUMOS!A:H,4,FALSE)</f>
        <v>33737.500783999996</v>
      </c>
      <c r="H105" s="220">
        <f t="shared" si="20"/>
        <v>2699.0000627199997</v>
      </c>
      <c r="I105" s="220">
        <f>+VLOOKUP(B:B,INSUMOS!A:H,5,FALSE)</f>
        <v>0</v>
      </c>
      <c r="J105" s="220">
        <f t="shared" si="20"/>
        <v>0</v>
      </c>
      <c r="K105" s="57"/>
      <c r="L105" s="103"/>
    </row>
    <row r="106" spans="1:12" ht="30" x14ac:dyDescent="0.2">
      <c r="A106" s="211" t="s">
        <v>1817</v>
      </c>
      <c r="B106" s="211"/>
      <c r="C106" s="212" t="s">
        <v>1818</v>
      </c>
      <c r="D106" s="213" t="s">
        <v>233</v>
      </c>
      <c r="E106" s="214"/>
      <c r="F106" s="215"/>
      <c r="G106" s="216"/>
      <c r="H106" s="216">
        <f>SUBTOTAL(9,H107:H109)</f>
        <v>16436.065788323842</v>
      </c>
      <c r="I106" s="216"/>
      <c r="J106" s="216">
        <f>SUBTOTAL(9,J107:J109)</f>
        <v>0</v>
      </c>
      <c r="K106" s="57"/>
      <c r="L106" s="103"/>
    </row>
    <row r="107" spans="1:12" s="33" customFormat="1" ht="15" outlineLevel="1" x14ac:dyDescent="0.2">
      <c r="A107" s="170"/>
      <c r="B107" s="170" t="s">
        <v>251</v>
      </c>
      <c r="C107" s="217" t="str">
        <f>+VLOOKUP(B:B,INSUMOS!A:C,2,FALSE)</f>
        <v>HERRAMIENTA MENOR</v>
      </c>
      <c r="D107" s="190" t="str">
        <f>+VLOOKUP(B:B,INSUMOS!A:C,3,FALSE)</f>
        <v>GLB</v>
      </c>
      <c r="E107" s="218">
        <v>0.5</v>
      </c>
      <c r="F107" s="219"/>
      <c r="G107" s="220">
        <f>+VLOOKUP(B:B,INSUMOS!A:H,4,FALSE)</f>
        <v>4066.5798144</v>
      </c>
      <c r="H107" s="220">
        <f t="shared" ref="H107:J109" si="21">($E107+$F107)*G107</f>
        <v>2033.2899072</v>
      </c>
      <c r="I107" s="220">
        <f>+VLOOKUP(B:B,INSUMOS!A:H,5,FALSE)</f>
        <v>0</v>
      </c>
      <c r="J107" s="220">
        <f t="shared" si="21"/>
        <v>0</v>
      </c>
      <c r="K107" s="57"/>
      <c r="L107" s="103"/>
    </row>
    <row r="108" spans="1:12" s="33" customFormat="1" ht="15" outlineLevel="1" x14ac:dyDescent="0.2">
      <c r="A108" s="170"/>
      <c r="B108" s="170" t="s">
        <v>238</v>
      </c>
      <c r="C108" s="217" t="str">
        <f>+VLOOKUP(B:B,INSUMOS!A:C,2,FALSE)</f>
        <v>VOLQUETA 6 M3 (INCLUYE CARGE Y ESCOMBRERA)</v>
      </c>
      <c r="D108" s="190" t="str">
        <f>+VLOOKUP(B:B,INSUMOS!A:C,3,FALSE)</f>
        <v>VJ</v>
      </c>
      <c r="E108" s="218">
        <v>3.3E-3</v>
      </c>
      <c r="F108" s="219"/>
      <c r="G108" s="220">
        <f>+VLOOKUP(B:B,INSUMOS!A:H,4,FALSE)</f>
        <v>372268.45716479997</v>
      </c>
      <c r="H108" s="220">
        <f t="shared" si="21"/>
        <v>1228.4859086438398</v>
      </c>
      <c r="I108" s="220">
        <f>+VLOOKUP(B:B,INSUMOS!A:H,5,FALSE)</f>
        <v>0</v>
      </c>
      <c r="J108" s="220">
        <f t="shared" si="21"/>
        <v>0</v>
      </c>
      <c r="K108" s="57"/>
      <c r="L108" s="103"/>
    </row>
    <row r="109" spans="1:12" s="33" customFormat="1" ht="15" outlineLevel="1" x14ac:dyDescent="0.2">
      <c r="A109" s="170"/>
      <c r="B109" s="170" t="s">
        <v>70</v>
      </c>
      <c r="C109" s="217" t="str">
        <f>+VLOOKUP(B:B,INSUMOS!A:C,2,FALSE)</f>
        <v>CUADRILLA (2 AYUDANTES ALBAÑILERIA CON PRESTACIONES)</v>
      </c>
      <c r="D109" s="190" t="str">
        <f>+VLOOKUP(B:B,INSUMOS!A:C,3,FALSE)</f>
        <v>JR</v>
      </c>
      <c r="E109" s="218">
        <v>7.0000000000000007E-2</v>
      </c>
      <c r="F109" s="219"/>
      <c r="G109" s="220">
        <f>+VLOOKUP(B:B,INSUMOS!A:H,4,FALSE)</f>
        <v>188204.142464</v>
      </c>
      <c r="H109" s="220">
        <f t="shared" si="21"/>
        <v>13174.289972480001</v>
      </c>
      <c r="I109" s="220">
        <f>+VLOOKUP(B:B,INSUMOS!A:H,5,FALSE)</f>
        <v>0</v>
      </c>
      <c r="J109" s="220">
        <f t="shared" si="21"/>
        <v>0</v>
      </c>
      <c r="K109" s="57"/>
      <c r="L109" s="103"/>
    </row>
    <row r="110" spans="1:12" ht="30" x14ac:dyDescent="0.2">
      <c r="A110" s="211" t="s">
        <v>1819</v>
      </c>
      <c r="B110" s="211"/>
      <c r="C110" s="212" t="s">
        <v>1820</v>
      </c>
      <c r="D110" s="213" t="s">
        <v>233</v>
      </c>
      <c r="E110" s="214"/>
      <c r="F110" s="215"/>
      <c r="G110" s="216"/>
      <c r="H110" s="216">
        <f>SUBTOTAL(9,H111:H113)</f>
        <v>21465.861391964158</v>
      </c>
      <c r="I110" s="216"/>
      <c r="J110" s="216">
        <f>SUBTOTAL(9,J111:J113)</f>
        <v>0</v>
      </c>
      <c r="K110" s="57"/>
      <c r="L110" s="103"/>
    </row>
    <row r="111" spans="1:12" s="33" customFormat="1" ht="15" outlineLevel="1" x14ac:dyDescent="0.2">
      <c r="A111" s="170"/>
      <c r="B111" s="170" t="s">
        <v>251</v>
      </c>
      <c r="C111" s="217" t="str">
        <f>+VLOOKUP(B:B,INSUMOS!A:C,2,FALSE)</f>
        <v>HERRAMIENTA MENOR</v>
      </c>
      <c r="D111" s="190" t="str">
        <f>+VLOOKUP(B:B,INSUMOS!A:C,3,FALSE)</f>
        <v>GLB</v>
      </c>
      <c r="E111" s="218">
        <v>0.5</v>
      </c>
      <c r="F111" s="219"/>
      <c r="G111" s="220">
        <f>+VLOOKUP(B:B,INSUMOS!A:H,4,FALSE)</f>
        <v>4066.5798144</v>
      </c>
      <c r="H111" s="220">
        <f t="shared" ref="H111:J113" si="22">($E111+$F111)*G111</f>
        <v>2033.2899072</v>
      </c>
      <c r="I111" s="220">
        <f>+VLOOKUP(B:B,INSUMOS!A:H,5,FALSE)</f>
        <v>0</v>
      </c>
      <c r="J111" s="220">
        <f t="shared" si="22"/>
        <v>0</v>
      </c>
      <c r="K111" s="57"/>
      <c r="L111" s="103"/>
    </row>
    <row r="112" spans="1:12" s="33" customFormat="1" ht="15" outlineLevel="1" x14ac:dyDescent="0.2">
      <c r="A112" s="170"/>
      <c r="B112" s="170" t="s">
        <v>238</v>
      </c>
      <c r="C112" s="217" t="str">
        <f>+VLOOKUP(B:B,INSUMOS!A:C,2,FALSE)</f>
        <v>VOLQUETA 6 M3 (INCLUYE CARGE Y ESCOMBRERA)</v>
      </c>
      <c r="D112" s="190" t="str">
        <f>+VLOOKUP(B:B,INSUMOS!A:C,3,FALSE)</f>
        <v>VJ</v>
      </c>
      <c r="E112" s="218">
        <v>6.7000000000000002E-3</v>
      </c>
      <c r="F112" s="219"/>
      <c r="G112" s="220">
        <f>+VLOOKUP(B:B,INSUMOS!A:H,4,FALSE)</f>
        <v>372268.45716479997</v>
      </c>
      <c r="H112" s="220">
        <f t="shared" si="22"/>
        <v>2494.1986630041597</v>
      </c>
      <c r="I112" s="220">
        <f>+VLOOKUP(B:B,INSUMOS!A:H,5,FALSE)</f>
        <v>0</v>
      </c>
      <c r="J112" s="220">
        <f t="shared" si="22"/>
        <v>0</v>
      </c>
      <c r="K112" s="57"/>
      <c r="L112" s="103"/>
    </row>
    <row r="113" spans="1:12" s="33" customFormat="1" ht="15" outlineLevel="1" x14ac:dyDescent="0.2">
      <c r="A113" s="170"/>
      <c r="B113" s="170" t="s">
        <v>70</v>
      </c>
      <c r="C113" s="217" t="str">
        <f>+VLOOKUP(B:B,INSUMOS!A:C,2,FALSE)</f>
        <v>CUADRILLA (2 AYUDANTES ALBAÑILERIA CON PRESTACIONES)</v>
      </c>
      <c r="D113" s="190" t="str">
        <f>+VLOOKUP(B:B,INSUMOS!A:C,3,FALSE)</f>
        <v>JR</v>
      </c>
      <c r="E113" s="218">
        <v>0.09</v>
      </c>
      <c r="F113" s="219"/>
      <c r="G113" s="220">
        <f>+VLOOKUP(B:B,INSUMOS!A:H,4,FALSE)</f>
        <v>188204.142464</v>
      </c>
      <c r="H113" s="220">
        <f t="shared" si="22"/>
        <v>16938.37282176</v>
      </c>
      <c r="I113" s="220">
        <f>+VLOOKUP(B:B,INSUMOS!A:H,5,FALSE)</f>
        <v>0</v>
      </c>
      <c r="J113" s="220">
        <f t="shared" si="22"/>
        <v>0</v>
      </c>
      <c r="K113" s="57"/>
      <c r="L113" s="103"/>
    </row>
    <row r="114" spans="1:12" ht="15" x14ac:dyDescent="0.2">
      <c r="A114" s="211" t="s">
        <v>1821</v>
      </c>
      <c r="B114" s="211"/>
      <c r="C114" s="212" t="s">
        <v>1822</v>
      </c>
      <c r="D114" s="213" t="s">
        <v>233</v>
      </c>
      <c r="E114" s="214"/>
      <c r="F114" s="215"/>
      <c r="G114" s="216"/>
      <c r="H114" s="216">
        <f>SUBTOTAL(9,H115:H117)</f>
        <v>10319.43115824384</v>
      </c>
      <c r="I114" s="216"/>
      <c r="J114" s="216">
        <f>SUBTOTAL(9,J115:J117)</f>
        <v>0</v>
      </c>
      <c r="K114" s="57"/>
      <c r="L114" s="103"/>
    </row>
    <row r="115" spans="1:12" s="33" customFormat="1" ht="15" outlineLevel="1" x14ac:dyDescent="0.2">
      <c r="A115" s="170"/>
      <c r="B115" s="170" t="s">
        <v>251</v>
      </c>
      <c r="C115" s="217" t="str">
        <f>+VLOOKUP(B:B,INSUMOS!A:C,2,FALSE)</f>
        <v>HERRAMIENTA MENOR</v>
      </c>
      <c r="D115" s="190" t="str">
        <f>+VLOOKUP(B:B,INSUMOS!A:C,3,FALSE)</f>
        <v>GLB</v>
      </c>
      <c r="E115" s="218">
        <v>0.5</v>
      </c>
      <c r="F115" s="219"/>
      <c r="G115" s="220">
        <f>+VLOOKUP(B:B,INSUMOS!A:H,4,FALSE)</f>
        <v>4066.5798144</v>
      </c>
      <c r="H115" s="220">
        <f t="shared" ref="H115:J117" si="23">($E115+$F115)*G115</f>
        <v>2033.2899072</v>
      </c>
      <c r="I115" s="220">
        <f>+VLOOKUP(B:B,INSUMOS!A:H,5,FALSE)</f>
        <v>0</v>
      </c>
      <c r="J115" s="220">
        <f t="shared" si="23"/>
        <v>0</v>
      </c>
      <c r="K115" s="57"/>
      <c r="L115" s="103"/>
    </row>
    <row r="116" spans="1:12" s="33" customFormat="1" ht="15" outlineLevel="1" x14ac:dyDescent="0.2">
      <c r="A116" s="170"/>
      <c r="B116" s="170" t="s">
        <v>238</v>
      </c>
      <c r="C116" s="217" t="str">
        <f>+VLOOKUP(B:B,INSUMOS!A:C,2,FALSE)</f>
        <v>VOLQUETA 6 M3 (INCLUYE CARGE Y ESCOMBRERA)</v>
      </c>
      <c r="D116" s="190" t="str">
        <f>+VLOOKUP(B:B,INSUMOS!A:C,3,FALSE)</f>
        <v>VJ</v>
      </c>
      <c r="E116" s="218">
        <v>3.3E-3</v>
      </c>
      <c r="F116" s="219"/>
      <c r="G116" s="220">
        <f>+VLOOKUP(B:B,INSUMOS!A:H,4,FALSE)</f>
        <v>372268.45716479997</v>
      </c>
      <c r="H116" s="220">
        <f t="shared" si="23"/>
        <v>1228.4859086438398</v>
      </c>
      <c r="I116" s="220">
        <f>+VLOOKUP(B:B,INSUMOS!A:H,5,FALSE)</f>
        <v>0</v>
      </c>
      <c r="J116" s="220">
        <f t="shared" si="23"/>
        <v>0</v>
      </c>
      <c r="K116" s="57"/>
      <c r="L116" s="103"/>
    </row>
    <row r="117" spans="1:12" s="33" customFormat="1" ht="15" outlineLevel="1" x14ac:dyDescent="0.2">
      <c r="A117" s="170"/>
      <c r="B117" s="170" t="s">
        <v>72</v>
      </c>
      <c r="C117" s="217" t="str">
        <f>+VLOOKUP(B:B,INSUMOS!A:C,2,FALSE)</f>
        <v>CUADRILLA (2 AYUDANTES ALBAÑILERIA CON PRESTACIONES)</v>
      </c>
      <c r="D117" s="190" t="str">
        <f>+VLOOKUP(B:B,INSUMOS!A:C,3,FALSE)</f>
        <v>HC</v>
      </c>
      <c r="E117" s="218">
        <v>0.3</v>
      </c>
      <c r="F117" s="219"/>
      <c r="G117" s="220">
        <f>+VLOOKUP(B:B,INSUMOS!A:H,4,FALSE)</f>
        <v>23525.517808000001</v>
      </c>
      <c r="H117" s="220">
        <f t="shared" si="23"/>
        <v>7057.6553424000003</v>
      </c>
      <c r="I117" s="220">
        <f>+VLOOKUP(B:B,INSUMOS!A:H,5,FALSE)</f>
        <v>0</v>
      </c>
      <c r="J117" s="220">
        <f t="shared" si="23"/>
        <v>0</v>
      </c>
      <c r="K117" s="57"/>
      <c r="L117" s="103"/>
    </row>
    <row r="118" spans="1:12" ht="15" x14ac:dyDescent="0.2">
      <c r="A118" s="211" t="s">
        <v>1823</v>
      </c>
      <c r="B118" s="211"/>
      <c r="C118" s="212" t="s">
        <v>1824</v>
      </c>
      <c r="D118" s="213" t="s">
        <v>233</v>
      </c>
      <c r="E118" s="214"/>
      <c r="F118" s="215"/>
      <c r="G118" s="216"/>
      <c r="H118" s="216">
        <f>SUBTOTAL(9,H119:H121)</f>
        <v>10633.025661824</v>
      </c>
      <c r="I118" s="216"/>
      <c r="J118" s="216">
        <f>SUBTOTAL(9,J119:J121)</f>
        <v>0</v>
      </c>
      <c r="K118" s="57"/>
      <c r="L118" s="103"/>
    </row>
    <row r="119" spans="1:12" s="33" customFormat="1" ht="15" outlineLevel="1" x14ac:dyDescent="0.2">
      <c r="A119" s="170"/>
      <c r="B119" s="170" t="s">
        <v>251</v>
      </c>
      <c r="C119" s="217" t="str">
        <f>+VLOOKUP(B:B,INSUMOS!A:C,2,FALSE)</f>
        <v>HERRAMIENTA MENOR</v>
      </c>
      <c r="D119" s="190" t="str">
        <f>+VLOOKUP(B:B,INSUMOS!A:C,3,FALSE)</f>
        <v>GLB</v>
      </c>
      <c r="E119" s="218">
        <v>1</v>
      </c>
      <c r="F119" s="219"/>
      <c r="G119" s="220">
        <f>+VLOOKUP(B:B,INSUMOS!A:H,4,FALSE)</f>
        <v>4066.5798144</v>
      </c>
      <c r="H119" s="220">
        <f t="shared" ref="H119:J121" si="24">($E119+$F119)*G119</f>
        <v>4066.5798144</v>
      </c>
      <c r="I119" s="220">
        <f>+VLOOKUP(B:B,INSUMOS!A:H,5,FALSE)</f>
        <v>0</v>
      </c>
      <c r="J119" s="220">
        <f t="shared" si="24"/>
        <v>0</v>
      </c>
      <c r="K119" s="57"/>
      <c r="L119" s="103"/>
    </row>
    <row r="120" spans="1:12" s="33" customFormat="1" ht="15" outlineLevel="1" x14ac:dyDescent="0.2">
      <c r="A120" s="170"/>
      <c r="B120" s="170" t="s">
        <v>238</v>
      </c>
      <c r="C120" s="217" t="str">
        <f>+VLOOKUP(B:B,INSUMOS!A:C,2,FALSE)</f>
        <v>VOLQUETA 6 M3 (INCLUYE CARGE Y ESCOMBRERA)</v>
      </c>
      <c r="D120" s="190" t="str">
        <f>+VLOOKUP(B:B,INSUMOS!A:C,3,FALSE)</f>
        <v>VJ</v>
      </c>
      <c r="E120" s="218">
        <v>5.0000000000000001E-3</v>
      </c>
      <c r="F120" s="219"/>
      <c r="G120" s="220">
        <f>+VLOOKUP(B:B,INSUMOS!A:H,4,FALSE)</f>
        <v>372268.45716479997</v>
      </c>
      <c r="H120" s="220">
        <f t="shared" si="24"/>
        <v>1861.3422858239999</v>
      </c>
      <c r="I120" s="220">
        <f>+VLOOKUP(B:B,INSUMOS!A:H,5,FALSE)</f>
        <v>0</v>
      </c>
      <c r="J120" s="220">
        <f t="shared" si="24"/>
        <v>0</v>
      </c>
      <c r="K120" s="57"/>
      <c r="L120" s="103"/>
    </row>
    <row r="121" spans="1:12" s="33" customFormat="1" ht="15" outlineLevel="1" x14ac:dyDescent="0.2">
      <c r="A121" s="170"/>
      <c r="B121" s="170" t="s">
        <v>72</v>
      </c>
      <c r="C121" s="217" t="str">
        <f>+VLOOKUP(B:B,INSUMOS!A:C,2,FALSE)</f>
        <v>CUADRILLA (2 AYUDANTES ALBAÑILERIA CON PRESTACIONES)</v>
      </c>
      <c r="D121" s="190" t="str">
        <f>+VLOOKUP(B:B,INSUMOS!A:C,3,FALSE)</f>
        <v>HC</v>
      </c>
      <c r="E121" s="218">
        <v>0.2</v>
      </c>
      <c r="F121" s="219"/>
      <c r="G121" s="220">
        <f>+VLOOKUP(B:B,INSUMOS!A:H,4,FALSE)</f>
        <v>23525.517808000001</v>
      </c>
      <c r="H121" s="220">
        <f t="shared" si="24"/>
        <v>4705.1035615999999</v>
      </c>
      <c r="I121" s="220">
        <f>+VLOOKUP(B:B,INSUMOS!A:H,5,FALSE)</f>
        <v>0</v>
      </c>
      <c r="J121" s="220">
        <f t="shared" si="24"/>
        <v>0</v>
      </c>
      <c r="K121" s="57"/>
      <c r="L121" s="103"/>
    </row>
    <row r="122" spans="1:12" ht="30" x14ac:dyDescent="0.2">
      <c r="A122" s="211" t="s">
        <v>1825</v>
      </c>
      <c r="B122" s="211"/>
      <c r="C122" s="212" t="s">
        <v>1826</v>
      </c>
      <c r="D122" s="213" t="s">
        <v>233</v>
      </c>
      <c r="E122" s="214"/>
      <c r="F122" s="215"/>
      <c r="G122" s="216"/>
      <c r="H122" s="216">
        <f>SUBTOTAL(9,H123:H125)</f>
        <v>23596.814329599998</v>
      </c>
      <c r="I122" s="216"/>
      <c r="J122" s="216">
        <f>SUBTOTAL(9,J123:J125)</f>
        <v>0</v>
      </c>
      <c r="K122" s="57"/>
      <c r="L122" s="103"/>
    </row>
    <row r="123" spans="1:12" s="33" customFormat="1" ht="15" outlineLevel="1" x14ac:dyDescent="0.2">
      <c r="A123" s="170"/>
      <c r="B123" s="170" t="s">
        <v>251</v>
      </c>
      <c r="C123" s="217" t="str">
        <f>+VLOOKUP(B:B,INSUMOS!A:C,2,FALSE)</f>
        <v>HERRAMIENTA MENOR</v>
      </c>
      <c r="D123" s="190" t="str">
        <f>+VLOOKUP(B:B,INSUMOS!A:C,3,FALSE)</f>
        <v>GLB</v>
      </c>
      <c r="E123" s="218">
        <v>1.2</v>
      </c>
      <c r="F123" s="219"/>
      <c r="G123" s="220">
        <f>+VLOOKUP(B:B,INSUMOS!A:H,4,FALSE)</f>
        <v>4066.5798144</v>
      </c>
      <c r="H123" s="220">
        <f t="shared" ref="H123:J125" si="25">($E123+$F123)*G123</f>
        <v>4879.8957772799995</v>
      </c>
      <c r="I123" s="220">
        <f>+VLOOKUP(B:B,INSUMOS!A:H,5,FALSE)</f>
        <v>0</v>
      </c>
      <c r="J123" s="220">
        <f t="shared" si="25"/>
        <v>0</v>
      </c>
      <c r="K123" s="57"/>
      <c r="L123" s="103"/>
    </row>
    <row r="124" spans="1:12" s="33" customFormat="1" ht="15" outlineLevel="1" x14ac:dyDescent="0.2">
      <c r="A124" s="170"/>
      <c r="B124" s="170" t="s">
        <v>238</v>
      </c>
      <c r="C124" s="217" t="str">
        <f>+VLOOKUP(B:B,INSUMOS!A:C,2,FALSE)</f>
        <v>VOLQUETA 6 M3 (INCLUYE CARGE Y ESCOMBRERA)</v>
      </c>
      <c r="D124" s="190" t="str">
        <f>+VLOOKUP(B:B,INSUMOS!A:C,3,FALSE)</f>
        <v>VJ</v>
      </c>
      <c r="E124" s="218">
        <v>2.5000000000000001E-2</v>
      </c>
      <c r="F124" s="219"/>
      <c r="G124" s="220">
        <f>+VLOOKUP(B:B,INSUMOS!A:H,4,FALSE)</f>
        <v>372268.45716479997</v>
      </c>
      <c r="H124" s="220">
        <f t="shared" si="25"/>
        <v>9306.7114291199996</v>
      </c>
      <c r="I124" s="220">
        <f>+VLOOKUP(B:B,INSUMOS!A:H,5,FALSE)</f>
        <v>0</v>
      </c>
      <c r="J124" s="220">
        <f t="shared" si="25"/>
        <v>0</v>
      </c>
      <c r="K124" s="57"/>
      <c r="L124" s="103"/>
    </row>
    <row r="125" spans="1:12" s="33" customFormat="1" ht="15" outlineLevel="1" x14ac:dyDescent="0.2">
      <c r="A125" s="159"/>
      <c r="B125" s="159" t="s">
        <v>72</v>
      </c>
      <c r="C125" s="217" t="str">
        <f>+VLOOKUP(B:B,INSUMOS!A:C,2,FALSE)</f>
        <v>CUADRILLA (2 AYUDANTES ALBAÑILERIA CON PRESTACIONES)</v>
      </c>
      <c r="D125" s="190" t="str">
        <f>+VLOOKUP(B:B,INSUMOS!A:C,3,FALSE)</f>
        <v>HC</v>
      </c>
      <c r="E125" s="218">
        <v>0.4</v>
      </c>
      <c r="F125" s="219"/>
      <c r="G125" s="220">
        <f>+VLOOKUP(B:B,INSUMOS!A:H,4,FALSE)</f>
        <v>23525.517808000001</v>
      </c>
      <c r="H125" s="220">
        <f t="shared" si="25"/>
        <v>9410.2071231999998</v>
      </c>
      <c r="I125" s="220">
        <f>+VLOOKUP(B:B,INSUMOS!A:H,5,FALSE)</f>
        <v>0</v>
      </c>
      <c r="J125" s="220">
        <f t="shared" si="25"/>
        <v>0</v>
      </c>
      <c r="K125" s="57"/>
      <c r="L125" s="103"/>
    </row>
    <row r="126" spans="1:12" ht="30" x14ac:dyDescent="0.2">
      <c r="A126" s="211" t="s">
        <v>1827</v>
      </c>
      <c r="B126" s="211"/>
      <c r="C126" s="212" t="s">
        <v>1828</v>
      </c>
      <c r="D126" s="213" t="s">
        <v>233</v>
      </c>
      <c r="E126" s="214"/>
      <c r="F126" s="215"/>
      <c r="G126" s="216"/>
      <c r="H126" s="216">
        <f>SUBTOTAL(9,H127:H129)</f>
        <v>22548.243188640001</v>
      </c>
      <c r="I126" s="216"/>
      <c r="J126" s="216">
        <f>SUBTOTAL(9,J127:J129)</f>
        <v>0</v>
      </c>
      <c r="K126" s="57"/>
      <c r="L126" s="103"/>
    </row>
    <row r="127" spans="1:12" s="33" customFormat="1" ht="15" outlineLevel="1" x14ac:dyDescent="0.2">
      <c r="A127" s="170"/>
      <c r="B127" s="170" t="s">
        <v>251</v>
      </c>
      <c r="C127" s="217" t="str">
        <f>+VLOOKUP(B:B,INSUMOS!A:C,2,FALSE)</f>
        <v>HERRAMIENTA MENOR</v>
      </c>
      <c r="D127" s="190" t="str">
        <f>+VLOOKUP(B:B,INSUMOS!A:C,3,FALSE)</f>
        <v>GLB</v>
      </c>
      <c r="E127" s="218">
        <v>1</v>
      </c>
      <c r="F127" s="219"/>
      <c r="G127" s="220">
        <f>+VLOOKUP(B:B,INSUMOS!A:H,4,FALSE)</f>
        <v>4066.5798144</v>
      </c>
      <c r="H127" s="220">
        <f t="shared" ref="H127:J129" si="26">($E127+$F127)*G127</f>
        <v>4066.5798144</v>
      </c>
      <c r="I127" s="220">
        <f>+VLOOKUP(B:B,INSUMOS!A:H,5,FALSE)</f>
        <v>0</v>
      </c>
      <c r="J127" s="220">
        <f t="shared" si="26"/>
        <v>0</v>
      </c>
      <c r="K127" s="57"/>
      <c r="L127" s="103"/>
    </row>
    <row r="128" spans="1:12" s="33" customFormat="1" ht="15" outlineLevel="1" x14ac:dyDescent="0.2">
      <c r="A128" s="170"/>
      <c r="B128" s="170" t="s">
        <v>238</v>
      </c>
      <c r="C128" s="217" t="str">
        <f>+VLOOKUP(B:B,INSUMOS!A:C,2,FALSE)</f>
        <v>VOLQUETA 6 M3 (INCLUYE CARGE Y ESCOMBRERA)</v>
      </c>
      <c r="D128" s="190" t="str">
        <f>+VLOOKUP(B:B,INSUMOS!A:C,3,FALSE)</f>
        <v>VJ</v>
      </c>
      <c r="E128" s="218">
        <v>2.5000000000000001E-2</v>
      </c>
      <c r="F128" s="219"/>
      <c r="G128" s="220">
        <f>+VLOOKUP(B:B,INSUMOS!A:H,4,FALSE)</f>
        <v>372268.45716479997</v>
      </c>
      <c r="H128" s="220">
        <f t="shared" si="26"/>
        <v>9306.7114291199996</v>
      </c>
      <c r="I128" s="220">
        <f>+VLOOKUP(B:B,INSUMOS!A:H,5,FALSE)</f>
        <v>0</v>
      </c>
      <c r="J128" s="220">
        <f t="shared" si="26"/>
        <v>0</v>
      </c>
      <c r="K128" s="57"/>
      <c r="L128" s="103"/>
    </row>
    <row r="129" spans="1:12" s="33" customFormat="1" ht="15" outlineLevel="1" x14ac:dyDescent="0.2">
      <c r="A129" s="159"/>
      <c r="B129" s="159" t="s">
        <v>72</v>
      </c>
      <c r="C129" s="217" t="str">
        <f>+VLOOKUP(B:B,INSUMOS!A:C,2,FALSE)</f>
        <v>CUADRILLA (2 AYUDANTES ALBAÑILERIA CON PRESTACIONES)</v>
      </c>
      <c r="D129" s="190" t="str">
        <f>+VLOOKUP(B:B,INSUMOS!A:C,3,FALSE)</f>
        <v>HC</v>
      </c>
      <c r="E129" s="218">
        <v>0.39</v>
      </c>
      <c r="F129" s="219"/>
      <c r="G129" s="220">
        <f>+VLOOKUP(B:B,INSUMOS!A:H,4,FALSE)</f>
        <v>23525.517808000001</v>
      </c>
      <c r="H129" s="220">
        <f t="shared" si="26"/>
        <v>9174.9519451200013</v>
      </c>
      <c r="I129" s="220">
        <f>+VLOOKUP(B:B,INSUMOS!A:H,5,FALSE)</f>
        <v>0</v>
      </c>
      <c r="J129" s="220">
        <f t="shared" si="26"/>
        <v>0</v>
      </c>
      <c r="K129" s="57"/>
      <c r="L129" s="103"/>
    </row>
    <row r="130" spans="1:12" ht="15" x14ac:dyDescent="0.2">
      <c r="A130" s="211" t="s">
        <v>1829</v>
      </c>
      <c r="B130" s="211"/>
      <c r="C130" s="212" t="s">
        <v>1830</v>
      </c>
      <c r="D130" s="213" t="s">
        <v>233</v>
      </c>
      <c r="E130" s="214"/>
      <c r="F130" s="215"/>
      <c r="G130" s="216"/>
      <c r="H130" s="216">
        <f>SUBTOTAL(9,H131:H133)</f>
        <v>27341.287676095999</v>
      </c>
      <c r="I130" s="216"/>
      <c r="J130" s="216">
        <f>SUBTOTAL(9,J131:J133)</f>
        <v>0</v>
      </c>
      <c r="K130" s="57"/>
      <c r="L130" s="103"/>
    </row>
    <row r="131" spans="1:12" s="33" customFormat="1" ht="15" outlineLevel="1" x14ac:dyDescent="0.2">
      <c r="A131" s="170"/>
      <c r="B131" s="170" t="s">
        <v>251</v>
      </c>
      <c r="C131" s="217" t="str">
        <f>+VLOOKUP(B:B,INSUMOS!A:C,2,FALSE)</f>
        <v>HERRAMIENTA MENOR</v>
      </c>
      <c r="D131" s="190" t="str">
        <f>+VLOOKUP(B:B,INSUMOS!A:C,3,FALSE)</f>
        <v>GLB</v>
      </c>
      <c r="E131" s="218">
        <v>2</v>
      </c>
      <c r="F131" s="219"/>
      <c r="G131" s="220">
        <f>+VLOOKUP(B:B,INSUMOS!A:H,4,FALSE)</f>
        <v>4066.5798144</v>
      </c>
      <c r="H131" s="220">
        <f t="shared" ref="H131:J133" si="27">($E131+$F131)*G131</f>
        <v>8133.1596288000001</v>
      </c>
      <c r="I131" s="220">
        <f>+VLOOKUP(B:B,INSUMOS!A:H,5,FALSE)</f>
        <v>0</v>
      </c>
      <c r="J131" s="220">
        <f t="shared" si="27"/>
        <v>0</v>
      </c>
      <c r="K131" s="57"/>
      <c r="L131" s="103"/>
    </row>
    <row r="132" spans="1:12" s="33" customFormat="1" ht="15" outlineLevel="1" x14ac:dyDescent="0.2">
      <c r="A132" s="170"/>
      <c r="B132" s="170" t="s">
        <v>238</v>
      </c>
      <c r="C132" s="217" t="str">
        <f>+VLOOKUP(B:B,INSUMOS!A:C,2,FALSE)</f>
        <v>VOLQUETA 6 M3 (INCLUYE CARGE Y ESCOMBRERA)</v>
      </c>
      <c r="D132" s="190" t="str">
        <f>+VLOOKUP(B:B,INSUMOS!A:C,3,FALSE)</f>
        <v>VJ</v>
      </c>
      <c r="E132" s="218">
        <v>0.02</v>
      </c>
      <c r="F132" s="219"/>
      <c r="G132" s="220">
        <f>+VLOOKUP(B:B,INSUMOS!A:H,4,FALSE)</f>
        <v>372268.45716479997</v>
      </c>
      <c r="H132" s="220">
        <f t="shared" si="27"/>
        <v>7445.3691432959995</v>
      </c>
      <c r="I132" s="220">
        <f>+VLOOKUP(B:B,INSUMOS!A:H,5,FALSE)</f>
        <v>0</v>
      </c>
      <c r="J132" s="220">
        <f t="shared" si="27"/>
        <v>0</v>
      </c>
      <c r="K132" s="57"/>
      <c r="L132" s="103"/>
    </row>
    <row r="133" spans="1:12" s="33" customFormat="1" ht="15" outlineLevel="1" x14ac:dyDescent="0.2">
      <c r="A133" s="159"/>
      <c r="B133" s="159" t="s">
        <v>14</v>
      </c>
      <c r="C133" s="217" t="str">
        <f>+VLOOKUP(B:B,INSUMOS!A:C,2,FALSE)</f>
        <v>AYUDANTE ALBAÑILERÍA CON PRESTACIONES</v>
      </c>
      <c r="D133" s="190" t="str">
        <f>+VLOOKUP(B:B,INSUMOS!A:C,3,FALSE)</f>
        <v>HH</v>
      </c>
      <c r="E133" s="218">
        <v>1</v>
      </c>
      <c r="F133" s="219"/>
      <c r="G133" s="220">
        <f>+VLOOKUP(B:B,INSUMOS!A:H,4,FALSE)</f>
        <v>11762.758904</v>
      </c>
      <c r="H133" s="220">
        <f t="shared" si="27"/>
        <v>11762.758904</v>
      </c>
      <c r="I133" s="220">
        <f>+VLOOKUP(B:B,INSUMOS!A:H,5,FALSE)</f>
        <v>0</v>
      </c>
      <c r="J133" s="220">
        <f t="shared" si="27"/>
        <v>0</v>
      </c>
      <c r="K133" s="57"/>
      <c r="L133" s="103"/>
    </row>
    <row r="134" spans="1:12" ht="15" x14ac:dyDescent="0.2">
      <c r="A134" s="211" t="s">
        <v>1831</v>
      </c>
      <c r="B134" s="211"/>
      <c r="C134" s="212" t="s">
        <v>1832</v>
      </c>
      <c r="D134" s="213" t="s">
        <v>287</v>
      </c>
      <c r="E134" s="214"/>
      <c r="F134" s="215"/>
      <c r="G134" s="216"/>
      <c r="H134" s="216">
        <f>SUBTOTAL(9,H135:H137)</f>
        <v>35225.430483692799</v>
      </c>
      <c r="I134" s="216"/>
      <c r="J134" s="216">
        <f>SUBTOTAL(9,J135:J137)</f>
        <v>0</v>
      </c>
      <c r="K134" s="57"/>
      <c r="L134" s="103"/>
    </row>
    <row r="135" spans="1:12" s="33" customFormat="1" ht="15" outlineLevel="1" x14ac:dyDescent="0.2">
      <c r="A135" s="170"/>
      <c r="B135" s="170" t="s">
        <v>251</v>
      </c>
      <c r="C135" s="217" t="str">
        <f>+VLOOKUP(B:B,INSUMOS!A:C,2,FALSE)</f>
        <v>HERRAMIENTA MENOR</v>
      </c>
      <c r="D135" s="190" t="str">
        <f>+VLOOKUP(B:B,INSUMOS!A:C,3,FALSE)</f>
        <v>GLB</v>
      </c>
      <c r="E135" s="218">
        <v>0.4</v>
      </c>
      <c r="F135" s="219"/>
      <c r="G135" s="220">
        <f>+VLOOKUP(B:B,INSUMOS!A:H,4,FALSE)</f>
        <v>4066.5798144</v>
      </c>
      <c r="H135" s="220">
        <f t="shared" ref="H135:J137" si="28">($E135+$F135)*G135</f>
        <v>1626.6319257600001</v>
      </c>
      <c r="I135" s="220">
        <f>+VLOOKUP(B:B,INSUMOS!A:H,5,FALSE)</f>
        <v>0</v>
      </c>
      <c r="J135" s="220">
        <f t="shared" si="28"/>
        <v>0</v>
      </c>
      <c r="K135" s="57"/>
      <c r="L135" s="103"/>
    </row>
    <row r="136" spans="1:12" s="33" customFormat="1" ht="15" outlineLevel="1" x14ac:dyDescent="0.2">
      <c r="A136" s="170"/>
      <c r="B136" s="170" t="s">
        <v>238</v>
      </c>
      <c r="C136" s="217" t="str">
        <f>+VLOOKUP(B:B,INSUMOS!A:C,2,FALSE)</f>
        <v>VOLQUETA 6 M3 (INCLUYE CARGE Y ESCOMBRERA)</v>
      </c>
      <c r="D136" s="190" t="str">
        <f>+VLOOKUP(B:B,INSUMOS!A:C,3,FALSE)</f>
        <v>VJ</v>
      </c>
      <c r="E136" s="218">
        <v>3.5999999999999997E-2</v>
      </c>
      <c r="F136" s="219"/>
      <c r="G136" s="220">
        <f>+VLOOKUP(B:B,INSUMOS!A:H,4,FALSE)</f>
        <v>372268.45716479997</v>
      </c>
      <c r="H136" s="220">
        <f t="shared" si="28"/>
        <v>13401.664457932799</v>
      </c>
      <c r="I136" s="220">
        <f>+VLOOKUP(B:B,INSUMOS!A:H,5,FALSE)</f>
        <v>0</v>
      </c>
      <c r="J136" s="220">
        <f t="shared" si="28"/>
        <v>0</v>
      </c>
      <c r="K136" s="57"/>
      <c r="L136" s="103"/>
    </row>
    <row r="137" spans="1:12" s="33" customFormat="1" ht="15" outlineLevel="1" x14ac:dyDescent="0.2">
      <c r="A137" s="159"/>
      <c r="B137" s="159" t="s">
        <v>105</v>
      </c>
      <c r="C137" s="217" t="str">
        <f>+VLOOKUP(B:B,INSUMOS!A:C,2,FALSE)</f>
        <v>CUADRILLA AA  (OFICIAL + 2 AYUDANTE)- ALBAÑILERIA CON PRESTACIONES</v>
      </c>
      <c r="D137" s="190" t="str">
        <f>+VLOOKUP(B:B,INSUMOS!A:C,3,FALSE)</f>
        <v>HC</v>
      </c>
      <c r="E137" s="218">
        <v>0.5</v>
      </c>
      <c r="F137" s="219"/>
      <c r="G137" s="220">
        <f>+VLOOKUP(B:B,INSUMOS!A:H,4,FALSE)</f>
        <v>40394.268199999999</v>
      </c>
      <c r="H137" s="220">
        <f t="shared" si="28"/>
        <v>20197.134099999999</v>
      </c>
      <c r="I137" s="220">
        <f>+VLOOKUP(B:B,INSUMOS!A:H,5,FALSE)</f>
        <v>0</v>
      </c>
      <c r="J137" s="220">
        <f t="shared" si="28"/>
        <v>0</v>
      </c>
      <c r="K137" s="57"/>
      <c r="L137" s="103"/>
    </row>
    <row r="138" spans="1:12" ht="15" x14ac:dyDescent="0.2">
      <c r="A138" s="211" t="s">
        <v>1833</v>
      </c>
      <c r="B138" s="211"/>
      <c r="C138" s="212" t="s">
        <v>1834</v>
      </c>
      <c r="D138" s="213" t="s">
        <v>287</v>
      </c>
      <c r="E138" s="214"/>
      <c r="F138" s="215"/>
      <c r="G138" s="216"/>
      <c r="H138" s="216">
        <f>SUBTOTAL(9,H139:H141)</f>
        <v>7901.354804888746</v>
      </c>
      <c r="I138" s="216"/>
      <c r="J138" s="216">
        <f>SUBTOTAL(9,J139:J141)</f>
        <v>0</v>
      </c>
      <c r="K138" s="57"/>
      <c r="L138" s="103"/>
    </row>
    <row r="139" spans="1:12" s="33" customFormat="1" ht="15" outlineLevel="1" x14ac:dyDescent="0.2">
      <c r="A139" s="170"/>
      <c r="B139" s="170" t="s">
        <v>251</v>
      </c>
      <c r="C139" s="217" t="str">
        <f>+VLOOKUP(B:B,INSUMOS!A:C,2,FALSE)</f>
        <v>HERRAMIENTA MENOR</v>
      </c>
      <c r="D139" s="190" t="str">
        <f>+VLOOKUP(B:B,INSUMOS!A:C,3,FALSE)</f>
        <v>GLB</v>
      </c>
      <c r="E139" s="218">
        <v>0.1</v>
      </c>
      <c r="F139" s="219"/>
      <c r="G139" s="220">
        <f>+VLOOKUP(B:B,INSUMOS!A:H,4,FALSE)</f>
        <v>4066.5798144</v>
      </c>
      <c r="H139" s="220">
        <f t="shared" ref="H139:J141" si="29">($E139+$F139)*G139</f>
        <v>406.65798144000001</v>
      </c>
      <c r="I139" s="220">
        <f>+VLOOKUP(B:B,INSUMOS!A:H,5,FALSE)</f>
        <v>0</v>
      </c>
      <c r="J139" s="220">
        <f t="shared" si="29"/>
        <v>0</v>
      </c>
      <c r="K139" s="57"/>
      <c r="L139" s="103"/>
    </row>
    <row r="140" spans="1:12" s="33" customFormat="1" ht="15" outlineLevel="1" x14ac:dyDescent="0.2">
      <c r="A140" s="170"/>
      <c r="B140" s="170" t="s">
        <v>238</v>
      </c>
      <c r="C140" s="217" t="str">
        <f>+VLOOKUP(B:B,INSUMOS!A:C,2,FALSE)</f>
        <v>VOLQUETA 6 M3 (INCLUYE CARGE Y ESCOMBRERA)</v>
      </c>
      <c r="D140" s="190" t="str">
        <f>+VLOOKUP(B:B,INSUMOS!A:C,3,FALSE)</f>
        <v>VJ</v>
      </c>
      <c r="E140" s="218">
        <v>9.5999999999999992E-3</v>
      </c>
      <c r="F140" s="219"/>
      <c r="G140" s="220">
        <f>+VLOOKUP(B:B,INSUMOS!A:H,4,FALSE)</f>
        <v>372268.45716479997</v>
      </c>
      <c r="H140" s="220">
        <f t="shared" si="29"/>
        <v>3573.7771887820795</v>
      </c>
      <c r="I140" s="220">
        <f>+VLOOKUP(B:B,INSUMOS!A:H,5,FALSE)</f>
        <v>0</v>
      </c>
      <c r="J140" s="220">
        <f t="shared" si="29"/>
        <v>0</v>
      </c>
      <c r="K140" s="57"/>
      <c r="L140" s="103"/>
    </row>
    <row r="141" spans="1:12" s="33" customFormat="1" ht="15" outlineLevel="1" x14ac:dyDescent="0.2">
      <c r="A141" s="159"/>
      <c r="B141" s="159" t="s">
        <v>14</v>
      </c>
      <c r="C141" s="217" t="str">
        <f>+VLOOKUP(B:B,INSUMOS!A:C,2,FALSE)</f>
        <v>AYUDANTE ALBAÑILERÍA CON PRESTACIONES</v>
      </c>
      <c r="D141" s="190" t="str">
        <f>+VLOOKUP(B:B,INSUMOS!A:C,3,FALSE)</f>
        <v>HH</v>
      </c>
      <c r="E141" s="218">
        <v>0.33333333333333331</v>
      </c>
      <c r="F141" s="219"/>
      <c r="G141" s="220">
        <f>+VLOOKUP(B:B,INSUMOS!A:H,4,FALSE)</f>
        <v>11762.758904</v>
      </c>
      <c r="H141" s="220">
        <f t="shared" si="29"/>
        <v>3920.9196346666668</v>
      </c>
      <c r="I141" s="220">
        <f>+VLOOKUP(B:B,INSUMOS!A:H,5,FALSE)</f>
        <v>0</v>
      </c>
      <c r="J141" s="220">
        <f t="shared" si="29"/>
        <v>0</v>
      </c>
      <c r="K141" s="57"/>
      <c r="L141" s="103"/>
    </row>
    <row r="142" spans="1:12" ht="15" x14ac:dyDescent="0.2">
      <c r="A142" s="211" t="s">
        <v>1835</v>
      </c>
      <c r="B142" s="211"/>
      <c r="C142" s="212" t="s">
        <v>1836</v>
      </c>
      <c r="D142" s="213" t="s">
        <v>362</v>
      </c>
      <c r="E142" s="214"/>
      <c r="F142" s="215"/>
      <c r="G142" s="216"/>
      <c r="H142" s="216">
        <f>SUBTOTAL(9,H143:H145)</f>
        <v>26334.235316992002</v>
      </c>
      <c r="I142" s="216"/>
      <c r="J142" s="216">
        <f>SUBTOTAL(9,J143:J145)</f>
        <v>0</v>
      </c>
      <c r="K142" s="57"/>
      <c r="L142" s="103"/>
    </row>
    <row r="143" spans="1:12" s="33" customFormat="1" ht="15" outlineLevel="1" x14ac:dyDescent="0.2">
      <c r="A143" s="170"/>
      <c r="B143" s="170" t="s">
        <v>251</v>
      </c>
      <c r="C143" s="217" t="str">
        <f>+VLOOKUP(B:B,INSUMOS!A:C,2,FALSE)</f>
        <v>HERRAMIENTA MENOR</v>
      </c>
      <c r="D143" s="190" t="str">
        <f>+VLOOKUP(B:B,INSUMOS!A:C,3,FALSE)</f>
        <v>GLB</v>
      </c>
      <c r="E143" s="221">
        <v>0.5</v>
      </c>
      <c r="F143" s="219"/>
      <c r="G143" s="220">
        <f>+VLOOKUP(B:B,INSUMOS!A:H,4,FALSE)</f>
        <v>4066.5798144</v>
      </c>
      <c r="H143" s="220">
        <f t="shared" ref="H143:J145" si="30">($E143+$F143)*G143</f>
        <v>2033.2899072</v>
      </c>
      <c r="I143" s="220">
        <f>+VLOOKUP(B:B,INSUMOS!A:H,5,FALSE)</f>
        <v>0</v>
      </c>
      <c r="J143" s="220">
        <f t="shared" si="30"/>
        <v>0</v>
      </c>
      <c r="K143" s="57"/>
      <c r="L143" s="103"/>
    </row>
    <row r="144" spans="1:12" s="33" customFormat="1" ht="15" outlineLevel="1" x14ac:dyDescent="0.2">
      <c r="A144" s="170"/>
      <c r="B144" s="170" t="s">
        <v>238</v>
      </c>
      <c r="C144" s="217" t="str">
        <f>+VLOOKUP(B:B,INSUMOS!A:C,2,FALSE)</f>
        <v>VOLQUETA 6 M3 (INCLUYE CARGE Y ESCOMBRERA)</v>
      </c>
      <c r="D144" s="190" t="str">
        <f>+VLOOKUP(B:B,INSUMOS!A:C,3,FALSE)</f>
        <v>VJ</v>
      </c>
      <c r="E144" s="221">
        <v>0.04</v>
      </c>
      <c r="F144" s="219"/>
      <c r="G144" s="220">
        <f>+VLOOKUP(B:B,INSUMOS!A:H,4,FALSE)</f>
        <v>372268.45716479997</v>
      </c>
      <c r="H144" s="220">
        <f t="shared" si="30"/>
        <v>14890.738286591999</v>
      </c>
      <c r="I144" s="220">
        <f>+VLOOKUP(B:B,INSUMOS!A:H,5,FALSE)</f>
        <v>0</v>
      </c>
      <c r="J144" s="220">
        <f t="shared" si="30"/>
        <v>0</v>
      </c>
      <c r="K144" s="57"/>
      <c r="L144" s="103"/>
    </row>
    <row r="145" spans="1:12" s="33" customFormat="1" ht="15" outlineLevel="1" x14ac:dyDescent="0.2">
      <c r="A145" s="159"/>
      <c r="B145" s="159" t="s">
        <v>14</v>
      </c>
      <c r="C145" s="217" t="str">
        <f>+VLOOKUP(B:B,INSUMOS!A:C,2,FALSE)</f>
        <v>AYUDANTE ALBAÑILERÍA CON PRESTACIONES</v>
      </c>
      <c r="D145" s="190" t="str">
        <f>+VLOOKUP(B:B,INSUMOS!A:C,3,FALSE)</f>
        <v>HH</v>
      </c>
      <c r="E145" s="218">
        <v>0.8</v>
      </c>
      <c r="F145" s="219"/>
      <c r="G145" s="220">
        <f>+VLOOKUP(B:B,INSUMOS!A:H,4,FALSE)</f>
        <v>11762.758904</v>
      </c>
      <c r="H145" s="220">
        <f t="shared" si="30"/>
        <v>9410.2071231999998</v>
      </c>
      <c r="I145" s="220">
        <f>+VLOOKUP(B:B,INSUMOS!A:H,5,FALSE)</f>
        <v>0</v>
      </c>
      <c r="J145" s="220">
        <f t="shared" si="30"/>
        <v>0</v>
      </c>
      <c r="K145" s="57"/>
      <c r="L145" s="103"/>
    </row>
    <row r="146" spans="1:12" x14ac:dyDescent="0.2">
      <c r="A146" s="227" t="s">
        <v>1837</v>
      </c>
      <c r="B146" s="227"/>
      <c r="C146" s="228" t="s">
        <v>1838</v>
      </c>
      <c r="D146" s="227" t="s">
        <v>1839</v>
      </c>
      <c r="E146" s="229"/>
      <c r="F146" s="230"/>
      <c r="G146" s="231"/>
      <c r="H146" s="231">
        <f>SUBTOTAL(9,H147:H149)</f>
        <v>90640.485347840004</v>
      </c>
      <c r="I146" s="231"/>
      <c r="J146" s="231">
        <f>SUBTOTAL(9,J147:J149)</f>
        <v>0</v>
      </c>
      <c r="K146" s="57"/>
      <c r="L146" s="103"/>
    </row>
    <row r="147" spans="1:12" ht="15" x14ac:dyDescent="0.2">
      <c r="A147" s="163"/>
      <c r="B147" s="163" t="s">
        <v>14</v>
      </c>
      <c r="C147" s="217" t="str">
        <f>+VLOOKUP(B:B,INSUMOS!A:C,2,FALSE)</f>
        <v>AYUDANTE ALBAÑILERÍA CON PRESTACIONES</v>
      </c>
      <c r="D147" s="190" t="str">
        <f>+VLOOKUP(B:B,INSUMOS!A:C,3,FALSE)</f>
        <v>HH</v>
      </c>
      <c r="E147" s="232">
        <v>6</v>
      </c>
      <c r="F147" s="233">
        <v>0.33</v>
      </c>
      <c r="G147" s="220">
        <f>+VLOOKUP(B:B,INSUMOS!A:H,4,FALSE)</f>
        <v>11762.758904</v>
      </c>
      <c r="H147" s="220">
        <f t="shared" ref="H147:J149" si="31">($E147+$F147)*G147</f>
        <v>74458.263862320004</v>
      </c>
      <c r="I147" s="220">
        <f>+VLOOKUP(B:B,INSUMOS!A:H,5,FALSE)</f>
        <v>0</v>
      </c>
      <c r="J147" s="220">
        <f t="shared" si="31"/>
        <v>0</v>
      </c>
      <c r="K147" s="57"/>
      <c r="L147" s="103"/>
    </row>
    <row r="148" spans="1:12" ht="15" x14ac:dyDescent="0.2">
      <c r="A148" s="163"/>
      <c r="B148" s="163" t="s">
        <v>251</v>
      </c>
      <c r="C148" s="217" t="str">
        <f>+VLOOKUP(B:B,INSUMOS!A:C,2,FALSE)</f>
        <v>HERRAMIENTA MENOR</v>
      </c>
      <c r="D148" s="190" t="str">
        <f>+VLOOKUP(B:B,INSUMOS!A:C,3,FALSE)</f>
        <v>GLB</v>
      </c>
      <c r="E148" s="232">
        <v>1</v>
      </c>
      <c r="F148" s="233"/>
      <c r="G148" s="220">
        <f>+VLOOKUP(B:B,INSUMOS!A:H,4,FALSE)</f>
        <v>4066.5798144</v>
      </c>
      <c r="H148" s="220">
        <f t="shared" si="31"/>
        <v>4066.5798144</v>
      </c>
      <c r="I148" s="220">
        <f>+VLOOKUP(B:B,INSUMOS!A:H,5,FALSE)</f>
        <v>0</v>
      </c>
      <c r="J148" s="220">
        <f t="shared" si="31"/>
        <v>0</v>
      </c>
      <c r="K148" s="57"/>
      <c r="L148" s="103"/>
    </row>
    <row r="149" spans="1:12" ht="15" x14ac:dyDescent="0.2">
      <c r="A149" s="159"/>
      <c r="B149" s="159" t="s">
        <v>14</v>
      </c>
      <c r="C149" s="217" t="str">
        <f>+VLOOKUP(B:B,INSUMOS!A:C,2,FALSE)</f>
        <v>AYUDANTE ALBAÑILERÍA CON PRESTACIONES</v>
      </c>
      <c r="D149" s="190" t="str">
        <f>+VLOOKUP(B:B,INSUMOS!A:C,3,FALSE)</f>
        <v>HH</v>
      </c>
      <c r="E149" s="232">
        <v>1</v>
      </c>
      <c r="F149" s="233">
        <v>0.03</v>
      </c>
      <c r="G149" s="220">
        <f>+VLOOKUP(B:B,INSUMOS!A:H,4,FALSE)</f>
        <v>11762.758904</v>
      </c>
      <c r="H149" s="220">
        <f t="shared" si="31"/>
        <v>12115.64167112</v>
      </c>
      <c r="I149" s="220">
        <f>+VLOOKUP(B:B,INSUMOS!A:H,5,FALSE)</f>
        <v>0</v>
      </c>
      <c r="J149" s="220">
        <f t="shared" si="31"/>
        <v>0</v>
      </c>
      <c r="K149" s="57"/>
      <c r="L149" s="103"/>
    </row>
    <row r="150" spans="1:12" x14ac:dyDescent="0.2">
      <c r="A150" s="227" t="s">
        <v>1840</v>
      </c>
      <c r="B150" s="227"/>
      <c r="C150" s="228" t="s">
        <v>1841</v>
      </c>
      <c r="D150" s="227" t="s">
        <v>233</v>
      </c>
      <c r="E150" s="229"/>
      <c r="F150" s="230"/>
      <c r="G150" s="231"/>
      <c r="H150" s="231">
        <f>SUBTOTAL(9,H151:H156)</f>
        <v>6047.2201414433275</v>
      </c>
      <c r="I150" s="231"/>
      <c r="J150" s="231">
        <f>SUBTOTAL(9,J151:J156)</f>
        <v>0</v>
      </c>
      <c r="K150" s="57"/>
      <c r="L150" s="103"/>
    </row>
    <row r="151" spans="1:12" ht="15" x14ac:dyDescent="0.2">
      <c r="A151" s="234"/>
      <c r="B151" s="234" t="s">
        <v>579</v>
      </c>
      <c r="C151" s="217" t="s">
        <v>580</v>
      </c>
      <c r="D151" s="190" t="s">
        <v>287</v>
      </c>
      <c r="E151" s="232">
        <v>0.5</v>
      </c>
      <c r="F151" s="233"/>
      <c r="G151" s="220">
        <f>+VLOOKUP(B:B,INSUMOS!A:H,4,FALSE)</f>
        <v>1150.9844487168</v>
      </c>
      <c r="H151" s="220">
        <f t="shared" ref="H151:J156" si="32">($E151+$F151)*G151</f>
        <v>575.49222435839999</v>
      </c>
      <c r="I151" s="220">
        <f>+VLOOKUP(B:B,INSUMOS!A:H,5,FALSE)</f>
        <v>0</v>
      </c>
      <c r="J151" s="220">
        <f t="shared" si="32"/>
        <v>0</v>
      </c>
      <c r="K151" s="57"/>
      <c r="L151" s="103"/>
    </row>
    <row r="152" spans="1:12" ht="15" x14ac:dyDescent="0.2">
      <c r="A152" s="235"/>
      <c r="B152" s="235" t="s">
        <v>318</v>
      </c>
      <c r="C152" s="217" t="s">
        <v>319</v>
      </c>
      <c r="D152" s="190" t="s">
        <v>1842</v>
      </c>
      <c r="E152" s="232">
        <v>0.15</v>
      </c>
      <c r="F152" s="233"/>
      <c r="G152" s="220">
        <f>+VLOOKUP(B:B,INSUMOS!A:H,4,FALSE)</f>
        <v>497.39779891199998</v>
      </c>
      <c r="H152" s="220">
        <f t="shared" si="32"/>
        <v>74.609669836799995</v>
      </c>
      <c r="I152" s="220">
        <f>+VLOOKUP(B:B,INSUMOS!A:H,5,FALSE)</f>
        <v>0</v>
      </c>
      <c r="J152" s="220">
        <f t="shared" si="32"/>
        <v>0</v>
      </c>
      <c r="K152" s="57"/>
      <c r="L152" s="103"/>
    </row>
    <row r="153" spans="1:12" ht="15" x14ac:dyDescent="0.2">
      <c r="A153" s="159"/>
      <c r="B153" s="159" t="s">
        <v>598</v>
      </c>
      <c r="C153" s="217" t="s">
        <v>1843</v>
      </c>
      <c r="D153" s="190" t="s">
        <v>600</v>
      </c>
      <c r="E153" s="232">
        <v>0.01</v>
      </c>
      <c r="F153" s="233"/>
      <c r="G153" s="220">
        <f>+VLOOKUP(B:B,INSUMOS!A:H,4,FALSE)</f>
        <v>8574.6899248128011</v>
      </c>
      <c r="H153" s="220">
        <f t="shared" si="32"/>
        <v>85.746899248128017</v>
      </c>
      <c r="I153" s="220">
        <f>+VLOOKUP(B:B,INSUMOS!A:H,5,FALSE)</f>
        <v>0</v>
      </c>
      <c r="J153" s="220">
        <f t="shared" si="32"/>
        <v>0</v>
      </c>
      <c r="K153" s="57"/>
      <c r="L153" s="103"/>
    </row>
    <row r="154" spans="1:12" ht="15" x14ac:dyDescent="0.2">
      <c r="A154" s="163"/>
      <c r="B154" s="163" t="s">
        <v>251</v>
      </c>
      <c r="C154" s="217" t="str">
        <f>+VLOOKUP(B:B,INSUMOS!A:C,2,FALSE)</f>
        <v>HERRAMIENTA MENOR</v>
      </c>
      <c r="D154" s="190" t="str">
        <f>+VLOOKUP(B:B,INSUMOS!A:C,3,FALSE)</f>
        <v>GLB</v>
      </c>
      <c r="E154" s="232">
        <v>0.25</v>
      </c>
      <c r="F154" s="233"/>
      <c r="G154" s="220">
        <f>+VLOOKUP(B:B,INSUMOS!A:H,4,FALSE)</f>
        <v>4066.5798144</v>
      </c>
      <c r="H154" s="220">
        <f t="shared" si="32"/>
        <v>1016.6449536</v>
      </c>
      <c r="I154" s="220">
        <f>+VLOOKUP(B:B,INSUMOS!A:H,5,FALSE)</f>
        <v>0</v>
      </c>
      <c r="J154" s="220">
        <f t="shared" si="32"/>
        <v>0</v>
      </c>
      <c r="K154" s="57"/>
      <c r="L154" s="103"/>
    </row>
    <row r="155" spans="1:12" ht="15" x14ac:dyDescent="0.2">
      <c r="A155" s="163"/>
      <c r="B155" s="163" t="s">
        <v>12</v>
      </c>
      <c r="C155" s="217" t="str">
        <f>+VLOOKUP(B:B,INSUMOS!A:C,2,FALSE)</f>
        <v xml:space="preserve">OFICIAL ALBAÑILERIA CON PRESTACIONES </v>
      </c>
      <c r="D155" s="190" t="str">
        <f>+VLOOKUP(B:B,INSUMOS!A:C,3,FALSE)</f>
        <v>HH</v>
      </c>
      <c r="E155" s="232">
        <v>0.15</v>
      </c>
      <c r="F155" s="233"/>
      <c r="G155" s="220">
        <f>+VLOOKUP(B:B,INSUMOS!A:H,4,FALSE)</f>
        <v>16868.750391999998</v>
      </c>
      <c r="H155" s="220">
        <f t="shared" si="32"/>
        <v>2530.3125587999998</v>
      </c>
      <c r="I155" s="220">
        <f>+VLOOKUP(B:B,INSUMOS!A:H,5,FALSE)</f>
        <v>0</v>
      </c>
      <c r="J155" s="220">
        <f t="shared" si="32"/>
        <v>0</v>
      </c>
      <c r="K155" s="57"/>
      <c r="L155" s="103"/>
    </row>
    <row r="156" spans="1:12" ht="15" x14ac:dyDescent="0.2">
      <c r="A156" s="159"/>
      <c r="B156" s="159" t="s">
        <v>14</v>
      </c>
      <c r="C156" s="217" t="str">
        <f>+VLOOKUP(B:B,INSUMOS!A:C,2,FALSE)</f>
        <v>AYUDANTE ALBAÑILERÍA CON PRESTACIONES</v>
      </c>
      <c r="D156" s="190" t="str">
        <f>+VLOOKUP(B:B,INSUMOS!A:C,3,FALSE)</f>
        <v>HH</v>
      </c>
      <c r="E156" s="232">
        <v>0.15</v>
      </c>
      <c r="F156" s="233"/>
      <c r="G156" s="220">
        <f>+VLOOKUP(B:B,INSUMOS!A:H,4,FALSE)</f>
        <v>11762.758904</v>
      </c>
      <c r="H156" s="220">
        <f t="shared" si="32"/>
        <v>1764.4138356000001</v>
      </c>
      <c r="I156" s="220">
        <f>+VLOOKUP(B:B,INSUMOS!A:H,5,FALSE)</f>
        <v>0</v>
      </c>
      <c r="J156" s="220">
        <f t="shared" si="32"/>
        <v>0</v>
      </c>
      <c r="K156" s="57"/>
      <c r="L156" s="103"/>
    </row>
    <row r="157" spans="1:12" s="33" customFormat="1" ht="15" x14ac:dyDescent="0.2">
      <c r="A157" s="236" t="s">
        <v>1844</v>
      </c>
      <c r="B157" s="236"/>
      <c r="C157" s="212" t="s">
        <v>1845</v>
      </c>
      <c r="D157" s="213" t="s">
        <v>124</v>
      </c>
      <c r="E157" s="237"/>
      <c r="F157" s="238"/>
      <c r="G157" s="216"/>
      <c r="H157" s="216">
        <f>SUBTOTAL(9,H158:H163)</f>
        <v>480479.58025880629</v>
      </c>
      <c r="I157" s="216"/>
      <c r="J157" s="216">
        <f>SUBTOTAL(9,J158:J163)</f>
        <v>0</v>
      </c>
      <c r="K157" s="57"/>
      <c r="L157" s="103"/>
    </row>
    <row r="158" spans="1:12" s="33" customFormat="1" ht="15" outlineLevel="1" x14ac:dyDescent="0.2">
      <c r="A158" s="170"/>
      <c r="B158" s="170" t="s">
        <v>251</v>
      </c>
      <c r="C158" s="217" t="str">
        <f>+VLOOKUP(B:B,INSUMOS!A:C,2,FALSE)</f>
        <v>HERRAMIENTA MENOR</v>
      </c>
      <c r="D158" s="190" t="str">
        <f>+VLOOKUP(B:B,INSUMOS!A:C,3,FALSE)</f>
        <v>GLB</v>
      </c>
      <c r="E158" s="218">
        <v>0.97934276877632986</v>
      </c>
      <c r="F158" s="219"/>
      <c r="G158" s="220">
        <f>+VLOOKUP(B:B,INSUMOS!A:H,4,FALSE)</f>
        <v>4066.5798144</v>
      </c>
      <c r="H158" s="220">
        <f t="shared" ref="H158:J163" si="33">($E158+$F158)*G158</f>
        <v>3982.5755348844295</v>
      </c>
      <c r="I158" s="220">
        <f>+VLOOKUP(B:B,INSUMOS!A:H,5,FALSE)</f>
        <v>0</v>
      </c>
      <c r="J158" s="220">
        <f t="shared" si="33"/>
        <v>0</v>
      </c>
      <c r="K158" s="57"/>
      <c r="L158" s="103"/>
    </row>
    <row r="159" spans="1:12" s="33" customFormat="1" ht="15" outlineLevel="1" x14ac:dyDescent="0.2">
      <c r="A159" s="170"/>
      <c r="B159" s="170" t="s">
        <v>160</v>
      </c>
      <c r="C159" s="217" t="str">
        <f>+VLOOKUP(B:B,INSUMOS!A:C,2,FALSE)</f>
        <v>ARENA LAVADA DE RÍO (INCLUYE TRANSPORTE)</v>
      </c>
      <c r="D159" s="190" t="str">
        <f>+VLOOKUP(B:B,INSUMOS!A:C,3,FALSE)</f>
        <v>M3</v>
      </c>
      <c r="E159" s="218">
        <v>0.28799999999999998</v>
      </c>
      <c r="F159" s="219">
        <v>8.6399999999999984E-3</v>
      </c>
      <c r="G159" s="220">
        <f>+VLOOKUP(B:B,INSUMOS!A:H,4,FALSE)</f>
        <v>261449.51500800002</v>
      </c>
      <c r="H159" s="220">
        <f t="shared" si="33"/>
        <v>77556.384131973115</v>
      </c>
      <c r="I159" s="220">
        <f>+VLOOKUP(B:B,INSUMOS!A:H,5,FALSE)</f>
        <v>0</v>
      </c>
      <c r="J159" s="220">
        <f t="shared" si="33"/>
        <v>0</v>
      </c>
      <c r="K159" s="57"/>
      <c r="L159" s="103"/>
    </row>
    <row r="160" spans="1:12" s="33" customFormat="1" ht="15" outlineLevel="1" x14ac:dyDescent="0.2">
      <c r="A160" s="170"/>
      <c r="B160" s="170" t="s">
        <v>152</v>
      </c>
      <c r="C160" s="217" t="str">
        <f>+VLOOKUP(B:B,INSUMOS!A:C,2,FALSE)</f>
        <v>GRAVILLA DE RÍO DE 1/2" (INCLUYE TRANSPORTE)</v>
      </c>
      <c r="D160" s="190" t="str">
        <f>+VLOOKUP(B:B,INSUMOS!A:C,3,FALSE)</f>
        <v>M3</v>
      </c>
      <c r="E160" s="218">
        <v>0.56999999999999995</v>
      </c>
      <c r="F160" s="219">
        <v>1.7099999999999997E-2</v>
      </c>
      <c r="G160" s="220">
        <f>+VLOOKUP(B:B,INSUMOS!A:H,4,FALSE)</f>
        <v>264420.53222400002</v>
      </c>
      <c r="H160" s="220">
        <f t="shared" si="33"/>
        <v>155241.2944687104</v>
      </c>
      <c r="I160" s="220">
        <f>+VLOOKUP(B:B,INSUMOS!A:H,5,FALSE)</f>
        <v>0</v>
      </c>
      <c r="J160" s="220">
        <f t="shared" si="33"/>
        <v>0</v>
      </c>
      <c r="K160" s="57"/>
      <c r="L160" s="103"/>
    </row>
    <row r="161" spans="1:16" s="33" customFormat="1" ht="15" outlineLevel="1" x14ac:dyDescent="0.2">
      <c r="A161" s="170"/>
      <c r="B161" s="170" t="s">
        <v>190</v>
      </c>
      <c r="C161" s="217" t="str">
        <f>+VLOOKUP(B:B,INSUMOS!A:C,2,FALSE)</f>
        <v>CEMENTO GRIS</v>
      </c>
      <c r="D161" s="190" t="str">
        <f>+VLOOKUP(B:B,INSUMOS!A:C,3,FALSE)</f>
        <v>KG</v>
      </c>
      <c r="E161" s="218">
        <v>180</v>
      </c>
      <c r="F161" s="219">
        <v>5.3999999999999995</v>
      </c>
      <c r="G161" s="220">
        <f>+VLOOKUP(B:B,INSUMOS!A:H,4,FALSE)</f>
        <v>635.05492991999995</v>
      </c>
      <c r="H161" s="220">
        <f t="shared" si="33"/>
        <v>117739.18400716799</v>
      </c>
      <c r="I161" s="220">
        <f>+VLOOKUP(B:B,INSUMOS!A:H,5,FALSE)</f>
        <v>0</v>
      </c>
      <c r="J161" s="220">
        <f t="shared" si="33"/>
        <v>0</v>
      </c>
      <c r="K161" s="57"/>
      <c r="L161" s="103"/>
    </row>
    <row r="162" spans="1:16" s="33" customFormat="1" ht="15" outlineLevel="1" x14ac:dyDescent="0.2">
      <c r="A162" s="170"/>
      <c r="B162" s="170" t="s">
        <v>156</v>
      </c>
      <c r="C162" s="217" t="str">
        <f>+VLOOKUP(B:B,INSUMOS!A:C,2,FALSE)</f>
        <v>PIEDRA MEDIA ZONGA (INCLUYE TRANSPORTE)</v>
      </c>
      <c r="D162" s="190" t="str">
        <f>+VLOOKUP(B:B,INSUMOS!A:C,3,FALSE)</f>
        <v>M3</v>
      </c>
      <c r="E162" s="218">
        <v>0.42</v>
      </c>
      <c r="F162" s="219">
        <v>1.2599999999999998E-2</v>
      </c>
      <c r="G162" s="220">
        <f>+VLOOKUP(B:B,INSUMOS!A:H,4,FALSE)</f>
        <v>104418.87590400001</v>
      </c>
      <c r="H162" s="220">
        <f t="shared" si="33"/>
        <v>45171.605716070408</v>
      </c>
      <c r="I162" s="220">
        <f>+VLOOKUP(B:B,INSUMOS!A:H,5,FALSE)</f>
        <v>0</v>
      </c>
      <c r="J162" s="220">
        <f t="shared" si="33"/>
        <v>0</v>
      </c>
      <c r="K162" s="57"/>
      <c r="L162" s="103"/>
    </row>
    <row r="163" spans="1:16" ht="15" outlineLevel="1" x14ac:dyDescent="0.2">
      <c r="A163" s="159"/>
      <c r="B163" s="159" t="s">
        <v>105</v>
      </c>
      <c r="C163" s="217" t="str">
        <f>+VLOOKUP(B:B,INSUMOS!A:C,2,FALSE)</f>
        <v>CUADRILLA AA  (OFICIAL + 2 AYUDANTE)- ALBAÑILERIA CON PRESTACIONES</v>
      </c>
      <c r="D163" s="190" t="str">
        <f>+VLOOKUP(B:B,INSUMOS!A:C,3,FALSE)</f>
        <v>HC</v>
      </c>
      <c r="E163" s="218">
        <v>2</v>
      </c>
      <c r="F163" s="219"/>
      <c r="G163" s="220">
        <f>+VLOOKUP(B:B,INSUMOS!A:H,4,FALSE)</f>
        <v>40394.268199999999</v>
      </c>
      <c r="H163" s="220">
        <f t="shared" si="33"/>
        <v>80788.536399999997</v>
      </c>
      <c r="I163" s="220">
        <f>+VLOOKUP(B:B,INSUMOS!A:H,5,FALSE)</f>
        <v>0</v>
      </c>
      <c r="J163" s="220">
        <f t="shared" si="33"/>
        <v>0</v>
      </c>
      <c r="K163" s="57"/>
      <c r="L163" s="103"/>
    </row>
    <row r="164" spans="1:16" s="33" customFormat="1" ht="15" x14ac:dyDescent="0.2">
      <c r="A164" s="236" t="s">
        <v>1846</v>
      </c>
      <c r="B164" s="236"/>
      <c r="C164" s="212" t="s">
        <v>1847</v>
      </c>
      <c r="D164" s="213" t="s">
        <v>233</v>
      </c>
      <c r="E164" s="237"/>
      <c r="F164" s="238"/>
      <c r="G164" s="216"/>
      <c r="H164" s="216">
        <f>SUBTOTAL(9,H165:H168)</f>
        <v>41971.572800109803</v>
      </c>
      <c r="I164" s="216"/>
      <c r="J164" s="216">
        <f>SUBTOTAL(9,J165:J168)</f>
        <v>0</v>
      </c>
      <c r="K164" s="57"/>
      <c r="L164" s="103"/>
    </row>
    <row r="165" spans="1:16" s="33" customFormat="1" ht="15" outlineLevel="1" x14ac:dyDescent="0.2">
      <c r="A165" s="165"/>
      <c r="B165" s="165" t="s">
        <v>251</v>
      </c>
      <c r="C165" s="217" t="str">
        <f>+VLOOKUP(B:B,INSUMOS!A:C,2,FALSE)</f>
        <v>HERRAMIENTA MENOR</v>
      </c>
      <c r="D165" s="190" t="str">
        <f>+VLOOKUP(B:B,INSUMOS!A:C,3,FALSE)</f>
        <v>GLB</v>
      </c>
      <c r="E165" s="239">
        <v>0.36674148089298547</v>
      </c>
      <c r="F165" s="240"/>
      <c r="G165" s="220">
        <f>+VLOOKUP(B:B,INSUMOS!A:H,4,FALSE)</f>
        <v>4066.5798144</v>
      </c>
      <c r="H165" s="220">
        <f t="shared" ref="H165:J168" si="34">($E165+$F165)*G165</f>
        <v>1491.383503302578</v>
      </c>
      <c r="I165" s="220">
        <f>+VLOOKUP(B:B,INSUMOS!A:H,5,FALSE)</f>
        <v>0</v>
      </c>
      <c r="J165" s="220">
        <f t="shared" si="34"/>
        <v>0</v>
      </c>
      <c r="K165" s="57"/>
      <c r="L165" s="103"/>
    </row>
    <row r="166" spans="1:16" s="33" customFormat="1" ht="15" outlineLevel="1" x14ac:dyDescent="0.2">
      <c r="A166" s="235"/>
      <c r="B166" s="235" t="s">
        <v>211</v>
      </c>
      <c r="C166" s="217" t="str">
        <f>+VLOOKUP(B:B,INSUMOS!A:C,2,FALSE)</f>
        <v>CONCRETO MEZCLA EN OBRA 1:3:4  AGREGADOS DE RIO (APRX,2000 PSI)</v>
      </c>
      <c r="D166" s="190" t="str">
        <f>+VLOOKUP(B:B,INSUMOS!A:C,3,FALSE)</f>
        <v>M3</v>
      </c>
      <c r="E166" s="218">
        <v>0.05</v>
      </c>
      <c r="F166" s="219">
        <v>2.5000000000000005E-3</v>
      </c>
      <c r="G166" s="220">
        <f>+VLOOKUP(B:B,INSUMOS!A:H,4,FALSE)</f>
        <v>607442.60015251848</v>
      </c>
      <c r="H166" s="220">
        <f t="shared" si="34"/>
        <v>31890.736508007223</v>
      </c>
      <c r="I166" s="220">
        <f>+VLOOKUP(B:B,INSUMOS!A:H,5,FALSE)</f>
        <v>0</v>
      </c>
      <c r="J166" s="220">
        <f t="shared" si="34"/>
        <v>0</v>
      </c>
      <c r="K166" s="57"/>
      <c r="L166" s="103"/>
    </row>
    <row r="167" spans="1:16" s="33" customFormat="1" ht="15" outlineLevel="1" x14ac:dyDescent="0.2">
      <c r="A167" s="159"/>
      <c r="B167" s="159" t="s">
        <v>12</v>
      </c>
      <c r="C167" s="217" t="str">
        <f>+VLOOKUP(B:B,INSUMOS!A:C,2,FALSE)</f>
        <v xml:space="preserve">OFICIAL ALBAÑILERIA CON PRESTACIONES </v>
      </c>
      <c r="D167" s="190" t="str">
        <f>+VLOOKUP(B:B,INSUMOS!A:C,3,FALSE)</f>
        <v>HH</v>
      </c>
      <c r="E167" s="218">
        <v>0.3</v>
      </c>
      <c r="F167" s="219"/>
      <c r="G167" s="220">
        <f>+VLOOKUP(B:B,INSUMOS!A:H,4,FALSE)</f>
        <v>16868.750391999998</v>
      </c>
      <c r="H167" s="220">
        <f t="shared" si="34"/>
        <v>5060.6251175999996</v>
      </c>
      <c r="I167" s="220">
        <f>+VLOOKUP(B:B,INSUMOS!A:H,5,FALSE)</f>
        <v>0</v>
      </c>
      <c r="J167" s="220">
        <f t="shared" si="34"/>
        <v>0</v>
      </c>
      <c r="K167" s="57"/>
      <c r="L167" s="103"/>
    </row>
    <row r="168" spans="1:16" s="33" customFormat="1" ht="15" outlineLevel="1" x14ac:dyDescent="0.2">
      <c r="A168" s="159"/>
      <c r="B168" s="159" t="s">
        <v>14</v>
      </c>
      <c r="C168" s="217" t="str">
        <f>+VLOOKUP(B:B,INSUMOS!A:C,2,FALSE)</f>
        <v>AYUDANTE ALBAÑILERÍA CON PRESTACIONES</v>
      </c>
      <c r="D168" s="190" t="str">
        <f>+VLOOKUP(B:B,INSUMOS!A:C,3,FALSE)</f>
        <v>HH</v>
      </c>
      <c r="E168" s="218">
        <v>0.3</v>
      </c>
      <c r="F168" s="219"/>
      <c r="G168" s="220">
        <f>+VLOOKUP(B:B,INSUMOS!A:H,4,FALSE)</f>
        <v>11762.758904</v>
      </c>
      <c r="H168" s="220">
        <f t="shared" si="34"/>
        <v>3528.8276712000002</v>
      </c>
      <c r="I168" s="220">
        <f>+VLOOKUP(B:B,INSUMOS!A:H,5,FALSE)</f>
        <v>0</v>
      </c>
      <c r="J168" s="220">
        <f t="shared" si="34"/>
        <v>0</v>
      </c>
      <c r="K168" s="57"/>
      <c r="L168" s="103"/>
    </row>
    <row r="169" spans="1:16" s="33" customFormat="1" ht="30" x14ac:dyDescent="0.2">
      <c r="A169" s="211" t="s">
        <v>1848</v>
      </c>
      <c r="B169" s="211"/>
      <c r="C169" s="212" t="s">
        <v>1849</v>
      </c>
      <c r="D169" s="213" t="s">
        <v>233</v>
      </c>
      <c r="E169" s="214"/>
      <c r="F169" s="215"/>
      <c r="G169" s="216"/>
      <c r="H169" s="216">
        <f>SUBTOTAL(9,H170:H173)</f>
        <v>108296.97241113202</v>
      </c>
      <c r="I169" s="216"/>
      <c r="J169" s="216">
        <f>SUBTOTAL(9,J170:J173)</f>
        <v>0</v>
      </c>
      <c r="K169" s="57"/>
      <c r="L169" s="103"/>
    </row>
    <row r="170" spans="1:16" s="33" customFormat="1" ht="15" outlineLevel="1" x14ac:dyDescent="0.2">
      <c r="A170" s="235"/>
      <c r="B170" s="235" t="s">
        <v>251</v>
      </c>
      <c r="C170" s="217" t="str">
        <f>+VLOOKUP(B:B,INSUMOS!A:C,2,FALSE)</f>
        <v>HERRAMIENTA MENOR</v>
      </c>
      <c r="D170" s="190" t="str">
        <f>+VLOOKUP(B:B,INSUMOS!A:C,3,FALSE)</f>
        <v>GLB</v>
      </c>
      <c r="E170" s="218">
        <v>0.5</v>
      </c>
      <c r="F170" s="240"/>
      <c r="G170" s="220">
        <f>+VLOOKUP(B:B,INSUMOS!A:H,4,FALSE)</f>
        <v>4066.5798144</v>
      </c>
      <c r="H170" s="220">
        <f t="shared" ref="H170:J173" si="35">($E170+$F170)*G170</f>
        <v>2033.2899072</v>
      </c>
      <c r="I170" s="220">
        <f>+VLOOKUP(B:B,INSUMOS!A:H,5,FALSE)</f>
        <v>0</v>
      </c>
      <c r="J170" s="220">
        <f t="shared" si="35"/>
        <v>0</v>
      </c>
      <c r="K170" s="57"/>
      <c r="L170" s="103"/>
    </row>
    <row r="171" spans="1:16" s="33" customFormat="1" ht="15" outlineLevel="1" x14ac:dyDescent="0.2">
      <c r="A171" s="235"/>
      <c r="B171" s="235" t="s">
        <v>213</v>
      </c>
      <c r="C171" s="217" t="str">
        <f>+VLOOKUP(B:B,INSUMOS!A:C,2,FALSE)</f>
        <v>CONCRETO MEZCLA EN OBRA 1:2:4  AGREGADOS DE RIO (APRX, 2500 PSI)</v>
      </c>
      <c r="D171" s="190" t="str">
        <f>+VLOOKUP(B:B,INSUMOS!A:C,3,FALSE)</f>
        <v>M3</v>
      </c>
      <c r="E171" s="218">
        <v>0.1</v>
      </c>
      <c r="F171" s="240">
        <v>5.000000000000001E-3</v>
      </c>
      <c r="G171" s="220">
        <f>+VLOOKUP(B:B,INSUMOS!A:H,4,FALSE)</f>
        <v>623679.8034414018</v>
      </c>
      <c r="H171" s="220">
        <f t="shared" si="35"/>
        <v>65486.379361347193</v>
      </c>
      <c r="I171" s="220">
        <f>+VLOOKUP(B:B,INSUMOS!A:H,5,FALSE)</f>
        <v>0</v>
      </c>
      <c r="J171" s="220">
        <f t="shared" si="35"/>
        <v>0</v>
      </c>
      <c r="K171" s="57"/>
      <c r="L171" s="103"/>
    </row>
    <row r="172" spans="1:16" s="33" customFormat="1" ht="15" outlineLevel="1" x14ac:dyDescent="0.2">
      <c r="A172" s="235"/>
      <c r="B172" s="235" t="s">
        <v>523</v>
      </c>
      <c r="C172" s="217" t="str">
        <f>+VLOOKUP(B:B,INSUMOS!A:C,2,FALSE)</f>
        <v>TABLA CHAPA EN ORDINARIO 2,90 X 0,18 X 0,02</v>
      </c>
      <c r="D172" s="190" t="str">
        <f>+VLOOKUP(B:B,INSUMOS!A:C,3,FALSE)</f>
        <v>UN</v>
      </c>
      <c r="E172" s="218">
        <v>0.35</v>
      </c>
      <c r="F172" s="240">
        <v>1.0499999999999999E-2</v>
      </c>
      <c r="G172" s="220">
        <f>+VLOOKUP(B:B,INSUMOS!A:H,4,FALSE)</f>
        <v>14508.591197184</v>
      </c>
      <c r="H172" s="220">
        <f t="shared" si="35"/>
        <v>5230.347126584832</v>
      </c>
      <c r="I172" s="220">
        <f>+VLOOKUP(B:B,INSUMOS!A:H,5,FALSE)</f>
        <v>0</v>
      </c>
      <c r="J172" s="220">
        <f t="shared" si="35"/>
        <v>0</v>
      </c>
      <c r="K172" s="57"/>
      <c r="L172" s="103"/>
    </row>
    <row r="173" spans="1:16" s="33" customFormat="1" ht="15" outlineLevel="1" x14ac:dyDescent="0.2">
      <c r="A173" s="234"/>
      <c r="B173" s="234" t="s">
        <v>105</v>
      </c>
      <c r="C173" s="217" t="str">
        <f>+VLOOKUP(B:B,INSUMOS!A:C,2,FALSE)</f>
        <v>CUADRILLA AA  (OFICIAL + 2 AYUDANTE)- ALBAÑILERIA CON PRESTACIONES</v>
      </c>
      <c r="D173" s="190" t="str">
        <f>+VLOOKUP(B:B,INSUMOS!A:C,3,FALSE)</f>
        <v>HC</v>
      </c>
      <c r="E173" s="218">
        <v>0.88</v>
      </c>
      <c r="F173" s="240"/>
      <c r="G173" s="220">
        <f>+VLOOKUP(B:B,INSUMOS!A:H,4,FALSE)</f>
        <v>40394.268199999999</v>
      </c>
      <c r="H173" s="220">
        <f t="shared" si="35"/>
        <v>35546.956015999996</v>
      </c>
      <c r="I173" s="220">
        <f>+VLOOKUP(B:B,INSUMOS!A:H,5,FALSE)</f>
        <v>0</v>
      </c>
      <c r="J173" s="220">
        <f t="shared" si="35"/>
        <v>0</v>
      </c>
      <c r="K173" s="57"/>
      <c r="L173" s="103"/>
    </row>
    <row r="174" spans="1:16" s="33" customFormat="1" ht="15" x14ac:dyDescent="0.2">
      <c r="A174" s="211" t="s">
        <v>1850</v>
      </c>
      <c r="B174" s="211"/>
      <c r="C174" s="212" t="s">
        <v>220</v>
      </c>
      <c r="D174" s="213" t="s">
        <v>124</v>
      </c>
      <c r="E174" s="214"/>
      <c r="F174" s="215"/>
      <c r="G174" s="216"/>
      <c r="H174" s="216">
        <f>SUBTOTAL(9,H175:H180)</f>
        <v>765331.95406530343</v>
      </c>
      <c r="I174" s="216"/>
      <c r="J174" s="216">
        <f>SUBTOTAL(9,J175:J180)</f>
        <v>0</v>
      </c>
      <c r="K174" s="57"/>
      <c r="L174" s="103"/>
    </row>
    <row r="175" spans="1:16" s="33" customFormat="1" ht="15" outlineLevel="1" x14ac:dyDescent="0.2">
      <c r="A175" s="235"/>
      <c r="B175" s="235" t="s">
        <v>251</v>
      </c>
      <c r="C175" s="217" t="str">
        <f>+VLOOKUP(B:B,INSUMOS!A:C,2,FALSE)</f>
        <v>HERRAMIENTA MENOR</v>
      </c>
      <c r="D175" s="190" t="str">
        <f>+VLOOKUP(B:B,INSUMOS!A:C,3,FALSE)</f>
        <v>GLB</v>
      </c>
      <c r="E175" s="218">
        <v>1</v>
      </c>
      <c r="F175" s="240"/>
      <c r="G175" s="220">
        <f>+VLOOKUP(B:B,INSUMOS!A:H,4,FALSE)</f>
        <v>4066.5798144</v>
      </c>
      <c r="H175" s="220">
        <f t="shared" ref="H175:J180" si="36">($E175+$F175)*G175</f>
        <v>4066.5798144</v>
      </c>
      <c r="I175" s="220">
        <f>+VLOOKUP(B:B,INSUMOS!A:H,5,FALSE)</f>
        <v>0</v>
      </c>
      <c r="J175" s="220">
        <f t="shared" si="36"/>
        <v>0</v>
      </c>
      <c r="K175" s="57"/>
      <c r="L175" s="103"/>
      <c r="P175" s="116"/>
    </row>
    <row r="176" spans="1:16" s="33" customFormat="1" ht="15" outlineLevel="1" x14ac:dyDescent="0.2">
      <c r="A176" s="235"/>
      <c r="B176" s="235" t="s">
        <v>260</v>
      </c>
      <c r="C176" s="217" t="str">
        <f>+VLOOKUP(B:B,INSUMOS!A:C,2,FALSE)</f>
        <v>MEZCLADORA A GASOLINA (1,5 BULTOS)</v>
      </c>
      <c r="D176" s="190" t="str">
        <f>+VLOOKUP(B:B,INSUMOS!A:C,3,FALSE)</f>
        <v>DIA</v>
      </c>
      <c r="E176" s="218">
        <v>0.13</v>
      </c>
      <c r="F176" s="240"/>
      <c r="G176" s="220">
        <f>+VLOOKUP(B:B,INSUMOS!A:H,4,FALSE)</f>
        <v>61896.192000000003</v>
      </c>
      <c r="H176" s="220">
        <f t="shared" si="36"/>
        <v>8046.5049600000002</v>
      </c>
      <c r="I176" s="220">
        <f>+VLOOKUP(B:B,INSUMOS!A:H,5,FALSE)</f>
        <v>0</v>
      </c>
      <c r="J176" s="220">
        <f t="shared" si="36"/>
        <v>0</v>
      </c>
      <c r="K176" s="57"/>
      <c r="L176" s="103"/>
    </row>
    <row r="177" spans="1:16" s="33" customFormat="1" ht="15" outlineLevel="1" x14ac:dyDescent="0.2">
      <c r="A177" s="234"/>
      <c r="B177" s="234" t="s">
        <v>154</v>
      </c>
      <c r="C177" s="217" t="str">
        <f>+VLOOKUP(B:B,INSUMOS!A:C,2,FALSE)</f>
        <v>ARENA LAVADA DE PEÑA  (INCLUYE TRANSPORTE)</v>
      </c>
      <c r="D177" s="190" t="str">
        <f>+VLOOKUP(B:B,INSUMOS!A:C,3,FALSE)</f>
        <v>M3</v>
      </c>
      <c r="E177" s="218">
        <v>0.97</v>
      </c>
      <c r="F177" s="240">
        <v>2.9099999999999997E-2</v>
      </c>
      <c r="G177" s="220">
        <f>+VLOOKUP(B:B,INSUMOS!A:H,4,FALSE)</f>
        <v>323788.88374272001</v>
      </c>
      <c r="H177" s="220">
        <f t="shared" si="36"/>
        <v>323497.47374735156</v>
      </c>
      <c r="I177" s="220">
        <f>+VLOOKUP(B:B,INSUMOS!A:H,5,FALSE)</f>
        <v>0</v>
      </c>
      <c r="J177" s="220">
        <f t="shared" si="36"/>
        <v>0</v>
      </c>
      <c r="K177" s="57"/>
      <c r="L177" s="103"/>
    </row>
    <row r="178" spans="1:16" s="33" customFormat="1" ht="15" outlineLevel="1" x14ac:dyDescent="0.2">
      <c r="A178" s="234"/>
      <c r="B178" s="234" t="s">
        <v>190</v>
      </c>
      <c r="C178" s="217" t="str">
        <f>+VLOOKUP(B:B,INSUMOS!A:C,2,FALSE)</f>
        <v>CEMENTO GRIS</v>
      </c>
      <c r="D178" s="190" t="str">
        <f>+VLOOKUP(B:B,INSUMOS!A:C,3,FALSE)</f>
        <v>KG</v>
      </c>
      <c r="E178" s="218">
        <v>610</v>
      </c>
      <c r="F178" s="240">
        <v>30.6</v>
      </c>
      <c r="G178" s="220">
        <f>+VLOOKUP(B:B,INSUMOS!A:H,4,FALSE)</f>
        <v>635.05492991999995</v>
      </c>
      <c r="H178" s="220">
        <f t="shared" si="36"/>
        <v>406816.188106752</v>
      </c>
      <c r="I178" s="220">
        <f>+VLOOKUP(B:B,INSUMOS!A:H,5,FALSE)</f>
        <v>0</v>
      </c>
      <c r="J178" s="220">
        <f t="shared" si="36"/>
        <v>0</v>
      </c>
      <c r="K178" s="57"/>
      <c r="L178" s="103"/>
    </row>
    <row r="179" spans="1:16" s="33" customFormat="1" ht="15" outlineLevel="1" x14ac:dyDescent="0.2">
      <c r="A179" s="234"/>
      <c r="B179" s="234" t="s">
        <v>12</v>
      </c>
      <c r="C179" s="217" t="str">
        <f>+VLOOKUP(B:B,INSUMOS!A:C,2,FALSE)</f>
        <v xml:space="preserve">OFICIAL ALBAÑILERIA CON PRESTACIONES </v>
      </c>
      <c r="D179" s="190" t="str">
        <f>+VLOOKUP(B:B,INSUMOS!A:C,3,FALSE)</f>
        <v>HH</v>
      </c>
      <c r="E179" s="218">
        <v>0.8</v>
      </c>
      <c r="F179" s="240"/>
      <c r="G179" s="220">
        <f>+VLOOKUP(B:B,INSUMOS!A:H,4,FALSE)</f>
        <v>16868.750391999998</v>
      </c>
      <c r="H179" s="220">
        <f t="shared" si="36"/>
        <v>13495.0003136</v>
      </c>
      <c r="I179" s="220">
        <f>+VLOOKUP(B:B,INSUMOS!A:H,5,FALSE)</f>
        <v>0</v>
      </c>
      <c r="J179" s="220">
        <f t="shared" si="36"/>
        <v>0</v>
      </c>
      <c r="K179" s="57"/>
      <c r="L179" s="103"/>
    </row>
    <row r="180" spans="1:16" s="33" customFormat="1" ht="15" outlineLevel="1" x14ac:dyDescent="0.2">
      <c r="A180" s="234"/>
      <c r="B180" s="234" t="s">
        <v>14</v>
      </c>
      <c r="C180" s="217" t="str">
        <f>+VLOOKUP(B:B,INSUMOS!A:C,2,FALSE)</f>
        <v>AYUDANTE ALBAÑILERÍA CON PRESTACIONES</v>
      </c>
      <c r="D180" s="190" t="str">
        <f>+VLOOKUP(B:B,INSUMOS!A:C,3,FALSE)</f>
        <v>HH</v>
      </c>
      <c r="E180" s="218">
        <v>0.8</v>
      </c>
      <c r="F180" s="240"/>
      <c r="G180" s="220">
        <f>+VLOOKUP(B:B,INSUMOS!A:H,4,FALSE)</f>
        <v>11762.758904</v>
      </c>
      <c r="H180" s="220">
        <f t="shared" si="36"/>
        <v>9410.2071231999998</v>
      </c>
      <c r="I180" s="220">
        <f>+VLOOKUP(B:B,INSUMOS!A:H,5,FALSE)</f>
        <v>0</v>
      </c>
      <c r="J180" s="220">
        <f t="shared" si="36"/>
        <v>0</v>
      </c>
      <c r="K180" s="57"/>
      <c r="L180" s="103"/>
    </row>
    <row r="181" spans="1:16" s="33" customFormat="1" ht="15" x14ac:dyDescent="0.2">
      <c r="A181" s="211" t="s">
        <v>1851</v>
      </c>
      <c r="B181" s="211"/>
      <c r="C181" s="212" t="s">
        <v>222</v>
      </c>
      <c r="D181" s="213" t="s">
        <v>124</v>
      </c>
      <c r="E181" s="214"/>
      <c r="F181" s="215"/>
      <c r="G181" s="216"/>
      <c r="H181" s="216">
        <f>SUBTOTAL(9,H182:H187)</f>
        <v>701040.73100527399</v>
      </c>
      <c r="I181" s="216"/>
      <c r="J181" s="216">
        <f>SUBTOTAL(9,J182:J187)</f>
        <v>0</v>
      </c>
      <c r="K181" s="57"/>
      <c r="L181" s="103"/>
    </row>
    <row r="182" spans="1:16" s="33" customFormat="1" ht="15" outlineLevel="1" x14ac:dyDescent="0.2">
      <c r="A182" s="235"/>
      <c r="B182" s="235" t="s">
        <v>251</v>
      </c>
      <c r="C182" s="217" t="str">
        <f>+VLOOKUP(B:B,INSUMOS!A:C,2,FALSE)</f>
        <v>HERRAMIENTA MENOR</v>
      </c>
      <c r="D182" s="190" t="str">
        <f>+VLOOKUP(B:B,INSUMOS!A:C,3,FALSE)</f>
        <v>GLB</v>
      </c>
      <c r="E182" s="218">
        <v>1</v>
      </c>
      <c r="F182" s="240"/>
      <c r="G182" s="220">
        <f>+VLOOKUP(B:B,INSUMOS!A:H,4,FALSE)</f>
        <v>4066.5798144</v>
      </c>
      <c r="H182" s="220">
        <f t="shared" ref="H182:J187" si="37">($E182+$F182)*G182</f>
        <v>4066.5798144</v>
      </c>
      <c r="I182" s="220">
        <f>+VLOOKUP(B:B,INSUMOS!A:H,5,FALSE)</f>
        <v>0</v>
      </c>
      <c r="J182" s="220">
        <f t="shared" si="37"/>
        <v>0</v>
      </c>
      <c r="K182" s="57"/>
      <c r="L182" s="103"/>
      <c r="P182" s="116"/>
    </row>
    <row r="183" spans="1:16" s="33" customFormat="1" ht="15" outlineLevel="1" x14ac:dyDescent="0.2">
      <c r="A183" s="234"/>
      <c r="B183" s="234" t="s">
        <v>260</v>
      </c>
      <c r="C183" s="217" t="str">
        <f>+VLOOKUP(B:B,INSUMOS!A:C,2,FALSE)</f>
        <v>MEZCLADORA A GASOLINA (1,5 BULTOS)</v>
      </c>
      <c r="D183" s="190" t="str">
        <f>+VLOOKUP(B:B,INSUMOS!A:C,3,FALSE)</f>
        <v>DIA</v>
      </c>
      <c r="E183" s="218">
        <v>0.13</v>
      </c>
      <c r="F183" s="240"/>
      <c r="G183" s="220">
        <f>+VLOOKUP(B:B,INSUMOS!A:H,4,FALSE)</f>
        <v>61896.192000000003</v>
      </c>
      <c r="H183" s="220">
        <f t="shared" si="37"/>
        <v>8046.5049600000002</v>
      </c>
      <c r="I183" s="220">
        <f>+VLOOKUP(B:B,INSUMOS!A:H,5,FALSE)</f>
        <v>0</v>
      </c>
      <c r="J183" s="220">
        <f t="shared" si="37"/>
        <v>0</v>
      </c>
      <c r="K183" s="57"/>
      <c r="L183" s="103"/>
    </row>
    <row r="184" spans="1:16" s="33" customFormat="1" ht="15" outlineLevel="1" x14ac:dyDescent="0.2">
      <c r="A184" s="234"/>
      <c r="B184" s="234" t="s">
        <v>154</v>
      </c>
      <c r="C184" s="217" t="str">
        <f>+VLOOKUP(B:B,INSUMOS!A:C,2,FALSE)</f>
        <v>ARENA LAVADA DE PEÑA  (INCLUYE TRANSPORTE)</v>
      </c>
      <c r="D184" s="190" t="str">
        <f>+VLOOKUP(B:B,INSUMOS!A:C,3,FALSE)</f>
        <v>M3</v>
      </c>
      <c r="E184" s="218">
        <v>1.0900000000000001</v>
      </c>
      <c r="F184" s="240">
        <v>3.2100000000000004E-2</v>
      </c>
      <c r="G184" s="220">
        <f>+VLOOKUP(B:B,INSUMOS!A:H,4,FALSE)</f>
        <v>323788.88374272001</v>
      </c>
      <c r="H184" s="220">
        <f t="shared" si="37"/>
        <v>363323.50644770614</v>
      </c>
      <c r="I184" s="220">
        <f>+VLOOKUP(B:B,INSUMOS!A:H,5,FALSE)</f>
        <v>0</v>
      </c>
      <c r="J184" s="220">
        <f t="shared" si="37"/>
        <v>0</v>
      </c>
      <c r="K184" s="57"/>
      <c r="L184" s="103"/>
    </row>
    <row r="185" spans="1:16" s="33" customFormat="1" ht="15" outlineLevel="1" x14ac:dyDescent="0.2">
      <c r="A185" s="234"/>
      <c r="B185" s="234" t="s">
        <v>190</v>
      </c>
      <c r="C185" s="217" t="str">
        <f>+VLOOKUP(B:B,INSUMOS!A:C,2,FALSE)</f>
        <v>CEMENTO GRIS</v>
      </c>
      <c r="D185" s="190" t="str">
        <f>+VLOOKUP(B:B,INSUMOS!A:C,3,FALSE)</f>
        <v>KG</v>
      </c>
      <c r="E185" s="218">
        <v>454</v>
      </c>
      <c r="F185" s="240">
        <v>22.650000000000002</v>
      </c>
      <c r="G185" s="220">
        <f>+VLOOKUP(B:B,INSUMOS!A:H,4,FALSE)</f>
        <v>635.05492991999995</v>
      </c>
      <c r="H185" s="220">
        <f t="shared" si="37"/>
        <v>302698.93234636798</v>
      </c>
      <c r="I185" s="220">
        <f>+VLOOKUP(B:B,INSUMOS!A:H,5,FALSE)</f>
        <v>0</v>
      </c>
      <c r="J185" s="220">
        <f t="shared" si="37"/>
        <v>0</v>
      </c>
      <c r="K185" s="57"/>
      <c r="L185" s="103"/>
    </row>
    <row r="186" spans="1:16" s="33" customFormat="1" ht="15" outlineLevel="1" x14ac:dyDescent="0.2">
      <c r="A186" s="234"/>
      <c r="B186" s="234" t="s">
        <v>12</v>
      </c>
      <c r="C186" s="217" t="str">
        <f>+VLOOKUP(B:B,INSUMOS!A:C,2,FALSE)</f>
        <v xml:space="preserve">OFICIAL ALBAÑILERIA CON PRESTACIONES </v>
      </c>
      <c r="D186" s="190" t="str">
        <f>+VLOOKUP(B:B,INSUMOS!A:C,3,FALSE)</f>
        <v>HH</v>
      </c>
      <c r="E186" s="218">
        <v>0.8</v>
      </c>
      <c r="F186" s="240"/>
      <c r="G186" s="220">
        <f>+VLOOKUP(B:B,INSUMOS!A:H,4,FALSE)</f>
        <v>16868.750391999998</v>
      </c>
      <c r="H186" s="220">
        <f t="shared" si="37"/>
        <v>13495.0003136</v>
      </c>
      <c r="I186" s="220">
        <f>+VLOOKUP(B:B,INSUMOS!A:H,5,FALSE)</f>
        <v>0</v>
      </c>
      <c r="J186" s="220">
        <f t="shared" si="37"/>
        <v>0</v>
      </c>
      <c r="K186" s="57"/>
      <c r="L186" s="103"/>
    </row>
    <row r="187" spans="1:16" s="33" customFormat="1" ht="15" outlineLevel="1" x14ac:dyDescent="0.2">
      <c r="A187" s="234"/>
      <c r="B187" s="234" t="s">
        <v>14</v>
      </c>
      <c r="C187" s="217" t="str">
        <f>+VLOOKUP(B:B,INSUMOS!A:C,2,FALSE)</f>
        <v>AYUDANTE ALBAÑILERÍA CON PRESTACIONES</v>
      </c>
      <c r="D187" s="190" t="str">
        <f>+VLOOKUP(B:B,INSUMOS!A:C,3,FALSE)</f>
        <v>HH</v>
      </c>
      <c r="E187" s="218">
        <v>0.8</v>
      </c>
      <c r="F187" s="240"/>
      <c r="G187" s="220">
        <f>+VLOOKUP(B:B,INSUMOS!A:H,4,FALSE)</f>
        <v>11762.758904</v>
      </c>
      <c r="H187" s="220">
        <f t="shared" si="37"/>
        <v>9410.2071231999998</v>
      </c>
      <c r="I187" s="220">
        <f>+VLOOKUP(B:B,INSUMOS!A:H,5,FALSE)</f>
        <v>0</v>
      </c>
      <c r="J187" s="220">
        <f t="shared" si="37"/>
        <v>0</v>
      </c>
      <c r="K187" s="57"/>
      <c r="L187" s="103"/>
    </row>
    <row r="188" spans="1:16" s="33" customFormat="1" ht="15" x14ac:dyDescent="0.2">
      <c r="A188" s="211" t="s">
        <v>1852</v>
      </c>
      <c r="B188" s="211"/>
      <c r="C188" s="212" t="s">
        <v>226</v>
      </c>
      <c r="D188" s="213" t="s">
        <v>124</v>
      </c>
      <c r="E188" s="214"/>
      <c r="F188" s="215"/>
      <c r="G188" s="216"/>
      <c r="H188" s="216">
        <f>SUBTOTAL(9,H189:H194)</f>
        <v>670230.28834213782</v>
      </c>
      <c r="I188" s="216"/>
      <c r="J188" s="216">
        <f>SUBTOTAL(9,J189:J194)</f>
        <v>0</v>
      </c>
      <c r="K188" s="57"/>
      <c r="L188" s="103"/>
    </row>
    <row r="189" spans="1:16" s="33" customFormat="1" ht="15" outlineLevel="1" x14ac:dyDescent="0.2">
      <c r="A189" s="235"/>
      <c r="B189" s="235" t="s">
        <v>251</v>
      </c>
      <c r="C189" s="217" t="str">
        <f>+VLOOKUP(B:B,INSUMOS!A:C,2,FALSE)</f>
        <v>HERRAMIENTA MENOR</v>
      </c>
      <c r="D189" s="190" t="str">
        <f>+VLOOKUP(B:B,INSUMOS!A:C,3,FALSE)</f>
        <v>GLB</v>
      </c>
      <c r="E189" s="218">
        <v>1</v>
      </c>
      <c r="F189" s="240"/>
      <c r="G189" s="220">
        <f>+VLOOKUP(B:B,INSUMOS!A:H,4,FALSE)</f>
        <v>4066.5798144</v>
      </c>
      <c r="H189" s="220">
        <f t="shared" ref="H189:J194" si="38">($E189+$F189)*G189</f>
        <v>4066.5798144</v>
      </c>
      <c r="I189" s="220">
        <f>+VLOOKUP(B:B,INSUMOS!A:H,5,FALSE)</f>
        <v>0</v>
      </c>
      <c r="J189" s="220">
        <f t="shared" si="38"/>
        <v>0</v>
      </c>
      <c r="K189" s="57"/>
      <c r="L189" s="103"/>
      <c r="P189" s="116"/>
    </row>
    <row r="190" spans="1:16" ht="15" outlineLevel="1" x14ac:dyDescent="0.2">
      <c r="A190" s="234"/>
      <c r="B190" s="234" t="s">
        <v>260</v>
      </c>
      <c r="C190" s="217" t="str">
        <f>+VLOOKUP(B:B,INSUMOS!A:C,2,FALSE)</f>
        <v>MEZCLADORA A GASOLINA (1,5 BULTOS)</v>
      </c>
      <c r="D190" s="190" t="str">
        <f>+VLOOKUP(B:B,INSUMOS!A:C,3,FALSE)</f>
        <v>DIA</v>
      </c>
      <c r="E190" s="218">
        <v>0.13</v>
      </c>
      <c r="F190" s="240"/>
      <c r="G190" s="220">
        <f>+VLOOKUP(B:B,INSUMOS!A:H,4,FALSE)</f>
        <v>61896.192000000003</v>
      </c>
      <c r="H190" s="220">
        <f t="shared" si="38"/>
        <v>8046.5049600000002</v>
      </c>
      <c r="I190" s="220">
        <f>+VLOOKUP(B:B,INSUMOS!A:H,5,FALSE)</f>
        <v>0</v>
      </c>
      <c r="J190" s="220">
        <f t="shared" si="38"/>
        <v>0</v>
      </c>
      <c r="K190" s="57"/>
      <c r="L190" s="103"/>
    </row>
    <row r="191" spans="1:16" s="33" customFormat="1" ht="15" outlineLevel="1" x14ac:dyDescent="0.2">
      <c r="A191" s="234"/>
      <c r="B191" s="234" t="s">
        <v>154</v>
      </c>
      <c r="C191" s="217" t="str">
        <f>+VLOOKUP(B:B,INSUMOS!A:C,2,FALSE)</f>
        <v>ARENA LAVADA DE PEÑA  (INCLUYE TRANSPORTE)</v>
      </c>
      <c r="D191" s="190" t="str">
        <f>+VLOOKUP(B:B,INSUMOS!A:C,3,FALSE)</f>
        <v>M3</v>
      </c>
      <c r="E191" s="218">
        <v>1.1599999999999999</v>
      </c>
      <c r="F191" s="240">
        <v>3.4799999999999998E-2</v>
      </c>
      <c r="G191" s="220">
        <f>+VLOOKUP(B:B,INSUMOS!A:H,4,FALSE)</f>
        <v>323788.88374272001</v>
      </c>
      <c r="H191" s="220">
        <f t="shared" si="38"/>
        <v>386862.95829580183</v>
      </c>
      <c r="I191" s="220">
        <f>+VLOOKUP(B:B,INSUMOS!A:H,5,FALSE)</f>
        <v>0</v>
      </c>
      <c r="J191" s="220">
        <f t="shared" si="38"/>
        <v>0</v>
      </c>
      <c r="K191" s="57"/>
      <c r="L191" s="103"/>
    </row>
    <row r="192" spans="1:16" s="33" customFormat="1" ht="15" outlineLevel="1" x14ac:dyDescent="0.2">
      <c r="A192" s="234"/>
      <c r="B192" s="234" t="s">
        <v>190</v>
      </c>
      <c r="C192" s="217" t="str">
        <f>+VLOOKUP(B:B,INSUMOS!A:C,2,FALSE)</f>
        <v>CEMENTO GRIS</v>
      </c>
      <c r="D192" s="190" t="str">
        <f>+VLOOKUP(B:B,INSUMOS!A:C,3,FALSE)</f>
        <v>KG</v>
      </c>
      <c r="E192" s="218">
        <v>364</v>
      </c>
      <c r="F192" s="240">
        <v>18.05</v>
      </c>
      <c r="G192" s="220">
        <f>+VLOOKUP(B:B,INSUMOS!A:H,4,FALSE)</f>
        <v>635.05492991999995</v>
      </c>
      <c r="H192" s="220">
        <f t="shared" si="38"/>
        <v>242622.735975936</v>
      </c>
      <c r="I192" s="220">
        <f>+VLOOKUP(B:B,INSUMOS!A:H,5,FALSE)</f>
        <v>0</v>
      </c>
      <c r="J192" s="220">
        <f t="shared" si="38"/>
        <v>0</v>
      </c>
      <c r="K192" s="57"/>
      <c r="L192" s="103"/>
    </row>
    <row r="193" spans="1:12" s="33" customFormat="1" ht="15" outlineLevel="1" x14ac:dyDescent="0.2">
      <c r="A193" s="234"/>
      <c r="B193" s="234" t="s">
        <v>12</v>
      </c>
      <c r="C193" s="217" t="str">
        <f>+VLOOKUP(B:B,INSUMOS!A:C,2,FALSE)</f>
        <v xml:space="preserve">OFICIAL ALBAÑILERIA CON PRESTACIONES </v>
      </c>
      <c r="D193" s="190" t="str">
        <f>+VLOOKUP(B:B,INSUMOS!A:C,3,FALSE)</f>
        <v>HH</v>
      </c>
      <c r="E193" s="218">
        <v>1</v>
      </c>
      <c r="F193" s="240"/>
      <c r="G193" s="220">
        <f>+VLOOKUP(B:B,INSUMOS!A:H,4,FALSE)</f>
        <v>16868.750391999998</v>
      </c>
      <c r="H193" s="220">
        <f t="shared" si="38"/>
        <v>16868.750391999998</v>
      </c>
      <c r="I193" s="220">
        <f>+VLOOKUP(B:B,INSUMOS!A:H,5,FALSE)</f>
        <v>0</v>
      </c>
      <c r="J193" s="220">
        <f t="shared" si="38"/>
        <v>0</v>
      </c>
      <c r="K193" s="57"/>
      <c r="L193" s="103"/>
    </row>
    <row r="194" spans="1:12" s="33" customFormat="1" ht="15" outlineLevel="1" x14ac:dyDescent="0.2">
      <c r="A194" s="234"/>
      <c r="B194" s="234" t="s">
        <v>14</v>
      </c>
      <c r="C194" s="217" t="str">
        <f>+VLOOKUP(B:B,INSUMOS!A:C,2,FALSE)</f>
        <v>AYUDANTE ALBAÑILERÍA CON PRESTACIONES</v>
      </c>
      <c r="D194" s="190" t="str">
        <f>+VLOOKUP(B:B,INSUMOS!A:C,3,FALSE)</f>
        <v>HH</v>
      </c>
      <c r="E194" s="218">
        <v>1</v>
      </c>
      <c r="F194" s="240"/>
      <c r="G194" s="220">
        <f>+VLOOKUP(B:B,INSUMOS!A:H,4,FALSE)</f>
        <v>11762.758904</v>
      </c>
      <c r="H194" s="220">
        <f t="shared" si="38"/>
        <v>11762.758904</v>
      </c>
      <c r="I194" s="220">
        <f>+VLOOKUP(B:B,INSUMOS!A:H,5,FALSE)</f>
        <v>0</v>
      </c>
      <c r="J194" s="220">
        <f t="shared" si="38"/>
        <v>0</v>
      </c>
      <c r="K194" s="57"/>
      <c r="L194" s="103"/>
    </row>
    <row r="195" spans="1:12" s="33" customFormat="1" ht="15" x14ac:dyDescent="0.2">
      <c r="A195" s="211" t="s">
        <v>1853</v>
      </c>
      <c r="B195" s="211"/>
      <c r="C195" s="212" t="s">
        <v>230</v>
      </c>
      <c r="D195" s="213" t="s">
        <v>124</v>
      </c>
      <c r="E195" s="214"/>
      <c r="F195" s="215"/>
      <c r="G195" s="216"/>
      <c r="H195" s="216">
        <f>SUBTOTAL(9,H196:H201)</f>
        <v>642387.0781470259</v>
      </c>
      <c r="I195" s="216"/>
      <c r="J195" s="216">
        <f>SUBTOTAL(9,J196:J201)</f>
        <v>0</v>
      </c>
      <c r="K195" s="57"/>
      <c r="L195" s="103"/>
    </row>
    <row r="196" spans="1:12" ht="15" outlineLevel="1" x14ac:dyDescent="0.2">
      <c r="A196" s="235"/>
      <c r="B196" s="235" t="s">
        <v>251</v>
      </c>
      <c r="C196" s="217" t="str">
        <f>+VLOOKUP(B:B,INSUMOS!A:C,2,FALSE)</f>
        <v>HERRAMIENTA MENOR</v>
      </c>
      <c r="D196" s="190" t="str">
        <f>+VLOOKUP(B:B,INSUMOS!A:C,3,FALSE)</f>
        <v>GLB</v>
      </c>
      <c r="E196" s="218">
        <v>1</v>
      </c>
      <c r="F196" s="240"/>
      <c r="G196" s="220">
        <f>+VLOOKUP(B:B,INSUMOS!A:H,4,FALSE)</f>
        <v>4066.5798144</v>
      </c>
      <c r="H196" s="220">
        <f t="shared" ref="H196:J201" si="39">($E196+$F196)*G196</f>
        <v>4066.5798144</v>
      </c>
      <c r="I196" s="220">
        <f>+VLOOKUP(B:B,INSUMOS!A:H,5,FALSE)</f>
        <v>0</v>
      </c>
      <c r="J196" s="220">
        <f t="shared" si="39"/>
        <v>0</v>
      </c>
      <c r="K196" s="57"/>
      <c r="L196" s="103"/>
    </row>
    <row r="197" spans="1:12" ht="15" outlineLevel="1" x14ac:dyDescent="0.2">
      <c r="A197" s="235"/>
      <c r="B197" s="235" t="s">
        <v>260</v>
      </c>
      <c r="C197" s="217" t="str">
        <f>+VLOOKUP(B:B,INSUMOS!A:C,2,FALSE)</f>
        <v>MEZCLADORA A GASOLINA (1,5 BULTOS)</v>
      </c>
      <c r="D197" s="190" t="str">
        <f>+VLOOKUP(B:B,INSUMOS!A:C,3,FALSE)</f>
        <v>DIA</v>
      </c>
      <c r="E197" s="218">
        <v>0.13</v>
      </c>
      <c r="F197" s="240"/>
      <c r="G197" s="220">
        <f>+VLOOKUP(B:B,INSUMOS!A:H,4,FALSE)</f>
        <v>61896.192000000003</v>
      </c>
      <c r="H197" s="220">
        <f t="shared" si="39"/>
        <v>8046.5049600000002</v>
      </c>
      <c r="I197" s="220">
        <f>+VLOOKUP(B:B,INSUMOS!A:H,5,FALSE)</f>
        <v>0</v>
      </c>
      <c r="J197" s="220">
        <f t="shared" si="39"/>
        <v>0</v>
      </c>
      <c r="K197" s="57"/>
      <c r="L197" s="103"/>
    </row>
    <row r="198" spans="1:12" s="33" customFormat="1" ht="15" outlineLevel="1" x14ac:dyDescent="0.2">
      <c r="A198" s="234"/>
      <c r="B198" s="234" t="s">
        <v>154</v>
      </c>
      <c r="C198" s="217" t="str">
        <f>+VLOOKUP(B:B,INSUMOS!A:C,2,FALSE)</f>
        <v>ARENA LAVADA DE PEÑA  (INCLUYE TRANSPORTE)</v>
      </c>
      <c r="D198" s="190" t="str">
        <f>+VLOOKUP(B:B,INSUMOS!A:C,3,FALSE)</f>
        <v>M3</v>
      </c>
      <c r="E198" s="218">
        <v>1.2</v>
      </c>
      <c r="F198" s="240">
        <v>3.5999999999999997E-2</v>
      </c>
      <c r="G198" s="220">
        <f>+VLOOKUP(B:B,INSUMOS!A:H,4,FALSE)</f>
        <v>323788.88374272001</v>
      </c>
      <c r="H198" s="220">
        <f t="shared" si="39"/>
        <v>400203.06030600192</v>
      </c>
      <c r="I198" s="220">
        <f>+VLOOKUP(B:B,INSUMOS!A:H,5,FALSE)</f>
        <v>0</v>
      </c>
      <c r="J198" s="220">
        <f t="shared" si="39"/>
        <v>0</v>
      </c>
      <c r="K198" s="57"/>
      <c r="L198" s="103"/>
    </row>
    <row r="199" spans="1:12" s="33" customFormat="1" ht="15" outlineLevel="1" x14ac:dyDescent="0.2">
      <c r="A199" s="234"/>
      <c r="B199" s="234" t="s">
        <v>190</v>
      </c>
      <c r="C199" s="217" t="str">
        <f>+VLOOKUP(B:B,INSUMOS!A:C,2,FALSE)</f>
        <v>CEMENTO GRIS</v>
      </c>
      <c r="D199" s="190" t="str">
        <f>+VLOOKUP(B:B,INSUMOS!A:C,3,FALSE)</f>
        <v>KG</v>
      </c>
      <c r="E199" s="218">
        <v>302</v>
      </c>
      <c r="F199" s="240">
        <v>15.2</v>
      </c>
      <c r="G199" s="220">
        <f>+VLOOKUP(B:B,INSUMOS!A:H,4,FALSE)</f>
        <v>635.05492991999995</v>
      </c>
      <c r="H199" s="220">
        <f t="shared" si="39"/>
        <v>201439.42377062398</v>
      </c>
      <c r="I199" s="220">
        <f>+VLOOKUP(B:B,INSUMOS!A:H,5,FALSE)</f>
        <v>0</v>
      </c>
      <c r="J199" s="220">
        <f t="shared" si="39"/>
        <v>0</v>
      </c>
      <c r="K199" s="57"/>
      <c r="L199" s="103"/>
    </row>
    <row r="200" spans="1:12" s="33" customFormat="1" ht="15" outlineLevel="1" x14ac:dyDescent="0.2">
      <c r="A200" s="234"/>
      <c r="B200" s="234" t="s">
        <v>12</v>
      </c>
      <c r="C200" s="217" t="str">
        <f>+VLOOKUP(B:B,INSUMOS!A:C,2,FALSE)</f>
        <v xml:space="preserve">OFICIAL ALBAÑILERIA CON PRESTACIONES </v>
      </c>
      <c r="D200" s="190" t="str">
        <f>+VLOOKUP(B:B,INSUMOS!A:C,3,FALSE)</f>
        <v>HH</v>
      </c>
      <c r="E200" s="218">
        <v>1</v>
      </c>
      <c r="F200" s="240"/>
      <c r="G200" s="220">
        <f>+VLOOKUP(B:B,INSUMOS!A:H,4,FALSE)</f>
        <v>16868.750391999998</v>
      </c>
      <c r="H200" s="220">
        <f t="shared" si="39"/>
        <v>16868.750391999998</v>
      </c>
      <c r="I200" s="220">
        <f>+VLOOKUP(B:B,INSUMOS!A:H,5,FALSE)</f>
        <v>0</v>
      </c>
      <c r="J200" s="220">
        <f t="shared" si="39"/>
        <v>0</v>
      </c>
      <c r="K200" s="57"/>
      <c r="L200" s="103"/>
    </row>
    <row r="201" spans="1:12" s="33" customFormat="1" ht="15" outlineLevel="1" x14ac:dyDescent="0.2">
      <c r="A201" s="234"/>
      <c r="B201" s="234" t="s">
        <v>14</v>
      </c>
      <c r="C201" s="217" t="str">
        <f>+VLOOKUP(B:B,INSUMOS!A:C,2,FALSE)</f>
        <v>AYUDANTE ALBAÑILERÍA CON PRESTACIONES</v>
      </c>
      <c r="D201" s="190" t="str">
        <f>+VLOOKUP(B:B,INSUMOS!A:C,3,FALSE)</f>
        <v>HH</v>
      </c>
      <c r="E201" s="218">
        <v>1</v>
      </c>
      <c r="F201" s="240"/>
      <c r="G201" s="220">
        <f>+VLOOKUP(B:B,INSUMOS!A:H,4,FALSE)</f>
        <v>11762.758904</v>
      </c>
      <c r="H201" s="220">
        <f t="shared" si="39"/>
        <v>11762.758904</v>
      </c>
      <c r="I201" s="220">
        <f>+VLOOKUP(B:B,INSUMOS!A:H,5,FALSE)</f>
        <v>0</v>
      </c>
      <c r="J201" s="220">
        <f t="shared" si="39"/>
        <v>0</v>
      </c>
      <c r="K201" s="57"/>
      <c r="L201" s="103"/>
    </row>
    <row r="202" spans="1:12" s="33" customFormat="1" ht="15" x14ac:dyDescent="0.2">
      <c r="A202" s="211" t="s">
        <v>1854</v>
      </c>
      <c r="B202" s="211"/>
      <c r="C202" s="212" t="s">
        <v>1855</v>
      </c>
      <c r="D202" s="213" t="s">
        <v>124</v>
      </c>
      <c r="E202" s="214"/>
      <c r="F202" s="215"/>
      <c r="G202" s="216"/>
      <c r="H202" s="216">
        <f>SUBTOTAL(9,H203:H208)</f>
        <v>615210.4839977196</v>
      </c>
      <c r="I202" s="216"/>
      <c r="J202" s="216">
        <f>SUBTOTAL(9,J203:J208)</f>
        <v>0</v>
      </c>
      <c r="K202" s="57"/>
      <c r="L202" s="103"/>
    </row>
    <row r="203" spans="1:12" ht="15" outlineLevel="1" x14ac:dyDescent="0.2">
      <c r="A203" s="235"/>
      <c r="B203" s="235" t="s">
        <v>251</v>
      </c>
      <c r="C203" s="217" t="str">
        <f>+VLOOKUP(B:B,INSUMOS!A:C,2,FALSE)</f>
        <v>HERRAMIENTA MENOR</v>
      </c>
      <c r="D203" s="190" t="str">
        <f>+VLOOKUP(B:B,INSUMOS!A:C,3,FALSE)</f>
        <v>GLB</v>
      </c>
      <c r="E203" s="218">
        <v>1</v>
      </c>
      <c r="F203" s="240"/>
      <c r="G203" s="220">
        <f>+VLOOKUP(B:B,INSUMOS!A:H,4,FALSE)</f>
        <v>4066.5798144</v>
      </c>
      <c r="H203" s="220">
        <f t="shared" ref="H203:J208" si="40">($E203+$F203)*G203</f>
        <v>4066.5798144</v>
      </c>
      <c r="I203" s="220">
        <f>+VLOOKUP(B:B,INSUMOS!A:H,5,FALSE)</f>
        <v>0</v>
      </c>
      <c r="J203" s="220">
        <f t="shared" si="40"/>
        <v>0</v>
      </c>
      <c r="K203" s="57"/>
      <c r="L203" s="103"/>
    </row>
    <row r="204" spans="1:12" ht="15" outlineLevel="1" x14ac:dyDescent="0.2">
      <c r="A204" s="235"/>
      <c r="B204" s="235" t="s">
        <v>260</v>
      </c>
      <c r="C204" s="217" t="str">
        <f>+VLOOKUP(B:B,INSUMOS!A:C,2,FALSE)</f>
        <v>MEZCLADORA A GASOLINA (1,5 BULTOS)</v>
      </c>
      <c r="D204" s="190" t="str">
        <f>+VLOOKUP(B:B,INSUMOS!A:C,3,FALSE)</f>
        <v>DIA</v>
      </c>
      <c r="E204" s="218">
        <v>0.13</v>
      </c>
      <c r="F204" s="240"/>
      <c r="G204" s="220">
        <f>+VLOOKUP(B:B,INSUMOS!A:H,4,FALSE)</f>
        <v>61896.192000000003</v>
      </c>
      <c r="H204" s="220">
        <f t="shared" si="40"/>
        <v>8046.5049600000002</v>
      </c>
      <c r="I204" s="220">
        <f>+VLOOKUP(B:B,INSUMOS!A:H,5,FALSE)</f>
        <v>0</v>
      </c>
      <c r="J204" s="220">
        <f t="shared" si="40"/>
        <v>0</v>
      </c>
      <c r="K204" s="57"/>
      <c r="L204" s="103"/>
    </row>
    <row r="205" spans="1:12" s="33" customFormat="1" ht="15" outlineLevel="1" x14ac:dyDescent="0.2">
      <c r="A205" s="234"/>
      <c r="B205" s="234" t="s">
        <v>154</v>
      </c>
      <c r="C205" s="217" t="str">
        <f>+VLOOKUP(B:B,INSUMOS!A:C,2,FALSE)</f>
        <v>ARENA LAVADA DE PEÑA  (INCLUYE TRANSPORTE)</v>
      </c>
      <c r="D205" s="190" t="str">
        <f>+VLOOKUP(B:B,INSUMOS!A:C,3,FALSE)</f>
        <v>M3</v>
      </c>
      <c r="E205" s="218">
        <v>1.2</v>
      </c>
      <c r="F205" s="240">
        <v>3.6600000000000001E-2</v>
      </c>
      <c r="G205" s="220">
        <f>+VLOOKUP(B:B,INSUMOS!A:H,4,FALSE)</f>
        <v>323788.88374272001</v>
      </c>
      <c r="H205" s="220">
        <f t="shared" si="40"/>
        <v>400397.33363624755</v>
      </c>
      <c r="I205" s="220">
        <f>+VLOOKUP(B:B,INSUMOS!A:H,5,FALSE)</f>
        <v>0</v>
      </c>
      <c r="J205" s="220">
        <f t="shared" si="40"/>
        <v>0</v>
      </c>
      <c r="K205" s="57"/>
      <c r="L205" s="103"/>
    </row>
    <row r="206" spans="1:12" s="33" customFormat="1" ht="15" outlineLevel="1" x14ac:dyDescent="0.2">
      <c r="A206" s="234"/>
      <c r="B206" s="234" t="s">
        <v>190</v>
      </c>
      <c r="C206" s="217" t="str">
        <f>+VLOOKUP(B:B,INSUMOS!A:C,2,FALSE)</f>
        <v>CEMENTO GRIS</v>
      </c>
      <c r="D206" s="190" t="str">
        <f>+VLOOKUP(B:B,INSUMOS!A:C,3,FALSE)</f>
        <v>KG</v>
      </c>
      <c r="E206" s="218">
        <v>261</v>
      </c>
      <c r="F206" s="240">
        <v>13.100000000000001</v>
      </c>
      <c r="G206" s="220">
        <f>+VLOOKUP(B:B,INSUMOS!A:H,4,FALSE)</f>
        <v>635.05492991999995</v>
      </c>
      <c r="H206" s="220">
        <f t="shared" si="40"/>
        <v>174068.55629107199</v>
      </c>
      <c r="I206" s="220">
        <f>+VLOOKUP(B:B,INSUMOS!A:H,5,FALSE)</f>
        <v>0</v>
      </c>
      <c r="J206" s="220">
        <f t="shared" si="40"/>
        <v>0</v>
      </c>
      <c r="K206" s="57"/>
      <c r="L206" s="103"/>
    </row>
    <row r="207" spans="1:12" s="33" customFormat="1" ht="15" outlineLevel="1" x14ac:dyDescent="0.2">
      <c r="A207" s="234"/>
      <c r="B207" s="234" t="s">
        <v>12</v>
      </c>
      <c r="C207" s="217" t="str">
        <f>+VLOOKUP(B:B,INSUMOS!A:C,2,FALSE)</f>
        <v xml:space="preserve">OFICIAL ALBAÑILERIA CON PRESTACIONES </v>
      </c>
      <c r="D207" s="190" t="str">
        <f>+VLOOKUP(B:B,INSUMOS!A:C,3,FALSE)</f>
        <v>HH</v>
      </c>
      <c r="E207" s="218">
        <v>1</v>
      </c>
      <c r="F207" s="240"/>
      <c r="G207" s="220">
        <f>+VLOOKUP(B:B,INSUMOS!A:H,4,FALSE)</f>
        <v>16868.750391999998</v>
      </c>
      <c r="H207" s="220">
        <f t="shared" si="40"/>
        <v>16868.750391999998</v>
      </c>
      <c r="I207" s="220">
        <f>+VLOOKUP(B:B,INSUMOS!A:H,5,FALSE)</f>
        <v>0</v>
      </c>
      <c r="J207" s="220">
        <f t="shared" si="40"/>
        <v>0</v>
      </c>
      <c r="K207" s="57"/>
      <c r="L207" s="103"/>
    </row>
    <row r="208" spans="1:12" s="33" customFormat="1" ht="15" outlineLevel="1" x14ac:dyDescent="0.2">
      <c r="A208" s="234"/>
      <c r="B208" s="234" t="s">
        <v>14</v>
      </c>
      <c r="C208" s="217" t="str">
        <f>+VLOOKUP(B:B,INSUMOS!A:C,2,FALSE)</f>
        <v>AYUDANTE ALBAÑILERÍA CON PRESTACIONES</v>
      </c>
      <c r="D208" s="190" t="str">
        <f>+VLOOKUP(B:B,INSUMOS!A:C,3,FALSE)</f>
        <v>HH</v>
      </c>
      <c r="E208" s="218">
        <v>1</v>
      </c>
      <c r="F208" s="240"/>
      <c r="G208" s="220">
        <f>+VLOOKUP(B:B,INSUMOS!A:H,4,FALSE)</f>
        <v>11762.758904</v>
      </c>
      <c r="H208" s="220">
        <f t="shared" si="40"/>
        <v>11762.758904</v>
      </c>
      <c r="I208" s="220">
        <f>+VLOOKUP(B:B,INSUMOS!A:H,5,FALSE)</f>
        <v>0</v>
      </c>
      <c r="J208" s="220">
        <f t="shared" si="40"/>
        <v>0</v>
      </c>
      <c r="K208" s="57"/>
      <c r="L208" s="103"/>
    </row>
    <row r="209" spans="1:12" s="33" customFormat="1" ht="45" x14ac:dyDescent="0.2">
      <c r="A209" s="211" t="s">
        <v>1856</v>
      </c>
      <c r="B209" s="211"/>
      <c r="C209" s="212" t="s">
        <v>1857</v>
      </c>
      <c r="D209" s="213" t="s">
        <v>287</v>
      </c>
      <c r="E209" s="214"/>
      <c r="F209" s="215"/>
      <c r="G209" s="216"/>
      <c r="H209" s="216">
        <f>SUBTOTAL(9,H210:H214)</f>
        <v>44895.314724563199</v>
      </c>
      <c r="I209" s="216"/>
      <c r="J209" s="216">
        <f>SUBTOTAL(9,J210:J214)</f>
        <v>0</v>
      </c>
      <c r="K209" s="57"/>
      <c r="L209" s="103"/>
    </row>
    <row r="210" spans="1:12" s="33" customFormat="1" ht="15" outlineLevel="1" x14ac:dyDescent="0.2">
      <c r="A210" s="235"/>
      <c r="B210" s="235" t="s">
        <v>251</v>
      </c>
      <c r="C210" s="217" t="str">
        <f>+VLOOKUP(B:B,INSUMOS!A:C,2,FALSE)</f>
        <v>HERRAMIENTA MENOR</v>
      </c>
      <c r="D210" s="190" t="str">
        <f>+VLOOKUP(B:B,INSUMOS!A:C,3,FALSE)</f>
        <v>GLB</v>
      </c>
      <c r="E210" s="218">
        <v>1</v>
      </c>
      <c r="F210" s="240"/>
      <c r="G210" s="220">
        <f>+VLOOKUP(B:B,INSUMOS!A:H,4,FALSE)</f>
        <v>4066.5798144</v>
      </c>
      <c r="H210" s="220">
        <f t="shared" ref="H210:J214" si="41">($E210+$F210)*G210</f>
        <v>4066.5798144</v>
      </c>
      <c r="I210" s="220">
        <f>+VLOOKUP(B:B,INSUMOS!A:H,5,FALSE)</f>
        <v>0</v>
      </c>
      <c r="J210" s="220">
        <f t="shared" si="41"/>
        <v>0</v>
      </c>
      <c r="K210" s="57"/>
      <c r="L210" s="103"/>
    </row>
    <row r="211" spans="1:12" s="33" customFormat="1" ht="15" outlineLevel="1" x14ac:dyDescent="0.2">
      <c r="A211" s="235"/>
      <c r="B211" s="235" t="s">
        <v>281</v>
      </c>
      <c r="C211" s="217" t="str">
        <f>+VLOOKUP(B:B,INSUMOS!A:C,2,FALSE)</f>
        <v>TALADRO BAJA REVOLUCIÓN (MAX, 400 R,P,M)</v>
      </c>
      <c r="D211" s="190" t="str">
        <f>+VLOOKUP(B:B,INSUMOS!A:C,3,FALSE)</f>
        <v>HR</v>
      </c>
      <c r="E211" s="218">
        <v>0.16</v>
      </c>
      <c r="F211" s="240"/>
      <c r="G211" s="220">
        <f>+VLOOKUP(B:B,INSUMOS!A:H,4,FALSE)</f>
        <v>33176.358912000003</v>
      </c>
      <c r="H211" s="220">
        <f t="shared" si="41"/>
        <v>5308.217425920001</v>
      </c>
      <c r="I211" s="220">
        <f>+VLOOKUP(B:B,INSUMOS!A:H,5,FALSE)</f>
        <v>0</v>
      </c>
      <c r="J211" s="220">
        <f t="shared" si="41"/>
        <v>0</v>
      </c>
      <c r="K211" s="57"/>
      <c r="L211" s="103"/>
    </row>
    <row r="212" spans="1:12" ht="15" outlineLevel="1" x14ac:dyDescent="0.2">
      <c r="A212" s="235"/>
      <c r="B212" s="235" t="s">
        <v>369</v>
      </c>
      <c r="C212" s="217" t="str">
        <f>+VLOOKUP(B:B,INSUMOS!A:C,2,FALSE)</f>
        <v>VARILLA ANCLAJE DE 3/8 L=030M</v>
      </c>
      <c r="D212" s="190" t="str">
        <f>+VLOOKUP(B:B,INSUMOS!A:C,3,FALSE)</f>
        <v>UN</v>
      </c>
      <c r="E212" s="218">
        <v>1</v>
      </c>
      <c r="F212" s="240"/>
      <c r="G212" s="220">
        <f>+VLOOKUP(B:B,INSUMOS!A:H,4,FALSE)</f>
        <v>1011.136192512</v>
      </c>
      <c r="H212" s="220">
        <f t="shared" si="41"/>
        <v>1011.136192512</v>
      </c>
      <c r="I212" s="220">
        <f>+VLOOKUP(B:B,INSUMOS!A:H,5,FALSE)</f>
        <v>0</v>
      </c>
      <c r="J212" s="220">
        <f t="shared" si="41"/>
        <v>0</v>
      </c>
      <c r="K212" s="57"/>
      <c r="L212" s="103"/>
    </row>
    <row r="213" spans="1:12" s="33" customFormat="1" ht="15" outlineLevel="1" x14ac:dyDescent="0.2">
      <c r="A213" s="235"/>
      <c r="B213" s="235" t="s">
        <v>687</v>
      </c>
      <c r="C213" s="217" t="str">
        <f>+VLOOKUP(B:B,INSUMOS!A:C,2,FALSE)</f>
        <v>SIKA ANCHORFIX-4 O IGUAL O SUPERIOR CALIDAD</v>
      </c>
      <c r="D213" s="190" t="str">
        <f>+VLOOKUP(B:B,INSUMOS!A:C,3,FALSE)</f>
        <v>UN</v>
      </c>
      <c r="E213" s="218">
        <v>0.125</v>
      </c>
      <c r="F213" s="240">
        <v>3.7499999999999999E-3</v>
      </c>
      <c r="G213" s="220">
        <f>+VLOOKUP(B:B,INSUMOS!A:H,4,FALSE)</f>
        <v>111163.08498432</v>
      </c>
      <c r="H213" s="220">
        <f t="shared" si="41"/>
        <v>14312.2471917312</v>
      </c>
      <c r="I213" s="220">
        <f>+VLOOKUP(B:B,INSUMOS!A:H,5,FALSE)</f>
        <v>0</v>
      </c>
      <c r="J213" s="220">
        <f t="shared" si="41"/>
        <v>0</v>
      </c>
      <c r="K213" s="57"/>
      <c r="L213" s="103"/>
    </row>
    <row r="214" spans="1:12" s="33" customFormat="1" ht="30" outlineLevel="1" x14ac:dyDescent="0.2">
      <c r="A214" s="234"/>
      <c r="B214" s="234" t="s">
        <v>79</v>
      </c>
      <c r="C214" s="217" t="str">
        <f>+VLOOKUP(B:B,INSUMOS!A:C,2,FALSE)</f>
        <v>CUADRILLA (OFICIAL ALBAÑILERIA CON PRESTACIONES+ 2 AYUDANTES ALBAÑILERIA CON PRESTACIONES)</v>
      </c>
      <c r="D214" s="190" t="str">
        <f>+VLOOKUP(B:B,INSUMOS!A:C,3,FALSE)</f>
        <v>HC</v>
      </c>
      <c r="E214" s="218">
        <v>0.5</v>
      </c>
      <c r="F214" s="240"/>
      <c r="G214" s="220">
        <f>+VLOOKUP(B:B,INSUMOS!A:H,4,FALSE)</f>
        <v>40394.268199999999</v>
      </c>
      <c r="H214" s="220">
        <f t="shared" si="41"/>
        <v>20197.134099999999</v>
      </c>
      <c r="I214" s="220">
        <f>+VLOOKUP(B:B,INSUMOS!A:H,5,FALSE)</f>
        <v>0</v>
      </c>
      <c r="J214" s="220">
        <f t="shared" si="41"/>
        <v>0</v>
      </c>
      <c r="K214" s="57"/>
      <c r="L214" s="103"/>
    </row>
    <row r="215" spans="1:12" s="33" customFormat="1" ht="45" x14ac:dyDescent="0.2">
      <c r="A215" s="211" t="s">
        <v>1858</v>
      </c>
      <c r="B215" s="211"/>
      <c r="C215" s="212" t="s">
        <v>1859</v>
      </c>
      <c r="D215" s="213" t="s">
        <v>287</v>
      </c>
      <c r="E215" s="214"/>
      <c r="F215" s="215"/>
      <c r="G215" s="216"/>
      <c r="H215" s="216">
        <f>SUBTOTAL(9,H216:H220)</f>
        <v>44739.831490259196</v>
      </c>
      <c r="I215" s="216"/>
      <c r="J215" s="216">
        <f>SUBTOTAL(9,J216:J220)</f>
        <v>0</v>
      </c>
      <c r="K215" s="57"/>
      <c r="L215" s="103"/>
    </row>
    <row r="216" spans="1:12" s="33" customFormat="1" ht="15" outlineLevel="1" x14ac:dyDescent="0.2">
      <c r="A216" s="235"/>
      <c r="B216" s="235" t="s">
        <v>251</v>
      </c>
      <c r="C216" s="217" t="str">
        <f>+VLOOKUP(B:B,INSUMOS!A:C,2,FALSE)</f>
        <v>HERRAMIENTA MENOR</v>
      </c>
      <c r="D216" s="190" t="str">
        <f>+VLOOKUP(B:B,INSUMOS!A:C,3,FALSE)</f>
        <v>GLB</v>
      </c>
      <c r="E216" s="218">
        <v>1</v>
      </c>
      <c r="F216" s="240"/>
      <c r="G216" s="220">
        <f>+VLOOKUP(B:B,INSUMOS!A:H,4,FALSE)</f>
        <v>4066.5798144</v>
      </c>
      <c r="H216" s="220">
        <f t="shared" ref="H216:J220" si="42">($E216+$F216)*G216</f>
        <v>4066.5798144</v>
      </c>
      <c r="I216" s="220">
        <f>+VLOOKUP(B:B,INSUMOS!A:H,5,FALSE)</f>
        <v>0</v>
      </c>
      <c r="J216" s="220">
        <f t="shared" si="42"/>
        <v>0</v>
      </c>
      <c r="K216" s="57"/>
      <c r="L216" s="103"/>
    </row>
    <row r="217" spans="1:12" s="33" customFormat="1" ht="15" outlineLevel="1" x14ac:dyDescent="0.2">
      <c r="A217" s="235"/>
      <c r="B217" s="235" t="s">
        <v>281</v>
      </c>
      <c r="C217" s="217" t="str">
        <f>+VLOOKUP(B:B,INSUMOS!A:C,2,FALSE)</f>
        <v>TALADRO BAJA REVOLUCIÓN (MAX, 400 R,P,M)</v>
      </c>
      <c r="D217" s="190" t="str">
        <f>+VLOOKUP(B:B,INSUMOS!A:C,3,FALSE)</f>
        <v>HR</v>
      </c>
      <c r="E217" s="218">
        <v>0.16</v>
      </c>
      <c r="F217" s="240"/>
      <c r="G217" s="220">
        <f>+VLOOKUP(B:B,INSUMOS!A:H,4,FALSE)</f>
        <v>33176.358912000003</v>
      </c>
      <c r="H217" s="220">
        <f t="shared" si="42"/>
        <v>5308.217425920001</v>
      </c>
      <c r="I217" s="220">
        <f>+VLOOKUP(B:B,INSUMOS!A:H,5,FALSE)</f>
        <v>0</v>
      </c>
      <c r="J217" s="220">
        <f t="shared" si="42"/>
        <v>0</v>
      </c>
      <c r="K217" s="57"/>
      <c r="L217" s="103"/>
    </row>
    <row r="218" spans="1:12" s="33" customFormat="1" ht="15" outlineLevel="1" x14ac:dyDescent="0.2">
      <c r="A218" s="235"/>
      <c r="B218" s="235" t="s">
        <v>371</v>
      </c>
      <c r="C218" s="217" t="str">
        <f>+VLOOKUP(B:B,INSUMOS!A:C,2,FALSE)</f>
        <v>VARILLA ANCLAJE DE 1/2 L=015M</v>
      </c>
      <c r="D218" s="190" t="str">
        <f>+VLOOKUP(B:B,INSUMOS!A:C,3,FALSE)</f>
        <v>UN</v>
      </c>
      <c r="E218" s="218">
        <v>1</v>
      </c>
      <c r="F218" s="240"/>
      <c r="G218" s="220">
        <f>+VLOOKUP(B:B,INSUMOS!A:H,4,FALSE)</f>
        <v>855.65295820800009</v>
      </c>
      <c r="H218" s="220">
        <f t="shared" si="42"/>
        <v>855.65295820800009</v>
      </c>
      <c r="I218" s="220">
        <f>+VLOOKUP(B:B,INSUMOS!A:H,5,FALSE)</f>
        <v>0</v>
      </c>
      <c r="J218" s="220">
        <f t="shared" si="42"/>
        <v>0</v>
      </c>
      <c r="K218" s="57"/>
      <c r="L218" s="103"/>
    </row>
    <row r="219" spans="1:12" s="33" customFormat="1" ht="15" outlineLevel="1" x14ac:dyDescent="0.2">
      <c r="A219" s="235"/>
      <c r="B219" s="235" t="s">
        <v>687</v>
      </c>
      <c r="C219" s="217" t="str">
        <f>+VLOOKUP(B:B,INSUMOS!A:C,2,FALSE)</f>
        <v>SIKA ANCHORFIX-4 O IGUAL O SUPERIOR CALIDAD</v>
      </c>
      <c r="D219" s="190" t="str">
        <f>+VLOOKUP(B:B,INSUMOS!A:C,3,FALSE)</f>
        <v>UN</v>
      </c>
      <c r="E219" s="218">
        <v>0.125</v>
      </c>
      <c r="F219" s="240">
        <v>3.7499999999999999E-3</v>
      </c>
      <c r="G219" s="220">
        <f>+VLOOKUP(B:B,INSUMOS!A:H,4,FALSE)</f>
        <v>111163.08498432</v>
      </c>
      <c r="H219" s="220">
        <f t="shared" si="42"/>
        <v>14312.2471917312</v>
      </c>
      <c r="I219" s="220">
        <f>+VLOOKUP(B:B,INSUMOS!A:H,5,FALSE)</f>
        <v>0</v>
      </c>
      <c r="J219" s="220">
        <f t="shared" si="42"/>
        <v>0</v>
      </c>
      <c r="K219" s="57"/>
      <c r="L219" s="103"/>
    </row>
    <row r="220" spans="1:12" ht="30" outlineLevel="1" x14ac:dyDescent="0.2">
      <c r="A220" s="234"/>
      <c r="B220" s="234" t="s">
        <v>79</v>
      </c>
      <c r="C220" s="217" t="str">
        <f>+VLOOKUP(B:B,INSUMOS!A:C,2,FALSE)</f>
        <v>CUADRILLA (OFICIAL ALBAÑILERIA CON PRESTACIONES+ 2 AYUDANTES ALBAÑILERIA CON PRESTACIONES)</v>
      </c>
      <c r="D220" s="190" t="str">
        <f>+VLOOKUP(B:B,INSUMOS!A:C,3,FALSE)</f>
        <v>HC</v>
      </c>
      <c r="E220" s="218">
        <v>0.5</v>
      </c>
      <c r="F220" s="240"/>
      <c r="G220" s="220">
        <f>+VLOOKUP(B:B,INSUMOS!A:H,4,FALSE)</f>
        <v>40394.268199999999</v>
      </c>
      <c r="H220" s="220">
        <f t="shared" si="42"/>
        <v>20197.134099999999</v>
      </c>
      <c r="I220" s="220">
        <f>+VLOOKUP(B:B,INSUMOS!A:H,5,FALSE)</f>
        <v>0</v>
      </c>
      <c r="J220" s="220">
        <f t="shared" si="42"/>
        <v>0</v>
      </c>
      <c r="K220" s="57"/>
      <c r="L220" s="103"/>
    </row>
    <row r="221" spans="1:12" s="33" customFormat="1" ht="75" x14ac:dyDescent="0.2">
      <c r="A221" s="211" t="s">
        <v>1860</v>
      </c>
      <c r="B221" s="211"/>
      <c r="C221" s="212" t="s">
        <v>1861</v>
      </c>
      <c r="D221" s="213" t="s">
        <v>362</v>
      </c>
      <c r="E221" s="214"/>
      <c r="F221" s="215"/>
      <c r="G221" s="216"/>
      <c r="H221" s="216">
        <f>SUBTOTAL(9,H222:H232)</f>
        <v>77458.133887953707</v>
      </c>
      <c r="I221" s="216"/>
      <c r="J221" s="216">
        <f>SUBTOTAL(9,J222:J232)</f>
        <v>0</v>
      </c>
      <c r="K221" s="57"/>
      <c r="L221" s="103"/>
    </row>
    <row r="222" spans="1:12" s="33" customFormat="1" ht="15" outlineLevel="1" x14ac:dyDescent="0.2">
      <c r="A222" s="235"/>
      <c r="B222" s="235" t="s">
        <v>251</v>
      </c>
      <c r="C222" s="217" t="str">
        <f>+VLOOKUP(B:B,INSUMOS!A:C,2,FALSE)</f>
        <v>HERRAMIENTA MENOR</v>
      </c>
      <c r="D222" s="190" t="str">
        <f>+VLOOKUP(B:B,INSUMOS!A:C,3,FALSE)</f>
        <v>GLB</v>
      </c>
      <c r="E222" s="218">
        <v>0.32220377092741248</v>
      </c>
      <c r="F222" s="240"/>
      <c r="G222" s="220">
        <f>+VLOOKUP(B:B,INSUMOS!A:H,4,FALSE)</f>
        <v>4066.5798144</v>
      </c>
      <c r="H222" s="220">
        <f t="shared" ref="H222:J232" si="43">($E222+$F222)*G222</f>
        <v>1310.2673509769772</v>
      </c>
      <c r="I222" s="220">
        <f>+VLOOKUP(B:B,INSUMOS!A:H,5,FALSE)</f>
        <v>0</v>
      </c>
      <c r="J222" s="220">
        <f t="shared" si="43"/>
        <v>0</v>
      </c>
      <c r="K222" s="57"/>
      <c r="L222" s="103"/>
    </row>
    <row r="223" spans="1:12" s="33" customFormat="1" ht="15" outlineLevel="1" x14ac:dyDescent="0.2">
      <c r="A223" s="235"/>
      <c r="B223" s="235" t="s">
        <v>348</v>
      </c>
      <c r="C223" s="217" t="str">
        <f>+VLOOKUP(B:B,INSUMOS!A:C,2,FALSE)</f>
        <v>ACERO FIGURADO Ø 1/4" A Ø1" F'Y=60000 PSI (EN OBRA)</v>
      </c>
      <c r="D223" s="190" t="str">
        <f>+VLOOKUP(B:B,INSUMOS!A:C,3,FALSE)</f>
        <v>KG</v>
      </c>
      <c r="E223" s="218">
        <v>1.8</v>
      </c>
      <c r="F223" s="240">
        <v>9.0000000000000011E-2</v>
      </c>
      <c r="G223" s="220">
        <f>+VLOOKUP(B:B,INSUMOS!A:H,4,FALSE)</f>
        <v>6274.045605888</v>
      </c>
      <c r="H223" s="220">
        <f t="shared" si="43"/>
        <v>11857.946195128321</v>
      </c>
      <c r="I223" s="220">
        <f>+VLOOKUP(B:B,INSUMOS!A:H,5,FALSE)</f>
        <v>0</v>
      </c>
      <c r="J223" s="220">
        <f t="shared" si="43"/>
        <v>0</v>
      </c>
      <c r="K223" s="57"/>
      <c r="L223" s="103"/>
    </row>
    <row r="224" spans="1:12" s="33" customFormat="1" ht="15" outlineLevel="1" x14ac:dyDescent="0.2">
      <c r="A224" s="235"/>
      <c r="B224" s="235" t="s">
        <v>283</v>
      </c>
      <c r="C224" s="217" t="str">
        <f>+VLOOKUP(B:B,INSUMOS!A:C,2,FALSE)</f>
        <v>ANDAMIO TUBULAR 15*15 C/CRUCETA</v>
      </c>
      <c r="D224" s="190" t="str">
        <f>+VLOOKUP(B:B,INSUMOS!A:C,3,FALSE)</f>
        <v>DIA</v>
      </c>
      <c r="E224" s="218">
        <v>0.2</v>
      </c>
      <c r="F224" s="240"/>
      <c r="G224" s="220">
        <f>+VLOOKUP(B:B,INSUMOS!A:H,4,FALSE)</f>
        <v>3667.3493760000001</v>
      </c>
      <c r="H224" s="220">
        <f t="shared" si="43"/>
        <v>733.46987520000005</v>
      </c>
      <c r="I224" s="220">
        <f>+VLOOKUP(B:B,INSUMOS!A:H,5,FALSE)</f>
        <v>0</v>
      </c>
      <c r="J224" s="220">
        <f t="shared" si="43"/>
        <v>0</v>
      </c>
      <c r="K224" s="57"/>
      <c r="L224" s="103"/>
    </row>
    <row r="225" spans="1:12" ht="15" outlineLevel="1" x14ac:dyDescent="0.2">
      <c r="A225" s="235"/>
      <c r="B225" s="235" t="s">
        <v>585</v>
      </c>
      <c r="C225" s="217" t="str">
        <f>+VLOOKUP(B:B,INSUMOS!A:C,2,FALSE)</f>
        <v>PARALES CORRIENTE METÁLICOS 280 A 350 M - TELESCÓPICO INCLUYE CRUCETA</v>
      </c>
      <c r="D225" s="190" t="str">
        <f>+VLOOKUP(B:B,INSUMOS!A:C,3,FALSE)</f>
        <v>DIA</v>
      </c>
      <c r="E225" s="218">
        <v>0.1</v>
      </c>
      <c r="F225" s="240"/>
      <c r="G225" s="220">
        <f>+VLOOKUP(B:B,INSUMOS!A:H,4,FALSE)</f>
        <v>286.95074611200005</v>
      </c>
      <c r="H225" s="220">
        <f t="shared" si="43"/>
        <v>28.695074611200006</v>
      </c>
      <c r="I225" s="220">
        <f>+VLOOKUP(B:B,INSUMOS!A:H,5,FALSE)</f>
        <v>0</v>
      </c>
      <c r="J225" s="220">
        <f t="shared" si="43"/>
        <v>0</v>
      </c>
      <c r="K225" s="57"/>
      <c r="L225" s="103"/>
    </row>
    <row r="226" spans="1:12" s="33" customFormat="1" ht="15" outlineLevel="1" x14ac:dyDescent="0.2">
      <c r="A226" s="235"/>
      <c r="B226" s="235" t="s">
        <v>268</v>
      </c>
      <c r="C226" s="217" t="str">
        <f>+VLOOKUP(B:B,INSUMOS!A:C,2,FALSE)</f>
        <v>VIBRADOR DE CONCRETO A GASOLINA Y/O ELECTRICO</v>
      </c>
      <c r="D226" s="190" t="str">
        <f>+VLOOKUP(B:B,INSUMOS!A:C,3,FALSE)</f>
        <v>DIA</v>
      </c>
      <c r="E226" s="218">
        <v>0.01</v>
      </c>
      <c r="F226" s="240"/>
      <c r="G226" s="220">
        <f>+VLOOKUP(B:B,INSUMOS!A:H,4,FALSE)</f>
        <v>54468.648960000006</v>
      </c>
      <c r="H226" s="220">
        <f t="shared" si="43"/>
        <v>544.68648960000007</v>
      </c>
      <c r="I226" s="220">
        <f>+VLOOKUP(B:B,INSUMOS!A:H,5,FALSE)</f>
        <v>0</v>
      </c>
      <c r="J226" s="220">
        <f t="shared" si="43"/>
        <v>0</v>
      </c>
      <c r="K226" s="57"/>
      <c r="L226" s="103"/>
    </row>
    <row r="227" spans="1:12" s="33" customFormat="1" ht="15" outlineLevel="1" x14ac:dyDescent="0.2">
      <c r="A227" s="235"/>
      <c r="B227" s="235" t="s">
        <v>215</v>
      </c>
      <c r="C227" s="217" t="str">
        <f>+VLOOKUP(B:B,INSUMOS!A:C,2,FALSE)</f>
        <v>CONCRETO MEZCLA EN OBRA 1:2:3  AGREGADOS DE RIO (APRX, 3000 PSI)</v>
      </c>
      <c r="D227" s="190" t="str">
        <f>+VLOOKUP(B:B,INSUMOS!A:C,3,FALSE)</f>
        <v>M3</v>
      </c>
      <c r="E227" s="218">
        <v>0.01</v>
      </c>
      <c r="F227" s="240">
        <v>5.0000000000000001E-4</v>
      </c>
      <c r="G227" s="220">
        <f>+VLOOKUP(B:B,INSUMOS!A:H,4,FALSE)</f>
        <v>652937.51443788188</v>
      </c>
      <c r="H227" s="220">
        <f t="shared" si="43"/>
        <v>6855.8439015977601</v>
      </c>
      <c r="I227" s="220">
        <f>+VLOOKUP(B:B,INSUMOS!A:H,5,FALSE)</f>
        <v>0</v>
      </c>
      <c r="J227" s="220">
        <f t="shared" si="43"/>
        <v>0</v>
      </c>
      <c r="K227" s="57"/>
      <c r="L227" s="103"/>
    </row>
    <row r="228" spans="1:12" s="33" customFormat="1" ht="15" outlineLevel="1" x14ac:dyDescent="0.2">
      <c r="A228" s="235"/>
      <c r="B228" s="235" t="s">
        <v>596</v>
      </c>
      <c r="C228" s="217" t="str">
        <f>+VLOOKUP(B:B,INSUMOS!A:C,2,FALSE)</f>
        <v>ALAMBRE NEGRO</v>
      </c>
      <c r="D228" s="190" t="str">
        <f>+VLOOKUP(B:B,INSUMOS!A:C,3,FALSE)</f>
        <v>KG</v>
      </c>
      <c r="E228" s="218">
        <v>0.17</v>
      </c>
      <c r="F228" s="240">
        <v>8.5000000000000006E-3</v>
      </c>
      <c r="G228" s="220">
        <f>+VLOOKUP(B:B,INSUMOS!A:H,4,FALSE)</f>
        <v>11219.712276787201</v>
      </c>
      <c r="H228" s="220">
        <f t="shared" si="43"/>
        <v>2002.7186414065154</v>
      </c>
      <c r="I228" s="220">
        <f>+VLOOKUP(B:B,INSUMOS!A:H,5,FALSE)</f>
        <v>0</v>
      </c>
      <c r="J228" s="220">
        <f t="shared" si="43"/>
        <v>0</v>
      </c>
      <c r="K228" s="57"/>
      <c r="L228" s="103"/>
    </row>
    <row r="229" spans="1:12" s="33" customFormat="1" ht="15" outlineLevel="1" x14ac:dyDescent="0.2">
      <c r="A229" s="235"/>
      <c r="B229" s="235" t="s">
        <v>509</v>
      </c>
      <c r="C229" s="217" t="str">
        <f>+VLOOKUP(B:B,INSUMOS!A:C,2,FALSE)</f>
        <v>DURMIENTE EN ORDINARIO 2,90 X 0,04 X 0,04</v>
      </c>
      <c r="D229" s="190" t="str">
        <f>+VLOOKUP(B:B,INSUMOS!A:C,3,FALSE)</f>
        <v>UN</v>
      </c>
      <c r="E229" s="218">
        <v>0.25</v>
      </c>
      <c r="F229" s="240"/>
      <c r="G229" s="220">
        <f>+VLOOKUP(B:B,INSUMOS!A:H,4,FALSE)</f>
        <v>6189.6192000000001</v>
      </c>
      <c r="H229" s="220">
        <f t="shared" si="43"/>
        <v>1547.4048</v>
      </c>
      <c r="I229" s="220">
        <f>+VLOOKUP(B:B,INSUMOS!A:H,5,FALSE)</f>
        <v>0</v>
      </c>
      <c r="J229" s="220">
        <f t="shared" si="43"/>
        <v>0</v>
      </c>
      <c r="K229" s="57"/>
      <c r="L229" s="103"/>
    </row>
    <row r="230" spans="1:12" s="33" customFormat="1" ht="15" outlineLevel="1" x14ac:dyDescent="0.2">
      <c r="A230" s="235"/>
      <c r="B230" s="235" t="s">
        <v>598</v>
      </c>
      <c r="C230" s="217" t="str">
        <f>+VLOOKUP(B:B,INSUMOS!A:C,2,FALSE)</f>
        <v>PUNTILLA CON CABEZA 2"</v>
      </c>
      <c r="D230" s="190" t="str">
        <f>+VLOOKUP(B:B,INSUMOS!A:C,3,FALSE)</f>
        <v>LB</v>
      </c>
      <c r="E230" s="218">
        <v>0.03</v>
      </c>
      <c r="F230" s="240">
        <v>8.9999999999999998E-4</v>
      </c>
      <c r="G230" s="220">
        <f>+VLOOKUP(B:B,INSUMOS!A:H,4,FALSE)</f>
        <v>8574.6899248128011</v>
      </c>
      <c r="H230" s="220">
        <f t="shared" si="43"/>
        <v>264.95791867671556</v>
      </c>
      <c r="I230" s="220">
        <f>+VLOOKUP(B:B,INSUMOS!A:H,5,FALSE)</f>
        <v>0</v>
      </c>
      <c r="J230" s="220">
        <f t="shared" si="43"/>
        <v>0</v>
      </c>
      <c r="K230" s="57"/>
      <c r="L230" s="103"/>
    </row>
    <row r="231" spans="1:12" ht="15" outlineLevel="1" x14ac:dyDescent="0.2">
      <c r="A231" s="235"/>
      <c r="B231" s="235" t="s">
        <v>547</v>
      </c>
      <c r="C231" s="217" t="str">
        <f>+VLOOKUP(B:B,INSUMOS!A:C,2,FALSE)</f>
        <v xml:space="preserve">TABLA BURRA 30X2,2-2,7CMX2,90M </v>
      </c>
      <c r="D231" s="190" t="str">
        <f>+VLOOKUP(B:B,INSUMOS!A:C,3,FALSE)</f>
        <v>UN</v>
      </c>
      <c r="E231" s="218">
        <v>0.45</v>
      </c>
      <c r="F231" s="240">
        <v>1.35E-2</v>
      </c>
      <c r="G231" s="220">
        <f>+VLOOKUP(B:B,INSUMOS!A:H,4,FALSE)</f>
        <v>29197.795482624002</v>
      </c>
      <c r="H231" s="220">
        <f t="shared" si="43"/>
        <v>13533.178206196226</v>
      </c>
      <c r="I231" s="220">
        <f>+VLOOKUP(B:B,INSUMOS!A:H,5,FALSE)</f>
        <v>0</v>
      </c>
      <c r="J231" s="220">
        <f t="shared" si="43"/>
        <v>0</v>
      </c>
      <c r="K231" s="57"/>
      <c r="L231" s="103"/>
    </row>
    <row r="232" spans="1:12" s="33" customFormat="1" ht="30" outlineLevel="1" x14ac:dyDescent="0.2">
      <c r="A232" s="234"/>
      <c r="B232" s="234" t="s">
        <v>77</v>
      </c>
      <c r="C232" s="217" t="str">
        <f>+VLOOKUP(B:B,INSUMOS!A:C,2,FALSE)</f>
        <v>CUADRILLA (OFICIAL ALBAÑILERIA CON PRESTACIONES+ 2 AYUDANTES ALBAÑILERIA CON PRESTACIONES)</v>
      </c>
      <c r="D232" s="190" t="str">
        <f>+VLOOKUP(B:B,INSUMOS!A:C,3,FALSE)</f>
        <v>JR</v>
      </c>
      <c r="E232" s="218">
        <v>0.12</v>
      </c>
      <c r="F232" s="240"/>
      <c r="G232" s="220">
        <f>+VLOOKUP(B:B,INSUMOS!A:H,4,FALSE)</f>
        <v>323158.04528799996</v>
      </c>
      <c r="H232" s="220">
        <f t="shared" si="43"/>
        <v>38778.965434559992</v>
      </c>
      <c r="I232" s="220">
        <f>+VLOOKUP(B:B,INSUMOS!A:H,5,FALSE)</f>
        <v>0</v>
      </c>
      <c r="J232" s="220">
        <f t="shared" si="43"/>
        <v>0</v>
      </c>
      <c r="K232" s="57"/>
      <c r="L232" s="103"/>
    </row>
    <row r="233" spans="1:12" s="33" customFormat="1" ht="30" x14ac:dyDescent="0.2">
      <c r="A233" s="211" t="s">
        <v>1862</v>
      </c>
      <c r="B233" s="211"/>
      <c r="C233" s="212" t="s">
        <v>1863</v>
      </c>
      <c r="D233" s="213" t="s">
        <v>362</v>
      </c>
      <c r="E233" s="214"/>
      <c r="F233" s="215"/>
      <c r="G233" s="216"/>
      <c r="H233" s="216">
        <f>SUBTOTAL(9,H234:H237)</f>
        <v>53166.736048330058</v>
      </c>
      <c r="I233" s="216"/>
      <c r="J233" s="216">
        <f>SUBTOTAL(9,J234:J237)</f>
        <v>0</v>
      </c>
      <c r="K233" s="57"/>
      <c r="L233" s="103"/>
    </row>
    <row r="234" spans="1:12" s="33" customFormat="1" ht="15" outlineLevel="1" x14ac:dyDescent="0.2">
      <c r="A234" s="170"/>
      <c r="B234" s="170" t="s">
        <v>251</v>
      </c>
      <c r="C234" s="217" t="str">
        <f>+VLOOKUP(B:B,INSUMOS!A:C,2,FALSE)</f>
        <v>HERRAMIENTA MENOR</v>
      </c>
      <c r="D234" s="190" t="str">
        <f>+VLOOKUP(B:B,INSUMOS!A:C,3,FALSE)</f>
        <v>GLB</v>
      </c>
      <c r="E234" s="221">
        <v>0.37</v>
      </c>
      <c r="F234" s="240"/>
      <c r="G234" s="220">
        <f>+VLOOKUP(B:B,INSUMOS!A:H,4,FALSE)</f>
        <v>4066.5798144</v>
      </c>
      <c r="H234" s="220">
        <f t="shared" ref="H234:J237" si="44">($E234+$F234)*G234</f>
        <v>1504.6345313280001</v>
      </c>
      <c r="I234" s="220">
        <f>+VLOOKUP(B:B,INSUMOS!A:H,5,FALSE)</f>
        <v>0</v>
      </c>
      <c r="J234" s="220">
        <f t="shared" si="44"/>
        <v>0</v>
      </c>
      <c r="K234" s="57"/>
      <c r="L234" s="103"/>
    </row>
    <row r="235" spans="1:12" s="33" customFormat="1" ht="15" outlineLevel="1" x14ac:dyDescent="0.2">
      <c r="A235" s="170"/>
      <c r="B235" s="170" t="s">
        <v>583</v>
      </c>
      <c r="C235" s="217" t="str">
        <f>+VLOOKUP(B:B,INSUMOS!A:C,2,FALSE)</f>
        <v>FORMALETA MADERA -TABLERO EN MADERA DE 0 70 M X 14 M (ALQUILER)</v>
      </c>
      <c r="D235" s="190" t="str">
        <f>+VLOOKUP(B:B,INSUMOS!A:C,3,FALSE)</f>
        <v>DIA</v>
      </c>
      <c r="E235" s="221">
        <v>2</v>
      </c>
      <c r="F235" s="241"/>
      <c r="G235" s="220">
        <f>+VLOOKUP(B:B,INSUMOS!A:H,4,FALSE)</f>
        <v>318.14642687999998</v>
      </c>
      <c r="H235" s="220">
        <f t="shared" si="44"/>
        <v>636.29285375999996</v>
      </c>
      <c r="I235" s="220">
        <f>+VLOOKUP(B:B,INSUMOS!A:H,5,FALSE)</f>
        <v>0</v>
      </c>
      <c r="J235" s="220">
        <f t="shared" si="44"/>
        <v>0</v>
      </c>
      <c r="K235" s="57"/>
      <c r="L235" s="103"/>
    </row>
    <row r="236" spans="1:12" s="33" customFormat="1" ht="15" outlineLevel="1" x14ac:dyDescent="0.2">
      <c r="A236" s="170"/>
      <c r="B236" s="170" t="s">
        <v>213</v>
      </c>
      <c r="C236" s="217" t="str">
        <f>+VLOOKUP(B:B,INSUMOS!A:C,2,FALSE)</f>
        <v>CONCRETO MEZCLA EN OBRA 1:2:4  AGREGADOS DE RIO (APRX, 2500 PSI)</v>
      </c>
      <c r="D236" s="190" t="str">
        <f>+VLOOKUP(B:B,INSUMOS!A:C,3,FALSE)</f>
        <v>M3</v>
      </c>
      <c r="E236" s="221">
        <v>0.03</v>
      </c>
      <c r="F236" s="241"/>
      <c r="G236" s="220">
        <f>+VLOOKUP(B:B,INSUMOS!A:H,4,FALSE)</f>
        <v>623679.8034414018</v>
      </c>
      <c r="H236" s="220">
        <f t="shared" si="44"/>
        <v>18710.394103242052</v>
      </c>
      <c r="I236" s="220">
        <f>+VLOOKUP(B:B,INSUMOS!A:H,5,FALSE)</f>
        <v>0</v>
      </c>
      <c r="J236" s="220">
        <f t="shared" si="44"/>
        <v>0</v>
      </c>
      <c r="K236" s="57"/>
      <c r="L236" s="103"/>
    </row>
    <row r="237" spans="1:12" s="33" customFormat="1" ht="15" outlineLevel="1" x14ac:dyDescent="0.2">
      <c r="A237" s="165"/>
      <c r="B237" s="165" t="s">
        <v>105</v>
      </c>
      <c r="C237" s="217" t="str">
        <f>+VLOOKUP(B:B,INSUMOS!A:C,2,FALSE)</f>
        <v>CUADRILLA AA  (OFICIAL + 2 AYUDANTE)- ALBAÑILERIA CON PRESTACIONES</v>
      </c>
      <c r="D237" s="190" t="str">
        <f>+VLOOKUP(B:B,INSUMOS!A:C,3,FALSE)</f>
        <v>HC</v>
      </c>
      <c r="E237" s="221">
        <v>0.8</v>
      </c>
      <c r="F237" s="241"/>
      <c r="G237" s="220">
        <f>+VLOOKUP(B:B,INSUMOS!A:H,4,FALSE)</f>
        <v>40394.268199999999</v>
      </c>
      <c r="H237" s="220">
        <f t="shared" si="44"/>
        <v>32315.414560000001</v>
      </c>
      <c r="I237" s="220">
        <f>+VLOOKUP(B:B,INSUMOS!A:H,5,FALSE)</f>
        <v>0</v>
      </c>
      <c r="J237" s="220">
        <f t="shared" si="44"/>
        <v>0</v>
      </c>
      <c r="K237" s="57"/>
      <c r="L237" s="103"/>
    </row>
    <row r="238" spans="1:12" s="33" customFormat="1" ht="30" x14ac:dyDescent="0.2">
      <c r="A238" s="211" t="s">
        <v>1864</v>
      </c>
      <c r="B238" s="211"/>
      <c r="C238" s="212" t="s">
        <v>1865</v>
      </c>
      <c r="D238" s="213" t="s">
        <v>192</v>
      </c>
      <c r="E238" s="214"/>
      <c r="F238" s="215"/>
      <c r="G238" s="216"/>
      <c r="H238" s="216">
        <f>SUBTOTAL(9,H239:H244)</f>
        <v>9769.2934202105807</v>
      </c>
      <c r="I238" s="216"/>
      <c r="J238" s="216">
        <f>SUBTOTAL(9,J239:J244)</f>
        <v>0</v>
      </c>
      <c r="K238" s="57"/>
      <c r="L238" s="103"/>
    </row>
    <row r="239" spans="1:12" s="33" customFormat="1" ht="15" outlineLevel="1" x14ac:dyDescent="0.2">
      <c r="A239" s="170"/>
      <c r="B239" s="170" t="s">
        <v>306</v>
      </c>
      <c r="C239" s="217" t="str">
        <f>+VLOOKUP(B:B,INSUMOS!A:C,2,FALSE)</f>
        <v>DOBLADORA Y FLEJERA</v>
      </c>
      <c r="D239" s="190" t="str">
        <f>+VLOOKUP(B:B,INSUMOS!A:C,3,FALSE)</f>
        <v>DIA</v>
      </c>
      <c r="E239" s="218">
        <v>0.08</v>
      </c>
      <c r="F239" s="240"/>
      <c r="G239" s="220">
        <f>+VLOOKUP(B:B,INSUMOS!A:H,4,FALSE)</f>
        <v>7688.3735930879993</v>
      </c>
      <c r="H239" s="220">
        <f t="shared" ref="H239:J244" si="45">($E239+$F239)*G239</f>
        <v>615.06988744703995</v>
      </c>
      <c r="I239" s="220">
        <f>+VLOOKUP(B:B,INSUMOS!A:H,5,FALSE)</f>
        <v>0</v>
      </c>
      <c r="J239" s="220">
        <f t="shared" si="45"/>
        <v>0</v>
      </c>
      <c r="K239" s="57"/>
      <c r="L239" s="103"/>
    </row>
    <row r="240" spans="1:12" s="33" customFormat="1" ht="15" outlineLevel="1" x14ac:dyDescent="0.2">
      <c r="A240" s="170"/>
      <c r="B240" s="170" t="s">
        <v>375</v>
      </c>
      <c r="C240" s="217" t="str">
        <f>+VLOOKUP(B:B,INSUMOS!A:C,2,FALSE)</f>
        <v>ACERO CORRUG, FIG, 5/8" A 1"  37,000 PSI</v>
      </c>
      <c r="D240" s="190" t="str">
        <f>+VLOOKUP(B:B,INSUMOS!A:C,3,FALSE)</f>
        <v>KG</v>
      </c>
      <c r="E240" s="218">
        <v>1</v>
      </c>
      <c r="F240" s="240">
        <v>0.05</v>
      </c>
      <c r="G240" s="220">
        <f>+VLOOKUP(B:B,INSUMOS!A:H,4,FALSE)</f>
        <v>6274.045605888</v>
      </c>
      <c r="H240" s="220">
        <f t="shared" si="45"/>
        <v>6587.7478861824002</v>
      </c>
      <c r="I240" s="220">
        <f>+VLOOKUP(B:B,INSUMOS!A:H,5,FALSE)</f>
        <v>0</v>
      </c>
      <c r="J240" s="220">
        <f t="shared" si="45"/>
        <v>0</v>
      </c>
      <c r="K240" s="57"/>
      <c r="L240" s="103"/>
    </row>
    <row r="241" spans="1:12" s="33" customFormat="1" ht="15" outlineLevel="1" x14ac:dyDescent="0.2">
      <c r="A241" s="170"/>
      <c r="B241" s="170" t="s">
        <v>596</v>
      </c>
      <c r="C241" s="217" t="str">
        <f>+VLOOKUP(B:B,INSUMOS!A:C,2,FALSE)</f>
        <v>ALAMBRE NEGRO</v>
      </c>
      <c r="D241" s="190" t="str">
        <f>+VLOOKUP(B:B,INSUMOS!A:C,3,FALSE)</f>
        <v>KG</v>
      </c>
      <c r="E241" s="218">
        <v>0.03</v>
      </c>
      <c r="F241" s="240">
        <v>8.9999999999999998E-4</v>
      </c>
      <c r="G241" s="220">
        <f>+VLOOKUP(B:B,INSUMOS!A:H,4,FALSE)</f>
        <v>11219.712276787201</v>
      </c>
      <c r="H241" s="220">
        <f t="shared" si="45"/>
        <v>346.68910935272453</v>
      </c>
      <c r="I241" s="220">
        <f>+VLOOKUP(B:B,INSUMOS!A:H,5,FALSE)</f>
        <v>0</v>
      </c>
      <c r="J241" s="220">
        <f t="shared" si="45"/>
        <v>0</v>
      </c>
      <c r="K241" s="57"/>
      <c r="L241" s="103"/>
    </row>
    <row r="242" spans="1:12" s="33" customFormat="1" ht="15" outlineLevel="1" x14ac:dyDescent="0.2">
      <c r="A242" s="170"/>
      <c r="B242" s="170" t="s">
        <v>757</v>
      </c>
      <c r="C242" s="217" t="str">
        <f>+VLOOKUP(B:B,INSUMOS!A:C,2,FALSE)</f>
        <v xml:space="preserve">DISTANCIADOR, CM-30 CLIP MORTERO  </v>
      </c>
      <c r="D242" s="190" t="str">
        <f>+VLOOKUP(B:B,INSUMOS!A:C,3,FALSE)</f>
        <v>UN</v>
      </c>
      <c r="E242" s="218">
        <v>0.15</v>
      </c>
      <c r="F242" s="240">
        <v>4.4999999999999997E-3</v>
      </c>
      <c r="G242" s="220">
        <f>+VLOOKUP(B:B,INSUMOS!A:H,4,FALSE)</f>
        <v>435.99677644799999</v>
      </c>
      <c r="H242" s="220">
        <f t="shared" si="45"/>
        <v>67.361501961215993</v>
      </c>
      <c r="I242" s="220">
        <f>+VLOOKUP(B:B,INSUMOS!A:H,5,FALSE)</f>
        <v>0</v>
      </c>
      <c r="J242" s="220">
        <f t="shared" si="45"/>
        <v>0</v>
      </c>
      <c r="K242" s="57"/>
      <c r="L242" s="103"/>
    </row>
    <row r="243" spans="1:12" s="33" customFormat="1" ht="15" outlineLevel="1" x14ac:dyDescent="0.2">
      <c r="A243" s="170"/>
      <c r="B243" s="170" t="s">
        <v>300</v>
      </c>
      <c r="C243" s="217" t="str">
        <f>+VLOOKUP(B:B,INSUMOS!A:C,2,FALSE)</f>
        <v>HOJA DE SEGUETA-18 DIENTES (12")</v>
      </c>
      <c r="D243" s="190" t="str">
        <f>+VLOOKUP(B:B,INSUMOS!A:C,3,FALSE)</f>
        <v>UN</v>
      </c>
      <c r="E243" s="218">
        <v>0.03</v>
      </c>
      <c r="F243" s="240"/>
      <c r="G243" s="220">
        <f>+VLOOKUP(B:B,INSUMOS!A:H,4,FALSE)</f>
        <v>4423.7208422399999</v>
      </c>
      <c r="H243" s="220">
        <f t="shared" si="45"/>
        <v>132.71162526719999</v>
      </c>
      <c r="I243" s="220">
        <f>+VLOOKUP(B:B,INSUMOS!A:H,5,FALSE)</f>
        <v>0</v>
      </c>
      <c r="J243" s="220">
        <f t="shared" si="45"/>
        <v>0</v>
      </c>
      <c r="K243" s="57"/>
      <c r="L243" s="103"/>
    </row>
    <row r="244" spans="1:12" s="33" customFormat="1" ht="30" outlineLevel="1" x14ac:dyDescent="0.2">
      <c r="A244" s="165"/>
      <c r="B244" s="165" t="s">
        <v>79</v>
      </c>
      <c r="C244" s="217" t="str">
        <f>+VLOOKUP(B:B,INSUMOS!A:C,2,FALSE)</f>
        <v>CUADRILLA (OFICIAL ALBAÑILERIA CON PRESTACIONES+ 2 AYUDANTES ALBAÑILERIA CON PRESTACIONES)</v>
      </c>
      <c r="D244" s="190" t="str">
        <f>+VLOOKUP(B:B,INSUMOS!A:C,3,FALSE)</f>
        <v>HC</v>
      </c>
      <c r="E244" s="218">
        <v>0.05</v>
      </c>
      <c r="F244" s="240"/>
      <c r="G244" s="220">
        <f>+VLOOKUP(B:B,INSUMOS!A:H,4,FALSE)</f>
        <v>40394.268199999999</v>
      </c>
      <c r="H244" s="220">
        <f t="shared" si="45"/>
        <v>2019.7134100000001</v>
      </c>
      <c r="I244" s="220">
        <f>+VLOOKUP(B:B,INSUMOS!A:H,5,FALSE)</f>
        <v>0</v>
      </c>
      <c r="J244" s="220">
        <f t="shared" si="45"/>
        <v>0</v>
      </c>
      <c r="K244" s="57"/>
      <c r="L244" s="103"/>
    </row>
    <row r="245" spans="1:12" s="33" customFormat="1" ht="30" x14ac:dyDescent="0.2">
      <c r="A245" s="211" t="s">
        <v>1866</v>
      </c>
      <c r="B245" s="211"/>
      <c r="C245" s="212" t="s">
        <v>1867</v>
      </c>
      <c r="D245" s="213" t="s">
        <v>192</v>
      </c>
      <c r="E245" s="214"/>
      <c r="F245" s="215"/>
      <c r="G245" s="216"/>
      <c r="H245" s="216">
        <f>SUBTOTAL(9,H246:H251)</f>
        <v>9769.2934202105807</v>
      </c>
      <c r="I245" s="216"/>
      <c r="J245" s="216">
        <f>SUBTOTAL(9,J246:J251)</f>
        <v>0</v>
      </c>
      <c r="K245" s="57"/>
      <c r="L245" s="103"/>
    </row>
    <row r="246" spans="1:12" s="33" customFormat="1" ht="15" outlineLevel="1" x14ac:dyDescent="0.2">
      <c r="A246" s="170"/>
      <c r="B246" s="170" t="s">
        <v>306</v>
      </c>
      <c r="C246" s="217" t="str">
        <f>+VLOOKUP(B:B,INSUMOS!A:C,2,FALSE)</f>
        <v>DOBLADORA Y FLEJERA</v>
      </c>
      <c r="D246" s="190" t="str">
        <f>+VLOOKUP(B:B,INSUMOS!A:C,3,FALSE)</f>
        <v>DIA</v>
      </c>
      <c r="E246" s="218">
        <v>0.08</v>
      </c>
      <c r="F246" s="240"/>
      <c r="G246" s="220">
        <f>+VLOOKUP(B:B,INSUMOS!A:H,4,FALSE)</f>
        <v>7688.3735930879993</v>
      </c>
      <c r="H246" s="220">
        <f t="shared" ref="H246:J251" si="46">($E246+$F246)*G246</f>
        <v>615.06988744703995</v>
      </c>
      <c r="I246" s="220">
        <f>+VLOOKUP(B:B,INSUMOS!A:H,5,FALSE)</f>
        <v>0</v>
      </c>
      <c r="J246" s="220">
        <f t="shared" si="46"/>
        <v>0</v>
      </c>
      <c r="K246" s="57"/>
      <c r="L246" s="103"/>
    </row>
    <row r="247" spans="1:12" s="33" customFormat="1" ht="15" outlineLevel="1" x14ac:dyDescent="0.2">
      <c r="A247" s="170"/>
      <c r="B247" s="170" t="s">
        <v>348</v>
      </c>
      <c r="C247" s="217" t="str">
        <f>+VLOOKUP(B:B,INSUMOS!A:C,2,FALSE)</f>
        <v>ACERO FIGURADO Ø 1/4" A Ø1" F'Y=60000 PSI (EN OBRA)</v>
      </c>
      <c r="D247" s="190" t="str">
        <f>+VLOOKUP(B:B,INSUMOS!A:C,3,FALSE)</f>
        <v>KG</v>
      </c>
      <c r="E247" s="218">
        <v>1</v>
      </c>
      <c r="F247" s="240">
        <v>0.05</v>
      </c>
      <c r="G247" s="220">
        <f>+VLOOKUP(B:B,INSUMOS!A:H,4,FALSE)</f>
        <v>6274.045605888</v>
      </c>
      <c r="H247" s="220">
        <f t="shared" si="46"/>
        <v>6587.7478861824002</v>
      </c>
      <c r="I247" s="220">
        <f>+VLOOKUP(B:B,INSUMOS!A:H,5,FALSE)</f>
        <v>0</v>
      </c>
      <c r="J247" s="220">
        <f t="shared" si="46"/>
        <v>0</v>
      </c>
      <c r="K247" s="57"/>
      <c r="L247" s="103"/>
    </row>
    <row r="248" spans="1:12" ht="15" outlineLevel="1" x14ac:dyDescent="0.2">
      <c r="A248" s="170"/>
      <c r="B248" s="170" t="s">
        <v>596</v>
      </c>
      <c r="C248" s="217" t="str">
        <f>+VLOOKUP(B:B,INSUMOS!A:C,2,FALSE)</f>
        <v>ALAMBRE NEGRO</v>
      </c>
      <c r="D248" s="190" t="str">
        <f>+VLOOKUP(B:B,INSUMOS!A:C,3,FALSE)</f>
        <v>KG</v>
      </c>
      <c r="E248" s="218">
        <v>0.03</v>
      </c>
      <c r="F248" s="240">
        <v>8.9999999999999998E-4</v>
      </c>
      <c r="G248" s="220">
        <f>+VLOOKUP(B:B,INSUMOS!A:H,4,FALSE)</f>
        <v>11219.712276787201</v>
      </c>
      <c r="H248" s="220">
        <f t="shared" si="46"/>
        <v>346.68910935272453</v>
      </c>
      <c r="I248" s="220">
        <f>+VLOOKUP(B:B,INSUMOS!A:H,5,FALSE)</f>
        <v>0</v>
      </c>
      <c r="J248" s="220">
        <f t="shared" si="46"/>
        <v>0</v>
      </c>
      <c r="K248" s="57"/>
      <c r="L248" s="103"/>
    </row>
    <row r="249" spans="1:12" ht="15" outlineLevel="1" x14ac:dyDescent="0.2">
      <c r="A249" s="170"/>
      <c r="B249" s="170" t="s">
        <v>757</v>
      </c>
      <c r="C249" s="217" t="str">
        <f>+VLOOKUP(B:B,INSUMOS!A:C,2,FALSE)</f>
        <v xml:space="preserve">DISTANCIADOR, CM-30 CLIP MORTERO  </v>
      </c>
      <c r="D249" s="190" t="str">
        <f>+VLOOKUP(B:B,INSUMOS!A:C,3,FALSE)</f>
        <v>UN</v>
      </c>
      <c r="E249" s="218">
        <v>0.15</v>
      </c>
      <c r="F249" s="240">
        <v>4.4999999999999997E-3</v>
      </c>
      <c r="G249" s="220">
        <f>+VLOOKUP(B:B,INSUMOS!A:H,4,FALSE)</f>
        <v>435.99677644799999</v>
      </c>
      <c r="H249" s="220">
        <f t="shared" si="46"/>
        <v>67.361501961215993</v>
      </c>
      <c r="I249" s="220">
        <f>+VLOOKUP(B:B,INSUMOS!A:H,5,FALSE)</f>
        <v>0</v>
      </c>
      <c r="J249" s="220">
        <f t="shared" si="46"/>
        <v>0</v>
      </c>
      <c r="K249" s="57"/>
      <c r="L249" s="103"/>
    </row>
    <row r="250" spans="1:12" ht="15" outlineLevel="1" x14ac:dyDescent="0.2">
      <c r="A250" s="170"/>
      <c r="B250" s="170" t="s">
        <v>300</v>
      </c>
      <c r="C250" s="217" t="str">
        <f>+VLOOKUP(B:B,INSUMOS!A:C,2,FALSE)</f>
        <v>HOJA DE SEGUETA-18 DIENTES (12")</v>
      </c>
      <c r="D250" s="190" t="str">
        <f>+VLOOKUP(B:B,INSUMOS!A:C,3,FALSE)</f>
        <v>UN</v>
      </c>
      <c r="E250" s="218">
        <v>0.03</v>
      </c>
      <c r="F250" s="240"/>
      <c r="G250" s="220">
        <f>+VLOOKUP(B:B,INSUMOS!A:H,4,FALSE)</f>
        <v>4423.7208422399999</v>
      </c>
      <c r="H250" s="220">
        <f t="shared" si="46"/>
        <v>132.71162526719999</v>
      </c>
      <c r="I250" s="220">
        <f>+VLOOKUP(B:B,INSUMOS!A:H,5,FALSE)</f>
        <v>0</v>
      </c>
      <c r="J250" s="220">
        <f t="shared" si="46"/>
        <v>0</v>
      </c>
      <c r="K250" s="57"/>
      <c r="L250" s="103"/>
    </row>
    <row r="251" spans="1:12" ht="30" outlineLevel="1" x14ac:dyDescent="0.2">
      <c r="A251" s="165"/>
      <c r="B251" s="165" t="s">
        <v>79</v>
      </c>
      <c r="C251" s="217" t="str">
        <f>+VLOOKUP(B:B,INSUMOS!A:C,2,FALSE)</f>
        <v>CUADRILLA (OFICIAL ALBAÑILERIA CON PRESTACIONES+ 2 AYUDANTES ALBAÑILERIA CON PRESTACIONES)</v>
      </c>
      <c r="D251" s="190" t="str">
        <f>+VLOOKUP(B:B,INSUMOS!A:C,3,FALSE)</f>
        <v>HC</v>
      </c>
      <c r="E251" s="218">
        <v>0.05</v>
      </c>
      <c r="F251" s="240"/>
      <c r="G251" s="220">
        <f>+VLOOKUP(B:B,INSUMOS!A:H,4,FALSE)</f>
        <v>40394.268199999999</v>
      </c>
      <c r="H251" s="220">
        <f t="shared" si="46"/>
        <v>2019.7134100000001</v>
      </c>
      <c r="I251" s="220">
        <f>+VLOOKUP(B:B,INSUMOS!A:H,5,FALSE)</f>
        <v>0</v>
      </c>
      <c r="J251" s="220">
        <f t="shared" si="46"/>
        <v>0</v>
      </c>
      <c r="K251" s="57"/>
      <c r="L251" s="103"/>
    </row>
    <row r="252" spans="1:12" s="33" customFormat="1" ht="30" x14ac:dyDescent="0.2">
      <c r="A252" s="211" t="s">
        <v>1868</v>
      </c>
      <c r="B252" s="211"/>
      <c r="C252" s="212" t="s">
        <v>1869</v>
      </c>
      <c r="D252" s="213" t="s">
        <v>192</v>
      </c>
      <c r="E252" s="214"/>
      <c r="F252" s="215"/>
      <c r="G252" s="216"/>
      <c r="H252" s="216">
        <f>SUBTOTAL(9,H253:H255)</f>
        <v>10252.490057645593</v>
      </c>
      <c r="I252" s="216"/>
      <c r="J252" s="216">
        <f>SUBTOTAL(9,J253:J255)</f>
        <v>0</v>
      </c>
      <c r="K252" s="57"/>
      <c r="L252" s="103"/>
    </row>
    <row r="253" spans="1:12" s="33" customFormat="1" ht="15" outlineLevel="1" x14ac:dyDescent="0.2">
      <c r="A253" s="170"/>
      <c r="B253" s="170" t="s">
        <v>757</v>
      </c>
      <c r="C253" s="217" t="str">
        <f>+VLOOKUP(B:B,INSUMOS!A:C,2,FALSE)</f>
        <v xml:space="preserve">DISTANCIADOR, CM-30 CLIP MORTERO  </v>
      </c>
      <c r="D253" s="190" t="str">
        <f>+VLOOKUP(B:B,INSUMOS!A:C,3,FALSE)</f>
        <v>UN</v>
      </c>
      <c r="E253" s="218">
        <v>0.8</v>
      </c>
      <c r="F253" s="240">
        <v>2.4E-2</v>
      </c>
      <c r="G253" s="220">
        <f>+VLOOKUP(B:B,INSUMOS!A:H,4,FALSE)</f>
        <v>435.99677644799999</v>
      </c>
      <c r="H253" s="220">
        <f t="shared" ref="H253:J255" si="47">($E253+$F253)*G253</f>
        <v>359.26134379315204</v>
      </c>
      <c r="I253" s="220">
        <f>+VLOOKUP(B:B,INSUMOS!A:H,5,FALSE)</f>
        <v>0</v>
      </c>
      <c r="J253" s="220">
        <f t="shared" si="47"/>
        <v>0</v>
      </c>
      <c r="K253" s="57"/>
      <c r="L253" s="103"/>
    </row>
    <row r="254" spans="1:12" s="33" customFormat="1" ht="15" outlineLevel="1" x14ac:dyDescent="0.2">
      <c r="A254" s="170"/>
      <c r="B254" s="170" t="s">
        <v>379</v>
      </c>
      <c r="C254" s="217" t="str">
        <f>+VLOOKUP(B:B,INSUMOS!A:C,2,FALSE)</f>
        <v>MALLA ELECTROSOLDADA M-159 (55X55) 6X235 M</v>
      </c>
      <c r="D254" s="190" t="str">
        <f>+VLOOKUP(B:B,INSUMOS!A:C,3,FALSE)</f>
        <v>UN</v>
      </c>
      <c r="E254" s="218">
        <v>2.8000000000000001E-2</v>
      </c>
      <c r="F254" s="240">
        <v>8.4000000000000003E-4</v>
      </c>
      <c r="G254" s="220">
        <f>+VLOOKUP(B:B,INSUMOS!A:H,4,FALSE)</f>
        <v>273006.77197823999</v>
      </c>
      <c r="H254" s="220">
        <f t="shared" si="47"/>
        <v>7873.5153038524413</v>
      </c>
      <c r="I254" s="220">
        <f>+VLOOKUP(B:B,INSUMOS!A:H,5,FALSE)</f>
        <v>0</v>
      </c>
      <c r="J254" s="220">
        <f t="shared" si="47"/>
        <v>0</v>
      </c>
      <c r="K254" s="57"/>
      <c r="L254" s="103"/>
    </row>
    <row r="255" spans="1:12" ht="15" outlineLevel="1" x14ac:dyDescent="0.2">
      <c r="A255" s="165"/>
      <c r="B255" s="165" t="s">
        <v>105</v>
      </c>
      <c r="C255" s="217" t="str">
        <f>+VLOOKUP(B:B,INSUMOS!A:C,2,FALSE)</f>
        <v>CUADRILLA AA  (OFICIAL + 2 AYUDANTE)- ALBAÑILERIA CON PRESTACIONES</v>
      </c>
      <c r="D255" s="190" t="str">
        <f>+VLOOKUP(B:B,INSUMOS!A:C,3,FALSE)</f>
        <v>HC</v>
      </c>
      <c r="E255" s="218">
        <v>0.05</v>
      </c>
      <c r="F255" s="240"/>
      <c r="G255" s="220">
        <f>+VLOOKUP(B:B,INSUMOS!A:H,4,FALSE)</f>
        <v>40394.268199999999</v>
      </c>
      <c r="H255" s="220">
        <f t="shared" si="47"/>
        <v>2019.7134100000001</v>
      </c>
      <c r="I255" s="220">
        <f>+VLOOKUP(B:B,INSUMOS!A:H,5,FALSE)</f>
        <v>0</v>
      </c>
      <c r="J255" s="220">
        <f t="shared" si="47"/>
        <v>0</v>
      </c>
      <c r="K255" s="57"/>
      <c r="L255" s="103"/>
    </row>
    <row r="256" spans="1:12" s="33" customFormat="1" ht="30" x14ac:dyDescent="0.2">
      <c r="A256" s="211" t="s">
        <v>1870</v>
      </c>
      <c r="B256" s="211"/>
      <c r="C256" s="212" t="s">
        <v>1871</v>
      </c>
      <c r="D256" s="213" t="s">
        <v>192</v>
      </c>
      <c r="E256" s="214"/>
      <c r="F256" s="215"/>
      <c r="G256" s="216"/>
      <c r="H256" s="216">
        <f>SUBTOTAL(9,H257:H259)</f>
        <v>9763.6426704960559</v>
      </c>
      <c r="I256" s="216"/>
      <c r="J256" s="216">
        <f>SUBTOTAL(9,J257:J259)</f>
        <v>0</v>
      </c>
      <c r="K256" s="57"/>
      <c r="L256" s="103"/>
    </row>
    <row r="257" spans="1:12" s="33" customFormat="1" ht="15" outlineLevel="1" x14ac:dyDescent="0.2">
      <c r="A257" s="170"/>
      <c r="B257" s="170" t="s">
        <v>251</v>
      </c>
      <c r="C257" s="217" t="str">
        <f>+VLOOKUP(B:B,INSUMOS!A:C,2,FALSE)</f>
        <v>HERRAMIENTA MENOR</v>
      </c>
      <c r="D257" s="190" t="str">
        <f>+VLOOKUP(B:B,INSUMOS!A:C,3,FALSE)</f>
        <v>GLB</v>
      </c>
      <c r="E257" s="218">
        <v>0.5</v>
      </c>
      <c r="F257" s="240"/>
      <c r="G257" s="220">
        <f>+VLOOKUP(B:B,INSUMOS!A:H,4,FALSE)</f>
        <v>4066.5798144</v>
      </c>
      <c r="H257" s="220">
        <f t="shared" ref="H257:J259" si="48">($E257+$F257)*G257</f>
        <v>2033.2899072</v>
      </c>
      <c r="I257" s="220">
        <f>+VLOOKUP(B:B,INSUMOS!A:H,5,FALSE)</f>
        <v>0</v>
      </c>
      <c r="J257" s="220">
        <f t="shared" si="48"/>
        <v>0</v>
      </c>
      <c r="K257" s="57"/>
      <c r="L257" s="103"/>
    </row>
    <row r="258" spans="1:12" s="33" customFormat="1" ht="15" outlineLevel="1" x14ac:dyDescent="0.2">
      <c r="A258" s="170"/>
      <c r="B258" s="170" t="s">
        <v>377</v>
      </c>
      <c r="C258" s="217" t="str">
        <f>+VLOOKUP(B:B,INSUMOS!A:C,2,FALSE)</f>
        <v>MALLA ELECTROSOLDADA ESTÁNDAR 6X235M PESO 1152 KG</v>
      </c>
      <c r="D258" s="190" t="str">
        <f>+VLOOKUP(B:B,INSUMOS!A:C,3,FALSE)</f>
        <v>UN</v>
      </c>
      <c r="E258" s="218">
        <v>8.5999999999999993E-2</v>
      </c>
      <c r="F258" s="240">
        <v>2.5799999999999998E-3</v>
      </c>
      <c r="G258" s="220">
        <f>+VLOOKUP(B:B,INSUMOS!A:H,4,FALSE)</f>
        <v>64468.721531903997</v>
      </c>
      <c r="H258" s="220">
        <f t="shared" si="48"/>
        <v>5710.6393532960556</v>
      </c>
      <c r="I258" s="220">
        <f>+VLOOKUP(B:B,INSUMOS!A:H,5,FALSE)</f>
        <v>0</v>
      </c>
      <c r="J258" s="220">
        <f t="shared" si="48"/>
        <v>0</v>
      </c>
      <c r="K258" s="57"/>
      <c r="L258" s="103"/>
    </row>
    <row r="259" spans="1:12" s="33" customFormat="1" ht="15" outlineLevel="1" x14ac:dyDescent="0.2">
      <c r="A259" s="165"/>
      <c r="B259" s="165" t="s">
        <v>105</v>
      </c>
      <c r="C259" s="217" t="str">
        <f>+VLOOKUP(B:B,INSUMOS!A:C,2,FALSE)</f>
        <v>CUADRILLA AA  (OFICIAL + 2 AYUDANTE)- ALBAÑILERIA CON PRESTACIONES</v>
      </c>
      <c r="D259" s="190" t="str">
        <f>+VLOOKUP(B:B,INSUMOS!A:C,3,FALSE)</f>
        <v>HC</v>
      </c>
      <c r="E259" s="218">
        <v>0.05</v>
      </c>
      <c r="F259" s="240"/>
      <c r="G259" s="220">
        <f>+VLOOKUP(B:B,INSUMOS!A:H,4,FALSE)</f>
        <v>40394.268199999999</v>
      </c>
      <c r="H259" s="220">
        <f t="shared" si="48"/>
        <v>2019.7134100000001</v>
      </c>
      <c r="I259" s="220">
        <f>+VLOOKUP(B:B,INSUMOS!A:H,5,FALSE)</f>
        <v>0</v>
      </c>
      <c r="J259" s="220">
        <f t="shared" si="48"/>
        <v>0</v>
      </c>
      <c r="K259" s="57"/>
      <c r="L259" s="103"/>
    </row>
    <row r="260" spans="1:12" s="33" customFormat="1" ht="15" x14ac:dyDescent="0.2">
      <c r="A260" s="211" t="s">
        <v>1872</v>
      </c>
      <c r="B260" s="211"/>
      <c r="C260" s="212" t="s">
        <v>1873</v>
      </c>
      <c r="D260" s="213" t="s">
        <v>287</v>
      </c>
      <c r="E260" s="214"/>
      <c r="F260" s="215"/>
      <c r="G260" s="216"/>
      <c r="H260" s="216">
        <f>SUBTOTAL(9,H261:H273)</f>
        <v>31800.66680389642</v>
      </c>
      <c r="I260" s="216"/>
      <c r="J260" s="216">
        <f>SUBTOTAL(9,J261:J273)</f>
        <v>0</v>
      </c>
      <c r="K260" s="57"/>
      <c r="L260" s="103"/>
    </row>
    <row r="261" spans="1:12" s="33" customFormat="1" ht="15" outlineLevel="1" x14ac:dyDescent="0.2">
      <c r="A261" s="170"/>
      <c r="B261" s="170" t="s">
        <v>251</v>
      </c>
      <c r="C261" s="217" t="str">
        <f>+VLOOKUP(B:B,INSUMOS!A:C,2,FALSE)</f>
        <v>HERRAMIENTA MENOR</v>
      </c>
      <c r="D261" s="190" t="str">
        <f>+VLOOKUP(B:B,INSUMOS!A:C,3,FALSE)</f>
        <v>GLB</v>
      </c>
      <c r="E261" s="218">
        <v>0.4</v>
      </c>
      <c r="F261" s="219"/>
      <c r="G261" s="220">
        <f>+VLOOKUP(B:B,INSUMOS!A:H,4,FALSE)</f>
        <v>4066.5798144</v>
      </c>
      <c r="H261" s="220">
        <f t="shared" ref="H261:J273" si="49">($E261+$F261)*G261</f>
        <v>1626.6319257600001</v>
      </c>
      <c r="I261" s="220">
        <f>+VLOOKUP(B:B,INSUMOS!A:H,5,FALSE)</f>
        <v>0</v>
      </c>
      <c r="J261" s="220">
        <f t="shared" si="49"/>
        <v>0</v>
      </c>
      <c r="K261" s="57"/>
      <c r="L261" s="103"/>
    </row>
    <row r="262" spans="1:12" s="33" customFormat="1" ht="15" outlineLevel="1" x14ac:dyDescent="0.2">
      <c r="A262" s="170"/>
      <c r="B262" s="170" t="s">
        <v>919</v>
      </c>
      <c r="C262" s="217" t="str">
        <f>+VLOOKUP(B:B,INSUMOS!A:C,2,FALSE)</f>
        <v>ADAPTADOR HEMBRA PRESION PVC 1/2"</v>
      </c>
      <c r="D262" s="190" t="str">
        <f>+VLOOKUP(B:B,INSUMOS!A:C,3,FALSE)</f>
        <v>UN</v>
      </c>
      <c r="E262" s="218">
        <v>1</v>
      </c>
      <c r="F262" s="219"/>
      <c r="G262" s="220">
        <f>+VLOOKUP(B:B,INSUMOS!A:H,4,FALSE)</f>
        <v>671.5736832</v>
      </c>
      <c r="H262" s="220">
        <f t="shared" si="49"/>
        <v>671.5736832</v>
      </c>
      <c r="I262" s="220">
        <f>+VLOOKUP(B:B,INSUMOS!A:H,5,FALSE)</f>
        <v>0</v>
      </c>
      <c r="J262" s="220">
        <f t="shared" si="49"/>
        <v>0</v>
      </c>
      <c r="K262" s="57"/>
      <c r="L262" s="103"/>
    </row>
    <row r="263" spans="1:12" s="33" customFormat="1" ht="15" outlineLevel="1" x14ac:dyDescent="0.2">
      <c r="A263" s="170"/>
      <c r="B263" s="170" t="s">
        <v>917</v>
      </c>
      <c r="C263" s="217" t="str">
        <f>+VLOOKUP(B:B,INSUMOS!A:C,2,FALSE)</f>
        <v>ADAPTADOR MACHO PRESION PVC 1/2"</v>
      </c>
      <c r="D263" s="190" t="str">
        <f>+VLOOKUP(B:B,INSUMOS!A:C,3,FALSE)</f>
        <v>UN</v>
      </c>
      <c r="E263" s="218">
        <v>1</v>
      </c>
      <c r="F263" s="219"/>
      <c r="G263" s="220">
        <f>+VLOOKUP(B:B,INSUMOS!A:H,4,FALSE)</f>
        <v>643.7203968</v>
      </c>
      <c r="H263" s="220">
        <f t="shared" si="49"/>
        <v>643.7203968</v>
      </c>
      <c r="I263" s="220">
        <f>+VLOOKUP(B:B,INSUMOS!A:H,5,FALSE)</f>
        <v>0</v>
      </c>
      <c r="J263" s="220">
        <f t="shared" si="49"/>
        <v>0</v>
      </c>
      <c r="K263" s="57"/>
      <c r="L263" s="103"/>
    </row>
    <row r="264" spans="1:12" s="33" customFormat="1" ht="15" outlineLevel="1" x14ac:dyDescent="0.2">
      <c r="A264" s="170"/>
      <c r="B264" s="170" t="s">
        <v>915</v>
      </c>
      <c r="C264" s="217" t="str">
        <f>+VLOOKUP(B:B,INSUMOS!A:C,2,FALSE)</f>
        <v>TAPON DE PRUEBA O SOLDADO PRESION PVC 1/2"</v>
      </c>
      <c r="D264" s="190" t="str">
        <f>+VLOOKUP(B:B,INSUMOS!A:C,3,FALSE)</f>
        <v>UN</v>
      </c>
      <c r="E264" s="218">
        <v>1</v>
      </c>
      <c r="F264" s="219"/>
      <c r="G264" s="220">
        <f>+VLOOKUP(B:B,INSUMOS!A:H,4,FALSE)</f>
        <v>552.11403264</v>
      </c>
      <c r="H264" s="220">
        <f t="shared" si="49"/>
        <v>552.11403264</v>
      </c>
      <c r="I264" s="220">
        <f>+VLOOKUP(B:B,INSUMOS!A:H,5,FALSE)</f>
        <v>0</v>
      </c>
      <c r="J264" s="220">
        <f t="shared" si="49"/>
        <v>0</v>
      </c>
      <c r="K264" s="57"/>
      <c r="L264" s="103"/>
    </row>
    <row r="265" spans="1:12" ht="15" outlineLevel="1" x14ac:dyDescent="0.2">
      <c r="A265" s="170"/>
      <c r="B265" s="170" t="s">
        <v>607</v>
      </c>
      <c r="C265" s="217" t="str">
        <f>+VLOOKUP(B:B,INSUMOS!A:C,2,FALSE)</f>
        <v>CINTA TEFLON DE 1/2" X 10 M</v>
      </c>
      <c r="D265" s="190" t="str">
        <f>+VLOOKUP(B:B,INSUMOS!A:C,3,FALSE)</f>
        <v>RL</v>
      </c>
      <c r="E265" s="218">
        <v>0.02</v>
      </c>
      <c r="F265" s="219">
        <v>1.5E-3</v>
      </c>
      <c r="G265" s="220">
        <f>+VLOOKUP(B:B,INSUMOS!A:H,4,FALSE)</f>
        <v>1733.71233792</v>
      </c>
      <c r="H265" s="220">
        <f t="shared" si="49"/>
        <v>37.274815265280004</v>
      </c>
      <c r="I265" s="220">
        <f>+VLOOKUP(B:B,INSUMOS!A:H,5,FALSE)</f>
        <v>0</v>
      </c>
      <c r="J265" s="220">
        <f t="shared" si="49"/>
        <v>0</v>
      </c>
      <c r="K265" s="57"/>
      <c r="L265" s="103"/>
    </row>
    <row r="266" spans="1:12" s="33" customFormat="1" ht="15" outlineLevel="1" x14ac:dyDescent="0.2">
      <c r="A266" s="170"/>
      <c r="B266" s="170" t="s">
        <v>995</v>
      </c>
      <c r="C266" s="217" t="str">
        <f>+VLOOKUP(B:B,INSUMOS!A:C,2,FALSE)</f>
        <v>CODO 90 PRESION PVC 1/2"</v>
      </c>
      <c r="D266" s="190" t="str">
        <f>+VLOOKUP(B:B,INSUMOS!A:C,3,FALSE)</f>
        <v>UN</v>
      </c>
      <c r="E266" s="218">
        <v>2</v>
      </c>
      <c r="F266" s="219"/>
      <c r="G266" s="220">
        <f>+VLOOKUP(B:B,INSUMOS!A:H,4,FALSE)</f>
        <v>847.35886848000007</v>
      </c>
      <c r="H266" s="220">
        <f t="shared" si="49"/>
        <v>1694.7177369600001</v>
      </c>
      <c r="I266" s="220">
        <f>+VLOOKUP(B:B,INSUMOS!A:H,5,FALSE)</f>
        <v>0</v>
      </c>
      <c r="J266" s="220">
        <f t="shared" si="49"/>
        <v>0</v>
      </c>
      <c r="K266" s="57"/>
      <c r="L266" s="103"/>
    </row>
    <row r="267" spans="1:12" s="33" customFormat="1" ht="15" outlineLevel="1" x14ac:dyDescent="0.2">
      <c r="A267" s="170"/>
      <c r="B267" s="170" t="s">
        <v>639</v>
      </c>
      <c r="C267" s="217" t="str">
        <f>+VLOOKUP(B:B,INSUMOS!A:C,2,FALSE)</f>
        <v>LIMPIADOR REMOVEDOR PARA PVC Y CPVC (1/4 GAL)</v>
      </c>
      <c r="D267" s="190" t="str">
        <f>+VLOOKUP(B:B,INSUMOS!A:C,3,FALSE)</f>
        <v>UN</v>
      </c>
      <c r="E267" s="218">
        <v>0.02</v>
      </c>
      <c r="F267" s="219">
        <v>1.5E-3</v>
      </c>
      <c r="G267" s="220">
        <f>+VLOOKUP(B:B,INSUMOS!A:H,4,FALSE)</f>
        <v>75022.727884492793</v>
      </c>
      <c r="H267" s="220">
        <f t="shared" si="49"/>
        <v>1612.9886495165952</v>
      </c>
      <c r="I267" s="220">
        <f>+VLOOKUP(B:B,INSUMOS!A:H,5,FALSE)</f>
        <v>0</v>
      </c>
      <c r="J267" s="220">
        <f t="shared" si="49"/>
        <v>0</v>
      </c>
      <c r="K267" s="57"/>
      <c r="L267" s="103"/>
    </row>
    <row r="268" spans="1:12" s="33" customFormat="1" ht="15" outlineLevel="1" x14ac:dyDescent="0.2">
      <c r="A268" s="170"/>
      <c r="B268" s="170" t="s">
        <v>633</v>
      </c>
      <c r="C268" s="217" t="str">
        <f>+VLOOKUP(B:B,INSUMOS!A:C,2,FALSE)</f>
        <v>SOLDADURA PVC BOUNDING 1/8 GALON</v>
      </c>
      <c r="D268" s="190" t="str">
        <f>+VLOOKUP(B:B,INSUMOS!A:C,3,FALSE)</f>
        <v>UN</v>
      </c>
      <c r="E268" s="218">
        <v>0.01</v>
      </c>
      <c r="F268" s="219">
        <v>1.5E-3</v>
      </c>
      <c r="G268" s="220">
        <f>+VLOOKUP(B:B,INSUMOS!A:H,4,FALSE)</f>
        <v>70774.173265612801</v>
      </c>
      <c r="H268" s="220">
        <f t="shared" si="49"/>
        <v>813.90299255454715</v>
      </c>
      <c r="I268" s="220">
        <f>+VLOOKUP(B:B,INSUMOS!A:H,5,FALSE)</f>
        <v>0</v>
      </c>
      <c r="J268" s="220">
        <f t="shared" si="49"/>
        <v>0</v>
      </c>
      <c r="K268" s="57"/>
      <c r="L268" s="103"/>
    </row>
    <row r="269" spans="1:12" s="33" customFormat="1" ht="15" outlineLevel="1" x14ac:dyDescent="0.2">
      <c r="A269" s="170"/>
      <c r="B269" s="170" t="s">
        <v>913</v>
      </c>
      <c r="C269" s="217" t="str">
        <f>+VLOOKUP(B:B,INSUMOS!A:C,2,FALSE)</f>
        <v>TAPON ROSCADO PRESION PVC 1/2"</v>
      </c>
      <c r="D269" s="190" t="str">
        <f>+VLOOKUP(B:B,INSUMOS!A:C,3,FALSE)</f>
        <v>UN</v>
      </c>
      <c r="E269" s="218">
        <v>1</v>
      </c>
      <c r="F269" s="219"/>
      <c r="G269" s="220">
        <f>+VLOOKUP(B:B,INSUMOS!A:H,4,FALSE)</f>
        <v>703.75970303999998</v>
      </c>
      <c r="H269" s="220">
        <f t="shared" si="49"/>
        <v>703.75970303999998</v>
      </c>
      <c r="I269" s="220">
        <f>+VLOOKUP(B:B,INSUMOS!A:H,5,FALSE)</f>
        <v>0</v>
      </c>
      <c r="J269" s="220">
        <f t="shared" si="49"/>
        <v>0</v>
      </c>
      <c r="K269" s="57"/>
      <c r="L269" s="103"/>
    </row>
    <row r="270" spans="1:12" s="33" customFormat="1" ht="15" outlineLevel="1" x14ac:dyDescent="0.2">
      <c r="A270" s="170"/>
      <c r="B270" s="170" t="s">
        <v>915</v>
      </c>
      <c r="C270" s="217" t="str">
        <f>+VLOOKUP(B:B,INSUMOS!A:C,2,FALSE)</f>
        <v>TAPON DE PRUEBA O SOLDADO PRESION PVC 1/2"</v>
      </c>
      <c r="D270" s="190" t="str">
        <f>+VLOOKUP(B:B,INSUMOS!A:C,3,FALSE)</f>
        <v>UN</v>
      </c>
      <c r="E270" s="218">
        <v>1</v>
      </c>
      <c r="F270" s="219"/>
      <c r="G270" s="220">
        <f>+VLOOKUP(B:B,INSUMOS!A:H,4,FALSE)</f>
        <v>552.11403264</v>
      </c>
      <c r="H270" s="220">
        <f t="shared" si="49"/>
        <v>552.11403264</v>
      </c>
      <c r="I270" s="220">
        <f>+VLOOKUP(B:B,INSUMOS!A:H,5,FALSE)</f>
        <v>0</v>
      </c>
      <c r="J270" s="220">
        <f t="shared" si="49"/>
        <v>0</v>
      </c>
      <c r="K270" s="57"/>
      <c r="L270" s="103"/>
    </row>
    <row r="271" spans="1:12" s="33" customFormat="1" ht="15" outlineLevel="1" x14ac:dyDescent="0.2">
      <c r="A271" s="170"/>
      <c r="B271" s="170" t="s">
        <v>887</v>
      </c>
      <c r="C271" s="217" t="str">
        <f>+VLOOKUP(B:B,INSUMOS!A:C,2,FALSE)</f>
        <v>TEE PRESION PVC 1/2"</v>
      </c>
      <c r="D271" s="190" t="str">
        <f>+VLOOKUP(B:B,INSUMOS!A:C,3,FALSE)</f>
        <v>UN</v>
      </c>
      <c r="E271" s="218">
        <v>1</v>
      </c>
      <c r="F271" s="219"/>
      <c r="G271" s="220">
        <f>+VLOOKUP(B:B,INSUMOS!A:H,4,FALSE)</f>
        <v>1208.8326297600001</v>
      </c>
      <c r="H271" s="220">
        <f t="shared" si="49"/>
        <v>1208.8326297600001</v>
      </c>
      <c r="I271" s="220">
        <f>+VLOOKUP(B:B,INSUMOS!A:H,5,FALSE)</f>
        <v>0</v>
      </c>
      <c r="J271" s="220">
        <f t="shared" si="49"/>
        <v>0</v>
      </c>
      <c r="K271" s="57"/>
      <c r="L271" s="103"/>
    </row>
    <row r="272" spans="1:12" s="33" customFormat="1" ht="15" outlineLevel="1" x14ac:dyDescent="0.2">
      <c r="A272" s="170"/>
      <c r="B272" s="170" t="s">
        <v>895</v>
      </c>
      <c r="C272" s="217" t="str">
        <f>+VLOOKUP(B:B,INSUMOS!A:C,2,FALSE)</f>
        <v>TUBO PRESION PVC 1/2"</v>
      </c>
      <c r="D272" s="190" t="str">
        <f>+VLOOKUP(B:B,INSUMOS!A:C,3,FALSE)</f>
        <v>ML</v>
      </c>
      <c r="E272" s="218">
        <v>1</v>
      </c>
      <c r="F272" s="219"/>
      <c r="G272" s="220">
        <f>+VLOOKUP(B:B,INSUMOS!A:H,4,FALSE)</f>
        <v>4814.2858137600006</v>
      </c>
      <c r="H272" s="220">
        <f t="shared" si="49"/>
        <v>4814.2858137600006</v>
      </c>
      <c r="I272" s="220">
        <f>+VLOOKUP(B:B,INSUMOS!A:H,5,FALSE)</f>
        <v>0</v>
      </c>
      <c r="J272" s="220">
        <f t="shared" si="49"/>
        <v>0</v>
      </c>
      <c r="K272" s="57"/>
      <c r="L272" s="103"/>
    </row>
    <row r="273" spans="1:12" ht="15" outlineLevel="1" x14ac:dyDescent="0.2">
      <c r="A273" s="159"/>
      <c r="B273" s="159" t="s">
        <v>109</v>
      </c>
      <c r="C273" s="217" t="str">
        <f>+VLOOKUP(B:B,INSUMOS!A:C,2,FALSE)</f>
        <v>CUADRILLA  INSTALACIONES (OFICIAL + AYUDANTE) CON PRESTACIONES</v>
      </c>
      <c r="D273" s="190" t="str">
        <f>+VLOOKUP(B:B,INSUMOS!A:C,3,FALSE)</f>
        <v>HC</v>
      </c>
      <c r="E273" s="218">
        <v>0.5</v>
      </c>
      <c r="F273" s="219"/>
      <c r="G273" s="220">
        <f>+VLOOKUP(B:B,INSUMOS!A:H,4,FALSE)</f>
        <v>33737.500783999996</v>
      </c>
      <c r="H273" s="220">
        <f t="shared" si="49"/>
        <v>16868.750391999998</v>
      </c>
      <c r="I273" s="220">
        <f>+VLOOKUP(B:B,INSUMOS!A:H,5,FALSE)</f>
        <v>0</v>
      </c>
      <c r="J273" s="220">
        <f t="shared" si="49"/>
        <v>0</v>
      </c>
      <c r="K273" s="57"/>
      <c r="L273" s="103"/>
    </row>
    <row r="274" spans="1:12" s="33" customFormat="1" ht="15" x14ac:dyDescent="0.2">
      <c r="A274" s="211" t="s">
        <v>1874</v>
      </c>
      <c r="B274" s="211"/>
      <c r="C274" s="212" t="s">
        <v>1875</v>
      </c>
      <c r="D274" s="213" t="s">
        <v>287</v>
      </c>
      <c r="E274" s="214"/>
      <c r="F274" s="215"/>
      <c r="G274" s="216"/>
      <c r="H274" s="216">
        <f>SUBTOTAL(9,H275:H280)</f>
        <v>84551.217705771531</v>
      </c>
      <c r="I274" s="216"/>
      <c r="J274" s="216">
        <f>SUBTOTAL(9,J275:J280)</f>
        <v>0</v>
      </c>
      <c r="K274" s="57"/>
      <c r="L274" s="103"/>
    </row>
    <row r="275" spans="1:12" s="33" customFormat="1" ht="15" outlineLevel="1" x14ac:dyDescent="0.2">
      <c r="A275" s="170"/>
      <c r="B275" s="170" t="s">
        <v>251</v>
      </c>
      <c r="C275" s="217" t="str">
        <f>+VLOOKUP(B:B,INSUMOS!A:C,2,FALSE)</f>
        <v>HERRAMIENTA MENOR</v>
      </c>
      <c r="D275" s="190" t="str">
        <f>+VLOOKUP(B:B,INSUMOS!A:C,3,FALSE)</f>
        <v>GLB</v>
      </c>
      <c r="E275" s="218">
        <v>0.1</v>
      </c>
      <c r="F275" s="219"/>
      <c r="G275" s="220">
        <f>+VLOOKUP(B:B,INSUMOS!A:H,4,FALSE)</f>
        <v>4066.5798144</v>
      </c>
      <c r="H275" s="220">
        <f t="shared" ref="H275:J280" si="50">($E275+$F275)*G275</f>
        <v>406.65798144000001</v>
      </c>
      <c r="I275" s="220">
        <f>+VLOOKUP(B:B,INSUMOS!A:H,5,FALSE)</f>
        <v>0</v>
      </c>
      <c r="J275" s="220">
        <f t="shared" si="50"/>
        <v>0</v>
      </c>
      <c r="K275" s="57"/>
      <c r="L275" s="103"/>
    </row>
    <row r="276" spans="1:12" s="33" customFormat="1" ht="15" outlineLevel="1" x14ac:dyDescent="0.2">
      <c r="A276" s="170"/>
      <c r="B276" s="170" t="s">
        <v>921</v>
      </c>
      <c r="C276" s="217" t="str">
        <f>+VLOOKUP(B:B,INSUMOS!A:C,2,FALSE)</f>
        <v>REGISTRO RED WHITE COMPUERTA 1/2"</v>
      </c>
      <c r="D276" s="190" t="str">
        <f>+VLOOKUP(B:B,INSUMOS!A:C,3,FALSE)</f>
        <v>UN</v>
      </c>
      <c r="E276" s="218">
        <v>1</v>
      </c>
      <c r="F276" s="219"/>
      <c r="G276" s="220">
        <f>+VLOOKUP(B:B,INSUMOS!A:H,4,FALSE)</f>
        <v>61871.433523200001</v>
      </c>
      <c r="H276" s="220">
        <f t="shared" si="50"/>
        <v>61871.433523200001</v>
      </c>
      <c r="I276" s="220">
        <f>+VLOOKUP(B:B,INSUMOS!A:H,5,FALSE)</f>
        <v>0</v>
      </c>
      <c r="J276" s="220">
        <f t="shared" si="50"/>
        <v>0</v>
      </c>
      <c r="K276" s="57"/>
      <c r="L276" s="103"/>
    </row>
    <row r="277" spans="1:12" s="33" customFormat="1" ht="15" outlineLevel="1" x14ac:dyDescent="0.2">
      <c r="A277" s="170"/>
      <c r="B277" s="170" t="s">
        <v>917</v>
      </c>
      <c r="C277" s="217" t="str">
        <f>+VLOOKUP(B:B,INSUMOS!A:C,2,FALSE)</f>
        <v>ADAPTADOR MACHO PRESION PVC 1/2"</v>
      </c>
      <c r="D277" s="190" t="str">
        <f>+VLOOKUP(B:B,INSUMOS!A:C,3,FALSE)</f>
        <v>UN</v>
      </c>
      <c r="E277" s="218">
        <v>1</v>
      </c>
      <c r="F277" s="219"/>
      <c r="G277" s="220">
        <f>+VLOOKUP(B:B,INSUMOS!A:H,4,FALSE)</f>
        <v>643.7203968</v>
      </c>
      <c r="H277" s="220">
        <f t="shared" si="50"/>
        <v>643.7203968</v>
      </c>
      <c r="I277" s="220">
        <f>+VLOOKUP(B:B,INSUMOS!A:H,5,FALSE)</f>
        <v>0</v>
      </c>
      <c r="J277" s="220">
        <f t="shared" si="50"/>
        <v>0</v>
      </c>
      <c r="K277" s="57"/>
      <c r="L277" s="103"/>
    </row>
    <row r="278" spans="1:12" ht="15" outlineLevel="1" x14ac:dyDescent="0.2">
      <c r="A278" s="170"/>
      <c r="B278" s="170" t="s">
        <v>607</v>
      </c>
      <c r="C278" s="217" t="str">
        <f>+VLOOKUP(B:B,INSUMOS!A:C,2,FALSE)</f>
        <v>CINTA TEFLON DE 1/2" X 10 M</v>
      </c>
      <c r="D278" s="190" t="str">
        <f>+VLOOKUP(B:B,INSUMOS!A:C,3,FALSE)</f>
        <v>RL</v>
      </c>
      <c r="E278" s="218">
        <v>0.2</v>
      </c>
      <c r="F278" s="219">
        <v>6.0000000000000001E-3</v>
      </c>
      <c r="G278" s="220">
        <f>+VLOOKUP(B:B,INSUMOS!A:H,4,FALSE)</f>
        <v>1733.71233792</v>
      </c>
      <c r="H278" s="220">
        <f t="shared" si="50"/>
        <v>357.14474161152003</v>
      </c>
      <c r="I278" s="220">
        <f>+VLOOKUP(B:B,INSUMOS!A:H,5,FALSE)</f>
        <v>0</v>
      </c>
      <c r="J278" s="220">
        <f t="shared" si="50"/>
        <v>0</v>
      </c>
      <c r="K278" s="57"/>
      <c r="L278" s="103"/>
    </row>
    <row r="279" spans="1:12" s="33" customFormat="1" ht="15" outlineLevel="1" x14ac:dyDescent="0.2">
      <c r="A279" s="170"/>
      <c r="B279" s="170" t="s">
        <v>975</v>
      </c>
      <c r="C279" s="217" t="str">
        <f>+VLOOKUP(B:B,INSUMOS!A:C,2,FALSE)</f>
        <v>UNIVERSAL GALVANIZADA 1/2</v>
      </c>
      <c r="D279" s="190" t="str">
        <f>+VLOOKUP(B:B,INSUMOS!A:C,3,FALSE)</f>
        <v>UN</v>
      </c>
      <c r="E279" s="218">
        <v>1</v>
      </c>
      <c r="F279" s="219"/>
      <c r="G279" s="220">
        <f>+VLOOKUP(B:B,INSUMOS!A:H,4,FALSE)</f>
        <v>11305.95843072</v>
      </c>
      <c r="H279" s="220">
        <f t="shared" si="50"/>
        <v>11305.95843072</v>
      </c>
      <c r="I279" s="220">
        <f>+VLOOKUP(B:B,INSUMOS!A:H,5,FALSE)</f>
        <v>0</v>
      </c>
      <c r="J279" s="220">
        <f t="shared" si="50"/>
        <v>0</v>
      </c>
      <c r="K279" s="57"/>
      <c r="L279" s="103"/>
    </row>
    <row r="280" spans="1:12" s="33" customFormat="1" ht="15" outlineLevel="1" x14ac:dyDescent="0.2">
      <c r="A280" s="170"/>
      <c r="B280" s="170" t="s">
        <v>24</v>
      </c>
      <c r="C280" s="217" t="str">
        <f>+VLOOKUP(B:B,INSUMOS!A:C,2,FALSE)</f>
        <v>OFICIAL INSTALACIONES CON PRESTACIONES</v>
      </c>
      <c r="D280" s="190" t="str">
        <f>+VLOOKUP(B:B,INSUMOS!A:C,3,FALSE)</f>
        <v>HH</v>
      </c>
      <c r="E280" s="218">
        <v>0.5</v>
      </c>
      <c r="F280" s="219"/>
      <c r="G280" s="220">
        <f>+VLOOKUP(B:B,INSUMOS!A:H,4,FALSE)</f>
        <v>19932.605263999998</v>
      </c>
      <c r="H280" s="220">
        <f t="shared" si="50"/>
        <v>9966.302631999999</v>
      </c>
      <c r="I280" s="220">
        <f>+VLOOKUP(B:B,INSUMOS!A:H,5,FALSE)</f>
        <v>0</v>
      </c>
      <c r="J280" s="220">
        <f t="shared" si="50"/>
        <v>0</v>
      </c>
      <c r="K280" s="57"/>
      <c r="L280" s="103"/>
    </row>
    <row r="281" spans="1:12" s="33" customFormat="1" ht="15" x14ac:dyDescent="0.2">
      <c r="A281" s="211" t="s">
        <v>1876</v>
      </c>
      <c r="B281" s="211"/>
      <c r="C281" s="212" t="s">
        <v>1877</v>
      </c>
      <c r="D281" s="213" t="s">
        <v>287</v>
      </c>
      <c r="E281" s="214"/>
      <c r="F281" s="215"/>
      <c r="G281" s="216"/>
      <c r="H281" s="216">
        <f>SUBTOTAL(9,H282:H292)</f>
        <v>55724.231444372475</v>
      </c>
      <c r="I281" s="216"/>
      <c r="J281" s="216">
        <f>SUBTOTAL(9,J282:J292)</f>
        <v>0</v>
      </c>
      <c r="K281" s="57"/>
      <c r="L281" s="103"/>
    </row>
    <row r="282" spans="1:12" s="33" customFormat="1" ht="15" outlineLevel="1" x14ac:dyDescent="0.2">
      <c r="A282" s="170"/>
      <c r="B282" s="170" t="s">
        <v>251</v>
      </c>
      <c r="C282" s="217" t="str">
        <f>+VLOOKUP(B:B,INSUMOS!A:C,2,FALSE)</f>
        <v>HERRAMIENTA MENOR</v>
      </c>
      <c r="D282" s="190" t="str">
        <f>+VLOOKUP(B:B,INSUMOS!A:C,3,FALSE)</f>
        <v>GLB</v>
      </c>
      <c r="E282" s="218">
        <v>0.1</v>
      </c>
      <c r="F282" s="219"/>
      <c r="G282" s="220">
        <f>+VLOOKUP(B:B,INSUMOS!A:H,4,FALSE)</f>
        <v>4066.5798144</v>
      </c>
      <c r="H282" s="220">
        <f t="shared" ref="H282:J292" si="51">($E282+$F282)*G282</f>
        <v>406.65798144000001</v>
      </c>
      <c r="I282" s="220">
        <f>+VLOOKUP(B:B,INSUMOS!A:H,5,FALSE)</f>
        <v>0</v>
      </c>
      <c r="J282" s="220">
        <f t="shared" si="51"/>
        <v>0</v>
      </c>
      <c r="K282" s="57"/>
      <c r="L282" s="103"/>
    </row>
    <row r="283" spans="1:12" ht="15" outlineLevel="1" x14ac:dyDescent="0.2">
      <c r="A283" s="170"/>
      <c r="B283" s="170" t="s">
        <v>999</v>
      </c>
      <c r="C283" s="217" t="str">
        <f>+VLOOKUP(B:B,INSUMOS!A:C,2,FALSE)</f>
        <v>ADAPTADOR MACHO PRESION 3/4"</v>
      </c>
      <c r="D283" s="190" t="str">
        <f>+VLOOKUP(B:B,INSUMOS!A:C,3,FALSE)</f>
        <v>UN</v>
      </c>
      <c r="E283" s="218">
        <v>1</v>
      </c>
      <c r="F283" s="219"/>
      <c r="G283" s="220">
        <f>+VLOOKUP(B:B,INSUMOS!A:H,4,FALSE)</f>
        <v>1064.2059875328</v>
      </c>
      <c r="H283" s="220">
        <f t="shared" si="51"/>
        <v>1064.2059875328</v>
      </c>
      <c r="I283" s="220">
        <f>+VLOOKUP(B:B,INSUMOS!A:H,5,FALSE)</f>
        <v>0</v>
      </c>
      <c r="J283" s="220">
        <f t="shared" si="51"/>
        <v>0</v>
      </c>
      <c r="K283" s="57"/>
      <c r="L283" s="103"/>
    </row>
    <row r="284" spans="1:12" ht="15" outlineLevel="1" x14ac:dyDescent="0.2">
      <c r="A284" s="242"/>
      <c r="B284" s="242" t="s">
        <v>977</v>
      </c>
      <c r="C284" s="217" t="str">
        <f>+VLOOKUP(B:B,INSUMOS!A:C,2,FALSE)</f>
        <v>TAPON ROSCADO PRESION 3/4"</v>
      </c>
      <c r="D284" s="190" t="str">
        <f>+VLOOKUP(B:B,INSUMOS!A:C,3,FALSE)</f>
        <v>UN</v>
      </c>
      <c r="E284" s="224">
        <v>1</v>
      </c>
      <c r="F284" s="241"/>
      <c r="G284" s="220">
        <f>+VLOOKUP(B:B,INSUMOS!A:H,4,FALSE)</f>
        <v>1915.8975894528003</v>
      </c>
      <c r="H284" s="220">
        <f t="shared" si="51"/>
        <v>1915.8975894528003</v>
      </c>
      <c r="I284" s="220">
        <f>+VLOOKUP(B:B,INSUMOS!A:H,5,FALSE)</f>
        <v>0</v>
      </c>
      <c r="J284" s="220">
        <f t="shared" si="51"/>
        <v>0</v>
      </c>
      <c r="K284" s="57"/>
      <c r="L284" s="103"/>
    </row>
    <row r="285" spans="1:12" s="33" customFormat="1" ht="15" outlineLevel="1" x14ac:dyDescent="0.2">
      <c r="A285" s="170"/>
      <c r="B285" s="170" t="s">
        <v>607</v>
      </c>
      <c r="C285" s="217" t="str">
        <f>+VLOOKUP(B:B,INSUMOS!A:C,2,FALSE)</f>
        <v>CINTA TEFLON DE 1/2" X 10 M</v>
      </c>
      <c r="D285" s="190" t="str">
        <f>+VLOOKUP(B:B,INSUMOS!A:C,3,FALSE)</f>
        <v>RL</v>
      </c>
      <c r="E285" s="224">
        <v>0.05</v>
      </c>
      <c r="F285" s="241"/>
      <c r="G285" s="220">
        <f>+VLOOKUP(B:B,INSUMOS!A:H,4,FALSE)</f>
        <v>1733.71233792</v>
      </c>
      <c r="H285" s="220">
        <f t="shared" si="51"/>
        <v>86.685616895999999</v>
      </c>
      <c r="I285" s="220">
        <f>+VLOOKUP(B:B,INSUMOS!A:H,5,FALSE)</f>
        <v>0</v>
      </c>
      <c r="J285" s="220">
        <f t="shared" si="51"/>
        <v>0</v>
      </c>
      <c r="K285" s="57"/>
      <c r="L285" s="103"/>
    </row>
    <row r="286" spans="1:12" s="33" customFormat="1" ht="15" outlineLevel="1" x14ac:dyDescent="0.2">
      <c r="A286" s="242"/>
      <c r="B286" s="242" t="s">
        <v>1001</v>
      </c>
      <c r="C286" s="217" t="str">
        <f>+VLOOKUP(B:B,INSUMOS!A:C,2,FALSE)</f>
        <v>CODO 90 PRESION PVC 3/4"</v>
      </c>
      <c r="D286" s="190" t="str">
        <f>+VLOOKUP(B:B,INSUMOS!A:C,3,FALSE)</f>
        <v>UN</v>
      </c>
      <c r="E286" s="218">
        <v>2</v>
      </c>
      <c r="F286" s="219"/>
      <c r="G286" s="220">
        <f>+VLOOKUP(B:B,INSUMOS!A:H,4,FALSE)</f>
        <v>1343.1473664</v>
      </c>
      <c r="H286" s="220">
        <f t="shared" si="51"/>
        <v>2686.2947328</v>
      </c>
      <c r="I286" s="220">
        <f>+VLOOKUP(B:B,INSUMOS!A:H,5,FALSE)</f>
        <v>0</v>
      </c>
      <c r="J286" s="220">
        <f t="shared" si="51"/>
        <v>0</v>
      </c>
      <c r="K286" s="57"/>
      <c r="L286" s="103"/>
    </row>
    <row r="287" spans="1:12" s="33" customFormat="1" ht="15" outlineLevel="1" x14ac:dyDescent="0.2">
      <c r="A287" s="170"/>
      <c r="B287" s="170" t="s">
        <v>639</v>
      </c>
      <c r="C287" s="217" t="str">
        <f>+VLOOKUP(B:B,INSUMOS!A:C,2,FALSE)</f>
        <v>LIMPIADOR REMOVEDOR PARA PVC Y CPVC (1/4 GAL)</v>
      </c>
      <c r="D287" s="190" t="str">
        <f>+VLOOKUP(B:B,INSUMOS!A:C,3,FALSE)</f>
        <v>UN</v>
      </c>
      <c r="E287" s="224">
        <v>0.05</v>
      </c>
      <c r="F287" s="241"/>
      <c r="G287" s="220">
        <f>+VLOOKUP(B:B,INSUMOS!A:H,4,FALSE)</f>
        <v>75022.727884492793</v>
      </c>
      <c r="H287" s="220">
        <f t="shared" si="51"/>
        <v>3751.1363942246398</v>
      </c>
      <c r="I287" s="220">
        <f>+VLOOKUP(B:B,INSUMOS!A:H,5,FALSE)</f>
        <v>0</v>
      </c>
      <c r="J287" s="220">
        <f t="shared" si="51"/>
        <v>0</v>
      </c>
      <c r="K287" s="57"/>
      <c r="L287" s="103"/>
    </row>
    <row r="288" spans="1:12" s="33" customFormat="1" ht="15" outlineLevel="1" x14ac:dyDescent="0.2">
      <c r="A288" s="170"/>
      <c r="B288" s="170" t="s">
        <v>633</v>
      </c>
      <c r="C288" s="217" t="str">
        <f>+VLOOKUP(B:B,INSUMOS!A:C,2,FALSE)</f>
        <v>SOLDADURA PVC BOUNDING 1/8 GALON</v>
      </c>
      <c r="D288" s="190" t="str">
        <f>+VLOOKUP(B:B,INSUMOS!A:C,3,FALSE)</f>
        <v>UN</v>
      </c>
      <c r="E288" s="224">
        <v>0.05</v>
      </c>
      <c r="F288" s="241"/>
      <c r="G288" s="220">
        <f>+VLOOKUP(B:B,INSUMOS!A:H,4,FALSE)</f>
        <v>70774.173265612801</v>
      </c>
      <c r="H288" s="220">
        <f t="shared" si="51"/>
        <v>3538.7086632806404</v>
      </c>
      <c r="I288" s="220">
        <f>+VLOOKUP(B:B,INSUMOS!A:H,5,FALSE)</f>
        <v>0</v>
      </c>
      <c r="J288" s="220">
        <f t="shared" si="51"/>
        <v>0</v>
      </c>
      <c r="K288" s="57"/>
      <c r="L288" s="103"/>
    </row>
    <row r="289" spans="1:12" ht="15" outlineLevel="1" x14ac:dyDescent="0.2">
      <c r="A289" s="242"/>
      <c r="B289" s="242" t="s">
        <v>977</v>
      </c>
      <c r="C289" s="217" t="str">
        <f>+VLOOKUP(B:B,INSUMOS!A:C,2,FALSE)</f>
        <v>TAPON ROSCADO PRESION 3/4"</v>
      </c>
      <c r="D289" s="190" t="str">
        <f>+VLOOKUP(B:B,INSUMOS!A:C,3,FALSE)</f>
        <v>UN</v>
      </c>
      <c r="E289" s="224">
        <v>1</v>
      </c>
      <c r="F289" s="241"/>
      <c r="G289" s="220">
        <f>+VLOOKUP(B:B,INSUMOS!A:H,4,FALSE)</f>
        <v>1915.8975894528003</v>
      </c>
      <c r="H289" s="220">
        <f t="shared" si="51"/>
        <v>1915.8975894528003</v>
      </c>
      <c r="I289" s="220">
        <f>+VLOOKUP(B:B,INSUMOS!A:H,5,FALSE)</f>
        <v>0</v>
      </c>
      <c r="J289" s="220">
        <f t="shared" si="51"/>
        <v>0</v>
      </c>
      <c r="K289" s="57"/>
      <c r="L289" s="103"/>
    </row>
    <row r="290" spans="1:12" s="33" customFormat="1" ht="15" outlineLevel="1" x14ac:dyDescent="0.2">
      <c r="A290" s="242"/>
      <c r="B290" s="242" t="s">
        <v>979</v>
      </c>
      <c r="C290" s="217" t="str">
        <f>+VLOOKUP(B:B,INSUMOS!A:C,2,FALSE)</f>
        <v>TEE PRESION PVC 3/4"</v>
      </c>
      <c r="D290" s="190" t="str">
        <f>+VLOOKUP(B:B,INSUMOS!A:C,3,FALSE)</f>
        <v>UN</v>
      </c>
      <c r="E290" s="218">
        <v>1</v>
      </c>
      <c r="F290" s="219"/>
      <c r="G290" s="220">
        <f>+VLOOKUP(B:B,INSUMOS!A:H,4,FALSE)</f>
        <v>1855.64783616</v>
      </c>
      <c r="H290" s="220">
        <f t="shared" si="51"/>
        <v>1855.64783616</v>
      </c>
      <c r="I290" s="220">
        <f>+VLOOKUP(B:B,INSUMOS!A:H,5,FALSE)</f>
        <v>0</v>
      </c>
      <c r="J290" s="220">
        <f t="shared" si="51"/>
        <v>0</v>
      </c>
      <c r="K290" s="57"/>
      <c r="L290" s="103"/>
    </row>
    <row r="291" spans="1:12" s="33" customFormat="1" ht="15" outlineLevel="1" x14ac:dyDescent="0.2">
      <c r="A291" s="242"/>
      <c r="B291" s="242" t="s">
        <v>903</v>
      </c>
      <c r="C291" s="217" t="str">
        <f>+VLOOKUP(B:B,INSUMOS!A:C,2,FALSE)</f>
        <v>TUBO PRESION PVC 3/4"</v>
      </c>
      <c r="D291" s="190" t="str">
        <f>+VLOOKUP(B:B,INSUMOS!A:C,3,FALSE)</f>
        <v>ML</v>
      </c>
      <c r="E291" s="218">
        <v>1</v>
      </c>
      <c r="F291" s="219"/>
      <c r="G291" s="220">
        <f>+VLOOKUP(B:B,INSUMOS!A:H,4,FALSE)</f>
        <v>4765.5982691328009</v>
      </c>
      <c r="H291" s="220">
        <f t="shared" si="51"/>
        <v>4765.5982691328009</v>
      </c>
      <c r="I291" s="220">
        <f>+VLOOKUP(B:B,INSUMOS!A:H,5,FALSE)</f>
        <v>0</v>
      </c>
      <c r="J291" s="220">
        <f t="shared" si="51"/>
        <v>0</v>
      </c>
      <c r="K291" s="57"/>
      <c r="L291" s="103"/>
    </row>
    <row r="292" spans="1:12" s="33" customFormat="1" ht="15" outlineLevel="1" x14ac:dyDescent="0.2">
      <c r="A292" s="159"/>
      <c r="B292" s="159" t="s">
        <v>109</v>
      </c>
      <c r="C292" s="217" t="str">
        <f>+VLOOKUP(B:B,INSUMOS!A:C,2,FALSE)</f>
        <v>CUADRILLA  INSTALACIONES (OFICIAL + AYUDANTE) CON PRESTACIONES</v>
      </c>
      <c r="D292" s="190" t="str">
        <f>+VLOOKUP(B:B,INSUMOS!A:C,3,FALSE)</f>
        <v>HC</v>
      </c>
      <c r="E292" s="218">
        <v>1</v>
      </c>
      <c r="F292" s="219"/>
      <c r="G292" s="220">
        <f>+VLOOKUP(B:B,INSUMOS!A:H,4,FALSE)</f>
        <v>33737.500783999996</v>
      </c>
      <c r="H292" s="220">
        <f t="shared" si="51"/>
        <v>33737.500783999996</v>
      </c>
      <c r="I292" s="220">
        <f>+VLOOKUP(B:B,INSUMOS!A:H,5,FALSE)</f>
        <v>0</v>
      </c>
      <c r="J292" s="220">
        <f t="shared" si="51"/>
        <v>0</v>
      </c>
      <c r="K292" s="57"/>
      <c r="L292" s="103"/>
    </row>
    <row r="293" spans="1:12" ht="15" x14ac:dyDescent="0.2">
      <c r="A293" s="211" t="s">
        <v>1878</v>
      </c>
      <c r="B293" s="211"/>
      <c r="C293" s="212" t="s">
        <v>1879</v>
      </c>
      <c r="D293" s="213" t="s">
        <v>287</v>
      </c>
      <c r="E293" s="214"/>
      <c r="F293" s="215"/>
      <c r="G293" s="216"/>
      <c r="H293" s="216">
        <f>SUBTOTAL(9,H294:H298)</f>
        <v>39860.978676123043</v>
      </c>
      <c r="I293" s="216"/>
      <c r="J293" s="216">
        <f>SUBTOTAL(9,J294:J298)</f>
        <v>0</v>
      </c>
      <c r="K293" s="57"/>
      <c r="L293" s="103"/>
    </row>
    <row r="294" spans="1:12" s="33" customFormat="1" ht="15" outlineLevel="1" x14ac:dyDescent="0.2">
      <c r="A294" s="170"/>
      <c r="B294" s="170" t="s">
        <v>251</v>
      </c>
      <c r="C294" s="217" t="str">
        <f>+VLOOKUP(B:B,INSUMOS!A:C,2,FALSE)</f>
        <v>HERRAMIENTA MENOR</v>
      </c>
      <c r="D294" s="190" t="str">
        <f>+VLOOKUP(B:B,INSUMOS!A:C,3,FALSE)</f>
        <v>GLB</v>
      </c>
      <c r="E294" s="218">
        <v>0.5</v>
      </c>
      <c r="F294" s="219"/>
      <c r="G294" s="220">
        <f>+VLOOKUP(B:B,INSUMOS!A:H,4,FALSE)</f>
        <v>4066.5798144</v>
      </c>
      <c r="H294" s="220">
        <f t="shared" ref="H294:J298" si="52">($E294+$F294)*G294</f>
        <v>2033.2899072</v>
      </c>
      <c r="I294" s="220">
        <f>+VLOOKUP(B:B,INSUMOS!A:H,5,FALSE)</f>
        <v>0</v>
      </c>
      <c r="J294" s="220">
        <f t="shared" si="52"/>
        <v>0</v>
      </c>
      <c r="K294" s="57"/>
      <c r="L294" s="103"/>
    </row>
    <row r="295" spans="1:12" s="33" customFormat="1" ht="15" outlineLevel="1" x14ac:dyDescent="0.2">
      <c r="A295" s="170"/>
      <c r="B295" s="170" t="s">
        <v>1669</v>
      </c>
      <c r="C295" s="217" t="str">
        <f>+VLOOKUP(B:B,INSUMOS!A:C,2,FALSE)</f>
        <v>VALVULA DE BOLA PVC 1/2" SOLDADA CONTROL CAUDAL AGUA</v>
      </c>
      <c r="D295" s="190" t="str">
        <f>+VLOOKUP(B:B,INSUMOS!A:C,3,FALSE)</f>
        <v>UN</v>
      </c>
      <c r="E295" s="218">
        <v>1</v>
      </c>
      <c r="F295" s="219"/>
      <c r="G295" s="220">
        <f>+VLOOKUP(B:B,INSUMOS!A:H,4,FALSE)</f>
        <v>27110.532095999999</v>
      </c>
      <c r="H295" s="220">
        <f t="shared" si="52"/>
        <v>27110.532095999999</v>
      </c>
      <c r="I295" s="220">
        <f>+VLOOKUP(B:B,INSUMOS!A:H,5,FALSE)</f>
        <v>0</v>
      </c>
      <c r="J295" s="220">
        <f t="shared" si="52"/>
        <v>0</v>
      </c>
      <c r="K295" s="57"/>
      <c r="L295" s="103"/>
    </row>
    <row r="296" spans="1:12" s="33" customFormat="1" ht="15" outlineLevel="1" x14ac:dyDescent="0.2">
      <c r="A296" s="170"/>
      <c r="B296" s="170" t="s">
        <v>639</v>
      </c>
      <c r="C296" s="217" t="str">
        <f>+VLOOKUP(B:B,INSUMOS!A:C,2,FALSE)</f>
        <v>LIMPIADOR REMOVEDOR PARA PVC Y CPVC (1/4 GAL)</v>
      </c>
      <c r="D296" s="190" t="str">
        <f>+VLOOKUP(B:B,INSUMOS!A:C,3,FALSE)</f>
        <v>UN</v>
      </c>
      <c r="E296" s="218">
        <v>5.0000000000000001E-3</v>
      </c>
      <c r="F296" s="218">
        <v>1.4999999999999999E-4</v>
      </c>
      <c r="G296" s="220">
        <f>+VLOOKUP(B:B,INSUMOS!A:H,4,FALSE)</f>
        <v>75022.727884492793</v>
      </c>
      <c r="H296" s="220">
        <f t="shared" si="52"/>
        <v>386.36704860513788</v>
      </c>
      <c r="I296" s="220">
        <f>+VLOOKUP(B:B,INSUMOS!A:H,5,FALSE)</f>
        <v>0</v>
      </c>
      <c r="J296" s="220">
        <f t="shared" si="52"/>
        <v>0</v>
      </c>
      <c r="K296" s="57"/>
      <c r="L296" s="103"/>
    </row>
    <row r="297" spans="1:12" s="33" customFormat="1" ht="15" outlineLevel="1" x14ac:dyDescent="0.2">
      <c r="A297" s="170"/>
      <c r="B297" s="170" t="s">
        <v>633</v>
      </c>
      <c r="C297" s="217" t="str">
        <f>+VLOOKUP(B:B,INSUMOS!A:C,2,FALSE)</f>
        <v>SOLDADURA PVC BOUNDING 1/8 GALON</v>
      </c>
      <c r="D297" s="190" t="str">
        <f>+VLOOKUP(B:B,INSUMOS!A:C,3,FALSE)</f>
        <v>UN</v>
      </c>
      <c r="E297" s="218">
        <v>5.0000000000000001E-3</v>
      </c>
      <c r="F297" s="218">
        <v>1.4999999999999999E-4</v>
      </c>
      <c r="G297" s="220">
        <f>+VLOOKUP(B:B,INSUMOS!A:H,4,FALSE)</f>
        <v>70774.173265612801</v>
      </c>
      <c r="H297" s="220">
        <f t="shared" si="52"/>
        <v>364.4869923179059</v>
      </c>
      <c r="I297" s="220">
        <f>+VLOOKUP(B:B,INSUMOS!A:H,5,FALSE)</f>
        <v>0</v>
      </c>
      <c r="J297" s="220">
        <f t="shared" si="52"/>
        <v>0</v>
      </c>
      <c r="K297" s="57"/>
      <c r="L297" s="103"/>
    </row>
    <row r="298" spans="1:12" s="33" customFormat="1" ht="15" outlineLevel="1" x14ac:dyDescent="0.2">
      <c r="A298" s="170"/>
      <c r="B298" s="170" t="s">
        <v>24</v>
      </c>
      <c r="C298" s="217" t="str">
        <f>+VLOOKUP(B:B,INSUMOS!A:C,2,FALSE)</f>
        <v>OFICIAL INSTALACIONES CON PRESTACIONES</v>
      </c>
      <c r="D298" s="190" t="str">
        <f>+VLOOKUP(B:B,INSUMOS!A:C,3,FALSE)</f>
        <v>HH</v>
      </c>
      <c r="E298" s="218">
        <v>0.5</v>
      </c>
      <c r="F298" s="219"/>
      <c r="G298" s="220">
        <f>+VLOOKUP(B:B,INSUMOS!A:H,4,FALSE)</f>
        <v>19932.605263999998</v>
      </c>
      <c r="H298" s="220">
        <f t="shared" si="52"/>
        <v>9966.302631999999</v>
      </c>
      <c r="I298" s="220">
        <f>+VLOOKUP(B:B,INSUMOS!A:H,5,FALSE)</f>
        <v>0</v>
      </c>
      <c r="J298" s="220">
        <f t="shared" si="52"/>
        <v>0</v>
      </c>
      <c r="K298" s="57"/>
      <c r="L298" s="103"/>
    </row>
    <row r="299" spans="1:12" s="33" customFormat="1" ht="15" x14ac:dyDescent="0.2">
      <c r="A299" s="211" t="s">
        <v>1880</v>
      </c>
      <c r="B299" s="211"/>
      <c r="C299" s="212" t="s">
        <v>1881</v>
      </c>
      <c r="D299" s="213" t="s">
        <v>287</v>
      </c>
      <c r="E299" s="214"/>
      <c r="F299" s="215"/>
      <c r="G299" s="216"/>
      <c r="H299" s="216">
        <f>SUBTOTAL(9,H300:H304)</f>
        <v>12281.388714756869</v>
      </c>
      <c r="I299" s="216"/>
      <c r="J299" s="216">
        <f>SUBTOTAL(9,J300:J304)</f>
        <v>0</v>
      </c>
      <c r="K299" s="57"/>
      <c r="L299" s="103"/>
    </row>
    <row r="300" spans="1:12" s="33" customFormat="1" ht="15" outlineLevel="1" x14ac:dyDescent="0.2">
      <c r="A300" s="170"/>
      <c r="B300" s="170" t="s">
        <v>251</v>
      </c>
      <c r="C300" s="217" t="str">
        <f>+VLOOKUP(B:B,INSUMOS!A:C,2,FALSE)</f>
        <v>HERRAMIENTA MENOR</v>
      </c>
      <c r="D300" s="190" t="str">
        <f>+VLOOKUP(B:B,INSUMOS!A:C,3,FALSE)</f>
        <v>GLB</v>
      </c>
      <c r="E300" s="218">
        <v>0.1</v>
      </c>
      <c r="F300" s="219"/>
      <c r="G300" s="220">
        <f>+VLOOKUP(B:B,INSUMOS!A:H,4,FALSE)</f>
        <v>4066.5798144</v>
      </c>
      <c r="H300" s="220">
        <f t="shared" ref="H300:J304" si="53">($E300+$F300)*G300</f>
        <v>406.65798144000001</v>
      </c>
      <c r="I300" s="220">
        <f>+VLOOKUP(B:B,INSUMOS!A:H,5,FALSE)</f>
        <v>0</v>
      </c>
      <c r="J300" s="220">
        <f t="shared" si="53"/>
        <v>0</v>
      </c>
      <c r="K300" s="57"/>
      <c r="L300" s="103"/>
    </row>
    <row r="301" spans="1:12" s="33" customFormat="1" ht="15" outlineLevel="1" x14ac:dyDescent="0.2">
      <c r="A301" s="170"/>
      <c r="B301" s="170" t="s">
        <v>639</v>
      </c>
      <c r="C301" s="217" t="str">
        <f>+VLOOKUP(B:B,INSUMOS!A:C,2,FALSE)</f>
        <v>LIMPIADOR REMOVEDOR PARA PVC Y CPVC (1/4 GAL)</v>
      </c>
      <c r="D301" s="190" t="str">
        <f>+VLOOKUP(B:B,INSUMOS!A:C,3,FALSE)</f>
        <v>UN</v>
      </c>
      <c r="E301" s="218">
        <v>8.0000000000000002E-3</v>
      </c>
      <c r="F301" s="218">
        <v>2.4000000000000001E-4</v>
      </c>
      <c r="G301" s="220">
        <f>+VLOOKUP(B:B,INSUMOS!A:H,4,FALSE)</f>
        <v>75022.727884492793</v>
      </c>
      <c r="H301" s="220">
        <f t="shared" si="53"/>
        <v>618.18727776822072</v>
      </c>
      <c r="I301" s="220">
        <f>+VLOOKUP(B:B,INSUMOS!A:H,5,FALSE)</f>
        <v>0</v>
      </c>
      <c r="J301" s="220">
        <f t="shared" si="53"/>
        <v>0</v>
      </c>
      <c r="K301" s="57"/>
      <c r="L301" s="103"/>
    </row>
    <row r="302" spans="1:12" ht="15" outlineLevel="1" x14ac:dyDescent="0.2">
      <c r="A302" s="170"/>
      <c r="B302" s="170" t="s">
        <v>633</v>
      </c>
      <c r="C302" s="217" t="str">
        <f>+VLOOKUP(B:B,INSUMOS!A:C,2,FALSE)</f>
        <v>SOLDADURA PVC BOUNDING 1/8 GALON</v>
      </c>
      <c r="D302" s="190" t="str">
        <f>+VLOOKUP(B:B,INSUMOS!A:C,3,FALSE)</f>
        <v>UN</v>
      </c>
      <c r="E302" s="218">
        <v>8.0000000000000002E-3</v>
      </c>
      <c r="F302" s="218">
        <v>2.4000000000000001E-4</v>
      </c>
      <c r="G302" s="220">
        <f>+VLOOKUP(B:B,INSUMOS!A:H,4,FALSE)</f>
        <v>70774.173265612801</v>
      </c>
      <c r="H302" s="220">
        <f t="shared" si="53"/>
        <v>583.17918770864958</v>
      </c>
      <c r="I302" s="220">
        <f>+VLOOKUP(B:B,INSUMOS!A:H,5,FALSE)</f>
        <v>0</v>
      </c>
      <c r="J302" s="220">
        <f t="shared" si="53"/>
        <v>0</v>
      </c>
      <c r="K302" s="57"/>
      <c r="L302" s="103"/>
    </row>
    <row r="303" spans="1:12" s="33" customFormat="1" ht="15" outlineLevel="1" x14ac:dyDescent="0.2">
      <c r="A303" s="170"/>
      <c r="B303" s="170" t="s">
        <v>915</v>
      </c>
      <c r="C303" s="217" t="str">
        <f>+VLOOKUP(B:B,INSUMOS!A:C,2,FALSE)</f>
        <v>TAPON DE PRUEBA O SOLDADO PRESION PVC 1/2"</v>
      </c>
      <c r="D303" s="190" t="str">
        <f>+VLOOKUP(B:B,INSUMOS!A:C,3,FALSE)</f>
        <v>UN</v>
      </c>
      <c r="E303" s="218">
        <v>1</v>
      </c>
      <c r="F303" s="219"/>
      <c r="G303" s="220">
        <f>+VLOOKUP(B:B,INSUMOS!A:H,4,FALSE)</f>
        <v>552.11403264</v>
      </c>
      <c r="H303" s="220">
        <f t="shared" si="53"/>
        <v>552.11403264</v>
      </c>
      <c r="I303" s="220">
        <f>+VLOOKUP(B:B,INSUMOS!A:H,5,FALSE)</f>
        <v>0</v>
      </c>
      <c r="J303" s="220">
        <f t="shared" si="53"/>
        <v>0</v>
      </c>
      <c r="K303" s="57"/>
      <c r="L303" s="103"/>
    </row>
    <row r="304" spans="1:12" s="33" customFormat="1" ht="15" outlineLevel="1" x14ac:dyDescent="0.2">
      <c r="A304" s="170"/>
      <c r="B304" s="170" t="s">
        <v>109</v>
      </c>
      <c r="C304" s="217" t="str">
        <f>+VLOOKUP(B:B,INSUMOS!A:C,2,FALSE)</f>
        <v>CUADRILLA  INSTALACIONES (OFICIAL + AYUDANTE) CON PRESTACIONES</v>
      </c>
      <c r="D304" s="190" t="str">
        <f>+VLOOKUP(B:B,INSUMOS!A:C,3,FALSE)</f>
        <v>HC</v>
      </c>
      <c r="E304" s="218">
        <v>0.3</v>
      </c>
      <c r="F304" s="219"/>
      <c r="G304" s="220">
        <f>+VLOOKUP(B:B,INSUMOS!A:H,4,FALSE)</f>
        <v>33737.500783999996</v>
      </c>
      <c r="H304" s="220">
        <f t="shared" si="53"/>
        <v>10121.250235199999</v>
      </c>
      <c r="I304" s="220">
        <f>+VLOOKUP(B:B,INSUMOS!A:H,5,FALSE)</f>
        <v>0</v>
      </c>
      <c r="J304" s="220">
        <f t="shared" si="53"/>
        <v>0</v>
      </c>
      <c r="K304" s="57"/>
      <c r="L304" s="103"/>
    </row>
    <row r="305" spans="1:12" s="33" customFormat="1" ht="15" x14ac:dyDescent="0.2">
      <c r="A305" s="211" t="s">
        <v>1882</v>
      </c>
      <c r="B305" s="211"/>
      <c r="C305" s="212" t="s">
        <v>1883</v>
      </c>
      <c r="D305" s="213" t="s">
        <v>287</v>
      </c>
      <c r="E305" s="214"/>
      <c r="F305" s="215"/>
      <c r="G305" s="216"/>
      <c r="H305" s="216">
        <f>SUBTOTAL(9,H306:H310)</f>
        <v>66229.92176604236</v>
      </c>
      <c r="I305" s="216"/>
      <c r="J305" s="216">
        <f>SUBTOTAL(9,J306:J310)</f>
        <v>0</v>
      </c>
      <c r="K305" s="57"/>
      <c r="L305" s="103"/>
    </row>
    <row r="306" spans="1:12" s="33" customFormat="1" ht="15" outlineLevel="1" x14ac:dyDescent="0.2">
      <c r="A306" s="165"/>
      <c r="B306" s="165" t="s">
        <v>251</v>
      </c>
      <c r="C306" s="217" t="str">
        <f>+VLOOKUP(B:B,INSUMOS!A:C,2,FALSE)</f>
        <v>HERRAMIENTA MENOR</v>
      </c>
      <c r="D306" s="190" t="str">
        <f>+VLOOKUP(B:B,INSUMOS!A:C,3,FALSE)</f>
        <v>GLB</v>
      </c>
      <c r="E306" s="243">
        <v>0.1</v>
      </c>
      <c r="F306" s="241"/>
      <c r="G306" s="220">
        <f>+VLOOKUP(B:B,INSUMOS!A:H,4,FALSE)</f>
        <v>4066.5798144</v>
      </c>
      <c r="H306" s="220">
        <f t="shared" ref="H306:J310" si="54">($E306+$F306)*G306</f>
        <v>406.65798144000001</v>
      </c>
      <c r="I306" s="220">
        <f>+VLOOKUP(B:B,INSUMOS!A:H,5,FALSE)</f>
        <v>0</v>
      </c>
      <c r="J306" s="220">
        <f t="shared" si="54"/>
        <v>0</v>
      </c>
      <c r="K306" s="57"/>
      <c r="L306" s="103"/>
    </row>
    <row r="307" spans="1:12" s="33" customFormat="1" ht="15" outlineLevel="1" x14ac:dyDescent="0.2">
      <c r="A307" s="165"/>
      <c r="B307" s="165" t="s">
        <v>983</v>
      </c>
      <c r="C307" s="217" t="str">
        <f>+VLOOKUP(B:B,INSUMOS!A:C,2,FALSE)</f>
        <v>TAPON SOLDADO DE 4" PVC GRIS</v>
      </c>
      <c r="D307" s="190" t="str">
        <f>+VLOOKUP(B:B,INSUMOS!A:C,3,FALSE)</f>
        <v>UN</v>
      </c>
      <c r="E307" s="243">
        <v>1</v>
      </c>
      <c r="F307" s="241"/>
      <c r="G307" s="220">
        <f>+VLOOKUP(B:B,INSUMOS!A:H,4,FALSE)</f>
        <v>59804.967257087999</v>
      </c>
      <c r="H307" s="220">
        <f t="shared" si="54"/>
        <v>59804.967257087999</v>
      </c>
      <c r="I307" s="220">
        <f>+VLOOKUP(B:B,INSUMOS!A:H,5,FALSE)</f>
        <v>0</v>
      </c>
      <c r="J307" s="220">
        <f t="shared" si="54"/>
        <v>0</v>
      </c>
      <c r="K307" s="57"/>
      <c r="L307" s="103"/>
    </row>
    <row r="308" spans="1:12" s="33" customFormat="1" ht="15" outlineLevel="1" x14ac:dyDescent="0.2">
      <c r="A308" s="165"/>
      <c r="B308" s="165" t="s">
        <v>639</v>
      </c>
      <c r="C308" s="217" t="str">
        <f>+VLOOKUP(B:B,INSUMOS!A:C,2,FALSE)</f>
        <v>LIMPIADOR REMOVEDOR PARA PVC Y CPVC (1/4 GAL)</v>
      </c>
      <c r="D308" s="190" t="str">
        <f>+VLOOKUP(B:B,INSUMOS!A:C,3,FALSE)</f>
        <v>UN</v>
      </c>
      <c r="E308" s="243">
        <v>0.02</v>
      </c>
      <c r="F308" s="241"/>
      <c r="G308" s="220">
        <f>+VLOOKUP(B:B,INSUMOS!A:H,4,FALSE)</f>
        <v>75022.727884492793</v>
      </c>
      <c r="H308" s="220">
        <f t="shared" si="54"/>
        <v>1500.4545576898558</v>
      </c>
      <c r="I308" s="220">
        <f>+VLOOKUP(B:B,INSUMOS!A:H,5,FALSE)</f>
        <v>0</v>
      </c>
      <c r="J308" s="220">
        <f t="shared" si="54"/>
        <v>0</v>
      </c>
      <c r="K308" s="57"/>
      <c r="L308" s="103"/>
    </row>
    <row r="309" spans="1:12" s="33" customFormat="1" ht="15" outlineLevel="1" x14ac:dyDescent="0.2">
      <c r="A309" s="165"/>
      <c r="B309" s="165" t="s">
        <v>633</v>
      </c>
      <c r="C309" s="217" t="str">
        <f>+VLOOKUP(B:B,INSUMOS!A:C,2,FALSE)</f>
        <v>SOLDADURA PVC BOUNDING 1/8 GALON</v>
      </c>
      <c r="D309" s="190" t="str">
        <f>+VLOOKUP(B:B,INSUMOS!A:C,3,FALSE)</f>
        <v>UN</v>
      </c>
      <c r="E309" s="243">
        <v>0.04</v>
      </c>
      <c r="F309" s="241"/>
      <c r="G309" s="220">
        <f>+VLOOKUP(B:B,INSUMOS!A:H,4,FALSE)</f>
        <v>70774.173265612801</v>
      </c>
      <c r="H309" s="220">
        <f t="shared" si="54"/>
        <v>2830.9669306245119</v>
      </c>
      <c r="I309" s="220">
        <f>+VLOOKUP(B:B,INSUMOS!A:H,5,FALSE)</f>
        <v>0</v>
      </c>
      <c r="J309" s="220">
        <f t="shared" si="54"/>
        <v>0</v>
      </c>
      <c r="K309" s="57"/>
      <c r="L309" s="103"/>
    </row>
    <row r="310" spans="1:12" s="33" customFormat="1" ht="15" outlineLevel="1" x14ac:dyDescent="0.2">
      <c r="A310" s="170"/>
      <c r="B310" s="170" t="s">
        <v>109</v>
      </c>
      <c r="C310" s="217" t="str">
        <f>+VLOOKUP(B:B,INSUMOS!A:C,2,FALSE)</f>
        <v>CUADRILLA  INSTALACIONES (OFICIAL + AYUDANTE) CON PRESTACIONES</v>
      </c>
      <c r="D310" s="190" t="str">
        <f>+VLOOKUP(B:B,INSUMOS!A:C,3,FALSE)</f>
        <v>HC</v>
      </c>
      <c r="E310" s="243">
        <v>0.05</v>
      </c>
      <c r="F310" s="241"/>
      <c r="G310" s="220">
        <f>+VLOOKUP(B:B,INSUMOS!A:H,4,FALSE)</f>
        <v>33737.500783999996</v>
      </c>
      <c r="H310" s="220">
        <f t="shared" si="54"/>
        <v>1686.8750391999999</v>
      </c>
      <c r="I310" s="220">
        <f>+VLOOKUP(B:B,INSUMOS!A:H,5,FALSE)</f>
        <v>0</v>
      </c>
      <c r="J310" s="220">
        <f t="shared" si="54"/>
        <v>0</v>
      </c>
      <c r="K310" s="57"/>
      <c r="L310" s="103"/>
    </row>
    <row r="311" spans="1:12" s="33" customFormat="1" ht="15" x14ac:dyDescent="0.2">
      <c r="A311" s="211" t="s">
        <v>1884</v>
      </c>
      <c r="B311" s="211"/>
      <c r="C311" s="212" t="s">
        <v>1885</v>
      </c>
      <c r="D311" s="213" t="s">
        <v>287</v>
      </c>
      <c r="E311" s="214"/>
      <c r="F311" s="215"/>
      <c r="G311" s="216"/>
      <c r="H311" s="216">
        <f>SUBTOTAL(9,H312:H316)</f>
        <v>19116.475651824512</v>
      </c>
      <c r="I311" s="216"/>
      <c r="J311" s="216">
        <f>SUBTOTAL(9,J312:J316)</f>
        <v>0</v>
      </c>
      <c r="K311" s="57"/>
      <c r="L311" s="103"/>
    </row>
    <row r="312" spans="1:12" ht="15" outlineLevel="1" x14ac:dyDescent="0.2">
      <c r="A312" s="170"/>
      <c r="B312" s="170" t="s">
        <v>251</v>
      </c>
      <c r="C312" s="217" t="str">
        <f>+VLOOKUP(B:B,INSUMOS!A:C,2,FALSE)</f>
        <v>HERRAMIENTA MENOR</v>
      </c>
      <c r="D312" s="190" t="str">
        <f>+VLOOKUP(B:B,INSUMOS!A:C,3,FALSE)</f>
        <v>GLB</v>
      </c>
      <c r="E312" s="224">
        <v>0.3</v>
      </c>
      <c r="F312" s="241"/>
      <c r="G312" s="220">
        <f>+VLOOKUP(B:B,INSUMOS!A:H,4,FALSE)</f>
        <v>4066.5798144</v>
      </c>
      <c r="H312" s="220">
        <f t="shared" ref="H312:J316" si="55">($E312+$F312)*G312</f>
        <v>1219.9739443199999</v>
      </c>
      <c r="I312" s="220">
        <f>+VLOOKUP(B:B,INSUMOS!A:H,5,FALSE)</f>
        <v>0</v>
      </c>
      <c r="J312" s="220">
        <f t="shared" si="55"/>
        <v>0</v>
      </c>
      <c r="K312" s="57"/>
      <c r="L312" s="103"/>
    </row>
    <row r="313" spans="1:12" ht="15" outlineLevel="1" x14ac:dyDescent="0.2">
      <c r="A313" s="244"/>
      <c r="B313" s="244" t="s">
        <v>616</v>
      </c>
      <c r="C313" s="217" t="str">
        <f>+VLOOKUP(B:B,INSUMOS!A:C,2,FALSE)</f>
        <v>SILICONA NEUTRA BLANCA TIPO PINTUCO O SIMILAR 300 ML</v>
      </c>
      <c r="D313" s="190" t="str">
        <f>+VLOOKUP(B:B,INSUMOS!A:C,3,FALSE)</f>
        <v>UN</v>
      </c>
      <c r="E313" s="224">
        <v>0.04</v>
      </c>
      <c r="F313" s="241"/>
      <c r="G313" s="220">
        <f>+VLOOKUP(B:B,INSUMOS!A:H,4,FALSE)</f>
        <v>32924.6518576128</v>
      </c>
      <c r="H313" s="220">
        <f t="shared" si="55"/>
        <v>1316.9860743045119</v>
      </c>
      <c r="I313" s="220">
        <f>+VLOOKUP(B:B,INSUMOS!A:H,5,FALSE)</f>
        <v>0</v>
      </c>
      <c r="J313" s="220">
        <f t="shared" si="55"/>
        <v>0</v>
      </c>
      <c r="K313" s="57"/>
      <c r="L313" s="103"/>
    </row>
    <row r="314" spans="1:12" ht="15" outlineLevel="1" x14ac:dyDescent="0.2">
      <c r="A314" s="244"/>
      <c r="B314" s="244" t="s">
        <v>193</v>
      </c>
      <c r="C314" s="217" t="str">
        <f>+VLOOKUP(B:B,INSUMOS!A:C,2,FALSE)</f>
        <v>CEMENTO BLANCO</v>
      </c>
      <c r="D314" s="190" t="str">
        <f>+VLOOKUP(B:B,INSUMOS!A:C,3,FALSE)</f>
        <v>KG</v>
      </c>
      <c r="E314" s="224">
        <v>0.5</v>
      </c>
      <c r="F314" s="241"/>
      <c r="G314" s="220">
        <f>+VLOOKUP(B:B,INSUMOS!A:H,4,FALSE)</f>
        <v>1501.6016179200001</v>
      </c>
      <c r="H314" s="220">
        <f t="shared" ref="H314" si="56">($E314+$F314)*G314</f>
        <v>750.80080896000004</v>
      </c>
      <c r="I314" s="220">
        <f>+VLOOKUP(B:B,INSUMOS!A:H,5,FALSE)</f>
        <v>0</v>
      </c>
      <c r="J314" s="220">
        <f t="shared" ref="J314" si="57">($E314+$F314)*I314</f>
        <v>0</v>
      </c>
      <c r="K314" s="57"/>
      <c r="L314" s="103"/>
    </row>
    <row r="315" spans="1:12" s="34" customFormat="1" ht="15" outlineLevel="1" x14ac:dyDescent="0.2">
      <c r="A315" s="170"/>
      <c r="B315" s="170" t="s">
        <v>943</v>
      </c>
      <c r="C315" s="217" t="str">
        <f>+VLOOKUP(B:B,INSUMOS!A:C,2,FALSE)</f>
        <v>TAPA REGISTRO 15 X 15 PLÁSTICA</v>
      </c>
      <c r="D315" s="190" t="str">
        <f>+VLOOKUP(B:B,INSUMOS!A:C,3,FALSE)</f>
        <v>UN</v>
      </c>
      <c r="E315" s="224">
        <v>1</v>
      </c>
      <c r="F315" s="241"/>
      <c r="G315" s="220">
        <f>+VLOOKUP(B:B,INSUMOS!A:H,4,FALSE)</f>
        <v>12888.025098239999</v>
      </c>
      <c r="H315" s="220">
        <f t="shared" si="55"/>
        <v>12888.025098239999</v>
      </c>
      <c r="I315" s="220">
        <f>+VLOOKUP(B:B,INSUMOS!A:H,5,FALSE)</f>
        <v>0</v>
      </c>
      <c r="J315" s="220">
        <f t="shared" si="55"/>
        <v>0</v>
      </c>
      <c r="K315" s="57"/>
      <c r="L315" s="103"/>
    </row>
    <row r="316" spans="1:12" s="34" customFormat="1" ht="15" outlineLevel="1" x14ac:dyDescent="0.2">
      <c r="A316" s="170"/>
      <c r="B316" s="170" t="s">
        <v>14</v>
      </c>
      <c r="C316" s="217" t="str">
        <f>+VLOOKUP(B:B,INSUMOS!A:C,2,FALSE)</f>
        <v>AYUDANTE ALBAÑILERÍA CON PRESTACIONES</v>
      </c>
      <c r="D316" s="190" t="str">
        <f>+VLOOKUP(B:B,INSUMOS!A:C,3,FALSE)</f>
        <v>HH</v>
      </c>
      <c r="E316" s="224">
        <v>0.25</v>
      </c>
      <c r="F316" s="241"/>
      <c r="G316" s="220">
        <f>+VLOOKUP(B:B,INSUMOS!A:H,4,FALSE)</f>
        <v>11762.758904</v>
      </c>
      <c r="H316" s="220">
        <f t="shared" si="55"/>
        <v>2940.6897260000001</v>
      </c>
      <c r="I316" s="220">
        <f>+VLOOKUP(B:B,INSUMOS!A:H,5,FALSE)</f>
        <v>0</v>
      </c>
      <c r="J316" s="220">
        <f t="shared" si="55"/>
        <v>0</v>
      </c>
      <c r="K316" s="57"/>
      <c r="L316" s="103"/>
    </row>
    <row r="317" spans="1:12" s="33" customFormat="1" ht="15" x14ac:dyDescent="0.2">
      <c r="A317" s="211" t="s">
        <v>1886</v>
      </c>
      <c r="B317" s="211"/>
      <c r="C317" s="212" t="s">
        <v>1887</v>
      </c>
      <c r="D317" s="213" t="s">
        <v>287</v>
      </c>
      <c r="E317" s="214"/>
      <c r="F317" s="215"/>
      <c r="G317" s="216"/>
      <c r="H317" s="216">
        <f>SUBTOTAL(9,H318:H322)</f>
        <v>23239.441297738911</v>
      </c>
      <c r="I317" s="216"/>
      <c r="J317" s="216">
        <f>SUBTOTAL(9,J318:J322)</f>
        <v>0</v>
      </c>
      <c r="K317" s="57"/>
      <c r="L317" s="103"/>
    </row>
    <row r="318" spans="1:12" ht="15" outlineLevel="1" x14ac:dyDescent="0.2">
      <c r="A318" s="170"/>
      <c r="B318" s="170" t="s">
        <v>251</v>
      </c>
      <c r="C318" s="217" t="str">
        <f>+VLOOKUP(B:B,INSUMOS!A:C,2,FALSE)</f>
        <v>HERRAMIENTA MENOR</v>
      </c>
      <c r="D318" s="190" t="str">
        <f>+VLOOKUP(B:B,INSUMOS!A:C,3,FALSE)</f>
        <v>GLB</v>
      </c>
      <c r="E318" s="218">
        <v>0.3</v>
      </c>
      <c r="F318" s="219"/>
      <c r="G318" s="220">
        <f>+VLOOKUP(B:B,INSUMOS!A:H,4,FALSE)</f>
        <v>4066.5798144</v>
      </c>
      <c r="H318" s="220">
        <f t="shared" ref="H318:J322" si="58">($E318+$F318)*G318</f>
        <v>1219.9739443199999</v>
      </c>
      <c r="I318" s="220">
        <f>+VLOOKUP(B:B,INSUMOS!A:H,5,FALSE)</f>
        <v>0</v>
      </c>
      <c r="J318" s="220">
        <f t="shared" si="58"/>
        <v>0</v>
      </c>
      <c r="K318" s="57"/>
      <c r="L318" s="103"/>
    </row>
    <row r="319" spans="1:12" ht="15" outlineLevel="1" x14ac:dyDescent="0.2">
      <c r="A319" s="170"/>
      <c r="B319" s="170" t="s">
        <v>616</v>
      </c>
      <c r="C319" s="217" t="str">
        <f>+VLOOKUP(B:B,INSUMOS!A:C,2,FALSE)</f>
        <v>SILICONA NEUTRA BLANCA TIPO PINTUCO O SIMILAR 300 ML</v>
      </c>
      <c r="D319" s="190" t="str">
        <f>+VLOOKUP(B:B,INSUMOS!A:C,3,FALSE)</f>
        <v>UN</v>
      </c>
      <c r="E319" s="218">
        <v>0.05</v>
      </c>
      <c r="F319" s="219">
        <v>2.3999999999999998E-3</v>
      </c>
      <c r="G319" s="220">
        <f>+VLOOKUP(B:B,INSUMOS!A:H,4,FALSE)</f>
        <v>32924.6518576128</v>
      </c>
      <c r="H319" s="220">
        <f t="shared" si="58"/>
        <v>1725.2517573389107</v>
      </c>
      <c r="I319" s="220">
        <f>+VLOOKUP(B:B,INSUMOS!A:H,5,FALSE)</f>
        <v>0</v>
      </c>
      <c r="J319" s="220">
        <f t="shared" si="58"/>
        <v>0</v>
      </c>
      <c r="K319" s="57"/>
      <c r="L319" s="103"/>
    </row>
    <row r="320" spans="1:12" ht="15" outlineLevel="1" x14ac:dyDescent="0.2">
      <c r="A320" s="244"/>
      <c r="B320" s="244" t="s">
        <v>193</v>
      </c>
      <c r="C320" s="217" t="str">
        <f>+VLOOKUP(B:B,INSUMOS!A:C,2,FALSE)</f>
        <v>CEMENTO BLANCO</v>
      </c>
      <c r="D320" s="190" t="str">
        <f>+VLOOKUP(B:B,INSUMOS!A:C,3,FALSE)</f>
        <v>KG</v>
      </c>
      <c r="E320" s="224">
        <v>0.5</v>
      </c>
      <c r="F320" s="241"/>
      <c r="G320" s="220">
        <f>+VLOOKUP(B:B,INSUMOS!A:H,4,FALSE)</f>
        <v>1501.6016179200001</v>
      </c>
      <c r="H320" s="220">
        <f t="shared" si="58"/>
        <v>750.80080896000004</v>
      </c>
      <c r="I320" s="220">
        <f>+VLOOKUP(B:B,INSUMOS!A:H,5,FALSE)</f>
        <v>0</v>
      </c>
      <c r="J320" s="220">
        <f t="shared" si="58"/>
        <v>0</v>
      </c>
      <c r="K320" s="57"/>
      <c r="L320" s="103"/>
    </row>
    <row r="321" spans="1:12" ht="15" outlineLevel="1" x14ac:dyDescent="0.2">
      <c r="A321" s="170"/>
      <c r="B321" s="170" t="s">
        <v>985</v>
      </c>
      <c r="C321" s="217" t="str">
        <f>+VLOOKUP(B:B,INSUMOS!A:C,2,FALSE)</f>
        <v xml:space="preserve">TAPA REGISTRO PLASTICA 20 CM X 20 CM </v>
      </c>
      <c r="D321" s="190" t="str">
        <f>+VLOOKUP(B:B,INSUMOS!A:C,3,FALSE)</f>
        <v>UN</v>
      </c>
      <c r="E321" s="218">
        <v>1</v>
      </c>
      <c r="F321" s="219"/>
      <c r="G321" s="220">
        <f>+VLOOKUP(B:B,INSUMOS!A:H,4,FALSE)</f>
        <v>16602.72506112</v>
      </c>
      <c r="H321" s="220">
        <f t="shared" si="58"/>
        <v>16602.72506112</v>
      </c>
      <c r="I321" s="220">
        <f>+VLOOKUP(B:B,INSUMOS!A:H,5,FALSE)</f>
        <v>0</v>
      </c>
      <c r="J321" s="220">
        <f t="shared" si="58"/>
        <v>0</v>
      </c>
      <c r="K321" s="57"/>
      <c r="L321" s="103"/>
    </row>
    <row r="322" spans="1:12" ht="15" outlineLevel="1" x14ac:dyDescent="0.2">
      <c r="A322" s="170"/>
      <c r="B322" s="170" t="s">
        <v>14</v>
      </c>
      <c r="C322" s="217" t="str">
        <f>+VLOOKUP(B:B,INSUMOS!A:C,2,FALSE)</f>
        <v>AYUDANTE ALBAÑILERÍA CON PRESTACIONES</v>
      </c>
      <c r="D322" s="190" t="str">
        <f>+VLOOKUP(B:B,INSUMOS!A:C,3,FALSE)</f>
        <v>HH</v>
      </c>
      <c r="E322" s="218">
        <v>0.25</v>
      </c>
      <c r="F322" s="219"/>
      <c r="G322" s="220">
        <f>+VLOOKUP(B:B,INSUMOS!A:H,4,FALSE)</f>
        <v>11762.758904</v>
      </c>
      <c r="H322" s="220">
        <f t="shared" si="58"/>
        <v>2940.6897260000001</v>
      </c>
      <c r="I322" s="220">
        <f>+VLOOKUP(B:B,INSUMOS!A:H,5,FALSE)</f>
        <v>0</v>
      </c>
      <c r="J322" s="220">
        <f t="shared" si="58"/>
        <v>0</v>
      </c>
      <c r="K322" s="57"/>
      <c r="L322" s="103"/>
    </row>
    <row r="323" spans="1:12" s="34" customFormat="1" ht="15" x14ac:dyDescent="0.2">
      <c r="A323" s="211" t="s">
        <v>1888</v>
      </c>
      <c r="B323" s="211"/>
      <c r="C323" s="212" t="s">
        <v>1889</v>
      </c>
      <c r="D323" s="213" t="s">
        <v>362</v>
      </c>
      <c r="E323" s="214"/>
      <c r="F323" s="215"/>
      <c r="G323" s="216"/>
      <c r="H323" s="216">
        <f>SUBTOTAL(9,H324:H331)</f>
        <v>34023.50640646703</v>
      </c>
      <c r="I323" s="216"/>
      <c r="J323" s="216">
        <f>SUBTOTAL(9,J324:J331)</f>
        <v>0</v>
      </c>
      <c r="K323" s="57"/>
      <c r="L323" s="103"/>
    </row>
    <row r="324" spans="1:12" s="34" customFormat="1" ht="15" outlineLevel="1" x14ac:dyDescent="0.2">
      <c r="A324" s="165"/>
      <c r="B324" s="165" t="s">
        <v>251</v>
      </c>
      <c r="C324" s="217" t="str">
        <f>+VLOOKUP(B:B,INSUMOS!A:C,2,FALSE)</f>
        <v>HERRAMIENTA MENOR</v>
      </c>
      <c r="D324" s="190" t="str">
        <f>+VLOOKUP(B:B,INSUMOS!A:C,3,FALSE)</f>
        <v>GLB</v>
      </c>
      <c r="E324" s="239">
        <v>0.1</v>
      </c>
      <c r="F324" s="240"/>
      <c r="G324" s="220">
        <f>+VLOOKUP(B:B,INSUMOS!A:H,4,FALSE)</f>
        <v>4066.5798144</v>
      </c>
      <c r="H324" s="220">
        <f t="shared" ref="H324:J331" si="59">($E324+$F324)*G324</f>
        <v>406.65798144000001</v>
      </c>
      <c r="I324" s="220">
        <f>+VLOOKUP(B:B,INSUMOS!A:H,5,FALSE)</f>
        <v>0</v>
      </c>
      <c r="J324" s="220">
        <f t="shared" si="59"/>
        <v>0</v>
      </c>
      <c r="K324" s="57"/>
      <c r="L324" s="103"/>
    </row>
    <row r="325" spans="1:12" s="34" customFormat="1" ht="15" outlineLevel="1" x14ac:dyDescent="0.2">
      <c r="A325" s="165"/>
      <c r="B325" s="165" t="s">
        <v>693</v>
      </c>
      <c r="C325" s="217" t="str">
        <f>+VLOOKUP(B:B,INSUMOS!A:C,2,FALSE)</f>
        <v>ABRAZADERA ACERO DE 2"</v>
      </c>
      <c r="D325" s="190" t="str">
        <f>+VLOOKUP(B:B,INSUMOS!A:C,3,FALSE)</f>
        <v>UN</v>
      </c>
      <c r="E325" s="239">
        <v>1</v>
      </c>
      <c r="F325" s="240"/>
      <c r="G325" s="220">
        <f>+VLOOKUP(B:B,INSUMOS!A:H,4,FALSE)</f>
        <v>3091.590998016</v>
      </c>
      <c r="H325" s="220">
        <f t="shared" si="59"/>
        <v>3091.590998016</v>
      </c>
      <c r="I325" s="220">
        <f>+VLOOKUP(B:B,INSUMOS!A:H,5,FALSE)</f>
        <v>0</v>
      </c>
      <c r="J325" s="220">
        <f t="shared" si="59"/>
        <v>0</v>
      </c>
      <c r="K325" s="57"/>
      <c r="L325" s="103"/>
    </row>
    <row r="326" spans="1:12" s="37" customFormat="1" ht="15" outlineLevel="1" x14ac:dyDescent="0.2">
      <c r="A326" s="165"/>
      <c r="B326" s="165" t="s">
        <v>987</v>
      </c>
      <c r="C326" s="217" t="str">
        <f>+VLOOKUP(B:B,INSUMOS!A:C,2,FALSE)</f>
        <v>CODO REVENTILADO 3X2</v>
      </c>
      <c r="D326" s="190" t="str">
        <f>+VLOOKUP(B:B,INSUMOS!A:C,3,FALSE)</f>
        <v>UN</v>
      </c>
      <c r="E326" s="239">
        <v>0.16</v>
      </c>
      <c r="F326" s="240"/>
      <c r="G326" s="220">
        <f>+VLOOKUP(B:B,INSUMOS!A:H,4,FALSE)</f>
        <v>30424.0457008128</v>
      </c>
      <c r="H326" s="220">
        <f t="shared" si="59"/>
        <v>4867.8473121300476</v>
      </c>
      <c r="I326" s="220">
        <f>+VLOOKUP(B:B,INSUMOS!A:H,5,FALSE)</f>
        <v>0</v>
      </c>
      <c r="J326" s="220">
        <f t="shared" si="59"/>
        <v>0</v>
      </c>
      <c r="K326" s="57"/>
      <c r="L326" s="103"/>
    </row>
    <row r="327" spans="1:12" s="34" customFormat="1" ht="15" outlineLevel="1" x14ac:dyDescent="0.2">
      <c r="A327" s="165"/>
      <c r="B327" s="165" t="s">
        <v>639</v>
      </c>
      <c r="C327" s="217" t="str">
        <f>+VLOOKUP(B:B,INSUMOS!A:C,2,FALSE)</f>
        <v>LIMPIADOR REMOVEDOR PARA PVC Y CPVC (1/4 GAL)</v>
      </c>
      <c r="D327" s="190" t="str">
        <f>+VLOOKUP(B:B,INSUMOS!A:C,3,FALSE)</f>
        <v>UN</v>
      </c>
      <c r="E327" s="239">
        <v>0.02</v>
      </c>
      <c r="F327" s="240">
        <v>8.9999999999999998E-4</v>
      </c>
      <c r="G327" s="220">
        <f>+VLOOKUP(B:B,INSUMOS!A:H,4,FALSE)</f>
        <v>75022.727884492793</v>
      </c>
      <c r="H327" s="220">
        <f t="shared" si="59"/>
        <v>1567.9750127858995</v>
      </c>
      <c r="I327" s="220">
        <f>+VLOOKUP(B:B,INSUMOS!A:H,5,FALSE)</f>
        <v>0</v>
      </c>
      <c r="J327" s="220">
        <f t="shared" si="59"/>
        <v>0</v>
      </c>
      <c r="K327" s="57"/>
      <c r="L327" s="103"/>
    </row>
    <row r="328" spans="1:12" s="34" customFormat="1" ht="15" outlineLevel="1" x14ac:dyDescent="0.2">
      <c r="A328" s="165"/>
      <c r="B328" s="165" t="s">
        <v>633</v>
      </c>
      <c r="C328" s="217" t="str">
        <f>+VLOOKUP(B:B,INSUMOS!A:C,2,FALSE)</f>
        <v>SOLDADURA PVC BOUNDING 1/8 GALON</v>
      </c>
      <c r="D328" s="190" t="str">
        <f>+VLOOKUP(B:B,INSUMOS!A:C,3,FALSE)</f>
        <v>UN</v>
      </c>
      <c r="E328" s="239">
        <v>0.03</v>
      </c>
      <c r="F328" s="240">
        <v>8.9999999999999998E-4</v>
      </c>
      <c r="G328" s="220">
        <f>+VLOOKUP(B:B,INSUMOS!A:H,4,FALSE)</f>
        <v>70774.173265612801</v>
      </c>
      <c r="H328" s="220">
        <f t="shared" si="59"/>
        <v>2186.9219539074356</v>
      </c>
      <c r="I328" s="220">
        <f>+VLOOKUP(B:B,INSUMOS!A:H,5,FALSE)</f>
        <v>0</v>
      </c>
      <c r="J328" s="220">
        <f t="shared" si="59"/>
        <v>0</v>
      </c>
      <c r="K328" s="57"/>
      <c r="L328" s="103"/>
    </row>
    <row r="329" spans="1:12" s="34" customFormat="1" ht="15" outlineLevel="1" x14ac:dyDescent="0.2">
      <c r="A329" s="165"/>
      <c r="B329" s="165" t="s">
        <v>989</v>
      </c>
      <c r="C329" s="217" t="str">
        <f>+VLOOKUP(B:B,INSUMOS!A:C,2,FALSE)</f>
        <v>TEE PVC SANITARIA REDUCIDA 3X2</v>
      </c>
      <c r="D329" s="190" t="str">
        <f>+VLOOKUP(B:B,INSUMOS!A:C,3,FALSE)</f>
        <v>UN</v>
      </c>
      <c r="E329" s="239">
        <v>0.16</v>
      </c>
      <c r="F329" s="240"/>
      <c r="G329" s="220">
        <f>+VLOOKUP(B:B,INSUMOS!A:H,4,FALSE)</f>
        <v>21788.288992972801</v>
      </c>
      <c r="H329" s="220">
        <f t="shared" si="59"/>
        <v>3486.1262388756481</v>
      </c>
      <c r="I329" s="220">
        <f>+VLOOKUP(B:B,INSUMOS!A:H,5,FALSE)</f>
        <v>0</v>
      </c>
      <c r="J329" s="220">
        <f t="shared" si="59"/>
        <v>0</v>
      </c>
      <c r="K329" s="57"/>
      <c r="L329" s="103"/>
    </row>
    <row r="330" spans="1:12" s="34" customFormat="1" ht="15" outlineLevel="1" x14ac:dyDescent="0.2">
      <c r="A330" s="165"/>
      <c r="B330" s="165" t="s">
        <v>991</v>
      </c>
      <c r="C330" s="217" t="str">
        <f>+VLOOKUP(B:B,INSUMOS!A:C,2,FALSE)</f>
        <v>TUBO PVC VENTILACIÓN DE 2"</v>
      </c>
      <c r="D330" s="190" t="str">
        <f>+VLOOKUP(B:B,INSUMOS!A:C,3,FALSE)</f>
        <v>ML</v>
      </c>
      <c r="E330" s="239">
        <v>1.1000000000000001</v>
      </c>
      <c r="F330" s="240"/>
      <c r="G330" s="220">
        <f>+VLOOKUP(B:B,INSUMOS!A:H,4,FALSE)</f>
        <v>10608.078865920001</v>
      </c>
      <c r="H330" s="220">
        <f t="shared" si="59"/>
        <v>11668.886752512002</v>
      </c>
      <c r="I330" s="220">
        <f>+VLOOKUP(B:B,INSUMOS!A:H,5,FALSE)</f>
        <v>0</v>
      </c>
      <c r="J330" s="220">
        <f t="shared" si="59"/>
        <v>0</v>
      </c>
      <c r="K330" s="57"/>
      <c r="L330" s="103"/>
    </row>
    <row r="331" spans="1:12" s="34" customFormat="1" ht="15" outlineLevel="1" x14ac:dyDescent="0.2">
      <c r="A331" s="165"/>
      <c r="B331" s="165" t="s">
        <v>109</v>
      </c>
      <c r="C331" s="217" t="str">
        <f>+VLOOKUP(B:B,INSUMOS!A:C,2,FALSE)</f>
        <v>CUADRILLA  INSTALACIONES (OFICIAL + AYUDANTE) CON PRESTACIONES</v>
      </c>
      <c r="D331" s="190" t="str">
        <f>+VLOOKUP(B:B,INSUMOS!A:C,3,FALSE)</f>
        <v>HC</v>
      </c>
      <c r="E331" s="239">
        <v>0.2</v>
      </c>
      <c r="F331" s="240"/>
      <c r="G331" s="220">
        <f>+VLOOKUP(B:B,INSUMOS!A:H,4,FALSE)</f>
        <v>33737.500783999996</v>
      </c>
      <c r="H331" s="220">
        <f t="shared" si="59"/>
        <v>6747.5001567999998</v>
      </c>
      <c r="I331" s="220">
        <f>+VLOOKUP(B:B,INSUMOS!A:H,5,FALSE)</f>
        <v>0</v>
      </c>
      <c r="J331" s="220">
        <f t="shared" si="59"/>
        <v>0</v>
      </c>
      <c r="K331" s="57"/>
      <c r="L331" s="103"/>
    </row>
    <row r="332" spans="1:12" ht="15" x14ac:dyDescent="0.2">
      <c r="A332" s="211" t="s">
        <v>1890</v>
      </c>
      <c r="B332" s="211"/>
      <c r="C332" s="212" t="s">
        <v>1891</v>
      </c>
      <c r="D332" s="213" t="s">
        <v>362</v>
      </c>
      <c r="E332" s="214"/>
      <c r="F332" s="215"/>
      <c r="G332" s="216"/>
      <c r="H332" s="216">
        <f>SUBTOTAL(9,H333:H339)</f>
        <v>17037.780418518527</v>
      </c>
      <c r="I332" s="216"/>
      <c r="J332" s="216">
        <f>SUBTOTAL(9,J333:J339)</f>
        <v>0</v>
      </c>
      <c r="K332" s="57"/>
      <c r="L332" s="103"/>
    </row>
    <row r="333" spans="1:12" s="33" customFormat="1" ht="15" outlineLevel="1" x14ac:dyDescent="0.2">
      <c r="A333" s="165"/>
      <c r="B333" s="165" t="s">
        <v>251</v>
      </c>
      <c r="C333" s="217" t="str">
        <f>+VLOOKUP(B:B,INSUMOS!A:C,2,FALSE)</f>
        <v>HERRAMIENTA MENOR</v>
      </c>
      <c r="D333" s="190" t="str">
        <f>+VLOOKUP(B:B,INSUMOS!A:C,3,FALSE)</f>
        <v>GLB</v>
      </c>
      <c r="E333" s="239">
        <v>0.1</v>
      </c>
      <c r="F333" s="241"/>
      <c r="G333" s="220">
        <f>+VLOOKUP(B:B,INSUMOS!A:H,4,FALSE)</f>
        <v>4066.5798144</v>
      </c>
      <c r="H333" s="220">
        <f t="shared" ref="H333:J339" si="60">($E333+$F333)*G333</f>
        <v>406.65798144000001</v>
      </c>
      <c r="I333" s="220">
        <f>+VLOOKUP(B:B,INSUMOS!A:H,5,FALSE)</f>
        <v>0</v>
      </c>
      <c r="J333" s="220">
        <f t="shared" si="60"/>
        <v>0</v>
      </c>
      <c r="K333" s="57"/>
      <c r="L333" s="103"/>
    </row>
    <row r="334" spans="1:12" s="33" customFormat="1" ht="15" outlineLevel="1" x14ac:dyDescent="0.2">
      <c r="A334" s="165"/>
      <c r="B334" s="165" t="s">
        <v>639</v>
      </c>
      <c r="C334" s="217" t="str">
        <f>+VLOOKUP(B:B,INSUMOS!A:C,2,FALSE)</f>
        <v>LIMPIADOR REMOVEDOR PARA PVC Y CPVC (1/4 GAL)</v>
      </c>
      <c r="D334" s="190" t="str">
        <f>+VLOOKUP(B:B,INSUMOS!A:C,3,FALSE)</f>
        <v>UN</v>
      </c>
      <c r="E334" s="239">
        <v>5.0000000000000001E-3</v>
      </c>
      <c r="F334" s="241"/>
      <c r="G334" s="220">
        <f>+VLOOKUP(B:B,INSUMOS!A:H,4,FALSE)</f>
        <v>75022.727884492793</v>
      </c>
      <c r="H334" s="220">
        <f t="shared" si="60"/>
        <v>375.11363942246396</v>
      </c>
      <c r="I334" s="220">
        <f>+VLOOKUP(B:B,INSUMOS!A:H,5,FALSE)</f>
        <v>0</v>
      </c>
      <c r="J334" s="220">
        <f t="shared" si="60"/>
        <v>0</v>
      </c>
      <c r="K334" s="57"/>
      <c r="L334" s="103"/>
    </row>
    <row r="335" spans="1:12" s="33" customFormat="1" ht="15" outlineLevel="1" x14ac:dyDescent="0.2">
      <c r="A335" s="165"/>
      <c r="B335" s="165" t="s">
        <v>633</v>
      </c>
      <c r="C335" s="217" t="str">
        <f>+VLOOKUP(B:B,INSUMOS!A:C,2,FALSE)</f>
        <v>SOLDADURA PVC BOUNDING 1/8 GALON</v>
      </c>
      <c r="D335" s="190" t="str">
        <f>+VLOOKUP(B:B,INSUMOS!A:C,3,FALSE)</f>
        <v>UN</v>
      </c>
      <c r="E335" s="239">
        <v>5.0000000000000001E-3</v>
      </c>
      <c r="F335" s="241"/>
      <c r="G335" s="220">
        <f>+VLOOKUP(B:B,INSUMOS!A:H,4,FALSE)</f>
        <v>70774.173265612801</v>
      </c>
      <c r="H335" s="220">
        <f t="shared" si="60"/>
        <v>353.87086632806398</v>
      </c>
      <c r="I335" s="220">
        <f>+VLOOKUP(B:B,INSUMOS!A:H,5,FALSE)</f>
        <v>0</v>
      </c>
      <c r="J335" s="220">
        <f t="shared" si="60"/>
        <v>0</v>
      </c>
      <c r="K335" s="57"/>
      <c r="L335" s="103"/>
    </row>
    <row r="336" spans="1:12" s="33" customFormat="1" ht="15" outlineLevel="1" x14ac:dyDescent="0.2">
      <c r="A336" s="165"/>
      <c r="B336" s="165" t="s">
        <v>995</v>
      </c>
      <c r="C336" s="217" t="str">
        <f>+VLOOKUP(B:B,INSUMOS!A:C,2,FALSE)</f>
        <v>CODO 90 PRESION PVC 1/2"</v>
      </c>
      <c r="D336" s="190" t="str">
        <f>+VLOOKUP(B:B,INSUMOS!A:C,3,FALSE)</f>
        <v>UN</v>
      </c>
      <c r="E336" s="239">
        <v>0.5</v>
      </c>
      <c r="F336" s="241"/>
      <c r="G336" s="220">
        <f>+VLOOKUP(B:B,INSUMOS!A:H,4,FALSE)</f>
        <v>847.35886848000007</v>
      </c>
      <c r="H336" s="220">
        <f t="shared" si="60"/>
        <v>423.67943424000003</v>
      </c>
      <c r="I336" s="220">
        <f>+VLOOKUP(B:B,INSUMOS!A:H,5,FALSE)</f>
        <v>0</v>
      </c>
      <c r="J336" s="220">
        <f t="shared" si="60"/>
        <v>0</v>
      </c>
      <c r="K336" s="57"/>
      <c r="L336" s="103"/>
    </row>
    <row r="337" spans="1:12" s="33" customFormat="1" ht="15" outlineLevel="1" x14ac:dyDescent="0.2">
      <c r="A337" s="165"/>
      <c r="B337" s="165" t="s">
        <v>887</v>
      </c>
      <c r="C337" s="217" t="str">
        <f>+VLOOKUP(B:B,INSUMOS!A:C,2,FALSE)</f>
        <v>TEE PRESION PVC 1/2"</v>
      </c>
      <c r="D337" s="190" t="str">
        <f>+VLOOKUP(B:B,INSUMOS!A:C,3,FALSE)</f>
        <v>UN</v>
      </c>
      <c r="E337" s="239">
        <v>0.25</v>
      </c>
      <c r="F337" s="241"/>
      <c r="G337" s="220">
        <f>+VLOOKUP(B:B,INSUMOS!A:H,4,FALSE)</f>
        <v>1208.8326297600001</v>
      </c>
      <c r="H337" s="220">
        <f t="shared" si="60"/>
        <v>302.20815744000004</v>
      </c>
      <c r="I337" s="220">
        <f>+VLOOKUP(B:B,INSUMOS!A:H,5,FALSE)</f>
        <v>0</v>
      </c>
      <c r="J337" s="220">
        <f t="shared" si="60"/>
        <v>0</v>
      </c>
      <c r="K337" s="57"/>
      <c r="L337" s="103"/>
    </row>
    <row r="338" spans="1:12" s="33" customFormat="1" ht="15" outlineLevel="1" x14ac:dyDescent="0.2">
      <c r="A338" s="165"/>
      <c r="B338" s="165" t="s">
        <v>895</v>
      </c>
      <c r="C338" s="217" t="str">
        <f>+VLOOKUP(B:B,INSUMOS!A:C,2,FALSE)</f>
        <v>TUBO PRESION PVC 1/2"</v>
      </c>
      <c r="D338" s="190" t="str">
        <f>+VLOOKUP(B:B,INSUMOS!A:C,3,FALSE)</f>
        <v>ML</v>
      </c>
      <c r="E338" s="239">
        <v>1.05</v>
      </c>
      <c r="F338" s="241"/>
      <c r="G338" s="220">
        <f>+VLOOKUP(B:B,INSUMOS!A:H,4,FALSE)</f>
        <v>4814.2858137600006</v>
      </c>
      <c r="H338" s="220">
        <f t="shared" si="60"/>
        <v>5055.0001044480005</v>
      </c>
      <c r="I338" s="220">
        <f>+VLOOKUP(B:B,INSUMOS!A:H,5,FALSE)</f>
        <v>0</v>
      </c>
      <c r="J338" s="220">
        <f t="shared" si="60"/>
        <v>0</v>
      </c>
      <c r="K338" s="57"/>
      <c r="L338" s="103"/>
    </row>
    <row r="339" spans="1:12" s="33" customFormat="1" ht="15" outlineLevel="1" x14ac:dyDescent="0.2">
      <c r="A339" s="165"/>
      <c r="B339" s="165" t="s">
        <v>109</v>
      </c>
      <c r="C339" s="217" t="str">
        <f>+VLOOKUP(B:B,INSUMOS!A:C,2,FALSE)</f>
        <v>CUADRILLA  INSTALACIONES (OFICIAL + AYUDANTE) CON PRESTACIONES</v>
      </c>
      <c r="D339" s="190" t="str">
        <f>+VLOOKUP(B:B,INSUMOS!A:C,3,FALSE)</f>
        <v>HC</v>
      </c>
      <c r="E339" s="239">
        <v>0.3</v>
      </c>
      <c r="F339" s="241"/>
      <c r="G339" s="220">
        <f>+VLOOKUP(B:B,INSUMOS!A:H,4,FALSE)</f>
        <v>33737.500783999996</v>
      </c>
      <c r="H339" s="220">
        <f t="shared" si="60"/>
        <v>10121.250235199999</v>
      </c>
      <c r="I339" s="220">
        <f>+VLOOKUP(B:B,INSUMOS!A:H,5,FALSE)</f>
        <v>0</v>
      </c>
      <c r="J339" s="220">
        <f t="shared" si="60"/>
        <v>0</v>
      </c>
      <c r="K339" s="57"/>
      <c r="L339" s="103"/>
    </row>
    <row r="340" spans="1:12" ht="15" x14ac:dyDescent="0.2">
      <c r="A340" s="211" t="s">
        <v>1892</v>
      </c>
      <c r="B340" s="211"/>
      <c r="C340" s="212" t="s">
        <v>1893</v>
      </c>
      <c r="D340" s="213" t="s">
        <v>362</v>
      </c>
      <c r="E340" s="214"/>
      <c r="F340" s="215"/>
      <c r="G340" s="216"/>
      <c r="H340" s="216">
        <f>SUBTOTAL(9,H341:H347)</f>
        <v>17396.256547219968</v>
      </c>
      <c r="I340" s="216"/>
      <c r="J340" s="216">
        <f>SUBTOTAL(9,J341:J347)</f>
        <v>0</v>
      </c>
      <c r="K340" s="57"/>
      <c r="L340" s="103"/>
    </row>
    <row r="341" spans="1:12" s="33" customFormat="1" ht="15" outlineLevel="1" x14ac:dyDescent="0.2">
      <c r="A341" s="165"/>
      <c r="B341" s="165" t="s">
        <v>251</v>
      </c>
      <c r="C341" s="217" t="str">
        <f>+VLOOKUP(B:B,INSUMOS!A:C,2,FALSE)</f>
        <v>HERRAMIENTA MENOR</v>
      </c>
      <c r="D341" s="190" t="str">
        <f>+VLOOKUP(B:B,INSUMOS!A:C,3,FALSE)</f>
        <v>GLB</v>
      </c>
      <c r="E341" s="239">
        <v>0.1</v>
      </c>
      <c r="F341" s="241"/>
      <c r="G341" s="220">
        <f>+VLOOKUP(B:B,INSUMOS!A:H,4,FALSE)</f>
        <v>4066.5798144</v>
      </c>
      <c r="H341" s="220">
        <f t="shared" ref="H341:J347" si="61">($E341+$F341)*G341</f>
        <v>406.65798144000001</v>
      </c>
      <c r="I341" s="220">
        <f>+VLOOKUP(B:B,INSUMOS!A:H,5,FALSE)</f>
        <v>0</v>
      </c>
      <c r="J341" s="220">
        <f t="shared" si="61"/>
        <v>0</v>
      </c>
      <c r="K341" s="57"/>
      <c r="L341" s="103"/>
    </row>
    <row r="342" spans="1:12" s="33" customFormat="1" ht="15" outlineLevel="1" x14ac:dyDescent="0.2">
      <c r="A342" s="165"/>
      <c r="B342" s="165" t="s">
        <v>639</v>
      </c>
      <c r="C342" s="217" t="str">
        <f>+VLOOKUP(B:B,INSUMOS!A:C,2,FALSE)</f>
        <v>LIMPIADOR REMOVEDOR PARA PVC Y CPVC (1/4 GAL)</v>
      </c>
      <c r="D342" s="190" t="str">
        <f>+VLOOKUP(B:B,INSUMOS!A:C,3,FALSE)</f>
        <v>UN</v>
      </c>
      <c r="E342" s="239">
        <v>5.0000000000000001E-3</v>
      </c>
      <c r="F342" s="241"/>
      <c r="G342" s="220">
        <f>+VLOOKUP(B:B,INSUMOS!A:H,4,FALSE)</f>
        <v>75022.727884492793</v>
      </c>
      <c r="H342" s="220">
        <f t="shared" si="61"/>
        <v>375.11363942246396</v>
      </c>
      <c r="I342" s="220">
        <f>+VLOOKUP(B:B,INSUMOS!A:H,5,FALSE)</f>
        <v>0</v>
      </c>
      <c r="J342" s="220">
        <f t="shared" si="61"/>
        <v>0</v>
      </c>
      <c r="K342" s="57"/>
      <c r="L342" s="103"/>
    </row>
    <row r="343" spans="1:12" s="33" customFormat="1" ht="15" outlineLevel="1" x14ac:dyDescent="0.2">
      <c r="A343" s="165"/>
      <c r="B343" s="165" t="s">
        <v>633</v>
      </c>
      <c r="C343" s="217" t="str">
        <f>+VLOOKUP(B:B,INSUMOS!A:C,2,FALSE)</f>
        <v>SOLDADURA PVC BOUNDING 1/8 GALON</v>
      </c>
      <c r="D343" s="190" t="str">
        <f>+VLOOKUP(B:B,INSUMOS!A:C,3,FALSE)</f>
        <v>UN</v>
      </c>
      <c r="E343" s="239">
        <v>5.0000000000000001E-3</v>
      </c>
      <c r="F343" s="241"/>
      <c r="G343" s="220">
        <f>+VLOOKUP(B:B,INSUMOS!A:H,4,FALSE)</f>
        <v>70774.173265612801</v>
      </c>
      <c r="H343" s="220">
        <f t="shared" si="61"/>
        <v>353.87086632806398</v>
      </c>
      <c r="I343" s="220">
        <f>+VLOOKUP(B:B,INSUMOS!A:H,5,FALSE)</f>
        <v>0</v>
      </c>
      <c r="J343" s="220">
        <f t="shared" si="61"/>
        <v>0</v>
      </c>
      <c r="K343" s="57"/>
      <c r="L343" s="103"/>
    </row>
    <row r="344" spans="1:12" s="33" customFormat="1" ht="15" outlineLevel="1" x14ac:dyDescent="0.2">
      <c r="A344" s="165"/>
      <c r="B344" s="165" t="s">
        <v>1001</v>
      </c>
      <c r="C344" s="217" t="str">
        <f>+VLOOKUP(B:B,INSUMOS!A:C,2,FALSE)</f>
        <v>CODO 90 PRESION PVC 3/4"</v>
      </c>
      <c r="D344" s="190" t="str">
        <f>+VLOOKUP(B:B,INSUMOS!A:C,3,FALSE)</f>
        <v>UN</v>
      </c>
      <c r="E344" s="239">
        <v>0.5</v>
      </c>
      <c r="F344" s="241"/>
      <c r="G344" s="220">
        <f>+VLOOKUP(B:B,INSUMOS!A:H,4,FALSE)</f>
        <v>1343.1473664</v>
      </c>
      <c r="H344" s="220">
        <f t="shared" si="61"/>
        <v>671.5736832</v>
      </c>
      <c r="I344" s="220">
        <f>+VLOOKUP(B:B,INSUMOS!A:H,5,FALSE)</f>
        <v>0</v>
      </c>
      <c r="J344" s="220">
        <f t="shared" si="61"/>
        <v>0</v>
      </c>
      <c r="K344" s="57"/>
      <c r="L344" s="103"/>
    </row>
    <row r="345" spans="1:12" s="33" customFormat="1" ht="15" outlineLevel="1" x14ac:dyDescent="0.2">
      <c r="A345" s="165"/>
      <c r="B345" s="165" t="s">
        <v>979</v>
      </c>
      <c r="C345" s="217" t="str">
        <f>+VLOOKUP(B:B,INSUMOS!A:C,2,FALSE)</f>
        <v>TEE PRESION PVC 3/4"</v>
      </c>
      <c r="D345" s="190" t="str">
        <f>+VLOOKUP(B:B,INSUMOS!A:C,3,FALSE)</f>
        <v>UN</v>
      </c>
      <c r="E345" s="239">
        <v>0.25</v>
      </c>
      <c r="F345" s="241"/>
      <c r="G345" s="220">
        <f>+VLOOKUP(B:B,INSUMOS!A:H,4,FALSE)</f>
        <v>1855.64783616</v>
      </c>
      <c r="H345" s="220">
        <f t="shared" si="61"/>
        <v>463.91195904</v>
      </c>
      <c r="I345" s="220">
        <f>+VLOOKUP(B:B,INSUMOS!A:H,5,FALSE)</f>
        <v>0</v>
      </c>
      <c r="J345" s="220">
        <f t="shared" si="61"/>
        <v>0</v>
      </c>
      <c r="K345" s="57"/>
      <c r="L345" s="103"/>
    </row>
    <row r="346" spans="1:12" s="33" customFormat="1" ht="15" outlineLevel="1" x14ac:dyDescent="0.2">
      <c r="A346" s="165"/>
      <c r="B346" s="165" t="s">
        <v>903</v>
      </c>
      <c r="C346" s="217" t="str">
        <f>+VLOOKUP(B:B,INSUMOS!A:C,2,FALSE)</f>
        <v>TUBO PRESION PVC 3/4"</v>
      </c>
      <c r="D346" s="190" t="str">
        <f>+VLOOKUP(B:B,INSUMOS!A:C,3,FALSE)</f>
        <v>ML</v>
      </c>
      <c r="E346" s="239">
        <v>1.05</v>
      </c>
      <c r="F346" s="241"/>
      <c r="G346" s="220">
        <f>+VLOOKUP(B:B,INSUMOS!A:H,4,FALSE)</f>
        <v>4765.5982691328009</v>
      </c>
      <c r="H346" s="220">
        <f t="shared" si="61"/>
        <v>5003.8781825894412</v>
      </c>
      <c r="I346" s="220">
        <f>+VLOOKUP(B:B,INSUMOS!A:H,5,FALSE)</f>
        <v>0</v>
      </c>
      <c r="J346" s="220">
        <f t="shared" si="61"/>
        <v>0</v>
      </c>
      <c r="K346" s="57"/>
      <c r="L346" s="103"/>
    </row>
    <row r="347" spans="1:12" s="33" customFormat="1" ht="15" outlineLevel="1" x14ac:dyDescent="0.2">
      <c r="A347" s="165"/>
      <c r="B347" s="165" t="s">
        <v>109</v>
      </c>
      <c r="C347" s="217" t="str">
        <f>+VLOOKUP(B:B,INSUMOS!A:C,2,FALSE)</f>
        <v>CUADRILLA  INSTALACIONES (OFICIAL + AYUDANTE) CON PRESTACIONES</v>
      </c>
      <c r="D347" s="190" t="str">
        <f>+VLOOKUP(B:B,INSUMOS!A:C,3,FALSE)</f>
        <v>HC</v>
      </c>
      <c r="E347" s="239">
        <v>0.3</v>
      </c>
      <c r="F347" s="241"/>
      <c r="G347" s="220">
        <f>+VLOOKUP(B:B,INSUMOS!A:H,4,FALSE)</f>
        <v>33737.500783999996</v>
      </c>
      <c r="H347" s="220">
        <f t="shared" si="61"/>
        <v>10121.250235199999</v>
      </c>
      <c r="I347" s="220">
        <f>+VLOOKUP(B:B,INSUMOS!A:H,5,FALSE)</f>
        <v>0</v>
      </c>
      <c r="J347" s="220">
        <f t="shared" si="61"/>
        <v>0</v>
      </c>
      <c r="K347" s="57"/>
      <c r="L347" s="103"/>
    </row>
    <row r="348" spans="1:12" ht="15" x14ac:dyDescent="0.2">
      <c r="A348" s="211" t="s">
        <v>1894</v>
      </c>
      <c r="B348" s="211"/>
      <c r="C348" s="212" t="s">
        <v>1895</v>
      </c>
      <c r="D348" s="213" t="s">
        <v>362</v>
      </c>
      <c r="E348" s="214"/>
      <c r="F348" s="215"/>
      <c r="G348" s="216"/>
      <c r="H348" s="216">
        <f>SUBTOTAL(9,H349:H355)</f>
        <v>20662.350241417727</v>
      </c>
      <c r="I348" s="216"/>
      <c r="J348" s="216">
        <f>SUBTOTAL(9,J349:J355)</f>
        <v>0</v>
      </c>
      <c r="K348" s="57"/>
      <c r="L348" s="103"/>
    </row>
    <row r="349" spans="1:12" s="33" customFormat="1" ht="15" outlineLevel="1" x14ac:dyDescent="0.2">
      <c r="A349" s="165"/>
      <c r="B349" s="165" t="s">
        <v>251</v>
      </c>
      <c r="C349" s="217" t="str">
        <f>+VLOOKUP(B:B,INSUMOS!A:C,2,FALSE)</f>
        <v>HERRAMIENTA MENOR</v>
      </c>
      <c r="D349" s="190" t="str">
        <f>+VLOOKUP(B:B,INSUMOS!A:C,3,FALSE)</f>
        <v>GLB</v>
      </c>
      <c r="E349" s="239">
        <v>0.1</v>
      </c>
      <c r="F349" s="241"/>
      <c r="G349" s="220">
        <f>+VLOOKUP(B:B,INSUMOS!A:H,4,FALSE)</f>
        <v>4066.5798144</v>
      </c>
      <c r="H349" s="220">
        <f t="shared" ref="H349:J355" si="62">($E349+$F349)*G349</f>
        <v>406.65798144000001</v>
      </c>
      <c r="I349" s="220">
        <f>+VLOOKUP(B:B,INSUMOS!A:H,5,FALSE)</f>
        <v>0</v>
      </c>
      <c r="J349" s="220">
        <f t="shared" si="62"/>
        <v>0</v>
      </c>
      <c r="K349" s="57"/>
      <c r="L349" s="103"/>
    </row>
    <row r="350" spans="1:12" s="33" customFormat="1" ht="15" outlineLevel="1" x14ac:dyDescent="0.2">
      <c r="A350" s="165"/>
      <c r="B350" s="165" t="s">
        <v>639</v>
      </c>
      <c r="C350" s="217" t="str">
        <f>+VLOOKUP(B:B,INSUMOS!A:C,2,FALSE)</f>
        <v>LIMPIADOR REMOVEDOR PARA PVC Y CPVC (1/4 GAL)</v>
      </c>
      <c r="D350" s="190" t="str">
        <f>+VLOOKUP(B:B,INSUMOS!A:C,3,FALSE)</f>
        <v>UN</v>
      </c>
      <c r="E350" s="239">
        <v>5.0000000000000001E-3</v>
      </c>
      <c r="F350" s="241"/>
      <c r="G350" s="220">
        <f>+VLOOKUP(B:B,INSUMOS!A:H,4,FALSE)</f>
        <v>75022.727884492793</v>
      </c>
      <c r="H350" s="220">
        <f t="shared" si="62"/>
        <v>375.11363942246396</v>
      </c>
      <c r="I350" s="220">
        <f>+VLOOKUP(B:B,INSUMOS!A:H,5,FALSE)</f>
        <v>0</v>
      </c>
      <c r="J350" s="220">
        <f t="shared" si="62"/>
        <v>0</v>
      </c>
      <c r="K350" s="57"/>
      <c r="L350" s="103"/>
    </row>
    <row r="351" spans="1:12" s="33" customFormat="1" ht="15" outlineLevel="1" x14ac:dyDescent="0.2">
      <c r="A351" s="165"/>
      <c r="B351" s="165" t="s">
        <v>633</v>
      </c>
      <c r="C351" s="217" t="str">
        <f>+VLOOKUP(B:B,INSUMOS!A:C,2,FALSE)</f>
        <v>SOLDADURA PVC BOUNDING 1/8 GALON</v>
      </c>
      <c r="D351" s="190" t="str">
        <f>+VLOOKUP(B:B,INSUMOS!A:C,3,FALSE)</f>
        <v>UN</v>
      </c>
      <c r="E351" s="239">
        <v>5.0000000000000001E-3</v>
      </c>
      <c r="F351" s="241"/>
      <c r="G351" s="220">
        <f>+VLOOKUP(B:B,INSUMOS!A:H,4,FALSE)</f>
        <v>70774.173265612801</v>
      </c>
      <c r="H351" s="220">
        <f t="shared" si="62"/>
        <v>353.87086632806398</v>
      </c>
      <c r="I351" s="220">
        <f>+VLOOKUP(B:B,INSUMOS!A:H,5,FALSE)</f>
        <v>0</v>
      </c>
      <c r="J351" s="220">
        <f t="shared" si="62"/>
        <v>0</v>
      </c>
      <c r="K351" s="57"/>
      <c r="L351" s="103"/>
    </row>
    <row r="352" spans="1:12" s="33" customFormat="1" ht="15" outlineLevel="1" x14ac:dyDescent="0.2">
      <c r="A352" s="165"/>
      <c r="B352" s="165" t="s">
        <v>909</v>
      </c>
      <c r="C352" s="217" t="str">
        <f>+VLOOKUP(B:B,INSUMOS!A:C,2,FALSE)</f>
        <v>CODO 45° PRESIÓN PVC 1"</v>
      </c>
      <c r="D352" s="190" t="str">
        <f>+VLOOKUP(B:B,INSUMOS!A:C,3,FALSE)</f>
        <v>UN</v>
      </c>
      <c r="E352" s="239">
        <v>0.5</v>
      </c>
      <c r="F352" s="241"/>
      <c r="G352" s="220">
        <f>+VLOOKUP(B:B,INSUMOS!A:H,4,FALSE)</f>
        <v>4184.1825792</v>
      </c>
      <c r="H352" s="220">
        <f t="shared" si="62"/>
        <v>2092.0912896</v>
      </c>
      <c r="I352" s="220">
        <f>+VLOOKUP(B:B,INSUMOS!A:H,5,FALSE)</f>
        <v>0</v>
      </c>
      <c r="J352" s="220">
        <f t="shared" si="62"/>
        <v>0</v>
      </c>
      <c r="K352" s="57"/>
      <c r="L352" s="103"/>
    </row>
    <row r="353" spans="1:12" s="33" customFormat="1" ht="15" outlineLevel="1" x14ac:dyDescent="0.2">
      <c r="A353" s="165"/>
      <c r="B353" s="165" t="s">
        <v>885</v>
      </c>
      <c r="C353" s="217" t="str">
        <f>+VLOOKUP(B:B,INSUMOS!A:C,2,FALSE)</f>
        <v>TEE PRESIÓN PVC 1"</v>
      </c>
      <c r="D353" s="190" t="str">
        <f>+VLOOKUP(B:B,INSUMOS!A:C,3,FALSE)</f>
        <v>UN</v>
      </c>
      <c r="E353" s="239">
        <v>0.25</v>
      </c>
      <c r="F353" s="241"/>
      <c r="G353" s="220">
        <f>+VLOOKUP(B:B,INSUMOS!A:H,4,FALSE)</f>
        <v>3636.6117270528002</v>
      </c>
      <c r="H353" s="220">
        <f t="shared" si="62"/>
        <v>909.15293176320006</v>
      </c>
      <c r="I353" s="220">
        <f>+VLOOKUP(B:B,INSUMOS!A:H,5,FALSE)</f>
        <v>0</v>
      </c>
      <c r="J353" s="220">
        <f t="shared" si="62"/>
        <v>0</v>
      </c>
      <c r="K353" s="57"/>
      <c r="L353" s="103"/>
    </row>
    <row r="354" spans="1:12" s="33" customFormat="1" ht="15" outlineLevel="1" x14ac:dyDescent="0.2">
      <c r="A354" s="165"/>
      <c r="B354" s="165" t="s">
        <v>899</v>
      </c>
      <c r="C354" s="217" t="str">
        <f>+VLOOKUP(B:B,INSUMOS!A:C,2,FALSE)</f>
        <v>TUBO PRESION PVC 1" RDE 21</v>
      </c>
      <c r="D354" s="190" t="str">
        <f>+VLOOKUP(B:B,INSUMOS!A:C,3,FALSE)</f>
        <v>ML</v>
      </c>
      <c r="E354" s="239">
        <v>1.05</v>
      </c>
      <c r="F354" s="241"/>
      <c r="G354" s="220">
        <f>+VLOOKUP(B:B,INSUMOS!A:H,4,FALSE)</f>
        <v>6099.2507596800006</v>
      </c>
      <c r="H354" s="220">
        <f t="shared" si="62"/>
        <v>6404.2132976640005</v>
      </c>
      <c r="I354" s="220">
        <f>+VLOOKUP(B:B,INSUMOS!A:H,5,FALSE)</f>
        <v>0</v>
      </c>
      <c r="J354" s="220">
        <f t="shared" si="62"/>
        <v>0</v>
      </c>
      <c r="K354" s="57"/>
      <c r="L354" s="103"/>
    </row>
    <row r="355" spans="1:12" s="33" customFormat="1" ht="15" outlineLevel="1" x14ac:dyDescent="0.2">
      <c r="A355" s="165"/>
      <c r="B355" s="165" t="s">
        <v>109</v>
      </c>
      <c r="C355" s="217" t="str">
        <f>+VLOOKUP(B:B,INSUMOS!A:C,2,FALSE)</f>
        <v>CUADRILLA  INSTALACIONES (OFICIAL + AYUDANTE) CON PRESTACIONES</v>
      </c>
      <c r="D355" s="190" t="str">
        <f>+VLOOKUP(B:B,INSUMOS!A:C,3,FALSE)</f>
        <v>HC</v>
      </c>
      <c r="E355" s="239">
        <v>0.3</v>
      </c>
      <c r="F355" s="241"/>
      <c r="G355" s="220">
        <f>+VLOOKUP(B:B,INSUMOS!A:H,4,FALSE)</f>
        <v>33737.500783999996</v>
      </c>
      <c r="H355" s="220">
        <f t="shared" si="62"/>
        <v>10121.250235199999</v>
      </c>
      <c r="I355" s="220">
        <f>+VLOOKUP(B:B,INSUMOS!A:H,5,FALSE)</f>
        <v>0</v>
      </c>
      <c r="J355" s="220">
        <f t="shared" si="62"/>
        <v>0</v>
      </c>
      <c r="K355" s="57"/>
      <c r="L355" s="103"/>
    </row>
    <row r="356" spans="1:12" s="33" customFormat="1" ht="15" x14ac:dyDescent="0.2">
      <c r="A356" s="211" t="s">
        <v>1896</v>
      </c>
      <c r="B356" s="211"/>
      <c r="C356" s="212" t="s">
        <v>1897</v>
      </c>
      <c r="D356" s="213" t="s">
        <v>287</v>
      </c>
      <c r="E356" s="214"/>
      <c r="F356" s="215"/>
      <c r="G356" s="216"/>
      <c r="H356" s="216">
        <f>SUBTOTAL(9,H357:H360)</f>
        <v>261067.42139829762</v>
      </c>
      <c r="I356" s="216"/>
      <c r="J356" s="216">
        <f>SUBTOTAL(9,J357:J360)</f>
        <v>0</v>
      </c>
      <c r="K356" s="57"/>
      <c r="L356" s="103"/>
    </row>
    <row r="357" spans="1:12" ht="15" outlineLevel="1" x14ac:dyDescent="0.2">
      <c r="A357" s="165"/>
      <c r="B357" s="165" t="s">
        <v>251</v>
      </c>
      <c r="C357" s="217" t="str">
        <f>+VLOOKUP(B:B,INSUMOS!A:C,2,FALSE)</f>
        <v>HERRAMIENTA MENOR</v>
      </c>
      <c r="D357" s="190" t="str">
        <f>+VLOOKUP(B:B,INSUMOS!A:C,3,FALSE)</f>
        <v>GLB</v>
      </c>
      <c r="E357" s="239">
        <v>0.1</v>
      </c>
      <c r="F357" s="240"/>
      <c r="G357" s="220">
        <f>+VLOOKUP(B:B,INSUMOS!A:H,4,FALSE)</f>
        <v>4066.5798144</v>
      </c>
      <c r="H357" s="220">
        <f t="shared" ref="H357:J360" si="63">($E357+$F357)*G357</f>
        <v>406.65798144000001</v>
      </c>
      <c r="I357" s="220">
        <f>+VLOOKUP(B:B,INSUMOS!A:H,5,FALSE)</f>
        <v>0</v>
      </c>
      <c r="J357" s="220">
        <f t="shared" si="63"/>
        <v>0</v>
      </c>
      <c r="K357" s="57"/>
      <c r="L357" s="103"/>
    </row>
    <row r="358" spans="1:12" s="34" customFormat="1" ht="30" outlineLevel="1" x14ac:dyDescent="0.2">
      <c r="A358" s="165"/>
      <c r="B358" s="165" t="s">
        <v>971</v>
      </c>
      <c r="C358" s="217" t="str">
        <f>+VLOOKUP(B:B,INSUMOS!A:C,2,FALSE)</f>
        <v>FLOTADOR 1"CUERPO EN BRONCE FUNDIDO VÁSTAGO Y TORNILLOS EN LATÓN SELLO DE CAUCHO ROSCA NPT PRESIÓN DE CIERRE, 150 PSI CON BOLA PLÁSTICA,</v>
      </c>
      <c r="D358" s="190" t="str">
        <f>+VLOOKUP(B:B,INSUMOS!A:C,3,FALSE)</f>
        <v>UN</v>
      </c>
      <c r="E358" s="239">
        <v>1</v>
      </c>
      <c r="F358" s="240"/>
      <c r="G358" s="220">
        <f>+VLOOKUP(B:B,INSUMOS!A:H,4,FALSE)</f>
        <v>254888.51865600003</v>
      </c>
      <c r="H358" s="220">
        <f t="shared" si="63"/>
        <v>254888.51865600003</v>
      </c>
      <c r="I358" s="220">
        <f>+VLOOKUP(B:B,INSUMOS!A:H,5,FALSE)</f>
        <v>0</v>
      </c>
      <c r="J358" s="220">
        <f t="shared" si="63"/>
        <v>0</v>
      </c>
      <c r="K358" s="57"/>
      <c r="L358" s="103"/>
    </row>
    <row r="359" spans="1:12" s="34" customFormat="1" ht="15" outlineLevel="1" x14ac:dyDescent="0.2">
      <c r="A359" s="165"/>
      <c r="B359" s="165" t="s">
        <v>607</v>
      </c>
      <c r="C359" s="217" t="str">
        <f>+VLOOKUP(B:B,INSUMOS!A:C,2,FALSE)</f>
        <v>CINTA TEFLON DE 1/2" X 10 M</v>
      </c>
      <c r="D359" s="190" t="str">
        <f>+VLOOKUP(B:B,INSUMOS!A:C,3,FALSE)</f>
        <v>RL</v>
      </c>
      <c r="E359" s="239">
        <v>1</v>
      </c>
      <c r="F359" s="240">
        <v>0.03</v>
      </c>
      <c r="G359" s="220">
        <f>+VLOOKUP(B:B,INSUMOS!A:H,4,FALSE)</f>
        <v>1733.71233792</v>
      </c>
      <c r="H359" s="220">
        <f t="shared" si="63"/>
        <v>1785.7237080576001</v>
      </c>
      <c r="I359" s="220">
        <f>+VLOOKUP(B:B,INSUMOS!A:H,5,FALSE)</f>
        <v>0</v>
      </c>
      <c r="J359" s="220">
        <f t="shared" si="63"/>
        <v>0</v>
      </c>
      <c r="K359" s="57"/>
      <c r="L359" s="103"/>
    </row>
    <row r="360" spans="1:12" s="34" customFormat="1" ht="15" outlineLevel="1" x14ac:dyDescent="0.2">
      <c r="A360" s="165"/>
      <c r="B360" s="165" t="s">
        <v>24</v>
      </c>
      <c r="C360" s="217" t="str">
        <f>+VLOOKUP(B:B,INSUMOS!A:C,2,FALSE)</f>
        <v>OFICIAL INSTALACIONES CON PRESTACIONES</v>
      </c>
      <c r="D360" s="190" t="str">
        <f>+VLOOKUP(B:B,INSUMOS!A:C,3,FALSE)</f>
        <v>HH</v>
      </c>
      <c r="E360" s="239">
        <v>0.2</v>
      </c>
      <c r="F360" s="240"/>
      <c r="G360" s="220">
        <f>+VLOOKUP(B:B,INSUMOS!A:H,4,FALSE)</f>
        <v>19932.605263999998</v>
      </c>
      <c r="H360" s="220">
        <f t="shared" si="63"/>
        <v>3986.5210527999998</v>
      </c>
      <c r="I360" s="220">
        <f>+VLOOKUP(B:B,INSUMOS!A:H,5,FALSE)</f>
        <v>0</v>
      </c>
      <c r="J360" s="220">
        <f t="shared" si="63"/>
        <v>0</v>
      </c>
      <c r="K360" s="57"/>
      <c r="L360" s="103"/>
    </row>
    <row r="361" spans="1:12" s="34" customFormat="1" ht="15" x14ac:dyDescent="0.2">
      <c r="A361" s="211" t="s">
        <v>1898</v>
      </c>
      <c r="B361" s="211"/>
      <c r="C361" s="212" t="s">
        <v>1899</v>
      </c>
      <c r="D361" s="213" t="s">
        <v>287</v>
      </c>
      <c r="E361" s="214"/>
      <c r="F361" s="215"/>
      <c r="G361" s="216"/>
      <c r="H361" s="216">
        <f>SUBTOTAL(9,H362:H365)</f>
        <v>150892.19963829761</v>
      </c>
      <c r="I361" s="216"/>
      <c r="J361" s="216">
        <f>SUBTOTAL(9,J362:J365)</f>
        <v>0</v>
      </c>
      <c r="K361" s="57"/>
      <c r="L361" s="103"/>
    </row>
    <row r="362" spans="1:12" s="34" customFormat="1" ht="15" outlineLevel="1" x14ac:dyDescent="0.2">
      <c r="A362" s="165"/>
      <c r="B362" s="165" t="s">
        <v>251</v>
      </c>
      <c r="C362" s="217" t="str">
        <f>+VLOOKUP(B:B,INSUMOS!A:C,2,FALSE)</f>
        <v>HERRAMIENTA MENOR</v>
      </c>
      <c r="D362" s="190" t="str">
        <f>+VLOOKUP(B:B,INSUMOS!A:C,3,FALSE)</f>
        <v>GLB</v>
      </c>
      <c r="E362" s="239">
        <v>0.1</v>
      </c>
      <c r="F362" s="240"/>
      <c r="G362" s="220">
        <f>+VLOOKUP(B:B,INSUMOS!A:H,4,FALSE)</f>
        <v>4066.5798144</v>
      </c>
      <c r="H362" s="220">
        <f t="shared" ref="H362:J365" si="64">($E362+$F362)*G362</f>
        <v>406.65798144000001</v>
      </c>
      <c r="I362" s="220">
        <f>+VLOOKUP(B:B,INSUMOS!A:H,5,FALSE)</f>
        <v>0</v>
      </c>
      <c r="J362" s="220">
        <f t="shared" si="64"/>
        <v>0</v>
      </c>
      <c r="K362" s="57"/>
      <c r="L362" s="103"/>
    </row>
    <row r="363" spans="1:12" s="34" customFormat="1" ht="30" outlineLevel="1" x14ac:dyDescent="0.2">
      <c r="A363" s="165"/>
      <c r="B363" s="165" t="s">
        <v>1675</v>
      </c>
      <c r="C363" s="217" t="str">
        <f>+VLOOKUP(B:B,INSUMOS!A:C,2,FALSE)</f>
        <v>FLOTADOR 1/2 "CUERPO EN BRONCE FUNDIDO VÁSTAGO Y TORNILLOS EN LATÓN SELLO DE CAUCHO ROSCA NPT PRESIÓN DE CIERRE, 150 PSI CON BOLA PLÁSTICA,</v>
      </c>
      <c r="D363" s="190" t="str">
        <f>+VLOOKUP(B:B,INSUMOS!A:C,3,FALSE)</f>
        <v>UN</v>
      </c>
      <c r="E363" s="239">
        <v>1</v>
      </c>
      <c r="F363" s="240"/>
      <c r="G363" s="220">
        <f>+VLOOKUP(B:B,INSUMOS!A:H,4,FALSE)</f>
        <v>144713.29689600001</v>
      </c>
      <c r="H363" s="220">
        <f t="shared" si="64"/>
        <v>144713.29689600001</v>
      </c>
      <c r="I363" s="220">
        <f>+VLOOKUP(B:B,INSUMOS!A:H,5,FALSE)</f>
        <v>0</v>
      </c>
      <c r="J363" s="220">
        <f t="shared" si="64"/>
        <v>0</v>
      </c>
      <c r="K363" s="57"/>
      <c r="L363" s="103"/>
    </row>
    <row r="364" spans="1:12" s="34" customFormat="1" ht="15" outlineLevel="1" x14ac:dyDescent="0.2">
      <c r="A364" s="165"/>
      <c r="B364" s="165" t="s">
        <v>607</v>
      </c>
      <c r="C364" s="217" t="str">
        <f>+VLOOKUP(B:B,INSUMOS!A:C,2,FALSE)</f>
        <v>CINTA TEFLON DE 1/2" X 10 M</v>
      </c>
      <c r="D364" s="190" t="str">
        <f>+VLOOKUP(B:B,INSUMOS!A:C,3,FALSE)</f>
        <v>RL</v>
      </c>
      <c r="E364" s="239">
        <v>1</v>
      </c>
      <c r="F364" s="240">
        <v>0.03</v>
      </c>
      <c r="G364" s="220">
        <f>+VLOOKUP(B:B,INSUMOS!A:H,4,FALSE)</f>
        <v>1733.71233792</v>
      </c>
      <c r="H364" s="220">
        <f t="shared" si="64"/>
        <v>1785.7237080576001</v>
      </c>
      <c r="I364" s="220">
        <f>+VLOOKUP(B:B,INSUMOS!A:H,5,FALSE)</f>
        <v>0</v>
      </c>
      <c r="J364" s="220">
        <f t="shared" si="64"/>
        <v>0</v>
      </c>
      <c r="K364" s="57"/>
      <c r="L364" s="103"/>
    </row>
    <row r="365" spans="1:12" s="34" customFormat="1" ht="15" outlineLevel="1" x14ac:dyDescent="0.2">
      <c r="A365" s="165"/>
      <c r="B365" s="165" t="s">
        <v>24</v>
      </c>
      <c r="C365" s="217" t="str">
        <f>+VLOOKUP(B:B,INSUMOS!A:C,2,FALSE)</f>
        <v>OFICIAL INSTALACIONES CON PRESTACIONES</v>
      </c>
      <c r="D365" s="190" t="str">
        <f>+VLOOKUP(B:B,INSUMOS!A:C,3,FALSE)</f>
        <v>HH</v>
      </c>
      <c r="E365" s="239">
        <v>0.2</v>
      </c>
      <c r="F365" s="240"/>
      <c r="G365" s="220">
        <f>+VLOOKUP(B:B,INSUMOS!A:H,4,FALSE)</f>
        <v>19932.605263999998</v>
      </c>
      <c r="H365" s="220">
        <f t="shared" si="64"/>
        <v>3986.5210527999998</v>
      </c>
      <c r="I365" s="220">
        <f>+VLOOKUP(B:B,INSUMOS!A:H,5,FALSE)</f>
        <v>0</v>
      </c>
      <c r="J365" s="220">
        <f t="shared" si="64"/>
        <v>0</v>
      </c>
      <c r="K365" s="57"/>
      <c r="L365" s="103"/>
    </row>
    <row r="366" spans="1:12" ht="15" x14ac:dyDescent="0.2">
      <c r="A366" s="211" t="s">
        <v>1900</v>
      </c>
      <c r="B366" s="211"/>
      <c r="C366" s="212" t="s">
        <v>1901</v>
      </c>
      <c r="D366" s="213" t="s">
        <v>287</v>
      </c>
      <c r="E366" s="214"/>
      <c r="F366" s="215"/>
      <c r="G366" s="216"/>
      <c r="H366" s="216">
        <f>SUBTOTAL(9,H367:H377)</f>
        <v>429792.72449376225</v>
      </c>
      <c r="I366" s="216"/>
      <c r="J366" s="216">
        <f>SUBTOTAL(9,J367:J377)</f>
        <v>0</v>
      </c>
      <c r="K366" s="57"/>
      <c r="L366" s="103"/>
    </row>
    <row r="367" spans="1:12" s="33" customFormat="1" ht="15" outlineLevel="1" x14ac:dyDescent="0.2">
      <c r="A367" s="165"/>
      <c r="B367" s="165" t="s">
        <v>251</v>
      </c>
      <c r="C367" s="217" t="str">
        <f>+VLOOKUP(B:B,INSUMOS!A:C,2,FALSE)</f>
        <v>HERRAMIENTA MENOR</v>
      </c>
      <c r="D367" s="190" t="str">
        <f>+VLOOKUP(B:B,INSUMOS!A:C,3,FALSE)</f>
        <v>GLB</v>
      </c>
      <c r="E367" s="239">
        <v>1</v>
      </c>
      <c r="F367" s="240"/>
      <c r="G367" s="220">
        <f>+VLOOKUP(B:B,INSUMOS!A:H,4,FALSE)</f>
        <v>4066.5798144</v>
      </c>
      <c r="H367" s="220">
        <f t="shared" ref="H367:J377" si="65">($E367+$F367)*G367</f>
        <v>4066.5798144</v>
      </c>
      <c r="I367" s="220">
        <f>+VLOOKUP(B:B,INSUMOS!A:H,5,FALSE)</f>
        <v>0</v>
      </c>
      <c r="J367" s="220">
        <f t="shared" si="65"/>
        <v>0</v>
      </c>
      <c r="K367" s="57"/>
      <c r="L367" s="103"/>
    </row>
    <row r="368" spans="1:12" s="33" customFormat="1" ht="15" outlineLevel="1" x14ac:dyDescent="0.2">
      <c r="A368" s="165"/>
      <c r="B368" s="165" t="s">
        <v>889</v>
      </c>
      <c r="C368" s="217" t="str">
        <f>+VLOOKUP(B:B,INSUMOS!A:C,2,FALSE)</f>
        <v>ADAPTADOR MACHO CPVC 1/2"</v>
      </c>
      <c r="D368" s="190" t="str">
        <f>+VLOOKUP(B:B,INSUMOS!A:C,3,FALSE)</f>
        <v>UN</v>
      </c>
      <c r="E368" s="239">
        <v>5</v>
      </c>
      <c r="F368" s="240"/>
      <c r="G368" s="220">
        <f>+VLOOKUP(B:B,INSUMOS!A:H,4,FALSE)</f>
        <v>2203.9129500672002</v>
      </c>
      <c r="H368" s="220">
        <f t="shared" si="65"/>
        <v>11019.564750336001</v>
      </c>
      <c r="I368" s="220">
        <f>+VLOOKUP(B:B,INSUMOS!A:H,5,FALSE)</f>
        <v>0</v>
      </c>
      <c r="J368" s="220">
        <f t="shared" si="65"/>
        <v>0</v>
      </c>
      <c r="K368" s="57"/>
      <c r="L368" s="103"/>
    </row>
    <row r="369" spans="1:12" s="33" customFormat="1" ht="15" outlineLevel="1" x14ac:dyDescent="0.2">
      <c r="A369" s="165"/>
      <c r="B369" s="165" t="s">
        <v>607</v>
      </c>
      <c r="C369" s="217" t="str">
        <f>+VLOOKUP(B:B,INSUMOS!A:C,2,FALSE)</f>
        <v>CINTA TEFLON DE 1/2" X 10 M</v>
      </c>
      <c r="D369" s="190" t="str">
        <f>+VLOOKUP(B:B,INSUMOS!A:C,3,FALSE)</f>
        <v>RL</v>
      </c>
      <c r="E369" s="239">
        <v>0.02</v>
      </c>
      <c r="F369" s="240">
        <v>0.03</v>
      </c>
      <c r="G369" s="220">
        <f>+VLOOKUP(B:B,INSUMOS!A:H,4,FALSE)</f>
        <v>1733.71233792</v>
      </c>
      <c r="H369" s="220">
        <f t="shared" si="65"/>
        <v>86.685616895999999</v>
      </c>
      <c r="I369" s="220">
        <f>+VLOOKUP(B:B,INSUMOS!A:H,5,FALSE)</f>
        <v>0</v>
      </c>
      <c r="J369" s="220">
        <f t="shared" si="65"/>
        <v>0</v>
      </c>
      <c r="K369" s="57"/>
      <c r="L369" s="103"/>
    </row>
    <row r="370" spans="1:12" s="33" customFormat="1" ht="15" outlineLevel="1" x14ac:dyDescent="0.2">
      <c r="A370" s="165"/>
      <c r="B370" s="165" t="s">
        <v>895</v>
      </c>
      <c r="C370" s="217" t="str">
        <f>+VLOOKUP(B:B,INSUMOS!A:C,2,FALSE)</f>
        <v>TUBO PRESION PVC 1/2"</v>
      </c>
      <c r="D370" s="190" t="str">
        <f>+VLOOKUP(B:B,INSUMOS!A:C,3,FALSE)</f>
        <v>ML</v>
      </c>
      <c r="E370" s="239">
        <v>7.7</v>
      </c>
      <c r="F370" s="240"/>
      <c r="G370" s="220">
        <f>+VLOOKUP(B:B,INSUMOS!A:H,4,FALSE)</f>
        <v>4814.2858137600006</v>
      </c>
      <c r="H370" s="220">
        <f t="shared" si="65"/>
        <v>37070.000765952005</v>
      </c>
      <c r="I370" s="220">
        <f>+VLOOKUP(B:B,INSUMOS!A:H,5,FALSE)</f>
        <v>0</v>
      </c>
      <c r="J370" s="220">
        <f t="shared" si="65"/>
        <v>0</v>
      </c>
      <c r="K370" s="57"/>
      <c r="L370" s="103"/>
    </row>
    <row r="371" spans="1:12" s="33" customFormat="1" ht="15" outlineLevel="1" x14ac:dyDescent="0.2">
      <c r="A371" s="165"/>
      <c r="B371" s="165" t="s">
        <v>981</v>
      </c>
      <c r="C371" s="217" t="str">
        <f>+VLOOKUP(B:B,INSUMOS!A:C,2,FALSE)</f>
        <v xml:space="preserve">REGISTRO DE CORTINA RED WHITE DE 3/4" </v>
      </c>
      <c r="D371" s="190" t="str">
        <f>+VLOOKUP(B:B,INSUMOS!A:C,3,FALSE)</f>
        <v>UN</v>
      </c>
      <c r="E371" s="239">
        <v>1</v>
      </c>
      <c r="F371" s="240"/>
      <c r="G371" s="220">
        <f>+VLOOKUP(B:B,INSUMOS!A:H,4,FALSE)</f>
        <v>43822.503936000001</v>
      </c>
      <c r="H371" s="220">
        <f t="shared" si="65"/>
        <v>43822.503936000001</v>
      </c>
      <c r="I371" s="220">
        <f>+VLOOKUP(B:B,INSUMOS!A:H,5,FALSE)</f>
        <v>0</v>
      </c>
      <c r="J371" s="220">
        <f t="shared" si="65"/>
        <v>0</v>
      </c>
      <c r="K371" s="57"/>
      <c r="L371" s="103"/>
    </row>
    <row r="372" spans="1:12" s="33" customFormat="1" ht="15" outlineLevel="1" x14ac:dyDescent="0.2">
      <c r="A372" s="165"/>
      <c r="B372" s="165" t="s">
        <v>633</v>
      </c>
      <c r="C372" s="217" t="str">
        <f>+VLOOKUP(B:B,INSUMOS!A:C,2,FALSE)</f>
        <v>SOLDADURA PVC BOUNDING 1/8 GALON</v>
      </c>
      <c r="D372" s="190" t="str">
        <f>+VLOOKUP(B:B,INSUMOS!A:C,3,FALSE)</f>
        <v>UN</v>
      </c>
      <c r="E372" s="239">
        <v>0.23</v>
      </c>
      <c r="F372" s="240">
        <v>1.0500000000000002E-3</v>
      </c>
      <c r="G372" s="220">
        <f>+VLOOKUP(B:B,INSUMOS!A:H,4,FALSE)</f>
        <v>70774.173265612801</v>
      </c>
      <c r="H372" s="220">
        <f t="shared" si="65"/>
        <v>16352.372733019838</v>
      </c>
      <c r="I372" s="220">
        <f>+VLOOKUP(B:B,INSUMOS!A:H,5,FALSE)</f>
        <v>0</v>
      </c>
      <c r="J372" s="220">
        <f t="shared" si="65"/>
        <v>0</v>
      </c>
      <c r="K372" s="57"/>
      <c r="L372" s="103"/>
    </row>
    <row r="373" spans="1:12" ht="15" outlineLevel="1" x14ac:dyDescent="0.2">
      <c r="A373" s="165"/>
      <c r="B373" s="165" t="s">
        <v>1003</v>
      </c>
      <c r="C373" s="217" t="str">
        <f>+VLOOKUP(B:B,INSUMOS!A:C,2,FALSE)</f>
        <v>VÁLVULA BOLA 3/4 METAL MARIPOSA HELBERT</v>
      </c>
      <c r="D373" s="190" t="str">
        <f>+VLOOKUP(B:B,INSUMOS!A:C,3,FALSE)</f>
        <v>UN</v>
      </c>
      <c r="E373" s="239">
        <v>1</v>
      </c>
      <c r="F373" s="240"/>
      <c r="G373" s="220">
        <f>+VLOOKUP(B:B,INSUMOS!A:H,4,FALSE)</f>
        <v>33300.151295999996</v>
      </c>
      <c r="H373" s="220">
        <f t="shared" si="65"/>
        <v>33300.151295999996</v>
      </c>
      <c r="I373" s="220">
        <f>+VLOOKUP(B:B,INSUMOS!A:H,5,FALSE)</f>
        <v>0</v>
      </c>
      <c r="J373" s="220">
        <f t="shared" si="65"/>
        <v>0</v>
      </c>
      <c r="K373" s="57"/>
      <c r="L373" s="103"/>
    </row>
    <row r="374" spans="1:12" s="34" customFormat="1" ht="15" outlineLevel="1" x14ac:dyDescent="0.2">
      <c r="A374" s="165"/>
      <c r="B374" s="165" t="s">
        <v>109</v>
      </c>
      <c r="C374" s="217" t="str">
        <f>+VLOOKUP(B:B,INSUMOS!A:C,2,FALSE)</f>
        <v>CUADRILLA  INSTALACIONES (OFICIAL + AYUDANTE) CON PRESTACIONES</v>
      </c>
      <c r="D374" s="190" t="str">
        <f>+VLOOKUP(B:B,INSUMOS!A:C,3,FALSE)</f>
        <v>HC</v>
      </c>
      <c r="E374" s="239">
        <v>8</v>
      </c>
      <c r="F374" s="240"/>
      <c r="G374" s="220">
        <f>+VLOOKUP(B:B,INSUMOS!A:H,4,FALSE)</f>
        <v>33737.500783999996</v>
      </c>
      <c r="H374" s="220">
        <f t="shared" si="65"/>
        <v>269900.00627199997</v>
      </c>
      <c r="I374" s="220">
        <f>+VLOOKUP(B:B,INSUMOS!A:H,5,FALSE)</f>
        <v>0</v>
      </c>
      <c r="J374" s="220">
        <f t="shared" si="65"/>
        <v>0</v>
      </c>
      <c r="K374" s="57"/>
      <c r="L374" s="103"/>
    </row>
    <row r="375" spans="1:12" s="34" customFormat="1" ht="15" outlineLevel="1" x14ac:dyDescent="0.2">
      <c r="A375" s="165"/>
      <c r="B375" s="165" t="s">
        <v>995</v>
      </c>
      <c r="C375" s="217" t="str">
        <f>+VLOOKUP(B:B,INSUMOS!A:C,2,FALSE)</f>
        <v>CODO 90 PRESION PVC 1/2"</v>
      </c>
      <c r="D375" s="190" t="str">
        <f>+VLOOKUP(B:B,INSUMOS!A:C,3,FALSE)</f>
        <v>UN</v>
      </c>
      <c r="E375" s="239">
        <v>1</v>
      </c>
      <c r="F375" s="240"/>
      <c r="G375" s="220">
        <f>+VLOOKUP(B:B,INSUMOS!A:H,4,FALSE)</f>
        <v>847.35886848000007</v>
      </c>
      <c r="H375" s="220">
        <f t="shared" si="65"/>
        <v>847.35886848000007</v>
      </c>
      <c r="I375" s="220">
        <f>+VLOOKUP(B:B,INSUMOS!A:H,5,FALSE)</f>
        <v>0</v>
      </c>
      <c r="J375" s="220">
        <f t="shared" si="65"/>
        <v>0</v>
      </c>
      <c r="K375" s="57"/>
      <c r="L375" s="103"/>
    </row>
    <row r="376" spans="1:12" s="34" customFormat="1" ht="15" outlineLevel="1" x14ac:dyDescent="0.2">
      <c r="A376" s="165"/>
      <c r="B376" s="165" t="s">
        <v>885</v>
      </c>
      <c r="C376" s="217" t="str">
        <f>+VLOOKUP(B:B,INSUMOS!A:C,2,FALSE)</f>
        <v>TEE PRESIÓN PVC 1"</v>
      </c>
      <c r="D376" s="190" t="str">
        <f>+VLOOKUP(B:B,INSUMOS!A:C,3,FALSE)</f>
        <v>UN</v>
      </c>
      <c r="E376" s="239">
        <v>3</v>
      </c>
      <c r="F376" s="240"/>
      <c r="G376" s="220">
        <f>+VLOOKUP(B:B,INSUMOS!A:H,4,FALSE)</f>
        <v>3636.6117270528002</v>
      </c>
      <c r="H376" s="220">
        <f t="shared" si="65"/>
        <v>10909.8351811584</v>
      </c>
      <c r="I376" s="220">
        <f>+VLOOKUP(B:B,INSUMOS!A:H,5,FALSE)</f>
        <v>0</v>
      </c>
      <c r="J376" s="220">
        <f t="shared" si="65"/>
        <v>0</v>
      </c>
      <c r="K376" s="57"/>
      <c r="L376" s="103"/>
    </row>
    <row r="377" spans="1:12" s="34" customFormat="1" ht="15" outlineLevel="1" x14ac:dyDescent="0.2">
      <c r="A377" s="165"/>
      <c r="B377" s="165" t="s">
        <v>887</v>
      </c>
      <c r="C377" s="217" t="str">
        <f>+VLOOKUP(B:B,INSUMOS!A:C,2,FALSE)</f>
        <v>TEE PRESION PVC 1/2"</v>
      </c>
      <c r="D377" s="190" t="str">
        <f>+VLOOKUP(B:B,INSUMOS!A:C,3,FALSE)</f>
        <v>UN</v>
      </c>
      <c r="E377" s="239">
        <v>2</v>
      </c>
      <c r="F377" s="240"/>
      <c r="G377" s="220">
        <f>+VLOOKUP(B:B,INSUMOS!A:H,4,FALSE)</f>
        <v>1208.8326297600001</v>
      </c>
      <c r="H377" s="220">
        <f t="shared" si="65"/>
        <v>2417.6652595200003</v>
      </c>
      <c r="I377" s="220">
        <f>+VLOOKUP(B:B,INSUMOS!A:H,5,FALSE)</f>
        <v>0</v>
      </c>
      <c r="J377" s="220">
        <f t="shared" si="65"/>
        <v>0</v>
      </c>
      <c r="K377" s="57"/>
      <c r="L377" s="103"/>
    </row>
    <row r="378" spans="1:12" s="34" customFormat="1" ht="15" x14ac:dyDescent="0.2">
      <c r="A378" s="211" t="s">
        <v>1902</v>
      </c>
      <c r="B378" s="211"/>
      <c r="C378" s="212" t="s">
        <v>1903</v>
      </c>
      <c r="D378" s="213" t="s">
        <v>287</v>
      </c>
      <c r="E378" s="214"/>
      <c r="F378" s="215"/>
      <c r="G378" s="216"/>
      <c r="H378" s="216">
        <f>SUBTOTAL(9,H379:H384)</f>
        <v>622567.94769081601</v>
      </c>
      <c r="I378" s="216"/>
      <c r="J378" s="216">
        <f>SUBTOTAL(9,J379:J384)</f>
        <v>0</v>
      </c>
      <c r="K378" s="57"/>
      <c r="L378" s="103"/>
    </row>
    <row r="379" spans="1:12" s="34" customFormat="1" ht="15" outlineLevel="1" x14ac:dyDescent="0.2">
      <c r="A379" s="165"/>
      <c r="B379" s="165" t="s">
        <v>251</v>
      </c>
      <c r="C379" s="217" t="str">
        <f>+VLOOKUP(B:B,INSUMOS!A:C,2,FALSE)</f>
        <v>HERRAMIENTA MENOR</v>
      </c>
      <c r="D379" s="190" t="str">
        <f>+VLOOKUP(B:B,INSUMOS!A:C,3,FALSE)</f>
        <v>GLB</v>
      </c>
      <c r="E379" s="239">
        <v>1</v>
      </c>
      <c r="F379" s="240"/>
      <c r="G379" s="220">
        <f>+VLOOKUP(B:B,INSUMOS!A:H,4,FALSE)</f>
        <v>4066.5798144</v>
      </c>
      <c r="H379" s="220">
        <f t="shared" ref="H379:J384" si="66">($E379+$F379)*G379</f>
        <v>4066.5798144</v>
      </c>
      <c r="I379" s="220">
        <f>+VLOOKUP(B:B,INSUMOS!A:H,5,FALSE)</f>
        <v>0</v>
      </c>
      <c r="J379" s="220">
        <f t="shared" si="66"/>
        <v>0</v>
      </c>
      <c r="K379" s="57"/>
      <c r="L379" s="103"/>
    </row>
    <row r="380" spans="1:12" s="34" customFormat="1" ht="30" outlineLevel="1" x14ac:dyDescent="0.2">
      <c r="A380" s="165"/>
      <c r="B380" s="165" t="s">
        <v>1675</v>
      </c>
      <c r="C380" s="217" t="str">
        <f>+VLOOKUP(B:B,INSUMOS!A:C,2,FALSE)</f>
        <v>FLOTADOR 1/2 "CUERPO EN BRONCE FUNDIDO VÁSTAGO Y TORNILLOS EN LATÓN SELLO DE CAUCHO ROSCA NPT PRESIÓN DE CIERRE, 150 PSI CON BOLA PLÁSTICA,</v>
      </c>
      <c r="D380" s="190" t="str">
        <f>+VLOOKUP(B:B,INSUMOS!A:C,3,FALSE)</f>
        <v>UN</v>
      </c>
      <c r="E380" s="239">
        <v>0.1</v>
      </c>
      <c r="F380" s="240"/>
      <c r="G380" s="220">
        <f>+VLOOKUP(B:B,INSUMOS!A:H,4,FALSE)</f>
        <v>144713.29689600001</v>
      </c>
      <c r="H380" s="220">
        <f t="shared" si="66"/>
        <v>14471.329689600003</v>
      </c>
      <c r="I380" s="220">
        <f>+VLOOKUP(B:B,INSUMOS!A:H,5,FALSE)</f>
        <v>0</v>
      </c>
      <c r="J380" s="220">
        <f t="shared" si="66"/>
        <v>0</v>
      </c>
      <c r="K380" s="57"/>
      <c r="L380" s="103"/>
    </row>
    <row r="381" spans="1:12" s="34" customFormat="1" ht="15" outlineLevel="1" x14ac:dyDescent="0.2">
      <c r="A381" s="165"/>
      <c r="B381" s="165" t="s">
        <v>1673</v>
      </c>
      <c r="C381" s="217" t="str">
        <f>+VLOOKUP(B:B,INSUMOS!A:C,2,FALSE)</f>
        <v xml:space="preserve">TANQUE ROTOPLAST  1000 LT, </v>
      </c>
      <c r="D381" s="190" t="str">
        <f>+VLOOKUP(B:B,INSUMOS!A:C,3,FALSE)</f>
        <v>UN</v>
      </c>
      <c r="E381" s="239">
        <v>1</v>
      </c>
      <c r="F381" s="240"/>
      <c r="G381" s="220">
        <f>+VLOOKUP(B:B,INSUMOS!A:H,4,FALSE)</f>
        <v>544562.69721600006</v>
      </c>
      <c r="H381" s="220">
        <f t="shared" si="66"/>
        <v>544562.69721600006</v>
      </c>
      <c r="I381" s="220">
        <f>+VLOOKUP(B:B,INSUMOS!A:H,5,FALSE)</f>
        <v>0</v>
      </c>
      <c r="J381" s="220">
        <f t="shared" si="66"/>
        <v>0</v>
      </c>
      <c r="K381" s="57"/>
      <c r="L381" s="103"/>
    </row>
    <row r="382" spans="1:12" ht="15" outlineLevel="1" x14ac:dyDescent="0.2">
      <c r="A382" s="165"/>
      <c r="B382" s="165" t="s">
        <v>607</v>
      </c>
      <c r="C382" s="217" t="str">
        <f>+VLOOKUP(B:B,INSUMOS!A:C,2,FALSE)</f>
        <v>CINTA TEFLON DE 1/2" X 10 M</v>
      </c>
      <c r="D382" s="190" t="str">
        <f>+VLOOKUP(B:B,INSUMOS!A:C,3,FALSE)</f>
        <v>RL</v>
      </c>
      <c r="E382" s="239">
        <v>0.02</v>
      </c>
      <c r="F382" s="240">
        <v>0.03</v>
      </c>
      <c r="G382" s="220">
        <f>+VLOOKUP(B:B,INSUMOS!A:H,4,FALSE)</f>
        <v>1733.71233792</v>
      </c>
      <c r="H382" s="220">
        <f t="shared" si="66"/>
        <v>86.685616895999999</v>
      </c>
      <c r="I382" s="220">
        <f>+VLOOKUP(B:B,INSUMOS!A:H,5,FALSE)</f>
        <v>0</v>
      </c>
      <c r="J382" s="220">
        <f t="shared" si="66"/>
        <v>0</v>
      </c>
      <c r="K382" s="57"/>
      <c r="L382" s="103"/>
    </row>
    <row r="383" spans="1:12" s="34" customFormat="1" ht="15" outlineLevel="1" x14ac:dyDescent="0.2">
      <c r="A383" s="165"/>
      <c r="B383" s="165" t="s">
        <v>997</v>
      </c>
      <c r="C383" s="217" t="str">
        <f>+VLOOKUP(B:B,INSUMOS!A:C,2,FALSE)</f>
        <v>ENTRADA TANQUE PLASTICO DE 1/2"</v>
      </c>
      <c r="D383" s="190" t="str">
        <f>+VLOOKUP(B:B,INSUMOS!A:C,3,FALSE)</f>
        <v>UN</v>
      </c>
      <c r="E383" s="239">
        <v>1</v>
      </c>
      <c r="F383" s="240"/>
      <c r="G383" s="220">
        <f>+VLOOKUP(B:B,INSUMOS!A:H,4,FALSE)</f>
        <v>8774.4041779199997</v>
      </c>
      <c r="H383" s="220">
        <f t="shared" si="66"/>
        <v>8774.4041779199997</v>
      </c>
      <c r="I383" s="220">
        <f>+VLOOKUP(B:B,INSUMOS!A:H,5,FALSE)</f>
        <v>0</v>
      </c>
      <c r="J383" s="220">
        <f t="shared" si="66"/>
        <v>0</v>
      </c>
      <c r="K383" s="57"/>
      <c r="L383" s="103"/>
    </row>
    <row r="384" spans="1:12" s="34" customFormat="1" ht="15" outlineLevel="1" x14ac:dyDescent="0.2">
      <c r="A384" s="165"/>
      <c r="B384" s="165" t="s">
        <v>109</v>
      </c>
      <c r="C384" s="217" t="str">
        <f>+VLOOKUP(B:B,INSUMOS!A:C,2,FALSE)</f>
        <v>CUADRILLA  INSTALACIONES (OFICIAL + AYUDANTE) CON PRESTACIONES</v>
      </c>
      <c r="D384" s="190" t="str">
        <f>+VLOOKUP(B:B,INSUMOS!A:C,3,FALSE)</f>
        <v>HC</v>
      </c>
      <c r="E384" s="239">
        <v>1.5</v>
      </c>
      <c r="F384" s="240"/>
      <c r="G384" s="220">
        <f>+VLOOKUP(B:B,INSUMOS!A:H,4,FALSE)</f>
        <v>33737.500783999996</v>
      </c>
      <c r="H384" s="220">
        <f t="shared" si="66"/>
        <v>50606.251175999991</v>
      </c>
      <c r="I384" s="220">
        <f>+VLOOKUP(B:B,INSUMOS!A:H,5,FALSE)</f>
        <v>0</v>
      </c>
      <c r="J384" s="220">
        <f t="shared" si="66"/>
        <v>0</v>
      </c>
      <c r="K384" s="57"/>
      <c r="L384" s="103"/>
    </row>
    <row r="385" spans="1:12" s="34" customFormat="1" ht="15" x14ac:dyDescent="0.2">
      <c r="A385" s="211" t="s">
        <v>1904</v>
      </c>
      <c r="B385" s="211"/>
      <c r="C385" s="212" t="s">
        <v>1905</v>
      </c>
      <c r="D385" s="213" t="s">
        <v>287</v>
      </c>
      <c r="E385" s="214"/>
      <c r="F385" s="215"/>
      <c r="G385" s="216"/>
      <c r="H385" s="216">
        <f>SUBTOTAL(9,H386:H391)</f>
        <v>452211.69597999362</v>
      </c>
      <c r="I385" s="216"/>
      <c r="J385" s="216">
        <f>SUBTOTAL(9,J386:J391)</f>
        <v>0</v>
      </c>
      <c r="K385" s="57"/>
      <c r="L385" s="103"/>
    </row>
    <row r="386" spans="1:12" s="34" customFormat="1" ht="15" outlineLevel="1" x14ac:dyDescent="0.2">
      <c r="A386" s="165"/>
      <c r="B386" s="165" t="s">
        <v>251</v>
      </c>
      <c r="C386" s="217" t="str">
        <f>+VLOOKUP(B:B,INSUMOS!A:C,2,FALSE)</f>
        <v>HERRAMIENTA MENOR</v>
      </c>
      <c r="D386" s="190" t="str">
        <f>+VLOOKUP(B:B,INSUMOS!A:C,3,FALSE)</f>
        <v>GLB</v>
      </c>
      <c r="E386" s="239">
        <v>0.1</v>
      </c>
      <c r="F386" s="240"/>
      <c r="G386" s="220">
        <f>+VLOOKUP(B:B,INSUMOS!A:H,4,FALSE)</f>
        <v>4066.5798144</v>
      </c>
      <c r="H386" s="220">
        <f t="shared" ref="H386:J391" si="67">($E386+$F386)*G386</f>
        <v>406.65798144000001</v>
      </c>
      <c r="I386" s="220">
        <f>+VLOOKUP(B:B,INSUMOS!A:H,5,FALSE)</f>
        <v>0</v>
      </c>
      <c r="J386" s="220">
        <f t="shared" si="67"/>
        <v>0</v>
      </c>
      <c r="K386" s="57"/>
      <c r="L386" s="103"/>
    </row>
    <row r="387" spans="1:12" s="34" customFormat="1" ht="30" outlineLevel="1" x14ac:dyDescent="0.2">
      <c r="A387" s="165"/>
      <c r="B387" s="165" t="s">
        <v>1675</v>
      </c>
      <c r="C387" s="217" t="str">
        <f>+VLOOKUP(B:B,INSUMOS!A:C,2,FALSE)</f>
        <v>FLOTADOR 1/2 "CUERPO EN BRONCE FUNDIDO VÁSTAGO Y TORNILLOS EN LATÓN SELLO DE CAUCHO ROSCA NPT PRESIÓN DE CIERRE, 150 PSI CON BOLA PLÁSTICA,</v>
      </c>
      <c r="D387" s="190" t="str">
        <f>+VLOOKUP(B:B,INSUMOS!A:C,3,FALSE)</f>
        <v>UN</v>
      </c>
      <c r="E387" s="239">
        <v>1</v>
      </c>
      <c r="F387" s="240"/>
      <c r="G387" s="220">
        <f>+VLOOKUP(B:B,INSUMOS!A:H,4,FALSE)</f>
        <v>144713.29689600001</v>
      </c>
      <c r="H387" s="220">
        <f t="shared" si="67"/>
        <v>144713.29689600001</v>
      </c>
      <c r="I387" s="220">
        <f>+VLOOKUP(B:B,INSUMOS!A:H,5,FALSE)</f>
        <v>0</v>
      </c>
      <c r="J387" s="220">
        <f t="shared" si="67"/>
        <v>0</v>
      </c>
      <c r="K387" s="57"/>
      <c r="L387" s="103"/>
    </row>
    <row r="388" spans="1:12" ht="15" outlineLevel="1" x14ac:dyDescent="0.2">
      <c r="A388" s="165"/>
      <c r="B388" s="165" t="s">
        <v>607</v>
      </c>
      <c r="C388" s="217" t="str">
        <f>+VLOOKUP(B:B,INSUMOS!A:C,2,FALSE)</f>
        <v>CINTA TEFLON DE 1/2" X 10 M</v>
      </c>
      <c r="D388" s="190" t="str">
        <f>+VLOOKUP(B:B,INSUMOS!A:C,3,FALSE)</f>
        <v>RL</v>
      </c>
      <c r="E388" s="239">
        <v>0.05</v>
      </c>
      <c r="F388" s="240">
        <v>0.03</v>
      </c>
      <c r="G388" s="220">
        <f>+VLOOKUP(B:B,INSUMOS!A:H,4,FALSE)</f>
        <v>1733.71233792</v>
      </c>
      <c r="H388" s="220">
        <f t="shared" si="67"/>
        <v>138.69698703360001</v>
      </c>
      <c r="I388" s="220">
        <f>+VLOOKUP(B:B,INSUMOS!A:H,5,FALSE)</f>
        <v>0</v>
      </c>
      <c r="J388" s="220">
        <f t="shared" si="67"/>
        <v>0</v>
      </c>
      <c r="K388" s="57"/>
      <c r="L388" s="103"/>
    </row>
    <row r="389" spans="1:12" s="33" customFormat="1" ht="15" outlineLevel="1" x14ac:dyDescent="0.2">
      <c r="A389" s="165"/>
      <c r="B389" s="165" t="s">
        <v>1017</v>
      </c>
      <c r="C389" s="217" t="str">
        <f>+VLOOKUP(B:B,INSUMOS!A:C,2,FALSE)</f>
        <v>TANQUE CAPACIDAD 500 LT EN PVC</v>
      </c>
      <c r="D389" s="190" t="str">
        <f>+VLOOKUP(B:B,INSUMOS!A:C,3,FALSE)</f>
        <v>UN</v>
      </c>
      <c r="E389" s="239">
        <v>1</v>
      </c>
      <c r="F389" s="240"/>
      <c r="G389" s="220">
        <f>+VLOOKUP(B:B,INSUMOS!A:H,4,FALSE)</f>
        <v>247572.38876159998</v>
      </c>
      <c r="H389" s="220">
        <f t="shared" si="67"/>
        <v>247572.38876159998</v>
      </c>
      <c r="I389" s="220">
        <f>+VLOOKUP(B:B,INSUMOS!A:H,5,FALSE)</f>
        <v>0</v>
      </c>
      <c r="J389" s="220">
        <f t="shared" si="67"/>
        <v>0</v>
      </c>
      <c r="K389" s="57"/>
      <c r="L389" s="103"/>
    </row>
    <row r="390" spans="1:12" s="33" customFormat="1" ht="15" outlineLevel="1" x14ac:dyDescent="0.2">
      <c r="A390" s="165"/>
      <c r="B390" s="165" t="s">
        <v>997</v>
      </c>
      <c r="C390" s="217" t="str">
        <f>+VLOOKUP(B:B,INSUMOS!A:C,2,FALSE)</f>
        <v>ENTRADA TANQUE PLASTICO DE 1/2"</v>
      </c>
      <c r="D390" s="190" t="str">
        <f>+VLOOKUP(B:B,INSUMOS!A:C,3,FALSE)</f>
        <v>UN</v>
      </c>
      <c r="E390" s="239">
        <v>1</v>
      </c>
      <c r="F390" s="240"/>
      <c r="G390" s="220">
        <f>+VLOOKUP(B:B,INSUMOS!A:H,4,FALSE)</f>
        <v>8774.4041779199997</v>
      </c>
      <c r="H390" s="220">
        <f t="shared" si="67"/>
        <v>8774.4041779199997</v>
      </c>
      <c r="I390" s="220">
        <f>+VLOOKUP(B:B,INSUMOS!A:H,5,FALSE)</f>
        <v>0</v>
      </c>
      <c r="J390" s="220">
        <f t="shared" si="67"/>
        <v>0</v>
      </c>
      <c r="K390" s="57"/>
      <c r="L390" s="103"/>
    </row>
    <row r="391" spans="1:12" s="33" customFormat="1" ht="15" outlineLevel="1" x14ac:dyDescent="0.2">
      <c r="A391" s="165"/>
      <c r="B391" s="165" t="s">
        <v>109</v>
      </c>
      <c r="C391" s="217" t="str">
        <f>+VLOOKUP(B:B,INSUMOS!A:C,2,FALSE)</f>
        <v>CUADRILLA  INSTALACIONES (OFICIAL + AYUDANTE) CON PRESTACIONES</v>
      </c>
      <c r="D391" s="190" t="str">
        <f>+VLOOKUP(B:B,INSUMOS!A:C,3,FALSE)</f>
        <v>HC</v>
      </c>
      <c r="E391" s="239">
        <v>1.5</v>
      </c>
      <c r="F391" s="240"/>
      <c r="G391" s="220">
        <f>+VLOOKUP(B:B,INSUMOS!A:H,4,FALSE)</f>
        <v>33737.500783999996</v>
      </c>
      <c r="H391" s="220">
        <f t="shared" si="67"/>
        <v>50606.251175999991</v>
      </c>
      <c r="I391" s="220">
        <f>+VLOOKUP(B:B,INSUMOS!A:H,5,FALSE)</f>
        <v>0</v>
      </c>
      <c r="J391" s="220">
        <f t="shared" si="67"/>
        <v>0</v>
      </c>
      <c r="K391" s="57"/>
      <c r="L391" s="103"/>
    </row>
    <row r="392" spans="1:12" ht="15" x14ac:dyDescent="0.2">
      <c r="A392" s="211" t="s">
        <v>1906</v>
      </c>
      <c r="B392" s="211"/>
      <c r="C392" s="212" t="s">
        <v>1907</v>
      </c>
      <c r="D392" s="213" t="s">
        <v>287</v>
      </c>
      <c r="E392" s="214"/>
      <c r="F392" s="215"/>
      <c r="G392" s="216"/>
      <c r="H392" s="216">
        <f>SUBTOTAL(9,H393:H398)</f>
        <v>462870.22024239361</v>
      </c>
      <c r="I392" s="216"/>
      <c r="J392" s="216">
        <f>SUBTOTAL(9,J393:J398)</f>
        <v>0</v>
      </c>
      <c r="K392" s="57"/>
      <c r="L392" s="103"/>
    </row>
    <row r="393" spans="1:12" s="33" customFormat="1" ht="15" outlineLevel="1" x14ac:dyDescent="0.2">
      <c r="A393" s="165"/>
      <c r="B393" s="165" t="s">
        <v>251</v>
      </c>
      <c r="C393" s="217" t="str">
        <f>+VLOOKUP(B:B,INSUMOS!A:C,2,FALSE)</f>
        <v>HERRAMIENTA MENOR</v>
      </c>
      <c r="D393" s="190" t="str">
        <f>+VLOOKUP(B:B,INSUMOS!A:C,3,FALSE)</f>
        <v>GLB</v>
      </c>
      <c r="E393" s="239">
        <v>0.1</v>
      </c>
      <c r="F393" s="240"/>
      <c r="G393" s="220">
        <f>+VLOOKUP(B:B,INSUMOS!A:H,4,FALSE)</f>
        <v>4066.5798144</v>
      </c>
      <c r="H393" s="220">
        <f t="shared" ref="H393:J398" si="68">($E393+$F393)*G393</f>
        <v>406.65798144000001</v>
      </c>
      <c r="I393" s="220">
        <f>+VLOOKUP(B:B,INSUMOS!A:H,5,FALSE)</f>
        <v>0</v>
      </c>
      <c r="J393" s="220">
        <f t="shared" si="68"/>
        <v>0</v>
      </c>
      <c r="K393" s="57"/>
      <c r="L393" s="103"/>
    </row>
    <row r="394" spans="1:12" s="33" customFormat="1" ht="30" outlineLevel="1" x14ac:dyDescent="0.2">
      <c r="A394" s="165"/>
      <c r="B394" s="165" t="s">
        <v>1675</v>
      </c>
      <c r="C394" s="217" t="str">
        <f>+VLOOKUP(B:B,INSUMOS!A:C,2,FALSE)</f>
        <v>FLOTADOR 1/2 "CUERPO EN BRONCE FUNDIDO VÁSTAGO Y TORNILLOS EN LATÓN SELLO DE CAUCHO ROSCA NPT PRESIÓN DE CIERRE, 150 PSI CON BOLA PLÁSTICA,</v>
      </c>
      <c r="D394" s="190" t="str">
        <f>+VLOOKUP(B:B,INSUMOS!A:C,3,FALSE)</f>
        <v>UN</v>
      </c>
      <c r="E394" s="239">
        <v>1</v>
      </c>
      <c r="F394" s="240"/>
      <c r="G394" s="220">
        <f>+VLOOKUP(B:B,INSUMOS!A:H,4,FALSE)</f>
        <v>144713.29689600001</v>
      </c>
      <c r="H394" s="220">
        <f t="shared" si="68"/>
        <v>144713.29689600001</v>
      </c>
      <c r="I394" s="220">
        <f>+VLOOKUP(B:B,INSUMOS!A:H,5,FALSE)</f>
        <v>0</v>
      </c>
      <c r="J394" s="220">
        <f t="shared" si="68"/>
        <v>0</v>
      </c>
      <c r="K394" s="57"/>
      <c r="L394" s="103"/>
    </row>
    <row r="395" spans="1:12" s="33" customFormat="1" ht="15" outlineLevel="1" x14ac:dyDescent="0.2">
      <c r="A395" s="165"/>
      <c r="B395" s="165" t="s">
        <v>607</v>
      </c>
      <c r="C395" s="217" t="str">
        <f>+VLOOKUP(B:B,INSUMOS!A:C,2,FALSE)</f>
        <v>CINTA TEFLON DE 1/2" X 10 M</v>
      </c>
      <c r="D395" s="190" t="str">
        <f>+VLOOKUP(B:B,INSUMOS!A:C,3,FALSE)</f>
        <v>RL</v>
      </c>
      <c r="E395" s="239">
        <v>0.05</v>
      </c>
      <c r="F395" s="240">
        <v>0.03</v>
      </c>
      <c r="G395" s="220">
        <f>+VLOOKUP(B:B,INSUMOS!A:H,4,FALSE)</f>
        <v>1733.71233792</v>
      </c>
      <c r="H395" s="220">
        <f t="shared" si="68"/>
        <v>138.69698703360001</v>
      </c>
      <c r="I395" s="220">
        <f>+VLOOKUP(B:B,INSUMOS!A:H,5,FALSE)</f>
        <v>0</v>
      </c>
      <c r="J395" s="220">
        <f t="shared" si="68"/>
        <v>0</v>
      </c>
      <c r="K395" s="57"/>
      <c r="L395" s="103"/>
    </row>
    <row r="396" spans="1:12" s="33" customFormat="1" ht="15" outlineLevel="1" x14ac:dyDescent="0.2">
      <c r="A396" s="165"/>
      <c r="B396" s="165" t="s">
        <v>1671</v>
      </c>
      <c r="C396" s="217" t="str">
        <f>+VLOOKUP(B:B,INSUMOS!A:C,2,FALSE)</f>
        <v>TANQUE COLEMPAQUES 250 LT PATA Y ACCESORIOS</v>
      </c>
      <c r="D396" s="190" t="str">
        <f>+VLOOKUP(B:B,INSUMOS!A:C,3,FALSE)</f>
        <v>UN</v>
      </c>
      <c r="E396" s="239">
        <v>1</v>
      </c>
      <c r="F396" s="240"/>
      <c r="G396" s="220">
        <f>+VLOOKUP(B:B,INSUMOS!A:H,4,FALSE)</f>
        <v>258230.91302400001</v>
      </c>
      <c r="H396" s="220">
        <f t="shared" si="68"/>
        <v>258230.91302400001</v>
      </c>
      <c r="I396" s="220">
        <f>+VLOOKUP(B:B,INSUMOS!A:H,5,FALSE)</f>
        <v>0</v>
      </c>
      <c r="J396" s="220">
        <f t="shared" si="68"/>
        <v>0</v>
      </c>
      <c r="K396" s="57"/>
      <c r="L396" s="103"/>
    </row>
    <row r="397" spans="1:12" ht="15" outlineLevel="1" x14ac:dyDescent="0.2">
      <c r="A397" s="165"/>
      <c r="B397" s="165" t="s">
        <v>997</v>
      </c>
      <c r="C397" s="217" t="str">
        <f>+VLOOKUP(B:B,INSUMOS!A:C,2,FALSE)</f>
        <v>ENTRADA TANQUE PLASTICO DE 1/2"</v>
      </c>
      <c r="D397" s="190" t="str">
        <f>+VLOOKUP(B:B,INSUMOS!A:C,3,FALSE)</f>
        <v>UN</v>
      </c>
      <c r="E397" s="239">
        <v>1</v>
      </c>
      <c r="F397" s="240"/>
      <c r="G397" s="220">
        <f>+VLOOKUP(B:B,INSUMOS!A:H,4,FALSE)</f>
        <v>8774.4041779199997</v>
      </c>
      <c r="H397" s="220">
        <f t="shared" si="68"/>
        <v>8774.4041779199997</v>
      </c>
      <c r="I397" s="220">
        <f>+VLOOKUP(B:B,INSUMOS!A:H,5,FALSE)</f>
        <v>0</v>
      </c>
      <c r="J397" s="220">
        <f t="shared" si="68"/>
        <v>0</v>
      </c>
      <c r="K397" s="57"/>
      <c r="L397" s="103"/>
    </row>
    <row r="398" spans="1:12" s="33" customFormat="1" ht="15" outlineLevel="1" x14ac:dyDescent="0.2">
      <c r="A398" s="165"/>
      <c r="B398" s="165" t="s">
        <v>109</v>
      </c>
      <c r="C398" s="217" t="str">
        <f>+VLOOKUP(B:B,INSUMOS!A:C,2,FALSE)</f>
        <v>CUADRILLA  INSTALACIONES (OFICIAL + AYUDANTE) CON PRESTACIONES</v>
      </c>
      <c r="D398" s="190" t="str">
        <f>+VLOOKUP(B:B,INSUMOS!A:C,3,FALSE)</f>
        <v>HC</v>
      </c>
      <c r="E398" s="239">
        <v>1.5</v>
      </c>
      <c r="F398" s="240"/>
      <c r="G398" s="220">
        <f>+VLOOKUP(B:B,INSUMOS!A:H,4,FALSE)</f>
        <v>33737.500783999996</v>
      </c>
      <c r="H398" s="220">
        <f t="shared" si="68"/>
        <v>50606.251175999991</v>
      </c>
      <c r="I398" s="220">
        <f>+VLOOKUP(B:B,INSUMOS!A:H,5,FALSE)</f>
        <v>0</v>
      </c>
      <c r="J398" s="220">
        <f t="shared" si="68"/>
        <v>0</v>
      </c>
      <c r="K398" s="57"/>
      <c r="L398" s="103"/>
    </row>
    <row r="399" spans="1:12" s="33" customFormat="1" ht="15" x14ac:dyDescent="0.2">
      <c r="A399" s="211" t="s">
        <v>1908</v>
      </c>
      <c r="B399" s="211"/>
      <c r="C399" s="212" t="s">
        <v>1909</v>
      </c>
      <c r="D399" s="213" t="s">
        <v>362</v>
      </c>
      <c r="E399" s="214"/>
      <c r="F399" s="215"/>
      <c r="G399" s="216"/>
      <c r="H399" s="216">
        <f>SUBTOTAL(9,H400:H405)</f>
        <v>24853.3502298692</v>
      </c>
      <c r="I399" s="216"/>
      <c r="J399" s="216">
        <f>SUBTOTAL(9,J400:J405)</f>
        <v>0</v>
      </c>
      <c r="K399" s="57"/>
      <c r="L399" s="103"/>
    </row>
    <row r="400" spans="1:12" s="33" customFormat="1" ht="15" outlineLevel="1" x14ac:dyDescent="0.2">
      <c r="A400" s="165"/>
      <c r="B400" s="165" t="s">
        <v>251</v>
      </c>
      <c r="C400" s="217" t="str">
        <f>+VLOOKUP(B:B,INSUMOS!A:C,2,FALSE)</f>
        <v>HERRAMIENTA MENOR</v>
      </c>
      <c r="D400" s="190" t="str">
        <f>+VLOOKUP(B:B,INSUMOS!A:C,3,FALSE)</f>
        <v>GLB</v>
      </c>
      <c r="E400" s="239">
        <v>0.3</v>
      </c>
      <c r="F400" s="240"/>
      <c r="G400" s="220">
        <f>+VLOOKUP(B:B,INSUMOS!A:H,4,FALSE)</f>
        <v>4066.5798144</v>
      </c>
      <c r="H400" s="220">
        <f t="shared" ref="H400:J405" si="69">($E400+$F400)*G400</f>
        <v>1219.9739443199999</v>
      </c>
      <c r="I400" s="220">
        <f>+VLOOKUP(B:B,INSUMOS!A:H,5,FALSE)</f>
        <v>0</v>
      </c>
      <c r="J400" s="220">
        <f t="shared" si="69"/>
        <v>0</v>
      </c>
      <c r="K400" s="57"/>
      <c r="L400" s="103"/>
    </row>
    <row r="401" spans="1:202" s="33" customFormat="1" ht="15" outlineLevel="1" x14ac:dyDescent="0.2">
      <c r="A401" s="165"/>
      <c r="B401" s="165" t="s">
        <v>639</v>
      </c>
      <c r="C401" s="217" t="str">
        <f>+VLOOKUP(B:B,INSUMOS!A:C,2,FALSE)</f>
        <v>LIMPIADOR REMOVEDOR PARA PVC Y CPVC (1/4 GAL)</v>
      </c>
      <c r="D401" s="190" t="str">
        <f>+VLOOKUP(B:B,INSUMOS!A:C,3,FALSE)</f>
        <v>UN</v>
      </c>
      <c r="E401" s="239">
        <v>0.01</v>
      </c>
      <c r="F401" s="240">
        <v>5.9999999999999995E-4</v>
      </c>
      <c r="G401" s="220">
        <f>+VLOOKUP(B:B,INSUMOS!A:H,4,FALSE)</f>
        <v>75022.727884492793</v>
      </c>
      <c r="H401" s="220">
        <f t="shared" si="69"/>
        <v>795.2409155756236</v>
      </c>
      <c r="I401" s="220">
        <f>+VLOOKUP(B:B,INSUMOS!A:H,5,FALSE)</f>
        <v>0</v>
      </c>
      <c r="J401" s="220">
        <f t="shared" si="69"/>
        <v>0</v>
      </c>
      <c r="K401" s="57"/>
      <c r="L401" s="103"/>
    </row>
    <row r="402" spans="1:202" ht="15" outlineLevel="1" x14ac:dyDescent="0.2">
      <c r="A402" s="165"/>
      <c r="B402" s="165" t="s">
        <v>633</v>
      </c>
      <c r="C402" s="217" t="str">
        <f>+VLOOKUP(B:B,INSUMOS!A:C,2,FALSE)</f>
        <v>SOLDADURA PVC BOUNDING 1/8 GALON</v>
      </c>
      <c r="D402" s="190" t="str">
        <f>+VLOOKUP(B:B,INSUMOS!A:C,3,FALSE)</f>
        <v>UN</v>
      </c>
      <c r="E402" s="239">
        <v>0.01</v>
      </c>
      <c r="F402" s="240">
        <v>5.9999999999999995E-4</v>
      </c>
      <c r="G402" s="220">
        <f>+VLOOKUP(B:B,INSUMOS!A:H,4,FALSE)</f>
        <v>70774.173265612801</v>
      </c>
      <c r="H402" s="220">
        <f t="shared" si="69"/>
        <v>750.20623661549564</v>
      </c>
      <c r="I402" s="220">
        <f>+VLOOKUP(B:B,INSUMOS!A:H,5,FALSE)</f>
        <v>0</v>
      </c>
      <c r="J402" s="220">
        <f t="shared" si="69"/>
        <v>0</v>
      </c>
      <c r="K402" s="57"/>
      <c r="L402" s="103"/>
    </row>
    <row r="403" spans="1:202" s="33" customFormat="1" ht="15" outlineLevel="1" x14ac:dyDescent="0.2">
      <c r="A403" s="165"/>
      <c r="B403" s="165" t="s">
        <v>953</v>
      </c>
      <c r="C403" s="217" t="str">
        <f>+VLOOKUP(B:B,INSUMOS!A:C,2,FALSE)</f>
        <v>TUBO PVC SANITARIO DE 2"</v>
      </c>
      <c r="D403" s="190" t="str">
        <f>+VLOOKUP(B:B,INSUMOS!A:C,3,FALSE)</f>
        <v>ML</v>
      </c>
      <c r="E403" s="239">
        <v>1.1000000000000001</v>
      </c>
      <c r="F403" s="240"/>
      <c r="G403" s="220">
        <f>+VLOOKUP(B:B,INSUMOS!A:H,4,FALSE)</f>
        <v>13295.8219696128</v>
      </c>
      <c r="H403" s="220">
        <f t="shared" si="69"/>
        <v>14625.404166574081</v>
      </c>
      <c r="I403" s="220">
        <f>+VLOOKUP(B:B,INSUMOS!A:H,5,FALSE)</f>
        <v>0</v>
      </c>
      <c r="J403" s="220">
        <f t="shared" si="69"/>
        <v>0</v>
      </c>
      <c r="K403" s="57"/>
      <c r="L403" s="103"/>
    </row>
    <row r="404" spans="1:202" s="33" customFormat="1" ht="15" outlineLevel="1" x14ac:dyDescent="0.2">
      <c r="A404" s="165"/>
      <c r="B404" s="165" t="s">
        <v>1005</v>
      </c>
      <c r="C404" s="217" t="str">
        <f>+VLOOKUP(B:B,INSUMOS!A:C,2,FALSE)</f>
        <v>UNION PVC SANITARIA 2"</v>
      </c>
      <c r="D404" s="190" t="str">
        <f>+VLOOKUP(B:B,INSUMOS!A:C,3,FALSE)</f>
        <v>UN</v>
      </c>
      <c r="E404" s="239">
        <v>0.2</v>
      </c>
      <c r="F404" s="240"/>
      <c r="G404" s="220">
        <f>+VLOOKUP(B:B,INSUMOS!A:H,4,FALSE)</f>
        <v>3575.1240499200003</v>
      </c>
      <c r="H404" s="220">
        <f t="shared" si="69"/>
        <v>715.02480998400006</v>
      </c>
      <c r="I404" s="220">
        <f>+VLOOKUP(B:B,INSUMOS!A:H,5,FALSE)</f>
        <v>0</v>
      </c>
      <c r="J404" s="220">
        <f t="shared" si="69"/>
        <v>0</v>
      </c>
      <c r="K404" s="57"/>
      <c r="L404" s="103"/>
    </row>
    <row r="405" spans="1:202" s="33" customFormat="1" ht="15" outlineLevel="1" x14ac:dyDescent="0.2">
      <c r="A405" s="165"/>
      <c r="B405" s="165" t="s">
        <v>109</v>
      </c>
      <c r="C405" s="217" t="str">
        <f>+VLOOKUP(B:B,INSUMOS!A:C,2,FALSE)</f>
        <v>CUADRILLA  INSTALACIONES (OFICIAL + AYUDANTE) CON PRESTACIONES</v>
      </c>
      <c r="D405" s="190" t="str">
        <f>+VLOOKUP(B:B,INSUMOS!A:C,3,FALSE)</f>
        <v>HC</v>
      </c>
      <c r="E405" s="239">
        <v>0.2</v>
      </c>
      <c r="F405" s="240"/>
      <c r="G405" s="220">
        <f>+VLOOKUP(B:B,INSUMOS!A:H,4,FALSE)</f>
        <v>33737.500783999996</v>
      </c>
      <c r="H405" s="220">
        <f t="shared" si="69"/>
        <v>6747.5001567999998</v>
      </c>
      <c r="I405" s="220">
        <f>+VLOOKUP(B:B,INSUMOS!A:H,5,FALSE)</f>
        <v>0</v>
      </c>
      <c r="J405" s="220">
        <f t="shared" si="69"/>
        <v>0</v>
      </c>
      <c r="K405" s="57"/>
      <c r="L405" s="103"/>
    </row>
    <row r="406" spans="1:202" s="33" customFormat="1" ht="15" x14ac:dyDescent="0.2">
      <c r="A406" s="211" t="s">
        <v>1910</v>
      </c>
      <c r="B406" s="211"/>
      <c r="C406" s="212" t="s">
        <v>1911</v>
      </c>
      <c r="D406" s="213" t="s">
        <v>362</v>
      </c>
      <c r="E406" s="214"/>
      <c r="F406" s="215"/>
      <c r="G406" s="216"/>
      <c r="H406" s="216">
        <f>SUBTOTAL(9,H407:H412)</f>
        <v>36115.792916656603</v>
      </c>
      <c r="I406" s="216"/>
      <c r="J406" s="216">
        <f>SUBTOTAL(9,J407:J412)</f>
        <v>0</v>
      </c>
      <c r="K406" s="57"/>
      <c r="L406" s="103"/>
    </row>
    <row r="407" spans="1:202" s="33" customFormat="1" ht="15" outlineLevel="1" x14ac:dyDescent="0.2">
      <c r="A407" s="165"/>
      <c r="B407" s="165" t="s">
        <v>251</v>
      </c>
      <c r="C407" s="217" t="str">
        <f>+VLOOKUP(B:B,INSUMOS!A:C,2,FALSE)</f>
        <v>HERRAMIENTA MENOR</v>
      </c>
      <c r="D407" s="190" t="str">
        <f>+VLOOKUP(B:B,INSUMOS!A:C,3,FALSE)</f>
        <v>GLB</v>
      </c>
      <c r="E407" s="239">
        <v>0.3</v>
      </c>
      <c r="F407" s="240"/>
      <c r="G407" s="220">
        <f>+VLOOKUP(B:B,INSUMOS!A:H,4,FALSE)</f>
        <v>4066.5798144</v>
      </c>
      <c r="H407" s="220">
        <f t="shared" ref="H407:J412" si="70">($E407+$F407)*G407</f>
        <v>1219.9739443199999</v>
      </c>
      <c r="I407" s="220">
        <f>+VLOOKUP(B:B,INSUMOS!A:H,5,FALSE)</f>
        <v>0</v>
      </c>
      <c r="J407" s="220">
        <f t="shared" si="70"/>
        <v>0</v>
      </c>
      <c r="K407" s="57"/>
      <c r="L407" s="103"/>
    </row>
    <row r="408" spans="1:202" s="33" customFormat="1" ht="15" outlineLevel="1" x14ac:dyDescent="0.2">
      <c r="A408" s="165"/>
      <c r="B408" s="165" t="s">
        <v>639</v>
      </c>
      <c r="C408" s="217" t="str">
        <f>+VLOOKUP(B:B,INSUMOS!A:C,2,FALSE)</f>
        <v>LIMPIADOR REMOVEDOR PARA PVC Y CPVC (1/4 GAL)</v>
      </c>
      <c r="D408" s="190" t="str">
        <f>+VLOOKUP(B:B,INSUMOS!A:C,3,FALSE)</f>
        <v>UN</v>
      </c>
      <c r="E408" s="239">
        <v>0.03</v>
      </c>
      <c r="F408" s="240">
        <v>8.9999999999999998E-4</v>
      </c>
      <c r="G408" s="220">
        <f>+VLOOKUP(B:B,INSUMOS!A:H,4,FALSE)</f>
        <v>75022.727884492793</v>
      </c>
      <c r="H408" s="220">
        <f t="shared" si="70"/>
        <v>2318.2022916308274</v>
      </c>
      <c r="I408" s="220">
        <f>+VLOOKUP(B:B,INSUMOS!A:H,5,FALSE)</f>
        <v>0</v>
      </c>
      <c r="J408" s="220">
        <f t="shared" si="70"/>
        <v>0</v>
      </c>
      <c r="K408" s="57"/>
      <c r="L408" s="103"/>
    </row>
    <row r="409" spans="1:202" s="33" customFormat="1" ht="15" outlineLevel="1" x14ac:dyDescent="0.2">
      <c r="A409" s="165"/>
      <c r="B409" s="165" t="s">
        <v>633</v>
      </c>
      <c r="C409" s="217" t="str">
        <f>+VLOOKUP(B:B,INSUMOS!A:C,2,FALSE)</f>
        <v>SOLDADURA PVC BOUNDING 1/8 GALON</v>
      </c>
      <c r="D409" s="190" t="str">
        <f>+VLOOKUP(B:B,INSUMOS!A:C,3,FALSE)</f>
        <v>UN</v>
      </c>
      <c r="E409" s="239">
        <v>0.05</v>
      </c>
      <c r="F409" s="240">
        <v>8.9999999999999998E-4</v>
      </c>
      <c r="G409" s="220">
        <f>+VLOOKUP(B:B,INSUMOS!A:H,4,FALSE)</f>
        <v>70774.173265612801</v>
      </c>
      <c r="H409" s="220">
        <f t="shared" si="70"/>
        <v>3602.4054192196918</v>
      </c>
      <c r="I409" s="220">
        <f>+VLOOKUP(B:B,INSUMOS!A:H,5,FALSE)</f>
        <v>0</v>
      </c>
      <c r="J409" s="220">
        <f t="shared" si="70"/>
        <v>0</v>
      </c>
      <c r="K409" s="57"/>
      <c r="L409" s="103"/>
    </row>
    <row r="410" spans="1:202" s="33" customFormat="1" ht="15" outlineLevel="1" x14ac:dyDescent="0.2">
      <c r="A410" s="165"/>
      <c r="B410" s="165" t="s">
        <v>955</v>
      </c>
      <c r="C410" s="217" t="str">
        <f>+VLOOKUP(B:B,INSUMOS!A:C,2,FALSE)</f>
        <v xml:space="preserve">TUBO PVC SANITARIA 3" </v>
      </c>
      <c r="D410" s="190" t="str">
        <f>+VLOOKUP(B:B,INSUMOS!A:C,3,FALSE)</f>
        <v>ML</v>
      </c>
      <c r="E410" s="239">
        <v>1.1000000000000001</v>
      </c>
      <c r="F410" s="240"/>
      <c r="G410" s="220">
        <f>+VLOOKUP(B:B,INSUMOS!A:H,4,FALSE)</f>
        <v>19333.486018252803</v>
      </c>
      <c r="H410" s="220">
        <f t="shared" si="70"/>
        <v>21266.834620078083</v>
      </c>
      <c r="I410" s="220">
        <f>+VLOOKUP(B:B,INSUMOS!A:H,5,FALSE)</f>
        <v>0</v>
      </c>
      <c r="J410" s="220">
        <f t="shared" si="70"/>
        <v>0</v>
      </c>
      <c r="K410" s="57"/>
      <c r="L410" s="103"/>
    </row>
    <row r="411" spans="1:202" s="33" customFormat="1" ht="15" outlineLevel="1" x14ac:dyDescent="0.2">
      <c r="A411" s="165"/>
      <c r="B411" s="165" t="s">
        <v>1009</v>
      </c>
      <c r="C411" s="217" t="str">
        <f>+VLOOKUP(B:B,INSUMOS!A:C,2,FALSE)</f>
        <v>UNION PVC SANITARIA 3"</v>
      </c>
      <c r="D411" s="190" t="str">
        <f>+VLOOKUP(B:B,INSUMOS!A:C,3,FALSE)</f>
        <v>UN</v>
      </c>
      <c r="E411" s="239">
        <v>0.2</v>
      </c>
      <c r="F411" s="240"/>
      <c r="G411" s="220">
        <f>+VLOOKUP(B:B,INSUMOS!A:H,4,FALSE)</f>
        <v>4804.3824230400005</v>
      </c>
      <c r="H411" s="220">
        <f t="shared" si="70"/>
        <v>960.87648460800017</v>
      </c>
      <c r="I411" s="220">
        <f>+VLOOKUP(B:B,INSUMOS!A:H,5,FALSE)</f>
        <v>0</v>
      </c>
      <c r="J411" s="220">
        <f t="shared" si="70"/>
        <v>0</v>
      </c>
      <c r="K411" s="57"/>
      <c r="L411" s="103"/>
    </row>
    <row r="412" spans="1:202" s="35" customFormat="1" ht="15" outlineLevel="1" x14ac:dyDescent="0.2">
      <c r="A412" s="165"/>
      <c r="B412" s="165" t="s">
        <v>109</v>
      </c>
      <c r="C412" s="217" t="str">
        <f>+VLOOKUP(B:B,INSUMOS!A:C,2,FALSE)</f>
        <v>CUADRILLA  INSTALACIONES (OFICIAL + AYUDANTE) CON PRESTACIONES</v>
      </c>
      <c r="D412" s="190" t="str">
        <f>+VLOOKUP(B:B,INSUMOS!A:C,3,FALSE)</f>
        <v>HC</v>
      </c>
      <c r="E412" s="239">
        <v>0.2</v>
      </c>
      <c r="F412" s="240"/>
      <c r="G412" s="220">
        <f>+VLOOKUP(B:B,INSUMOS!A:H,4,FALSE)</f>
        <v>33737.500783999996</v>
      </c>
      <c r="H412" s="220">
        <f t="shared" si="70"/>
        <v>6747.5001567999998</v>
      </c>
      <c r="I412" s="220">
        <f>+VLOOKUP(B:B,INSUMOS!A:H,5,FALSE)</f>
        <v>0</v>
      </c>
      <c r="J412" s="220">
        <f t="shared" si="70"/>
        <v>0</v>
      </c>
      <c r="K412" s="57"/>
      <c r="L412" s="103"/>
      <c r="M412" s="33"/>
      <c r="N412" s="33"/>
      <c r="O412" s="33"/>
      <c r="P412" s="33"/>
      <c r="Q412" s="33"/>
      <c r="R412" s="33"/>
      <c r="S412" s="33"/>
      <c r="T412" s="33"/>
      <c r="U412" s="33"/>
      <c r="V412" s="33"/>
      <c r="W412" s="33"/>
      <c r="X412" s="33"/>
      <c r="Y412" s="33"/>
      <c r="Z412" s="33"/>
      <c r="AA412" s="33"/>
      <c r="AB412" s="33"/>
      <c r="AC412" s="33"/>
      <c r="AD412" s="33"/>
      <c r="AE412" s="33"/>
      <c r="AF412" s="33"/>
      <c r="AG412" s="33"/>
      <c r="AH412" s="33"/>
      <c r="AI412" s="33"/>
      <c r="AJ412" s="33"/>
      <c r="AK412" s="33"/>
      <c r="AL412" s="33"/>
      <c r="AM412" s="33"/>
      <c r="AN412" s="33"/>
      <c r="AO412" s="33"/>
      <c r="AP412" s="33"/>
      <c r="AQ412" s="33"/>
      <c r="AR412" s="33"/>
      <c r="AS412" s="33"/>
      <c r="AT412" s="33"/>
      <c r="AU412" s="33"/>
      <c r="AV412" s="33"/>
      <c r="AW412" s="33"/>
      <c r="AX412" s="33"/>
      <c r="AY412" s="33"/>
      <c r="AZ412" s="33"/>
      <c r="BA412" s="33"/>
      <c r="BB412" s="33"/>
      <c r="BC412" s="33"/>
      <c r="BD412" s="33"/>
      <c r="BE412" s="33"/>
      <c r="BF412" s="33"/>
      <c r="BG412" s="33"/>
      <c r="BH412" s="33"/>
      <c r="BI412" s="33"/>
      <c r="BJ412" s="33"/>
      <c r="BK412" s="33"/>
      <c r="BL412" s="33"/>
      <c r="BM412" s="33"/>
      <c r="BN412" s="33"/>
      <c r="BO412" s="33"/>
      <c r="BP412" s="33"/>
      <c r="BQ412" s="33"/>
      <c r="BR412" s="33"/>
      <c r="BS412" s="33"/>
      <c r="BT412" s="33"/>
      <c r="BU412" s="33"/>
      <c r="BV412" s="33"/>
      <c r="BW412" s="33"/>
      <c r="BX412" s="33"/>
      <c r="BY412" s="33"/>
      <c r="BZ412" s="33"/>
      <c r="CA412" s="33"/>
      <c r="CB412" s="33"/>
      <c r="CC412" s="33"/>
      <c r="CD412" s="33"/>
      <c r="CE412" s="33"/>
      <c r="CF412" s="33"/>
      <c r="CG412" s="33"/>
      <c r="CH412" s="33"/>
      <c r="CI412" s="33"/>
      <c r="CJ412" s="33"/>
      <c r="CK412" s="33"/>
      <c r="CL412" s="33"/>
      <c r="CM412" s="33"/>
      <c r="CN412" s="33"/>
      <c r="CO412" s="33"/>
      <c r="CP412" s="33"/>
      <c r="CQ412" s="33"/>
      <c r="CR412" s="33"/>
      <c r="CS412" s="33"/>
      <c r="CT412" s="33"/>
      <c r="CU412" s="33"/>
      <c r="CV412" s="33"/>
      <c r="CW412" s="33"/>
      <c r="CX412" s="33"/>
      <c r="CY412" s="33"/>
      <c r="CZ412" s="33"/>
      <c r="DA412" s="33"/>
      <c r="DB412" s="33"/>
      <c r="DC412" s="33"/>
      <c r="DD412" s="33"/>
      <c r="DE412" s="33"/>
      <c r="DF412" s="33"/>
      <c r="DG412" s="33"/>
      <c r="DH412" s="33"/>
      <c r="DI412" s="33"/>
      <c r="DJ412" s="33"/>
      <c r="DK412" s="33"/>
      <c r="DL412" s="33"/>
      <c r="DM412" s="33"/>
      <c r="DN412" s="33"/>
      <c r="DO412" s="33"/>
      <c r="DP412" s="33"/>
      <c r="DQ412" s="33"/>
      <c r="DR412" s="33"/>
      <c r="DS412" s="33"/>
      <c r="DT412" s="33"/>
      <c r="DU412" s="33"/>
      <c r="DV412" s="33"/>
      <c r="DW412" s="33"/>
      <c r="DX412" s="33"/>
      <c r="DY412" s="33"/>
      <c r="DZ412" s="33"/>
      <c r="EA412" s="33"/>
      <c r="EB412" s="33"/>
      <c r="EC412" s="33"/>
      <c r="ED412" s="33"/>
      <c r="EE412" s="33"/>
      <c r="EF412" s="33"/>
      <c r="EG412" s="33"/>
      <c r="EH412" s="33"/>
      <c r="EI412" s="33"/>
      <c r="EJ412" s="33"/>
      <c r="EK412" s="33"/>
      <c r="EL412" s="33"/>
      <c r="EM412" s="33"/>
      <c r="EN412" s="33"/>
      <c r="EO412" s="33"/>
      <c r="EP412" s="33"/>
      <c r="EQ412" s="33"/>
      <c r="ER412" s="33"/>
      <c r="ES412" s="33"/>
      <c r="ET412" s="33"/>
      <c r="EU412" s="33"/>
      <c r="EV412" s="33"/>
      <c r="EW412" s="33"/>
      <c r="EX412" s="33"/>
      <c r="EY412" s="33"/>
      <c r="EZ412" s="33"/>
      <c r="FA412" s="33"/>
      <c r="FB412" s="33"/>
      <c r="FC412" s="33"/>
      <c r="FD412" s="33"/>
      <c r="FE412" s="33"/>
      <c r="FF412" s="33"/>
      <c r="FG412" s="33"/>
      <c r="FH412" s="33"/>
      <c r="FI412" s="33"/>
      <c r="FJ412" s="33"/>
      <c r="FK412" s="33"/>
      <c r="FL412" s="33"/>
      <c r="FM412" s="33"/>
      <c r="FN412" s="33"/>
      <c r="FO412" s="33"/>
      <c r="FP412" s="33"/>
      <c r="FQ412" s="33"/>
      <c r="FR412" s="33"/>
      <c r="FS412" s="33"/>
      <c r="FT412" s="33"/>
      <c r="FU412" s="33"/>
      <c r="FV412" s="33"/>
      <c r="FW412" s="33"/>
      <c r="FX412" s="33"/>
      <c r="FY412" s="33"/>
      <c r="FZ412" s="33"/>
      <c r="GA412" s="33"/>
      <c r="GB412" s="33"/>
      <c r="GC412" s="33"/>
      <c r="GD412" s="33"/>
      <c r="GE412" s="33"/>
      <c r="GF412" s="33"/>
      <c r="GG412" s="33"/>
      <c r="GH412" s="33"/>
      <c r="GI412" s="33"/>
      <c r="GJ412" s="33"/>
      <c r="GK412" s="33"/>
      <c r="GL412" s="33"/>
      <c r="GM412" s="33"/>
      <c r="GN412" s="33"/>
      <c r="GO412" s="33"/>
      <c r="GP412" s="33"/>
      <c r="GQ412" s="33"/>
      <c r="GR412" s="33"/>
      <c r="GS412" s="33"/>
      <c r="GT412" s="33"/>
    </row>
    <row r="413" spans="1:202" s="35" customFormat="1" ht="15" x14ac:dyDescent="0.2">
      <c r="A413" s="211" t="s">
        <v>1912</v>
      </c>
      <c r="B413" s="211"/>
      <c r="C413" s="212" t="s">
        <v>1913</v>
      </c>
      <c r="D413" s="213" t="s">
        <v>362</v>
      </c>
      <c r="E413" s="214"/>
      <c r="F413" s="215"/>
      <c r="G413" s="216"/>
      <c r="H413" s="216">
        <f>SUBTOTAL(9,H414:H419)</f>
        <v>48334.909834260587</v>
      </c>
      <c r="I413" s="216"/>
      <c r="J413" s="216">
        <f>SUBTOTAL(9,J414:J419)</f>
        <v>0</v>
      </c>
      <c r="K413" s="57"/>
      <c r="L413" s="103"/>
      <c r="M413" s="33"/>
      <c r="N413" s="33"/>
      <c r="O413" s="33"/>
      <c r="P413" s="33"/>
      <c r="Q413" s="33"/>
      <c r="R413" s="33"/>
      <c r="S413" s="33"/>
      <c r="T413" s="33"/>
      <c r="U413" s="33"/>
      <c r="V413" s="33"/>
      <c r="W413" s="33"/>
      <c r="X413" s="33"/>
      <c r="Y413" s="33"/>
      <c r="Z413" s="33"/>
      <c r="AA413" s="33"/>
      <c r="AB413" s="33"/>
      <c r="AC413" s="33"/>
      <c r="AD413" s="33"/>
      <c r="AE413" s="33"/>
      <c r="AF413" s="33"/>
      <c r="AG413" s="33"/>
      <c r="AH413" s="33"/>
      <c r="AI413" s="33"/>
      <c r="AJ413" s="33"/>
      <c r="AK413" s="33"/>
      <c r="AL413" s="33"/>
      <c r="AM413" s="33"/>
      <c r="AN413" s="33"/>
      <c r="AO413" s="33"/>
      <c r="AP413" s="33"/>
      <c r="AQ413" s="33"/>
      <c r="AR413" s="33"/>
      <c r="AS413" s="33"/>
      <c r="AT413" s="33"/>
      <c r="AU413" s="33"/>
      <c r="AV413" s="33"/>
      <c r="AW413" s="33"/>
      <c r="AX413" s="33"/>
      <c r="AY413" s="33"/>
      <c r="AZ413" s="33"/>
      <c r="BA413" s="33"/>
      <c r="BB413" s="33"/>
      <c r="BC413" s="33"/>
      <c r="BD413" s="33"/>
      <c r="BE413" s="33"/>
      <c r="BF413" s="33"/>
      <c r="BG413" s="33"/>
      <c r="BH413" s="33"/>
      <c r="BI413" s="33"/>
      <c r="BJ413" s="33"/>
      <c r="BK413" s="33"/>
      <c r="BL413" s="33"/>
      <c r="BM413" s="33"/>
      <c r="BN413" s="33"/>
      <c r="BO413" s="33"/>
      <c r="BP413" s="33"/>
      <c r="BQ413" s="33"/>
      <c r="BR413" s="33"/>
      <c r="BS413" s="33"/>
      <c r="BT413" s="33"/>
      <c r="BU413" s="33"/>
      <c r="BV413" s="33"/>
      <c r="BW413" s="33"/>
      <c r="BX413" s="33"/>
      <c r="BY413" s="33"/>
      <c r="BZ413" s="33"/>
      <c r="CA413" s="33"/>
      <c r="CB413" s="33"/>
      <c r="CC413" s="33"/>
      <c r="CD413" s="33"/>
      <c r="CE413" s="33"/>
      <c r="CF413" s="33"/>
      <c r="CG413" s="33"/>
      <c r="CH413" s="33"/>
      <c r="CI413" s="33"/>
      <c r="CJ413" s="33"/>
      <c r="CK413" s="33"/>
      <c r="CL413" s="33"/>
      <c r="CM413" s="33"/>
      <c r="CN413" s="33"/>
      <c r="CO413" s="33"/>
      <c r="CP413" s="33"/>
      <c r="CQ413" s="33"/>
      <c r="CR413" s="33"/>
      <c r="CS413" s="33"/>
      <c r="CT413" s="33"/>
      <c r="CU413" s="33"/>
      <c r="CV413" s="33"/>
      <c r="CW413" s="33"/>
      <c r="CX413" s="33"/>
      <c r="CY413" s="33"/>
      <c r="CZ413" s="33"/>
      <c r="DA413" s="33"/>
      <c r="DB413" s="33"/>
      <c r="DC413" s="33"/>
      <c r="DD413" s="33"/>
      <c r="DE413" s="33"/>
      <c r="DF413" s="33"/>
      <c r="DG413" s="33"/>
      <c r="DH413" s="33"/>
      <c r="DI413" s="33"/>
      <c r="DJ413" s="33"/>
      <c r="DK413" s="33"/>
      <c r="DL413" s="33"/>
      <c r="DM413" s="33"/>
      <c r="DN413" s="33"/>
      <c r="DO413" s="33"/>
      <c r="DP413" s="33"/>
      <c r="DQ413" s="33"/>
      <c r="DR413" s="33"/>
      <c r="DS413" s="33"/>
      <c r="DT413" s="33"/>
      <c r="DU413" s="33"/>
      <c r="DV413" s="33"/>
      <c r="DW413" s="33"/>
      <c r="DX413" s="33"/>
      <c r="DY413" s="33"/>
      <c r="DZ413" s="33"/>
      <c r="EA413" s="33"/>
      <c r="EB413" s="33"/>
      <c r="EC413" s="33"/>
      <c r="ED413" s="33"/>
      <c r="EE413" s="33"/>
      <c r="EF413" s="33"/>
      <c r="EG413" s="33"/>
      <c r="EH413" s="33"/>
      <c r="EI413" s="33"/>
      <c r="EJ413" s="33"/>
      <c r="EK413" s="33"/>
      <c r="EL413" s="33"/>
      <c r="EM413" s="33"/>
      <c r="EN413" s="33"/>
      <c r="EO413" s="33"/>
      <c r="EP413" s="33"/>
      <c r="EQ413" s="33"/>
      <c r="ER413" s="33"/>
      <c r="ES413" s="33"/>
      <c r="ET413" s="33"/>
      <c r="EU413" s="33"/>
      <c r="EV413" s="33"/>
      <c r="EW413" s="33"/>
      <c r="EX413" s="33"/>
      <c r="EY413" s="33"/>
      <c r="EZ413" s="33"/>
      <c r="FA413" s="33"/>
      <c r="FB413" s="33"/>
      <c r="FC413" s="33"/>
      <c r="FD413" s="33"/>
      <c r="FE413" s="33"/>
      <c r="FF413" s="33"/>
      <c r="FG413" s="33"/>
      <c r="FH413" s="33"/>
      <c r="FI413" s="33"/>
      <c r="FJ413" s="33"/>
      <c r="FK413" s="33"/>
      <c r="FL413" s="33"/>
      <c r="FM413" s="33"/>
      <c r="FN413" s="33"/>
      <c r="FO413" s="33"/>
      <c r="FP413" s="33"/>
      <c r="FQ413" s="33"/>
      <c r="FR413" s="33"/>
      <c r="FS413" s="33"/>
      <c r="FT413" s="33"/>
      <c r="FU413" s="33"/>
      <c r="FV413" s="33"/>
      <c r="FW413" s="33"/>
      <c r="FX413" s="33"/>
      <c r="FY413" s="33"/>
      <c r="FZ413" s="33"/>
      <c r="GA413" s="33"/>
      <c r="GB413" s="33"/>
      <c r="GC413" s="33"/>
      <c r="GD413" s="33"/>
      <c r="GE413" s="33"/>
      <c r="GF413" s="33"/>
      <c r="GG413" s="33"/>
      <c r="GH413" s="33"/>
      <c r="GI413" s="33"/>
      <c r="GJ413" s="33"/>
      <c r="GK413" s="33"/>
      <c r="GL413" s="33"/>
      <c r="GM413" s="33"/>
      <c r="GN413" s="33"/>
      <c r="GO413" s="33"/>
      <c r="GP413" s="33"/>
      <c r="GQ413" s="33"/>
      <c r="GR413" s="33"/>
      <c r="GS413" s="33"/>
      <c r="GT413" s="33"/>
    </row>
    <row r="414" spans="1:202" s="35" customFormat="1" ht="15" outlineLevel="1" x14ac:dyDescent="0.2">
      <c r="A414" s="165"/>
      <c r="B414" s="165" t="s">
        <v>251</v>
      </c>
      <c r="C414" s="217" t="str">
        <f>+VLOOKUP(B:B,INSUMOS!A:C,2,FALSE)</f>
        <v>HERRAMIENTA MENOR</v>
      </c>
      <c r="D414" s="190" t="str">
        <f>+VLOOKUP(B:B,INSUMOS!A:C,3,FALSE)</f>
        <v>GLB</v>
      </c>
      <c r="E414" s="239">
        <v>0.3</v>
      </c>
      <c r="F414" s="240"/>
      <c r="G414" s="220">
        <f>+VLOOKUP(B:B,INSUMOS!A:H,4,FALSE)</f>
        <v>4066.5798144</v>
      </c>
      <c r="H414" s="220">
        <f t="shared" ref="H414:J419" si="71">($E414+$F414)*G414</f>
        <v>1219.9739443199999</v>
      </c>
      <c r="I414" s="220">
        <f>+VLOOKUP(B:B,INSUMOS!A:H,5,FALSE)</f>
        <v>0</v>
      </c>
      <c r="J414" s="220">
        <f t="shared" si="71"/>
        <v>0</v>
      </c>
      <c r="K414" s="57"/>
      <c r="L414" s="103"/>
      <c r="M414" s="33"/>
      <c r="N414" s="33"/>
      <c r="O414" s="33"/>
      <c r="P414" s="33"/>
      <c r="Q414" s="33"/>
      <c r="R414" s="33"/>
      <c r="S414" s="33"/>
      <c r="T414" s="33"/>
      <c r="U414" s="33"/>
      <c r="V414" s="33"/>
      <c r="W414" s="33"/>
      <c r="X414" s="33"/>
      <c r="Y414" s="33"/>
      <c r="Z414" s="33"/>
      <c r="AA414" s="33"/>
      <c r="AB414" s="33"/>
      <c r="AC414" s="33"/>
      <c r="AD414" s="33"/>
      <c r="AE414" s="33"/>
      <c r="AF414" s="33"/>
      <c r="AG414" s="33"/>
      <c r="AH414" s="33"/>
      <c r="AI414" s="33"/>
      <c r="AJ414" s="33"/>
      <c r="AK414" s="33"/>
      <c r="AL414" s="33"/>
      <c r="AM414" s="33"/>
      <c r="AN414" s="33"/>
      <c r="AO414" s="33"/>
      <c r="AP414" s="33"/>
      <c r="AQ414" s="33"/>
      <c r="AR414" s="33"/>
      <c r="AS414" s="33"/>
      <c r="AT414" s="33"/>
      <c r="AU414" s="33"/>
      <c r="AV414" s="33"/>
      <c r="AW414" s="33"/>
      <c r="AX414" s="33"/>
      <c r="AY414" s="33"/>
      <c r="AZ414" s="33"/>
      <c r="BA414" s="33"/>
      <c r="BB414" s="33"/>
      <c r="BC414" s="33"/>
      <c r="BD414" s="33"/>
      <c r="BE414" s="33"/>
      <c r="BF414" s="33"/>
      <c r="BG414" s="33"/>
      <c r="BH414" s="33"/>
      <c r="BI414" s="33"/>
      <c r="BJ414" s="33"/>
      <c r="BK414" s="33"/>
      <c r="BL414" s="33"/>
      <c r="BM414" s="33"/>
      <c r="BN414" s="33"/>
      <c r="BO414" s="33"/>
      <c r="BP414" s="33"/>
      <c r="BQ414" s="33"/>
      <c r="BR414" s="33"/>
      <c r="BS414" s="33"/>
      <c r="BT414" s="33"/>
      <c r="BU414" s="33"/>
      <c r="BV414" s="33"/>
      <c r="BW414" s="33"/>
      <c r="BX414" s="33"/>
      <c r="BY414" s="33"/>
      <c r="BZ414" s="33"/>
      <c r="CA414" s="33"/>
      <c r="CB414" s="33"/>
      <c r="CC414" s="33"/>
      <c r="CD414" s="33"/>
      <c r="CE414" s="33"/>
      <c r="CF414" s="33"/>
      <c r="CG414" s="33"/>
      <c r="CH414" s="33"/>
      <c r="CI414" s="33"/>
      <c r="CJ414" s="33"/>
      <c r="CK414" s="33"/>
      <c r="CL414" s="33"/>
      <c r="CM414" s="33"/>
      <c r="CN414" s="33"/>
      <c r="CO414" s="33"/>
      <c r="CP414" s="33"/>
      <c r="CQ414" s="33"/>
      <c r="CR414" s="33"/>
      <c r="CS414" s="33"/>
      <c r="CT414" s="33"/>
      <c r="CU414" s="33"/>
      <c r="CV414" s="33"/>
      <c r="CW414" s="33"/>
      <c r="CX414" s="33"/>
      <c r="CY414" s="33"/>
      <c r="CZ414" s="33"/>
      <c r="DA414" s="33"/>
      <c r="DB414" s="33"/>
      <c r="DC414" s="33"/>
      <c r="DD414" s="33"/>
      <c r="DE414" s="33"/>
      <c r="DF414" s="33"/>
      <c r="DG414" s="33"/>
      <c r="DH414" s="33"/>
      <c r="DI414" s="33"/>
      <c r="DJ414" s="33"/>
      <c r="DK414" s="33"/>
      <c r="DL414" s="33"/>
      <c r="DM414" s="33"/>
      <c r="DN414" s="33"/>
      <c r="DO414" s="33"/>
      <c r="DP414" s="33"/>
      <c r="DQ414" s="33"/>
      <c r="DR414" s="33"/>
      <c r="DS414" s="33"/>
      <c r="DT414" s="33"/>
      <c r="DU414" s="33"/>
      <c r="DV414" s="33"/>
      <c r="DW414" s="33"/>
      <c r="DX414" s="33"/>
      <c r="DY414" s="33"/>
      <c r="DZ414" s="33"/>
      <c r="EA414" s="33"/>
      <c r="EB414" s="33"/>
      <c r="EC414" s="33"/>
      <c r="ED414" s="33"/>
      <c r="EE414" s="33"/>
      <c r="EF414" s="33"/>
      <c r="EG414" s="33"/>
      <c r="EH414" s="33"/>
      <c r="EI414" s="33"/>
      <c r="EJ414" s="33"/>
      <c r="EK414" s="33"/>
      <c r="EL414" s="33"/>
      <c r="EM414" s="33"/>
      <c r="EN414" s="33"/>
      <c r="EO414" s="33"/>
      <c r="EP414" s="33"/>
      <c r="EQ414" s="33"/>
      <c r="ER414" s="33"/>
      <c r="ES414" s="33"/>
      <c r="ET414" s="33"/>
      <c r="EU414" s="33"/>
      <c r="EV414" s="33"/>
      <c r="EW414" s="33"/>
      <c r="EX414" s="33"/>
      <c r="EY414" s="33"/>
      <c r="EZ414" s="33"/>
      <c r="FA414" s="33"/>
      <c r="FB414" s="33"/>
      <c r="FC414" s="33"/>
      <c r="FD414" s="33"/>
      <c r="FE414" s="33"/>
      <c r="FF414" s="33"/>
      <c r="FG414" s="33"/>
      <c r="FH414" s="33"/>
      <c r="FI414" s="33"/>
      <c r="FJ414" s="33"/>
      <c r="FK414" s="33"/>
      <c r="FL414" s="33"/>
      <c r="FM414" s="33"/>
      <c r="FN414" s="33"/>
      <c r="FO414" s="33"/>
      <c r="FP414" s="33"/>
      <c r="FQ414" s="33"/>
      <c r="FR414" s="33"/>
      <c r="FS414" s="33"/>
      <c r="FT414" s="33"/>
      <c r="FU414" s="33"/>
      <c r="FV414" s="33"/>
      <c r="FW414" s="33"/>
      <c r="FX414" s="33"/>
      <c r="FY414" s="33"/>
      <c r="FZ414" s="33"/>
      <c r="GA414" s="33"/>
      <c r="GB414" s="33"/>
      <c r="GC414" s="33"/>
      <c r="GD414" s="33"/>
      <c r="GE414" s="33"/>
      <c r="GF414" s="33"/>
      <c r="GG414" s="33"/>
      <c r="GH414" s="33"/>
      <c r="GI414" s="33"/>
      <c r="GJ414" s="33"/>
      <c r="GK414" s="33"/>
      <c r="GL414" s="33"/>
      <c r="GM414" s="33"/>
      <c r="GN414" s="33"/>
      <c r="GO414" s="33"/>
      <c r="GP414" s="33"/>
      <c r="GQ414" s="33"/>
      <c r="GR414" s="33"/>
      <c r="GS414" s="33"/>
      <c r="GT414" s="33"/>
    </row>
    <row r="415" spans="1:202" s="35" customFormat="1" ht="15" outlineLevel="1" x14ac:dyDescent="0.2">
      <c r="A415" s="165"/>
      <c r="B415" s="165" t="s">
        <v>639</v>
      </c>
      <c r="C415" s="217" t="str">
        <f>+VLOOKUP(B:B,INSUMOS!A:C,2,FALSE)</f>
        <v>LIMPIADOR REMOVEDOR PARA PVC Y CPVC (1/4 GAL)</v>
      </c>
      <c r="D415" s="190" t="str">
        <f>+VLOOKUP(B:B,INSUMOS!A:C,3,FALSE)</f>
        <v>UN</v>
      </c>
      <c r="E415" s="239">
        <v>0.03</v>
      </c>
      <c r="F415" s="240">
        <v>1.5E-3</v>
      </c>
      <c r="G415" s="220">
        <f>+VLOOKUP(B:B,INSUMOS!A:H,4,FALSE)</f>
        <v>75022.727884492793</v>
      </c>
      <c r="H415" s="220">
        <f t="shared" si="71"/>
        <v>2363.2159283615229</v>
      </c>
      <c r="I415" s="220">
        <f>+VLOOKUP(B:B,INSUMOS!A:H,5,FALSE)</f>
        <v>0</v>
      </c>
      <c r="J415" s="220">
        <f t="shared" si="71"/>
        <v>0</v>
      </c>
      <c r="K415" s="57"/>
      <c r="L415" s="103"/>
      <c r="M415" s="33"/>
      <c r="N415" s="33"/>
      <c r="O415" s="33"/>
      <c r="P415" s="33"/>
      <c r="Q415" s="33"/>
      <c r="R415" s="33"/>
      <c r="S415" s="33"/>
      <c r="T415" s="33"/>
      <c r="U415" s="33"/>
      <c r="V415" s="33"/>
      <c r="W415" s="33"/>
      <c r="X415" s="33"/>
      <c r="Y415" s="33"/>
      <c r="Z415" s="33"/>
      <c r="AA415" s="33"/>
      <c r="AB415" s="33"/>
      <c r="AC415" s="33"/>
      <c r="AD415" s="33"/>
      <c r="AE415" s="33"/>
      <c r="AF415" s="33"/>
      <c r="AG415" s="33"/>
      <c r="AH415" s="33"/>
      <c r="AI415" s="33"/>
      <c r="AJ415" s="33"/>
      <c r="AK415" s="33"/>
      <c r="AL415" s="33"/>
      <c r="AM415" s="33"/>
      <c r="AN415" s="33"/>
      <c r="AO415" s="33"/>
      <c r="AP415" s="33"/>
      <c r="AQ415" s="33"/>
      <c r="AR415" s="33"/>
      <c r="AS415" s="33"/>
      <c r="AT415" s="33"/>
      <c r="AU415" s="33"/>
      <c r="AV415" s="33"/>
      <c r="AW415" s="33"/>
      <c r="AX415" s="33"/>
      <c r="AY415" s="33"/>
      <c r="AZ415" s="33"/>
      <c r="BA415" s="33"/>
      <c r="BB415" s="33"/>
      <c r="BC415" s="33"/>
      <c r="BD415" s="33"/>
      <c r="BE415" s="33"/>
      <c r="BF415" s="33"/>
      <c r="BG415" s="33"/>
      <c r="BH415" s="33"/>
      <c r="BI415" s="33"/>
      <c r="BJ415" s="33"/>
      <c r="BK415" s="33"/>
      <c r="BL415" s="33"/>
      <c r="BM415" s="33"/>
      <c r="BN415" s="33"/>
      <c r="BO415" s="33"/>
      <c r="BP415" s="33"/>
      <c r="BQ415" s="33"/>
      <c r="BR415" s="33"/>
      <c r="BS415" s="33"/>
      <c r="BT415" s="33"/>
      <c r="BU415" s="33"/>
      <c r="BV415" s="33"/>
      <c r="BW415" s="33"/>
      <c r="BX415" s="33"/>
      <c r="BY415" s="33"/>
      <c r="BZ415" s="33"/>
      <c r="CA415" s="33"/>
      <c r="CB415" s="33"/>
      <c r="CC415" s="33"/>
      <c r="CD415" s="33"/>
      <c r="CE415" s="33"/>
      <c r="CF415" s="33"/>
      <c r="CG415" s="33"/>
      <c r="CH415" s="33"/>
      <c r="CI415" s="33"/>
      <c r="CJ415" s="33"/>
      <c r="CK415" s="33"/>
      <c r="CL415" s="33"/>
      <c r="CM415" s="33"/>
      <c r="CN415" s="33"/>
      <c r="CO415" s="33"/>
      <c r="CP415" s="33"/>
      <c r="CQ415" s="33"/>
      <c r="CR415" s="33"/>
      <c r="CS415" s="33"/>
      <c r="CT415" s="33"/>
      <c r="CU415" s="33"/>
      <c r="CV415" s="33"/>
      <c r="CW415" s="33"/>
      <c r="CX415" s="33"/>
      <c r="CY415" s="33"/>
      <c r="CZ415" s="33"/>
      <c r="DA415" s="33"/>
      <c r="DB415" s="33"/>
      <c r="DC415" s="33"/>
      <c r="DD415" s="33"/>
      <c r="DE415" s="33"/>
      <c r="DF415" s="33"/>
      <c r="DG415" s="33"/>
      <c r="DH415" s="33"/>
      <c r="DI415" s="33"/>
      <c r="DJ415" s="33"/>
      <c r="DK415" s="33"/>
      <c r="DL415" s="33"/>
      <c r="DM415" s="33"/>
      <c r="DN415" s="33"/>
      <c r="DO415" s="33"/>
      <c r="DP415" s="33"/>
      <c r="DQ415" s="33"/>
      <c r="DR415" s="33"/>
      <c r="DS415" s="33"/>
      <c r="DT415" s="33"/>
      <c r="DU415" s="33"/>
      <c r="DV415" s="33"/>
      <c r="DW415" s="33"/>
      <c r="DX415" s="33"/>
      <c r="DY415" s="33"/>
      <c r="DZ415" s="33"/>
      <c r="EA415" s="33"/>
      <c r="EB415" s="33"/>
      <c r="EC415" s="33"/>
      <c r="ED415" s="33"/>
      <c r="EE415" s="33"/>
      <c r="EF415" s="33"/>
      <c r="EG415" s="33"/>
      <c r="EH415" s="33"/>
      <c r="EI415" s="33"/>
      <c r="EJ415" s="33"/>
      <c r="EK415" s="33"/>
      <c r="EL415" s="33"/>
      <c r="EM415" s="33"/>
      <c r="EN415" s="33"/>
      <c r="EO415" s="33"/>
      <c r="EP415" s="33"/>
      <c r="EQ415" s="33"/>
      <c r="ER415" s="33"/>
      <c r="ES415" s="33"/>
      <c r="ET415" s="33"/>
      <c r="EU415" s="33"/>
      <c r="EV415" s="33"/>
      <c r="EW415" s="33"/>
      <c r="EX415" s="33"/>
      <c r="EY415" s="33"/>
      <c r="EZ415" s="33"/>
      <c r="FA415" s="33"/>
      <c r="FB415" s="33"/>
      <c r="FC415" s="33"/>
      <c r="FD415" s="33"/>
      <c r="FE415" s="33"/>
      <c r="FF415" s="33"/>
      <c r="FG415" s="33"/>
      <c r="FH415" s="33"/>
      <c r="FI415" s="33"/>
      <c r="FJ415" s="33"/>
      <c r="FK415" s="33"/>
      <c r="FL415" s="33"/>
      <c r="FM415" s="33"/>
      <c r="FN415" s="33"/>
      <c r="FO415" s="33"/>
      <c r="FP415" s="33"/>
      <c r="FQ415" s="33"/>
      <c r="FR415" s="33"/>
      <c r="FS415" s="33"/>
      <c r="FT415" s="33"/>
      <c r="FU415" s="33"/>
      <c r="FV415" s="33"/>
      <c r="FW415" s="33"/>
      <c r="FX415" s="33"/>
      <c r="FY415" s="33"/>
      <c r="FZ415" s="33"/>
      <c r="GA415" s="33"/>
      <c r="GB415" s="33"/>
      <c r="GC415" s="33"/>
      <c r="GD415" s="33"/>
      <c r="GE415" s="33"/>
      <c r="GF415" s="33"/>
      <c r="GG415" s="33"/>
      <c r="GH415" s="33"/>
      <c r="GI415" s="33"/>
      <c r="GJ415" s="33"/>
      <c r="GK415" s="33"/>
      <c r="GL415" s="33"/>
      <c r="GM415" s="33"/>
      <c r="GN415" s="33"/>
      <c r="GO415" s="33"/>
      <c r="GP415" s="33"/>
      <c r="GQ415" s="33"/>
      <c r="GR415" s="33"/>
      <c r="GS415" s="33"/>
      <c r="GT415" s="33"/>
    </row>
    <row r="416" spans="1:202" s="35" customFormat="1" ht="15" outlineLevel="1" x14ac:dyDescent="0.2">
      <c r="A416" s="165"/>
      <c r="B416" s="165" t="s">
        <v>633</v>
      </c>
      <c r="C416" s="217" t="str">
        <f>+VLOOKUP(B:B,INSUMOS!A:C,2,FALSE)</f>
        <v>SOLDADURA PVC BOUNDING 1/8 GALON</v>
      </c>
      <c r="D416" s="190" t="str">
        <f>+VLOOKUP(B:B,INSUMOS!A:C,3,FALSE)</f>
        <v>UN</v>
      </c>
      <c r="E416" s="239">
        <v>0.05</v>
      </c>
      <c r="F416" s="240">
        <v>1.5E-3</v>
      </c>
      <c r="G416" s="220">
        <f>+VLOOKUP(B:B,INSUMOS!A:H,4,FALSE)</f>
        <v>70774.173265612801</v>
      </c>
      <c r="H416" s="220">
        <f t="shared" si="71"/>
        <v>3644.8699231790597</v>
      </c>
      <c r="I416" s="220">
        <f>+VLOOKUP(B:B,INSUMOS!A:H,5,FALSE)</f>
        <v>0</v>
      </c>
      <c r="J416" s="220">
        <f t="shared" si="71"/>
        <v>0</v>
      </c>
      <c r="K416" s="57"/>
      <c r="L416" s="103"/>
      <c r="M416" s="33"/>
      <c r="N416" s="33"/>
      <c r="O416" s="33"/>
      <c r="P416" s="33"/>
      <c r="Q416" s="33"/>
      <c r="R416" s="33"/>
      <c r="S416" s="33"/>
      <c r="T416" s="33"/>
      <c r="U416" s="33"/>
      <c r="V416" s="33"/>
      <c r="W416" s="33"/>
      <c r="X416" s="33"/>
      <c r="Y416" s="33"/>
      <c r="Z416" s="33"/>
      <c r="AA416" s="33"/>
      <c r="AB416" s="33"/>
      <c r="AC416" s="33"/>
      <c r="AD416" s="33"/>
      <c r="AE416" s="33"/>
      <c r="AF416" s="33"/>
      <c r="AG416" s="33"/>
      <c r="AH416" s="33"/>
      <c r="AI416" s="33"/>
      <c r="AJ416" s="33"/>
      <c r="AK416" s="33"/>
      <c r="AL416" s="33"/>
      <c r="AM416" s="33"/>
      <c r="AN416" s="33"/>
      <c r="AO416" s="33"/>
      <c r="AP416" s="33"/>
      <c r="AQ416" s="33"/>
      <c r="AR416" s="33"/>
      <c r="AS416" s="33"/>
      <c r="AT416" s="33"/>
      <c r="AU416" s="33"/>
      <c r="AV416" s="33"/>
      <c r="AW416" s="33"/>
      <c r="AX416" s="33"/>
      <c r="AY416" s="33"/>
      <c r="AZ416" s="33"/>
      <c r="BA416" s="33"/>
      <c r="BB416" s="33"/>
      <c r="BC416" s="33"/>
      <c r="BD416" s="33"/>
      <c r="BE416" s="33"/>
      <c r="BF416" s="33"/>
      <c r="BG416" s="33"/>
      <c r="BH416" s="33"/>
      <c r="BI416" s="33"/>
      <c r="BJ416" s="33"/>
      <c r="BK416" s="33"/>
      <c r="BL416" s="33"/>
      <c r="BM416" s="33"/>
      <c r="BN416" s="33"/>
      <c r="BO416" s="33"/>
      <c r="BP416" s="33"/>
      <c r="BQ416" s="33"/>
      <c r="BR416" s="33"/>
      <c r="BS416" s="33"/>
      <c r="BT416" s="33"/>
      <c r="BU416" s="33"/>
      <c r="BV416" s="33"/>
      <c r="BW416" s="33"/>
      <c r="BX416" s="33"/>
      <c r="BY416" s="33"/>
      <c r="BZ416" s="33"/>
      <c r="CA416" s="33"/>
      <c r="CB416" s="33"/>
      <c r="CC416" s="33"/>
      <c r="CD416" s="33"/>
      <c r="CE416" s="33"/>
      <c r="CF416" s="33"/>
      <c r="CG416" s="33"/>
      <c r="CH416" s="33"/>
      <c r="CI416" s="33"/>
      <c r="CJ416" s="33"/>
      <c r="CK416" s="33"/>
      <c r="CL416" s="33"/>
      <c r="CM416" s="33"/>
      <c r="CN416" s="33"/>
      <c r="CO416" s="33"/>
      <c r="CP416" s="33"/>
      <c r="CQ416" s="33"/>
      <c r="CR416" s="33"/>
      <c r="CS416" s="33"/>
      <c r="CT416" s="33"/>
      <c r="CU416" s="33"/>
      <c r="CV416" s="33"/>
      <c r="CW416" s="33"/>
      <c r="CX416" s="33"/>
      <c r="CY416" s="33"/>
      <c r="CZ416" s="33"/>
      <c r="DA416" s="33"/>
      <c r="DB416" s="33"/>
      <c r="DC416" s="33"/>
      <c r="DD416" s="33"/>
      <c r="DE416" s="33"/>
      <c r="DF416" s="33"/>
      <c r="DG416" s="33"/>
      <c r="DH416" s="33"/>
      <c r="DI416" s="33"/>
      <c r="DJ416" s="33"/>
      <c r="DK416" s="33"/>
      <c r="DL416" s="33"/>
      <c r="DM416" s="33"/>
      <c r="DN416" s="33"/>
      <c r="DO416" s="33"/>
      <c r="DP416" s="33"/>
      <c r="DQ416" s="33"/>
      <c r="DR416" s="33"/>
      <c r="DS416" s="33"/>
      <c r="DT416" s="33"/>
      <c r="DU416" s="33"/>
      <c r="DV416" s="33"/>
      <c r="DW416" s="33"/>
      <c r="DX416" s="33"/>
      <c r="DY416" s="33"/>
      <c r="DZ416" s="33"/>
      <c r="EA416" s="33"/>
      <c r="EB416" s="33"/>
      <c r="EC416" s="33"/>
      <c r="ED416" s="33"/>
      <c r="EE416" s="33"/>
      <c r="EF416" s="33"/>
      <c r="EG416" s="33"/>
      <c r="EH416" s="33"/>
      <c r="EI416" s="33"/>
      <c r="EJ416" s="33"/>
      <c r="EK416" s="33"/>
      <c r="EL416" s="33"/>
      <c r="EM416" s="33"/>
      <c r="EN416" s="33"/>
      <c r="EO416" s="33"/>
      <c r="EP416" s="33"/>
      <c r="EQ416" s="33"/>
      <c r="ER416" s="33"/>
      <c r="ES416" s="33"/>
      <c r="ET416" s="33"/>
      <c r="EU416" s="33"/>
      <c r="EV416" s="33"/>
      <c r="EW416" s="33"/>
      <c r="EX416" s="33"/>
      <c r="EY416" s="33"/>
      <c r="EZ416" s="33"/>
      <c r="FA416" s="33"/>
      <c r="FB416" s="33"/>
      <c r="FC416" s="33"/>
      <c r="FD416" s="33"/>
      <c r="FE416" s="33"/>
      <c r="FF416" s="33"/>
      <c r="FG416" s="33"/>
      <c r="FH416" s="33"/>
      <c r="FI416" s="33"/>
      <c r="FJ416" s="33"/>
      <c r="FK416" s="33"/>
      <c r="FL416" s="33"/>
      <c r="FM416" s="33"/>
      <c r="FN416" s="33"/>
      <c r="FO416" s="33"/>
      <c r="FP416" s="33"/>
      <c r="FQ416" s="33"/>
      <c r="FR416" s="33"/>
      <c r="FS416" s="33"/>
      <c r="FT416" s="33"/>
      <c r="FU416" s="33"/>
      <c r="FV416" s="33"/>
      <c r="FW416" s="33"/>
      <c r="FX416" s="33"/>
      <c r="FY416" s="33"/>
      <c r="FZ416" s="33"/>
      <c r="GA416" s="33"/>
      <c r="GB416" s="33"/>
      <c r="GC416" s="33"/>
      <c r="GD416" s="33"/>
      <c r="GE416" s="33"/>
      <c r="GF416" s="33"/>
      <c r="GG416" s="33"/>
      <c r="GH416" s="33"/>
      <c r="GI416" s="33"/>
      <c r="GJ416" s="33"/>
      <c r="GK416" s="33"/>
      <c r="GL416" s="33"/>
      <c r="GM416" s="33"/>
      <c r="GN416" s="33"/>
      <c r="GO416" s="33"/>
      <c r="GP416" s="33"/>
      <c r="GQ416" s="33"/>
      <c r="GR416" s="33"/>
      <c r="GS416" s="33"/>
      <c r="GT416" s="33"/>
    </row>
    <row r="417" spans="1:202" s="35" customFormat="1" ht="15" outlineLevel="1" x14ac:dyDescent="0.2">
      <c r="A417" s="165"/>
      <c r="B417" s="165" t="s">
        <v>957</v>
      </c>
      <c r="C417" s="217" t="str">
        <f>+VLOOKUP(B:B,INSUMOS!A:C,2,FALSE)</f>
        <v>TUBO PVC SANITARIA 4"</v>
      </c>
      <c r="D417" s="190" t="str">
        <f>+VLOOKUP(B:B,INSUMOS!A:C,3,FALSE)</f>
        <v>ML</v>
      </c>
      <c r="E417" s="239">
        <v>1.1000000000000001</v>
      </c>
      <c r="F417" s="240"/>
      <c r="G417" s="220">
        <f>+VLOOKUP(B:B,INSUMOS!A:H,4,FALSE)</f>
        <v>29344.675146239999</v>
      </c>
      <c r="H417" s="220">
        <f t="shared" si="71"/>
        <v>32279.142660864003</v>
      </c>
      <c r="I417" s="220">
        <f>+VLOOKUP(B:B,INSUMOS!A:H,5,FALSE)</f>
        <v>0</v>
      </c>
      <c r="J417" s="220">
        <f t="shared" si="71"/>
        <v>0</v>
      </c>
      <c r="K417" s="57"/>
      <c r="L417" s="103"/>
      <c r="M417" s="33"/>
      <c r="N417" s="33"/>
      <c r="O417" s="33"/>
      <c r="P417" s="33"/>
      <c r="Q417" s="33"/>
      <c r="R417" s="33"/>
      <c r="S417" s="33"/>
      <c r="T417" s="33"/>
      <c r="U417" s="33"/>
      <c r="V417" s="33"/>
      <c r="W417" s="33"/>
      <c r="X417" s="33"/>
      <c r="Y417" s="33"/>
      <c r="Z417" s="33"/>
      <c r="AA417" s="33"/>
      <c r="AB417" s="33"/>
      <c r="AC417" s="33"/>
      <c r="AD417" s="33"/>
      <c r="AE417" s="33"/>
      <c r="AF417" s="33"/>
      <c r="AG417" s="33"/>
      <c r="AH417" s="33"/>
      <c r="AI417" s="33"/>
      <c r="AJ417" s="33"/>
      <c r="AK417" s="33"/>
      <c r="AL417" s="33"/>
      <c r="AM417" s="33"/>
      <c r="AN417" s="33"/>
      <c r="AO417" s="33"/>
      <c r="AP417" s="33"/>
      <c r="AQ417" s="33"/>
      <c r="AR417" s="33"/>
      <c r="AS417" s="33"/>
      <c r="AT417" s="33"/>
      <c r="AU417" s="33"/>
      <c r="AV417" s="33"/>
      <c r="AW417" s="33"/>
      <c r="AX417" s="33"/>
      <c r="AY417" s="33"/>
      <c r="AZ417" s="33"/>
      <c r="BA417" s="33"/>
      <c r="BB417" s="33"/>
      <c r="BC417" s="33"/>
      <c r="BD417" s="33"/>
      <c r="BE417" s="33"/>
      <c r="BF417" s="33"/>
      <c r="BG417" s="33"/>
      <c r="BH417" s="33"/>
      <c r="BI417" s="33"/>
      <c r="BJ417" s="33"/>
      <c r="BK417" s="33"/>
      <c r="BL417" s="33"/>
      <c r="BM417" s="33"/>
      <c r="BN417" s="33"/>
      <c r="BO417" s="33"/>
      <c r="BP417" s="33"/>
      <c r="BQ417" s="33"/>
      <c r="BR417" s="33"/>
      <c r="BS417" s="33"/>
      <c r="BT417" s="33"/>
      <c r="BU417" s="33"/>
      <c r="BV417" s="33"/>
      <c r="BW417" s="33"/>
      <c r="BX417" s="33"/>
      <c r="BY417" s="33"/>
      <c r="BZ417" s="33"/>
      <c r="CA417" s="33"/>
      <c r="CB417" s="33"/>
      <c r="CC417" s="33"/>
      <c r="CD417" s="33"/>
      <c r="CE417" s="33"/>
      <c r="CF417" s="33"/>
      <c r="CG417" s="33"/>
      <c r="CH417" s="33"/>
      <c r="CI417" s="33"/>
      <c r="CJ417" s="33"/>
      <c r="CK417" s="33"/>
      <c r="CL417" s="33"/>
      <c r="CM417" s="33"/>
      <c r="CN417" s="33"/>
      <c r="CO417" s="33"/>
      <c r="CP417" s="33"/>
      <c r="CQ417" s="33"/>
      <c r="CR417" s="33"/>
      <c r="CS417" s="33"/>
      <c r="CT417" s="33"/>
      <c r="CU417" s="33"/>
      <c r="CV417" s="33"/>
      <c r="CW417" s="33"/>
      <c r="CX417" s="33"/>
      <c r="CY417" s="33"/>
      <c r="CZ417" s="33"/>
      <c r="DA417" s="33"/>
      <c r="DB417" s="33"/>
      <c r="DC417" s="33"/>
      <c r="DD417" s="33"/>
      <c r="DE417" s="33"/>
      <c r="DF417" s="33"/>
      <c r="DG417" s="33"/>
      <c r="DH417" s="33"/>
      <c r="DI417" s="33"/>
      <c r="DJ417" s="33"/>
      <c r="DK417" s="33"/>
      <c r="DL417" s="33"/>
      <c r="DM417" s="33"/>
      <c r="DN417" s="33"/>
      <c r="DO417" s="33"/>
      <c r="DP417" s="33"/>
      <c r="DQ417" s="33"/>
      <c r="DR417" s="33"/>
      <c r="DS417" s="33"/>
      <c r="DT417" s="33"/>
      <c r="DU417" s="33"/>
      <c r="DV417" s="33"/>
      <c r="DW417" s="33"/>
      <c r="DX417" s="33"/>
      <c r="DY417" s="33"/>
      <c r="DZ417" s="33"/>
      <c r="EA417" s="33"/>
      <c r="EB417" s="33"/>
      <c r="EC417" s="33"/>
      <c r="ED417" s="33"/>
      <c r="EE417" s="33"/>
      <c r="EF417" s="33"/>
      <c r="EG417" s="33"/>
      <c r="EH417" s="33"/>
      <c r="EI417" s="33"/>
      <c r="EJ417" s="33"/>
      <c r="EK417" s="33"/>
      <c r="EL417" s="33"/>
      <c r="EM417" s="33"/>
      <c r="EN417" s="33"/>
      <c r="EO417" s="33"/>
      <c r="EP417" s="33"/>
      <c r="EQ417" s="33"/>
      <c r="ER417" s="33"/>
      <c r="ES417" s="33"/>
      <c r="ET417" s="33"/>
      <c r="EU417" s="33"/>
      <c r="EV417" s="33"/>
      <c r="EW417" s="33"/>
      <c r="EX417" s="33"/>
      <c r="EY417" s="33"/>
      <c r="EZ417" s="33"/>
      <c r="FA417" s="33"/>
      <c r="FB417" s="33"/>
      <c r="FC417" s="33"/>
      <c r="FD417" s="33"/>
      <c r="FE417" s="33"/>
      <c r="FF417" s="33"/>
      <c r="FG417" s="33"/>
      <c r="FH417" s="33"/>
      <c r="FI417" s="33"/>
      <c r="FJ417" s="33"/>
      <c r="FK417" s="33"/>
      <c r="FL417" s="33"/>
      <c r="FM417" s="33"/>
      <c r="FN417" s="33"/>
      <c r="FO417" s="33"/>
      <c r="FP417" s="33"/>
      <c r="FQ417" s="33"/>
      <c r="FR417" s="33"/>
      <c r="FS417" s="33"/>
      <c r="FT417" s="33"/>
      <c r="FU417" s="33"/>
      <c r="FV417" s="33"/>
      <c r="FW417" s="33"/>
      <c r="FX417" s="33"/>
      <c r="FY417" s="33"/>
      <c r="FZ417" s="33"/>
      <c r="GA417" s="33"/>
      <c r="GB417" s="33"/>
      <c r="GC417" s="33"/>
      <c r="GD417" s="33"/>
      <c r="GE417" s="33"/>
      <c r="GF417" s="33"/>
      <c r="GG417" s="33"/>
      <c r="GH417" s="33"/>
      <c r="GI417" s="33"/>
      <c r="GJ417" s="33"/>
      <c r="GK417" s="33"/>
      <c r="GL417" s="33"/>
      <c r="GM417" s="33"/>
      <c r="GN417" s="33"/>
      <c r="GO417" s="33"/>
      <c r="GP417" s="33"/>
      <c r="GQ417" s="33"/>
      <c r="GR417" s="33"/>
      <c r="GS417" s="33"/>
      <c r="GT417" s="33"/>
    </row>
    <row r="418" spans="1:202" s="33" customFormat="1" ht="15" outlineLevel="1" x14ac:dyDescent="0.2">
      <c r="A418" s="165"/>
      <c r="B418" s="165" t="s">
        <v>1013</v>
      </c>
      <c r="C418" s="217" t="str">
        <f>+VLOOKUP(B:B,INSUMOS!A:C,2,FALSE)</f>
        <v>UNION PVC SANITARIA 4"</v>
      </c>
      <c r="D418" s="190" t="str">
        <f>+VLOOKUP(B:B,INSUMOS!A:C,3,FALSE)</f>
        <v>UN</v>
      </c>
      <c r="E418" s="239">
        <v>0.2</v>
      </c>
      <c r="F418" s="240"/>
      <c r="G418" s="220">
        <f>+VLOOKUP(B:B,INSUMOS!A:H,4,FALSE)</f>
        <v>10401.03610368</v>
      </c>
      <c r="H418" s="220">
        <f t="shared" si="71"/>
        <v>2080.2072207360002</v>
      </c>
      <c r="I418" s="220">
        <f>+VLOOKUP(B:B,INSUMOS!A:H,5,FALSE)</f>
        <v>0</v>
      </c>
      <c r="J418" s="220">
        <f t="shared" si="71"/>
        <v>0</v>
      </c>
      <c r="K418" s="57"/>
      <c r="L418" s="103"/>
    </row>
    <row r="419" spans="1:202" s="35" customFormat="1" ht="15" outlineLevel="1" x14ac:dyDescent="0.2">
      <c r="A419" s="165"/>
      <c r="B419" s="165" t="s">
        <v>109</v>
      </c>
      <c r="C419" s="217" t="str">
        <f>+VLOOKUP(B:B,INSUMOS!A:C,2,FALSE)</f>
        <v>CUADRILLA  INSTALACIONES (OFICIAL + AYUDANTE) CON PRESTACIONES</v>
      </c>
      <c r="D419" s="190" t="str">
        <f>+VLOOKUP(B:B,INSUMOS!A:C,3,FALSE)</f>
        <v>HC</v>
      </c>
      <c r="E419" s="239">
        <v>0.2</v>
      </c>
      <c r="F419" s="240"/>
      <c r="G419" s="220">
        <f>+VLOOKUP(B:B,INSUMOS!A:H,4,FALSE)</f>
        <v>33737.500783999996</v>
      </c>
      <c r="H419" s="220">
        <f t="shared" si="71"/>
        <v>6747.5001567999998</v>
      </c>
      <c r="I419" s="220">
        <f>+VLOOKUP(B:B,INSUMOS!A:H,5,FALSE)</f>
        <v>0</v>
      </c>
      <c r="J419" s="220">
        <f t="shared" si="71"/>
        <v>0</v>
      </c>
      <c r="K419" s="57"/>
      <c r="L419" s="103"/>
      <c r="M419" s="33"/>
      <c r="N419" s="33"/>
      <c r="O419" s="33"/>
      <c r="P419" s="33"/>
      <c r="Q419" s="33"/>
      <c r="R419" s="33"/>
      <c r="S419" s="33"/>
      <c r="T419" s="33"/>
      <c r="U419" s="33"/>
      <c r="V419" s="33"/>
      <c r="W419" s="33"/>
      <c r="X419" s="33"/>
      <c r="Y419" s="33"/>
      <c r="Z419" s="33"/>
      <c r="AA419" s="33"/>
      <c r="AB419" s="33"/>
      <c r="AC419" s="33"/>
      <c r="AD419" s="33"/>
      <c r="AE419" s="33"/>
      <c r="AF419" s="33"/>
      <c r="AG419" s="33"/>
      <c r="AH419" s="33"/>
      <c r="AI419" s="33"/>
      <c r="AJ419" s="33"/>
      <c r="AK419" s="33"/>
      <c r="AL419" s="33"/>
      <c r="AM419" s="33"/>
      <c r="AN419" s="33"/>
      <c r="AO419" s="33"/>
      <c r="AP419" s="33"/>
      <c r="AQ419" s="33"/>
      <c r="AR419" s="33"/>
      <c r="AS419" s="33"/>
      <c r="AT419" s="33"/>
      <c r="AU419" s="33"/>
      <c r="AV419" s="33"/>
      <c r="AW419" s="33"/>
      <c r="AX419" s="33"/>
      <c r="AY419" s="33"/>
      <c r="AZ419" s="33"/>
      <c r="BA419" s="33"/>
      <c r="BB419" s="33"/>
      <c r="BC419" s="33"/>
      <c r="BD419" s="33"/>
      <c r="BE419" s="33"/>
      <c r="BF419" s="33"/>
      <c r="BG419" s="33"/>
      <c r="BH419" s="33"/>
      <c r="BI419" s="33"/>
      <c r="BJ419" s="33"/>
      <c r="BK419" s="33"/>
      <c r="BL419" s="33"/>
      <c r="BM419" s="33"/>
      <c r="BN419" s="33"/>
      <c r="BO419" s="33"/>
      <c r="BP419" s="33"/>
      <c r="BQ419" s="33"/>
      <c r="BR419" s="33"/>
      <c r="BS419" s="33"/>
      <c r="BT419" s="33"/>
      <c r="BU419" s="33"/>
      <c r="BV419" s="33"/>
      <c r="BW419" s="33"/>
      <c r="BX419" s="33"/>
      <c r="BY419" s="33"/>
      <c r="BZ419" s="33"/>
      <c r="CA419" s="33"/>
      <c r="CB419" s="33"/>
      <c r="CC419" s="33"/>
      <c r="CD419" s="33"/>
      <c r="CE419" s="33"/>
      <c r="CF419" s="33"/>
      <c r="CG419" s="33"/>
      <c r="CH419" s="33"/>
      <c r="CI419" s="33"/>
      <c r="CJ419" s="33"/>
      <c r="CK419" s="33"/>
      <c r="CL419" s="33"/>
      <c r="CM419" s="33"/>
      <c r="CN419" s="33"/>
      <c r="CO419" s="33"/>
      <c r="CP419" s="33"/>
      <c r="CQ419" s="33"/>
      <c r="CR419" s="33"/>
      <c r="CS419" s="33"/>
      <c r="CT419" s="33"/>
      <c r="CU419" s="33"/>
      <c r="CV419" s="33"/>
      <c r="CW419" s="33"/>
      <c r="CX419" s="33"/>
      <c r="CY419" s="33"/>
      <c r="CZ419" s="33"/>
      <c r="DA419" s="33"/>
      <c r="DB419" s="33"/>
      <c r="DC419" s="33"/>
      <c r="DD419" s="33"/>
      <c r="DE419" s="33"/>
      <c r="DF419" s="33"/>
      <c r="DG419" s="33"/>
      <c r="DH419" s="33"/>
      <c r="DI419" s="33"/>
      <c r="DJ419" s="33"/>
      <c r="DK419" s="33"/>
      <c r="DL419" s="33"/>
      <c r="DM419" s="33"/>
      <c r="DN419" s="33"/>
      <c r="DO419" s="33"/>
      <c r="DP419" s="33"/>
      <c r="DQ419" s="33"/>
      <c r="DR419" s="33"/>
      <c r="DS419" s="33"/>
      <c r="DT419" s="33"/>
      <c r="DU419" s="33"/>
      <c r="DV419" s="33"/>
      <c r="DW419" s="33"/>
      <c r="DX419" s="33"/>
      <c r="DY419" s="33"/>
      <c r="DZ419" s="33"/>
      <c r="EA419" s="33"/>
      <c r="EB419" s="33"/>
      <c r="EC419" s="33"/>
      <c r="ED419" s="33"/>
      <c r="EE419" s="33"/>
      <c r="EF419" s="33"/>
      <c r="EG419" s="33"/>
      <c r="EH419" s="33"/>
      <c r="EI419" s="33"/>
      <c r="EJ419" s="33"/>
      <c r="EK419" s="33"/>
      <c r="EL419" s="33"/>
      <c r="EM419" s="33"/>
      <c r="EN419" s="33"/>
      <c r="EO419" s="33"/>
      <c r="EP419" s="33"/>
      <c r="EQ419" s="33"/>
      <c r="ER419" s="33"/>
      <c r="ES419" s="33"/>
      <c r="ET419" s="33"/>
      <c r="EU419" s="33"/>
      <c r="EV419" s="33"/>
      <c r="EW419" s="33"/>
      <c r="EX419" s="33"/>
      <c r="EY419" s="33"/>
      <c r="EZ419" s="33"/>
      <c r="FA419" s="33"/>
      <c r="FB419" s="33"/>
      <c r="FC419" s="33"/>
      <c r="FD419" s="33"/>
      <c r="FE419" s="33"/>
      <c r="FF419" s="33"/>
      <c r="FG419" s="33"/>
      <c r="FH419" s="33"/>
      <c r="FI419" s="33"/>
      <c r="FJ419" s="33"/>
      <c r="FK419" s="33"/>
      <c r="FL419" s="33"/>
      <c r="FM419" s="33"/>
      <c r="FN419" s="33"/>
      <c r="FO419" s="33"/>
      <c r="FP419" s="33"/>
      <c r="FQ419" s="33"/>
      <c r="FR419" s="33"/>
      <c r="FS419" s="33"/>
      <c r="FT419" s="33"/>
      <c r="FU419" s="33"/>
      <c r="FV419" s="33"/>
      <c r="FW419" s="33"/>
      <c r="FX419" s="33"/>
      <c r="FY419" s="33"/>
      <c r="FZ419" s="33"/>
      <c r="GA419" s="33"/>
      <c r="GB419" s="33"/>
      <c r="GC419" s="33"/>
      <c r="GD419" s="33"/>
      <c r="GE419" s="33"/>
      <c r="GF419" s="33"/>
      <c r="GG419" s="33"/>
      <c r="GH419" s="33"/>
      <c r="GI419" s="33"/>
      <c r="GJ419" s="33"/>
      <c r="GK419" s="33"/>
      <c r="GL419" s="33"/>
      <c r="GM419" s="33"/>
      <c r="GN419" s="33"/>
      <c r="GO419" s="33"/>
      <c r="GP419" s="33"/>
      <c r="GQ419" s="33"/>
      <c r="GR419" s="33"/>
      <c r="GS419" s="33"/>
      <c r="GT419" s="33"/>
    </row>
    <row r="420" spans="1:202" s="35" customFormat="1" ht="25.25" customHeight="1" x14ac:dyDescent="0.2">
      <c r="A420" s="211" t="s">
        <v>1914</v>
      </c>
      <c r="B420" s="211"/>
      <c r="C420" s="212" t="s">
        <v>1915</v>
      </c>
      <c r="D420" s="213" t="s">
        <v>287</v>
      </c>
      <c r="E420" s="214"/>
      <c r="F420" s="215"/>
      <c r="G420" s="216"/>
      <c r="H420" s="216">
        <f>SUBTOTAL(9,H421:H426)</f>
        <v>394141.71184555825</v>
      </c>
      <c r="I420" s="216"/>
      <c r="J420" s="216">
        <f>SUBTOTAL(9,J421:J426)</f>
        <v>0</v>
      </c>
      <c r="K420" s="57"/>
      <c r="L420" s="103"/>
      <c r="M420" s="33"/>
      <c r="N420" s="33"/>
      <c r="O420" s="33"/>
      <c r="P420" s="33"/>
      <c r="Q420" s="33"/>
      <c r="R420" s="33"/>
      <c r="S420" s="33"/>
      <c r="T420" s="33"/>
      <c r="U420" s="33"/>
      <c r="V420" s="33"/>
      <c r="W420" s="33"/>
      <c r="X420" s="33"/>
      <c r="Y420" s="33"/>
      <c r="Z420" s="33"/>
      <c r="AA420" s="33"/>
      <c r="AB420" s="33"/>
      <c r="AC420" s="33"/>
      <c r="AD420" s="33"/>
      <c r="AE420" s="33"/>
      <c r="AF420" s="33"/>
      <c r="AG420" s="33"/>
      <c r="AH420" s="33"/>
      <c r="AI420" s="33"/>
      <c r="AJ420" s="33"/>
      <c r="AK420" s="33"/>
      <c r="AL420" s="33"/>
      <c r="AM420" s="33"/>
      <c r="AN420" s="33"/>
      <c r="AO420" s="33"/>
      <c r="AP420" s="33"/>
      <c r="AQ420" s="33"/>
      <c r="AR420" s="33"/>
      <c r="AS420" s="33"/>
      <c r="AT420" s="33"/>
      <c r="AU420" s="33"/>
      <c r="AV420" s="33"/>
      <c r="AW420" s="33"/>
      <c r="AX420" s="33"/>
      <c r="AY420" s="33"/>
      <c r="AZ420" s="33"/>
      <c r="BA420" s="33"/>
      <c r="BB420" s="33"/>
      <c r="BC420" s="33"/>
      <c r="BD420" s="33"/>
      <c r="BE420" s="33"/>
      <c r="BF420" s="33"/>
      <c r="BG420" s="33"/>
      <c r="BH420" s="33"/>
      <c r="BI420" s="33"/>
      <c r="BJ420" s="33"/>
      <c r="BK420" s="33"/>
      <c r="BL420" s="33"/>
      <c r="BM420" s="33"/>
      <c r="BN420" s="33"/>
      <c r="BO420" s="33"/>
      <c r="BP420" s="33"/>
      <c r="BQ420" s="33"/>
      <c r="BR420" s="33"/>
      <c r="BS420" s="33"/>
      <c r="BT420" s="33"/>
      <c r="BU420" s="33"/>
      <c r="BV420" s="33"/>
      <c r="BW420" s="33"/>
      <c r="BX420" s="33"/>
      <c r="BY420" s="33"/>
      <c r="BZ420" s="33"/>
      <c r="CA420" s="33"/>
      <c r="CB420" s="33"/>
      <c r="CC420" s="33"/>
      <c r="CD420" s="33"/>
      <c r="CE420" s="33"/>
      <c r="CF420" s="33"/>
      <c r="CG420" s="33"/>
      <c r="CH420" s="33"/>
      <c r="CI420" s="33"/>
      <c r="CJ420" s="33"/>
      <c r="CK420" s="33"/>
      <c r="CL420" s="33"/>
      <c r="CM420" s="33"/>
      <c r="CN420" s="33"/>
      <c r="CO420" s="33"/>
      <c r="CP420" s="33"/>
      <c r="CQ420" s="33"/>
      <c r="CR420" s="33"/>
      <c r="CS420" s="33"/>
      <c r="CT420" s="33"/>
      <c r="CU420" s="33"/>
      <c r="CV420" s="33"/>
      <c r="CW420" s="33"/>
      <c r="CX420" s="33"/>
      <c r="CY420" s="33"/>
      <c r="CZ420" s="33"/>
      <c r="DA420" s="33"/>
      <c r="DB420" s="33"/>
      <c r="DC420" s="33"/>
      <c r="DD420" s="33"/>
      <c r="DE420" s="33"/>
      <c r="DF420" s="33"/>
      <c r="DG420" s="33"/>
      <c r="DH420" s="33"/>
      <c r="DI420" s="33"/>
      <c r="DJ420" s="33"/>
      <c r="DK420" s="33"/>
      <c r="DL420" s="33"/>
      <c r="DM420" s="33"/>
      <c r="DN420" s="33"/>
      <c r="DO420" s="33"/>
      <c r="DP420" s="33"/>
      <c r="DQ420" s="33"/>
      <c r="DR420" s="33"/>
      <c r="DS420" s="33"/>
      <c r="DT420" s="33"/>
      <c r="DU420" s="33"/>
      <c r="DV420" s="33"/>
      <c r="DW420" s="33"/>
      <c r="DX420" s="33"/>
      <c r="DY420" s="33"/>
      <c r="DZ420" s="33"/>
      <c r="EA420" s="33"/>
      <c r="EB420" s="33"/>
      <c r="EC420" s="33"/>
      <c r="ED420" s="33"/>
      <c r="EE420" s="33"/>
      <c r="EF420" s="33"/>
      <c r="EG420" s="33"/>
      <c r="EH420" s="33"/>
      <c r="EI420" s="33"/>
      <c r="EJ420" s="33"/>
      <c r="EK420" s="33"/>
      <c r="EL420" s="33"/>
      <c r="EM420" s="33"/>
      <c r="EN420" s="33"/>
      <c r="EO420" s="33"/>
      <c r="EP420" s="33"/>
      <c r="EQ420" s="33"/>
      <c r="ER420" s="33"/>
      <c r="ES420" s="33"/>
      <c r="ET420" s="33"/>
      <c r="EU420" s="33"/>
      <c r="EV420" s="33"/>
      <c r="EW420" s="33"/>
      <c r="EX420" s="33"/>
      <c r="EY420" s="33"/>
      <c r="EZ420" s="33"/>
      <c r="FA420" s="33"/>
      <c r="FB420" s="33"/>
      <c r="FC420" s="33"/>
      <c r="FD420" s="33"/>
      <c r="FE420" s="33"/>
      <c r="FF420" s="33"/>
      <c r="FG420" s="33"/>
      <c r="FH420" s="33"/>
      <c r="FI420" s="33"/>
      <c r="FJ420" s="33"/>
      <c r="FK420" s="33"/>
      <c r="FL420" s="33"/>
      <c r="FM420" s="33"/>
      <c r="FN420" s="33"/>
      <c r="FO420" s="33"/>
      <c r="FP420" s="33"/>
      <c r="FQ420" s="33"/>
      <c r="FR420" s="33"/>
      <c r="FS420" s="33"/>
      <c r="FT420" s="33"/>
      <c r="FU420" s="33"/>
      <c r="FV420" s="33"/>
      <c r="FW420" s="33"/>
      <c r="FX420" s="33"/>
      <c r="FY420" s="33"/>
      <c r="FZ420" s="33"/>
      <c r="GA420" s="33"/>
      <c r="GB420" s="33"/>
      <c r="GC420" s="33"/>
      <c r="GD420" s="33"/>
      <c r="GE420" s="33"/>
      <c r="GF420" s="33"/>
      <c r="GG420" s="33"/>
      <c r="GH420" s="33"/>
      <c r="GI420" s="33"/>
      <c r="GJ420" s="33"/>
      <c r="GK420" s="33"/>
      <c r="GL420" s="33"/>
      <c r="GM420" s="33"/>
      <c r="GN420" s="33"/>
      <c r="GO420" s="33"/>
      <c r="GP420" s="33"/>
      <c r="GQ420" s="33"/>
      <c r="GR420" s="33"/>
      <c r="GS420" s="33"/>
      <c r="GT420" s="33"/>
    </row>
    <row r="421" spans="1:202" s="35" customFormat="1" ht="15" outlineLevel="1" x14ac:dyDescent="0.2">
      <c r="A421" s="165"/>
      <c r="B421" s="165" t="s">
        <v>251</v>
      </c>
      <c r="C421" s="217" t="str">
        <f>+VLOOKUP(B:B,INSUMOS!A:C,2,FALSE)</f>
        <v>HERRAMIENTA MENOR</v>
      </c>
      <c r="D421" s="190" t="str">
        <f>+VLOOKUP(B:B,INSUMOS!A:C,3,FALSE)</f>
        <v>GLB</v>
      </c>
      <c r="E421" s="239">
        <v>1</v>
      </c>
      <c r="F421" s="240"/>
      <c r="G421" s="220">
        <f>+VLOOKUP(B:B,INSUMOS!A:H,4,FALSE)</f>
        <v>4066.5798144</v>
      </c>
      <c r="H421" s="220">
        <f t="shared" ref="H421:J426" si="72">($E421+$F421)*G421</f>
        <v>4066.5798144</v>
      </c>
      <c r="I421" s="220">
        <f>+VLOOKUP(B:B,INSUMOS!A:H,5,FALSE)</f>
        <v>0</v>
      </c>
      <c r="J421" s="220">
        <f t="shared" si="72"/>
        <v>0</v>
      </c>
      <c r="K421" s="57"/>
      <c r="L421" s="103"/>
      <c r="M421" s="33"/>
      <c r="N421" s="33"/>
      <c r="O421" s="33"/>
      <c r="P421" s="33"/>
      <c r="Q421" s="33"/>
      <c r="R421" s="33"/>
      <c r="S421" s="33"/>
      <c r="T421" s="33"/>
      <c r="U421" s="33"/>
      <c r="V421" s="33"/>
      <c r="W421" s="33"/>
      <c r="X421" s="33"/>
      <c r="Y421" s="33"/>
      <c r="Z421" s="33"/>
      <c r="AA421" s="33"/>
      <c r="AB421" s="33"/>
      <c r="AC421" s="33"/>
      <c r="AD421" s="33"/>
      <c r="AE421" s="33"/>
      <c r="AF421" s="33"/>
      <c r="AG421" s="33"/>
      <c r="AH421" s="33"/>
      <c r="AI421" s="33"/>
      <c r="AJ421" s="33"/>
      <c r="AK421" s="33"/>
      <c r="AL421" s="33"/>
      <c r="AM421" s="33"/>
      <c r="AN421" s="33"/>
      <c r="AO421" s="33"/>
      <c r="AP421" s="33"/>
      <c r="AQ421" s="33"/>
      <c r="AR421" s="33"/>
      <c r="AS421" s="33"/>
      <c r="AT421" s="33"/>
      <c r="AU421" s="33"/>
      <c r="AV421" s="33"/>
      <c r="AW421" s="33"/>
      <c r="AX421" s="33"/>
      <c r="AY421" s="33"/>
      <c r="AZ421" s="33"/>
      <c r="BA421" s="33"/>
      <c r="BB421" s="33"/>
      <c r="BC421" s="33"/>
      <c r="BD421" s="33"/>
      <c r="BE421" s="33"/>
      <c r="BF421" s="33"/>
      <c r="BG421" s="33"/>
      <c r="BH421" s="33"/>
      <c r="BI421" s="33"/>
      <c r="BJ421" s="33"/>
      <c r="BK421" s="33"/>
      <c r="BL421" s="33"/>
      <c r="BM421" s="33"/>
      <c r="BN421" s="33"/>
      <c r="BO421" s="33"/>
      <c r="BP421" s="33"/>
      <c r="BQ421" s="33"/>
      <c r="BR421" s="33"/>
      <c r="BS421" s="33"/>
      <c r="BT421" s="33"/>
      <c r="BU421" s="33"/>
      <c r="BV421" s="33"/>
      <c r="BW421" s="33"/>
      <c r="BX421" s="33"/>
      <c r="BY421" s="33"/>
      <c r="BZ421" s="33"/>
      <c r="CA421" s="33"/>
      <c r="CB421" s="33"/>
      <c r="CC421" s="33"/>
      <c r="CD421" s="33"/>
      <c r="CE421" s="33"/>
      <c r="CF421" s="33"/>
      <c r="CG421" s="33"/>
      <c r="CH421" s="33"/>
      <c r="CI421" s="33"/>
      <c r="CJ421" s="33"/>
      <c r="CK421" s="33"/>
      <c r="CL421" s="33"/>
      <c r="CM421" s="33"/>
      <c r="CN421" s="33"/>
      <c r="CO421" s="33"/>
      <c r="CP421" s="33"/>
      <c r="CQ421" s="33"/>
      <c r="CR421" s="33"/>
      <c r="CS421" s="33"/>
      <c r="CT421" s="33"/>
      <c r="CU421" s="33"/>
      <c r="CV421" s="33"/>
      <c r="CW421" s="33"/>
      <c r="CX421" s="33"/>
      <c r="CY421" s="33"/>
      <c r="CZ421" s="33"/>
      <c r="DA421" s="33"/>
      <c r="DB421" s="33"/>
      <c r="DC421" s="33"/>
      <c r="DD421" s="33"/>
      <c r="DE421" s="33"/>
      <c r="DF421" s="33"/>
      <c r="DG421" s="33"/>
      <c r="DH421" s="33"/>
      <c r="DI421" s="33"/>
      <c r="DJ421" s="33"/>
      <c r="DK421" s="33"/>
      <c r="DL421" s="33"/>
      <c r="DM421" s="33"/>
      <c r="DN421" s="33"/>
      <c r="DO421" s="33"/>
      <c r="DP421" s="33"/>
      <c r="DQ421" s="33"/>
      <c r="DR421" s="33"/>
      <c r="DS421" s="33"/>
      <c r="DT421" s="33"/>
      <c r="DU421" s="33"/>
      <c r="DV421" s="33"/>
      <c r="DW421" s="33"/>
      <c r="DX421" s="33"/>
      <c r="DY421" s="33"/>
      <c r="DZ421" s="33"/>
      <c r="EA421" s="33"/>
      <c r="EB421" s="33"/>
      <c r="EC421" s="33"/>
      <c r="ED421" s="33"/>
      <c r="EE421" s="33"/>
      <c r="EF421" s="33"/>
      <c r="EG421" s="33"/>
      <c r="EH421" s="33"/>
      <c r="EI421" s="33"/>
      <c r="EJ421" s="33"/>
      <c r="EK421" s="33"/>
      <c r="EL421" s="33"/>
      <c r="EM421" s="33"/>
      <c r="EN421" s="33"/>
      <c r="EO421" s="33"/>
      <c r="EP421" s="33"/>
      <c r="EQ421" s="33"/>
      <c r="ER421" s="33"/>
      <c r="ES421" s="33"/>
      <c r="ET421" s="33"/>
      <c r="EU421" s="33"/>
      <c r="EV421" s="33"/>
      <c r="EW421" s="33"/>
      <c r="EX421" s="33"/>
      <c r="EY421" s="33"/>
      <c r="EZ421" s="33"/>
      <c r="FA421" s="33"/>
      <c r="FB421" s="33"/>
      <c r="FC421" s="33"/>
      <c r="FD421" s="33"/>
      <c r="FE421" s="33"/>
      <c r="FF421" s="33"/>
      <c r="FG421" s="33"/>
      <c r="FH421" s="33"/>
      <c r="FI421" s="33"/>
      <c r="FJ421" s="33"/>
      <c r="FK421" s="33"/>
      <c r="FL421" s="33"/>
      <c r="FM421" s="33"/>
      <c r="FN421" s="33"/>
      <c r="FO421" s="33"/>
      <c r="FP421" s="33"/>
      <c r="FQ421" s="33"/>
      <c r="FR421" s="33"/>
      <c r="FS421" s="33"/>
      <c r="FT421" s="33"/>
      <c r="FU421" s="33"/>
      <c r="FV421" s="33"/>
      <c r="FW421" s="33"/>
      <c r="FX421" s="33"/>
      <c r="FY421" s="33"/>
      <c r="FZ421" s="33"/>
      <c r="GA421" s="33"/>
      <c r="GB421" s="33"/>
      <c r="GC421" s="33"/>
      <c r="GD421" s="33"/>
      <c r="GE421" s="33"/>
      <c r="GF421" s="33"/>
      <c r="GG421" s="33"/>
      <c r="GH421" s="33"/>
      <c r="GI421" s="33"/>
      <c r="GJ421" s="33"/>
      <c r="GK421" s="33"/>
      <c r="GL421" s="33"/>
      <c r="GM421" s="33"/>
      <c r="GN421" s="33"/>
      <c r="GO421" s="33"/>
      <c r="GP421" s="33"/>
      <c r="GQ421" s="33"/>
      <c r="GR421" s="33"/>
      <c r="GS421" s="33"/>
      <c r="GT421" s="33"/>
    </row>
    <row r="422" spans="1:202" s="35" customFormat="1" ht="15" outlineLevel="1" x14ac:dyDescent="0.2">
      <c r="A422" s="165"/>
      <c r="B422" s="165" t="s">
        <v>1115</v>
      </c>
      <c r="C422" s="217" t="str">
        <f>+VLOOKUP(B:B,INSUMOS!A:C,2,FALSE)</f>
        <v>MARCO Y TAPA PARA CAJA DE INSPECCIÓN  0,50x0,50</v>
      </c>
      <c r="D422" s="190" t="str">
        <f>+VLOOKUP(B:B,INSUMOS!A:C,3,FALSE)</f>
        <v>UN</v>
      </c>
      <c r="E422" s="239">
        <v>1</v>
      </c>
      <c r="F422" s="240"/>
      <c r="G422" s="220">
        <f>+VLOOKUP(B:B,INSUMOS!A:H,4,FALSE)</f>
        <v>137278.32631296001</v>
      </c>
      <c r="H422" s="220">
        <f t="shared" si="72"/>
        <v>137278.32631296001</v>
      </c>
      <c r="I422" s="220">
        <f>+VLOOKUP(B:B,INSUMOS!A:H,5,FALSE)</f>
        <v>0</v>
      </c>
      <c r="J422" s="220">
        <f t="shared" si="72"/>
        <v>0</v>
      </c>
      <c r="K422" s="57"/>
      <c r="L422" s="103"/>
      <c r="M422" s="33"/>
      <c r="N422" s="33"/>
      <c r="O422" s="33"/>
      <c r="P422" s="33"/>
      <c r="Q422" s="33"/>
      <c r="R422" s="33"/>
      <c r="S422" s="33"/>
      <c r="T422" s="33"/>
      <c r="U422" s="33"/>
      <c r="V422" s="33"/>
      <c r="W422" s="33"/>
      <c r="X422" s="33"/>
      <c r="Y422" s="33"/>
      <c r="Z422" s="33"/>
      <c r="AA422" s="33"/>
      <c r="AB422" s="33"/>
      <c r="AC422" s="33"/>
      <c r="AD422" s="33"/>
      <c r="AE422" s="33"/>
      <c r="AF422" s="33"/>
      <c r="AG422" s="33"/>
      <c r="AH422" s="33"/>
      <c r="AI422" s="33"/>
      <c r="AJ422" s="33"/>
      <c r="AK422" s="33"/>
      <c r="AL422" s="33"/>
      <c r="AM422" s="33"/>
      <c r="AN422" s="33"/>
      <c r="AO422" s="33"/>
      <c r="AP422" s="33"/>
      <c r="AQ422" s="33"/>
      <c r="AR422" s="33"/>
      <c r="AS422" s="33"/>
      <c r="AT422" s="33"/>
      <c r="AU422" s="33"/>
      <c r="AV422" s="33"/>
      <c r="AW422" s="33"/>
      <c r="AX422" s="33"/>
      <c r="AY422" s="33"/>
      <c r="AZ422" s="33"/>
      <c r="BA422" s="33"/>
      <c r="BB422" s="33"/>
      <c r="BC422" s="33"/>
      <c r="BD422" s="33"/>
      <c r="BE422" s="33"/>
      <c r="BF422" s="33"/>
      <c r="BG422" s="33"/>
      <c r="BH422" s="33"/>
      <c r="BI422" s="33"/>
      <c r="BJ422" s="33"/>
      <c r="BK422" s="33"/>
      <c r="BL422" s="33"/>
      <c r="BM422" s="33"/>
      <c r="BN422" s="33"/>
      <c r="BO422" s="33"/>
      <c r="BP422" s="33"/>
      <c r="BQ422" s="33"/>
      <c r="BR422" s="33"/>
      <c r="BS422" s="33"/>
      <c r="BT422" s="33"/>
      <c r="BU422" s="33"/>
      <c r="BV422" s="33"/>
      <c r="BW422" s="33"/>
      <c r="BX422" s="33"/>
      <c r="BY422" s="33"/>
      <c r="BZ422" s="33"/>
      <c r="CA422" s="33"/>
      <c r="CB422" s="33"/>
      <c r="CC422" s="33"/>
      <c r="CD422" s="33"/>
      <c r="CE422" s="33"/>
      <c r="CF422" s="33"/>
      <c r="CG422" s="33"/>
      <c r="CH422" s="33"/>
      <c r="CI422" s="33"/>
      <c r="CJ422" s="33"/>
      <c r="CK422" s="33"/>
      <c r="CL422" s="33"/>
      <c r="CM422" s="33"/>
      <c r="CN422" s="33"/>
      <c r="CO422" s="33"/>
      <c r="CP422" s="33"/>
      <c r="CQ422" s="33"/>
      <c r="CR422" s="33"/>
      <c r="CS422" s="33"/>
      <c r="CT422" s="33"/>
      <c r="CU422" s="33"/>
      <c r="CV422" s="33"/>
      <c r="CW422" s="33"/>
      <c r="CX422" s="33"/>
      <c r="CY422" s="33"/>
      <c r="CZ422" s="33"/>
      <c r="DA422" s="33"/>
      <c r="DB422" s="33"/>
      <c r="DC422" s="33"/>
      <c r="DD422" s="33"/>
      <c r="DE422" s="33"/>
      <c r="DF422" s="33"/>
      <c r="DG422" s="33"/>
      <c r="DH422" s="33"/>
      <c r="DI422" s="33"/>
      <c r="DJ422" s="33"/>
      <c r="DK422" s="33"/>
      <c r="DL422" s="33"/>
      <c r="DM422" s="33"/>
      <c r="DN422" s="33"/>
      <c r="DO422" s="33"/>
      <c r="DP422" s="33"/>
      <c r="DQ422" s="33"/>
      <c r="DR422" s="33"/>
      <c r="DS422" s="33"/>
      <c r="DT422" s="33"/>
      <c r="DU422" s="33"/>
      <c r="DV422" s="33"/>
      <c r="DW422" s="33"/>
      <c r="DX422" s="33"/>
      <c r="DY422" s="33"/>
      <c r="DZ422" s="33"/>
      <c r="EA422" s="33"/>
      <c r="EB422" s="33"/>
      <c r="EC422" s="33"/>
      <c r="ED422" s="33"/>
      <c r="EE422" s="33"/>
      <c r="EF422" s="33"/>
      <c r="EG422" s="33"/>
      <c r="EH422" s="33"/>
      <c r="EI422" s="33"/>
      <c r="EJ422" s="33"/>
      <c r="EK422" s="33"/>
      <c r="EL422" s="33"/>
      <c r="EM422" s="33"/>
      <c r="EN422" s="33"/>
      <c r="EO422" s="33"/>
      <c r="EP422" s="33"/>
      <c r="EQ422" s="33"/>
      <c r="ER422" s="33"/>
      <c r="ES422" s="33"/>
      <c r="ET422" s="33"/>
      <c r="EU422" s="33"/>
      <c r="EV422" s="33"/>
      <c r="EW422" s="33"/>
      <c r="EX422" s="33"/>
      <c r="EY422" s="33"/>
      <c r="EZ422" s="33"/>
      <c r="FA422" s="33"/>
      <c r="FB422" s="33"/>
      <c r="FC422" s="33"/>
      <c r="FD422" s="33"/>
      <c r="FE422" s="33"/>
      <c r="FF422" s="33"/>
      <c r="FG422" s="33"/>
      <c r="FH422" s="33"/>
      <c r="FI422" s="33"/>
      <c r="FJ422" s="33"/>
      <c r="FK422" s="33"/>
      <c r="FL422" s="33"/>
      <c r="FM422" s="33"/>
      <c r="FN422" s="33"/>
      <c r="FO422" s="33"/>
      <c r="FP422" s="33"/>
      <c r="FQ422" s="33"/>
      <c r="FR422" s="33"/>
      <c r="FS422" s="33"/>
      <c r="FT422" s="33"/>
      <c r="FU422" s="33"/>
      <c r="FV422" s="33"/>
      <c r="FW422" s="33"/>
      <c r="FX422" s="33"/>
      <c r="FY422" s="33"/>
      <c r="FZ422" s="33"/>
      <c r="GA422" s="33"/>
      <c r="GB422" s="33"/>
      <c r="GC422" s="33"/>
      <c r="GD422" s="33"/>
      <c r="GE422" s="33"/>
      <c r="GF422" s="33"/>
      <c r="GG422" s="33"/>
      <c r="GH422" s="33"/>
      <c r="GI422" s="33"/>
      <c r="GJ422" s="33"/>
      <c r="GK422" s="33"/>
      <c r="GL422" s="33"/>
      <c r="GM422" s="33"/>
      <c r="GN422" s="33"/>
      <c r="GO422" s="33"/>
      <c r="GP422" s="33"/>
      <c r="GQ422" s="33"/>
      <c r="GR422" s="33"/>
      <c r="GS422" s="33"/>
      <c r="GT422" s="33"/>
    </row>
    <row r="423" spans="1:202" s="35" customFormat="1" ht="15" outlineLevel="1" x14ac:dyDescent="0.2">
      <c r="A423" s="165"/>
      <c r="B423" s="165" t="s">
        <v>445</v>
      </c>
      <c r="C423" s="217" t="str">
        <f>+VLOOKUP(B:B,INSUMOS!A:C,2,FALSE)</f>
        <v>MURO EN TOLETE RECOCIDO 20X10X6 CM</v>
      </c>
      <c r="D423" s="190" t="str">
        <f>+VLOOKUP(B:B,INSUMOS!A:C,3,FALSE)</f>
        <v>M2</v>
      </c>
      <c r="E423" s="239">
        <f>+(0.5*4)*0.35*1.1</f>
        <v>0.77</v>
      </c>
      <c r="F423" s="240">
        <v>0.14399999999999999</v>
      </c>
      <c r="G423" s="220">
        <f>+VLOOKUP(B:B,INSUMOS!A:H,4,FALSE)</f>
        <v>160520.22349719342</v>
      </c>
      <c r="H423" s="220">
        <f t="shared" si="72"/>
        <v>146715.48427643478</v>
      </c>
      <c r="I423" s="220">
        <f>+VLOOKUP(B:B,INSUMOS!A:H,5,FALSE)</f>
        <v>0</v>
      </c>
      <c r="J423" s="220">
        <f t="shared" si="72"/>
        <v>0</v>
      </c>
      <c r="K423" s="57"/>
      <c r="L423" s="103"/>
      <c r="M423" s="33"/>
      <c r="N423" s="33"/>
      <c r="O423" s="33"/>
      <c r="P423" s="33"/>
      <c r="Q423" s="33"/>
      <c r="R423" s="33"/>
      <c r="S423" s="33"/>
      <c r="T423" s="33"/>
      <c r="U423" s="33"/>
      <c r="V423" s="33"/>
      <c r="W423" s="33"/>
      <c r="X423" s="33"/>
      <c r="Y423" s="33"/>
      <c r="Z423" s="33"/>
      <c r="AA423" s="33"/>
      <c r="AB423" s="33"/>
      <c r="AC423" s="33"/>
      <c r="AD423" s="33"/>
      <c r="AE423" s="33"/>
      <c r="AF423" s="33"/>
      <c r="AG423" s="33"/>
      <c r="AH423" s="33"/>
      <c r="AI423" s="33"/>
      <c r="AJ423" s="33"/>
      <c r="AK423" s="33"/>
      <c r="AL423" s="33"/>
      <c r="AM423" s="33"/>
      <c r="AN423" s="33"/>
      <c r="AO423" s="33"/>
      <c r="AP423" s="33"/>
      <c r="AQ423" s="33"/>
      <c r="AR423" s="33"/>
      <c r="AS423" s="33"/>
      <c r="AT423" s="33"/>
      <c r="AU423" s="33"/>
      <c r="AV423" s="33"/>
      <c r="AW423" s="33"/>
      <c r="AX423" s="33"/>
      <c r="AY423" s="33"/>
      <c r="AZ423" s="33"/>
      <c r="BA423" s="33"/>
      <c r="BB423" s="33"/>
      <c r="BC423" s="33"/>
      <c r="BD423" s="33"/>
      <c r="BE423" s="33"/>
      <c r="BF423" s="33"/>
      <c r="BG423" s="33"/>
      <c r="BH423" s="33"/>
      <c r="BI423" s="33"/>
      <c r="BJ423" s="33"/>
      <c r="BK423" s="33"/>
      <c r="BL423" s="33"/>
      <c r="BM423" s="33"/>
      <c r="BN423" s="33"/>
      <c r="BO423" s="33"/>
      <c r="BP423" s="33"/>
      <c r="BQ423" s="33"/>
      <c r="BR423" s="33"/>
      <c r="BS423" s="33"/>
      <c r="BT423" s="33"/>
      <c r="BU423" s="33"/>
      <c r="BV423" s="33"/>
      <c r="BW423" s="33"/>
      <c r="BX423" s="33"/>
      <c r="BY423" s="33"/>
      <c r="BZ423" s="33"/>
      <c r="CA423" s="33"/>
      <c r="CB423" s="33"/>
      <c r="CC423" s="33"/>
      <c r="CD423" s="33"/>
      <c r="CE423" s="33"/>
      <c r="CF423" s="33"/>
      <c r="CG423" s="33"/>
      <c r="CH423" s="33"/>
      <c r="CI423" s="33"/>
      <c r="CJ423" s="33"/>
      <c r="CK423" s="33"/>
      <c r="CL423" s="33"/>
      <c r="CM423" s="33"/>
      <c r="CN423" s="33"/>
      <c r="CO423" s="33"/>
      <c r="CP423" s="33"/>
      <c r="CQ423" s="33"/>
      <c r="CR423" s="33"/>
      <c r="CS423" s="33"/>
      <c r="CT423" s="33"/>
      <c r="CU423" s="33"/>
      <c r="CV423" s="33"/>
      <c r="CW423" s="33"/>
      <c r="CX423" s="33"/>
      <c r="CY423" s="33"/>
      <c r="CZ423" s="33"/>
      <c r="DA423" s="33"/>
      <c r="DB423" s="33"/>
      <c r="DC423" s="33"/>
      <c r="DD423" s="33"/>
      <c r="DE423" s="33"/>
      <c r="DF423" s="33"/>
      <c r="DG423" s="33"/>
      <c r="DH423" s="33"/>
      <c r="DI423" s="33"/>
      <c r="DJ423" s="33"/>
      <c r="DK423" s="33"/>
      <c r="DL423" s="33"/>
      <c r="DM423" s="33"/>
      <c r="DN423" s="33"/>
      <c r="DO423" s="33"/>
      <c r="DP423" s="33"/>
      <c r="DQ423" s="33"/>
      <c r="DR423" s="33"/>
      <c r="DS423" s="33"/>
      <c r="DT423" s="33"/>
      <c r="DU423" s="33"/>
      <c r="DV423" s="33"/>
      <c r="DW423" s="33"/>
      <c r="DX423" s="33"/>
      <c r="DY423" s="33"/>
      <c r="DZ423" s="33"/>
      <c r="EA423" s="33"/>
      <c r="EB423" s="33"/>
      <c r="EC423" s="33"/>
      <c r="ED423" s="33"/>
      <c r="EE423" s="33"/>
      <c r="EF423" s="33"/>
      <c r="EG423" s="33"/>
      <c r="EH423" s="33"/>
      <c r="EI423" s="33"/>
      <c r="EJ423" s="33"/>
      <c r="EK423" s="33"/>
      <c r="EL423" s="33"/>
      <c r="EM423" s="33"/>
      <c r="EN423" s="33"/>
      <c r="EO423" s="33"/>
      <c r="EP423" s="33"/>
      <c r="EQ423" s="33"/>
      <c r="ER423" s="33"/>
      <c r="ES423" s="33"/>
      <c r="ET423" s="33"/>
      <c r="EU423" s="33"/>
      <c r="EV423" s="33"/>
      <c r="EW423" s="33"/>
      <c r="EX423" s="33"/>
      <c r="EY423" s="33"/>
      <c r="EZ423" s="33"/>
      <c r="FA423" s="33"/>
      <c r="FB423" s="33"/>
      <c r="FC423" s="33"/>
      <c r="FD423" s="33"/>
      <c r="FE423" s="33"/>
      <c r="FF423" s="33"/>
      <c r="FG423" s="33"/>
      <c r="FH423" s="33"/>
      <c r="FI423" s="33"/>
      <c r="FJ423" s="33"/>
      <c r="FK423" s="33"/>
      <c r="FL423" s="33"/>
      <c r="FM423" s="33"/>
      <c r="FN423" s="33"/>
      <c r="FO423" s="33"/>
      <c r="FP423" s="33"/>
      <c r="FQ423" s="33"/>
      <c r="FR423" s="33"/>
      <c r="FS423" s="33"/>
      <c r="FT423" s="33"/>
      <c r="FU423" s="33"/>
      <c r="FV423" s="33"/>
      <c r="FW423" s="33"/>
      <c r="FX423" s="33"/>
      <c r="FY423" s="33"/>
      <c r="FZ423" s="33"/>
      <c r="GA423" s="33"/>
      <c r="GB423" s="33"/>
      <c r="GC423" s="33"/>
      <c r="GD423" s="33"/>
      <c r="GE423" s="33"/>
      <c r="GF423" s="33"/>
      <c r="GG423" s="33"/>
      <c r="GH423" s="33"/>
      <c r="GI423" s="33"/>
      <c r="GJ423" s="33"/>
      <c r="GK423" s="33"/>
      <c r="GL423" s="33"/>
      <c r="GM423" s="33"/>
      <c r="GN423" s="33"/>
      <c r="GO423" s="33"/>
      <c r="GP423" s="33"/>
      <c r="GQ423" s="33"/>
      <c r="GR423" s="33"/>
      <c r="GS423" s="33"/>
      <c r="GT423" s="33"/>
    </row>
    <row r="424" spans="1:202" s="35" customFormat="1" ht="15" outlineLevel="1" x14ac:dyDescent="0.2">
      <c r="A424" s="165"/>
      <c r="B424" s="165" t="s">
        <v>213</v>
      </c>
      <c r="C424" s="217" t="str">
        <f>+VLOOKUP(B:B,INSUMOS!A:C,2,FALSE)</f>
        <v>CONCRETO MEZCLA EN OBRA 1:2:4  AGREGADOS DE RIO (APRX, 2500 PSI)</v>
      </c>
      <c r="D424" s="190" t="str">
        <f>+VLOOKUP(B:B,INSUMOS!A:C,3,FALSE)</f>
        <v>M3</v>
      </c>
      <c r="E424" s="239">
        <f>0.5*0.5*0.1</f>
        <v>2.5000000000000001E-2</v>
      </c>
      <c r="F424" s="240">
        <v>1.8E-3</v>
      </c>
      <c r="G424" s="220">
        <f>+VLOOKUP(B:B,INSUMOS!A:H,4,FALSE)</f>
        <v>623679.8034414018</v>
      </c>
      <c r="H424" s="220">
        <f t="shared" si="72"/>
        <v>16714.61873222957</v>
      </c>
      <c r="I424" s="220">
        <f>+VLOOKUP(B:B,INSUMOS!A:H,5,FALSE)</f>
        <v>0</v>
      </c>
      <c r="J424" s="220">
        <f t="shared" si="72"/>
        <v>0</v>
      </c>
      <c r="K424" s="57"/>
      <c r="L424" s="103"/>
      <c r="M424" s="33"/>
      <c r="N424" s="33"/>
      <c r="O424" s="33"/>
      <c r="P424" s="33"/>
      <c r="Q424" s="33"/>
      <c r="R424" s="33"/>
      <c r="S424" s="33"/>
      <c r="T424" s="33"/>
      <c r="U424" s="33"/>
      <c r="V424" s="33"/>
      <c r="W424" s="33"/>
      <c r="X424" s="33"/>
      <c r="Y424" s="33"/>
      <c r="Z424" s="33"/>
      <c r="AA424" s="33"/>
      <c r="AB424" s="33"/>
      <c r="AC424" s="33"/>
      <c r="AD424" s="33"/>
      <c r="AE424" s="33"/>
      <c r="AF424" s="33"/>
      <c r="AG424" s="33"/>
      <c r="AH424" s="33"/>
      <c r="AI424" s="33"/>
      <c r="AJ424" s="33"/>
      <c r="AK424" s="33"/>
      <c r="AL424" s="33"/>
      <c r="AM424" s="33"/>
      <c r="AN424" s="33"/>
      <c r="AO424" s="33"/>
      <c r="AP424" s="33"/>
      <c r="AQ424" s="33"/>
      <c r="AR424" s="33"/>
      <c r="AS424" s="33"/>
      <c r="AT424" s="33"/>
      <c r="AU424" s="33"/>
      <c r="AV424" s="33"/>
      <c r="AW424" s="33"/>
      <c r="AX424" s="33"/>
      <c r="AY424" s="33"/>
      <c r="AZ424" s="33"/>
      <c r="BA424" s="33"/>
      <c r="BB424" s="33"/>
      <c r="BC424" s="33"/>
      <c r="BD424" s="33"/>
      <c r="BE424" s="33"/>
      <c r="BF424" s="33"/>
      <c r="BG424" s="33"/>
      <c r="BH424" s="33"/>
      <c r="BI424" s="33"/>
      <c r="BJ424" s="33"/>
      <c r="BK424" s="33"/>
      <c r="BL424" s="33"/>
      <c r="BM424" s="33"/>
      <c r="BN424" s="33"/>
      <c r="BO424" s="33"/>
      <c r="BP424" s="33"/>
      <c r="BQ424" s="33"/>
      <c r="BR424" s="33"/>
      <c r="BS424" s="33"/>
      <c r="BT424" s="33"/>
      <c r="BU424" s="33"/>
      <c r="BV424" s="33"/>
      <c r="BW424" s="33"/>
      <c r="BX424" s="33"/>
      <c r="BY424" s="33"/>
      <c r="BZ424" s="33"/>
      <c r="CA424" s="33"/>
      <c r="CB424" s="33"/>
      <c r="CC424" s="33"/>
      <c r="CD424" s="33"/>
      <c r="CE424" s="33"/>
      <c r="CF424" s="33"/>
      <c r="CG424" s="33"/>
      <c r="CH424" s="33"/>
      <c r="CI424" s="33"/>
      <c r="CJ424" s="33"/>
      <c r="CK424" s="33"/>
      <c r="CL424" s="33"/>
      <c r="CM424" s="33"/>
      <c r="CN424" s="33"/>
      <c r="CO424" s="33"/>
      <c r="CP424" s="33"/>
      <c r="CQ424" s="33"/>
      <c r="CR424" s="33"/>
      <c r="CS424" s="33"/>
      <c r="CT424" s="33"/>
      <c r="CU424" s="33"/>
      <c r="CV424" s="33"/>
      <c r="CW424" s="33"/>
      <c r="CX424" s="33"/>
      <c r="CY424" s="33"/>
      <c r="CZ424" s="33"/>
      <c r="DA424" s="33"/>
      <c r="DB424" s="33"/>
      <c r="DC424" s="33"/>
      <c r="DD424" s="33"/>
      <c r="DE424" s="33"/>
      <c r="DF424" s="33"/>
      <c r="DG424" s="33"/>
      <c r="DH424" s="33"/>
      <c r="DI424" s="33"/>
      <c r="DJ424" s="33"/>
      <c r="DK424" s="33"/>
      <c r="DL424" s="33"/>
      <c r="DM424" s="33"/>
      <c r="DN424" s="33"/>
      <c r="DO424" s="33"/>
      <c r="DP424" s="33"/>
      <c r="DQ424" s="33"/>
      <c r="DR424" s="33"/>
      <c r="DS424" s="33"/>
      <c r="DT424" s="33"/>
      <c r="DU424" s="33"/>
      <c r="DV424" s="33"/>
      <c r="DW424" s="33"/>
      <c r="DX424" s="33"/>
      <c r="DY424" s="33"/>
      <c r="DZ424" s="33"/>
      <c r="EA424" s="33"/>
      <c r="EB424" s="33"/>
      <c r="EC424" s="33"/>
      <c r="ED424" s="33"/>
      <c r="EE424" s="33"/>
      <c r="EF424" s="33"/>
      <c r="EG424" s="33"/>
      <c r="EH424" s="33"/>
      <c r="EI424" s="33"/>
      <c r="EJ424" s="33"/>
      <c r="EK424" s="33"/>
      <c r="EL424" s="33"/>
      <c r="EM424" s="33"/>
      <c r="EN424" s="33"/>
      <c r="EO424" s="33"/>
      <c r="EP424" s="33"/>
      <c r="EQ424" s="33"/>
      <c r="ER424" s="33"/>
      <c r="ES424" s="33"/>
      <c r="ET424" s="33"/>
      <c r="EU424" s="33"/>
      <c r="EV424" s="33"/>
      <c r="EW424" s="33"/>
      <c r="EX424" s="33"/>
      <c r="EY424" s="33"/>
      <c r="EZ424" s="33"/>
      <c r="FA424" s="33"/>
      <c r="FB424" s="33"/>
      <c r="FC424" s="33"/>
      <c r="FD424" s="33"/>
      <c r="FE424" s="33"/>
      <c r="FF424" s="33"/>
      <c r="FG424" s="33"/>
      <c r="FH424" s="33"/>
      <c r="FI424" s="33"/>
      <c r="FJ424" s="33"/>
      <c r="FK424" s="33"/>
      <c r="FL424" s="33"/>
      <c r="FM424" s="33"/>
      <c r="FN424" s="33"/>
      <c r="FO424" s="33"/>
      <c r="FP424" s="33"/>
      <c r="FQ424" s="33"/>
      <c r="FR424" s="33"/>
      <c r="FS424" s="33"/>
      <c r="FT424" s="33"/>
      <c r="FU424" s="33"/>
      <c r="FV424" s="33"/>
      <c r="FW424" s="33"/>
      <c r="FX424" s="33"/>
      <c r="FY424" s="33"/>
      <c r="FZ424" s="33"/>
      <c r="GA424" s="33"/>
      <c r="GB424" s="33"/>
      <c r="GC424" s="33"/>
      <c r="GD424" s="33"/>
      <c r="GE424" s="33"/>
      <c r="GF424" s="33"/>
      <c r="GG424" s="33"/>
      <c r="GH424" s="33"/>
      <c r="GI424" s="33"/>
      <c r="GJ424" s="33"/>
      <c r="GK424" s="33"/>
      <c r="GL424" s="33"/>
      <c r="GM424" s="33"/>
      <c r="GN424" s="33"/>
      <c r="GO424" s="33"/>
      <c r="GP424" s="33"/>
      <c r="GQ424" s="33"/>
      <c r="GR424" s="33"/>
      <c r="GS424" s="33"/>
      <c r="GT424" s="33"/>
    </row>
    <row r="425" spans="1:202" s="35" customFormat="1" ht="15" outlineLevel="1" x14ac:dyDescent="0.2">
      <c r="A425" s="165"/>
      <c r="B425" s="165" t="s">
        <v>223</v>
      </c>
      <c r="C425" s="217" t="str">
        <f>+VLOOKUP(B:B,INSUMOS!A:C,2,FALSE)</f>
        <v>MORTERO 1:3 IMPERMEABILIZADO (HECHO EN OBRA)</v>
      </c>
      <c r="D425" s="190" t="str">
        <f>+VLOOKUP(B:B,INSUMOS!A:C,3,FALSE)</f>
        <v>M3</v>
      </c>
      <c r="E425" s="218">
        <f>+(0.5*4)*0.35*0.05</f>
        <v>3.4999999999999996E-2</v>
      </c>
      <c r="F425" s="240">
        <v>1.4400000000000001E-3</v>
      </c>
      <c r="G425" s="220">
        <f>+VLOOKUP(B:B,INSUMOS!A:H,4,FALSE)</f>
        <v>955939.64433408005</v>
      </c>
      <c r="H425" s="220">
        <f t="shared" si="72"/>
        <v>34834.440639533874</v>
      </c>
      <c r="I425" s="220">
        <f>+VLOOKUP(B:B,INSUMOS!A:H,5,FALSE)</f>
        <v>0</v>
      </c>
      <c r="J425" s="220">
        <f t="shared" si="72"/>
        <v>0</v>
      </c>
      <c r="K425" s="57"/>
      <c r="L425" s="103"/>
      <c r="M425" s="33"/>
      <c r="N425" s="33"/>
      <c r="O425" s="33"/>
      <c r="P425" s="33"/>
      <c r="Q425" s="33"/>
      <c r="R425" s="33"/>
      <c r="S425" s="33"/>
      <c r="T425" s="33"/>
      <c r="U425" s="33"/>
      <c r="V425" s="33"/>
      <c r="W425" s="33"/>
      <c r="X425" s="33"/>
      <c r="Y425" s="33"/>
      <c r="Z425" s="33"/>
      <c r="AA425" s="33"/>
      <c r="AB425" s="33"/>
      <c r="AC425" s="33"/>
      <c r="AD425" s="33"/>
      <c r="AE425" s="33"/>
      <c r="AF425" s="33"/>
      <c r="AG425" s="33"/>
      <c r="AH425" s="33"/>
      <c r="AI425" s="33"/>
      <c r="AJ425" s="33"/>
      <c r="AK425" s="33"/>
      <c r="AL425" s="33"/>
      <c r="AM425" s="33"/>
      <c r="AN425" s="33"/>
      <c r="AO425" s="33"/>
      <c r="AP425" s="33"/>
      <c r="AQ425" s="33"/>
      <c r="AR425" s="33"/>
      <c r="AS425" s="33"/>
      <c r="AT425" s="33"/>
      <c r="AU425" s="33"/>
      <c r="AV425" s="33"/>
      <c r="AW425" s="33"/>
      <c r="AX425" s="33"/>
      <c r="AY425" s="33"/>
      <c r="AZ425" s="33"/>
      <c r="BA425" s="33"/>
      <c r="BB425" s="33"/>
      <c r="BC425" s="33"/>
      <c r="BD425" s="33"/>
      <c r="BE425" s="33"/>
      <c r="BF425" s="33"/>
      <c r="BG425" s="33"/>
      <c r="BH425" s="33"/>
      <c r="BI425" s="33"/>
      <c r="BJ425" s="33"/>
      <c r="BK425" s="33"/>
      <c r="BL425" s="33"/>
      <c r="BM425" s="33"/>
      <c r="BN425" s="33"/>
      <c r="BO425" s="33"/>
      <c r="BP425" s="33"/>
      <c r="BQ425" s="33"/>
      <c r="BR425" s="33"/>
      <c r="BS425" s="33"/>
      <c r="BT425" s="33"/>
      <c r="BU425" s="33"/>
      <c r="BV425" s="33"/>
      <c r="BW425" s="33"/>
      <c r="BX425" s="33"/>
      <c r="BY425" s="33"/>
      <c r="BZ425" s="33"/>
      <c r="CA425" s="33"/>
      <c r="CB425" s="33"/>
      <c r="CC425" s="33"/>
      <c r="CD425" s="33"/>
      <c r="CE425" s="33"/>
      <c r="CF425" s="33"/>
      <c r="CG425" s="33"/>
      <c r="CH425" s="33"/>
      <c r="CI425" s="33"/>
      <c r="CJ425" s="33"/>
      <c r="CK425" s="33"/>
      <c r="CL425" s="33"/>
      <c r="CM425" s="33"/>
      <c r="CN425" s="33"/>
      <c r="CO425" s="33"/>
      <c r="CP425" s="33"/>
      <c r="CQ425" s="33"/>
      <c r="CR425" s="33"/>
      <c r="CS425" s="33"/>
      <c r="CT425" s="33"/>
      <c r="CU425" s="33"/>
      <c r="CV425" s="33"/>
      <c r="CW425" s="33"/>
      <c r="CX425" s="33"/>
      <c r="CY425" s="33"/>
      <c r="CZ425" s="33"/>
      <c r="DA425" s="33"/>
      <c r="DB425" s="33"/>
      <c r="DC425" s="33"/>
      <c r="DD425" s="33"/>
      <c r="DE425" s="33"/>
      <c r="DF425" s="33"/>
      <c r="DG425" s="33"/>
      <c r="DH425" s="33"/>
      <c r="DI425" s="33"/>
      <c r="DJ425" s="33"/>
      <c r="DK425" s="33"/>
      <c r="DL425" s="33"/>
      <c r="DM425" s="33"/>
      <c r="DN425" s="33"/>
      <c r="DO425" s="33"/>
      <c r="DP425" s="33"/>
      <c r="DQ425" s="33"/>
      <c r="DR425" s="33"/>
      <c r="DS425" s="33"/>
      <c r="DT425" s="33"/>
      <c r="DU425" s="33"/>
      <c r="DV425" s="33"/>
      <c r="DW425" s="33"/>
      <c r="DX425" s="33"/>
      <c r="DY425" s="33"/>
      <c r="DZ425" s="33"/>
      <c r="EA425" s="33"/>
      <c r="EB425" s="33"/>
      <c r="EC425" s="33"/>
      <c r="ED425" s="33"/>
      <c r="EE425" s="33"/>
      <c r="EF425" s="33"/>
      <c r="EG425" s="33"/>
      <c r="EH425" s="33"/>
      <c r="EI425" s="33"/>
      <c r="EJ425" s="33"/>
      <c r="EK425" s="33"/>
      <c r="EL425" s="33"/>
      <c r="EM425" s="33"/>
      <c r="EN425" s="33"/>
      <c r="EO425" s="33"/>
      <c r="EP425" s="33"/>
      <c r="EQ425" s="33"/>
      <c r="ER425" s="33"/>
      <c r="ES425" s="33"/>
      <c r="ET425" s="33"/>
      <c r="EU425" s="33"/>
      <c r="EV425" s="33"/>
      <c r="EW425" s="33"/>
      <c r="EX425" s="33"/>
      <c r="EY425" s="33"/>
      <c r="EZ425" s="33"/>
      <c r="FA425" s="33"/>
      <c r="FB425" s="33"/>
      <c r="FC425" s="33"/>
      <c r="FD425" s="33"/>
      <c r="FE425" s="33"/>
      <c r="FF425" s="33"/>
      <c r="FG425" s="33"/>
      <c r="FH425" s="33"/>
      <c r="FI425" s="33"/>
      <c r="FJ425" s="33"/>
      <c r="FK425" s="33"/>
      <c r="FL425" s="33"/>
      <c r="FM425" s="33"/>
      <c r="FN425" s="33"/>
      <c r="FO425" s="33"/>
      <c r="FP425" s="33"/>
      <c r="FQ425" s="33"/>
      <c r="FR425" s="33"/>
      <c r="FS425" s="33"/>
      <c r="FT425" s="33"/>
      <c r="FU425" s="33"/>
      <c r="FV425" s="33"/>
      <c r="FW425" s="33"/>
      <c r="FX425" s="33"/>
      <c r="FY425" s="33"/>
      <c r="FZ425" s="33"/>
      <c r="GA425" s="33"/>
      <c r="GB425" s="33"/>
      <c r="GC425" s="33"/>
      <c r="GD425" s="33"/>
      <c r="GE425" s="33"/>
      <c r="GF425" s="33"/>
      <c r="GG425" s="33"/>
      <c r="GH425" s="33"/>
      <c r="GI425" s="33"/>
      <c r="GJ425" s="33"/>
      <c r="GK425" s="33"/>
      <c r="GL425" s="33"/>
      <c r="GM425" s="33"/>
      <c r="GN425" s="33"/>
      <c r="GO425" s="33"/>
      <c r="GP425" s="33"/>
      <c r="GQ425" s="33"/>
      <c r="GR425" s="33"/>
      <c r="GS425" s="33"/>
      <c r="GT425" s="33"/>
    </row>
    <row r="426" spans="1:202" s="35" customFormat="1" ht="15" outlineLevel="1" x14ac:dyDescent="0.2">
      <c r="A426" s="165"/>
      <c r="B426" s="165" t="s">
        <v>105</v>
      </c>
      <c r="C426" s="217" t="str">
        <f>+VLOOKUP(B:B,INSUMOS!A:C,2,FALSE)</f>
        <v>CUADRILLA AA  (OFICIAL + 2 AYUDANTE)- ALBAÑILERIA CON PRESTACIONES</v>
      </c>
      <c r="D426" s="190" t="str">
        <f>+VLOOKUP(B:B,INSUMOS!A:C,3,FALSE)</f>
        <v>HC</v>
      </c>
      <c r="E426" s="239">
        <v>1.35</v>
      </c>
      <c r="F426" s="240"/>
      <c r="G426" s="220">
        <f>+VLOOKUP(B:B,INSUMOS!A:H,4,FALSE)</f>
        <v>40394.268199999999</v>
      </c>
      <c r="H426" s="220">
        <f t="shared" si="72"/>
        <v>54532.262070000004</v>
      </c>
      <c r="I426" s="220">
        <f>+VLOOKUP(B:B,INSUMOS!A:H,5,FALSE)</f>
        <v>0</v>
      </c>
      <c r="J426" s="220">
        <f t="shared" si="72"/>
        <v>0</v>
      </c>
      <c r="K426" s="57"/>
      <c r="L426" s="103"/>
      <c r="M426" s="33"/>
      <c r="N426" s="33"/>
      <c r="O426" s="33"/>
      <c r="P426" s="33"/>
      <c r="Q426" s="33"/>
      <c r="R426" s="33"/>
      <c r="S426" s="33"/>
      <c r="T426" s="33"/>
      <c r="U426" s="33"/>
      <c r="V426" s="33"/>
      <c r="W426" s="33"/>
      <c r="X426" s="33"/>
      <c r="Y426" s="33"/>
      <c r="Z426" s="33"/>
      <c r="AA426" s="33"/>
      <c r="AB426" s="33"/>
      <c r="AC426" s="33"/>
      <c r="AD426" s="33"/>
      <c r="AE426" s="33"/>
      <c r="AF426" s="33"/>
      <c r="AG426" s="33"/>
      <c r="AH426" s="33"/>
      <c r="AI426" s="33"/>
      <c r="AJ426" s="33"/>
      <c r="AK426" s="33"/>
      <c r="AL426" s="33"/>
      <c r="AM426" s="33"/>
      <c r="AN426" s="33"/>
      <c r="AO426" s="33"/>
      <c r="AP426" s="33"/>
      <c r="AQ426" s="33"/>
      <c r="AR426" s="33"/>
      <c r="AS426" s="33"/>
      <c r="AT426" s="33"/>
      <c r="AU426" s="33"/>
      <c r="AV426" s="33"/>
      <c r="AW426" s="33"/>
      <c r="AX426" s="33"/>
      <c r="AY426" s="33"/>
      <c r="AZ426" s="33"/>
      <c r="BA426" s="33"/>
      <c r="BB426" s="33"/>
      <c r="BC426" s="33"/>
      <c r="BD426" s="33"/>
      <c r="BE426" s="33"/>
      <c r="BF426" s="33"/>
      <c r="BG426" s="33"/>
      <c r="BH426" s="33"/>
      <c r="BI426" s="33"/>
      <c r="BJ426" s="33"/>
      <c r="BK426" s="33"/>
      <c r="BL426" s="33"/>
      <c r="BM426" s="33"/>
      <c r="BN426" s="33"/>
      <c r="BO426" s="33"/>
      <c r="BP426" s="33"/>
      <c r="BQ426" s="33"/>
      <c r="BR426" s="33"/>
      <c r="BS426" s="33"/>
      <c r="BT426" s="33"/>
      <c r="BU426" s="33"/>
      <c r="BV426" s="33"/>
      <c r="BW426" s="33"/>
      <c r="BX426" s="33"/>
      <c r="BY426" s="33"/>
      <c r="BZ426" s="33"/>
      <c r="CA426" s="33"/>
      <c r="CB426" s="33"/>
      <c r="CC426" s="33"/>
      <c r="CD426" s="33"/>
      <c r="CE426" s="33"/>
      <c r="CF426" s="33"/>
      <c r="CG426" s="33"/>
      <c r="CH426" s="33"/>
      <c r="CI426" s="33"/>
      <c r="CJ426" s="33"/>
      <c r="CK426" s="33"/>
      <c r="CL426" s="33"/>
      <c r="CM426" s="33"/>
      <c r="CN426" s="33"/>
      <c r="CO426" s="33"/>
      <c r="CP426" s="33"/>
      <c r="CQ426" s="33"/>
      <c r="CR426" s="33"/>
      <c r="CS426" s="33"/>
      <c r="CT426" s="33"/>
      <c r="CU426" s="33"/>
      <c r="CV426" s="33"/>
      <c r="CW426" s="33"/>
      <c r="CX426" s="33"/>
      <c r="CY426" s="33"/>
      <c r="CZ426" s="33"/>
      <c r="DA426" s="33"/>
      <c r="DB426" s="33"/>
      <c r="DC426" s="33"/>
      <c r="DD426" s="33"/>
      <c r="DE426" s="33"/>
      <c r="DF426" s="33"/>
      <c r="DG426" s="33"/>
      <c r="DH426" s="33"/>
      <c r="DI426" s="33"/>
      <c r="DJ426" s="33"/>
      <c r="DK426" s="33"/>
      <c r="DL426" s="33"/>
      <c r="DM426" s="33"/>
      <c r="DN426" s="33"/>
      <c r="DO426" s="33"/>
      <c r="DP426" s="33"/>
      <c r="DQ426" s="33"/>
      <c r="DR426" s="33"/>
      <c r="DS426" s="33"/>
      <c r="DT426" s="33"/>
      <c r="DU426" s="33"/>
      <c r="DV426" s="33"/>
      <c r="DW426" s="33"/>
      <c r="DX426" s="33"/>
      <c r="DY426" s="33"/>
      <c r="DZ426" s="33"/>
      <c r="EA426" s="33"/>
      <c r="EB426" s="33"/>
      <c r="EC426" s="33"/>
      <c r="ED426" s="33"/>
      <c r="EE426" s="33"/>
      <c r="EF426" s="33"/>
      <c r="EG426" s="33"/>
      <c r="EH426" s="33"/>
      <c r="EI426" s="33"/>
      <c r="EJ426" s="33"/>
      <c r="EK426" s="33"/>
      <c r="EL426" s="33"/>
      <c r="EM426" s="33"/>
      <c r="EN426" s="33"/>
      <c r="EO426" s="33"/>
      <c r="EP426" s="33"/>
      <c r="EQ426" s="33"/>
      <c r="ER426" s="33"/>
      <c r="ES426" s="33"/>
      <c r="ET426" s="33"/>
      <c r="EU426" s="33"/>
      <c r="EV426" s="33"/>
      <c r="EW426" s="33"/>
      <c r="EX426" s="33"/>
      <c r="EY426" s="33"/>
      <c r="EZ426" s="33"/>
      <c r="FA426" s="33"/>
      <c r="FB426" s="33"/>
      <c r="FC426" s="33"/>
      <c r="FD426" s="33"/>
      <c r="FE426" s="33"/>
      <c r="FF426" s="33"/>
      <c r="FG426" s="33"/>
      <c r="FH426" s="33"/>
      <c r="FI426" s="33"/>
      <c r="FJ426" s="33"/>
      <c r="FK426" s="33"/>
      <c r="FL426" s="33"/>
      <c r="FM426" s="33"/>
      <c r="FN426" s="33"/>
      <c r="FO426" s="33"/>
      <c r="FP426" s="33"/>
      <c r="FQ426" s="33"/>
      <c r="FR426" s="33"/>
      <c r="FS426" s="33"/>
      <c r="FT426" s="33"/>
      <c r="FU426" s="33"/>
      <c r="FV426" s="33"/>
      <c r="FW426" s="33"/>
      <c r="FX426" s="33"/>
      <c r="FY426" s="33"/>
      <c r="FZ426" s="33"/>
      <c r="GA426" s="33"/>
      <c r="GB426" s="33"/>
      <c r="GC426" s="33"/>
      <c r="GD426" s="33"/>
      <c r="GE426" s="33"/>
      <c r="GF426" s="33"/>
      <c r="GG426" s="33"/>
      <c r="GH426" s="33"/>
      <c r="GI426" s="33"/>
      <c r="GJ426" s="33"/>
      <c r="GK426" s="33"/>
      <c r="GL426" s="33"/>
      <c r="GM426" s="33"/>
      <c r="GN426" s="33"/>
      <c r="GO426" s="33"/>
      <c r="GP426" s="33"/>
      <c r="GQ426" s="33"/>
      <c r="GR426" s="33"/>
      <c r="GS426" s="33"/>
      <c r="GT426" s="33"/>
    </row>
    <row r="427" spans="1:202" s="35" customFormat="1" ht="15" x14ac:dyDescent="0.2">
      <c r="A427" s="211" t="s">
        <v>1916</v>
      </c>
      <c r="B427" s="211"/>
      <c r="C427" s="212" t="s">
        <v>1917</v>
      </c>
      <c r="D427" s="213" t="s">
        <v>287</v>
      </c>
      <c r="E427" s="214"/>
      <c r="F427" s="215"/>
      <c r="G427" s="216"/>
      <c r="H427" s="216">
        <f>SUBTOTAL(9,H428:H433)</f>
        <v>555784.4703836363</v>
      </c>
      <c r="I427" s="216"/>
      <c r="J427" s="216">
        <f>SUBTOTAL(9,J428:J433)</f>
        <v>0</v>
      </c>
      <c r="K427" s="57"/>
      <c r="L427" s="103"/>
      <c r="M427" s="33"/>
      <c r="N427" s="33"/>
      <c r="O427" s="33"/>
      <c r="P427" s="33"/>
      <c r="Q427" s="33"/>
      <c r="R427" s="33"/>
      <c r="S427" s="33"/>
      <c r="T427" s="33"/>
      <c r="U427" s="33"/>
      <c r="V427" s="33"/>
      <c r="W427" s="33"/>
      <c r="X427" s="33"/>
      <c r="Y427" s="33"/>
      <c r="Z427" s="33"/>
      <c r="AA427" s="33"/>
      <c r="AB427" s="33"/>
      <c r="AC427" s="33"/>
      <c r="AD427" s="33"/>
      <c r="AE427" s="33"/>
      <c r="AF427" s="33"/>
      <c r="AG427" s="33"/>
      <c r="AH427" s="33"/>
      <c r="AI427" s="33"/>
      <c r="AJ427" s="33"/>
      <c r="AK427" s="33"/>
      <c r="AL427" s="33"/>
      <c r="AM427" s="33"/>
      <c r="AN427" s="33"/>
      <c r="AO427" s="33"/>
      <c r="AP427" s="33"/>
      <c r="AQ427" s="33"/>
      <c r="AR427" s="33"/>
      <c r="AS427" s="33"/>
      <c r="AT427" s="33"/>
      <c r="AU427" s="33"/>
      <c r="AV427" s="33"/>
      <c r="AW427" s="33"/>
      <c r="AX427" s="33"/>
      <c r="AY427" s="33"/>
      <c r="AZ427" s="33"/>
      <c r="BA427" s="33"/>
      <c r="BB427" s="33"/>
      <c r="BC427" s="33"/>
      <c r="BD427" s="33"/>
      <c r="BE427" s="33"/>
      <c r="BF427" s="33"/>
      <c r="BG427" s="33"/>
      <c r="BH427" s="33"/>
      <c r="BI427" s="33"/>
      <c r="BJ427" s="33"/>
      <c r="BK427" s="33"/>
      <c r="BL427" s="33"/>
      <c r="BM427" s="33"/>
      <c r="BN427" s="33"/>
      <c r="BO427" s="33"/>
      <c r="BP427" s="33"/>
      <c r="BQ427" s="33"/>
      <c r="BR427" s="33"/>
      <c r="BS427" s="33"/>
      <c r="BT427" s="33"/>
      <c r="BU427" s="33"/>
      <c r="BV427" s="33"/>
      <c r="BW427" s="33"/>
      <c r="BX427" s="33"/>
      <c r="BY427" s="33"/>
      <c r="BZ427" s="33"/>
      <c r="CA427" s="33"/>
      <c r="CB427" s="33"/>
      <c r="CC427" s="33"/>
      <c r="CD427" s="33"/>
      <c r="CE427" s="33"/>
      <c r="CF427" s="33"/>
      <c r="CG427" s="33"/>
      <c r="CH427" s="33"/>
      <c r="CI427" s="33"/>
      <c r="CJ427" s="33"/>
      <c r="CK427" s="33"/>
      <c r="CL427" s="33"/>
      <c r="CM427" s="33"/>
      <c r="CN427" s="33"/>
      <c r="CO427" s="33"/>
      <c r="CP427" s="33"/>
      <c r="CQ427" s="33"/>
      <c r="CR427" s="33"/>
      <c r="CS427" s="33"/>
      <c r="CT427" s="33"/>
      <c r="CU427" s="33"/>
      <c r="CV427" s="33"/>
      <c r="CW427" s="33"/>
      <c r="CX427" s="33"/>
      <c r="CY427" s="33"/>
      <c r="CZ427" s="33"/>
      <c r="DA427" s="33"/>
      <c r="DB427" s="33"/>
      <c r="DC427" s="33"/>
      <c r="DD427" s="33"/>
      <c r="DE427" s="33"/>
      <c r="DF427" s="33"/>
      <c r="DG427" s="33"/>
      <c r="DH427" s="33"/>
      <c r="DI427" s="33"/>
      <c r="DJ427" s="33"/>
      <c r="DK427" s="33"/>
      <c r="DL427" s="33"/>
      <c r="DM427" s="33"/>
      <c r="DN427" s="33"/>
      <c r="DO427" s="33"/>
      <c r="DP427" s="33"/>
      <c r="DQ427" s="33"/>
      <c r="DR427" s="33"/>
      <c r="DS427" s="33"/>
      <c r="DT427" s="33"/>
      <c r="DU427" s="33"/>
      <c r="DV427" s="33"/>
      <c r="DW427" s="33"/>
      <c r="DX427" s="33"/>
      <c r="DY427" s="33"/>
      <c r="DZ427" s="33"/>
      <c r="EA427" s="33"/>
      <c r="EB427" s="33"/>
      <c r="EC427" s="33"/>
      <c r="ED427" s="33"/>
      <c r="EE427" s="33"/>
      <c r="EF427" s="33"/>
      <c r="EG427" s="33"/>
      <c r="EH427" s="33"/>
      <c r="EI427" s="33"/>
      <c r="EJ427" s="33"/>
      <c r="EK427" s="33"/>
      <c r="EL427" s="33"/>
      <c r="EM427" s="33"/>
      <c r="EN427" s="33"/>
      <c r="EO427" s="33"/>
      <c r="EP427" s="33"/>
      <c r="EQ427" s="33"/>
      <c r="ER427" s="33"/>
      <c r="ES427" s="33"/>
      <c r="ET427" s="33"/>
      <c r="EU427" s="33"/>
      <c r="EV427" s="33"/>
      <c r="EW427" s="33"/>
      <c r="EX427" s="33"/>
      <c r="EY427" s="33"/>
      <c r="EZ427" s="33"/>
      <c r="FA427" s="33"/>
      <c r="FB427" s="33"/>
      <c r="FC427" s="33"/>
      <c r="FD427" s="33"/>
      <c r="FE427" s="33"/>
      <c r="FF427" s="33"/>
      <c r="FG427" s="33"/>
      <c r="FH427" s="33"/>
      <c r="FI427" s="33"/>
      <c r="FJ427" s="33"/>
      <c r="FK427" s="33"/>
      <c r="FL427" s="33"/>
      <c r="FM427" s="33"/>
      <c r="FN427" s="33"/>
      <c r="FO427" s="33"/>
      <c r="FP427" s="33"/>
      <c r="FQ427" s="33"/>
      <c r="FR427" s="33"/>
      <c r="FS427" s="33"/>
      <c r="FT427" s="33"/>
      <c r="FU427" s="33"/>
      <c r="FV427" s="33"/>
      <c r="FW427" s="33"/>
      <c r="FX427" s="33"/>
      <c r="FY427" s="33"/>
      <c r="FZ427" s="33"/>
      <c r="GA427" s="33"/>
      <c r="GB427" s="33"/>
      <c r="GC427" s="33"/>
      <c r="GD427" s="33"/>
      <c r="GE427" s="33"/>
      <c r="GF427" s="33"/>
      <c r="GG427" s="33"/>
      <c r="GH427" s="33"/>
      <c r="GI427" s="33"/>
      <c r="GJ427" s="33"/>
      <c r="GK427" s="33"/>
      <c r="GL427" s="33"/>
      <c r="GM427" s="33"/>
      <c r="GN427" s="33"/>
      <c r="GO427" s="33"/>
      <c r="GP427" s="33"/>
      <c r="GQ427" s="33"/>
      <c r="GR427" s="33"/>
      <c r="GS427" s="33"/>
      <c r="GT427" s="33"/>
    </row>
    <row r="428" spans="1:202" s="35" customFormat="1" ht="15" outlineLevel="1" x14ac:dyDescent="0.2">
      <c r="A428" s="165"/>
      <c r="B428" s="165" t="s">
        <v>251</v>
      </c>
      <c r="C428" s="217" t="str">
        <f>+VLOOKUP(B:B,INSUMOS!A:C,2,FALSE)</f>
        <v>HERRAMIENTA MENOR</v>
      </c>
      <c r="D428" s="190" t="str">
        <f>+VLOOKUP(B:B,INSUMOS!A:C,3,FALSE)</f>
        <v>GLB</v>
      </c>
      <c r="E428" s="239">
        <v>1</v>
      </c>
      <c r="F428" s="240"/>
      <c r="G428" s="220">
        <f>+VLOOKUP(B:B,INSUMOS!A:H,4,FALSE)</f>
        <v>4066.5798144</v>
      </c>
      <c r="H428" s="220">
        <f t="shared" ref="H428:J433" si="73">($E428+$F428)*G428</f>
        <v>4066.5798144</v>
      </c>
      <c r="I428" s="220">
        <f>+VLOOKUP(B:B,INSUMOS!A:H,5,FALSE)</f>
        <v>0</v>
      </c>
      <c r="J428" s="220">
        <f t="shared" si="73"/>
        <v>0</v>
      </c>
      <c r="K428" s="57"/>
      <c r="L428" s="103"/>
      <c r="M428" s="33"/>
      <c r="N428" s="33"/>
      <c r="O428" s="33"/>
      <c r="P428" s="33"/>
      <c r="Q428" s="33"/>
      <c r="R428" s="33"/>
      <c r="S428" s="33"/>
      <c r="T428" s="33"/>
      <c r="U428" s="33"/>
      <c r="V428" s="33"/>
      <c r="W428" s="33"/>
      <c r="X428" s="33"/>
      <c r="Y428" s="33"/>
      <c r="Z428" s="33"/>
      <c r="AA428" s="33"/>
      <c r="AB428" s="33"/>
      <c r="AC428" s="33"/>
      <c r="AD428" s="33"/>
      <c r="AE428" s="33"/>
      <c r="AF428" s="33"/>
      <c r="AG428" s="33"/>
      <c r="AH428" s="33"/>
      <c r="AI428" s="33"/>
      <c r="AJ428" s="33"/>
      <c r="AK428" s="33"/>
      <c r="AL428" s="33"/>
      <c r="AM428" s="33"/>
      <c r="AN428" s="33"/>
      <c r="AO428" s="33"/>
      <c r="AP428" s="33"/>
      <c r="AQ428" s="33"/>
      <c r="AR428" s="33"/>
      <c r="AS428" s="33"/>
      <c r="AT428" s="33"/>
      <c r="AU428" s="33"/>
      <c r="AV428" s="33"/>
      <c r="AW428" s="33"/>
      <c r="AX428" s="33"/>
      <c r="AY428" s="33"/>
      <c r="AZ428" s="33"/>
      <c r="BA428" s="33"/>
      <c r="BB428" s="33"/>
      <c r="BC428" s="33"/>
      <c r="BD428" s="33"/>
      <c r="BE428" s="33"/>
      <c r="BF428" s="33"/>
      <c r="BG428" s="33"/>
      <c r="BH428" s="33"/>
      <c r="BI428" s="33"/>
      <c r="BJ428" s="33"/>
      <c r="BK428" s="33"/>
      <c r="BL428" s="33"/>
      <c r="BM428" s="33"/>
      <c r="BN428" s="33"/>
      <c r="BO428" s="33"/>
      <c r="BP428" s="33"/>
      <c r="BQ428" s="33"/>
      <c r="BR428" s="33"/>
      <c r="BS428" s="33"/>
      <c r="BT428" s="33"/>
      <c r="BU428" s="33"/>
      <c r="BV428" s="33"/>
      <c r="BW428" s="33"/>
      <c r="BX428" s="33"/>
      <c r="BY428" s="33"/>
      <c r="BZ428" s="33"/>
      <c r="CA428" s="33"/>
      <c r="CB428" s="33"/>
      <c r="CC428" s="33"/>
      <c r="CD428" s="33"/>
      <c r="CE428" s="33"/>
      <c r="CF428" s="33"/>
      <c r="CG428" s="33"/>
      <c r="CH428" s="33"/>
      <c r="CI428" s="33"/>
      <c r="CJ428" s="33"/>
      <c r="CK428" s="33"/>
      <c r="CL428" s="33"/>
      <c r="CM428" s="33"/>
      <c r="CN428" s="33"/>
      <c r="CO428" s="33"/>
      <c r="CP428" s="33"/>
      <c r="CQ428" s="33"/>
      <c r="CR428" s="33"/>
      <c r="CS428" s="33"/>
      <c r="CT428" s="33"/>
      <c r="CU428" s="33"/>
      <c r="CV428" s="33"/>
      <c r="CW428" s="33"/>
      <c r="CX428" s="33"/>
      <c r="CY428" s="33"/>
      <c r="CZ428" s="33"/>
      <c r="DA428" s="33"/>
      <c r="DB428" s="33"/>
      <c r="DC428" s="33"/>
      <c r="DD428" s="33"/>
      <c r="DE428" s="33"/>
      <c r="DF428" s="33"/>
      <c r="DG428" s="33"/>
      <c r="DH428" s="33"/>
      <c r="DI428" s="33"/>
      <c r="DJ428" s="33"/>
      <c r="DK428" s="33"/>
      <c r="DL428" s="33"/>
      <c r="DM428" s="33"/>
      <c r="DN428" s="33"/>
      <c r="DO428" s="33"/>
      <c r="DP428" s="33"/>
      <c r="DQ428" s="33"/>
      <c r="DR428" s="33"/>
      <c r="DS428" s="33"/>
      <c r="DT428" s="33"/>
      <c r="DU428" s="33"/>
      <c r="DV428" s="33"/>
      <c r="DW428" s="33"/>
      <c r="DX428" s="33"/>
      <c r="DY428" s="33"/>
      <c r="DZ428" s="33"/>
      <c r="EA428" s="33"/>
      <c r="EB428" s="33"/>
      <c r="EC428" s="33"/>
      <c r="ED428" s="33"/>
      <c r="EE428" s="33"/>
      <c r="EF428" s="33"/>
      <c r="EG428" s="33"/>
      <c r="EH428" s="33"/>
      <c r="EI428" s="33"/>
      <c r="EJ428" s="33"/>
      <c r="EK428" s="33"/>
      <c r="EL428" s="33"/>
      <c r="EM428" s="33"/>
      <c r="EN428" s="33"/>
      <c r="EO428" s="33"/>
      <c r="EP428" s="33"/>
      <c r="EQ428" s="33"/>
      <c r="ER428" s="33"/>
      <c r="ES428" s="33"/>
      <c r="ET428" s="33"/>
      <c r="EU428" s="33"/>
      <c r="EV428" s="33"/>
      <c r="EW428" s="33"/>
      <c r="EX428" s="33"/>
      <c r="EY428" s="33"/>
      <c r="EZ428" s="33"/>
      <c r="FA428" s="33"/>
      <c r="FB428" s="33"/>
      <c r="FC428" s="33"/>
      <c r="FD428" s="33"/>
      <c r="FE428" s="33"/>
      <c r="FF428" s="33"/>
      <c r="FG428" s="33"/>
      <c r="FH428" s="33"/>
      <c r="FI428" s="33"/>
      <c r="FJ428" s="33"/>
      <c r="FK428" s="33"/>
      <c r="FL428" s="33"/>
      <c r="FM428" s="33"/>
      <c r="FN428" s="33"/>
      <c r="FO428" s="33"/>
      <c r="FP428" s="33"/>
      <c r="FQ428" s="33"/>
      <c r="FR428" s="33"/>
      <c r="FS428" s="33"/>
      <c r="FT428" s="33"/>
      <c r="FU428" s="33"/>
      <c r="FV428" s="33"/>
      <c r="FW428" s="33"/>
      <c r="FX428" s="33"/>
      <c r="FY428" s="33"/>
      <c r="FZ428" s="33"/>
      <c r="GA428" s="33"/>
      <c r="GB428" s="33"/>
      <c r="GC428" s="33"/>
      <c r="GD428" s="33"/>
      <c r="GE428" s="33"/>
      <c r="GF428" s="33"/>
      <c r="GG428" s="33"/>
      <c r="GH428" s="33"/>
      <c r="GI428" s="33"/>
      <c r="GJ428" s="33"/>
      <c r="GK428" s="33"/>
      <c r="GL428" s="33"/>
      <c r="GM428" s="33"/>
      <c r="GN428" s="33"/>
      <c r="GO428" s="33"/>
      <c r="GP428" s="33"/>
      <c r="GQ428" s="33"/>
      <c r="GR428" s="33"/>
      <c r="GS428" s="33"/>
      <c r="GT428" s="33"/>
    </row>
    <row r="429" spans="1:202" s="35" customFormat="1" ht="15" outlineLevel="1" x14ac:dyDescent="0.2">
      <c r="A429" s="165"/>
      <c r="B429" s="165" t="s">
        <v>1115</v>
      </c>
      <c r="C429" s="217" t="str">
        <f>+VLOOKUP(B:B,INSUMOS!A:C,2,FALSE)</f>
        <v>MARCO Y TAPA PARA CAJA DE INSPECCIÓN  0,50x0,50</v>
      </c>
      <c r="D429" s="190" t="str">
        <f>+VLOOKUP(B:B,INSUMOS!A:C,3,FALSE)</f>
        <v>UN</v>
      </c>
      <c r="E429" s="239">
        <v>1</v>
      </c>
      <c r="F429" s="240"/>
      <c r="G429" s="220">
        <f>+VLOOKUP(B:B,INSUMOS!A:H,4,FALSE)</f>
        <v>137278.32631296001</v>
      </c>
      <c r="H429" s="220">
        <f t="shared" si="73"/>
        <v>137278.32631296001</v>
      </c>
      <c r="I429" s="220">
        <f>+VLOOKUP(B:B,INSUMOS!A:H,5,FALSE)</f>
        <v>0</v>
      </c>
      <c r="J429" s="220">
        <f t="shared" si="73"/>
        <v>0</v>
      </c>
      <c r="K429" s="57"/>
      <c r="L429" s="103"/>
      <c r="M429" s="33"/>
      <c r="N429" s="33"/>
      <c r="O429" s="33"/>
      <c r="P429" s="33"/>
      <c r="Q429" s="33"/>
      <c r="R429" s="33"/>
      <c r="S429" s="33"/>
      <c r="T429" s="33"/>
      <c r="U429" s="33"/>
      <c r="V429" s="33"/>
      <c r="W429" s="33"/>
      <c r="X429" s="33"/>
      <c r="Y429" s="33"/>
      <c r="Z429" s="33"/>
      <c r="AA429" s="33"/>
      <c r="AB429" s="33"/>
      <c r="AC429" s="33"/>
      <c r="AD429" s="33"/>
      <c r="AE429" s="33"/>
      <c r="AF429" s="33"/>
      <c r="AG429" s="33"/>
      <c r="AH429" s="33"/>
      <c r="AI429" s="33"/>
      <c r="AJ429" s="33"/>
      <c r="AK429" s="33"/>
      <c r="AL429" s="33"/>
      <c r="AM429" s="33"/>
      <c r="AN429" s="33"/>
      <c r="AO429" s="33"/>
      <c r="AP429" s="33"/>
      <c r="AQ429" s="33"/>
      <c r="AR429" s="33"/>
      <c r="AS429" s="33"/>
      <c r="AT429" s="33"/>
      <c r="AU429" s="33"/>
      <c r="AV429" s="33"/>
      <c r="AW429" s="33"/>
      <c r="AX429" s="33"/>
      <c r="AY429" s="33"/>
      <c r="AZ429" s="33"/>
      <c r="BA429" s="33"/>
      <c r="BB429" s="33"/>
      <c r="BC429" s="33"/>
      <c r="BD429" s="33"/>
      <c r="BE429" s="33"/>
      <c r="BF429" s="33"/>
      <c r="BG429" s="33"/>
      <c r="BH429" s="33"/>
      <c r="BI429" s="33"/>
      <c r="BJ429" s="33"/>
      <c r="BK429" s="33"/>
      <c r="BL429" s="33"/>
      <c r="BM429" s="33"/>
      <c r="BN429" s="33"/>
      <c r="BO429" s="33"/>
      <c r="BP429" s="33"/>
      <c r="BQ429" s="33"/>
      <c r="BR429" s="33"/>
      <c r="BS429" s="33"/>
      <c r="BT429" s="33"/>
      <c r="BU429" s="33"/>
      <c r="BV429" s="33"/>
      <c r="BW429" s="33"/>
      <c r="BX429" s="33"/>
      <c r="BY429" s="33"/>
      <c r="BZ429" s="33"/>
      <c r="CA429" s="33"/>
      <c r="CB429" s="33"/>
      <c r="CC429" s="33"/>
      <c r="CD429" s="33"/>
      <c r="CE429" s="33"/>
      <c r="CF429" s="33"/>
      <c r="CG429" s="33"/>
      <c r="CH429" s="33"/>
      <c r="CI429" s="33"/>
      <c r="CJ429" s="33"/>
      <c r="CK429" s="33"/>
      <c r="CL429" s="33"/>
      <c r="CM429" s="33"/>
      <c r="CN429" s="33"/>
      <c r="CO429" s="33"/>
      <c r="CP429" s="33"/>
      <c r="CQ429" s="33"/>
      <c r="CR429" s="33"/>
      <c r="CS429" s="33"/>
      <c r="CT429" s="33"/>
      <c r="CU429" s="33"/>
      <c r="CV429" s="33"/>
      <c r="CW429" s="33"/>
      <c r="CX429" s="33"/>
      <c r="CY429" s="33"/>
      <c r="CZ429" s="33"/>
      <c r="DA429" s="33"/>
      <c r="DB429" s="33"/>
      <c r="DC429" s="33"/>
      <c r="DD429" s="33"/>
      <c r="DE429" s="33"/>
      <c r="DF429" s="33"/>
      <c r="DG429" s="33"/>
      <c r="DH429" s="33"/>
      <c r="DI429" s="33"/>
      <c r="DJ429" s="33"/>
      <c r="DK429" s="33"/>
      <c r="DL429" s="33"/>
      <c r="DM429" s="33"/>
      <c r="DN429" s="33"/>
      <c r="DO429" s="33"/>
      <c r="DP429" s="33"/>
      <c r="DQ429" s="33"/>
      <c r="DR429" s="33"/>
      <c r="DS429" s="33"/>
      <c r="DT429" s="33"/>
      <c r="DU429" s="33"/>
      <c r="DV429" s="33"/>
      <c r="DW429" s="33"/>
      <c r="DX429" s="33"/>
      <c r="DY429" s="33"/>
      <c r="DZ429" s="33"/>
      <c r="EA429" s="33"/>
      <c r="EB429" s="33"/>
      <c r="EC429" s="33"/>
      <c r="ED429" s="33"/>
      <c r="EE429" s="33"/>
      <c r="EF429" s="33"/>
      <c r="EG429" s="33"/>
      <c r="EH429" s="33"/>
      <c r="EI429" s="33"/>
      <c r="EJ429" s="33"/>
      <c r="EK429" s="33"/>
      <c r="EL429" s="33"/>
      <c r="EM429" s="33"/>
      <c r="EN429" s="33"/>
      <c r="EO429" s="33"/>
      <c r="EP429" s="33"/>
      <c r="EQ429" s="33"/>
      <c r="ER429" s="33"/>
      <c r="ES429" s="33"/>
      <c r="ET429" s="33"/>
      <c r="EU429" s="33"/>
      <c r="EV429" s="33"/>
      <c r="EW429" s="33"/>
      <c r="EX429" s="33"/>
      <c r="EY429" s="33"/>
      <c r="EZ429" s="33"/>
      <c r="FA429" s="33"/>
      <c r="FB429" s="33"/>
      <c r="FC429" s="33"/>
      <c r="FD429" s="33"/>
      <c r="FE429" s="33"/>
      <c r="FF429" s="33"/>
      <c r="FG429" s="33"/>
      <c r="FH429" s="33"/>
      <c r="FI429" s="33"/>
      <c r="FJ429" s="33"/>
      <c r="FK429" s="33"/>
      <c r="FL429" s="33"/>
      <c r="FM429" s="33"/>
      <c r="FN429" s="33"/>
      <c r="FO429" s="33"/>
      <c r="FP429" s="33"/>
      <c r="FQ429" s="33"/>
      <c r="FR429" s="33"/>
      <c r="FS429" s="33"/>
      <c r="FT429" s="33"/>
      <c r="FU429" s="33"/>
      <c r="FV429" s="33"/>
      <c r="FW429" s="33"/>
      <c r="FX429" s="33"/>
      <c r="FY429" s="33"/>
      <c r="FZ429" s="33"/>
      <c r="GA429" s="33"/>
      <c r="GB429" s="33"/>
      <c r="GC429" s="33"/>
      <c r="GD429" s="33"/>
      <c r="GE429" s="33"/>
      <c r="GF429" s="33"/>
      <c r="GG429" s="33"/>
      <c r="GH429" s="33"/>
      <c r="GI429" s="33"/>
      <c r="GJ429" s="33"/>
      <c r="GK429" s="33"/>
      <c r="GL429" s="33"/>
      <c r="GM429" s="33"/>
      <c r="GN429" s="33"/>
      <c r="GO429" s="33"/>
      <c r="GP429" s="33"/>
      <c r="GQ429" s="33"/>
      <c r="GR429" s="33"/>
      <c r="GS429" s="33"/>
      <c r="GT429" s="33"/>
    </row>
    <row r="430" spans="1:202" s="35" customFormat="1" ht="15" outlineLevel="1" x14ac:dyDescent="0.2">
      <c r="A430" s="165"/>
      <c r="B430" s="165" t="s">
        <v>445</v>
      </c>
      <c r="C430" s="217" t="str">
        <f>+VLOOKUP(B:B,INSUMOS!A:C,2,FALSE)</f>
        <v>MURO EN TOLETE RECOCIDO 20X10X6 CM</v>
      </c>
      <c r="D430" s="190" t="str">
        <f>+VLOOKUP(B:B,INSUMOS!A:C,3,FALSE)</f>
        <v>M2</v>
      </c>
      <c r="E430" s="239">
        <f>+(0.6*4)*0.6*1.1</f>
        <v>1.5840000000000001</v>
      </c>
      <c r="F430" s="240">
        <v>0.216</v>
      </c>
      <c r="G430" s="220">
        <f>+VLOOKUP(B:B,INSUMOS!A:H,4,FALSE)</f>
        <v>160520.22349719342</v>
      </c>
      <c r="H430" s="220">
        <f t="shared" si="73"/>
        <v>288936.40229494817</v>
      </c>
      <c r="I430" s="220">
        <f>+VLOOKUP(B:B,INSUMOS!A:H,5,FALSE)</f>
        <v>0</v>
      </c>
      <c r="J430" s="220">
        <f t="shared" si="73"/>
        <v>0</v>
      </c>
      <c r="K430" s="57"/>
      <c r="L430" s="103"/>
      <c r="M430" s="33"/>
      <c r="N430" s="33"/>
      <c r="O430" s="33"/>
      <c r="P430" s="33"/>
      <c r="Q430" s="33"/>
      <c r="R430" s="33"/>
      <c r="S430" s="33"/>
      <c r="T430" s="33"/>
      <c r="U430" s="33"/>
      <c r="V430" s="33"/>
      <c r="W430" s="33"/>
      <c r="X430" s="33"/>
      <c r="Y430" s="33"/>
      <c r="Z430" s="33"/>
      <c r="AA430" s="33"/>
      <c r="AB430" s="33"/>
      <c r="AC430" s="33"/>
      <c r="AD430" s="33"/>
      <c r="AE430" s="33"/>
      <c r="AF430" s="33"/>
      <c r="AG430" s="33"/>
      <c r="AH430" s="33"/>
      <c r="AI430" s="33"/>
      <c r="AJ430" s="33"/>
      <c r="AK430" s="33"/>
      <c r="AL430" s="33"/>
      <c r="AM430" s="33"/>
      <c r="AN430" s="33"/>
      <c r="AO430" s="33"/>
      <c r="AP430" s="33"/>
      <c r="AQ430" s="33"/>
      <c r="AR430" s="33"/>
      <c r="AS430" s="33"/>
      <c r="AT430" s="33"/>
      <c r="AU430" s="33"/>
      <c r="AV430" s="33"/>
      <c r="AW430" s="33"/>
      <c r="AX430" s="33"/>
      <c r="AY430" s="33"/>
      <c r="AZ430" s="33"/>
      <c r="BA430" s="33"/>
      <c r="BB430" s="33"/>
      <c r="BC430" s="33"/>
      <c r="BD430" s="33"/>
      <c r="BE430" s="33"/>
      <c r="BF430" s="33"/>
      <c r="BG430" s="33"/>
      <c r="BH430" s="33"/>
      <c r="BI430" s="33"/>
      <c r="BJ430" s="33"/>
      <c r="BK430" s="33"/>
      <c r="BL430" s="33"/>
      <c r="BM430" s="33"/>
      <c r="BN430" s="33"/>
      <c r="BO430" s="33"/>
      <c r="BP430" s="33"/>
      <c r="BQ430" s="33"/>
      <c r="BR430" s="33"/>
      <c r="BS430" s="33"/>
      <c r="BT430" s="33"/>
      <c r="BU430" s="33"/>
      <c r="BV430" s="33"/>
      <c r="BW430" s="33"/>
      <c r="BX430" s="33"/>
      <c r="BY430" s="33"/>
      <c r="BZ430" s="33"/>
      <c r="CA430" s="33"/>
      <c r="CB430" s="33"/>
      <c r="CC430" s="33"/>
      <c r="CD430" s="33"/>
      <c r="CE430" s="33"/>
      <c r="CF430" s="33"/>
      <c r="CG430" s="33"/>
      <c r="CH430" s="33"/>
      <c r="CI430" s="33"/>
      <c r="CJ430" s="33"/>
      <c r="CK430" s="33"/>
      <c r="CL430" s="33"/>
      <c r="CM430" s="33"/>
      <c r="CN430" s="33"/>
      <c r="CO430" s="33"/>
      <c r="CP430" s="33"/>
      <c r="CQ430" s="33"/>
      <c r="CR430" s="33"/>
      <c r="CS430" s="33"/>
      <c r="CT430" s="33"/>
      <c r="CU430" s="33"/>
      <c r="CV430" s="33"/>
      <c r="CW430" s="33"/>
      <c r="CX430" s="33"/>
      <c r="CY430" s="33"/>
      <c r="CZ430" s="33"/>
      <c r="DA430" s="33"/>
      <c r="DB430" s="33"/>
      <c r="DC430" s="33"/>
      <c r="DD430" s="33"/>
      <c r="DE430" s="33"/>
      <c r="DF430" s="33"/>
      <c r="DG430" s="33"/>
      <c r="DH430" s="33"/>
      <c r="DI430" s="33"/>
      <c r="DJ430" s="33"/>
      <c r="DK430" s="33"/>
      <c r="DL430" s="33"/>
      <c r="DM430" s="33"/>
      <c r="DN430" s="33"/>
      <c r="DO430" s="33"/>
      <c r="DP430" s="33"/>
      <c r="DQ430" s="33"/>
      <c r="DR430" s="33"/>
      <c r="DS430" s="33"/>
      <c r="DT430" s="33"/>
      <c r="DU430" s="33"/>
      <c r="DV430" s="33"/>
      <c r="DW430" s="33"/>
      <c r="DX430" s="33"/>
      <c r="DY430" s="33"/>
      <c r="DZ430" s="33"/>
      <c r="EA430" s="33"/>
      <c r="EB430" s="33"/>
      <c r="EC430" s="33"/>
      <c r="ED430" s="33"/>
      <c r="EE430" s="33"/>
      <c r="EF430" s="33"/>
      <c r="EG430" s="33"/>
      <c r="EH430" s="33"/>
      <c r="EI430" s="33"/>
      <c r="EJ430" s="33"/>
      <c r="EK430" s="33"/>
      <c r="EL430" s="33"/>
      <c r="EM430" s="33"/>
      <c r="EN430" s="33"/>
      <c r="EO430" s="33"/>
      <c r="EP430" s="33"/>
      <c r="EQ430" s="33"/>
      <c r="ER430" s="33"/>
      <c r="ES430" s="33"/>
      <c r="ET430" s="33"/>
      <c r="EU430" s="33"/>
      <c r="EV430" s="33"/>
      <c r="EW430" s="33"/>
      <c r="EX430" s="33"/>
      <c r="EY430" s="33"/>
      <c r="EZ430" s="33"/>
      <c r="FA430" s="33"/>
      <c r="FB430" s="33"/>
      <c r="FC430" s="33"/>
      <c r="FD430" s="33"/>
      <c r="FE430" s="33"/>
      <c r="FF430" s="33"/>
      <c r="FG430" s="33"/>
      <c r="FH430" s="33"/>
      <c r="FI430" s="33"/>
      <c r="FJ430" s="33"/>
      <c r="FK430" s="33"/>
      <c r="FL430" s="33"/>
      <c r="FM430" s="33"/>
      <c r="FN430" s="33"/>
      <c r="FO430" s="33"/>
      <c r="FP430" s="33"/>
      <c r="FQ430" s="33"/>
      <c r="FR430" s="33"/>
      <c r="FS430" s="33"/>
      <c r="FT430" s="33"/>
      <c r="FU430" s="33"/>
      <c r="FV430" s="33"/>
      <c r="FW430" s="33"/>
      <c r="FX430" s="33"/>
      <c r="FY430" s="33"/>
      <c r="FZ430" s="33"/>
      <c r="GA430" s="33"/>
      <c r="GB430" s="33"/>
      <c r="GC430" s="33"/>
      <c r="GD430" s="33"/>
      <c r="GE430" s="33"/>
      <c r="GF430" s="33"/>
      <c r="GG430" s="33"/>
      <c r="GH430" s="33"/>
      <c r="GI430" s="33"/>
      <c r="GJ430" s="33"/>
      <c r="GK430" s="33"/>
      <c r="GL430" s="33"/>
      <c r="GM430" s="33"/>
      <c r="GN430" s="33"/>
      <c r="GO430" s="33"/>
      <c r="GP430" s="33"/>
      <c r="GQ430" s="33"/>
      <c r="GR430" s="33"/>
      <c r="GS430" s="33"/>
      <c r="GT430" s="33"/>
    </row>
    <row r="431" spans="1:202" s="35" customFormat="1" ht="15" outlineLevel="1" x14ac:dyDescent="0.2">
      <c r="A431" s="165"/>
      <c r="B431" s="165" t="s">
        <v>213</v>
      </c>
      <c r="C431" s="217" t="str">
        <f>+VLOOKUP(B:B,INSUMOS!A:C,2,FALSE)</f>
        <v>CONCRETO MEZCLA EN OBRA 1:2:4  AGREGADOS DE RIO (APRX, 2500 PSI)</v>
      </c>
      <c r="D431" s="190" t="str">
        <f>+VLOOKUP(B:B,INSUMOS!A:C,3,FALSE)</f>
        <v>M3</v>
      </c>
      <c r="E431" s="239">
        <f>0.6*0.6*0.05*1.1</f>
        <v>1.9800000000000002E-2</v>
      </c>
      <c r="F431" s="240">
        <v>1.8E-3</v>
      </c>
      <c r="G431" s="220">
        <f>+VLOOKUP(B:B,INSUMOS!A:H,4,FALSE)</f>
        <v>623679.8034414018</v>
      </c>
      <c r="H431" s="220">
        <f t="shared" si="73"/>
        <v>13471.48375433428</v>
      </c>
      <c r="I431" s="220">
        <f>+VLOOKUP(B:B,INSUMOS!A:H,5,FALSE)</f>
        <v>0</v>
      </c>
      <c r="J431" s="220">
        <f t="shared" si="73"/>
        <v>0</v>
      </c>
      <c r="K431" s="57"/>
      <c r="L431" s="103"/>
      <c r="M431" s="33"/>
      <c r="N431" s="33"/>
      <c r="O431" s="33"/>
      <c r="P431" s="33"/>
      <c r="Q431" s="33"/>
      <c r="R431" s="33"/>
      <c r="S431" s="33"/>
      <c r="T431" s="33"/>
      <c r="U431" s="33"/>
      <c r="V431" s="33"/>
      <c r="W431" s="33"/>
      <c r="X431" s="33"/>
      <c r="Y431" s="33"/>
      <c r="Z431" s="33"/>
      <c r="AA431" s="33"/>
      <c r="AB431" s="33"/>
      <c r="AC431" s="33"/>
      <c r="AD431" s="33"/>
      <c r="AE431" s="33"/>
      <c r="AF431" s="33"/>
      <c r="AG431" s="33"/>
      <c r="AH431" s="33"/>
      <c r="AI431" s="33"/>
      <c r="AJ431" s="33"/>
      <c r="AK431" s="33"/>
      <c r="AL431" s="33"/>
      <c r="AM431" s="33"/>
      <c r="AN431" s="33"/>
      <c r="AO431" s="33"/>
      <c r="AP431" s="33"/>
      <c r="AQ431" s="33"/>
      <c r="AR431" s="33"/>
      <c r="AS431" s="33"/>
      <c r="AT431" s="33"/>
      <c r="AU431" s="33"/>
      <c r="AV431" s="33"/>
      <c r="AW431" s="33"/>
      <c r="AX431" s="33"/>
      <c r="AY431" s="33"/>
      <c r="AZ431" s="33"/>
      <c r="BA431" s="33"/>
      <c r="BB431" s="33"/>
      <c r="BC431" s="33"/>
      <c r="BD431" s="33"/>
      <c r="BE431" s="33"/>
      <c r="BF431" s="33"/>
      <c r="BG431" s="33"/>
      <c r="BH431" s="33"/>
      <c r="BI431" s="33"/>
      <c r="BJ431" s="33"/>
      <c r="BK431" s="33"/>
      <c r="BL431" s="33"/>
      <c r="BM431" s="33"/>
      <c r="BN431" s="33"/>
      <c r="BO431" s="33"/>
      <c r="BP431" s="33"/>
      <c r="BQ431" s="33"/>
      <c r="BR431" s="33"/>
      <c r="BS431" s="33"/>
      <c r="BT431" s="33"/>
      <c r="BU431" s="33"/>
      <c r="BV431" s="33"/>
      <c r="BW431" s="33"/>
      <c r="BX431" s="33"/>
      <c r="BY431" s="33"/>
      <c r="BZ431" s="33"/>
      <c r="CA431" s="33"/>
      <c r="CB431" s="33"/>
      <c r="CC431" s="33"/>
      <c r="CD431" s="33"/>
      <c r="CE431" s="33"/>
      <c r="CF431" s="33"/>
      <c r="CG431" s="33"/>
      <c r="CH431" s="33"/>
      <c r="CI431" s="33"/>
      <c r="CJ431" s="33"/>
      <c r="CK431" s="33"/>
      <c r="CL431" s="33"/>
      <c r="CM431" s="33"/>
      <c r="CN431" s="33"/>
      <c r="CO431" s="33"/>
      <c r="CP431" s="33"/>
      <c r="CQ431" s="33"/>
      <c r="CR431" s="33"/>
      <c r="CS431" s="33"/>
      <c r="CT431" s="33"/>
      <c r="CU431" s="33"/>
      <c r="CV431" s="33"/>
      <c r="CW431" s="33"/>
      <c r="CX431" s="33"/>
      <c r="CY431" s="33"/>
      <c r="CZ431" s="33"/>
      <c r="DA431" s="33"/>
      <c r="DB431" s="33"/>
      <c r="DC431" s="33"/>
      <c r="DD431" s="33"/>
      <c r="DE431" s="33"/>
      <c r="DF431" s="33"/>
      <c r="DG431" s="33"/>
      <c r="DH431" s="33"/>
      <c r="DI431" s="33"/>
      <c r="DJ431" s="33"/>
      <c r="DK431" s="33"/>
      <c r="DL431" s="33"/>
      <c r="DM431" s="33"/>
      <c r="DN431" s="33"/>
      <c r="DO431" s="33"/>
      <c r="DP431" s="33"/>
      <c r="DQ431" s="33"/>
      <c r="DR431" s="33"/>
      <c r="DS431" s="33"/>
      <c r="DT431" s="33"/>
      <c r="DU431" s="33"/>
      <c r="DV431" s="33"/>
      <c r="DW431" s="33"/>
      <c r="DX431" s="33"/>
      <c r="DY431" s="33"/>
      <c r="DZ431" s="33"/>
      <c r="EA431" s="33"/>
      <c r="EB431" s="33"/>
      <c r="EC431" s="33"/>
      <c r="ED431" s="33"/>
      <c r="EE431" s="33"/>
      <c r="EF431" s="33"/>
      <c r="EG431" s="33"/>
      <c r="EH431" s="33"/>
      <c r="EI431" s="33"/>
      <c r="EJ431" s="33"/>
      <c r="EK431" s="33"/>
      <c r="EL431" s="33"/>
      <c r="EM431" s="33"/>
      <c r="EN431" s="33"/>
      <c r="EO431" s="33"/>
      <c r="EP431" s="33"/>
      <c r="EQ431" s="33"/>
      <c r="ER431" s="33"/>
      <c r="ES431" s="33"/>
      <c r="ET431" s="33"/>
      <c r="EU431" s="33"/>
      <c r="EV431" s="33"/>
      <c r="EW431" s="33"/>
      <c r="EX431" s="33"/>
      <c r="EY431" s="33"/>
      <c r="EZ431" s="33"/>
      <c r="FA431" s="33"/>
      <c r="FB431" s="33"/>
      <c r="FC431" s="33"/>
      <c r="FD431" s="33"/>
      <c r="FE431" s="33"/>
      <c r="FF431" s="33"/>
      <c r="FG431" s="33"/>
      <c r="FH431" s="33"/>
      <c r="FI431" s="33"/>
      <c r="FJ431" s="33"/>
      <c r="FK431" s="33"/>
      <c r="FL431" s="33"/>
      <c r="FM431" s="33"/>
      <c r="FN431" s="33"/>
      <c r="FO431" s="33"/>
      <c r="FP431" s="33"/>
      <c r="FQ431" s="33"/>
      <c r="FR431" s="33"/>
      <c r="FS431" s="33"/>
      <c r="FT431" s="33"/>
      <c r="FU431" s="33"/>
      <c r="FV431" s="33"/>
      <c r="FW431" s="33"/>
      <c r="FX431" s="33"/>
      <c r="FY431" s="33"/>
      <c r="FZ431" s="33"/>
      <c r="GA431" s="33"/>
      <c r="GB431" s="33"/>
      <c r="GC431" s="33"/>
      <c r="GD431" s="33"/>
      <c r="GE431" s="33"/>
      <c r="GF431" s="33"/>
      <c r="GG431" s="33"/>
      <c r="GH431" s="33"/>
      <c r="GI431" s="33"/>
      <c r="GJ431" s="33"/>
      <c r="GK431" s="33"/>
      <c r="GL431" s="33"/>
      <c r="GM431" s="33"/>
      <c r="GN431" s="33"/>
      <c r="GO431" s="33"/>
      <c r="GP431" s="33"/>
      <c r="GQ431" s="33"/>
      <c r="GR431" s="33"/>
      <c r="GS431" s="33"/>
      <c r="GT431" s="33"/>
    </row>
    <row r="432" spans="1:202" s="35" customFormat="1" ht="15" outlineLevel="1" x14ac:dyDescent="0.2">
      <c r="A432" s="165"/>
      <c r="B432" s="165" t="s">
        <v>223</v>
      </c>
      <c r="C432" s="217" t="str">
        <f>+VLOOKUP(B:B,INSUMOS!A:C,2,FALSE)</f>
        <v>MORTERO 1:3 IMPERMEABILIZADO (HECHO EN OBRA)</v>
      </c>
      <c r="D432" s="190" t="str">
        <f>+VLOOKUP(B:B,INSUMOS!A:C,3,FALSE)</f>
        <v>M3</v>
      </c>
      <c r="E432" s="218">
        <v>4.3199999999999995E-2</v>
      </c>
      <c r="F432" s="240">
        <v>2.16E-3</v>
      </c>
      <c r="G432" s="220">
        <f>+VLOOKUP(B:B,INSUMOS!A:H,4,FALSE)</f>
        <v>955939.64433408005</v>
      </c>
      <c r="H432" s="220">
        <f t="shared" si="73"/>
        <v>43361.422266993868</v>
      </c>
      <c r="I432" s="220">
        <f>+VLOOKUP(B:B,INSUMOS!A:H,5,FALSE)</f>
        <v>0</v>
      </c>
      <c r="J432" s="220">
        <f t="shared" si="73"/>
        <v>0</v>
      </c>
      <c r="K432" s="57"/>
      <c r="L432" s="103"/>
      <c r="M432" s="33"/>
      <c r="N432" s="33"/>
      <c r="O432" s="33"/>
      <c r="P432" s="33"/>
      <c r="Q432" s="33"/>
      <c r="R432" s="33"/>
      <c r="S432" s="33"/>
      <c r="T432" s="33"/>
      <c r="U432" s="33"/>
      <c r="V432" s="33"/>
      <c r="W432" s="33"/>
      <c r="X432" s="33"/>
      <c r="Y432" s="33"/>
      <c r="Z432" s="33"/>
      <c r="AA432" s="33"/>
      <c r="AB432" s="33"/>
      <c r="AC432" s="33"/>
      <c r="AD432" s="33"/>
      <c r="AE432" s="33"/>
      <c r="AF432" s="33"/>
      <c r="AG432" s="33"/>
      <c r="AH432" s="33"/>
      <c r="AI432" s="33"/>
      <c r="AJ432" s="33"/>
      <c r="AK432" s="33"/>
      <c r="AL432" s="33"/>
      <c r="AM432" s="33"/>
      <c r="AN432" s="33"/>
      <c r="AO432" s="33"/>
      <c r="AP432" s="33"/>
      <c r="AQ432" s="33"/>
      <c r="AR432" s="33"/>
      <c r="AS432" s="33"/>
      <c r="AT432" s="33"/>
      <c r="AU432" s="33"/>
      <c r="AV432" s="33"/>
      <c r="AW432" s="33"/>
      <c r="AX432" s="33"/>
      <c r="AY432" s="33"/>
      <c r="AZ432" s="33"/>
      <c r="BA432" s="33"/>
      <c r="BB432" s="33"/>
      <c r="BC432" s="33"/>
      <c r="BD432" s="33"/>
      <c r="BE432" s="33"/>
      <c r="BF432" s="33"/>
      <c r="BG432" s="33"/>
      <c r="BH432" s="33"/>
      <c r="BI432" s="33"/>
      <c r="BJ432" s="33"/>
      <c r="BK432" s="33"/>
      <c r="BL432" s="33"/>
      <c r="BM432" s="33"/>
      <c r="BN432" s="33"/>
      <c r="BO432" s="33"/>
      <c r="BP432" s="33"/>
      <c r="BQ432" s="33"/>
      <c r="BR432" s="33"/>
      <c r="BS432" s="33"/>
      <c r="BT432" s="33"/>
      <c r="BU432" s="33"/>
      <c r="BV432" s="33"/>
      <c r="BW432" s="33"/>
      <c r="BX432" s="33"/>
      <c r="BY432" s="33"/>
      <c r="BZ432" s="33"/>
      <c r="CA432" s="33"/>
      <c r="CB432" s="33"/>
      <c r="CC432" s="33"/>
      <c r="CD432" s="33"/>
      <c r="CE432" s="33"/>
      <c r="CF432" s="33"/>
      <c r="CG432" s="33"/>
      <c r="CH432" s="33"/>
      <c r="CI432" s="33"/>
      <c r="CJ432" s="33"/>
      <c r="CK432" s="33"/>
      <c r="CL432" s="33"/>
      <c r="CM432" s="33"/>
      <c r="CN432" s="33"/>
      <c r="CO432" s="33"/>
      <c r="CP432" s="33"/>
      <c r="CQ432" s="33"/>
      <c r="CR432" s="33"/>
      <c r="CS432" s="33"/>
      <c r="CT432" s="33"/>
      <c r="CU432" s="33"/>
      <c r="CV432" s="33"/>
      <c r="CW432" s="33"/>
      <c r="CX432" s="33"/>
      <c r="CY432" s="33"/>
      <c r="CZ432" s="33"/>
      <c r="DA432" s="33"/>
      <c r="DB432" s="33"/>
      <c r="DC432" s="33"/>
      <c r="DD432" s="33"/>
      <c r="DE432" s="33"/>
      <c r="DF432" s="33"/>
      <c r="DG432" s="33"/>
      <c r="DH432" s="33"/>
      <c r="DI432" s="33"/>
      <c r="DJ432" s="33"/>
      <c r="DK432" s="33"/>
      <c r="DL432" s="33"/>
      <c r="DM432" s="33"/>
      <c r="DN432" s="33"/>
      <c r="DO432" s="33"/>
      <c r="DP432" s="33"/>
      <c r="DQ432" s="33"/>
      <c r="DR432" s="33"/>
      <c r="DS432" s="33"/>
      <c r="DT432" s="33"/>
      <c r="DU432" s="33"/>
      <c r="DV432" s="33"/>
      <c r="DW432" s="33"/>
      <c r="DX432" s="33"/>
      <c r="DY432" s="33"/>
      <c r="DZ432" s="33"/>
      <c r="EA432" s="33"/>
      <c r="EB432" s="33"/>
      <c r="EC432" s="33"/>
      <c r="ED432" s="33"/>
      <c r="EE432" s="33"/>
      <c r="EF432" s="33"/>
      <c r="EG432" s="33"/>
      <c r="EH432" s="33"/>
      <c r="EI432" s="33"/>
      <c r="EJ432" s="33"/>
      <c r="EK432" s="33"/>
      <c r="EL432" s="33"/>
      <c r="EM432" s="33"/>
      <c r="EN432" s="33"/>
      <c r="EO432" s="33"/>
      <c r="EP432" s="33"/>
      <c r="EQ432" s="33"/>
      <c r="ER432" s="33"/>
      <c r="ES432" s="33"/>
      <c r="ET432" s="33"/>
      <c r="EU432" s="33"/>
      <c r="EV432" s="33"/>
      <c r="EW432" s="33"/>
      <c r="EX432" s="33"/>
      <c r="EY432" s="33"/>
      <c r="EZ432" s="33"/>
      <c r="FA432" s="33"/>
      <c r="FB432" s="33"/>
      <c r="FC432" s="33"/>
      <c r="FD432" s="33"/>
      <c r="FE432" s="33"/>
      <c r="FF432" s="33"/>
      <c r="FG432" s="33"/>
      <c r="FH432" s="33"/>
      <c r="FI432" s="33"/>
      <c r="FJ432" s="33"/>
      <c r="FK432" s="33"/>
      <c r="FL432" s="33"/>
      <c r="FM432" s="33"/>
      <c r="FN432" s="33"/>
      <c r="FO432" s="33"/>
      <c r="FP432" s="33"/>
      <c r="FQ432" s="33"/>
      <c r="FR432" s="33"/>
      <c r="FS432" s="33"/>
      <c r="FT432" s="33"/>
      <c r="FU432" s="33"/>
      <c r="FV432" s="33"/>
      <c r="FW432" s="33"/>
      <c r="FX432" s="33"/>
      <c r="FY432" s="33"/>
      <c r="FZ432" s="33"/>
      <c r="GA432" s="33"/>
      <c r="GB432" s="33"/>
      <c r="GC432" s="33"/>
      <c r="GD432" s="33"/>
      <c r="GE432" s="33"/>
      <c r="GF432" s="33"/>
      <c r="GG432" s="33"/>
      <c r="GH432" s="33"/>
      <c r="GI432" s="33"/>
      <c r="GJ432" s="33"/>
      <c r="GK432" s="33"/>
      <c r="GL432" s="33"/>
      <c r="GM432" s="33"/>
      <c r="GN432" s="33"/>
      <c r="GO432" s="33"/>
      <c r="GP432" s="33"/>
      <c r="GQ432" s="33"/>
      <c r="GR432" s="33"/>
      <c r="GS432" s="33"/>
      <c r="GT432" s="33"/>
    </row>
    <row r="433" spans="1:202" s="35" customFormat="1" ht="15" outlineLevel="1" x14ac:dyDescent="0.2">
      <c r="A433" s="165"/>
      <c r="B433" s="165" t="s">
        <v>105</v>
      </c>
      <c r="C433" s="217" t="str">
        <f>+VLOOKUP(B:B,INSUMOS!A:C,2,FALSE)</f>
        <v>CUADRILLA AA  (OFICIAL + 2 AYUDANTE)- ALBAÑILERIA CON PRESTACIONES</v>
      </c>
      <c r="D433" s="190" t="str">
        <f>+VLOOKUP(B:B,INSUMOS!A:C,3,FALSE)</f>
        <v>HC</v>
      </c>
      <c r="E433" s="239">
        <v>1.7</v>
      </c>
      <c r="F433" s="240"/>
      <c r="G433" s="220">
        <f>+VLOOKUP(B:B,INSUMOS!A:H,4,FALSE)</f>
        <v>40394.268199999999</v>
      </c>
      <c r="H433" s="220">
        <f t="shared" si="73"/>
        <v>68670.255940000003</v>
      </c>
      <c r="I433" s="220">
        <f>+VLOOKUP(B:B,INSUMOS!A:H,5,FALSE)</f>
        <v>0</v>
      </c>
      <c r="J433" s="220">
        <f t="shared" si="73"/>
        <v>0</v>
      </c>
      <c r="K433" s="57"/>
      <c r="L433" s="103"/>
      <c r="M433" s="33"/>
      <c r="N433" s="33"/>
      <c r="O433" s="33"/>
      <c r="P433" s="33"/>
      <c r="Q433" s="33"/>
      <c r="R433" s="33"/>
      <c r="S433" s="33"/>
      <c r="T433" s="33"/>
      <c r="U433" s="33"/>
      <c r="V433" s="33"/>
      <c r="W433" s="33"/>
      <c r="X433" s="33"/>
      <c r="Y433" s="33"/>
      <c r="Z433" s="33"/>
      <c r="AA433" s="33"/>
      <c r="AB433" s="33"/>
      <c r="AC433" s="33"/>
      <c r="AD433" s="33"/>
      <c r="AE433" s="33"/>
      <c r="AF433" s="33"/>
      <c r="AG433" s="33"/>
      <c r="AH433" s="33"/>
      <c r="AI433" s="33"/>
      <c r="AJ433" s="33"/>
      <c r="AK433" s="33"/>
      <c r="AL433" s="33"/>
      <c r="AM433" s="33"/>
      <c r="AN433" s="33"/>
      <c r="AO433" s="33"/>
      <c r="AP433" s="33"/>
      <c r="AQ433" s="33"/>
      <c r="AR433" s="33"/>
      <c r="AS433" s="33"/>
      <c r="AT433" s="33"/>
      <c r="AU433" s="33"/>
      <c r="AV433" s="33"/>
      <c r="AW433" s="33"/>
      <c r="AX433" s="33"/>
      <c r="AY433" s="33"/>
      <c r="AZ433" s="33"/>
      <c r="BA433" s="33"/>
      <c r="BB433" s="33"/>
      <c r="BC433" s="33"/>
      <c r="BD433" s="33"/>
      <c r="BE433" s="33"/>
      <c r="BF433" s="33"/>
      <c r="BG433" s="33"/>
      <c r="BH433" s="33"/>
      <c r="BI433" s="33"/>
      <c r="BJ433" s="33"/>
      <c r="BK433" s="33"/>
      <c r="BL433" s="33"/>
      <c r="BM433" s="33"/>
      <c r="BN433" s="33"/>
      <c r="BO433" s="33"/>
      <c r="BP433" s="33"/>
      <c r="BQ433" s="33"/>
      <c r="BR433" s="33"/>
      <c r="BS433" s="33"/>
      <c r="BT433" s="33"/>
      <c r="BU433" s="33"/>
      <c r="BV433" s="33"/>
      <c r="BW433" s="33"/>
      <c r="BX433" s="33"/>
      <c r="BY433" s="33"/>
      <c r="BZ433" s="33"/>
      <c r="CA433" s="33"/>
      <c r="CB433" s="33"/>
      <c r="CC433" s="33"/>
      <c r="CD433" s="33"/>
      <c r="CE433" s="33"/>
      <c r="CF433" s="33"/>
      <c r="CG433" s="33"/>
      <c r="CH433" s="33"/>
      <c r="CI433" s="33"/>
      <c r="CJ433" s="33"/>
      <c r="CK433" s="33"/>
      <c r="CL433" s="33"/>
      <c r="CM433" s="33"/>
      <c r="CN433" s="33"/>
      <c r="CO433" s="33"/>
      <c r="CP433" s="33"/>
      <c r="CQ433" s="33"/>
      <c r="CR433" s="33"/>
      <c r="CS433" s="33"/>
      <c r="CT433" s="33"/>
      <c r="CU433" s="33"/>
      <c r="CV433" s="33"/>
      <c r="CW433" s="33"/>
      <c r="CX433" s="33"/>
      <c r="CY433" s="33"/>
      <c r="CZ433" s="33"/>
      <c r="DA433" s="33"/>
      <c r="DB433" s="33"/>
      <c r="DC433" s="33"/>
      <c r="DD433" s="33"/>
      <c r="DE433" s="33"/>
      <c r="DF433" s="33"/>
      <c r="DG433" s="33"/>
      <c r="DH433" s="33"/>
      <c r="DI433" s="33"/>
      <c r="DJ433" s="33"/>
      <c r="DK433" s="33"/>
      <c r="DL433" s="33"/>
      <c r="DM433" s="33"/>
      <c r="DN433" s="33"/>
      <c r="DO433" s="33"/>
      <c r="DP433" s="33"/>
      <c r="DQ433" s="33"/>
      <c r="DR433" s="33"/>
      <c r="DS433" s="33"/>
      <c r="DT433" s="33"/>
      <c r="DU433" s="33"/>
      <c r="DV433" s="33"/>
      <c r="DW433" s="33"/>
      <c r="DX433" s="33"/>
      <c r="DY433" s="33"/>
      <c r="DZ433" s="33"/>
      <c r="EA433" s="33"/>
      <c r="EB433" s="33"/>
      <c r="EC433" s="33"/>
      <c r="ED433" s="33"/>
      <c r="EE433" s="33"/>
      <c r="EF433" s="33"/>
      <c r="EG433" s="33"/>
      <c r="EH433" s="33"/>
      <c r="EI433" s="33"/>
      <c r="EJ433" s="33"/>
      <c r="EK433" s="33"/>
      <c r="EL433" s="33"/>
      <c r="EM433" s="33"/>
      <c r="EN433" s="33"/>
      <c r="EO433" s="33"/>
      <c r="EP433" s="33"/>
      <c r="EQ433" s="33"/>
      <c r="ER433" s="33"/>
      <c r="ES433" s="33"/>
      <c r="ET433" s="33"/>
      <c r="EU433" s="33"/>
      <c r="EV433" s="33"/>
      <c r="EW433" s="33"/>
      <c r="EX433" s="33"/>
      <c r="EY433" s="33"/>
      <c r="EZ433" s="33"/>
      <c r="FA433" s="33"/>
      <c r="FB433" s="33"/>
      <c r="FC433" s="33"/>
      <c r="FD433" s="33"/>
      <c r="FE433" s="33"/>
      <c r="FF433" s="33"/>
      <c r="FG433" s="33"/>
      <c r="FH433" s="33"/>
      <c r="FI433" s="33"/>
      <c r="FJ433" s="33"/>
      <c r="FK433" s="33"/>
      <c r="FL433" s="33"/>
      <c r="FM433" s="33"/>
      <c r="FN433" s="33"/>
      <c r="FO433" s="33"/>
      <c r="FP433" s="33"/>
      <c r="FQ433" s="33"/>
      <c r="FR433" s="33"/>
      <c r="FS433" s="33"/>
      <c r="FT433" s="33"/>
      <c r="FU433" s="33"/>
      <c r="FV433" s="33"/>
      <c r="FW433" s="33"/>
      <c r="FX433" s="33"/>
      <c r="FY433" s="33"/>
      <c r="FZ433" s="33"/>
      <c r="GA433" s="33"/>
      <c r="GB433" s="33"/>
      <c r="GC433" s="33"/>
      <c r="GD433" s="33"/>
      <c r="GE433" s="33"/>
      <c r="GF433" s="33"/>
      <c r="GG433" s="33"/>
      <c r="GH433" s="33"/>
      <c r="GI433" s="33"/>
      <c r="GJ433" s="33"/>
      <c r="GK433" s="33"/>
      <c r="GL433" s="33"/>
      <c r="GM433" s="33"/>
      <c r="GN433" s="33"/>
      <c r="GO433" s="33"/>
      <c r="GP433" s="33"/>
      <c r="GQ433" s="33"/>
      <c r="GR433" s="33"/>
      <c r="GS433" s="33"/>
      <c r="GT433" s="33"/>
    </row>
    <row r="434" spans="1:202" s="35" customFormat="1" ht="15" x14ac:dyDescent="0.2">
      <c r="A434" s="211" t="s">
        <v>1918</v>
      </c>
      <c r="B434" s="211"/>
      <c r="C434" s="212" t="s">
        <v>1919</v>
      </c>
      <c r="D434" s="213" t="s">
        <v>287</v>
      </c>
      <c r="E434" s="214"/>
      <c r="F434" s="215"/>
      <c r="G434" s="216"/>
      <c r="H434" s="216">
        <f>SUBTOTAL(9,H435:H440)</f>
        <v>853809.2233937108</v>
      </c>
      <c r="I434" s="216"/>
      <c r="J434" s="216">
        <f>SUBTOTAL(9,J435:J440)</f>
        <v>0</v>
      </c>
      <c r="K434" s="57"/>
      <c r="L434" s="103"/>
      <c r="M434" s="33"/>
      <c r="N434" s="33"/>
      <c r="O434" s="33"/>
      <c r="P434" s="33"/>
      <c r="Q434" s="33"/>
      <c r="R434" s="33"/>
      <c r="S434" s="33"/>
      <c r="T434" s="33"/>
      <c r="U434" s="33"/>
      <c r="V434" s="33"/>
      <c r="W434" s="33"/>
      <c r="X434" s="33"/>
      <c r="Y434" s="33"/>
      <c r="Z434" s="33"/>
      <c r="AA434" s="33"/>
      <c r="AB434" s="33"/>
      <c r="AC434" s="33"/>
      <c r="AD434" s="33"/>
      <c r="AE434" s="33"/>
      <c r="AF434" s="33"/>
      <c r="AG434" s="33"/>
      <c r="AH434" s="33"/>
      <c r="AI434" s="33"/>
      <c r="AJ434" s="33"/>
      <c r="AK434" s="33"/>
      <c r="AL434" s="33"/>
      <c r="AM434" s="33"/>
      <c r="AN434" s="33"/>
      <c r="AO434" s="33"/>
      <c r="AP434" s="33"/>
      <c r="AQ434" s="33"/>
      <c r="AR434" s="33"/>
      <c r="AS434" s="33"/>
      <c r="AT434" s="33"/>
      <c r="AU434" s="33"/>
      <c r="AV434" s="33"/>
      <c r="AW434" s="33"/>
      <c r="AX434" s="33"/>
      <c r="AY434" s="33"/>
      <c r="AZ434" s="33"/>
      <c r="BA434" s="33"/>
      <c r="BB434" s="33"/>
      <c r="BC434" s="33"/>
      <c r="BD434" s="33"/>
      <c r="BE434" s="33"/>
      <c r="BF434" s="33"/>
      <c r="BG434" s="33"/>
      <c r="BH434" s="33"/>
      <c r="BI434" s="33"/>
      <c r="BJ434" s="33"/>
      <c r="BK434" s="33"/>
      <c r="BL434" s="33"/>
      <c r="BM434" s="33"/>
      <c r="BN434" s="33"/>
      <c r="BO434" s="33"/>
      <c r="BP434" s="33"/>
      <c r="BQ434" s="33"/>
      <c r="BR434" s="33"/>
      <c r="BS434" s="33"/>
      <c r="BT434" s="33"/>
      <c r="BU434" s="33"/>
      <c r="BV434" s="33"/>
      <c r="BW434" s="33"/>
      <c r="BX434" s="33"/>
      <c r="BY434" s="33"/>
      <c r="BZ434" s="33"/>
      <c r="CA434" s="33"/>
      <c r="CB434" s="33"/>
      <c r="CC434" s="33"/>
      <c r="CD434" s="33"/>
      <c r="CE434" s="33"/>
      <c r="CF434" s="33"/>
      <c r="CG434" s="33"/>
      <c r="CH434" s="33"/>
      <c r="CI434" s="33"/>
      <c r="CJ434" s="33"/>
      <c r="CK434" s="33"/>
      <c r="CL434" s="33"/>
      <c r="CM434" s="33"/>
      <c r="CN434" s="33"/>
      <c r="CO434" s="33"/>
      <c r="CP434" s="33"/>
      <c r="CQ434" s="33"/>
      <c r="CR434" s="33"/>
      <c r="CS434" s="33"/>
      <c r="CT434" s="33"/>
      <c r="CU434" s="33"/>
      <c r="CV434" s="33"/>
      <c r="CW434" s="33"/>
      <c r="CX434" s="33"/>
      <c r="CY434" s="33"/>
      <c r="CZ434" s="33"/>
      <c r="DA434" s="33"/>
      <c r="DB434" s="33"/>
      <c r="DC434" s="33"/>
      <c r="DD434" s="33"/>
      <c r="DE434" s="33"/>
      <c r="DF434" s="33"/>
      <c r="DG434" s="33"/>
      <c r="DH434" s="33"/>
      <c r="DI434" s="33"/>
      <c r="DJ434" s="33"/>
      <c r="DK434" s="33"/>
      <c r="DL434" s="33"/>
      <c r="DM434" s="33"/>
      <c r="DN434" s="33"/>
      <c r="DO434" s="33"/>
      <c r="DP434" s="33"/>
      <c r="DQ434" s="33"/>
      <c r="DR434" s="33"/>
      <c r="DS434" s="33"/>
      <c r="DT434" s="33"/>
      <c r="DU434" s="33"/>
      <c r="DV434" s="33"/>
      <c r="DW434" s="33"/>
      <c r="DX434" s="33"/>
      <c r="DY434" s="33"/>
      <c r="DZ434" s="33"/>
      <c r="EA434" s="33"/>
      <c r="EB434" s="33"/>
      <c r="EC434" s="33"/>
      <c r="ED434" s="33"/>
      <c r="EE434" s="33"/>
      <c r="EF434" s="33"/>
      <c r="EG434" s="33"/>
      <c r="EH434" s="33"/>
      <c r="EI434" s="33"/>
      <c r="EJ434" s="33"/>
      <c r="EK434" s="33"/>
      <c r="EL434" s="33"/>
      <c r="EM434" s="33"/>
      <c r="EN434" s="33"/>
      <c r="EO434" s="33"/>
      <c r="EP434" s="33"/>
      <c r="EQ434" s="33"/>
      <c r="ER434" s="33"/>
      <c r="ES434" s="33"/>
      <c r="ET434" s="33"/>
      <c r="EU434" s="33"/>
      <c r="EV434" s="33"/>
      <c r="EW434" s="33"/>
      <c r="EX434" s="33"/>
      <c r="EY434" s="33"/>
      <c r="EZ434" s="33"/>
      <c r="FA434" s="33"/>
      <c r="FB434" s="33"/>
      <c r="FC434" s="33"/>
      <c r="FD434" s="33"/>
      <c r="FE434" s="33"/>
      <c r="FF434" s="33"/>
      <c r="FG434" s="33"/>
      <c r="FH434" s="33"/>
      <c r="FI434" s="33"/>
      <c r="FJ434" s="33"/>
      <c r="FK434" s="33"/>
      <c r="FL434" s="33"/>
      <c r="FM434" s="33"/>
      <c r="FN434" s="33"/>
      <c r="FO434" s="33"/>
      <c r="FP434" s="33"/>
      <c r="FQ434" s="33"/>
      <c r="FR434" s="33"/>
      <c r="FS434" s="33"/>
      <c r="FT434" s="33"/>
      <c r="FU434" s="33"/>
      <c r="FV434" s="33"/>
      <c r="FW434" s="33"/>
      <c r="FX434" s="33"/>
      <c r="FY434" s="33"/>
      <c r="FZ434" s="33"/>
      <c r="GA434" s="33"/>
      <c r="GB434" s="33"/>
      <c r="GC434" s="33"/>
      <c r="GD434" s="33"/>
      <c r="GE434" s="33"/>
      <c r="GF434" s="33"/>
      <c r="GG434" s="33"/>
      <c r="GH434" s="33"/>
      <c r="GI434" s="33"/>
      <c r="GJ434" s="33"/>
      <c r="GK434" s="33"/>
      <c r="GL434" s="33"/>
      <c r="GM434" s="33"/>
      <c r="GN434" s="33"/>
      <c r="GO434" s="33"/>
      <c r="GP434" s="33"/>
      <c r="GQ434" s="33"/>
      <c r="GR434" s="33"/>
      <c r="GS434" s="33"/>
      <c r="GT434" s="33"/>
    </row>
    <row r="435" spans="1:202" s="35" customFormat="1" ht="15" outlineLevel="1" x14ac:dyDescent="0.2">
      <c r="A435" s="165"/>
      <c r="B435" s="165" t="s">
        <v>251</v>
      </c>
      <c r="C435" s="217" t="str">
        <f>+VLOOKUP(B:B,INSUMOS!A:C,2,FALSE)</f>
        <v>HERRAMIENTA MENOR</v>
      </c>
      <c r="D435" s="190" t="str">
        <f>+VLOOKUP(B:B,INSUMOS!A:C,3,FALSE)</f>
        <v>GLB</v>
      </c>
      <c r="E435" s="239">
        <v>1</v>
      </c>
      <c r="F435" s="240"/>
      <c r="G435" s="220">
        <f>+VLOOKUP(B:B,INSUMOS!A:H,4,FALSE)</f>
        <v>4066.5798144</v>
      </c>
      <c r="H435" s="220">
        <f t="shared" ref="H435:J440" si="74">($E435+$F435)*G435</f>
        <v>4066.5798144</v>
      </c>
      <c r="I435" s="220">
        <f>+VLOOKUP(B:B,INSUMOS!A:H,5,FALSE)</f>
        <v>0</v>
      </c>
      <c r="J435" s="220">
        <f t="shared" si="74"/>
        <v>0</v>
      </c>
      <c r="K435" s="57"/>
      <c r="L435" s="103"/>
      <c r="M435" s="33"/>
      <c r="N435" s="33"/>
      <c r="O435" s="33"/>
      <c r="P435" s="33"/>
      <c r="Q435" s="33"/>
      <c r="R435" s="33"/>
      <c r="S435" s="33"/>
      <c r="T435" s="33"/>
      <c r="U435" s="33"/>
      <c r="V435" s="33"/>
      <c r="W435" s="33"/>
      <c r="X435" s="33"/>
      <c r="Y435" s="33"/>
      <c r="Z435" s="33"/>
      <c r="AA435" s="33"/>
      <c r="AB435" s="33"/>
      <c r="AC435" s="33"/>
      <c r="AD435" s="33"/>
      <c r="AE435" s="33"/>
      <c r="AF435" s="33"/>
      <c r="AG435" s="33"/>
      <c r="AH435" s="33"/>
      <c r="AI435" s="33"/>
      <c r="AJ435" s="33"/>
      <c r="AK435" s="33"/>
      <c r="AL435" s="33"/>
      <c r="AM435" s="33"/>
      <c r="AN435" s="33"/>
      <c r="AO435" s="33"/>
      <c r="AP435" s="33"/>
      <c r="AQ435" s="33"/>
      <c r="AR435" s="33"/>
      <c r="AS435" s="33"/>
      <c r="AT435" s="33"/>
      <c r="AU435" s="33"/>
      <c r="AV435" s="33"/>
      <c r="AW435" s="33"/>
      <c r="AX435" s="33"/>
      <c r="AY435" s="33"/>
      <c r="AZ435" s="33"/>
      <c r="BA435" s="33"/>
      <c r="BB435" s="33"/>
      <c r="BC435" s="33"/>
      <c r="BD435" s="33"/>
      <c r="BE435" s="33"/>
      <c r="BF435" s="33"/>
      <c r="BG435" s="33"/>
      <c r="BH435" s="33"/>
      <c r="BI435" s="33"/>
      <c r="BJ435" s="33"/>
      <c r="BK435" s="33"/>
      <c r="BL435" s="33"/>
      <c r="BM435" s="33"/>
      <c r="BN435" s="33"/>
      <c r="BO435" s="33"/>
      <c r="BP435" s="33"/>
      <c r="BQ435" s="33"/>
      <c r="BR435" s="33"/>
      <c r="BS435" s="33"/>
      <c r="BT435" s="33"/>
      <c r="BU435" s="33"/>
      <c r="BV435" s="33"/>
      <c r="BW435" s="33"/>
      <c r="BX435" s="33"/>
      <c r="BY435" s="33"/>
      <c r="BZ435" s="33"/>
      <c r="CA435" s="33"/>
      <c r="CB435" s="33"/>
      <c r="CC435" s="33"/>
      <c r="CD435" s="33"/>
      <c r="CE435" s="33"/>
      <c r="CF435" s="33"/>
      <c r="CG435" s="33"/>
      <c r="CH435" s="33"/>
      <c r="CI435" s="33"/>
      <c r="CJ435" s="33"/>
      <c r="CK435" s="33"/>
      <c r="CL435" s="33"/>
      <c r="CM435" s="33"/>
      <c r="CN435" s="33"/>
      <c r="CO435" s="33"/>
      <c r="CP435" s="33"/>
      <c r="CQ435" s="33"/>
      <c r="CR435" s="33"/>
      <c r="CS435" s="33"/>
      <c r="CT435" s="33"/>
      <c r="CU435" s="33"/>
      <c r="CV435" s="33"/>
      <c r="CW435" s="33"/>
      <c r="CX435" s="33"/>
      <c r="CY435" s="33"/>
      <c r="CZ435" s="33"/>
      <c r="DA435" s="33"/>
      <c r="DB435" s="33"/>
      <c r="DC435" s="33"/>
      <c r="DD435" s="33"/>
      <c r="DE435" s="33"/>
      <c r="DF435" s="33"/>
      <c r="DG435" s="33"/>
      <c r="DH435" s="33"/>
      <c r="DI435" s="33"/>
      <c r="DJ435" s="33"/>
      <c r="DK435" s="33"/>
      <c r="DL435" s="33"/>
      <c r="DM435" s="33"/>
      <c r="DN435" s="33"/>
      <c r="DO435" s="33"/>
      <c r="DP435" s="33"/>
      <c r="DQ435" s="33"/>
      <c r="DR435" s="33"/>
      <c r="DS435" s="33"/>
      <c r="DT435" s="33"/>
      <c r="DU435" s="33"/>
      <c r="DV435" s="33"/>
      <c r="DW435" s="33"/>
      <c r="DX435" s="33"/>
      <c r="DY435" s="33"/>
      <c r="DZ435" s="33"/>
      <c r="EA435" s="33"/>
      <c r="EB435" s="33"/>
      <c r="EC435" s="33"/>
      <c r="ED435" s="33"/>
      <c r="EE435" s="33"/>
      <c r="EF435" s="33"/>
      <c r="EG435" s="33"/>
      <c r="EH435" s="33"/>
      <c r="EI435" s="33"/>
      <c r="EJ435" s="33"/>
      <c r="EK435" s="33"/>
      <c r="EL435" s="33"/>
      <c r="EM435" s="33"/>
      <c r="EN435" s="33"/>
      <c r="EO435" s="33"/>
      <c r="EP435" s="33"/>
      <c r="EQ435" s="33"/>
      <c r="ER435" s="33"/>
      <c r="ES435" s="33"/>
      <c r="ET435" s="33"/>
      <c r="EU435" s="33"/>
      <c r="EV435" s="33"/>
      <c r="EW435" s="33"/>
      <c r="EX435" s="33"/>
      <c r="EY435" s="33"/>
      <c r="EZ435" s="33"/>
      <c r="FA435" s="33"/>
      <c r="FB435" s="33"/>
      <c r="FC435" s="33"/>
      <c r="FD435" s="33"/>
      <c r="FE435" s="33"/>
      <c r="FF435" s="33"/>
      <c r="FG435" s="33"/>
      <c r="FH435" s="33"/>
      <c r="FI435" s="33"/>
      <c r="FJ435" s="33"/>
      <c r="FK435" s="33"/>
      <c r="FL435" s="33"/>
      <c r="FM435" s="33"/>
      <c r="FN435" s="33"/>
      <c r="FO435" s="33"/>
      <c r="FP435" s="33"/>
      <c r="FQ435" s="33"/>
      <c r="FR435" s="33"/>
      <c r="FS435" s="33"/>
      <c r="FT435" s="33"/>
      <c r="FU435" s="33"/>
      <c r="FV435" s="33"/>
      <c r="FW435" s="33"/>
      <c r="FX435" s="33"/>
      <c r="FY435" s="33"/>
      <c r="FZ435" s="33"/>
      <c r="GA435" s="33"/>
      <c r="GB435" s="33"/>
      <c r="GC435" s="33"/>
      <c r="GD435" s="33"/>
      <c r="GE435" s="33"/>
      <c r="GF435" s="33"/>
      <c r="GG435" s="33"/>
      <c r="GH435" s="33"/>
      <c r="GI435" s="33"/>
      <c r="GJ435" s="33"/>
      <c r="GK435" s="33"/>
      <c r="GL435" s="33"/>
      <c r="GM435" s="33"/>
      <c r="GN435" s="33"/>
      <c r="GO435" s="33"/>
      <c r="GP435" s="33"/>
      <c r="GQ435" s="33"/>
      <c r="GR435" s="33"/>
      <c r="GS435" s="33"/>
      <c r="GT435" s="33"/>
    </row>
    <row r="436" spans="1:202" s="35" customFormat="1" ht="15" outlineLevel="1" x14ac:dyDescent="0.2">
      <c r="A436" s="165"/>
      <c r="B436" s="165" t="s">
        <v>1117</v>
      </c>
      <c r="C436" s="217" t="str">
        <f>+VLOOKUP(B:B,INSUMOS!A:C,2,FALSE)</f>
        <v>MARCO Y TAPA PARA CAJA DE INSPECCIÓN 0,80 M X 0,80 M</v>
      </c>
      <c r="D436" s="190" t="str">
        <f>+VLOOKUP(B:B,INSUMOS!A:C,3,FALSE)</f>
        <v>UN</v>
      </c>
      <c r="E436" s="239">
        <v>1</v>
      </c>
      <c r="F436" s="240"/>
      <c r="G436" s="220">
        <f>+VLOOKUP(B:B,INSUMOS!A:H,4,FALSE)</f>
        <v>192748.45565952</v>
      </c>
      <c r="H436" s="220">
        <f t="shared" si="74"/>
        <v>192748.45565952</v>
      </c>
      <c r="I436" s="220">
        <f>+VLOOKUP(B:B,INSUMOS!A:H,5,FALSE)</f>
        <v>0</v>
      </c>
      <c r="J436" s="220">
        <f t="shared" si="74"/>
        <v>0</v>
      </c>
      <c r="K436" s="57"/>
      <c r="L436" s="103"/>
      <c r="M436" s="33"/>
      <c r="N436" s="33"/>
      <c r="O436" s="33"/>
      <c r="P436" s="33"/>
      <c r="Q436" s="33"/>
      <c r="R436" s="33"/>
      <c r="S436" s="33"/>
      <c r="T436" s="33"/>
      <c r="U436" s="33"/>
      <c r="V436" s="33"/>
      <c r="W436" s="33"/>
      <c r="X436" s="33"/>
      <c r="Y436" s="33"/>
      <c r="Z436" s="33"/>
      <c r="AA436" s="33"/>
      <c r="AB436" s="33"/>
      <c r="AC436" s="33"/>
      <c r="AD436" s="33"/>
      <c r="AE436" s="33"/>
      <c r="AF436" s="33"/>
      <c r="AG436" s="33"/>
      <c r="AH436" s="33"/>
      <c r="AI436" s="33"/>
      <c r="AJ436" s="33"/>
      <c r="AK436" s="33"/>
      <c r="AL436" s="33"/>
      <c r="AM436" s="33"/>
      <c r="AN436" s="33"/>
      <c r="AO436" s="33"/>
      <c r="AP436" s="33"/>
      <c r="AQ436" s="33"/>
      <c r="AR436" s="33"/>
      <c r="AS436" s="33"/>
      <c r="AT436" s="33"/>
      <c r="AU436" s="33"/>
      <c r="AV436" s="33"/>
      <c r="AW436" s="33"/>
      <c r="AX436" s="33"/>
      <c r="AY436" s="33"/>
      <c r="AZ436" s="33"/>
      <c r="BA436" s="33"/>
      <c r="BB436" s="33"/>
      <c r="BC436" s="33"/>
      <c r="BD436" s="33"/>
      <c r="BE436" s="33"/>
      <c r="BF436" s="33"/>
      <c r="BG436" s="33"/>
      <c r="BH436" s="33"/>
      <c r="BI436" s="33"/>
      <c r="BJ436" s="33"/>
      <c r="BK436" s="33"/>
      <c r="BL436" s="33"/>
      <c r="BM436" s="33"/>
      <c r="BN436" s="33"/>
      <c r="BO436" s="33"/>
      <c r="BP436" s="33"/>
      <c r="BQ436" s="33"/>
      <c r="BR436" s="33"/>
      <c r="BS436" s="33"/>
      <c r="BT436" s="33"/>
      <c r="BU436" s="33"/>
      <c r="BV436" s="33"/>
      <c r="BW436" s="33"/>
      <c r="BX436" s="33"/>
      <c r="BY436" s="33"/>
      <c r="BZ436" s="33"/>
      <c r="CA436" s="33"/>
      <c r="CB436" s="33"/>
      <c r="CC436" s="33"/>
      <c r="CD436" s="33"/>
      <c r="CE436" s="33"/>
      <c r="CF436" s="33"/>
      <c r="CG436" s="33"/>
      <c r="CH436" s="33"/>
      <c r="CI436" s="33"/>
      <c r="CJ436" s="33"/>
      <c r="CK436" s="33"/>
      <c r="CL436" s="33"/>
      <c r="CM436" s="33"/>
      <c r="CN436" s="33"/>
      <c r="CO436" s="33"/>
      <c r="CP436" s="33"/>
      <c r="CQ436" s="33"/>
      <c r="CR436" s="33"/>
      <c r="CS436" s="33"/>
      <c r="CT436" s="33"/>
      <c r="CU436" s="33"/>
      <c r="CV436" s="33"/>
      <c r="CW436" s="33"/>
      <c r="CX436" s="33"/>
      <c r="CY436" s="33"/>
      <c r="CZ436" s="33"/>
      <c r="DA436" s="33"/>
      <c r="DB436" s="33"/>
      <c r="DC436" s="33"/>
      <c r="DD436" s="33"/>
      <c r="DE436" s="33"/>
      <c r="DF436" s="33"/>
      <c r="DG436" s="33"/>
      <c r="DH436" s="33"/>
      <c r="DI436" s="33"/>
      <c r="DJ436" s="33"/>
      <c r="DK436" s="33"/>
      <c r="DL436" s="33"/>
      <c r="DM436" s="33"/>
      <c r="DN436" s="33"/>
      <c r="DO436" s="33"/>
      <c r="DP436" s="33"/>
      <c r="DQ436" s="33"/>
      <c r="DR436" s="33"/>
      <c r="DS436" s="33"/>
      <c r="DT436" s="33"/>
      <c r="DU436" s="33"/>
      <c r="DV436" s="33"/>
      <c r="DW436" s="33"/>
      <c r="DX436" s="33"/>
      <c r="DY436" s="33"/>
      <c r="DZ436" s="33"/>
      <c r="EA436" s="33"/>
      <c r="EB436" s="33"/>
      <c r="EC436" s="33"/>
      <c r="ED436" s="33"/>
      <c r="EE436" s="33"/>
      <c r="EF436" s="33"/>
      <c r="EG436" s="33"/>
      <c r="EH436" s="33"/>
      <c r="EI436" s="33"/>
      <c r="EJ436" s="33"/>
      <c r="EK436" s="33"/>
      <c r="EL436" s="33"/>
      <c r="EM436" s="33"/>
      <c r="EN436" s="33"/>
      <c r="EO436" s="33"/>
      <c r="EP436" s="33"/>
      <c r="EQ436" s="33"/>
      <c r="ER436" s="33"/>
      <c r="ES436" s="33"/>
      <c r="ET436" s="33"/>
      <c r="EU436" s="33"/>
      <c r="EV436" s="33"/>
      <c r="EW436" s="33"/>
      <c r="EX436" s="33"/>
      <c r="EY436" s="33"/>
      <c r="EZ436" s="33"/>
      <c r="FA436" s="33"/>
      <c r="FB436" s="33"/>
      <c r="FC436" s="33"/>
      <c r="FD436" s="33"/>
      <c r="FE436" s="33"/>
      <c r="FF436" s="33"/>
      <c r="FG436" s="33"/>
      <c r="FH436" s="33"/>
      <c r="FI436" s="33"/>
      <c r="FJ436" s="33"/>
      <c r="FK436" s="33"/>
      <c r="FL436" s="33"/>
      <c r="FM436" s="33"/>
      <c r="FN436" s="33"/>
      <c r="FO436" s="33"/>
      <c r="FP436" s="33"/>
      <c r="FQ436" s="33"/>
      <c r="FR436" s="33"/>
      <c r="FS436" s="33"/>
      <c r="FT436" s="33"/>
      <c r="FU436" s="33"/>
      <c r="FV436" s="33"/>
      <c r="FW436" s="33"/>
      <c r="FX436" s="33"/>
      <c r="FY436" s="33"/>
      <c r="FZ436" s="33"/>
      <c r="GA436" s="33"/>
      <c r="GB436" s="33"/>
      <c r="GC436" s="33"/>
      <c r="GD436" s="33"/>
      <c r="GE436" s="33"/>
      <c r="GF436" s="33"/>
      <c r="GG436" s="33"/>
      <c r="GH436" s="33"/>
      <c r="GI436" s="33"/>
      <c r="GJ436" s="33"/>
      <c r="GK436" s="33"/>
      <c r="GL436" s="33"/>
      <c r="GM436" s="33"/>
      <c r="GN436" s="33"/>
      <c r="GO436" s="33"/>
      <c r="GP436" s="33"/>
      <c r="GQ436" s="33"/>
      <c r="GR436" s="33"/>
      <c r="GS436" s="33"/>
      <c r="GT436" s="33"/>
    </row>
    <row r="437" spans="1:202" s="35" customFormat="1" ht="15" outlineLevel="1" x14ac:dyDescent="0.2">
      <c r="A437" s="165"/>
      <c r="B437" s="165" t="s">
        <v>445</v>
      </c>
      <c r="C437" s="217" t="str">
        <f>+VLOOKUP(B:B,INSUMOS!A:C,2,FALSE)</f>
        <v>MURO EN TOLETE RECOCIDO 20X10X6 CM</v>
      </c>
      <c r="D437" s="190" t="str">
        <f>+VLOOKUP(B:B,INSUMOS!A:C,3,FALSE)</f>
        <v>M2</v>
      </c>
      <c r="E437" s="239">
        <f>+(0.6*4)*0.8*1.1</f>
        <v>2.1120000000000001</v>
      </c>
      <c r="F437" s="240">
        <f>E437*0.15</f>
        <v>0.31680000000000003</v>
      </c>
      <c r="G437" s="220">
        <f>+VLOOKUP(B:B,INSUMOS!A:H,4,FALSE)</f>
        <v>160520.22349719342</v>
      </c>
      <c r="H437" s="220">
        <f t="shared" si="74"/>
        <v>389871.51882998343</v>
      </c>
      <c r="I437" s="220">
        <f>+VLOOKUP(B:B,INSUMOS!A:H,5,FALSE)</f>
        <v>0</v>
      </c>
      <c r="J437" s="220">
        <f t="shared" si="74"/>
        <v>0</v>
      </c>
      <c r="K437" s="57"/>
      <c r="L437" s="103"/>
      <c r="M437" s="33"/>
      <c r="N437" s="33"/>
      <c r="O437" s="33"/>
      <c r="P437" s="33"/>
      <c r="Q437" s="33"/>
      <c r="R437" s="33"/>
      <c r="S437" s="33"/>
      <c r="T437" s="33"/>
      <c r="U437" s="33"/>
      <c r="V437" s="33"/>
      <c r="W437" s="33"/>
      <c r="X437" s="33"/>
      <c r="Y437" s="33"/>
      <c r="Z437" s="33"/>
      <c r="AA437" s="33"/>
      <c r="AB437" s="33"/>
      <c r="AC437" s="33"/>
      <c r="AD437" s="33"/>
      <c r="AE437" s="33"/>
      <c r="AF437" s="33"/>
      <c r="AG437" s="33"/>
      <c r="AH437" s="33"/>
      <c r="AI437" s="33"/>
      <c r="AJ437" s="33"/>
      <c r="AK437" s="33"/>
      <c r="AL437" s="33"/>
      <c r="AM437" s="33"/>
      <c r="AN437" s="33"/>
      <c r="AO437" s="33"/>
      <c r="AP437" s="33"/>
      <c r="AQ437" s="33"/>
      <c r="AR437" s="33"/>
      <c r="AS437" s="33"/>
      <c r="AT437" s="33"/>
      <c r="AU437" s="33"/>
      <c r="AV437" s="33"/>
      <c r="AW437" s="33"/>
      <c r="AX437" s="33"/>
      <c r="AY437" s="33"/>
      <c r="AZ437" s="33"/>
      <c r="BA437" s="33"/>
      <c r="BB437" s="33"/>
      <c r="BC437" s="33"/>
      <c r="BD437" s="33"/>
      <c r="BE437" s="33"/>
      <c r="BF437" s="33"/>
      <c r="BG437" s="33"/>
      <c r="BH437" s="33"/>
      <c r="BI437" s="33"/>
      <c r="BJ437" s="33"/>
      <c r="BK437" s="33"/>
      <c r="BL437" s="33"/>
      <c r="BM437" s="33"/>
      <c r="BN437" s="33"/>
      <c r="BO437" s="33"/>
      <c r="BP437" s="33"/>
      <c r="BQ437" s="33"/>
      <c r="BR437" s="33"/>
      <c r="BS437" s="33"/>
      <c r="BT437" s="33"/>
      <c r="BU437" s="33"/>
      <c r="BV437" s="33"/>
      <c r="BW437" s="33"/>
      <c r="BX437" s="33"/>
      <c r="BY437" s="33"/>
      <c r="BZ437" s="33"/>
      <c r="CA437" s="33"/>
      <c r="CB437" s="33"/>
      <c r="CC437" s="33"/>
      <c r="CD437" s="33"/>
      <c r="CE437" s="33"/>
      <c r="CF437" s="33"/>
      <c r="CG437" s="33"/>
      <c r="CH437" s="33"/>
      <c r="CI437" s="33"/>
      <c r="CJ437" s="33"/>
      <c r="CK437" s="33"/>
      <c r="CL437" s="33"/>
      <c r="CM437" s="33"/>
      <c r="CN437" s="33"/>
      <c r="CO437" s="33"/>
      <c r="CP437" s="33"/>
      <c r="CQ437" s="33"/>
      <c r="CR437" s="33"/>
      <c r="CS437" s="33"/>
      <c r="CT437" s="33"/>
      <c r="CU437" s="33"/>
      <c r="CV437" s="33"/>
      <c r="CW437" s="33"/>
      <c r="CX437" s="33"/>
      <c r="CY437" s="33"/>
      <c r="CZ437" s="33"/>
      <c r="DA437" s="33"/>
      <c r="DB437" s="33"/>
      <c r="DC437" s="33"/>
      <c r="DD437" s="33"/>
      <c r="DE437" s="33"/>
      <c r="DF437" s="33"/>
      <c r="DG437" s="33"/>
      <c r="DH437" s="33"/>
      <c r="DI437" s="33"/>
      <c r="DJ437" s="33"/>
      <c r="DK437" s="33"/>
      <c r="DL437" s="33"/>
      <c r="DM437" s="33"/>
      <c r="DN437" s="33"/>
      <c r="DO437" s="33"/>
      <c r="DP437" s="33"/>
      <c r="DQ437" s="33"/>
      <c r="DR437" s="33"/>
      <c r="DS437" s="33"/>
      <c r="DT437" s="33"/>
      <c r="DU437" s="33"/>
      <c r="DV437" s="33"/>
      <c r="DW437" s="33"/>
      <c r="DX437" s="33"/>
      <c r="DY437" s="33"/>
      <c r="DZ437" s="33"/>
      <c r="EA437" s="33"/>
      <c r="EB437" s="33"/>
      <c r="EC437" s="33"/>
      <c r="ED437" s="33"/>
      <c r="EE437" s="33"/>
      <c r="EF437" s="33"/>
      <c r="EG437" s="33"/>
      <c r="EH437" s="33"/>
      <c r="EI437" s="33"/>
      <c r="EJ437" s="33"/>
      <c r="EK437" s="33"/>
      <c r="EL437" s="33"/>
      <c r="EM437" s="33"/>
      <c r="EN437" s="33"/>
      <c r="EO437" s="33"/>
      <c r="EP437" s="33"/>
      <c r="EQ437" s="33"/>
      <c r="ER437" s="33"/>
      <c r="ES437" s="33"/>
      <c r="ET437" s="33"/>
      <c r="EU437" s="33"/>
      <c r="EV437" s="33"/>
      <c r="EW437" s="33"/>
      <c r="EX437" s="33"/>
      <c r="EY437" s="33"/>
      <c r="EZ437" s="33"/>
      <c r="FA437" s="33"/>
      <c r="FB437" s="33"/>
      <c r="FC437" s="33"/>
      <c r="FD437" s="33"/>
      <c r="FE437" s="33"/>
      <c r="FF437" s="33"/>
      <c r="FG437" s="33"/>
      <c r="FH437" s="33"/>
      <c r="FI437" s="33"/>
      <c r="FJ437" s="33"/>
      <c r="FK437" s="33"/>
      <c r="FL437" s="33"/>
      <c r="FM437" s="33"/>
      <c r="FN437" s="33"/>
      <c r="FO437" s="33"/>
      <c r="FP437" s="33"/>
      <c r="FQ437" s="33"/>
      <c r="FR437" s="33"/>
      <c r="FS437" s="33"/>
      <c r="FT437" s="33"/>
      <c r="FU437" s="33"/>
      <c r="FV437" s="33"/>
      <c r="FW437" s="33"/>
      <c r="FX437" s="33"/>
      <c r="FY437" s="33"/>
      <c r="FZ437" s="33"/>
      <c r="GA437" s="33"/>
      <c r="GB437" s="33"/>
      <c r="GC437" s="33"/>
      <c r="GD437" s="33"/>
      <c r="GE437" s="33"/>
      <c r="GF437" s="33"/>
      <c r="GG437" s="33"/>
      <c r="GH437" s="33"/>
      <c r="GI437" s="33"/>
      <c r="GJ437" s="33"/>
      <c r="GK437" s="33"/>
      <c r="GL437" s="33"/>
      <c r="GM437" s="33"/>
      <c r="GN437" s="33"/>
      <c r="GO437" s="33"/>
      <c r="GP437" s="33"/>
      <c r="GQ437" s="33"/>
      <c r="GR437" s="33"/>
      <c r="GS437" s="33"/>
      <c r="GT437" s="33"/>
    </row>
    <row r="438" spans="1:202" ht="15" outlineLevel="1" x14ac:dyDescent="0.2">
      <c r="A438" s="165"/>
      <c r="B438" s="165" t="s">
        <v>213</v>
      </c>
      <c r="C438" s="217" t="str">
        <f>+VLOOKUP(B:B,INSUMOS!A:C,2,FALSE)</f>
        <v>CONCRETO MEZCLA EN OBRA 1:2:4  AGREGADOS DE RIO (APRX, 2500 PSI)</v>
      </c>
      <c r="D438" s="190" t="str">
        <f>+VLOOKUP(B:B,INSUMOS!A:C,3,FALSE)</f>
        <v>M3</v>
      </c>
      <c r="E438" s="239">
        <f>0.6*6*0.05*1.1</f>
        <v>0.19800000000000001</v>
      </c>
      <c r="F438" s="240">
        <v>3.200000000000001E-3</v>
      </c>
      <c r="G438" s="220">
        <f>+VLOOKUP(B:B,INSUMOS!A:H,4,FALSE)</f>
        <v>623679.8034414018</v>
      </c>
      <c r="H438" s="220">
        <f t="shared" si="74"/>
        <v>125484.37645241006</v>
      </c>
      <c r="I438" s="220">
        <f>+VLOOKUP(B:B,INSUMOS!A:H,5,FALSE)</f>
        <v>0</v>
      </c>
      <c r="J438" s="220">
        <f t="shared" si="74"/>
        <v>0</v>
      </c>
      <c r="K438" s="57"/>
      <c r="L438" s="103"/>
      <c r="M438" s="33"/>
      <c r="N438" s="33"/>
      <c r="O438" s="33"/>
      <c r="P438" s="33"/>
      <c r="Q438" s="33"/>
      <c r="R438" s="33"/>
      <c r="S438" s="33"/>
      <c r="T438" s="33"/>
      <c r="U438" s="33"/>
      <c r="V438" s="33"/>
      <c r="W438" s="33"/>
      <c r="X438" s="33"/>
      <c r="Y438" s="33"/>
      <c r="Z438" s="33"/>
      <c r="AA438" s="33"/>
      <c r="AB438" s="33"/>
      <c r="AC438" s="33"/>
      <c r="AD438" s="33"/>
      <c r="AE438" s="33"/>
      <c r="AF438" s="33"/>
      <c r="AG438" s="33"/>
      <c r="AH438" s="33"/>
      <c r="AI438" s="33"/>
      <c r="AJ438" s="33"/>
      <c r="AK438" s="33"/>
      <c r="AL438" s="33"/>
      <c r="AM438" s="33"/>
      <c r="AN438" s="33"/>
      <c r="AO438" s="33"/>
      <c r="AP438" s="33"/>
      <c r="AQ438" s="33"/>
      <c r="AR438" s="33"/>
      <c r="AS438" s="33"/>
      <c r="AT438" s="33"/>
      <c r="AU438" s="33"/>
      <c r="AV438" s="33"/>
      <c r="AW438" s="33"/>
      <c r="AX438" s="33"/>
      <c r="AY438" s="33"/>
      <c r="AZ438" s="33"/>
      <c r="BA438" s="33"/>
      <c r="BB438" s="33"/>
      <c r="BC438" s="33"/>
      <c r="BD438" s="33"/>
      <c r="BE438" s="33"/>
      <c r="BF438" s="33"/>
      <c r="BG438" s="33"/>
      <c r="BH438" s="33"/>
      <c r="BI438" s="33"/>
      <c r="BJ438" s="33"/>
      <c r="BK438" s="33"/>
      <c r="BL438" s="33"/>
      <c r="BM438" s="33"/>
      <c r="BN438" s="33"/>
      <c r="BO438" s="33"/>
      <c r="BP438" s="33"/>
      <c r="BQ438" s="33"/>
      <c r="BR438" s="33"/>
      <c r="BS438" s="33"/>
      <c r="BT438" s="33"/>
      <c r="BU438" s="33"/>
      <c r="BV438" s="33"/>
      <c r="BW438" s="33"/>
      <c r="BX438" s="33"/>
      <c r="BY438" s="33"/>
      <c r="BZ438" s="33"/>
      <c r="CA438" s="33"/>
      <c r="CB438" s="33"/>
      <c r="CC438" s="33"/>
      <c r="CD438" s="33"/>
      <c r="CE438" s="33"/>
      <c r="CF438" s="33"/>
      <c r="CG438" s="33"/>
      <c r="CH438" s="33"/>
      <c r="CI438" s="33"/>
      <c r="CJ438" s="33"/>
      <c r="CK438" s="33"/>
      <c r="CL438" s="33"/>
      <c r="CM438" s="33"/>
      <c r="CN438" s="33"/>
      <c r="CO438" s="33"/>
      <c r="CP438" s="33"/>
      <c r="CQ438" s="33"/>
      <c r="CR438" s="33"/>
      <c r="CS438" s="33"/>
      <c r="CT438" s="33"/>
      <c r="CU438" s="33"/>
      <c r="CV438" s="33"/>
      <c r="CW438" s="33"/>
      <c r="CX438" s="33"/>
      <c r="CY438" s="33"/>
      <c r="CZ438" s="33"/>
      <c r="DA438" s="33"/>
      <c r="DB438" s="33"/>
      <c r="DC438" s="33"/>
      <c r="DD438" s="33"/>
      <c r="DE438" s="33"/>
      <c r="DF438" s="33"/>
      <c r="DG438" s="33"/>
      <c r="DH438" s="33"/>
      <c r="DI438" s="33"/>
      <c r="DJ438" s="33"/>
      <c r="DK438" s="33"/>
      <c r="DL438" s="33"/>
      <c r="DM438" s="33"/>
      <c r="DN438" s="33"/>
      <c r="DO438" s="33"/>
      <c r="DP438" s="33"/>
      <c r="DQ438" s="33"/>
      <c r="DR438" s="33"/>
      <c r="DS438" s="33"/>
      <c r="DT438" s="33"/>
      <c r="DU438" s="33"/>
      <c r="DV438" s="33"/>
      <c r="DW438" s="33"/>
      <c r="DX438" s="33"/>
      <c r="DY438" s="33"/>
      <c r="DZ438" s="33"/>
      <c r="EA438" s="33"/>
      <c r="EB438" s="33"/>
      <c r="EC438" s="33"/>
      <c r="ED438" s="33"/>
      <c r="EE438" s="33"/>
      <c r="EF438" s="33"/>
      <c r="EG438" s="33"/>
      <c r="EH438" s="33"/>
      <c r="EI438" s="33"/>
      <c r="EJ438" s="33"/>
      <c r="EK438" s="33"/>
      <c r="EL438" s="33"/>
      <c r="EM438" s="33"/>
      <c r="EN438" s="33"/>
      <c r="EO438" s="33"/>
      <c r="EP438" s="33"/>
      <c r="EQ438" s="33"/>
      <c r="ER438" s="33"/>
      <c r="ES438" s="33"/>
      <c r="ET438" s="33"/>
      <c r="EU438" s="33"/>
      <c r="EV438" s="33"/>
      <c r="EW438" s="33"/>
      <c r="EX438" s="33"/>
      <c r="EY438" s="33"/>
      <c r="EZ438" s="33"/>
      <c r="FA438" s="33"/>
      <c r="FB438" s="33"/>
      <c r="FC438" s="33"/>
      <c r="FD438" s="33"/>
      <c r="FE438" s="33"/>
      <c r="FF438" s="33"/>
      <c r="FG438" s="33"/>
      <c r="FH438" s="33"/>
      <c r="FI438" s="33"/>
      <c r="FJ438" s="33"/>
      <c r="FK438" s="33"/>
      <c r="FL438" s="33"/>
      <c r="FM438" s="33"/>
      <c r="FN438" s="33"/>
      <c r="FO438" s="33"/>
      <c r="FP438" s="33"/>
      <c r="FQ438" s="33"/>
      <c r="FR438" s="33"/>
      <c r="FS438" s="33"/>
      <c r="FT438" s="33"/>
      <c r="FU438" s="33"/>
      <c r="FV438" s="33"/>
      <c r="FW438" s="33"/>
      <c r="FX438" s="33"/>
      <c r="FY438" s="33"/>
      <c r="FZ438" s="33"/>
      <c r="GA438" s="33"/>
      <c r="GB438" s="33"/>
      <c r="GC438" s="33"/>
      <c r="GD438" s="33"/>
      <c r="GE438" s="33"/>
      <c r="GF438" s="33"/>
      <c r="GG438" s="33"/>
      <c r="GH438" s="33"/>
      <c r="GI438" s="33"/>
      <c r="GJ438" s="33"/>
      <c r="GK438" s="33"/>
      <c r="GL438" s="33"/>
      <c r="GM438" s="33"/>
      <c r="GN438" s="33"/>
      <c r="GO438" s="33"/>
      <c r="GP438" s="33"/>
      <c r="GQ438" s="33"/>
      <c r="GR438" s="33"/>
      <c r="GS438" s="33"/>
      <c r="GT438" s="33"/>
    </row>
    <row r="439" spans="1:202" s="33" customFormat="1" ht="15" outlineLevel="1" x14ac:dyDescent="0.2">
      <c r="A439" s="165"/>
      <c r="B439" s="165" t="s">
        <v>223</v>
      </c>
      <c r="C439" s="217" t="str">
        <f>+VLOOKUP(B:B,INSUMOS!A:C,2,FALSE)</f>
        <v>MORTERO 1:3 IMPERMEABILIZADO (HECHO EN OBRA)</v>
      </c>
      <c r="D439" s="190" t="str">
        <f>+VLOOKUP(B:B,INSUMOS!A:C,3,FALSE)</f>
        <v>M3</v>
      </c>
      <c r="E439" s="218">
        <v>6.5000000000000002E-2</v>
      </c>
      <c r="F439" s="240">
        <v>2.8800000000000002E-3</v>
      </c>
      <c r="G439" s="220">
        <f>+VLOOKUP(B:B,INSUMOS!A:H,4,FALSE)</f>
        <v>955939.64433408005</v>
      </c>
      <c r="H439" s="220">
        <f t="shared" si="74"/>
        <v>64889.183057397349</v>
      </c>
      <c r="I439" s="220">
        <f>+VLOOKUP(B:B,INSUMOS!A:H,5,FALSE)</f>
        <v>0</v>
      </c>
      <c r="J439" s="220">
        <f t="shared" si="74"/>
        <v>0</v>
      </c>
      <c r="K439" s="57"/>
      <c r="L439" s="103"/>
    </row>
    <row r="440" spans="1:202" s="33" customFormat="1" ht="15" outlineLevel="1" x14ac:dyDescent="0.2">
      <c r="A440" s="165"/>
      <c r="B440" s="165" t="s">
        <v>105</v>
      </c>
      <c r="C440" s="217" t="str">
        <f>+VLOOKUP(B:B,INSUMOS!A:C,2,FALSE)</f>
        <v>CUADRILLA AA  (OFICIAL + 2 AYUDANTE)- ALBAÑILERIA CON PRESTACIONES</v>
      </c>
      <c r="D440" s="190" t="str">
        <f>+VLOOKUP(B:B,INSUMOS!A:C,3,FALSE)</f>
        <v>HC</v>
      </c>
      <c r="E440" s="239">
        <v>1.9</v>
      </c>
      <c r="F440" s="240"/>
      <c r="G440" s="220">
        <f>+VLOOKUP(B:B,INSUMOS!A:H,4,FALSE)</f>
        <v>40394.268199999999</v>
      </c>
      <c r="H440" s="220">
        <f t="shared" si="74"/>
        <v>76749.109579999989</v>
      </c>
      <c r="I440" s="220">
        <f>+VLOOKUP(B:B,INSUMOS!A:H,5,FALSE)</f>
        <v>0</v>
      </c>
      <c r="J440" s="220">
        <f t="shared" si="74"/>
        <v>0</v>
      </c>
      <c r="K440" s="57"/>
      <c r="L440" s="103"/>
    </row>
    <row r="441" spans="1:202" s="33" customFormat="1" ht="15" x14ac:dyDescent="0.2">
      <c r="A441" s="211" t="s">
        <v>1920</v>
      </c>
      <c r="B441" s="211"/>
      <c r="C441" s="212" t="s">
        <v>1921</v>
      </c>
      <c r="D441" s="213" t="s">
        <v>287</v>
      </c>
      <c r="E441" s="214"/>
      <c r="F441" s="215"/>
      <c r="G441" s="216"/>
      <c r="H441" s="216">
        <f>SUBTOTAL(9,H442:H447)</f>
        <v>1024787.0038716379</v>
      </c>
      <c r="I441" s="216"/>
      <c r="J441" s="216">
        <f>SUBTOTAL(9,J442:J447)</f>
        <v>0</v>
      </c>
      <c r="K441" s="57"/>
      <c r="L441" s="103"/>
    </row>
    <row r="442" spans="1:202" s="33" customFormat="1" ht="15" outlineLevel="1" x14ac:dyDescent="0.2">
      <c r="A442" s="165"/>
      <c r="B442" s="165" t="s">
        <v>251</v>
      </c>
      <c r="C442" s="217" t="str">
        <f>+VLOOKUP(B:B,INSUMOS!A:C,2,FALSE)</f>
        <v>HERRAMIENTA MENOR</v>
      </c>
      <c r="D442" s="190" t="str">
        <f>+VLOOKUP(B:B,INSUMOS!A:C,3,FALSE)</f>
        <v>GLB</v>
      </c>
      <c r="E442" s="239">
        <v>1</v>
      </c>
      <c r="F442" s="240"/>
      <c r="G442" s="220">
        <f>+VLOOKUP(B:B,INSUMOS!A:H,4,FALSE)</f>
        <v>4066.5798144</v>
      </c>
      <c r="H442" s="220">
        <f t="shared" ref="H442:J447" si="75">($E442+$F442)*G442</f>
        <v>4066.5798144</v>
      </c>
      <c r="I442" s="220">
        <f>+VLOOKUP(B:B,INSUMOS!A:H,5,FALSE)</f>
        <v>0</v>
      </c>
      <c r="J442" s="220">
        <f t="shared" si="75"/>
        <v>0</v>
      </c>
      <c r="K442" s="57"/>
      <c r="L442" s="103"/>
    </row>
    <row r="443" spans="1:202" s="33" customFormat="1" ht="15" outlineLevel="1" x14ac:dyDescent="0.2">
      <c r="A443" s="165"/>
      <c r="B443" s="165" t="s">
        <v>1119</v>
      </c>
      <c r="C443" s="217" t="str">
        <f>+VLOOKUP(B:B,INSUMOS!A:C,2,FALSE)</f>
        <v>MARCO Y TAPA PARA CAJA DE INSPECCIÓN 1 M X 1 M</v>
      </c>
      <c r="D443" s="190" t="str">
        <f>+VLOOKUP(B:B,INSUMOS!A:C,3,FALSE)</f>
        <v>UN</v>
      </c>
      <c r="E443" s="239">
        <v>1</v>
      </c>
      <c r="F443" s="240"/>
      <c r="G443" s="220">
        <f>+VLOOKUP(B:B,INSUMOS!A:H,4,FALSE)</f>
        <v>300921.95457023999</v>
      </c>
      <c r="H443" s="220">
        <f t="shared" si="75"/>
        <v>300921.95457023999</v>
      </c>
      <c r="I443" s="220">
        <f>+VLOOKUP(B:B,INSUMOS!A:H,5,FALSE)</f>
        <v>0</v>
      </c>
      <c r="J443" s="220">
        <f t="shared" si="75"/>
        <v>0</v>
      </c>
      <c r="K443" s="57"/>
      <c r="L443" s="103"/>
    </row>
    <row r="444" spans="1:202" s="33" customFormat="1" ht="15" outlineLevel="1" x14ac:dyDescent="0.2">
      <c r="A444" s="165"/>
      <c r="B444" s="165" t="s">
        <v>445</v>
      </c>
      <c r="C444" s="217" t="str">
        <f>+VLOOKUP(B:B,INSUMOS!A:C,2,FALSE)</f>
        <v>MURO EN TOLETE RECOCIDO 20X10X6 CM</v>
      </c>
      <c r="D444" s="190" t="str">
        <f>+VLOOKUP(B:B,INSUMOS!A:C,3,FALSE)</f>
        <v>M2</v>
      </c>
      <c r="E444" s="239">
        <f>+(0.6*4)*1*1.1</f>
        <v>2.64</v>
      </c>
      <c r="F444" s="240">
        <v>0.6</v>
      </c>
      <c r="G444" s="220">
        <f>+VLOOKUP(B:B,INSUMOS!A:H,4,FALSE)</f>
        <v>160520.22349719342</v>
      </c>
      <c r="H444" s="220">
        <f t="shared" si="75"/>
        <v>520085.52413090674</v>
      </c>
      <c r="I444" s="220">
        <f>+VLOOKUP(B:B,INSUMOS!A:H,5,FALSE)</f>
        <v>0</v>
      </c>
      <c r="J444" s="220">
        <f t="shared" si="75"/>
        <v>0</v>
      </c>
      <c r="K444" s="57"/>
      <c r="L444" s="103"/>
    </row>
    <row r="445" spans="1:202" s="33" customFormat="1" ht="15" outlineLevel="1" x14ac:dyDescent="0.2">
      <c r="A445" s="165"/>
      <c r="B445" s="165" t="s">
        <v>213</v>
      </c>
      <c r="C445" s="217" t="str">
        <f>+VLOOKUP(B:B,INSUMOS!A:C,2,FALSE)</f>
        <v>CONCRETO MEZCLA EN OBRA 1:2:4  AGREGADOS DE RIO (APRX, 2500 PSI)</v>
      </c>
      <c r="D445" s="190" t="str">
        <f>+VLOOKUP(B:B,INSUMOS!A:C,3,FALSE)</f>
        <v>M3</v>
      </c>
      <c r="E445" s="239">
        <f>0.6*0.6*0.05*1.1</f>
        <v>1.9800000000000002E-2</v>
      </c>
      <c r="F445" s="240">
        <v>5.000000000000001E-3</v>
      </c>
      <c r="G445" s="220">
        <f>+VLOOKUP(B:B,INSUMOS!A:H,4,FALSE)</f>
        <v>623679.8034414018</v>
      </c>
      <c r="H445" s="220">
        <f t="shared" si="75"/>
        <v>15467.259125346767</v>
      </c>
      <c r="I445" s="220">
        <f>+VLOOKUP(B:B,INSUMOS!A:H,5,FALSE)</f>
        <v>0</v>
      </c>
      <c r="J445" s="220">
        <f t="shared" si="75"/>
        <v>0</v>
      </c>
      <c r="K445" s="57"/>
      <c r="L445" s="103"/>
    </row>
    <row r="446" spans="1:202" ht="15" outlineLevel="1" x14ac:dyDescent="0.2">
      <c r="A446" s="165"/>
      <c r="B446" s="165" t="s">
        <v>223</v>
      </c>
      <c r="C446" s="217" t="str">
        <f>+VLOOKUP(B:B,INSUMOS!A:C,2,FALSE)</f>
        <v>MORTERO 1:3 IMPERMEABILIZADO (HECHO EN OBRA)</v>
      </c>
      <c r="D446" s="190" t="str">
        <f>+VLOOKUP(B:B,INSUMOS!A:C,3,FALSE)</f>
        <v>M3</v>
      </c>
      <c r="E446" s="239">
        <v>0.1</v>
      </c>
      <c r="F446" s="240">
        <v>4.0000000000000001E-3</v>
      </c>
      <c r="G446" s="220">
        <f>+VLOOKUP(B:B,INSUMOS!A:H,4,FALSE)</f>
        <v>955939.64433408005</v>
      </c>
      <c r="H446" s="220">
        <f t="shared" si="75"/>
        <v>99417.723010744332</v>
      </c>
      <c r="I446" s="220">
        <f>+VLOOKUP(B:B,INSUMOS!A:H,5,FALSE)</f>
        <v>0</v>
      </c>
      <c r="J446" s="220">
        <f t="shared" si="75"/>
        <v>0</v>
      </c>
      <c r="K446" s="57"/>
      <c r="L446" s="103"/>
      <c r="M446" s="33"/>
      <c r="N446" s="33"/>
      <c r="O446" s="33"/>
      <c r="P446" s="33"/>
      <c r="Q446" s="33"/>
      <c r="R446" s="33"/>
      <c r="S446" s="33"/>
      <c r="T446" s="33"/>
      <c r="U446" s="33"/>
      <c r="V446" s="33"/>
      <c r="W446" s="33"/>
      <c r="X446" s="33"/>
      <c r="Y446" s="33"/>
      <c r="Z446" s="33"/>
      <c r="AA446" s="33"/>
      <c r="AB446" s="33"/>
      <c r="AC446" s="33"/>
      <c r="AD446" s="33"/>
      <c r="AE446" s="33"/>
      <c r="AF446" s="33"/>
      <c r="AG446" s="33"/>
      <c r="AH446" s="33"/>
      <c r="AI446" s="33"/>
      <c r="AJ446" s="33"/>
      <c r="AK446" s="33"/>
      <c r="AL446" s="33"/>
      <c r="AM446" s="33"/>
      <c r="AN446" s="33"/>
      <c r="AO446" s="33"/>
      <c r="AP446" s="33"/>
      <c r="AQ446" s="33"/>
      <c r="AR446" s="33"/>
      <c r="AS446" s="33"/>
      <c r="AT446" s="33"/>
      <c r="AU446" s="33"/>
      <c r="AV446" s="33"/>
      <c r="AW446" s="33"/>
      <c r="AX446" s="33"/>
      <c r="AY446" s="33"/>
      <c r="AZ446" s="33"/>
      <c r="BA446" s="33"/>
      <c r="BB446" s="33"/>
      <c r="BC446" s="33"/>
      <c r="BD446" s="33"/>
      <c r="BE446" s="33"/>
      <c r="BF446" s="33"/>
      <c r="BG446" s="33"/>
      <c r="BH446" s="33"/>
      <c r="BI446" s="33"/>
      <c r="BJ446" s="33"/>
      <c r="BK446" s="33"/>
      <c r="BL446" s="33"/>
      <c r="BM446" s="33"/>
      <c r="BN446" s="33"/>
      <c r="BO446" s="33"/>
      <c r="BP446" s="33"/>
      <c r="BQ446" s="33"/>
      <c r="BR446" s="33"/>
      <c r="BS446" s="33"/>
      <c r="BT446" s="33"/>
      <c r="BU446" s="33"/>
      <c r="BV446" s="33"/>
      <c r="BW446" s="33"/>
      <c r="BX446" s="33"/>
      <c r="BY446" s="33"/>
      <c r="BZ446" s="33"/>
      <c r="CA446" s="33"/>
      <c r="CB446" s="33"/>
      <c r="CC446" s="33"/>
      <c r="CD446" s="33"/>
      <c r="CE446" s="33"/>
      <c r="CF446" s="33"/>
      <c r="CG446" s="33"/>
      <c r="CH446" s="33"/>
      <c r="CI446" s="33"/>
      <c r="CJ446" s="33"/>
      <c r="CK446" s="33"/>
      <c r="CL446" s="33"/>
      <c r="CM446" s="33"/>
      <c r="CN446" s="33"/>
      <c r="CO446" s="33"/>
      <c r="CP446" s="33"/>
      <c r="CQ446" s="33"/>
      <c r="CR446" s="33"/>
      <c r="CS446" s="33"/>
      <c r="CT446" s="33"/>
      <c r="CU446" s="33"/>
      <c r="CV446" s="33"/>
      <c r="CW446" s="33"/>
      <c r="CX446" s="33"/>
      <c r="CY446" s="33"/>
      <c r="CZ446" s="33"/>
      <c r="DA446" s="33"/>
      <c r="DB446" s="33"/>
      <c r="DC446" s="33"/>
      <c r="DD446" s="33"/>
      <c r="DE446" s="33"/>
      <c r="DF446" s="33"/>
      <c r="DG446" s="33"/>
      <c r="DH446" s="33"/>
      <c r="DI446" s="33"/>
      <c r="DJ446" s="33"/>
      <c r="DK446" s="33"/>
      <c r="DL446" s="33"/>
      <c r="DM446" s="33"/>
      <c r="DN446" s="33"/>
      <c r="DO446" s="33"/>
      <c r="DP446" s="33"/>
      <c r="DQ446" s="33"/>
      <c r="DR446" s="33"/>
      <c r="DS446" s="33"/>
      <c r="DT446" s="33"/>
      <c r="DU446" s="33"/>
      <c r="DV446" s="33"/>
      <c r="DW446" s="33"/>
      <c r="DX446" s="33"/>
      <c r="DY446" s="33"/>
      <c r="DZ446" s="33"/>
      <c r="EA446" s="33"/>
      <c r="EB446" s="33"/>
      <c r="EC446" s="33"/>
      <c r="ED446" s="33"/>
      <c r="EE446" s="33"/>
      <c r="EF446" s="33"/>
      <c r="EG446" s="33"/>
      <c r="EH446" s="33"/>
      <c r="EI446" s="33"/>
      <c r="EJ446" s="33"/>
      <c r="EK446" s="33"/>
      <c r="EL446" s="33"/>
      <c r="EM446" s="33"/>
      <c r="EN446" s="33"/>
      <c r="EO446" s="33"/>
      <c r="EP446" s="33"/>
      <c r="EQ446" s="33"/>
      <c r="ER446" s="33"/>
      <c r="ES446" s="33"/>
      <c r="ET446" s="33"/>
      <c r="EU446" s="33"/>
      <c r="EV446" s="33"/>
      <c r="EW446" s="33"/>
      <c r="EX446" s="33"/>
      <c r="EY446" s="33"/>
      <c r="EZ446" s="33"/>
      <c r="FA446" s="33"/>
      <c r="FB446" s="33"/>
      <c r="FC446" s="33"/>
      <c r="FD446" s="33"/>
      <c r="FE446" s="33"/>
      <c r="FF446" s="33"/>
      <c r="FG446" s="33"/>
      <c r="FH446" s="33"/>
      <c r="FI446" s="33"/>
      <c r="FJ446" s="33"/>
      <c r="FK446" s="33"/>
      <c r="FL446" s="33"/>
      <c r="FM446" s="33"/>
      <c r="FN446" s="33"/>
      <c r="FO446" s="33"/>
      <c r="FP446" s="33"/>
      <c r="FQ446" s="33"/>
      <c r="FR446" s="33"/>
      <c r="FS446" s="33"/>
      <c r="FT446" s="33"/>
      <c r="FU446" s="33"/>
      <c r="FV446" s="33"/>
      <c r="FW446" s="33"/>
      <c r="FX446" s="33"/>
      <c r="FY446" s="33"/>
      <c r="FZ446" s="33"/>
      <c r="GA446" s="33"/>
      <c r="GB446" s="33"/>
      <c r="GC446" s="33"/>
      <c r="GD446" s="33"/>
      <c r="GE446" s="33"/>
      <c r="GF446" s="33"/>
      <c r="GG446" s="33"/>
      <c r="GH446" s="33"/>
      <c r="GI446" s="33"/>
      <c r="GJ446" s="33"/>
      <c r="GK446" s="33"/>
      <c r="GL446" s="33"/>
      <c r="GM446" s="33"/>
      <c r="GN446" s="33"/>
      <c r="GO446" s="33"/>
      <c r="GP446" s="33"/>
      <c r="GQ446" s="33"/>
      <c r="GR446" s="33"/>
      <c r="GS446" s="33"/>
      <c r="GT446" s="33"/>
    </row>
    <row r="447" spans="1:202" s="34" customFormat="1" ht="15" outlineLevel="1" x14ac:dyDescent="0.2">
      <c r="A447" s="165"/>
      <c r="B447" s="165" t="s">
        <v>105</v>
      </c>
      <c r="C447" s="217" t="str">
        <f>+VLOOKUP(B:B,INSUMOS!A:C,2,FALSE)</f>
        <v>CUADRILLA AA  (OFICIAL + 2 AYUDANTE)- ALBAÑILERIA CON PRESTACIONES</v>
      </c>
      <c r="D447" s="190" t="str">
        <f>+VLOOKUP(B:B,INSUMOS!A:C,3,FALSE)</f>
        <v>HC</v>
      </c>
      <c r="E447" s="239">
        <v>2.1</v>
      </c>
      <c r="F447" s="240"/>
      <c r="G447" s="220">
        <f>+VLOOKUP(B:B,INSUMOS!A:H,4,FALSE)</f>
        <v>40394.268199999999</v>
      </c>
      <c r="H447" s="220">
        <f t="shared" si="75"/>
        <v>84827.963220000005</v>
      </c>
      <c r="I447" s="220">
        <f>+VLOOKUP(B:B,INSUMOS!A:H,5,FALSE)</f>
        <v>0</v>
      </c>
      <c r="J447" s="220">
        <f t="shared" si="75"/>
        <v>0</v>
      </c>
      <c r="K447" s="57"/>
      <c r="L447" s="103"/>
      <c r="M447" s="33"/>
      <c r="N447" s="33"/>
      <c r="O447" s="33"/>
      <c r="P447" s="33"/>
      <c r="Q447" s="33"/>
      <c r="R447" s="33"/>
      <c r="S447" s="33"/>
      <c r="T447" s="33"/>
      <c r="U447" s="33"/>
      <c r="V447" s="33"/>
      <c r="W447" s="33"/>
      <c r="X447" s="33"/>
      <c r="Y447" s="33"/>
      <c r="Z447" s="33"/>
      <c r="AA447" s="33"/>
      <c r="AB447" s="33"/>
      <c r="AC447" s="33"/>
      <c r="AD447" s="33"/>
      <c r="AE447" s="33"/>
      <c r="AF447" s="33"/>
      <c r="AG447" s="33"/>
      <c r="AH447" s="33"/>
      <c r="AI447" s="33"/>
      <c r="AJ447" s="33"/>
      <c r="AK447" s="33"/>
      <c r="AL447" s="33"/>
      <c r="AM447" s="33"/>
      <c r="AN447" s="33"/>
      <c r="AO447" s="33"/>
      <c r="AP447" s="33"/>
      <c r="AQ447" s="33"/>
      <c r="AR447" s="33"/>
      <c r="AS447" s="33"/>
      <c r="AT447" s="33"/>
      <c r="AU447" s="33"/>
      <c r="AV447" s="33"/>
      <c r="AW447" s="33"/>
      <c r="AX447" s="33"/>
      <c r="AY447" s="33"/>
      <c r="AZ447" s="33"/>
      <c r="BA447" s="33"/>
      <c r="BB447" s="33"/>
      <c r="BC447" s="33"/>
      <c r="BD447" s="33"/>
      <c r="BE447" s="33"/>
      <c r="BF447" s="33"/>
      <c r="BG447" s="33"/>
      <c r="BH447" s="33"/>
      <c r="BI447" s="33"/>
      <c r="BJ447" s="33"/>
      <c r="BK447" s="33"/>
      <c r="BL447" s="33"/>
      <c r="BM447" s="33"/>
      <c r="BN447" s="33"/>
      <c r="BO447" s="33"/>
      <c r="BP447" s="33"/>
      <c r="BQ447" s="33"/>
      <c r="BR447" s="33"/>
      <c r="BS447" s="33"/>
      <c r="BT447" s="33"/>
      <c r="BU447" s="33"/>
      <c r="BV447" s="33"/>
      <c r="BW447" s="33"/>
      <c r="BX447" s="33"/>
      <c r="BY447" s="33"/>
      <c r="BZ447" s="33"/>
      <c r="CA447" s="33"/>
      <c r="CB447" s="33"/>
      <c r="CC447" s="33"/>
      <c r="CD447" s="33"/>
      <c r="CE447" s="33"/>
      <c r="CF447" s="33"/>
      <c r="CG447" s="33"/>
      <c r="CH447" s="33"/>
      <c r="CI447" s="33"/>
      <c r="CJ447" s="33"/>
      <c r="CK447" s="33"/>
      <c r="CL447" s="33"/>
      <c r="CM447" s="33"/>
      <c r="CN447" s="33"/>
      <c r="CO447" s="33"/>
      <c r="CP447" s="33"/>
      <c r="CQ447" s="33"/>
      <c r="CR447" s="33"/>
      <c r="CS447" s="33"/>
      <c r="CT447" s="33"/>
      <c r="CU447" s="33"/>
      <c r="CV447" s="33"/>
      <c r="CW447" s="33"/>
      <c r="CX447" s="33"/>
      <c r="CY447" s="33"/>
      <c r="CZ447" s="33"/>
      <c r="DA447" s="33"/>
      <c r="DB447" s="33"/>
      <c r="DC447" s="33"/>
      <c r="DD447" s="33"/>
      <c r="DE447" s="33"/>
      <c r="DF447" s="33"/>
      <c r="DG447" s="33"/>
      <c r="DH447" s="33"/>
      <c r="DI447" s="33"/>
      <c r="DJ447" s="33"/>
      <c r="DK447" s="33"/>
      <c r="DL447" s="33"/>
      <c r="DM447" s="33"/>
      <c r="DN447" s="33"/>
      <c r="DO447" s="33"/>
      <c r="DP447" s="33"/>
      <c r="DQ447" s="33"/>
      <c r="DR447" s="33"/>
      <c r="DS447" s="33"/>
      <c r="DT447" s="33"/>
      <c r="DU447" s="33"/>
      <c r="DV447" s="33"/>
      <c r="DW447" s="33"/>
      <c r="DX447" s="33"/>
      <c r="DY447" s="33"/>
      <c r="DZ447" s="33"/>
      <c r="EA447" s="33"/>
      <c r="EB447" s="33"/>
      <c r="EC447" s="33"/>
      <c r="ED447" s="33"/>
      <c r="EE447" s="33"/>
      <c r="EF447" s="33"/>
      <c r="EG447" s="33"/>
      <c r="EH447" s="33"/>
      <c r="EI447" s="33"/>
      <c r="EJ447" s="33"/>
      <c r="EK447" s="33"/>
      <c r="EL447" s="33"/>
      <c r="EM447" s="33"/>
      <c r="EN447" s="33"/>
      <c r="EO447" s="33"/>
      <c r="EP447" s="33"/>
      <c r="EQ447" s="33"/>
      <c r="ER447" s="33"/>
      <c r="ES447" s="33"/>
      <c r="ET447" s="33"/>
      <c r="EU447" s="33"/>
      <c r="EV447" s="33"/>
      <c r="EW447" s="33"/>
      <c r="EX447" s="33"/>
      <c r="EY447" s="33"/>
      <c r="EZ447" s="33"/>
      <c r="FA447" s="33"/>
      <c r="FB447" s="33"/>
      <c r="FC447" s="33"/>
      <c r="FD447" s="33"/>
      <c r="FE447" s="33"/>
      <c r="FF447" s="33"/>
      <c r="FG447" s="33"/>
      <c r="FH447" s="33"/>
      <c r="FI447" s="33"/>
      <c r="FJ447" s="33"/>
      <c r="FK447" s="33"/>
      <c r="FL447" s="33"/>
      <c r="FM447" s="33"/>
      <c r="FN447" s="33"/>
      <c r="FO447" s="33"/>
      <c r="FP447" s="33"/>
      <c r="FQ447" s="33"/>
      <c r="FR447" s="33"/>
      <c r="FS447" s="33"/>
      <c r="FT447" s="33"/>
      <c r="FU447" s="33"/>
      <c r="FV447" s="33"/>
      <c r="FW447" s="33"/>
      <c r="FX447" s="33"/>
      <c r="FY447" s="33"/>
      <c r="FZ447" s="33"/>
      <c r="GA447" s="33"/>
      <c r="GB447" s="33"/>
      <c r="GC447" s="33"/>
      <c r="GD447" s="33"/>
      <c r="GE447" s="33"/>
      <c r="GF447" s="33"/>
      <c r="GG447" s="33"/>
      <c r="GH447" s="33"/>
      <c r="GI447" s="33"/>
      <c r="GJ447" s="33"/>
      <c r="GK447" s="33"/>
      <c r="GL447" s="33"/>
      <c r="GM447" s="33"/>
      <c r="GN447" s="33"/>
      <c r="GO447" s="33"/>
      <c r="GP447" s="33"/>
      <c r="GQ447" s="33"/>
      <c r="GR447" s="33"/>
      <c r="GS447" s="33"/>
      <c r="GT447" s="33"/>
    </row>
    <row r="448" spans="1:202" s="34" customFormat="1" ht="15" x14ac:dyDescent="0.2">
      <c r="A448" s="211" t="s">
        <v>1922</v>
      </c>
      <c r="B448" s="211"/>
      <c r="C448" s="212" t="s">
        <v>1923</v>
      </c>
      <c r="D448" s="213" t="s">
        <v>287</v>
      </c>
      <c r="E448" s="214"/>
      <c r="F448" s="215"/>
      <c r="G448" s="216"/>
      <c r="H448" s="216">
        <f>SUBTOTAL(9,H449:H452)</f>
        <v>13907.127408002561</v>
      </c>
      <c r="I448" s="216"/>
      <c r="J448" s="216">
        <f>SUBTOTAL(9,J449:J452)</f>
        <v>0</v>
      </c>
      <c r="K448" s="57"/>
      <c r="L448" s="103"/>
      <c r="M448" s="33"/>
      <c r="N448" s="33"/>
      <c r="O448" s="33"/>
      <c r="P448" s="33"/>
      <c r="Q448" s="33"/>
      <c r="R448" s="33"/>
      <c r="S448" s="33"/>
      <c r="T448" s="33"/>
      <c r="U448" s="33"/>
      <c r="V448" s="33"/>
      <c r="W448" s="33"/>
      <c r="X448" s="33"/>
      <c r="Y448" s="33"/>
      <c r="Z448" s="33"/>
      <c r="AA448" s="33"/>
      <c r="AB448" s="33"/>
      <c r="AC448" s="33"/>
      <c r="AD448" s="33"/>
      <c r="AE448" s="33"/>
      <c r="AF448" s="33"/>
      <c r="AG448" s="33"/>
      <c r="AH448" s="33"/>
      <c r="AI448" s="33"/>
      <c r="AJ448" s="33"/>
      <c r="AK448" s="33"/>
      <c r="AL448" s="33"/>
      <c r="AM448" s="33"/>
      <c r="AN448" s="33"/>
      <c r="AO448" s="33"/>
      <c r="AP448" s="33"/>
      <c r="AQ448" s="33"/>
      <c r="AR448" s="33"/>
      <c r="AS448" s="33"/>
      <c r="AT448" s="33"/>
      <c r="AU448" s="33"/>
      <c r="AV448" s="33"/>
      <c r="AW448" s="33"/>
      <c r="AX448" s="33"/>
      <c r="AY448" s="33"/>
      <c r="AZ448" s="33"/>
      <c r="BA448" s="33"/>
      <c r="BB448" s="33"/>
      <c r="BC448" s="33"/>
      <c r="BD448" s="33"/>
      <c r="BE448" s="33"/>
      <c r="BF448" s="33"/>
      <c r="BG448" s="33"/>
      <c r="BH448" s="33"/>
      <c r="BI448" s="33"/>
      <c r="BJ448" s="33"/>
      <c r="BK448" s="33"/>
      <c r="BL448" s="33"/>
      <c r="BM448" s="33"/>
      <c r="BN448" s="33"/>
      <c r="BO448" s="33"/>
      <c r="BP448" s="33"/>
      <c r="BQ448" s="33"/>
      <c r="BR448" s="33"/>
      <c r="BS448" s="33"/>
      <c r="BT448" s="33"/>
      <c r="BU448" s="33"/>
      <c r="BV448" s="33"/>
      <c r="BW448" s="33"/>
      <c r="BX448" s="33"/>
      <c r="BY448" s="33"/>
      <c r="BZ448" s="33"/>
      <c r="CA448" s="33"/>
      <c r="CB448" s="33"/>
      <c r="CC448" s="33"/>
      <c r="CD448" s="33"/>
      <c r="CE448" s="33"/>
      <c r="CF448" s="33"/>
      <c r="CG448" s="33"/>
      <c r="CH448" s="33"/>
      <c r="CI448" s="33"/>
      <c r="CJ448" s="33"/>
      <c r="CK448" s="33"/>
      <c r="CL448" s="33"/>
      <c r="CM448" s="33"/>
      <c r="CN448" s="33"/>
      <c r="CO448" s="33"/>
      <c r="CP448" s="33"/>
      <c r="CQ448" s="33"/>
      <c r="CR448" s="33"/>
      <c r="CS448" s="33"/>
      <c r="CT448" s="33"/>
      <c r="CU448" s="33"/>
      <c r="CV448" s="33"/>
      <c r="CW448" s="33"/>
      <c r="CX448" s="33"/>
      <c r="CY448" s="33"/>
      <c r="CZ448" s="33"/>
      <c r="DA448" s="33"/>
      <c r="DB448" s="33"/>
      <c r="DC448" s="33"/>
      <c r="DD448" s="33"/>
      <c r="DE448" s="33"/>
      <c r="DF448" s="33"/>
      <c r="DG448" s="33"/>
      <c r="DH448" s="33"/>
      <c r="DI448" s="33"/>
      <c r="DJ448" s="33"/>
      <c r="DK448" s="33"/>
      <c r="DL448" s="33"/>
      <c r="DM448" s="33"/>
      <c r="DN448" s="33"/>
      <c r="DO448" s="33"/>
      <c r="DP448" s="33"/>
      <c r="DQ448" s="33"/>
      <c r="DR448" s="33"/>
      <c r="DS448" s="33"/>
      <c r="DT448" s="33"/>
      <c r="DU448" s="33"/>
      <c r="DV448" s="33"/>
      <c r="DW448" s="33"/>
      <c r="DX448" s="33"/>
      <c r="DY448" s="33"/>
      <c r="DZ448" s="33"/>
      <c r="EA448" s="33"/>
      <c r="EB448" s="33"/>
      <c r="EC448" s="33"/>
      <c r="ED448" s="33"/>
      <c r="EE448" s="33"/>
      <c r="EF448" s="33"/>
      <c r="EG448" s="33"/>
      <c r="EH448" s="33"/>
      <c r="EI448" s="33"/>
      <c r="EJ448" s="33"/>
      <c r="EK448" s="33"/>
      <c r="EL448" s="33"/>
      <c r="EM448" s="33"/>
      <c r="EN448" s="33"/>
      <c r="EO448" s="33"/>
      <c r="EP448" s="33"/>
      <c r="EQ448" s="33"/>
      <c r="ER448" s="33"/>
      <c r="ES448" s="33"/>
      <c r="ET448" s="33"/>
      <c r="EU448" s="33"/>
      <c r="EV448" s="33"/>
      <c r="EW448" s="33"/>
      <c r="EX448" s="33"/>
      <c r="EY448" s="33"/>
      <c r="EZ448" s="33"/>
      <c r="FA448" s="33"/>
      <c r="FB448" s="33"/>
      <c r="FC448" s="33"/>
      <c r="FD448" s="33"/>
      <c r="FE448" s="33"/>
      <c r="FF448" s="33"/>
      <c r="FG448" s="33"/>
      <c r="FH448" s="33"/>
      <c r="FI448" s="33"/>
      <c r="FJ448" s="33"/>
      <c r="FK448" s="33"/>
      <c r="FL448" s="33"/>
      <c r="FM448" s="33"/>
      <c r="FN448" s="33"/>
      <c r="FO448" s="33"/>
      <c r="FP448" s="33"/>
      <c r="FQ448" s="33"/>
      <c r="FR448" s="33"/>
      <c r="FS448" s="33"/>
      <c r="FT448" s="33"/>
      <c r="FU448" s="33"/>
      <c r="FV448" s="33"/>
      <c r="FW448" s="33"/>
      <c r="FX448" s="33"/>
      <c r="FY448" s="33"/>
      <c r="FZ448" s="33"/>
      <c r="GA448" s="33"/>
      <c r="GB448" s="33"/>
      <c r="GC448" s="33"/>
      <c r="GD448" s="33"/>
      <c r="GE448" s="33"/>
      <c r="GF448" s="33"/>
      <c r="GG448" s="33"/>
      <c r="GH448" s="33"/>
      <c r="GI448" s="33"/>
      <c r="GJ448" s="33"/>
      <c r="GK448" s="33"/>
      <c r="GL448" s="33"/>
      <c r="GM448" s="33"/>
      <c r="GN448" s="33"/>
      <c r="GO448" s="33"/>
      <c r="GP448" s="33"/>
      <c r="GQ448" s="33"/>
      <c r="GR448" s="33"/>
      <c r="GS448" s="33"/>
      <c r="GT448" s="33"/>
    </row>
    <row r="449" spans="1:202" s="34" customFormat="1" ht="15" outlineLevel="1" x14ac:dyDescent="0.2">
      <c r="A449" s="165"/>
      <c r="B449" s="165" t="s">
        <v>251</v>
      </c>
      <c r="C449" s="217" t="str">
        <f>+VLOOKUP(B:B,INSUMOS!A:C,2,FALSE)</f>
        <v>HERRAMIENTA MENOR</v>
      </c>
      <c r="D449" s="190" t="str">
        <f>+VLOOKUP(B:B,INSUMOS!A:C,3,FALSE)</f>
        <v>GLB</v>
      </c>
      <c r="E449" s="243">
        <v>0.1</v>
      </c>
      <c r="F449" s="241"/>
      <c r="G449" s="220">
        <f>+VLOOKUP(B:B,INSUMOS!A:H,4,FALSE)</f>
        <v>4066.5798144</v>
      </c>
      <c r="H449" s="220">
        <f t="shared" ref="H449:J452" si="76">($E449+$F449)*G449</f>
        <v>406.65798144000001</v>
      </c>
      <c r="I449" s="220">
        <f>+VLOOKUP(B:B,INSUMOS!A:H,5,FALSE)</f>
        <v>0</v>
      </c>
      <c r="J449" s="220">
        <f t="shared" si="76"/>
        <v>0</v>
      </c>
      <c r="K449" s="57"/>
      <c r="L449" s="103"/>
      <c r="M449" s="33"/>
      <c r="N449" s="33"/>
      <c r="O449" s="33"/>
      <c r="P449" s="33"/>
      <c r="Q449" s="33"/>
      <c r="R449" s="33"/>
      <c r="S449" s="33"/>
      <c r="T449" s="33"/>
      <c r="U449" s="33"/>
      <c r="V449" s="33"/>
      <c r="W449" s="33"/>
      <c r="X449" s="33"/>
      <c r="Y449" s="33"/>
      <c r="Z449" s="33"/>
      <c r="AA449" s="33"/>
      <c r="AB449" s="33"/>
      <c r="AC449" s="33"/>
      <c r="AD449" s="33"/>
      <c r="AE449" s="33"/>
      <c r="AF449" s="33"/>
      <c r="AG449" s="33"/>
      <c r="AH449" s="33"/>
      <c r="AI449" s="33"/>
      <c r="AJ449" s="33"/>
      <c r="AK449" s="33"/>
      <c r="AL449" s="33"/>
      <c r="AM449" s="33"/>
      <c r="AN449" s="33"/>
      <c r="AO449" s="33"/>
      <c r="AP449" s="33"/>
      <c r="AQ449" s="33"/>
      <c r="AR449" s="33"/>
      <c r="AS449" s="33"/>
      <c r="AT449" s="33"/>
      <c r="AU449" s="33"/>
      <c r="AV449" s="33"/>
      <c r="AW449" s="33"/>
      <c r="AX449" s="33"/>
      <c r="AY449" s="33"/>
      <c r="AZ449" s="33"/>
      <c r="BA449" s="33"/>
      <c r="BB449" s="33"/>
      <c r="BC449" s="33"/>
      <c r="BD449" s="33"/>
      <c r="BE449" s="33"/>
      <c r="BF449" s="33"/>
      <c r="BG449" s="33"/>
      <c r="BH449" s="33"/>
      <c r="BI449" s="33"/>
      <c r="BJ449" s="33"/>
      <c r="BK449" s="33"/>
      <c r="BL449" s="33"/>
      <c r="BM449" s="33"/>
      <c r="BN449" s="33"/>
      <c r="BO449" s="33"/>
      <c r="BP449" s="33"/>
      <c r="BQ449" s="33"/>
      <c r="BR449" s="33"/>
      <c r="BS449" s="33"/>
      <c r="BT449" s="33"/>
      <c r="BU449" s="33"/>
      <c r="BV449" s="33"/>
      <c r="BW449" s="33"/>
      <c r="BX449" s="33"/>
      <c r="BY449" s="33"/>
      <c r="BZ449" s="33"/>
      <c r="CA449" s="33"/>
      <c r="CB449" s="33"/>
      <c r="CC449" s="33"/>
      <c r="CD449" s="33"/>
      <c r="CE449" s="33"/>
      <c r="CF449" s="33"/>
      <c r="CG449" s="33"/>
      <c r="CH449" s="33"/>
      <c r="CI449" s="33"/>
      <c r="CJ449" s="33"/>
      <c r="CK449" s="33"/>
      <c r="CL449" s="33"/>
      <c r="CM449" s="33"/>
      <c r="CN449" s="33"/>
      <c r="CO449" s="33"/>
      <c r="CP449" s="33"/>
      <c r="CQ449" s="33"/>
      <c r="CR449" s="33"/>
      <c r="CS449" s="33"/>
      <c r="CT449" s="33"/>
      <c r="CU449" s="33"/>
      <c r="CV449" s="33"/>
      <c r="CW449" s="33"/>
      <c r="CX449" s="33"/>
      <c r="CY449" s="33"/>
      <c r="CZ449" s="33"/>
      <c r="DA449" s="33"/>
      <c r="DB449" s="33"/>
      <c r="DC449" s="33"/>
      <c r="DD449" s="33"/>
      <c r="DE449" s="33"/>
      <c r="DF449" s="33"/>
      <c r="DG449" s="33"/>
      <c r="DH449" s="33"/>
      <c r="DI449" s="33"/>
      <c r="DJ449" s="33"/>
      <c r="DK449" s="33"/>
      <c r="DL449" s="33"/>
      <c r="DM449" s="33"/>
      <c r="DN449" s="33"/>
      <c r="DO449" s="33"/>
      <c r="DP449" s="33"/>
      <c r="DQ449" s="33"/>
      <c r="DR449" s="33"/>
      <c r="DS449" s="33"/>
      <c r="DT449" s="33"/>
      <c r="DU449" s="33"/>
      <c r="DV449" s="33"/>
      <c r="DW449" s="33"/>
      <c r="DX449" s="33"/>
      <c r="DY449" s="33"/>
      <c r="DZ449" s="33"/>
      <c r="EA449" s="33"/>
      <c r="EB449" s="33"/>
      <c r="EC449" s="33"/>
      <c r="ED449" s="33"/>
      <c r="EE449" s="33"/>
      <c r="EF449" s="33"/>
      <c r="EG449" s="33"/>
      <c r="EH449" s="33"/>
      <c r="EI449" s="33"/>
      <c r="EJ449" s="33"/>
      <c r="EK449" s="33"/>
      <c r="EL449" s="33"/>
      <c r="EM449" s="33"/>
      <c r="EN449" s="33"/>
      <c r="EO449" s="33"/>
      <c r="EP449" s="33"/>
      <c r="EQ449" s="33"/>
      <c r="ER449" s="33"/>
      <c r="ES449" s="33"/>
      <c r="ET449" s="33"/>
      <c r="EU449" s="33"/>
      <c r="EV449" s="33"/>
      <c r="EW449" s="33"/>
      <c r="EX449" s="33"/>
      <c r="EY449" s="33"/>
      <c r="EZ449" s="33"/>
      <c r="FA449" s="33"/>
      <c r="FB449" s="33"/>
      <c r="FC449" s="33"/>
      <c r="FD449" s="33"/>
      <c r="FE449" s="33"/>
      <c r="FF449" s="33"/>
      <c r="FG449" s="33"/>
      <c r="FH449" s="33"/>
      <c r="FI449" s="33"/>
      <c r="FJ449" s="33"/>
      <c r="FK449" s="33"/>
      <c r="FL449" s="33"/>
      <c r="FM449" s="33"/>
      <c r="FN449" s="33"/>
      <c r="FO449" s="33"/>
      <c r="FP449" s="33"/>
      <c r="FQ449" s="33"/>
      <c r="FR449" s="33"/>
      <c r="FS449" s="33"/>
      <c r="FT449" s="33"/>
      <c r="FU449" s="33"/>
      <c r="FV449" s="33"/>
      <c r="FW449" s="33"/>
      <c r="FX449" s="33"/>
      <c r="FY449" s="33"/>
      <c r="FZ449" s="33"/>
      <c r="GA449" s="33"/>
      <c r="GB449" s="33"/>
      <c r="GC449" s="33"/>
      <c r="GD449" s="33"/>
      <c r="GE449" s="33"/>
      <c r="GF449" s="33"/>
      <c r="GG449" s="33"/>
      <c r="GH449" s="33"/>
      <c r="GI449" s="33"/>
      <c r="GJ449" s="33"/>
      <c r="GK449" s="33"/>
      <c r="GL449" s="33"/>
      <c r="GM449" s="33"/>
      <c r="GN449" s="33"/>
      <c r="GO449" s="33"/>
      <c r="GP449" s="33"/>
      <c r="GQ449" s="33"/>
      <c r="GR449" s="33"/>
      <c r="GS449" s="33"/>
      <c r="GT449" s="33"/>
    </row>
    <row r="450" spans="1:202" s="34" customFormat="1" ht="15" outlineLevel="1" x14ac:dyDescent="0.2">
      <c r="A450" s="165"/>
      <c r="B450" s="165" t="s">
        <v>616</v>
      </c>
      <c r="C450" s="217" t="str">
        <f>+VLOOKUP(B:B,INSUMOS!A:C,2,FALSE)</f>
        <v>SILICONA NEUTRA BLANCA TIPO PINTUCO O SIMILAR 300 ML</v>
      </c>
      <c r="D450" s="190" t="str">
        <f>+VLOOKUP(B:B,INSUMOS!A:C,3,FALSE)</f>
        <v>UN</v>
      </c>
      <c r="E450" s="243">
        <v>0.2</v>
      </c>
      <c r="F450" s="241"/>
      <c r="G450" s="220">
        <f>+VLOOKUP(B:B,INSUMOS!A:H,4,FALSE)</f>
        <v>32924.6518576128</v>
      </c>
      <c r="H450" s="220">
        <f t="shared" si="76"/>
        <v>6584.9303715225606</v>
      </c>
      <c r="I450" s="220">
        <f>+VLOOKUP(B:B,INSUMOS!A:H,5,FALSE)</f>
        <v>0</v>
      </c>
      <c r="J450" s="220">
        <f t="shared" si="76"/>
        <v>0</v>
      </c>
      <c r="K450" s="57"/>
      <c r="L450" s="103"/>
      <c r="M450" s="33"/>
      <c r="N450" s="33"/>
      <c r="O450" s="33"/>
      <c r="P450" s="33"/>
      <c r="Q450" s="33"/>
      <c r="R450" s="33"/>
      <c r="S450" s="33"/>
      <c r="T450" s="33"/>
      <c r="U450" s="33"/>
      <c r="V450" s="33"/>
      <c r="W450" s="33"/>
      <c r="X450" s="33"/>
      <c r="Y450" s="33"/>
      <c r="Z450" s="33"/>
      <c r="AA450" s="33"/>
      <c r="AB450" s="33"/>
      <c r="AC450" s="33"/>
      <c r="AD450" s="33"/>
      <c r="AE450" s="33"/>
      <c r="AF450" s="33"/>
      <c r="AG450" s="33"/>
      <c r="AH450" s="33"/>
      <c r="AI450" s="33"/>
      <c r="AJ450" s="33"/>
      <c r="AK450" s="33"/>
      <c r="AL450" s="33"/>
      <c r="AM450" s="33"/>
      <c r="AN450" s="33"/>
      <c r="AO450" s="33"/>
      <c r="AP450" s="33"/>
      <c r="AQ450" s="33"/>
      <c r="AR450" s="33"/>
      <c r="AS450" s="33"/>
      <c r="AT450" s="33"/>
      <c r="AU450" s="33"/>
      <c r="AV450" s="33"/>
      <c r="AW450" s="33"/>
      <c r="AX450" s="33"/>
      <c r="AY450" s="33"/>
      <c r="AZ450" s="33"/>
      <c r="BA450" s="33"/>
      <c r="BB450" s="33"/>
      <c r="BC450" s="33"/>
      <c r="BD450" s="33"/>
      <c r="BE450" s="33"/>
      <c r="BF450" s="33"/>
      <c r="BG450" s="33"/>
      <c r="BH450" s="33"/>
      <c r="BI450" s="33"/>
      <c r="BJ450" s="33"/>
      <c r="BK450" s="33"/>
      <c r="BL450" s="33"/>
      <c r="BM450" s="33"/>
      <c r="BN450" s="33"/>
      <c r="BO450" s="33"/>
      <c r="BP450" s="33"/>
      <c r="BQ450" s="33"/>
      <c r="BR450" s="33"/>
      <c r="BS450" s="33"/>
      <c r="BT450" s="33"/>
      <c r="BU450" s="33"/>
      <c r="BV450" s="33"/>
      <c r="BW450" s="33"/>
      <c r="BX450" s="33"/>
      <c r="BY450" s="33"/>
      <c r="BZ450" s="33"/>
      <c r="CA450" s="33"/>
      <c r="CB450" s="33"/>
      <c r="CC450" s="33"/>
      <c r="CD450" s="33"/>
      <c r="CE450" s="33"/>
      <c r="CF450" s="33"/>
      <c r="CG450" s="33"/>
      <c r="CH450" s="33"/>
      <c r="CI450" s="33"/>
      <c r="CJ450" s="33"/>
      <c r="CK450" s="33"/>
      <c r="CL450" s="33"/>
      <c r="CM450" s="33"/>
      <c r="CN450" s="33"/>
      <c r="CO450" s="33"/>
      <c r="CP450" s="33"/>
      <c r="CQ450" s="33"/>
      <c r="CR450" s="33"/>
      <c r="CS450" s="33"/>
      <c r="CT450" s="33"/>
      <c r="CU450" s="33"/>
      <c r="CV450" s="33"/>
      <c r="CW450" s="33"/>
      <c r="CX450" s="33"/>
      <c r="CY450" s="33"/>
      <c r="CZ450" s="33"/>
      <c r="DA450" s="33"/>
      <c r="DB450" s="33"/>
      <c r="DC450" s="33"/>
      <c r="DD450" s="33"/>
      <c r="DE450" s="33"/>
      <c r="DF450" s="33"/>
      <c r="DG450" s="33"/>
      <c r="DH450" s="33"/>
      <c r="DI450" s="33"/>
      <c r="DJ450" s="33"/>
      <c r="DK450" s="33"/>
      <c r="DL450" s="33"/>
      <c r="DM450" s="33"/>
      <c r="DN450" s="33"/>
      <c r="DO450" s="33"/>
      <c r="DP450" s="33"/>
      <c r="DQ450" s="33"/>
      <c r="DR450" s="33"/>
      <c r="DS450" s="33"/>
      <c r="DT450" s="33"/>
      <c r="DU450" s="33"/>
      <c r="DV450" s="33"/>
      <c r="DW450" s="33"/>
      <c r="DX450" s="33"/>
      <c r="DY450" s="33"/>
      <c r="DZ450" s="33"/>
      <c r="EA450" s="33"/>
      <c r="EB450" s="33"/>
      <c r="EC450" s="33"/>
      <c r="ED450" s="33"/>
      <c r="EE450" s="33"/>
      <c r="EF450" s="33"/>
      <c r="EG450" s="33"/>
      <c r="EH450" s="33"/>
      <c r="EI450" s="33"/>
      <c r="EJ450" s="33"/>
      <c r="EK450" s="33"/>
      <c r="EL450" s="33"/>
      <c r="EM450" s="33"/>
      <c r="EN450" s="33"/>
      <c r="EO450" s="33"/>
      <c r="EP450" s="33"/>
      <c r="EQ450" s="33"/>
      <c r="ER450" s="33"/>
      <c r="ES450" s="33"/>
      <c r="ET450" s="33"/>
      <c r="EU450" s="33"/>
      <c r="EV450" s="33"/>
      <c r="EW450" s="33"/>
      <c r="EX450" s="33"/>
      <c r="EY450" s="33"/>
      <c r="EZ450" s="33"/>
      <c r="FA450" s="33"/>
      <c r="FB450" s="33"/>
      <c r="FC450" s="33"/>
      <c r="FD450" s="33"/>
      <c r="FE450" s="33"/>
      <c r="FF450" s="33"/>
      <c r="FG450" s="33"/>
      <c r="FH450" s="33"/>
      <c r="FI450" s="33"/>
      <c r="FJ450" s="33"/>
      <c r="FK450" s="33"/>
      <c r="FL450" s="33"/>
      <c r="FM450" s="33"/>
      <c r="FN450" s="33"/>
      <c r="FO450" s="33"/>
      <c r="FP450" s="33"/>
      <c r="FQ450" s="33"/>
      <c r="FR450" s="33"/>
      <c r="FS450" s="33"/>
      <c r="FT450" s="33"/>
      <c r="FU450" s="33"/>
      <c r="FV450" s="33"/>
      <c r="FW450" s="33"/>
      <c r="FX450" s="33"/>
      <c r="FY450" s="33"/>
      <c r="FZ450" s="33"/>
      <c r="GA450" s="33"/>
      <c r="GB450" s="33"/>
      <c r="GC450" s="33"/>
      <c r="GD450" s="33"/>
      <c r="GE450" s="33"/>
      <c r="GF450" s="33"/>
      <c r="GG450" s="33"/>
      <c r="GH450" s="33"/>
      <c r="GI450" s="33"/>
      <c r="GJ450" s="33"/>
      <c r="GK450" s="33"/>
      <c r="GL450" s="33"/>
      <c r="GM450" s="33"/>
      <c r="GN450" s="33"/>
      <c r="GO450" s="33"/>
      <c r="GP450" s="33"/>
      <c r="GQ450" s="33"/>
      <c r="GR450" s="33"/>
      <c r="GS450" s="33"/>
      <c r="GT450" s="33"/>
    </row>
    <row r="451" spans="1:202" s="34" customFormat="1" ht="15" outlineLevel="1" x14ac:dyDescent="0.2">
      <c r="A451" s="165"/>
      <c r="B451" s="165" t="s">
        <v>967</v>
      </c>
      <c r="C451" s="217" t="str">
        <f>+VLOOKUP(B:B,INSUMOS!A:C,2,FALSE)</f>
        <v>REJILLA PLASTICA 3"X2" SOSCO</v>
      </c>
      <c r="D451" s="190" t="str">
        <f>+VLOOKUP(B:B,INSUMOS!A:C,3,FALSE)</f>
        <v>UN</v>
      </c>
      <c r="E451" s="243">
        <v>1</v>
      </c>
      <c r="F451" s="241"/>
      <c r="G451" s="220">
        <f>+VLOOKUP(B:B,INSUMOS!A:H,4,FALSE)</f>
        <v>4562.9872742399994</v>
      </c>
      <c r="H451" s="220">
        <f t="shared" si="76"/>
        <v>4562.9872742399994</v>
      </c>
      <c r="I451" s="220">
        <f>+VLOOKUP(B:B,INSUMOS!A:H,5,FALSE)</f>
        <v>0</v>
      </c>
      <c r="J451" s="220">
        <f t="shared" si="76"/>
        <v>0</v>
      </c>
      <c r="K451" s="57"/>
      <c r="L451" s="103"/>
      <c r="M451" s="33"/>
      <c r="N451" s="33"/>
      <c r="O451" s="33"/>
      <c r="P451" s="33"/>
      <c r="Q451" s="33"/>
      <c r="R451" s="33"/>
      <c r="S451" s="33"/>
      <c r="T451" s="33"/>
      <c r="U451" s="33"/>
      <c r="V451" s="33"/>
      <c r="W451" s="33"/>
      <c r="X451" s="33"/>
      <c r="Y451" s="33"/>
      <c r="Z451" s="33"/>
      <c r="AA451" s="33"/>
      <c r="AB451" s="33"/>
      <c r="AC451" s="33"/>
      <c r="AD451" s="33"/>
      <c r="AE451" s="33"/>
      <c r="AF451" s="33"/>
      <c r="AG451" s="33"/>
      <c r="AH451" s="33"/>
      <c r="AI451" s="33"/>
      <c r="AJ451" s="33"/>
      <c r="AK451" s="33"/>
      <c r="AL451" s="33"/>
      <c r="AM451" s="33"/>
      <c r="AN451" s="33"/>
      <c r="AO451" s="33"/>
      <c r="AP451" s="33"/>
      <c r="AQ451" s="33"/>
      <c r="AR451" s="33"/>
      <c r="AS451" s="33"/>
      <c r="AT451" s="33"/>
      <c r="AU451" s="33"/>
      <c r="AV451" s="33"/>
      <c r="AW451" s="33"/>
      <c r="AX451" s="33"/>
      <c r="AY451" s="33"/>
      <c r="AZ451" s="33"/>
      <c r="BA451" s="33"/>
      <c r="BB451" s="33"/>
      <c r="BC451" s="33"/>
      <c r="BD451" s="33"/>
      <c r="BE451" s="33"/>
      <c r="BF451" s="33"/>
      <c r="BG451" s="33"/>
      <c r="BH451" s="33"/>
      <c r="BI451" s="33"/>
      <c r="BJ451" s="33"/>
      <c r="BK451" s="33"/>
      <c r="BL451" s="33"/>
      <c r="BM451" s="33"/>
      <c r="BN451" s="33"/>
      <c r="BO451" s="33"/>
      <c r="BP451" s="33"/>
      <c r="BQ451" s="33"/>
      <c r="BR451" s="33"/>
      <c r="BS451" s="33"/>
      <c r="BT451" s="33"/>
      <c r="BU451" s="33"/>
      <c r="BV451" s="33"/>
      <c r="BW451" s="33"/>
      <c r="BX451" s="33"/>
      <c r="BY451" s="33"/>
      <c r="BZ451" s="33"/>
      <c r="CA451" s="33"/>
      <c r="CB451" s="33"/>
      <c r="CC451" s="33"/>
      <c r="CD451" s="33"/>
      <c r="CE451" s="33"/>
      <c r="CF451" s="33"/>
      <c r="CG451" s="33"/>
      <c r="CH451" s="33"/>
      <c r="CI451" s="33"/>
      <c r="CJ451" s="33"/>
      <c r="CK451" s="33"/>
      <c r="CL451" s="33"/>
      <c r="CM451" s="33"/>
      <c r="CN451" s="33"/>
      <c r="CO451" s="33"/>
      <c r="CP451" s="33"/>
      <c r="CQ451" s="33"/>
      <c r="CR451" s="33"/>
      <c r="CS451" s="33"/>
      <c r="CT451" s="33"/>
      <c r="CU451" s="33"/>
      <c r="CV451" s="33"/>
      <c r="CW451" s="33"/>
      <c r="CX451" s="33"/>
      <c r="CY451" s="33"/>
      <c r="CZ451" s="33"/>
      <c r="DA451" s="33"/>
      <c r="DB451" s="33"/>
      <c r="DC451" s="33"/>
      <c r="DD451" s="33"/>
      <c r="DE451" s="33"/>
      <c r="DF451" s="33"/>
      <c r="DG451" s="33"/>
      <c r="DH451" s="33"/>
      <c r="DI451" s="33"/>
      <c r="DJ451" s="33"/>
      <c r="DK451" s="33"/>
      <c r="DL451" s="33"/>
      <c r="DM451" s="33"/>
      <c r="DN451" s="33"/>
      <c r="DO451" s="33"/>
      <c r="DP451" s="33"/>
      <c r="DQ451" s="33"/>
      <c r="DR451" s="33"/>
      <c r="DS451" s="33"/>
      <c r="DT451" s="33"/>
      <c r="DU451" s="33"/>
      <c r="DV451" s="33"/>
      <c r="DW451" s="33"/>
      <c r="DX451" s="33"/>
      <c r="DY451" s="33"/>
      <c r="DZ451" s="33"/>
      <c r="EA451" s="33"/>
      <c r="EB451" s="33"/>
      <c r="EC451" s="33"/>
      <c r="ED451" s="33"/>
      <c r="EE451" s="33"/>
      <c r="EF451" s="33"/>
      <c r="EG451" s="33"/>
      <c r="EH451" s="33"/>
      <c r="EI451" s="33"/>
      <c r="EJ451" s="33"/>
      <c r="EK451" s="33"/>
      <c r="EL451" s="33"/>
      <c r="EM451" s="33"/>
      <c r="EN451" s="33"/>
      <c r="EO451" s="33"/>
      <c r="EP451" s="33"/>
      <c r="EQ451" s="33"/>
      <c r="ER451" s="33"/>
      <c r="ES451" s="33"/>
      <c r="ET451" s="33"/>
      <c r="EU451" s="33"/>
      <c r="EV451" s="33"/>
      <c r="EW451" s="33"/>
      <c r="EX451" s="33"/>
      <c r="EY451" s="33"/>
      <c r="EZ451" s="33"/>
      <c r="FA451" s="33"/>
      <c r="FB451" s="33"/>
      <c r="FC451" s="33"/>
      <c r="FD451" s="33"/>
      <c r="FE451" s="33"/>
      <c r="FF451" s="33"/>
      <c r="FG451" s="33"/>
      <c r="FH451" s="33"/>
      <c r="FI451" s="33"/>
      <c r="FJ451" s="33"/>
      <c r="FK451" s="33"/>
      <c r="FL451" s="33"/>
      <c r="FM451" s="33"/>
      <c r="FN451" s="33"/>
      <c r="FO451" s="33"/>
      <c r="FP451" s="33"/>
      <c r="FQ451" s="33"/>
      <c r="FR451" s="33"/>
      <c r="FS451" s="33"/>
      <c r="FT451" s="33"/>
      <c r="FU451" s="33"/>
      <c r="FV451" s="33"/>
      <c r="FW451" s="33"/>
      <c r="FX451" s="33"/>
      <c r="FY451" s="33"/>
      <c r="FZ451" s="33"/>
      <c r="GA451" s="33"/>
      <c r="GB451" s="33"/>
      <c r="GC451" s="33"/>
      <c r="GD451" s="33"/>
      <c r="GE451" s="33"/>
      <c r="GF451" s="33"/>
      <c r="GG451" s="33"/>
      <c r="GH451" s="33"/>
      <c r="GI451" s="33"/>
      <c r="GJ451" s="33"/>
      <c r="GK451" s="33"/>
      <c r="GL451" s="33"/>
      <c r="GM451" s="33"/>
      <c r="GN451" s="33"/>
      <c r="GO451" s="33"/>
      <c r="GP451" s="33"/>
      <c r="GQ451" s="33"/>
      <c r="GR451" s="33"/>
      <c r="GS451" s="33"/>
      <c r="GT451" s="33"/>
    </row>
    <row r="452" spans="1:202" s="34" customFormat="1" ht="15" outlineLevel="1" x14ac:dyDescent="0.2">
      <c r="A452" s="165"/>
      <c r="B452" s="165" t="s">
        <v>14</v>
      </c>
      <c r="C452" s="217" t="str">
        <f>+VLOOKUP(B:B,INSUMOS!A:C,2,FALSE)</f>
        <v>AYUDANTE ALBAÑILERÍA CON PRESTACIONES</v>
      </c>
      <c r="D452" s="190" t="str">
        <f>+VLOOKUP(B:B,INSUMOS!A:C,3,FALSE)</f>
        <v>HH</v>
      </c>
      <c r="E452" s="243">
        <v>0.2</v>
      </c>
      <c r="F452" s="241"/>
      <c r="G452" s="220">
        <f>+VLOOKUP(B:B,INSUMOS!A:H,4,FALSE)</f>
        <v>11762.758904</v>
      </c>
      <c r="H452" s="220">
        <f t="shared" si="76"/>
        <v>2352.5517808</v>
      </c>
      <c r="I452" s="220">
        <f>+VLOOKUP(B:B,INSUMOS!A:H,5,FALSE)</f>
        <v>0</v>
      </c>
      <c r="J452" s="220">
        <f t="shared" si="76"/>
        <v>0</v>
      </c>
      <c r="K452" s="57"/>
      <c r="L452" s="103"/>
      <c r="M452" s="33"/>
      <c r="N452" s="33"/>
      <c r="O452" s="33"/>
      <c r="P452" s="33"/>
      <c r="Q452" s="33"/>
      <c r="R452" s="33"/>
      <c r="S452" s="33"/>
      <c r="T452" s="33"/>
      <c r="U452" s="33"/>
      <c r="V452" s="33"/>
      <c r="W452" s="33"/>
      <c r="X452" s="33"/>
      <c r="Y452" s="33"/>
      <c r="Z452" s="33"/>
      <c r="AA452" s="33"/>
      <c r="AB452" s="33"/>
      <c r="AC452" s="33"/>
      <c r="AD452" s="33"/>
      <c r="AE452" s="33"/>
      <c r="AF452" s="33"/>
      <c r="AG452" s="33"/>
      <c r="AH452" s="33"/>
      <c r="AI452" s="33"/>
      <c r="AJ452" s="33"/>
      <c r="AK452" s="33"/>
      <c r="AL452" s="33"/>
      <c r="AM452" s="33"/>
      <c r="AN452" s="33"/>
      <c r="AO452" s="33"/>
      <c r="AP452" s="33"/>
      <c r="AQ452" s="33"/>
      <c r="AR452" s="33"/>
      <c r="AS452" s="33"/>
      <c r="AT452" s="33"/>
      <c r="AU452" s="33"/>
      <c r="AV452" s="33"/>
      <c r="AW452" s="33"/>
      <c r="AX452" s="33"/>
      <c r="AY452" s="33"/>
      <c r="AZ452" s="33"/>
      <c r="BA452" s="33"/>
      <c r="BB452" s="33"/>
      <c r="BC452" s="33"/>
      <c r="BD452" s="33"/>
      <c r="BE452" s="33"/>
      <c r="BF452" s="33"/>
      <c r="BG452" s="33"/>
      <c r="BH452" s="33"/>
      <c r="BI452" s="33"/>
      <c r="BJ452" s="33"/>
      <c r="BK452" s="33"/>
      <c r="BL452" s="33"/>
      <c r="BM452" s="33"/>
      <c r="BN452" s="33"/>
      <c r="BO452" s="33"/>
      <c r="BP452" s="33"/>
      <c r="BQ452" s="33"/>
      <c r="BR452" s="33"/>
      <c r="BS452" s="33"/>
      <c r="BT452" s="33"/>
      <c r="BU452" s="33"/>
      <c r="BV452" s="33"/>
      <c r="BW452" s="33"/>
      <c r="BX452" s="33"/>
      <c r="BY452" s="33"/>
      <c r="BZ452" s="33"/>
      <c r="CA452" s="33"/>
      <c r="CB452" s="33"/>
      <c r="CC452" s="33"/>
      <c r="CD452" s="33"/>
      <c r="CE452" s="33"/>
      <c r="CF452" s="33"/>
      <c r="CG452" s="33"/>
      <c r="CH452" s="33"/>
      <c r="CI452" s="33"/>
      <c r="CJ452" s="33"/>
      <c r="CK452" s="33"/>
      <c r="CL452" s="33"/>
      <c r="CM452" s="33"/>
      <c r="CN452" s="33"/>
      <c r="CO452" s="33"/>
      <c r="CP452" s="33"/>
      <c r="CQ452" s="33"/>
      <c r="CR452" s="33"/>
      <c r="CS452" s="33"/>
      <c r="CT452" s="33"/>
      <c r="CU452" s="33"/>
      <c r="CV452" s="33"/>
      <c r="CW452" s="33"/>
      <c r="CX452" s="33"/>
      <c r="CY452" s="33"/>
      <c r="CZ452" s="33"/>
      <c r="DA452" s="33"/>
      <c r="DB452" s="33"/>
      <c r="DC452" s="33"/>
      <c r="DD452" s="33"/>
      <c r="DE452" s="33"/>
      <c r="DF452" s="33"/>
      <c r="DG452" s="33"/>
      <c r="DH452" s="33"/>
      <c r="DI452" s="33"/>
      <c r="DJ452" s="33"/>
      <c r="DK452" s="33"/>
      <c r="DL452" s="33"/>
      <c r="DM452" s="33"/>
      <c r="DN452" s="33"/>
      <c r="DO452" s="33"/>
      <c r="DP452" s="33"/>
      <c r="DQ452" s="33"/>
      <c r="DR452" s="33"/>
      <c r="DS452" s="33"/>
      <c r="DT452" s="33"/>
      <c r="DU452" s="33"/>
      <c r="DV452" s="33"/>
      <c r="DW452" s="33"/>
      <c r="DX452" s="33"/>
      <c r="DY452" s="33"/>
      <c r="DZ452" s="33"/>
      <c r="EA452" s="33"/>
      <c r="EB452" s="33"/>
      <c r="EC452" s="33"/>
      <c r="ED452" s="33"/>
      <c r="EE452" s="33"/>
      <c r="EF452" s="33"/>
      <c r="EG452" s="33"/>
      <c r="EH452" s="33"/>
      <c r="EI452" s="33"/>
      <c r="EJ452" s="33"/>
      <c r="EK452" s="33"/>
      <c r="EL452" s="33"/>
      <c r="EM452" s="33"/>
      <c r="EN452" s="33"/>
      <c r="EO452" s="33"/>
      <c r="EP452" s="33"/>
      <c r="EQ452" s="33"/>
      <c r="ER452" s="33"/>
      <c r="ES452" s="33"/>
      <c r="ET452" s="33"/>
      <c r="EU452" s="33"/>
      <c r="EV452" s="33"/>
      <c r="EW452" s="33"/>
      <c r="EX452" s="33"/>
      <c r="EY452" s="33"/>
      <c r="EZ452" s="33"/>
      <c r="FA452" s="33"/>
      <c r="FB452" s="33"/>
      <c r="FC452" s="33"/>
      <c r="FD452" s="33"/>
      <c r="FE452" s="33"/>
      <c r="FF452" s="33"/>
      <c r="FG452" s="33"/>
      <c r="FH452" s="33"/>
      <c r="FI452" s="33"/>
      <c r="FJ452" s="33"/>
      <c r="FK452" s="33"/>
      <c r="FL452" s="33"/>
      <c r="FM452" s="33"/>
      <c r="FN452" s="33"/>
      <c r="FO452" s="33"/>
      <c r="FP452" s="33"/>
      <c r="FQ452" s="33"/>
      <c r="FR452" s="33"/>
      <c r="FS452" s="33"/>
      <c r="FT452" s="33"/>
      <c r="FU452" s="33"/>
      <c r="FV452" s="33"/>
      <c r="FW452" s="33"/>
      <c r="FX452" s="33"/>
      <c r="FY452" s="33"/>
      <c r="FZ452" s="33"/>
      <c r="GA452" s="33"/>
      <c r="GB452" s="33"/>
      <c r="GC452" s="33"/>
      <c r="GD452" s="33"/>
      <c r="GE452" s="33"/>
      <c r="GF452" s="33"/>
      <c r="GG452" s="33"/>
      <c r="GH452" s="33"/>
      <c r="GI452" s="33"/>
      <c r="GJ452" s="33"/>
      <c r="GK452" s="33"/>
      <c r="GL452" s="33"/>
      <c r="GM452" s="33"/>
      <c r="GN452" s="33"/>
      <c r="GO452" s="33"/>
      <c r="GP452" s="33"/>
      <c r="GQ452" s="33"/>
      <c r="GR452" s="33"/>
      <c r="GS452" s="33"/>
      <c r="GT452" s="33"/>
    </row>
    <row r="453" spans="1:202" s="33" customFormat="1" ht="15" x14ac:dyDescent="0.2">
      <c r="A453" s="211" t="s">
        <v>1924</v>
      </c>
      <c r="B453" s="211"/>
      <c r="C453" s="212" t="s">
        <v>1925</v>
      </c>
      <c r="D453" s="213" t="s">
        <v>287</v>
      </c>
      <c r="E453" s="214"/>
      <c r="F453" s="215"/>
      <c r="G453" s="216"/>
      <c r="H453" s="216">
        <f>SUBTOTAL(9,H454:H457)</f>
        <v>16659.032104322559</v>
      </c>
      <c r="I453" s="216"/>
      <c r="J453" s="216">
        <f>SUBTOTAL(9,J454:J457)</f>
        <v>0</v>
      </c>
      <c r="K453" s="57"/>
      <c r="L453" s="103"/>
    </row>
    <row r="454" spans="1:202" s="33" customFormat="1" ht="15" outlineLevel="1" x14ac:dyDescent="0.2">
      <c r="A454" s="165"/>
      <c r="B454" s="165" t="s">
        <v>251</v>
      </c>
      <c r="C454" s="217" t="str">
        <f>+VLOOKUP(B:B,INSUMOS!A:C,2,FALSE)</f>
        <v>HERRAMIENTA MENOR</v>
      </c>
      <c r="D454" s="190" t="str">
        <f>+VLOOKUP(B:B,INSUMOS!A:C,3,FALSE)</f>
        <v>GLB</v>
      </c>
      <c r="E454" s="239">
        <v>0.1</v>
      </c>
      <c r="F454" s="240"/>
      <c r="G454" s="220">
        <f>+VLOOKUP(B:B,INSUMOS!A:H,4,FALSE)</f>
        <v>4066.5798144</v>
      </c>
      <c r="H454" s="220">
        <f t="shared" ref="H454:J457" si="77">($E454+$F454)*G454</f>
        <v>406.65798144000001</v>
      </c>
      <c r="I454" s="220">
        <f>+VLOOKUP(B:B,INSUMOS!A:H,5,FALSE)</f>
        <v>0</v>
      </c>
      <c r="J454" s="220">
        <f t="shared" si="77"/>
        <v>0</v>
      </c>
      <c r="K454" s="57"/>
      <c r="L454" s="103"/>
    </row>
    <row r="455" spans="1:202" s="33" customFormat="1" ht="15" outlineLevel="1" x14ac:dyDescent="0.2">
      <c r="A455" s="165"/>
      <c r="B455" s="165" t="s">
        <v>616</v>
      </c>
      <c r="C455" s="217" t="str">
        <f>+VLOOKUP(B:B,INSUMOS!A:C,2,FALSE)</f>
        <v>SILICONA NEUTRA BLANCA TIPO PINTUCO O SIMILAR 300 ML</v>
      </c>
      <c r="D455" s="190" t="str">
        <f>+VLOOKUP(B:B,INSUMOS!A:C,3,FALSE)</f>
        <v>UN</v>
      </c>
      <c r="E455" s="243">
        <v>0.2</v>
      </c>
      <c r="F455" s="241"/>
      <c r="G455" s="220">
        <f>+VLOOKUP(B:B,INSUMOS!A:H,4,FALSE)</f>
        <v>32924.6518576128</v>
      </c>
      <c r="H455" s="220">
        <f t="shared" si="77"/>
        <v>6584.9303715225606</v>
      </c>
      <c r="I455" s="220">
        <f>+VLOOKUP(B:B,INSUMOS!A:H,5,FALSE)</f>
        <v>0</v>
      </c>
      <c r="J455" s="220">
        <f t="shared" si="77"/>
        <v>0</v>
      </c>
      <c r="K455" s="57"/>
      <c r="L455" s="103"/>
    </row>
    <row r="456" spans="1:202" s="33" customFormat="1" ht="15" outlineLevel="1" x14ac:dyDescent="0.2">
      <c r="A456" s="165"/>
      <c r="B456" s="165" t="s">
        <v>1021</v>
      </c>
      <c r="C456" s="217" t="str">
        <f>+VLOOKUP(B:B,INSUMOS!A:C,2,FALSE)</f>
        <v>REJILLA SIFON PLASTICA 3X2</v>
      </c>
      <c r="D456" s="190" t="str">
        <f>+VLOOKUP(B:B,INSUMOS!A:C,3,FALSE)</f>
        <v>UN</v>
      </c>
      <c r="E456" s="239">
        <v>1</v>
      </c>
      <c r="F456" s="240"/>
      <c r="G456" s="220">
        <f>+VLOOKUP(B:B,INSUMOS!A:H,4,FALSE)</f>
        <v>7314.8919705600001</v>
      </c>
      <c r="H456" s="220">
        <f t="shared" si="77"/>
        <v>7314.8919705600001</v>
      </c>
      <c r="I456" s="220">
        <f>+VLOOKUP(B:B,INSUMOS!A:H,5,FALSE)</f>
        <v>0</v>
      </c>
      <c r="J456" s="220">
        <f t="shared" si="77"/>
        <v>0</v>
      </c>
      <c r="K456" s="57"/>
      <c r="L456" s="103"/>
    </row>
    <row r="457" spans="1:202" ht="15" outlineLevel="1" x14ac:dyDescent="0.2">
      <c r="A457" s="165"/>
      <c r="B457" s="165" t="s">
        <v>14</v>
      </c>
      <c r="C457" s="217" t="str">
        <f>+VLOOKUP(B:B,INSUMOS!A:C,2,FALSE)</f>
        <v>AYUDANTE ALBAÑILERÍA CON PRESTACIONES</v>
      </c>
      <c r="D457" s="190" t="str">
        <f>+VLOOKUP(B:B,INSUMOS!A:C,3,FALSE)</f>
        <v>HH</v>
      </c>
      <c r="E457" s="239">
        <v>0.2</v>
      </c>
      <c r="F457" s="240"/>
      <c r="G457" s="220">
        <f>+VLOOKUP(B:B,INSUMOS!A:H,4,FALSE)</f>
        <v>11762.758904</v>
      </c>
      <c r="H457" s="220">
        <f t="shared" si="77"/>
        <v>2352.5517808</v>
      </c>
      <c r="I457" s="220">
        <f>+VLOOKUP(B:B,INSUMOS!A:H,5,FALSE)</f>
        <v>0</v>
      </c>
      <c r="J457" s="220">
        <f t="shared" si="77"/>
        <v>0</v>
      </c>
      <c r="K457" s="57"/>
      <c r="L457" s="103"/>
      <c r="M457" s="33"/>
      <c r="N457" s="33"/>
    </row>
    <row r="458" spans="1:202" s="33" customFormat="1" ht="15" x14ac:dyDescent="0.2">
      <c r="A458" s="211" t="s">
        <v>1926</v>
      </c>
      <c r="B458" s="211"/>
      <c r="C458" s="212" t="s">
        <v>1927</v>
      </c>
      <c r="D458" s="213" t="s">
        <v>287</v>
      </c>
      <c r="E458" s="214"/>
      <c r="F458" s="215"/>
      <c r="G458" s="216"/>
      <c r="H458" s="216">
        <f>SUBTOTAL(9,H459:H462)</f>
        <v>11299.842880334259</v>
      </c>
      <c r="I458" s="216"/>
      <c r="J458" s="216">
        <f>SUBTOTAL(9,J459:J462)</f>
        <v>0</v>
      </c>
      <c r="K458" s="57"/>
      <c r="L458" s="103"/>
    </row>
    <row r="459" spans="1:202" s="33" customFormat="1" ht="15" outlineLevel="1" x14ac:dyDescent="0.2">
      <c r="A459" s="165"/>
      <c r="B459" s="165" t="s">
        <v>251</v>
      </c>
      <c r="C459" s="217" t="str">
        <f>+VLOOKUP(B:B,INSUMOS!A:C,2,FALSE)</f>
        <v>HERRAMIENTA MENOR</v>
      </c>
      <c r="D459" s="190" t="str">
        <f>+VLOOKUP(B:B,INSUMOS!A:C,3,FALSE)</f>
        <v>GLB</v>
      </c>
      <c r="E459" s="239">
        <v>0.1</v>
      </c>
      <c r="F459" s="240"/>
      <c r="G459" s="220">
        <f>+VLOOKUP(B:B,INSUMOS!A:H,4,FALSE)</f>
        <v>4066.5798144</v>
      </c>
      <c r="H459" s="220">
        <f t="shared" ref="H459:J462" si="78">($E459+$F459)*G459</f>
        <v>406.65798144000001</v>
      </c>
      <c r="I459" s="220">
        <f>+VLOOKUP(B:B,INSUMOS!A:H,5,FALSE)</f>
        <v>0</v>
      </c>
      <c r="J459" s="220">
        <f t="shared" si="78"/>
        <v>0</v>
      </c>
      <c r="K459" s="57"/>
      <c r="L459" s="103"/>
    </row>
    <row r="460" spans="1:202" s="33" customFormat="1" ht="15" outlineLevel="1" x14ac:dyDescent="0.2">
      <c r="A460" s="165"/>
      <c r="B460" s="165" t="s">
        <v>891</v>
      </c>
      <c r="C460" s="217" t="str">
        <f>+VLOOKUP(B:B,INSUMOS!A:C,2,FALSE)</f>
        <v>REJILLA VENTILACION 20X20 CM-PVC EUROPEA</v>
      </c>
      <c r="D460" s="190" t="str">
        <f>+VLOOKUP(B:B,INSUMOS!A:C,3,FALSE)</f>
        <v>UN</v>
      </c>
      <c r="E460" s="239">
        <v>1</v>
      </c>
      <c r="F460" s="240"/>
      <c r="G460" s="220">
        <f>+VLOOKUP(B:B,INSUMOS!A:H,4,FALSE)</f>
        <v>6256.8756022272</v>
      </c>
      <c r="H460" s="220">
        <f t="shared" si="78"/>
        <v>6256.8756022272</v>
      </c>
      <c r="I460" s="220">
        <f>+VLOOKUP(B:B,INSUMOS!A:H,5,FALSE)</f>
        <v>0</v>
      </c>
      <c r="J460" s="220">
        <f t="shared" si="78"/>
        <v>0</v>
      </c>
      <c r="K460" s="57"/>
      <c r="L460" s="103"/>
    </row>
    <row r="461" spans="1:202" s="33" customFormat="1" ht="15" outlineLevel="1" x14ac:dyDescent="0.2">
      <c r="A461" s="165"/>
      <c r="B461" s="165" t="s">
        <v>616</v>
      </c>
      <c r="C461" s="217" t="str">
        <f>+VLOOKUP(B:B,INSUMOS!A:C,2,FALSE)</f>
        <v>SILICONA NEUTRA BLANCA TIPO PINTUCO O SIMILAR 300 ML</v>
      </c>
      <c r="D461" s="190" t="str">
        <f>+VLOOKUP(B:B,INSUMOS!A:C,3,FALSE)</f>
        <v>UN</v>
      </c>
      <c r="E461" s="239">
        <v>0.05</v>
      </c>
      <c r="F461" s="240">
        <v>1.5E-3</v>
      </c>
      <c r="G461" s="220">
        <f>+VLOOKUP(B:B,INSUMOS!A:H,4,FALSE)</f>
        <v>32924.6518576128</v>
      </c>
      <c r="H461" s="220">
        <f t="shared" si="78"/>
        <v>1695.6195706670594</v>
      </c>
      <c r="I461" s="220">
        <f>+VLOOKUP(B:B,INSUMOS!A:H,5,FALSE)</f>
        <v>0</v>
      </c>
      <c r="J461" s="220">
        <f t="shared" si="78"/>
        <v>0</v>
      </c>
      <c r="K461" s="57"/>
      <c r="L461" s="103"/>
    </row>
    <row r="462" spans="1:202" s="33" customFormat="1" ht="15" outlineLevel="1" x14ac:dyDescent="0.2">
      <c r="A462" s="165"/>
      <c r="B462" s="165" t="s">
        <v>14</v>
      </c>
      <c r="C462" s="217" t="str">
        <f>+VLOOKUP(B:B,INSUMOS!A:C,2,FALSE)</f>
        <v>AYUDANTE ALBAÑILERÍA CON PRESTACIONES</v>
      </c>
      <c r="D462" s="190" t="str">
        <f>+VLOOKUP(B:B,INSUMOS!A:C,3,FALSE)</f>
        <v>HH</v>
      </c>
      <c r="E462" s="239">
        <v>0.25</v>
      </c>
      <c r="F462" s="240"/>
      <c r="G462" s="220">
        <f>+VLOOKUP(B:B,INSUMOS!A:H,4,FALSE)</f>
        <v>11762.758904</v>
      </c>
      <c r="H462" s="220">
        <f t="shared" si="78"/>
        <v>2940.6897260000001</v>
      </c>
      <c r="I462" s="220">
        <f>+VLOOKUP(B:B,INSUMOS!A:H,5,FALSE)</f>
        <v>0</v>
      </c>
      <c r="J462" s="220">
        <f t="shared" si="78"/>
        <v>0</v>
      </c>
      <c r="K462" s="57"/>
      <c r="L462" s="103"/>
    </row>
    <row r="463" spans="1:202" s="33" customFormat="1" ht="15" x14ac:dyDescent="0.2">
      <c r="A463" s="211" t="s">
        <v>1928</v>
      </c>
      <c r="B463" s="211"/>
      <c r="C463" s="212" t="s">
        <v>1929</v>
      </c>
      <c r="D463" s="213" t="s">
        <v>287</v>
      </c>
      <c r="E463" s="214"/>
      <c r="F463" s="215"/>
      <c r="G463" s="216"/>
      <c r="H463" s="216">
        <f>SUBTOTAL(9,H464:H470)</f>
        <v>39167.710676435963</v>
      </c>
      <c r="I463" s="216"/>
      <c r="J463" s="216">
        <f>SUBTOTAL(9,J464:J470)</f>
        <v>0</v>
      </c>
      <c r="K463" s="57"/>
      <c r="L463" s="103"/>
    </row>
    <row r="464" spans="1:202" s="33" customFormat="1" ht="15" outlineLevel="1" x14ac:dyDescent="0.2">
      <c r="A464" s="165"/>
      <c r="B464" s="165" t="s">
        <v>251</v>
      </c>
      <c r="C464" s="217" t="str">
        <f>+VLOOKUP(B:B,INSUMOS!A:C,2,FALSE)</f>
        <v>HERRAMIENTA MENOR</v>
      </c>
      <c r="D464" s="190" t="str">
        <f>+VLOOKUP(B:B,INSUMOS!A:C,3,FALSE)</f>
        <v>GLB</v>
      </c>
      <c r="E464" s="239">
        <v>1.1000000000000001</v>
      </c>
      <c r="F464" s="241"/>
      <c r="G464" s="220">
        <f>+VLOOKUP(B:B,INSUMOS!A:H,4,FALSE)</f>
        <v>4066.5798144</v>
      </c>
      <c r="H464" s="220">
        <f t="shared" ref="H464:J470" si="79">($E464+$F464)*G464</f>
        <v>4473.2377958400002</v>
      </c>
      <c r="I464" s="220">
        <f>+VLOOKUP(B:B,INSUMOS!A:H,5,FALSE)</f>
        <v>0</v>
      </c>
      <c r="J464" s="220">
        <f t="shared" si="79"/>
        <v>0</v>
      </c>
      <c r="K464" s="57"/>
      <c r="L464" s="103"/>
    </row>
    <row r="465" spans="1:12" s="33" customFormat="1" ht="15" outlineLevel="1" x14ac:dyDescent="0.2">
      <c r="A465" s="165"/>
      <c r="B465" s="165" t="s">
        <v>959</v>
      </c>
      <c r="C465" s="217" t="str">
        <f>+VLOOKUP(B:B,INSUMOS!A:C,2,FALSE)</f>
        <v>CODO 90  C X C PVC SANITARIA 2"</v>
      </c>
      <c r="D465" s="190" t="str">
        <f>+VLOOKUP(B:B,INSUMOS!A:C,3,FALSE)</f>
        <v>UN</v>
      </c>
      <c r="E465" s="239">
        <v>2</v>
      </c>
      <c r="F465" s="241"/>
      <c r="G465" s="220">
        <f>+VLOOKUP(B:B,INSUMOS!A:H,4,FALSE)</f>
        <v>4336.4472115200006</v>
      </c>
      <c r="H465" s="220">
        <f t="shared" si="79"/>
        <v>8672.8944230400011</v>
      </c>
      <c r="I465" s="220">
        <f>+VLOOKUP(B:B,INSUMOS!A:H,5,FALSE)</f>
        <v>0</v>
      </c>
      <c r="J465" s="220">
        <f t="shared" si="79"/>
        <v>0</v>
      </c>
      <c r="K465" s="57"/>
      <c r="L465" s="103"/>
    </row>
    <row r="466" spans="1:12" ht="15" outlineLevel="1" x14ac:dyDescent="0.2">
      <c r="A466" s="165"/>
      <c r="B466" s="165" t="s">
        <v>639</v>
      </c>
      <c r="C466" s="217" t="str">
        <f>+VLOOKUP(B:B,INSUMOS!A:C,2,FALSE)</f>
        <v>LIMPIADOR REMOVEDOR PARA PVC Y CPVC (1/4 GAL)</v>
      </c>
      <c r="D466" s="190" t="str">
        <f>+VLOOKUP(B:B,INSUMOS!A:C,3,FALSE)</f>
        <v>UN</v>
      </c>
      <c r="E466" s="239">
        <v>0.03</v>
      </c>
      <c r="F466" s="241"/>
      <c r="G466" s="220">
        <f>+VLOOKUP(B:B,INSUMOS!A:H,4,FALSE)</f>
        <v>75022.727884492793</v>
      </c>
      <c r="H466" s="220">
        <f t="shared" si="79"/>
        <v>2250.6818365347835</v>
      </c>
      <c r="I466" s="220">
        <f>+VLOOKUP(B:B,INSUMOS!A:H,5,FALSE)</f>
        <v>0</v>
      </c>
      <c r="J466" s="220">
        <f t="shared" si="79"/>
        <v>0</v>
      </c>
      <c r="K466" s="57"/>
      <c r="L466" s="103"/>
    </row>
    <row r="467" spans="1:12" s="33" customFormat="1" ht="15" outlineLevel="1" x14ac:dyDescent="0.2">
      <c r="A467" s="165"/>
      <c r="B467" s="165" t="s">
        <v>633</v>
      </c>
      <c r="C467" s="217" t="str">
        <f>+VLOOKUP(B:B,INSUMOS!A:C,2,FALSE)</f>
        <v>SOLDADURA PVC BOUNDING 1/8 GALON</v>
      </c>
      <c r="D467" s="190" t="str">
        <f>+VLOOKUP(B:B,INSUMOS!A:C,3,FALSE)</f>
        <v>UN</v>
      </c>
      <c r="E467" s="239">
        <v>0.03</v>
      </c>
      <c r="F467" s="241"/>
      <c r="G467" s="220">
        <f>+VLOOKUP(B:B,INSUMOS!A:H,4,FALSE)</f>
        <v>70774.173265612801</v>
      </c>
      <c r="H467" s="220">
        <f t="shared" si="79"/>
        <v>2123.2251979683838</v>
      </c>
      <c r="I467" s="220">
        <f>+VLOOKUP(B:B,INSUMOS!A:H,5,FALSE)</f>
        <v>0</v>
      </c>
      <c r="J467" s="220">
        <f t="shared" si="79"/>
        <v>0</v>
      </c>
      <c r="K467" s="57"/>
      <c r="L467" s="103"/>
    </row>
    <row r="468" spans="1:12" s="33" customFormat="1" ht="15" outlineLevel="1" x14ac:dyDescent="0.2">
      <c r="A468" s="165"/>
      <c r="B468" s="165" t="s">
        <v>1023</v>
      </c>
      <c r="C468" s="217" t="str">
        <f>+VLOOKUP(B:B,INSUMOS!A:C,2,FALSE)</f>
        <v>TAPON PRUEBA SANITARIA PVC 2"</v>
      </c>
      <c r="D468" s="190" t="str">
        <f>+VLOOKUP(B:B,INSUMOS!A:C,3,FALSE)</f>
        <v>UN</v>
      </c>
      <c r="E468" s="239">
        <v>1</v>
      </c>
      <c r="F468" s="241"/>
      <c r="G468" s="220">
        <f>+VLOOKUP(B:B,INSUMOS!A:H,4,FALSE)</f>
        <v>1604.3492966399999</v>
      </c>
      <c r="H468" s="220">
        <f t="shared" si="79"/>
        <v>1604.3492966399999</v>
      </c>
      <c r="I468" s="220">
        <f>+VLOOKUP(B:B,INSUMOS!A:H,5,FALSE)</f>
        <v>0</v>
      </c>
      <c r="J468" s="220">
        <f t="shared" si="79"/>
        <v>0</v>
      </c>
      <c r="K468" s="57"/>
      <c r="L468" s="103"/>
    </row>
    <row r="469" spans="1:12" s="33" customFormat="1" ht="15" outlineLevel="1" x14ac:dyDescent="0.2">
      <c r="A469" s="165"/>
      <c r="B469" s="165" t="s">
        <v>953</v>
      </c>
      <c r="C469" s="217" t="str">
        <f>+VLOOKUP(B:B,INSUMOS!A:C,2,FALSE)</f>
        <v>TUBO PVC SANITARIO DE 2"</v>
      </c>
      <c r="D469" s="190" t="str">
        <f>+VLOOKUP(B:B,INSUMOS!A:C,3,FALSE)</f>
        <v>ML</v>
      </c>
      <c r="E469" s="239">
        <v>1</v>
      </c>
      <c r="F469" s="241"/>
      <c r="G469" s="220">
        <f>+VLOOKUP(B:B,INSUMOS!A:H,4,FALSE)</f>
        <v>13295.8219696128</v>
      </c>
      <c r="H469" s="220">
        <f t="shared" si="79"/>
        <v>13295.8219696128</v>
      </c>
      <c r="I469" s="220">
        <f>+VLOOKUP(B:B,INSUMOS!A:H,5,FALSE)</f>
        <v>0</v>
      </c>
      <c r="J469" s="220">
        <f t="shared" si="79"/>
        <v>0</v>
      </c>
      <c r="K469" s="57"/>
      <c r="L469" s="103"/>
    </row>
    <row r="470" spans="1:12" s="33" customFormat="1" ht="15" outlineLevel="1" x14ac:dyDescent="0.2">
      <c r="A470" s="165"/>
      <c r="B470" s="165" t="s">
        <v>109</v>
      </c>
      <c r="C470" s="217" t="str">
        <f>+VLOOKUP(B:B,INSUMOS!A:C,2,FALSE)</f>
        <v>CUADRILLA  INSTALACIONES (OFICIAL + AYUDANTE) CON PRESTACIONES</v>
      </c>
      <c r="D470" s="190" t="str">
        <f>+VLOOKUP(B:B,INSUMOS!A:C,3,FALSE)</f>
        <v>HC</v>
      </c>
      <c r="E470" s="239">
        <v>0.2</v>
      </c>
      <c r="F470" s="241"/>
      <c r="G470" s="220">
        <f>+VLOOKUP(B:B,INSUMOS!A:H,4,FALSE)</f>
        <v>33737.500783999996</v>
      </c>
      <c r="H470" s="220">
        <f t="shared" si="79"/>
        <v>6747.5001567999998</v>
      </c>
      <c r="I470" s="220">
        <f>+VLOOKUP(B:B,INSUMOS!A:H,5,FALSE)</f>
        <v>0</v>
      </c>
      <c r="J470" s="220">
        <f t="shared" si="79"/>
        <v>0</v>
      </c>
      <c r="K470" s="57"/>
      <c r="L470" s="103"/>
    </row>
    <row r="471" spans="1:12" s="33" customFormat="1" ht="15" x14ac:dyDescent="0.2">
      <c r="A471" s="211" t="s">
        <v>1930</v>
      </c>
      <c r="B471" s="211"/>
      <c r="C471" s="212" t="s">
        <v>1931</v>
      </c>
      <c r="D471" s="213" t="s">
        <v>287</v>
      </c>
      <c r="E471" s="214"/>
      <c r="F471" s="215"/>
      <c r="G471" s="216"/>
      <c r="H471" s="216">
        <f>SUBTOTAL(9,H472:H478)</f>
        <v>61128.178534958075</v>
      </c>
      <c r="I471" s="216"/>
      <c r="J471" s="216">
        <f>SUBTOTAL(9,J472:J478)</f>
        <v>0</v>
      </c>
      <c r="K471" s="57"/>
      <c r="L471" s="103"/>
    </row>
    <row r="472" spans="1:12" s="33" customFormat="1" ht="15" outlineLevel="1" x14ac:dyDescent="0.2">
      <c r="A472" s="165"/>
      <c r="B472" s="165" t="s">
        <v>251</v>
      </c>
      <c r="C472" s="217" t="str">
        <f>+VLOOKUP(B:B,INSUMOS!A:C,2,FALSE)</f>
        <v>HERRAMIENTA MENOR</v>
      </c>
      <c r="D472" s="190" t="str">
        <f>+VLOOKUP(B:B,INSUMOS!A:C,3,FALSE)</f>
        <v>GLB</v>
      </c>
      <c r="E472" s="239">
        <v>1.1000000000000001</v>
      </c>
      <c r="F472" s="241"/>
      <c r="G472" s="220">
        <f>+VLOOKUP(B:B,INSUMOS!A:H,4,FALSE)</f>
        <v>4066.5798144</v>
      </c>
      <c r="H472" s="220">
        <f t="shared" ref="H472:J478" si="80">($E472+$F472)*G472</f>
        <v>4473.2377958400002</v>
      </c>
      <c r="I472" s="220">
        <f>+VLOOKUP(B:B,INSUMOS!A:H,5,FALSE)</f>
        <v>0</v>
      </c>
      <c r="J472" s="220">
        <f t="shared" si="80"/>
        <v>0</v>
      </c>
      <c r="K472" s="57"/>
      <c r="L472" s="103"/>
    </row>
    <row r="473" spans="1:12" ht="15" outlineLevel="1" x14ac:dyDescent="0.2">
      <c r="A473" s="165"/>
      <c r="B473" s="165" t="s">
        <v>961</v>
      </c>
      <c r="C473" s="217" t="str">
        <f>+VLOOKUP(B:B,INSUMOS!A:C,2,FALSE)</f>
        <v>CODO 90  C X C PVC SANITARIA 3"</v>
      </c>
      <c r="D473" s="190" t="str">
        <f>+VLOOKUP(B:B,INSUMOS!A:C,3,FALSE)</f>
        <v>UN</v>
      </c>
      <c r="E473" s="239">
        <v>2</v>
      </c>
      <c r="F473" s="241"/>
      <c r="G473" s="220">
        <f>+VLOOKUP(B:B,INSUMOS!A:H,4,FALSE)</f>
        <v>10591.67637504</v>
      </c>
      <c r="H473" s="220">
        <f t="shared" si="80"/>
        <v>21183.352750080001</v>
      </c>
      <c r="I473" s="220">
        <f>+VLOOKUP(B:B,INSUMOS!A:H,5,FALSE)</f>
        <v>0</v>
      </c>
      <c r="J473" s="220">
        <f t="shared" si="80"/>
        <v>0</v>
      </c>
      <c r="K473" s="57"/>
      <c r="L473" s="103"/>
    </row>
    <row r="474" spans="1:12" s="33" customFormat="1" ht="15" outlineLevel="1" x14ac:dyDescent="0.2">
      <c r="A474" s="165"/>
      <c r="B474" s="165" t="s">
        <v>639</v>
      </c>
      <c r="C474" s="217" t="str">
        <f>+VLOOKUP(B:B,INSUMOS!A:C,2,FALSE)</f>
        <v>LIMPIADOR REMOVEDOR PARA PVC Y CPVC (1/4 GAL)</v>
      </c>
      <c r="D474" s="190" t="str">
        <f>+VLOOKUP(B:B,INSUMOS!A:C,3,FALSE)</f>
        <v>UN</v>
      </c>
      <c r="E474" s="239">
        <v>0.05</v>
      </c>
      <c r="F474" s="241"/>
      <c r="G474" s="220">
        <f>+VLOOKUP(B:B,INSUMOS!A:H,4,FALSE)</f>
        <v>75022.727884492793</v>
      </c>
      <c r="H474" s="220">
        <f t="shared" si="80"/>
        <v>3751.1363942246398</v>
      </c>
      <c r="I474" s="220">
        <f>+VLOOKUP(B:B,INSUMOS!A:H,5,FALSE)</f>
        <v>0</v>
      </c>
      <c r="J474" s="220">
        <f t="shared" si="80"/>
        <v>0</v>
      </c>
      <c r="K474" s="57"/>
      <c r="L474" s="103"/>
    </row>
    <row r="475" spans="1:12" s="33" customFormat="1" ht="15" outlineLevel="1" x14ac:dyDescent="0.2">
      <c r="A475" s="165"/>
      <c r="B475" s="165" t="s">
        <v>633</v>
      </c>
      <c r="C475" s="217" t="str">
        <f>+VLOOKUP(B:B,INSUMOS!A:C,2,FALSE)</f>
        <v>SOLDADURA PVC BOUNDING 1/8 GALON</v>
      </c>
      <c r="D475" s="190" t="str">
        <f>+VLOOKUP(B:B,INSUMOS!A:C,3,FALSE)</f>
        <v>UN</v>
      </c>
      <c r="E475" s="239">
        <v>0.05</v>
      </c>
      <c r="F475" s="241"/>
      <c r="G475" s="220">
        <f>+VLOOKUP(B:B,INSUMOS!A:H,4,FALSE)</f>
        <v>70774.173265612801</v>
      </c>
      <c r="H475" s="220">
        <f t="shared" si="80"/>
        <v>3538.7086632806404</v>
      </c>
      <c r="I475" s="220">
        <f>+VLOOKUP(B:B,INSUMOS!A:H,5,FALSE)</f>
        <v>0</v>
      </c>
      <c r="J475" s="220">
        <f t="shared" si="80"/>
        <v>0</v>
      </c>
      <c r="K475" s="57"/>
      <c r="L475" s="103"/>
    </row>
    <row r="476" spans="1:12" s="33" customFormat="1" ht="15" outlineLevel="1" x14ac:dyDescent="0.2">
      <c r="A476" s="165"/>
      <c r="B476" s="165" t="s">
        <v>951</v>
      </c>
      <c r="C476" s="217" t="str">
        <f>+VLOOKUP(B:B,INSUMOS!A:C,2,FALSE)</f>
        <v>TAPON DE PRUEBA 3"</v>
      </c>
      <c r="D476" s="190" t="str">
        <f>+VLOOKUP(B:B,INSUMOS!A:C,3,FALSE)</f>
        <v>UN</v>
      </c>
      <c r="E476" s="239">
        <v>1</v>
      </c>
      <c r="F476" s="241"/>
      <c r="G476" s="220">
        <f>+VLOOKUP(B:B,INSUMOS!A:H,4,FALSE)</f>
        <v>2100.7567564800001</v>
      </c>
      <c r="H476" s="220">
        <f t="shared" si="80"/>
        <v>2100.7567564800001</v>
      </c>
      <c r="I476" s="220">
        <f>+VLOOKUP(B:B,INSUMOS!A:H,5,FALSE)</f>
        <v>0</v>
      </c>
      <c r="J476" s="220">
        <f t="shared" si="80"/>
        <v>0</v>
      </c>
      <c r="K476" s="57"/>
      <c r="L476" s="103"/>
    </row>
    <row r="477" spans="1:12" s="33" customFormat="1" ht="15" outlineLevel="1" x14ac:dyDescent="0.2">
      <c r="A477" s="165"/>
      <c r="B477" s="165" t="s">
        <v>955</v>
      </c>
      <c r="C477" s="217" t="str">
        <f>+VLOOKUP(B:B,INSUMOS!A:C,2,FALSE)</f>
        <v xml:space="preserve">TUBO PVC SANITARIA 3" </v>
      </c>
      <c r="D477" s="190" t="str">
        <f>+VLOOKUP(B:B,INSUMOS!A:C,3,FALSE)</f>
        <v>ML</v>
      </c>
      <c r="E477" s="239">
        <v>1</v>
      </c>
      <c r="F477" s="241"/>
      <c r="G477" s="220">
        <f>+VLOOKUP(B:B,INSUMOS!A:H,4,FALSE)</f>
        <v>19333.486018252803</v>
      </c>
      <c r="H477" s="220">
        <f t="shared" si="80"/>
        <v>19333.486018252803</v>
      </c>
      <c r="I477" s="220">
        <f>+VLOOKUP(B:B,INSUMOS!A:H,5,FALSE)</f>
        <v>0</v>
      </c>
      <c r="J477" s="220">
        <f t="shared" si="80"/>
        <v>0</v>
      </c>
      <c r="K477" s="57"/>
      <c r="L477" s="103"/>
    </row>
    <row r="478" spans="1:12" ht="15" outlineLevel="1" x14ac:dyDescent="0.2">
      <c r="A478" s="165"/>
      <c r="B478" s="165" t="s">
        <v>109</v>
      </c>
      <c r="C478" s="217" t="str">
        <f>+VLOOKUP(B:B,INSUMOS!A:C,2,FALSE)</f>
        <v>CUADRILLA  INSTALACIONES (OFICIAL + AYUDANTE) CON PRESTACIONES</v>
      </c>
      <c r="D478" s="190" t="str">
        <f>+VLOOKUP(B:B,INSUMOS!A:C,3,FALSE)</f>
        <v>HC</v>
      </c>
      <c r="E478" s="239">
        <v>0.2</v>
      </c>
      <c r="F478" s="241"/>
      <c r="G478" s="220">
        <f>+VLOOKUP(B:B,INSUMOS!A:H,4,FALSE)</f>
        <v>33737.500783999996</v>
      </c>
      <c r="H478" s="220">
        <f t="shared" si="80"/>
        <v>6747.5001567999998</v>
      </c>
      <c r="I478" s="220">
        <f>+VLOOKUP(B:B,INSUMOS!A:H,5,FALSE)</f>
        <v>0</v>
      </c>
      <c r="J478" s="220">
        <f t="shared" si="80"/>
        <v>0</v>
      </c>
      <c r="K478" s="57"/>
      <c r="L478" s="103"/>
    </row>
    <row r="479" spans="1:12" ht="15" x14ac:dyDescent="0.2">
      <c r="A479" s="211" t="s">
        <v>1932</v>
      </c>
      <c r="B479" s="211"/>
      <c r="C479" s="212" t="s">
        <v>1933</v>
      </c>
      <c r="D479" s="213" t="s">
        <v>287</v>
      </c>
      <c r="E479" s="214"/>
      <c r="F479" s="215"/>
      <c r="G479" s="216"/>
      <c r="H479" s="216">
        <f>SUBTOTAL(9,H480:H487)</f>
        <v>117837.40552090315</v>
      </c>
      <c r="I479" s="216"/>
      <c r="J479" s="216">
        <f>SUBTOTAL(9,J480:J487)</f>
        <v>0</v>
      </c>
      <c r="K479" s="57"/>
      <c r="L479" s="103"/>
    </row>
    <row r="480" spans="1:12" s="33" customFormat="1" ht="15" outlineLevel="1" x14ac:dyDescent="0.2">
      <c r="A480" s="165"/>
      <c r="B480" s="165" t="s">
        <v>251</v>
      </c>
      <c r="C480" s="217" t="str">
        <f>+VLOOKUP(B:B,INSUMOS!A:C,2,FALSE)</f>
        <v>HERRAMIENTA MENOR</v>
      </c>
      <c r="D480" s="190" t="str">
        <f>+VLOOKUP(B:B,INSUMOS!A:C,3,FALSE)</f>
        <v>GLB</v>
      </c>
      <c r="E480" s="239">
        <v>1</v>
      </c>
      <c r="F480" s="241"/>
      <c r="G480" s="220">
        <f>+VLOOKUP(B:B,INSUMOS!A:H,4,FALSE)</f>
        <v>4066.5798144</v>
      </c>
      <c r="H480" s="220">
        <f t="shared" ref="H480:J487" si="81">($E480+$F480)*G480</f>
        <v>4066.5798144</v>
      </c>
      <c r="I480" s="220">
        <f>+VLOOKUP(B:B,INSUMOS!A:H,5,FALSE)</f>
        <v>0</v>
      </c>
      <c r="J480" s="220">
        <f t="shared" si="81"/>
        <v>0</v>
      </c>
      <c r="K480" s="57"/>
      <c r="L480" s="103"/>
    </row>
    <row r="481" spans="1:12" s="33" customFormat="1" ht="15" outlineLevel="1" x14ac:dyDescent="0.2">
      <c r="A481" s="165"/>
      <c r="B481" s="165" t="s">
        <v>963</v>
      </c>
      <c r="C481" s="217" t="str">
        <f>+VLOOKUP(B:B,INSUMOS!A:C,2,FALSE)</f>
        <v>CODO 90  C X C PVC SANITARIA 4"</v>
      </c>
      <c r="D481" s="190" t="str">
        <f>+VLOOKUP(B:B,INSUMOS!A:C,3,FALSE)</f>
        <v>UN</v>
      </c>
      <c r="E481" s="239">
        <v>1</v>
      </c>
      <c r="F481" s="241"/>
      <c r="G481" s="220">
        <f>+VLOOKUP(B:B,INSUMOS!A:H,4,FALSE)</f>
        <v>18401.737881599998</v>
      </c>
      <c r="H481" s="220">
        <f t="shared" si="81"/>
        <v>18401.737881599998</v>
      </c>
      <c r="I481" s="220">
        <f>+VLOOKUP(B:B,INSUMOS!A:H,5,FALSE)</f>
        <v>0</v>
      </c>
      <c r="J481" s="220">
        <f t="shared" si="81"/>
        <v>0</v>
      </c>
      <c r="K481" s="57"/>
      <c r="L481" s="103"/>
    </row>
    <row r="482" spans="1:12" s="33" customFormat="1" ht="15" outlineLevel="1" x14ac:dyDescent="0.2">
      <c r="A482" s="165"/>
      <c r="B482" s="165" t="s">
        <v>639</v>
      </c>
      <c r="C482" s="217" t="str">
        <f>+VLOOKUP(B:B,INSUMOS!A:C,2,FALSE)</f>
        <v>LIMPIADOR REMOVEDOR PARA PVC Y CPVC (1/4 GAL)</v>
      </c>
      <c r="D482" s="190" t="str">
        <f>+VLOOKUP(B:B,INSUMOS!A:C,3,FALSE)</f>
        <v>UN</v>
      </c>
      <c r="E482" s="239">
        <v>0.03</v>
      </c>
      <c r="F482" s="241"/>
      <c r="G482" s="220">
        <f>+VLOOKUP(B:B,INSUMOS!A:H,4,FALSE)</f>
        <v>75022.727884492793</v>
      </c>
      <c r="H482" s="220">
        <f t="shared" si="81"/>
        <v>2250.6818365347835</v>
      </c>
      <c r="I482" s="220">
        <f>+VLOOKUP(B:B,INSUMOS!A:H,5,FALSE)</f>
        <v>0</v>
      </c>
      <c r="J482" s="220">
        <f t="shared" si="81"/>
        <v>0</v>
      </c>
      <c r="K482" s="57"/>
      <c r="L482" s="103"/>
    </row>
    <row r="483" spans="1:12" s="33" customFormat="1" ht="15" outlineLevel="1" x14ac:dyDescent="0.2">
      <c r="A483" s="165"/>
      <c r="B483" s="165" t="s">
        <v>633</v>
      </c>
      <c r="C483" s="217" t="str">
        <f>+VLOOKUP(B:B,INSUMOS!A:C,2,FALSE)</f>
        <v>SOLDADURA PVC BOUNDING 1/8 GALON</v>
      </c>
      <c r="D483" s="190" t="str">
        <f>+VLOOKUP(B:B,INSUMOS!A:C,3,FALSE)</f>
        <v>UN</v>
      </c>
      <c r="E483" s="239">
        <v>0.03</v>
      </c>
      <c r="F483" s="241"/>
      <c r="G483" s="220">
        <f>+VLOOKUP(B:B,INSUMOS!A:H,4,FALSE)</f>
        <v>70774.173265612801</v>
      </c>
      <c r="H483" s="220">
        <f t="shared" si="81"/>
        <v>2123.2251979683838</v>
      </c>
      <c r="I483" s="220">
        <f>+VLOOKUP(B:B,INSUMOS!A:H,5,FALSE)</f>
        <v>0</v>
      </c>
      <c r="J483" s="220">
        <f t="shared" si="81"/>
        <v>0</v>
      </c>
      <c r="K483" s="57"/>
      <c r="L483" s="103"/>
    </row>
    <row r="484" spans="1:12" ht="15" outlineLevel="1" x14ac:dyDescent="0.2">
      <c r="A484" s="245"/>
      <c r="B484" s="245" t="s">
        <v>1107</v>
      </c>
      <c r="C484" s="217" t="str">
        <f>+VLOOKUP(B:B,INSUMOS!A:C,2,FALSE)</f>
        <v>TAPON DE PRUEBA 4"</v>
      </c>
      <c r="D484" s="190" t="str">
        <f>+VLOOKUP(B:B,INSUMOS!A:C,3,FALSE)</f>
        <v>UN</v>
      </c>
      <c r="E484" s="239">
        <v>1</v>
      </c>
      <c r="F484" s="241"/>
      <c r="G484" s="220">
        <f>+VLOOKUP(B:B,INSUMOS!A:H,4,FALSE)</f>
        <v>4147.0448640000004</v>
      </c>
      <c r="H484" s="220">
        <f t="shared" si="81"/>
        <v>4147.0448640000004</v>
      </c>
      <c r="I484" s="220">
        <f>+VLOOKUP(B:B,INSUMOS!A:H,5,FALSE)</f>
        <v>0</v>
      </c>
      <c r="J484" s="220">
        <f t="shared" si="81"/>
        <v>0</v>
      </c>
      <c r="K484" s="57"/>
      <c r="L484" s="103"/>
    </row>
    <row r="485" spans="1:12" ht="15" outlineLevel="1" x14ac:dyDescent="0.2">
      <c r="A485" s="245"/>
      <c r="B485" s="245" t="s">
        <v>1015</v>
      </c>
      <c r="C485" s="217" t="str">
        <f>+VLOOKUP(B:B,INSUMOS!A:C,2,FALSE)</f>
        <v>YEE PVC SANITARIA 4"</v>
      </c>
      <c r="D485" s="190" t="str">
        <f>+VLOOKUP(B:B,INSUMOS!A:C,3,FALSE)</f>
        <v>UN</v>
      </c>
      <c r="E485" s="239">
        <v>1</v>
      </c>
      <c r="F485" s="241"/>
      <c r="G485" s="220">
        <f>+VLOOKUP(B:B,INSUMOS!A:H,4,FALSE)</f>
        <v>36083.623050239999</v>
      </c>
      <c r="H485" s="220">
        <f t="shared" si="81"/>
        <v>36083.623050239999</v>
      </c>
      <c r="I485" s="220">
        <f>+VLOOKUP(B:B,INSUMOS!A:H,5,FALSE)</f>
        <v>0</v>
      </c>
      <c r="J485" s="220">
        <f t="shared" si="81"/>
        <v>0</v>
      </c>
      <c r="K485" s="57"/>
      <c r="L485" s="103"/>
    </row>
    <row r="486" spans="1:12" s="33" customFormat="1" ht="15" outlineLevel="1" x14ac:dyDescent="0.2">
      <c r="A486" s="165"/>
      <c r="B486" s="165" t="s">
        <v>957</v>
      </c>
      <c r="C486" s="217" t="str">
        <f>+VLOOKUP(B:B,INSUMOS!A:C,2,FALSE)</f>
        <v>TUBO PVC SANITARIA 4"</v>
      </c>
      <c r="D486" s="190" t="str">
        <f>+VLOOKUP(B:B,INSUMOS!A:C,3,FALSE)</f>
        <v>ML</v>
      </c>
      <c r="E486" s="239">
        <v>1.5</v>
      </c>
      <c r="F486" s="241"/>
      <c r="G486" s="220">
        <f>+VLOOKUP(B:B,INSUMOS!A:H,4,FALSE)</f>
        <v>29344.675146239999</v>
      </c>
      <c r="H486" s="220">
        <f t="shared" si="81"/>
        <v>44017.012719359998</v>
      </c>
      <c r="I486" s="220">
        <f>+VLOOKUP(B:B,INSUMOS!A:H,5,FALSE)</f>
        <v>0</v>
      </c>
      <c r="J486" s="220">
        <f t="shared" si="81"/>
        <v>0</v>
      </c>
      <c r="K486" s="57"/>
      <c r="L486" s="103"/>
    </row>
    <row r="487" spans="1:12" s="33" customFormat="1" ht="15" outlineLevel="1" x14ac:dyDescent="0.2">
      <c r="A487" s="165"/>
      <c r="B487" s="165" t="s">
        <v>109</v>
      </c>
      <c r="C487" s="217" t="str">
        <f>+VLOOKUP(B:B,INSUMOS!A:C,2,FALSE)</f>
        <v>CUADRILLA  INSTALACIONES (OFICIAL + AYUDANTE) CON PRESTACIONES</v>
      </c>
      <c r="D487" s="190" t="str">
        <f>+VLOOKUP(B:B,INSUMOS!A:C,3,FALSE)</f>
        <v>HC</v>
      </c>
      <c r="E487" s="239">
        <v>0.2</v>
      </c>
      <c r="F487" s="241"/>
      <c r="G487" s="220">
        <f>+VLOOKUP(B:B,INSUMOS!A:H,4,FALSE)</f>
        <v>33737.500783999996</v>
      </c>
      <c r="H487" s="220">
        <f t="shared" si="81"/>
        <v>6747.5001567999998</v>
      </c>
      <c r="I487" s="220">
        <f>+VLOOKUP(B:B,INSUMOS!A:H,5,FALSE)</f>
        <v>0</v>
      </c>
      <c r="J487" s="220">
        <f t="shared" si="81"/>
        <v>0</v>
      </c>
      <c r="K487" s="57"/>
      <c r="L487" s="103"/>
    </row>
    <row r="488" spans="1:12" s="33" customFormat="1" ht="15" x14ac:dyDescent="0.2">
      <c r="A488" s="211" t="s">
        <v>1934</v>
      </c>
      <c r="B488" s="211"/>
      <c r="C488" s="212" t="s">
        <v>1935</v>
      </c>
      <c r="D488" s="213" t="s">
        <v>287</v>
      </c>
      <c r="E488" s="214"/>
      <c r="F488" s="215"/>
      <c r="G488" s="216"/>
      <c r="H488" s="216">
        <f>SUBTOTAL(9,H489:H496)</f>
        <v>89976.155331286529</v>
      </c>
      <c r="I488" s="216"/>
      <c r="J488" s="216">
        <f>SUBTOTAL(9,J489:J496)</f>
        <v>0</v>
      </c>
      <c r="K488" s="57"/>
      <c r="L488" s="103"/>
    </row>
    <row r="489" spans="1:12" s="33" customFormat="1" ht="15" outlineLevel="1" x14ac:dyDescent="0.2">
      <c r="A489" s="165"/>
      <c r="B489" s="165" t="s">
        <v>251</v>
      </c>
      <c r="C489" s="217" t="str">
        <f>+VLOOKUP(B:B,INSUMOS!A:C,2,FALSE)</f>
        <v>HERRAMIENTA MENOR</v>
      </c>
      <c r="D489" s="190" t="str">
        <f>+VLOOKUP(B:B,INSUMOS!A:C,3,FALSE)</f>
        <v>GLB</v>
      </c>
      <c r="E489" s="239">
        <v>1</v>
      </c>
      <c r="F489" s="241"/>
      <c r="G489" s="220">
        <f>+VLOOKUP(B:B,INSUMOS!A:H,4,FALSE)</f>
        <v>4066.5798144</v>
      </c>
      <c r="H489" s="220">
        <f t="shared" ref="H489:J496" si="82">($E489+$F489)*G489</f>
        <v>4066.5798144</v>
      </c>
      <c r="I489" s="220">
        <f>+VLOOKUP(B:B,INSUMOS!A:H,5,FALSE)</f>
        <v>0</v>
      </c>
      <c r="J489" s="220">
        <f t="shared" si="82"/>
        <v>0</v>
      </c>
      <c r="K489" s="57"/>
      <c r="L489" s="103"/>
    </row>
    <row r="490" spans="1:12" s="33" customFormat="1" ht="15" outlineLevel="1" x14ac:dyDescent="0.2">
      <c r="A490" s="165"/>
      <c r="B490" s="165" t="s">
        <v>907</v>
      </c>
      <c r="C490" s="217" t="str">
        <f>+VLOOKUP(B:B,INSUMOS!A:C,2,FALSE)</f>
        <v>CODO 45 3" PVC S</v>
      </c>
      <c r="D490" s="190" t="str">
        <f>+VLOOKUP(B:B,INSUMOS!A:C,3,FALSE)</f>
        <v>UN</v>
      </c>
      <c r="E490" s="239">
        <v>1</v>
      </c>
      <c r="F490" s="241"/>
      <c r="G490" s="220">
        <f>+VLOOKUP(B:B,INSUMOS!A:H,4,FALSE)</f>
        <v>24616.734520319998</v>
      </c>
      <c r="H490" s="220">
        <f t="shared" si="82"/>
        <v>24616.734520319998</v>
      </c>
      <c r="I490" s="220">
        <f>+VLOOKUP(B:B,INSUMOS!A:H,5,FALSE)</f>
        <v>0</v>
      </c>
      <c r="J490" s="220">
        <f t="shared" si="82"/>
        <v>0</v>
      </c>
      <c r="K490" s="57"/>
      <c r="L490" s="103"/>
    </row>
    <row r="491" spans="1:12" s="33" customFormat="1" ht="15" outlineLevel="1" x14ac:dyDescent="0.2">
      <c r="A491" s="165"/>
      <c r="B491" s="165" t="s">
        <v>639</v>
      </c>
      <c r="C491" s="217" t="str">
        <f>+VLOOKUP(B:B,INSUMOS!A:C,2,FALSE)</f>
        <v>LIMPIADOR REMOVEDOR PARA PVC Y CPVC (1/4 GAL)</v>
      </c>
      <c r="D491" s="190" t="str">
        <f>+VLOOKUP(B:B,INSUMOS!A:C,3,FALSE)</f>
        <v>UN</v>
      </c>
      <c r="E491" s="239">
        <v>0.03</v>
      </c>
      <c r="F491" s="241"/>
      <c r="G491" s="220">
        <f>+VLOOKUP(B:B,INSUMOS!A:H,4,FALSE)</f>
        <v>75022.727884492793</v>
      </c>
      <c r="H491" s="220">
        <f t="shared" si="82"/>
        <v>2250.6818365347835</v>
      </c>
      <c r="I491" s="220">
        <f>+VLOOKUP(B:B,INSUMOS!A:H,5,FALSE)</f>
        <v>0</v>
      </c>
      <c r="J491" s="220">
        <f t="shared" si="82"/>
        <v>0</v>
      </c>
      <c r="K491" s="57"/>
      <c r="L491" s="103"/>
    </row>
    <row r="492" spans="1:12" ht="15" outlineLevel="1" x14ac:dyDescent="0.2">
      <c r="A492" s="165"/>
      <c r="B492" s="165" t="s">
        <v>633</v>
      </c>
      <c r="C492" s="217" t="str">
        <f>+VLOOKUP(B:B,INSUMOS!A:C,2,FALSE)</f>
        <v>SOLDADURA PVC BOUNDING 1/8 GALON</v>
      </c>
      <c r="D492" s="190" t="str">
        <f>+VLOOKUP(B:B,INSUMOS!A:C,3,FALSE)</f>
        <v>UN</v>
      </c>
      <c r="E492" s="239">
        <v>0.03</v>
      </c>
      <c r="F492" s="241"/>
      <c r="G492" s="220">
        <f>+VLOOKUP(B:B,INSUMOS!A:H,4,FALSE)</f>
        <v>70774.173265612801</v>
      </c>
      <c r="H492" s="220">
        <f t="shared" si="82"/>
        <v>2123.2251979683838</v>
      </c>
      <c r="I492" s="220">
        <f>+VLOOKUP(B:B,INSUMOS!A:H,5,FALSE)</f>
        <v>0</v>
      </c>
      <c r="J492" s="220">
        <f t="shared" si="82"/>
        <v>0</v>
      </c>
      <c r="K492" s="57"/>
      <c r="L492" s="103"/>
    </row>
    <row r="493" spans="1:12" s="33" customFormat="1" ht="15" outlineLevel="1" x14ac:dyDescent="0.2">
      <c r="A493" s="165"/>
      <c r="B493" s="165" t="s">
        <v>1025</v>
      </c>
      <c r="C493" s="217" t="str">
        <f>+VLOOKUP(B:B,INSUMOS!A:C,2,FALSE)</f>
        <v>SIFÓN PVC 135º 3”</v>
      </c>
      <c r="D493" s="190" t="str">
        <f>+VLOOKUP(B:B,INSUMOS!A:C,3,FALSE)</f>
        <v>UN</v>
      </c>
      <c r="E493" s="239">
        <v>1</v>
      </c>
      <c r="F493" s="241"/>
      <c r="G493" s="220">
        <f>+VLOOKUP(B:B,INSUMOS!A:H,4,FALSE)</f>
        <v>14749.24359168</v>
      </c>
      <c r="H493" s="220">
        <f t="shared" si="82"/>
        <v>14749.24359168</v>
      </c>
      <c r="I493" s="220">
        <f>+VLOOKUP(B:B,INSUMOS!A:H,5,FALSE)</f>
        <v>0</v>
      </c>
      <c r="J493" s="220">
        <f t="shared" si="82"/>
        <v>0</v>
      </c>
      <c r="K493" s="57"/>
      <c r="L493" s="103"/>
    </row>
    <row r="494" spans="1:12" s="33" customFormat="1" ht="15" outlineLevel="1" x14ac:dyDescent="0.2">
      <c r="A494" s="165"/>
      <c r="B494" s="165" t="s">
        <v>1027</v>
      </c>
      <c r="C494" s="217" t="str">
        <f>+VLOOKUP(B:B,INSUMOS!A:C,2,FALSE)</f>
        <v>TAPON PRUEBA SANITARIA PVC 3"</v>
      </c>
      <c r="D494" s="190" t="str">
        <f>+VLOOKUP(B:B,INSUMOS!A:C,3,FALSE)</f>
        <v>UN</v>
      </c>
      <c r="E494" s="239">
        <v>1</v>
      </c>
      <c r="F494" s="241"/>
      <c r="G494" s="220">
        <f>+VLOOKUP(B:B,INSUMOS!A:H,4,FALSE)</f>
        <v>2100.7567564800001</v>
      </c>
      <c r="H494" s="220">
        <f t="shared" si="82"/>
        <v>2100.7567564800001</v>
      </c>
      <c r="I494" s="220">
        <f>+VLOOKUP(B:B,INSUMOS!A:H,5,FALSE)</f>
        <v>0</v>
      </c>
      <c r="J494" s="220">
        <f t="shared" si="82"/>
        <v>0</v>
      </c>
      <c r="K494" s="57"/>
      <c r="L494" s="103"/>
    </row>
    <row r="495" spans="1:12" s="33" customFormat="1" ht="15" outlineLevel="1" x14ac:dyDescent="0.2">
      <c r="A495" s="165"/>
      <c r="B495" s="165" t="s">
        <v>955</v>
      </c>
      <c r="C495" s="217" t="str">
        <f>+VLOOKUP(B:B,INSUMOS!A:C,2,FALSE)</f>
        <v xml:space="preserve">TUBO PVC SANITARIA 3" </v>
      </c>
      <c r="D495" s="190" t="str">
        <f>+VLOOKUP(B:B,INSUMOS!A:C,3,FALSE)</f>
        <v>ML</v>
      </c>
      <c r="E495" s="239">
        <v>1.2</v>
      </c>
      <c r="F495" s="241"/>
      <c r="G495" s="220">
        <f>+VLOOKUP(B:B,INSUMOS!A:H,4,FALSE)</f>
        <v>19333.486018252803</v>
      </c>
      <c r="H495" s="220">
        <f t="shared" si="82"/>
        <v>23200.183221903364</v>
      </c>
      <c r="I495" s="220">
        <f>+VLOOKUP(B:B,INSUMOS!A:H,5,FALSE)</f>
        <v>0</v>
      </c>
      <c r="J495" s="220">
        <f t="shared" si="82"/>
        <v>0</v>
      </c>
      <c r="K495" s="57"/>
      <c r="L495" s="103"/>
    </row>
    <row r="496" spans="1:12" s="33" customFormat="1" ht="15" outlineLevel="1" x14ac:dyDescent="0.2">
      <c r="A496" s="165"/>
      <c r="B496" s="165" t="s">
        <v>109</v>
      </c>
      <c r="C496" s="217" t="str">
        <f>+VLOOKUP(B:B,INSUMOS!A:C,2,FALSE)</f>
        <v>CUADRILLA  INSTALACIONES (OFICIAL + AYUDANTE) CON PRESTACIONES</v>
      </c>
      <c r="D496" s="190" t="str">
        <f>+VLOOKUP(B:B,INSUMOS!A:C,3,FALSE)</f>
        <v>HC</v>
      </c>
      <c r="E496" s="239">
        <v>0.5</v>
      </c>
      <c r="F496" s="241"/>
      <c r="G496" s="220">
        <f>+VLOOKUP(B:B,INSUMOS!A:H,4,FALSE)</f>
        <v>33737.500783999996</v>
      </c>
      <c r="H496" s="220">
        <f t="shared" si="82"/>
        <v>16868.750391999998</v>
      </c>
      <c r="I496" s="220">
        <f>+VLOOKUP(B:B,INSUMOS!A:H,5,FALSE)</f>
        <v>0</v>
      </c>
      <c r="J496" s="220">
        <f t="shared" si="82"/>
        <v>0</v>
      </c>
      <c r="K496" s="57"/>
      <c r="L496" s="103"/>
    </row>
    <row r="497" spans="1:12" s="33" customFormat="1" ht="15" x14ac:dyDescent="0.2">
      <c r="A497" s="211" t="s">
        <v>1936</v>
      </c>
      <c r="B497" s="211"/>
      <c r="C497" s="212" t="s">
        <v>1937</v>
      </c>
      <c r="D497" s="213" t="s">
        <v>362</v>
      </c>
      <c r="E497" s="214"/>
      <c r="F497" s="215"/>
      <c r="G497" s="216"/>
      <c r="H497" s="216">
        <f>SUBTOTAL(9,H498:H505)</f>
        <v>40179.894294751954</v>
      </c>
      <c r="I497" s="216"/>
      <c r="J497" s="216">
        <f>SUBTOTAL(9,J498:J505)</f>
        <v>0</v>
      </c>
      <c r="K497" s="57"/>
      <c r="L497" s="103"/>
    </row>
    <row r="498" spans="1:12" s="33" customFormat="1" ht="15" outlineLevel="1" x14ac:dyDescent="0.2">
      <c r="A498" s="165"/>
      <c r="B498" s="165" t="s">
        <v>251</v>
      </c>
      <c r="C498" s="217" t="str">
        <f>+VLOOKUP(B:B,INSUMOS!A:C,2,FALSE)</f>
        <v>HERRAMIENTA MENOR</v>
      </c>
      <c r="D498" s="190" t="str">
        <f>+VLOOKUP(B:B,INSUMOS!A:C,3,FALSE)</f>
        <v>GLB</v>
      </c>
      <c r="E498" s="239">
        <v>0.1</v>
      </c>
      <c r="F498" s="240"/>
      <c r="G498" s="220">
        <f>+VLOOKUP(B:B,INSUMOS!A:H,4,FALSE)</f>
        <v>4066.5798144</v>
      </c>
      <c r="H498" s="220">
        <f t="shared" ref="H498:J505" si="83">($E498+$F498)*G498</f>
        <v>406.65798144000001</v>
      </c>
      <c r="I498" s="220">
        <f>+VLOOKUP(B:B,INSUMOS!A:H,5,FALSE)</f>
        <v>0</v>
      </c>
      <c r="J498" s="220">
        <f t="shared" si="83"/>
        <v>0</v>
      </c>
      <c r="K498" s="57"/>
      <c r="L498" s="103"/>
    </row>
    <row r="499" spans="1:12" s="33" customFormat="1" ht="15" outlineLevel="1" x14ac:dyDescent="0.2">
      <c r="A499" s="165"/>
      <c r="B499" s="165" t="s">
        <v>1095</v>
      </c>
      <c r="C499" s="217" t="str">
        <f>+VLOOKUP(B:B,INSUMOS!A:C,2,FALSE)</f>
        <v>TUBO PVC VENTILACIÓN DE 3"</v>
      </c>
      <c r="D499" s="190" t="str">
        <f>+VLOOKUP(B:B,INSUMOS!A:C,3,FALSE)</f>
        <v>ML</v>
      </c>
      <c r="E499" s="239">
        <v>1</v>
      </c>
      <c r="F499" s="240"/>
      <c r="G499" s="220">
        <f>+VLOOKUP(B:B,INSUMOS!A:H,4,FALSE)</f>
        <v>13228.45415424</v>
      </c>
      <c r="H499" s="220">
        <f t="shared" si="83"/>
        <v>13228.45415424</v>
      </c>
      <c r="I499" s="220">
        <f>+VLOOKUP(B:B,INSUMOS!A:H,5,FALSE)</f>
        <v>0</v>
      </c>
      <c r="J499" s="220">
        <f t="shared" si="83"/>
        <v>0</v>
      </c>
      <c r="K499" s="57"/>
      <c r="L499" s="103"/>
    </row>
    <row r="500" spans="1:12" ht="15" outlineLevel="1" x14ac:dyDescent="0.2">
      <c r="A500" s="165"/>
      <c r="B500" s="165" t="s">
        <v>695</v>
      </c>
      <c r="C500" s="217" t="str">
        <f>+VLOOKUP(B:B,INSUMOS!A:C,2,FALSE)</f>
        <v>ABRAZADERA ACERO DE 3"</v>
      </c>
      <c r="D500" s="190" t="str">
        <f>+VLOOKUP(B:B,INSUMOS!A:C,3,FALSE)</f>
        <v>UN</v>
      </c>
      <c r="E500" s="239">
        <v>0.5</v>
      </c>
      <c r="F500" s="240"/>
      <c r="G500" s="220">
        <f>+VLOOKUP(B:B,INSUMOS!A:H,4,FALSE)</f>
        <v>3755.118176256</v>
      </c>
      <c r="H500" s="220">
        <f t="shared" si="83"/>
        <v>1877.559088128</v>
      </c>
      <c r="I500" s="220">
        <f>+VLOOKUP(B:B,INSUMOS!A:H,5,FALSE)</f>
        <v>0</v>
      </c>
      <c r="J500" s="220">
        <f t="shared" si="83"/>
        <v>0</v>
      </c>
      <c r="K500" s="57"/>
      <c r="L500" s="103"/>
    </row>
    <row r="501" spans="1:12" s="33" customFormat="1" ht="15" outlineLevel="1" x14ac:dyDescent="0.2">
      <c r="A501" s="165"/>
      <c r="B501" s="165" t="s">
        <v>987</v>
      </c>
      <c r="C501" s="217" t="str">
        <f>+VLOOKUP(B:B,INSUMOS!A:C,2,FALSE)</f>
        <v>CODO REVENTILADO 3X2</v>
      </c>
      <c r="D501" s="190" t="str">
        <f>+VLOOKUP(B:B,INSUMOS!A:C,3,FALSE)</f>
        <v>UN</v>
      </c>
      <c r="E501" s="239">
        <v>0.16</v>
      </c>
      <c r="F501" s="240"/>
      <c r="G501" s="220">
        <f>+VLOOKUP(B:B,INSUMOS!A:H,4,FALSE)</f>
        <v>30424.0457008128</v>
      </c>
      <c r="H501" s="220">
        <f t="shared" si="83"/>
        <v>4867.8473121300476</v>
      </c>
      <c r="I501" s="220">
        <f>+VLOOKUP(B:B,INSUMOS!A:H,5,FALSE)</f>
        <v>0</v>
      </c>
      <c r="J501" s="220">
        <f t="shared" si="83"/>
        <v>0</v>
      </c>
      <c r="K501" s="57"/>
      <c r="L501" s="103"/>
    </row>
    <row r="502" spans="1:12" s="33" customFormat="1" ht="15" outlineLevel="1" x14ac:dyDescent="0.2">
      <c r="A502" s="165"/>
      <c r="B502" s="165" t="s">
        <v>639</v>
      </c>
      <c r="C502" s="217" t="str">
        <f>+VLOOKUP(B:B,INSUMOS!A:C,2,FALSE)</f>
        <v>LIMPIADOR REMOVEDOR PARA PVC Y CPVC (1/4 GAL)</v>
      </c>
      <c r="D502" s="190" t="str">
        <f>+VLOOKUP(B:B,INSUMOS!A:C,3,FALSE)</f>
        <v>UN</v>
      </c>
      <c r="E502" s="239">
        <v>0.03</v>
      </c>
      <c r="F502" s="240">
        <v>8.9999999999999998E-4</v>
      </c>
      <c r="G502" s="220">
        <f>+VLOOKUP(B:B,INSUMOS!A:H,4,FALSE)</f>
        <v>75022.727884492793</v>
      </c>
      <c r="H502" s="220">
        <f t="shared" si="83"/>
        <v>2318.2022916308274</v>
      </c>
      <c r="I502" s="220">
        <f>+VLOOKUP(B:B,INSUMOS!A:H,5,FALSE)</f>
        <v>0</v>
      </c>
      <c r="J502" s="220">
        <f t="shared" si="83"/>
        <v>0</v>
      </c>
      <c r="K502" s="57"/>
      <c r="L502" s="103"/>
    </row>
    <row r="503" spans="1:12" s="33" customFormat="1" ht="15" outlineLevel="1" x14ac:dyDescent="0.2">
      <c r="A503" s="165"/>
      <c r="B503" s="165" t="s">
        <v>633</v>
      </c>
      <c r="C503" s="217" t="str">
        <f>+VLOOKUP(B:B,INSUMOS!A:C,2,FALSE)</f>
        <v>SOLDADURA PVC BOUNDING 1/8 GALON</v>
      </c>
      <c r="D503" s="190" t="str">
        <f>+VLOOKUP(B:B,INSUMOS!A:C,3,FALSE)</f>
        <v>UN</v>
      </c>
      <c r="E503" s="239">
        <v>0.03</v>
      </c>
      <c r="F503" s="240">
        <v>8.9999999999999998E-4</v>
      </c>
      <c r="G503" s="220">
        <f>+VLOOKUP(B:B,INSUMOS!A:H,4,FALSE)</f>
        <v>70774.173265612801</v>
      </c>
      <c r="H503" s="220">
        <f t="shared" si="83"/>
        <v>2186.9219539074356</v>
      </c>
      <c r="I503" s="220">
        <f>+VLOOKUP(B:B,INSUMOS!A:H,5,FALSE)</f>
        <v>0</v>
      </c>
      <c r="J503" s="220">
        <f t="shared" si="83"/>
        <v>0</v>
      </c>
      <c r="K503" s="57"/>
      <c r="L503" s="103"/>
    </row>
    <row r="504" spans="1:12" s="33" customFormat="1" ht="15" outlineLevel="1" x14ac:dyDescent="0.2">
      <c r="A504" s="165"/>
      <c r="B504" s="165" t="s">
        <v>1031</v>
      </c>
      <c r="C504" s="217" t="str">
        <f>+VLOOKUP(B:B,INSUMOS!A:C,2,FALSE)</f>
        <v>TEE PVC SANITARIA REDUCIDA 3” X 2”</v>
      </c>
      <c r="D504" s="190" t="str">
        <f>+VLOOKUP(B:B,INSUMOS!A:C,3,FALSE)</f>
        <v>UN</v>
      </c>
      <c r="E504" s="239">
        <v>0.16</v>
      </c>
      <c r="F504" s="240"/>
      <c r="G504" s="220">
        <f>+VLOOKUP(B:B,INSUMOS!A:H,4,FALSE)</f>
        <v>21788.288992972801</v>
      </c>
      <c r="H504" s="220">
        <f t="shared" si="83"/>
        <v>3486.1262388756481</v>
      </c>
      <c r="I504" s="220">
        <f>+VLOOKUP(B:B,INSUMOS!A:H,5,FALSE)</f>
        <v>0</v>
      </c>
      <c r="J504" s="220">
        <f t="shared" si="83"/>
        <v>0</v>
      </c>
      <c r="K504" s="57"/>
      <c r="L504" s="103"/>
    </row>
    <row r="505" spans="1:12" s="33" customFormat="1" ht="15" outlineLevel="1" x14ac:dyDescent="0.2">
      <c r="A505" s="165"/>
      <c r="B505" s="165" t="s">
        <v>109</v>
      </c>
      <c r="C505" s="217" t="str">
        <f>+VLOOKUP(B:B,INSUMOS!A:C,2,FALSE)</f>
        <v>CUADRILLA  INSTALACIONES (OFICIAL + AYUDANTE) CON PRESTACIONES</v>
      </c>
      <c r="D505" s="190" t="str">
        <f>+VLOOKUP(B:B,INSUMOS!A:C,3,FALSE)</f>
        <v>HC</v>
      </c>
      <c r="E505" s="239">
        <v>0.35</v>
      </c>
      <c r="F505" s="240"/>
      <c r="G505" s="220">
        <f>+VLOOKUP(B:B,INSUMOS!A:H,4,FALSE)</f>
        <v>33737.500783999996</v>
      </c>
      <c r="H505" s="220">
        <f t="shared" si="83"/>
        <v>11808.125274399998</v>
      </c>
      <c r="I505" s="220">
        <f>+VLOOKUP(B:B,INSUMOS!A:H,5,FALSE)</f>
        <v>0</v>
      </c>
      <c r="J505" s="220">
        <f t="shared" si="83"/>
        <v>0</v>
      </c>
      <c r="K505" s="57"/>
      <c r="L505" s="103"/>
    </row>
    <row r="506" spans="1:12" s="33" customFormat="1" ht="15" x14ac:dyDescent="0.2">
      <c r="A506" s="211" t="s">
        <v>1938</v>
      </c>
      <c r="B506" s="211"/>
      <c r="C506" s="212" t="s">
        <v>1939</v>
      </c>
      <c r="D506" s="213" t="s">
        <v>362</v>
      </c>
      <c r="E506" s="214"/>
      <c r="F506" s="215"/>
      <c r="G506" s="216"/>
      <c r="H506" s="216">
        <f>SUBTOTAL(9,H507:H513)</f>
        <v>62726.099427904774</v>
      </c>
      <c r="I506" s="216"/>
      <c r="J506" s="216">
        <f>SUBTOTAL(9,J507:J513)</f>
        <v>0</v>
      </c>
      <c r="K506" s="57"/>
      <c r="L506" s="103"/>
    </row>
    <row r="507" spans="1:12" s="33" customFormat="1" ht="15" outlineLevel="1" x14ac:dyDescent="0.2">
      <c r="A507" s="165"/>
      <c r="B507" s="165" t="s">
        <v>251</v>
      </c>
      <c r="C507" s="217" t="str">
        <f>+VLOOKUP(B:B,INSUMOS!A:C,2,FALSE)</f>
        <v>HERRAMIENTA MENOR</v>
      </c>
      <c r="D507" s="190" t="str">
        <f>+VLOOKUP(B:B,INSUMOS!A:C,3,FALSE)</f>
        <v>GLB</v>
      </c>
      <c r="E507" s="243">
        <v>0.1</v>
      </c>
      <c r="F507" s="241"/>
      <c r="G507" s="220">
        <f>+VLOOKUP(B:B,INSUMOS!A:H,4,FALSE)</f>
        <v>4066.5798144</v>
      </c>
      <c r="H507" s="220">
        <f t="shared" ref="H507:J513" si="84">($E507+$F507)*G507</f>
        <v>406.65798144000001</v>
      </c>
      <c r="I507" s="220">
        <f>+VLOOKUP(B:B,INSUMOS!A:H,5,FALSE)</f>
        <v>0</v>
      </c>
      <c r="J507" s="220">
        <f t="shared" si="84"/>
        <v>0</v>
      </c>
      <c r="K507" s="57"/>
      <c r="L507" s="103"/>
    </row>
    <row r="508" spans="1:12" s="33" customFormat="1" ht="15" outlineLevel="1" x14ac:dyDescent="0.2">
      <c r="A508" s="165"/>
      <c r="B508" s="165" t="s">
        <v>1097</v>
      </c>
      <c r="C508" s="217" t="str">
        <f>+VLOOKUP(B:B,INSUMOS!A:C,2,FALSE)</f>
        <v>TUBO PVC VENTILACIÓN DE 4"</v>
      </c>
      <c r="D508" s="190" t="str">
        <f>+VLOOKUP(B:B,INSUMOS!A:C,3,FALSE)</f>
        <v>ML</v>
      </c>
      <c r="E508" s="243">
        <v>1</v>
      </c>
      <c r="F508" s="241"/>
      <c r="G508" s="220">
        <f>+VLOOKUP(B:B,INSUMOS!A:H,4,FALSE)</f>
        <v>29158.330470604804</v>
      </c>
      <c r="H508" s="220">
        <f t="shared" si="84"/>
        <v>29158.330470604804</v>
      </c>
      <c r="I508" s="220">
        <f>+VLOOKUP(B:B,INSUMOS!A:H,5,FALSE)</f>
        <v>0</v>
      </c>
      <c r="J508" s="220">
        <f t="shared" si="84"/>
        <v>0</v>
      </c>
      <c r="K508" s="57"/>
      <c r="L508" s="103"/>
    </row>
    <row r="509" spans="1:12" ht="15" outlineLevel="1" x14ac:dyDescent="0.2">
      <c r="A509" s="165"/>
      <c r="B509" s="165" t="s">
        <v>727</v>
      </c>
      <c r="C509" s="217" t="str">
        <f>+VLOOKUP(B:B,INSUMOS!A:C,2,FALSE)</f>
        <v>ABRAZADERA DE ACERO 4"</v>
      </c>
      <c r="D509" s="190" t="str">
        <f>+VLOOKUP(B:B,INSUMOS!A:C,3,FALSE)</f>
        <v>UN</v>
      </c>
      <c r="E509" s="243">
        <v>0.5</v>
      </c>
      <c r="F509" s="241"/>
      <c r="G509" s="220">
        <f>+VLOOKUP(B:B,INSUMOS!A:H,4,FALSE)</f>
        <v>20857.159818240001</v>
      </c>
      <c r="H509" s="220">
        <f t="shared" si="84"/>
        <v>10428.579909120001</v>
      </c>
      <c r="I509" s="220">
        <f>+VLOOKUP(B:B,INSUMOS!A:H,5,FALSE)</f>
        <v>0</v>
      </c>
      <c r="J509" s="220">
        <f t="shared" si="84"/>
        <v>0</v>
      </c>
      <c r="K509" s="57"/>
      <c r="L509" s="103"/>
    </row>
    <row r="510" spans="1:12" s="33" customFormat="1" ht="15" outlineLevel="1" x14ac:dyDescent="0.2">
      <c r="A510" s="165"/>
      <c r="B510" s="165" t="s">
        <v>1029</v>
      </c>
      <c r="C510" s="217" t="str">
        <f>+VLOOKUP(B:B,INSUMOS!A:C,2,FALSE)</f>
        <v>CODO REVENTILADO 4X2</v>
      </c>
      <c r="D510" s="190" t="str">
        <f>+VLOOKUP(B:B,INSUMOS!A:C,3,FALSE)</f>
        <v>UN</v>
      </c>
      <c r="E510" s="243">
        <v>0.16</v>
      </c>
      <c r="F510" s="241"/>
      <c r="G510" s="220">
        <f>+VLOOKUP(B:B,INSUMOS!A:H,4,FALSE)</f>
        <v>40940.61723648</v>
      </c>
      <c r="H510" s="220">
        <f t="shared" si="84"/>
        <v>6550.4987578368</v>
      </c>
      <c r="I510" s="220">
        <f>+VLOOKUP(B:B,INSUMOS!A:H,5,FALSE)</f>
        <v>0</v>
      </c>
      <c r="J510" s="220">
        <f t="shared" si="84"/>
        <v>0</v>
      </c>
      <c r="K510" s="57"/>
      <c r="L510" s="103"/>
    </row>
    <row r="511" spans="1:12" s="33" customFormat="1" ht="15" outlineLevel="1" x14ac:dyDescent="0.2">
      <c r="A511" s="165"/>
      <c r="B511" s="165" t="s">
        <v>639</v>
      </c>
      <c r="C511" s="217" t="str">
        <f>+VLOOKUP(B:B,INSUMOS!A:C,2,FALSE)</f>
        <v>LIMPIADOR REMOVEDOR PARA PVC Y CPVC (1/4 GAL)</v>
      </c>
      <c r="D511" s="190" t="str">
        <f>+VLOOKUP(B:B,INSUMOS!A:C,3,FALSE)</f>
        <v>UN</v>
      </c>
      <c r="E511" s="243">
        <v>0.03</v>
      </c>
      <c r="F511" s="241"/>
      <c r="G511" s="220">
        <f>+VLOOKUP(B:B,INSUMOS!A:H,4,FALSE)</f>
        <v>75022.727884492793</v>
      </c>
      <c r="H511" s="220">
        <f t="shared" si="84"/>
        <v>2250.6818365347835</v>
      </c>
      <c r="I511" s="220">
        <f>+VLOOKUP(B:B,INSUMOS!A:H,5,FALSE)</f>
        <v>0</v>
      </c>
      <c r="J511" s="220">
        <f t="shared" si="84"/>
        <v>0</v>
      </c>
      <c r="K511" s="57"/>
      <c r="L511" s="103"/>
    </row>
    <row r="512" spans="1:12" s="33" customFormat="1" ht="15" outlineLevel="1" x14ac:dyDescent="0.2">
      <c r="A512" s="165"/>
      <c r="B512" s="165" t="s">
        <v>633</v>
      </c>
      <c r="C512" s="217" t="str">
        <f>+VLOOKUP(B:B,INSUMOS!A:C,2,FALSE)</f>
        <v>SOLDADURA PVC BOUNDING 1/8 GALON</v>
      </c>
      <c r="D512" s="190" t="str">
        <f>+VLOOKUP(B:B,INSUMOS!A:C,3,FALSE)</f>
        <v>UN</v>
      </c>
      <c r="E512" s="243">
        <v>0.03</v>
      </c>
      <c r="F512" s="241"/>
      <c r="G512" s="220">
        <f>+VLOOKUP(B:B,INSUMOS!A:H,4,FALSE)</f>
        <v>70774.173265612801</v>
      </c>
      <c r="H512" s="220">
        <f t="shared" si="84"/>
        <v>2123.2251979683838</v>
      </c>
      <c r="I512" s="220">
        <f>+VLOOKUP(B:B,INSUMOS!A:H,5,FALSE)</f>
        <v>0</v>
      </c>
      <c r="J512" s="220">
        <f t="shared" si="84"/>
        <v>0</v>
      </c>
      <c r="K512" s="57"/>
      <c r="L512" s="103"/>
    </row>
    <row r="513" spans="1:12" s="33" customFormat="1" ht="15" outlineLevel="1" x14ac:dyDescent="0.2">
      <c r="A513" s="165"/>
      <c r="B513" s="165" t="s">
        <v>109</v>
      </c>
      <c r="C513" s="217" t="str">
        <f>+VLOOKUP(B:B,INSUMOS!A:C,2,FALSE)</f>
        <v>CUADRILLA  INSTALACIONES (OFICIAL + AYUDANTE) CON PRESTACIONES</v>
      </c>
      <c r="D513" s="190" t="str">
        <f>+VLOOKUP(B:B,INSUMOS!A:C,3,FALSE)</f>
        <v>HC</v>
      </c>
      <c r="E513" s="243">
        <v>0.35</v>
      </c>
      <c r="F513" s="241"/>
      <c r="G513" s="220">
        <f>+VLOOKUP(B:B,INSUMOS!A:H,4,FALSE)</f>
        <v>33737.500783999996</v>
      </c>
      <c r="H513" s="220">
        <f t="shared" si="84"/>
        <v>11808.125274399998</v>
      </c>
      <c r="I513" s="220">
        <f>+VLOOKUP(B:B,INSUMOS!A:H,5,FALSE)</f>
        <v>0</v>
      </c>
      <c r="J513" s="220">
        <f t="shared" si="84"/>
        <v>0</v>
      </c>
      <c r="K513" s="57"/>
      <c r="L513" s="103"/>
    </row>
    <row r="514" spans="1:12" s="33" customFormat="1" ht="15" x14ac:dyDescent="0.2">
      <c r="A514" s="211" t="s">
        <v>1940</v>
      </c>
      <c r="B514" s="211"/>
      <c r="C514" s="212" t="s">
        <v>1941</v>
      </c>
      <c r="D514" s="213" t="s">
        <v>362</v>
      </c>
      <c r="E514" s="214"/>
      <c r="F514" s="215"/>
      <c r="G514" s="216"/>
      <c r="H514" s="216">
        <f>SUBTOTAL(9,H515:H521)</f>
        <v>28347.759704727294</v>
      </c>
      <c r="I514" s="216"/>
      <c r="J514" s="216">
        <f>SUBTOTAL(9,J515:J521)</f>
        <v>0</v>
      </c>
      <c r="K514" s="57"/>
      <c r="L514" s="103"/>
    </row>
    <row r="515" spans="1:12" ht="15" outlineLevel="1" x14ac:dyDescent="0.2">
      <c r="A515" s="165"/>
      <c r="B515" s="165" t="s">
        <v>251</v>
      </c>
      <c r="C515" s="217" t="str">
        <f>+VLOOKUP(B:B,INSUMOS!A:C,2,FALSE)</f>
        <v>HERRAMIENTA MENOR</v>
      </c>
      <c r="D515" s="190" t="str">
        <f>+VLOOKUP(B:B,INSUMOS!A:C,3,FALSE)</f>
        <v>GLB</v>
      </c>
      <c r="E515" s="243">
        <v>0.5</v>
      </c>
      <c r="F515" s="241"/>
      <c r="G515" s="220">
        <f>+VLOOKUP(B:B,INSUMOS!A:H,4,FALSE)</f>
        <v>4066.5798144</v>
      </c>
      <c r="H515" s="220">
        <f t="shared" ref="H515:J521" si="85">($E515+$F515)*G515</f>
        <v>2033.2899072</v>
      </c>
      <c r="I515" s="220">
        <f>+VLOOKUP(B:B,INSUMOS!A:H,5,FALSE)</f>
        <v>0</v>
      </c>
      <c r="J515" s="220">
        <f t="shared" si="85"/>
        <v>0</v>
      </c>
      <c r="K515" s="57"/>
      <c r="L515" s="103"/>
    </row>
    <row r="516" spans="1:12" ht="15" outlineLevel="1" x14ac:dyDescent="0.2">
      <c r="A516" s="165"/>
      <c r="B516" s="165" t="s">
        <v>639</v>
      </c>
      <c r="C516" s="217" t="str">
        <f>+VLOOKUP(B:B,INSUMOS!A:C,2,FALSE)</f>
        <v>LIMPIADOR REMOVEDOR PARA PVC Y CPVC (1/4 GAL)</v>
      </c>
      <c r="D516" s="190" t="str">
        <f>+VLOOKUP(B:B,INSUMOS!A:C,3,FALSE)</f>
        <v>UN</v>
      </c>
      <c r="E516" s="243">
        <v>0.02</v>
      </c>
      <c r="F516" s="241"/>
      <c r="G516" s="220">
        <f>+VLOOKUP(B:B,INSUMOS!A:H,4,FALSE)</f>
        <v>75022.727884492793</v>
      </c>
      <c r="H516" s="220">
        <f t="shared" si="85"/>
        <v>1500.4545576898558</v>
      </c>
      <c r="I516" s="220">
        <f>+VLOOKUP(B:B,INSUMOS!A:H,5,FALSE)</f>
        <v>0</v>
      </c>
      <c r="J516" s="220">
        <f t="shared" si="85"/>
        <v>0</v>
      </c>
      <c r="K516" s="57"/>
      <c r="L516" s="103"/>
    </row>
    <row r="517" spans="1:12" ht="15" outlineLevel="1" x14ac:dyDescent="0.2">
      <c r="A517" s="165"/>
      <c r="B517" s="165" t="s">
        <v>633</v>
      </c>
      <c r="C517" s="217" t="str">
        <f>+VLOOKUP(B:B,INSUMOS!A:C,2,FALSE)</f>
        <v>SOLDADURA PVC BOUNDING 1/8 GALON</v>
      </c>
      <c r="D517" s="190" t="str">
        <f>+VLOOKUP(B:B,INSUMOS!A:C,3,FALSE)</f>
        <v>UN</v>
      </c>
      <c r="E517" s="243">
        <v>0.02</v>
      </c>
      <c r="F517" s="241"/>
      <c r="G517" s="220">
        <f>+VLOOKUP(B:B,INSUMOS!A:H,4,FALSE)</f>
        <v>70774.173265612801</v>
      </c>
      <c r="H517" s="220">
        <f t="shared" si="85"/>
        <v>1415.4834653122559</v>
      </c>
      <c r="I517" s="220">
        <f>+VLOOKUP(B:B,INSUMOS!A:H,5,FALSE)</f>
        <v>0</v>
      </c>
      <c r="J517" s="220">
        <f t="shared" si="85"/>
        <v>0</v>
      </c>
      <c r="K517" s="57"/>
      <c r="L517" s="103"/>
    </row>
    <row r="518" spans="1:12" ht="15" outlineLevel="1" x14ac:dyDescent="0.2">
      <c r="A518" s="165"/>
      <c r="B518" s="165" t="s">
        <v>1007</v>
      </c>
      <c r="C518" s="217" t="str">
        <f>+VLOOKUP(B:B,INSUMOS!A:C,2,FALSE)</f>
        <v>YEE PVC SANITARIA 2"</v>
      </c>
      <c r="D518" s="190" t="str">
        <f>+VLOOKUP(B:B,INSUMOS!A:C,3,FALSE)</f>
        <v>UN</v>
      </c>
      <c r="E518" s="243">
        <v>7.0000000000000007E-2</v>
      </c>
      <c r="F518" s="241"/>
      <c r="G518" s="220">
        <f>+VLOOKUP(B:B,INSUMOS!A:H,4,FALSE)</f>
        <v>9963.4300262399993</v>
      </c>
      <c r="H518" s="220">
        <f t="shared" si="85"/>
        <v>697.44010183680007</v>
      </c>
      <c r="I518" s="220">
        <f>+VLOOKUP(B:B,INSUMOS!A:H,5,FALSE)</f>
        <v>0</v>
      </c>
      <c r="J518" s="220">
        <f t="shared" si="85"/>
        <v>0</v>
      </c>
      <c r="K518" s="57"/>
      <c r="L518" s="103"/>
    </row>
    <row r="519" spans="1:12" s="33" customFormat="1" ht="15" outlineLevel="1" x14ac:dyDescent="0.2">
      <c r="A519" s="165"/>
      <c r="B519" s="165" t="s">
        <v>953</v>
      </c>
      <c r="C519" s="217" t="str">
        <f>+VLOOKUP(B:B,INSUMOS!A:C,2,FALSE)</f>
        <v>TUBO PVC SANITARIO DE 2"</v>
      </c>
      <c r="D519" s="190" t="str">
        <f>+VLOOKUP(B:B,INSUMOS!A:C,3,FALSE)</f>
        <v>ML</v>
      </c>
      <c r="E519" s="243">
        <v>1.03</v>
      </c>
      <c r="F519" s="241"/>
      <c r="G519" s="220">
        <f>+VLOOKUP(B:B,INSUMOS!A:H,4,FALSE)</f>
        <v>13295.8219696128</v>
      </c>
      <c r="H519" s="220">
        <f t="shared" si="85"/>
        <v>13694.696628701184</v>
      </c>
      <c r="I519" s="220">
        <f>+VLOOKUP(B:B,INSUMOS!A:H,5,FALSE)</f>
        <v>0</v>
      </c>
      <c r="J519" s="220">
        <f t="shared" si="85"/>
        <v>0</v>
      </c>
      <c r="K519" s="57"/>
      <c r="L519" s="103"/>
    </row>
    <row r="520" spans="1:12" s="33" customFormat="1" ht="15" outlineLevel="1" x14ac:dyDescent="0.2">
      <c r="A520" s="165"/>
      <c r="B520" s="165" t="s">
        <v>1005</v>
      </c>
      <c r="C520" s="217" t="str">
        <f>+VLOOKUP(B:B,INSUMOS!A:C,2,FALSE)</f>
        <v>UNION PVC SANITARIA 2"</v>
      </c>
      <c r="D520" s="190" t="str">
        <f>+VLOOKUP(B:B,INSUMOS!A:C,3,FALSE)</f>
        <v>UN</v>
      </c>
      <c r="E520" s="243">
        <v>0.16</v>
      </c>
      <c r="F520" s="241"/>
      <c r="G520" s="220">
        <f>+VLOOKUP(B:B,INSUMOS!A:H,4,FALSE)</f>
        <v>3575.1240499200003</v>
      </c>
      <c r="H520" s="220">
        <f t="shared" si="85"/>
        <v>572.01984798720002</v>
      </c>
      <c r="I520" s="220">
        <f>+VLOOKUP(B:B,INSUMOS!A:H,5,FALSE)</f>
        <v>0</v>
      </c>
      <c r="J520" s="220">
        <f t="shared" si="85"/>
        <v>0</v>
      </c>
      <c r="K520" s="57"/>
      <c r="L520" s="103"/>
    </row>
    <row r="521" spans="1:12" s="33" customFormat="1" ht="15" outlineLevel="1" x14ac:dyDescent="0.2">
      <c r="A521" s="165"/>
      <c r="B521" s="165" t="s">
        <v>109</v>
      </c>
      <c r="C521" s="217" t="str">
        <f>+VLOOKUP(B:B,INSUMOS!A:C,2,FALSE)</f>
        <v>CUADRILLA  INSTALACIONES (OFICIAL + AYUDANTE) CON PRESTACIONES</v>
      </c>
      <c r="D521" s="190" t="str">
        <f>+VLOOKUP(B:B,INSUMOS!A:C,3,FALSE)</f>
        <v>HC</v>
      </c>
      <c r="E521" s="243">
        <v>0.25</v>
      </c>
      <c r="F521" s="241"/>
      <c r="G521" s="220">
        <f>+VLOOKUP(B:B,INSUMOS!A:H,4,FALSE)</f>
        <v>33737.500783999996</v>
      </c>
      <c r="H521" s="220">
        <f t="shared" si="85"/>
        <v>8434.3751959999991</v>
      </c>
      <c r="I521" s="220">
        <f>+VLOOKUP(B:B,INSUMOS!A:H,5,FALSE)</f>
        <v>0</v>
      </c>
      <c r="J521" s="220">
        <f t="shared" si="85"/>
        <v>0</v>
      </c>
      <c r="K521" s="57"/>
      <c r="L521" s="103"/>
    </row>
    <row r="522" spans="1:12" s="33" customFormat="1" ht="15" x14ac:dyDescent="0.2">
      <c r="A522" s="211" t="s">
        <v>1942</v>
      </c>
      <c r="B522" s="211"/>
      <c r="C522" s="212" t="s">
        <v>1943</v>
      </c>
      <c r="D522" s="213" t="s">
        <v>362</v>
      </c>
      <c r="E522" s="214"/>
      <c r="F522" s="215"/>
      <c r="G522" s="216"/>
      <c r="H522" s="216">
        <f>SUBTOTAL(9,H523:H529)</f>
        <v>42103.380773657052</v>
      </c>
      <c r="I522" s="216"/>
      <c r="J522" s="216">
        <f>SUBTOTAL(9,J523:J529)</f>
        <v>0</v>
      </c>
      <c r="K522" s="57"/>
      <c r="L522" s="103"/>
    </row>
    <row r="523" spans="1:12" s="33" customFormat="1" ht="15" outlineLevel="1" x14ac:dyDescent="0.2">
      <c r="A523" s="165"/>
      <c r="B523" s="165" t="s">
        <v>251</v>
      </c>
      <c r="C523" s="217" t="str">
        <f>+VLOOKUP(B:B,INSUMOS!A:C,2,FALSE)</f>
        <v>HERRAMIENTA MENOR</v>
      </c>
      <c r="D523" s="190" t="str">
        <f>+VLOOKUP(B:B,INSUMOS!A:C,3,FALSE)</f>
        <v>GLB</v>
      </c>
      <c r="E523" s="239">
        <v>0.5</v>
      </c>
      <c r="F523" s="240"/>
      <c r="G523" s="220">
        <f>+VLOOKUP(B:B,INSUMOS!A:H,4,FALSE)</f>
        <v>4066.5798144</v>
      </c>
      <c r="H523" s="220">
        <f t="shared" ref="H523:J529" si="86">($E523+$F523)*G523</f>
        <v>2033.2899072</v>
      </c>
      <c r="I523" s="220">
        <f>+VLOOKUP(B:B,INSUMOS!A:H,5,FALSE)</f>
        <v>0</v>
      </c>
      <c r="J523" s="220">
        <f t="shared" si="86"/>
        <v>0</v>
      </c>
      <c r="K523" s="57"/>
      <c r="L523" s="103"/>
    </row>
    <row r="524" spans="1:12" ht="15" outlineLevel="1" x14ac:dyDescent="0.2">
      <c r="A524" s="165"/>
      <c r="B524" s="165" t="s">
        <v>639</v>
      </c>
      <c r="C524" s="217" t="str">
        <f>+VLOOKUP(B:B,INSUMOS!A:C,2,FALSE)</f>
        <v>LIMPIADOR REMOVEDOR PARA PVC Y CPVC (1/4 GAL)</v>
      </c>
      <c r="D524" s="190" t="str">
        <f>+VLOOKUP(B:B,INSUMOS!A:C,3,FALSE)</f>
        <v>UN</v>
      </c>
      <c r="E524" s="239">
        <v>0.03</v>
      </c>
      <c r="F524" s="240">
        <v>8.9999999999999998E-4</v>
      </c>
      <c r="G524" s="220">
        <f>+VLOOKUP(B:B,INSUMOS!A:H,4,FALSE)</f>
        <v>75022.727884492793</v>
      </c>
      <c r="H524" s="220">
        <f t="shared" si="86"/>
        <v>2318.2022916308274</v>
      </c>
      <c r="I524" s="220">
        <f>+VLOOKUP(B:B,INSUMOS!A:H,5,FALSE)</f>
        <v>0</v>
      </c>
      <c r="J524" s="220">
        <f t="shared" si="86"/>
        <v>0</v>
      </c>
      <c r="K524" s="57"/>
      <c r="L524" s="103"/>
    </row>
    <row r="525" spans="1:12" ht="15" outlineLevel="1" x14ac:dyDescent="0.2">
      <c r="A525" s="165"/>
      <c r="B525" s="165" t="s">
        <v>633</v>
      </c>
      <c r="C525" s="217" t="str">
        <f>+VLOOKUP(B:B,INSUMOS!A:C,2,FALSE)</f>
        <v>SOLDADURA PVC BOUNDING 1/8 GALON</v>
      </c>
      <c r="D525" s="190" t="str">
        <f>+VLOOKUP(B:B,INSUMOS!A:C,3,FALSE)</f>
        <v>UN</v>
      </c>
      <c r="E525" s="239">
        <v>0.03</v>
      </c>
      <c r="F525" s="240">
        <v>8.9999999999999998E-4</v>
      </c>
      <c r="G525" s="220">
        <f>+VLOOKUP(B:B,INSUMOS!A:H,4,FALSE)</f>
        <v>70774.173265612801</v>
      </c>
      <c r="H525" s="220">
        <f t="shared" si="86"/>
        <v>2186.9219539074356</v>
      </c>
      <c r="I525" s="220">
        <f>+VLOOKUP(B:B,INSUMOS!A:H,5,FALSE)</f>
        <v>0</v>
      </c>
      <c r="J525" s="220">
        <f t="shared" si="86"/>
        <v>0</v>
      </c>
      <c r="K525" s="57"/>
      <c r="L525" s="103"/>
    </row>
    <row r="526" spans="1:12" ht="15" outlineLevel="1" x14ac:dyDescent="0.2">
      <c r="A526" s="165"/>
      <c r="B526" s="165" t="s">
        <v>1011</v>
      </c>
      <c r="C526" s="217" t="str">
        <f>+VLOOKUP(B:B,INSUMOS!A:C,2,FALSE)</f>
        <v>YEE PVC SANITARIA 3"</v>
      </c>
      <c r="D526" s="190" t="str">
        <f>+VLOOKUP(B:B,INSUMOS!A:C,3,FALSE)</f>
        <v>UN</v>
      </c>
      <c r="E526" s="239">
        <v>7.0000000000000007E-2</v>
      </c>
      <c r="F526" s="240"/>
      <c r="G526" s="220">
        <f>+VLOOKUP(B:B,INSUMOS!A:H,4,FALSE)</f>
        <v>19825.350297600002</v>
      </c>
      <c r="H526" s="220">
        <f t="shared" si="86"/>
        <v>1387.7745208320002</v>
      </c>
      <c r="I526" s="220">
        <f>+VLOOKUP(B:B,INSUMOS!A:H,5,FALSE)</f>
        <v>0</v>
      </c>
      <c r="J526" s="220">
        <f t="shared" si="86"/>
        <v>0</v>
      </c>
      <c r="K526" s="57"/>
      <c r="L526" s="103"/>
    </row>
    <row r="527" spans="1:12" ht="15" outlineLevel="1" x14ac:dyDescent="0.2">
      <c r="A527" s="165"/>
      <c r="B527" s="165" t="s">
        <v>955</v>
      </c>
      <c r="C527" s="217" t="str">
        <f>+VLOOKUP(B:B,INSUMOS!A:C,2,FALSE)</f>
        <v xml:space="preserve">TUBO PVC SANITARIA 3" </v>
      </c>
      <c r="D527" s="190" t="str">
        <f>+VLOOKUP(B:B,INSUMOS!A:C,3,FALSE)</f>
        <v>ML</v>
      </c>
      <c r="E527" s="239">
        <v>1.03</v>
      </c>
      <c r="F527" s="240"/>
      <c r="G527" s="220">
        <f>+VLOOKUP(B:B,INSUMOS!A:H,4,FALSE)</f>
        <v>19333.486018252803</v>
      </c>
      <c r="H527" s="220">
        <f t="shared" si="86"/>
        <v>19913.490598800388</v>
      </c>
      <c r="I527" s="220">
        <f>+VLOOKUP(B:B,INSUMOS!A:H,5,FALSE)</f>
        <v>0</v>
      </c>
      <c r="J527" s="220">
        <f t="shared" si="86"/>
        <v>0</v>
      </c>
      <c r="K527" s="57"/>
      <c r="L527" s="103"/>
    </row>
    <row r="528" spans="1:12" ht="15" outlineLevel="1" x14ac:dyDescent="0.2">
      <c r="A528" s="165"/>
      <c r="B528" s="165" t="s">
        <v>1009</v>
      </c>
      <c r="C528" s="217" t="str">
        <f>+VLOOKUP(B:B,INSUMOS!A:C,2,FALSE)</f>
        <v>UNION PVC SANITARIA 3"</v>
      </c>
      <c r="D528" s="190" t="str">
        <f>+VLOOKUP(B:B,INSUMOS!A:C,3,FALSE)</f>
        <v>UN</v>
      </c>
      <c r="E528" s="239">
        <v>0.16</v>
      </c>
      <c r="F528" s="240"/>
      <c r="G528" s="220">
        <f>+VLOOKUP(B:B,INSUMOS!A:H,4,FALSE)</f>
        <v>4804.3824230400005</v>
      </c>
      <c r="H528" s="220">
        <f t="shared" si="86"/>
        <v>768.70118768640009</v>
      </c>
      <c r="I528" s="220">
        <f>+VLOOKUP(B:B,INSUMOS!A:H,5,FALSE)</f>
        <v>0</v>
      </c>
      <c r="J528" s="220">
        <f t="shared" si="86"/>
        <v>0</v>
      </c>
      <c r="K528" s="57"/>
      <c r="L528" s="103"/>
    </row>
    <row r="529" spans="1:12" s="33" customFormat="1" ht="15" outlineLevel="1" x14ac:dyDescent="0.2">
      <c r="A529" s="165"/>
      <c r="B529" s="165" t="s">
        <v>109</v>
      </c>
      <c r="C529" s="217" t="str">
        <f>+VLOOKUP(B:B,INSUMOS!A:C,2,FALSE)</f>
        <v>CUADRILLA  INSTALACIONES (OFICIAL + AYUDANTE) CON PRESTACIONES</v>
      </c>
      <c r="D529" s="190" t="str">
        <f>+VLOOKUP(B:B,INSUMOS!A:C,3,FALSE)</f>
        <v>HC</v>
      </c>
      <c r="E529" s="239">
        <v>0.4</v>
      </c>
      <c r="F529" s="240"/>
      <c r="G529" s="220">
        <f>+VLOOKUP(B:B,INSUMOS!A:H,4,FALSE)</f>
        <v>33737.500783999996</v>
      </c>
      <c r="H529" s="220">
        <f t="shared" si="86"/>
        <v>13495.0003136</v>
      </c>
      <c r="I529" s="220">
        <f>+VLOOKUP(B:B,INSUMOS!A:H,5,FALSE)</f>
        <v>0</v>
      </c>
      <c r="J529" s="220">
        <f t="shared" si="86"/>
        <v>0</v>
      </c>
      <c r="K529" s="57"/>
      <c r="L529" s="103"/>
    </row>
    <row r="530" spans="1:12" s="33" customFormat="1" ht="15" x14ac:dyDescent="0.2">
      <c r="A530" s="211" t="s">
        <v>1944</v>
      </c>
      <c r="B530" s="211"/>
      <c r="C530" s="212" t="s">
        <v>1945</v>
      </c>
      <c r="D530" s="213" t="s">
        <v>362</v>
      </c>
      <c r="E530" s="214"/>
      <c r="F530" s="215"/>
      <c r="G530" s="216"/>
      <c r="H530" s="216">
        <f>SUBTOTAL(9,H531:H537)</f>
        <v>53859.419990638082</v>
      </c>
      <c r="I530" s="216"/>
      <c r="J530" s="216">
        <f>SUBTOTAL(9,J531:J537)</f>
        <v>0</v>
      </c>
      <c r="K530" s="57"/>
      <c r="L530" s="103"/>
    </row>
    <row r="531" spans="1:12" s="33" customFormat="1" ht="15" outlineLevel="1" x14ac:dyDescent="0.2">
      <c r="A531" s="165"/>
      <c r="B531" s="165" t="s">
        <v>251</v>
      </c>
      <c r="C531" s="217" t="str">
        <f>+VLOOKUP(B:B,INSUMOS!A:C,2,FALSE)</f>
        <v>HERRAMIENTA MENOR</v>
      </c>
      <c r="D531" s="190" t="str">
        <f>+VLOOKUP(B:B,INSUMOS!A:C,3,FALSE)</f>
        <v>GLB</v>
      </c>
      <c r="E531" s="243">
        <v>0.5</v>
      </c>
      <c r="F531" s="241"/>
      <c r="G531" s="220">
        <f>+VLOOKUP(B:B,INSUMOS!A:H,4,FALSE)</f>
        <v>4066.5798144</v>
      </c>
      <c r="H531" s="220">
        <f t="shared" ref="H531:J537" si="87">($E531+$F531)*G531</f>
        <v>2033.2899072</v>
      </c>
      <c r="I531" s="220">
        <f>+VLOOKUP(B:B,INSUMOS!A:H,5,FALSE)</f>
        <v>0</v>
      </c>
      <c r="J531" s="220">
        <f t="shared" si="87"/>
        <v>0</v>
      </c>
      <c r="K531" s="57"/>
      <c r="L531" s="103"/>
    </row>
    <row r="532" spans="1:12" ht="15" outlineLevel="1" x14ac:dyDescent="0.2">
      <c r="A532" s="165"/>
      <c r="B532" s="165" t="s">
        <v>639</v>
      </c>
      <c r="C532" s="217" t="str">
        <f>+VLOOKUP(B:B,INSUMOS!A:C,2,FALSE)</f>
        <v>LIMPIADOR REMOVEDOR PARA PVC Y CPVC (1/4 GAL)</v>
      </c>
      <c r="D532" s="190" t="str">
        <f>+VLOOKUP(B:B,INSUMOS!A:C,3,FALSE)</f>
        <v>UN</v>
      </c>
      <c r="E532" s="243">
        <v>0.05</v>
      </c>
      <c r="F532" s="241"/>
      <c r="G532" s="220">
        <f>+VLOOKUP(B:B,INSUMOS!A:H,4,FALSE)</f>
        <v>75022.727884492793</v>
      </c>
      <c r="H532" s="220">
        <f t="shared" si="87"/>
        <v>3751.1363942246398</v>
      </c>
      <c r="I532" s="220">
        <f>+VLOOKUP(B:B,INSUMOS!A:H,5,FALSE)</f>
        <v>0</v>
      </c>
      <c r="J532" s="220">
        <f t="shared" si="87"/>
        <v>0</v>
      </c>
      <c r="K532" s="57"/>
      <c r="L532" s="103"/>
    </row>
    <row r="533" spans="1:12" ht="15" outlineLevel="1" x14ac:dyDescent="0.2">
      <c r="A533" s="165"/>
      <c r="B533" s="165" t="s">
        <v>633</v>
      </c>
      <c r="C533" s="217" t="str">
        <f>+VLOOKUP(B:B,INSUMOS!A:C,2,FALSE)</f>
        <v>SOLDADURA PVC BOUNDING 1/8 GALON</v>
      </c>
      <c r="D533" s="190" t="str">
        <f>+VLOOKUP(B:B,INSUMOS!A:C,3,FALSE)</f>
        <v>UN</v>
      </c>
      <c r="E533" s="243">
        <v>0.05</v>
      </c>
      <c r="F533" s="241"/>
      <c r="G533" s="220">
        <f>+VLOOKUP(B:B,INSUMOS!A:H,4,FALSE)</f>
        <v>70774.173265612801</v>
      </c>
      <c r="H533" s="220">
        <f t="shared" si="87"/>
        <v>3538.7086632806404</v>
      </c>
      <c r="I533" s="220">
        <f>+VLOOKUP(B:B,INSUMOS!A:H,5,FALSE)</f>
        <v>0</v>
      </c>
      <c r="J533" s="220">
        <f t="shared" si="87"/>
        <v>0</v>
      </c>
      <c r="K533" s="57"/>
      <c r="L533" s="103"/>
    </row>
    <row r="534" spans="1:12" ht="15" outlineLevel="1" x14ac:dyDescent="0.2">
      <c r="A534" s="165"/>
      <c r="B534" s="165" t="s">
        <v>1015</v>
      </c>
      <c r="C534" s="217" t="str">
        <f>+VLOOKUP(B:B,INSUMOS!A:C,2,FALSE)</f>
        <v>YEE PVC SANITARIA 4"</v>
      </c>
      <c r="D534" s="190" t="str">
        <f>+VLOOKUP(B:B,INSUMOS!A:C,3,FALSE)</f>
        <v>UN</v>
      </c>
      <c r="E534" s="243">
        <v>7.0000000000000007E-2</v>
      </c>
      <c r="F534" s="241"/>
      <c r="G534" s="220">
        <f>+VLOOKUP(B:B,INSUMOS!A:H,4,FALSE)</f>
        <v>36083.623050239999</v>
      </c>
      <c r="H534" s="220">
        <f t="shared" si="87"/>
        <v>2525.8536135168001</v>
      </c>
      <c r="I534" s="220">
        <f>+VLOOKUP(B:B,INSUMOS!A:H,5,FALSE)</f>
        <v>0</v>
      </c>
      <c r="J534" s="220">
        <f t="shared" si="87"/>
        <v>0</v>
      </c>
      <c r="K534" s="57"/>
      <c r="L534" s="103"/>
    </row>
    <row r="535" spans="1:12" ht="15" outlineLevel="1" x14ac:dyDescent="0.2">
      <c r="A535" s="165"/>
      <c r="B535" s="165" t="s">
        <v>957</v>
      </c>
      <c r="C535" s="217" t="str">
        <f>+VLOOKUP(B:B,INSUMOS!A:C,2,FALSE)</f>
        <v>TUBO PVC SANITARIA 4"</v>
      </c>
      <c r="D535" s="190" t="str">
        <f>+VLOOKUP(B:B,INSUMOS!A:C,3,FALSE)</f>
        <v>ML</v>
      </c>
      <c r="E535" s="243">
        <v>1.03</v>
      </c>
      <c r="F535" s="241"/>
      <c r="G535" s="220">
        <f>+VLOOKUP(B:B,INSUMOS!A:H,4,FALSE)</f>
        <v>29344.675146239999</v>
      </c>
      <c r="H535" s="220">
        <f t="shared" si="87"/>
        <v>30225.015400627199</v>
      </c>
      <c r="I535" s="220">
        <f>+VLOOKUP(B:B,INSUMOS!A:H,5,FALSE)</f>
        <v>0</v>
      </c>
      <c r="J535" s="220">
        <f t="shared" si="87"/>
        <v>0</v>
      </c>
      <c r="K535" s="57"/>
      <c r="L535" s="103"/>
    </row>
    <row r="536" spans="1:12" ht="15" outlineLevel="1" x14ac:dyDescent="0.2">
      <c r="A536" s="165"/>
      <c r="B536" s="165" t="s">
        <v>1013</v>
      </c>
      <c r="C536" s="217" t="str">
        <f>+VLOOKUP(B:B,INSUMOS!A:C,2,FALSE)</f>
        <v>UNION PVC SANITARIA 4"</v>
      </c>
      <c r="D536" s="190" t="str">
        <f>+VLOOKUP(B:B,INSUMOS!A:C,3,FALSE)</f>
        <v>UN</v>
      </c>
      <c r="E536" s="243">
        <v>0.16</v>
      </c>
      <c r="F536" s="241"/>
      <c r="G536" s="220">
        <f>+VLOOKUP(B:B,INSUMOS!A:H,4,FALSE)</f>
        <v>10401.03610368</v>
      </c>
      <c r="H536" s="220">
        <f t="shared" si="87"/>
        <v>1664.1657765888001</v>
      </c>
      <c r="I536" s="220">
        <f>+VLOOKUP(B:B,INSUMOS!A:H,5,FALSE)</f>
        <v>0</v>
      </c>
      <c r="J536" s="220">
        <f t="shared" si="87"/>
        <v>0</v>
      </c>
      <c r="K536" s="57"/>
      <c r="L536" s="103"/>
    </row>
    <row r="537" spans="1:12" ht="15" outlineLevel="1" x14ac:dyDescent="0.2">
      <c r="A537" s="165"/>
      <c r="B537" s="165" t="s">
        <v>109</v>
      </c>
      <c r="C537" s="217" t="str">
        <f>+VLOOKUP(B:B,INSUMOS!A:C,2,FALSE)</f>
        <v>CUADRILLA  INSTALACIONES (OFICIAL + AYUDANTE) CON PRESTACIONES</v>
      </c>
      <c r="D537" s="190" t="str">
        <f>+VLOOKUP(B:B,INSUMOS!A:C,3,FALSE)</f>
        <v>HC</v>
      </c>
      <c r="E537" s="243">
        <v>0.3</v>
      </c>
      <c r="F537" s="241"/>
      <c r="G537" s="220">
        <f>+VLOOKUP(B:B,INSUMOS!A:H,4,FALSE)</f>
        <v>33737.500783999996</v>
      </c>
      <c r="H537" s="220">
        <f t="shared" si="87"/>
        <v>10121.250235199999</v>
      </c>
      <c r="I537" s="220">
        <f>+VLOOKUP(B:B,INSUMOS!A:H,5,FALSE)</f>
        <v>0</v>
      </c>
      <c r="J537" s="220">
        <f t="shared" si="87"/>
        <v>0</v>
      </c>
      <c r="K537" s="57"/>
      <c r="L537" s="103"/>
    </row>
    <row r="538" spans="1:12" s="33" customFormat="1" ht="15" x14ac:dyDescent="0.2">
      <c r="A538" s="211" t="s">
        <v>1946</v>
      </c>
      <c r="B538" s="211"/>
      <c r="C538" s="212" t="s">
        <v>1947</v>
      </c>
      <c r="D538" s="213" t="s">
        <v>362</v>
      </c>
      <c r="E538" s="214"/>
      <c r="F538" s="215"/>
      <c r="G538" s="216"/>
      <c r="H538" s="216">
        <f>SUBTOTAL(9,H539:H543)</f>
        <v>44543.514951392004</v>
      </c>
      <c r="I538" s="216"/>
      <c r="J538" s="216">
        <f>SUBTOTAL(9,J539:J543)</f>
        <v>0</v>
      </c>
      <c r="K538" s="57"/>
      <c r="L538" s="103"/>
    </row>
    <row r="539" spans="1:12" ht="15" outlineLevel="1" x14ac:dyDescent="0.2">
      <c r="A539" s="165"/>
      <c r="B539" s="165" t="s">
        <v>251</v>
      </c>
      <c r="C539" s="217" t="str">
        <f>+VLOOKUP(B:B,INSUMOS!A:C,2,FALSE)</f>
        <v>HERRAMIENTA MENOR</v>
      </c>
      <c r="D539" s="190" t="str">
        <f>+VLOOKUP(B:B,INSUMOS!A:C,3,FALSE)</f>
        <v>GLB</v>
      </c>
      <c r="E539" s="239">
        <v>0.1</v>
      </c>
      <c r="F539" s="240"/>
      <c r="G539" s="220">
        <f>+VLOOKUP(B:B,INSUMOS!A:H,4,FALSE)</f>
        <v>4066.5798144</v>
      </c>
      <c r="H539" s="220">
        <f t="shared" ref="H539:J543" si="88">($E539+$F539)*G539</f>
        <v>406.65798144000001</v>
      </c>
      <c r="I539" s="220">
        <f>+VLOOKUP(B:B,INSUMOS!A:H,5,FALSE)</f>
        <v>0</v>
      </c>
      <c r="J539" s="220">
        <f t="shared" si="88"/>
        <v>0</v>
      </c>
      <c r="K539" s="57"/>
      <c r="L539" s="103"/>
    </row>
    <row r="540" spans="1:12" ht="15" outlineLevel="1" x14ac:dyDescent="0.2">
      <c r="A540" s="246"/>
      <c r="B540" s="246" t="s">
        <v>283</v>
      </c>
      <c r="C540" s="217" t="str">
        <f>+VLOOKUP(B:B,INSUMOS!A:C,2,FALSE)</f>
        <v>ANDAMIO TUBULAR 15*15 C/CRUCETA</v>
      </c>
      <c r="D540" s="190" t="str">
        <f>+VLOOKUP(B:B,INSUMOS!A:C,3,FALSE)</f>
        <v>DIA</v>
      </c>
      <c r="E540" s="243">
        <v>0.33</v>
      </c>
      <c r="F540" s="241"/>
      <c r="G540" s="220">
        <f>+VLOOKUP(B:B,INSUMOS!A:H,4,FALSE)</f>
        <v>3667.3493760000001</v>
      </c>
      <c r="H540" s="220">
        <f t="shared" si="88"/>
        <v>1210.2252940800001</v>
      </c>
      <c r="I540" s="220">
        <f>+VLOOKUP(B:B,INSUMOS!A:H,5,FALSE)</f>
        <v>0</v>
      </c>
      <c r="J540" s="220">
        <f t="shared" si="88"/>
        <v>0</v>
      </c>
      <c r="K540" s="57"/>
      <c r="L540" s="103"/>
    </row>
    <row r="541" spans="1:12" ht="15" outlineLevel="1" x14ac:dyDescent="0.2">
      <c r="A541" s="165"/>
      <c r="B541" s="165" t="s">
        <v>963</v>
      </c>
      <c r="C541" s="217" t="str">
        <f>+VLOOKUP(B:B,INSUMOS!A:C,2,FALSE)</f>
        <v>CODO 90  C X C PVC SANITARIA 4"</v>
      </c>
      <c r="D541" s="190" t="str">
        <f>+VLOOKUP(B:B,INSUMOS!A:C,3,FALSE)</f>
        <v>UN</v>
      </c>
      <c r="E541" s="243">
        <v>0.2</v>
      </c>
      <c r="F541" s="241"/>
      <c r="G541" s="220">
        <f>+VLOOKUP(B:B,INSUMOS!A:H,4,FALSE)</f>
        <v>18401.737881599998</v>
      </c>
      <c r="H541" s="220">
        <f t="shared" si="88"/>
        <v>3680.3475763199999</v>
      </c>
      <c r="I541" s="220">
        <f>+VLOOKUP(B:B,INSUMOS!A:H,5,FALSE)</f>
        <v>0</v>
      </c>
      <c r="J541" s="220">
        <f t="shared" si="88"/>
        <v>0</v>
      </c>
      <c r="K541" s="57"/>
      <c r="L541" s="103"/>
    </row>
    <row r="542" spans="1:12" ht="15" outlineLevel="1" x14ac:dyDescent="0.2">
      <c r="A542" s="165"/>
      <c r="B542" s="165" t="s">
        <v>957</v>
      </c>
      <c r="C542" s="217" t="str">
        <f>+VLOOKUP(B:B,INSUMOS!A:C,2,FALSE)</f>
        <v>TUBO PVC SANITARIA 4"</v>
      </c>
      <c r="D542" s="190" t="str">
        <f>+VLOOKUP(B:B,INSUMOS!A:C,3,FALSE)</f>
        <v>ML</v>
      </c>
      <c r="E542" s="239">
        <v>1.05</v>
      </c>
      <c r="F542" s="240"/>
      <c r="G542" s="220">
        <f>+VLOOKUP(B:B,INSUMOS!A:H,4,FALSE)</f>
        <v>29344.675146239999</v>
      </c>
      <c r="H542" s="220">
        <f t="shared" si="88"/>
        <v>30811.908903552001</v>
      </c>
      <c r="I542" s="220">
        <f>+VLOOKUP(B:B,INSUMOS!A:H,5,FALSE)</f>
        <v>0</v>
      </c>
      <c r="J542" s="220">
        <f t="shared" si="88"/>
        <v>0</v>
      </c>
      <c r="K542" s="57"/>
      <c r="L542" s="103"/>
    </row>
    <row r="543" spans="1:12" ht="15" outlineLevel="1" x14ac:dyDescent="0.2">
      <c r="A543" s="165"/>
      <c r="B543" s="165" t="s">
        <v>109</v>
      </c>
      <c r="C543" s="217" t="str">
        <f>+VLOOKUP(B:B,INSUMOS!A:C,2,FALSE)</f>
        <v>CUADRILLA  INSTALACIONES (OFICIAL + AYUDANTE) CON PRESTACIONES</v>
      </c>
      <c r="D543" s="190" t="str">
        <f>+VLOOKUP(B:B,INSUMOS!A:C,3,FALSE)</f>
        <v>HC</v>
      </c>
      <c r="E543" s="243">
        <v>0.25</v>
      </c>
      <c r="F543" s="241"/>
      <c r="G543" s="220">
        <f>+VLOOKUP(B:B,INSUMOS!A:H,4,FALSE)</f>
        <v>33737.500783999996</v>
      </c>
      <c r="H543" s="220">
        <f t="shared" si="88"/>
        <v>8434.3751959999991</v>
      </c>
      <c r="I543" s="220">
        <f>+VLOOKUP(B:B,INSUMOS!A:H,5,FALSE)</f>
        <v>0</v>
      </c>
      <c r="J543" s="220">
        <f t="shared" si="88"/>
        <v>0</v>
      </c>
      <c r="K543" s="57"/>
      <c r="L543" s="103"/>
    </row>
    <row r="544" spans="1:12" x14ac:dyDescent="0.2">
      <c r="A544" s="211" t="s">
        <v>1948</v>
      </c>
      <c r="B544" s="211"/>
      <c r="C544" s="247" t="s">
        <v>1949</v>
      </c>
      <c r="D544" s="213" t="s">
        <v>362</v>
      </c>
      <c r="E544" s="214"/>
      <c r="F544" s="215"/>
      <c r="G544" s="216"/>
      <c r="H544" s="216">
        <f>SUBTOTAL(9,H545:H552)</f>
        <v>69975.412124440569</v>
      </c>
      <c r="I544" s="216"/>
      <c r="J544" s="216">
        <f>SUBTOTAL(9,J545:J552)</f>
        <v>0</v>
      </c>
      <c r="K544" s="57"/>
      <c r="L544" s="103"/>
    </row>
    <row r="545" spans="1:12" ht="15" outlineLevel="1" x14ac:dyDescent="0.2">
      <c r="A545" s="165"/>
      <c r="B545" s="165" t="s">
        <v>251</v>
      </c>
      <c r="C545" s="217" t="str">
        <f>+VLOOKUP(B:B,INSUMOS!A:C,2,FALSE)</f>
        <v>HERRAMIENTA MENOR</v>
      </c>
      <c r="D545" s="190" t="str">
        <f>+VLOOKUP(B:B,INSUMOS!A:C,3,FALSE)</f>
        <v>GLB</v>
      </c>
      <c r="E545" s="239">
        <v>0.2</v>
      </c>
      <c r="F545" s="240"/>
      <c r="G545" s="220">
        <f>+VLOOKUP(B:B,INSUMOS!A:H,4,FALSE)</f>
        <v>4066.5798144</v>
      </c>
      <c r="H545" s="220">
        <f t="shared" ref="H545:J552" si="89">($E545+$F545)*G545</f>
        <v>813.31596288000003</v>
      </c>
      <c r="I545" s="220">
        <f>+VLOOKUP(B:B,INSUMOS!A:H,5,FALSE)</f>
        <v>0</v>
      </c>
      <c r="J545" s="220">
        <f t="shared" si="89"/>
        <v>0</v>
      </c>
      <c r="K545" s="57"/>
      <c r="L545" s="103"/>
    </row>
    <row r="546" spans="1:12" ht="15" outlineLevel="1" x14ac:dyDescent="0.2">
      <c r="A546" s="165"/>
      <c r="B546" s="165" t="s">
        <v>1244</v>
      </c>
      <c r="C546" s="217" t="str">
        <f>+VLOOKUP(B:B,INSUMOS!A:C,2,FALSE)</f>
        <v xml:space="preserve">BAJANTE RAINGO PAVCO 3 M </v>
      </c>
      <c r="D546" s="190" t="str">
        <f>+VLOOKUP(B:B,INSUMOS!A:C,3,FALSE)</f>
        <v>UN</v>
      </c>
      <c r="E546" s="239">
        <v>0.33</v>
      </c>
      <c r="F546" s="240"/>
      <c r="G546" s="220">
        <f>+VLOOKUP(B:B,INSUMOS!A:H,4,FALSE)</f>
        <v>111353.72525567999</v>
      </c>
      <c r="H546" s="220">
        <f t="shared" si="89"/>
        <v>36746.729334374402</v>
      </c>
      <c r="I546" s="220">
        <f>+VLOOKUP(B:B,INSUMOS!A:H,5,FALSE)</f>
        <v>0</v>
      </c>
      <c r="J546" s="220">
        <f t="shared" si="89"/>
        <v>0</v>
      </c>
      <c r="K546" s="57"/>
      <c r="L546" s="103"/>
    </row>
    <row r="547" spans="1:12" ht="15" outlineLevel="1" x14ac:dyDescent="0.2">
      <c r="A547" s="246"/>
      <c r="B547" s="246" t="s">
        <v>283</v>
      </c>
      <c r="C547" s="217" t="str">
        <f>+VLOOKUP(B:B,INSUMOS!A:C,2,FALSE)</f>
        <v>ANDAMIO TUBULAR 15*15 C/CRUCETA</v>
      </c>
      <c r="D547" s="190" t="str">
        <f>+VLOOKUP(B:B,INSUMOS!A:C,3,FALSE)</f>
        <v>DIA</v>
      </c>
      <c r="E547" s="243">
        <v>1</v>
      </c>
      <c r="F547" s="241"/>
      <c r="G547" s="220">
        <f>+VLOOKUP(B:B,INSUMOS!A:H,4,FALSE)</f>
        <v>3667.3493760000001</v>
      </c>
      <c r="H547" s="220">
        <f t="shared" si="89"/>
        <v>3667.3493760000001</v>
      </c>
      <c r="I547" s="220">
        <f>+VLOOKUP(B:B,INSUMOS!A:H,5,FALSE)</f>
        <v>0</v>
      </c>
      <c r="J547" s="220">
        <f t="shared" si="89"/>
        <v>0</v>
      </c>
      <c r="K547" s="57"/>
      <c r="L547" s="103"/>
    </row>
    <row r="548" spans="1:12" s="33" customFormat="1" ht="15" outlineLevel="1" x14ac:dyDescent="0.2">
      <c r="A548" s="165"/>
      <c r="B548" s="165" t="s">
        <v>1039</v>
      </c>
      <c r="C548" s="217" t="str">
        <f>+VLOOKUP(B:B,INSUMOS!A:C,2,FALSE)</f>
        <v xml:space="preserve">CODO BAJANTE 45° BLANCO </v>
      </c>
      <c r="D548" s="190" t="str">
        <f>+VLOOKUP(B:B,INSUMOS!A:C,3,FALSE)</f>
        <v>UN</v>
      </c>
      <c r="E548" s="243">
        <v>1</v>
      </c>
      <c r="F548" s="241"/>
      <c r="G548" s="220">
        <f>+VLOOKUP(B:B,INSUMOS!A:H,4,FALSE)</f>
        <v>10781.07872256</v>
      </c>
      <c r="H548" s="220">
        <f t="shared" si="89"/>
        <v>10781.07872256</v>
      </c>
      <c r="I548" s="220">
        <f>+VLOOKUP(B:B,INSUMOS!A:H,5,FALSE)</f>
        <v>0</v>
      </c>
      <c r="J548" s="220">
        <f t="shared" si="89"/>
        <v>0</v>
      </c>
      <c r="K548" s="57"/>
      <c r="L548" s="103"/>
    </row>
    <row r="549" spans="1:12" s="33" customFormat="1" ht="15" outlineLevel="1" x14ac:dyDescent="0.2">
      <c r="A549" s="165"/>
      <c r="B549" s="165" t="s">
        <v>1246</v>
      </c>
      <c r="C549" s="217" t="str">
        <f>+VLOOKUP(B:B,INSUMOS!A:C,2,FALSE)</f>
        <v xml:space="preserve">SOPORTE DE BAJANTE RAINGO </v>
      </c>
      <c r="D549" s="190" t="str">
        <f>+VLOOKUP(B:B,INSUMOS!A:C,3,FALSE)</f>
        <v>UN</v>
      </c>
      <c r="E549" s="239">
        <v>0.33</v>
      </c>
      <c r="F549" s="240"/>
      <c r="G549" s="220">
        <f>+VLOOKUP(B:B,INSUMOS!A:H,4,FALSE)</f>
        <v>3863.9688195071999</v>
      </c>
      <c r="H549" s="220">
        <f t="shared" si="89"/>
        <v>1275.109710437376</v>
      </c>
      <c r="I549" s="220">
        <f>+VLOOKUP(B:B,INSUMOS!A:H,5,FALSE)</f>
        <v>0</v>
      </c>
      <c r="J549" s="220">
        <f t="shared" si="89"/>
        <v>0</v>
      </c>
      <c r="K549" s="57"/>
      <c r="L549" s="103"/>
    </row>
    <row r="550" spans="1:12" s="33" customFormat="1" ht="15" outlineLevel="1" x14ac:dyDescent="0.2">
      <c r="A550" s="165"/>
      <c r="B550" s="165" t="s">
        <v>749</v>
      </c>
      <c r="C550" s="217" t="str">
        <f>+VLOOKUP(B:B,INSUMOS!A:C,2,FALSE)</f>
        <v>TORNILLO PARA MADERA 1” No, 6</v>
      </c>
      <c r="D550" s="190" t="str">
        <f>+VLOOKUP(B:B,INSUMOS!A:C,3,FALSE)</f>
        <v>UN</v>
      </c>
      <c r="E550" s="239">
        <v>2</v>
      </c>
      <c r="F550" s="240"/>
      <c r="G550" s="220">
        <f>+VLOOKUP(B:B,INSUMOS!A:H,4,FALSE)</f>
        <v>119.6205806592</v>
      </c>
      <c r="H550" s="220">
        <f t="shared" si="89"/>
        <v>239.2411613184</v>
      </c>
      <c r="I550" s="220">
        <f>+VLOOKUP(B:B,INSUMOS!A:H,5,FALSE)</f>
        <v>0</v>
      </c>
      <c r="J550" s="220">
        <f t="shared" si="89"/>
        <v>0</v>
      </c>
      <c r="K550" s="57"/>
      <c r="L550" s="103"/>
    </row>
    <row r="551" spans="1:12" s="33" customFormat="1" ht="15" outlineLevel="1" x14ac:dyDescent="0.2">
      <c r="A551" s="165"/>
      <c r="B551" s="165" t="s">
        <v>1041</v>
      </c>
      <c r="C551" s="217" t="str">
        <f>+VLOOKUP(B:B,INSUMOS!A:C,2,FALSE)</f>
        <v xml:space="preserve">UNIÓN CANAL AMAZONA BLANCO </v>
      </c>
      <c r="D551" s="190" t="str">
        <f>+VLOOKUP(B:B,INSUMOS!A:C,3,FALSE)</f>
        <v>UN</v>
      </c>
      <c r="E551" s="239">
        <v>0.33</v>
      </c>
      <c r="F551" s="240"/>
      <c r="G551" s="220">
        <f>+VLOOKUP(B:B,INSUMOS!A:H,4,FALSE)</f>
        <v>29409.356666879998</v>
      </c>
      <c r="H551" s="220">
        <f t="shared" si="89"/>
        <v>9705.0877000704004</v>
      </c>
      <c r="I551" s="220">
        <f>+VLOOKUP(B:B,INSUMOS!A:H,5,FALSE)</f>
        <v>0</v>
      </c>
      <c r="J551" s="220">
        <f t="shared" si="89"/>
        <v>0</v>
      </c>
      <c r="K551" s="57"/>
      <c r="L551" s="103"/>
    </row>
    <row r="552" spans="1:12" s="33" customFormat="1" ht="15" outlineLevel="1" x14ac:dyDescent="0.2">
      <c r="A552" s="165"/>
      <c r="B552" s="165" t="s">
        <v>109</v>
      </c>
      <c r="C552" s="217" t="str">
        <f>+VLOOKUP(B:B,INSUMOS!A:C,2,FALSE)</f>
        <v>CUADRILLA  INSTALACIONES (OFICIAL + AYUDANTE) CON PRESTACIONES</v>
      </c>
      <c r="D552" s="190" t="str">
        <f>+VLOOKUP(B:B,INSUMOS!A:C,3,FALSE)</f>
        <v>HC</v>
      </c>
      <c r="E552" s="239">
        <v>0.2</v>
      </c>
      <c r="F552" s="240"/>
      <c r="G552" s="220">
        <f>+VLOOKUP(B:B,INSUMOS!A:H,4,FALSE)</f>
        <v>33737.500783999996</v>
      </c>
      <c r="H552" s="220">
        <f t="shared" si="89"/>
        <v>6747.5001567999998</v>
      </c>
      <c r="I552" s="220">
        <f>+VLOOKUP(B:B,INSUMOS!A:H,5,FALSE)</f>
        <v>0</v>
      </c>
      <c r="J552" s="220">
        <f t="shared" si="89"/>
        <v>0</v>
      </c>
      <c r="K552" s="57"/>
      <c r="L552" s="103"/>
    </row>
    <row r="553" spans="1:12" ht="15" x14ac:dyDescent="0.2">
      <c r="A553" s="211" t="s">
        <v>1950</v>
      </c>
      <c r="B553" s="211"/>
      <c r="C553" s="248" t="s">
        <v>1951</v>
      </c>
      <c r="D553" s="213" t="s">
        <v>362</v>
      </c>
      <c r="E553" s="214"/>
      <c r="F553" s="215"/>
      <c r="G553" s="216"/>
      <c r="H553" s="216">
        <f>SUBTOTAL(9,H554:H561)</f>
        <v>101239.13707460479</v>
      </c>
      <c r="I553" s="216"/>
      <c r="J553" s="216">
        <f>SUBTOTAL(9,J554:J561)</f>
        <v>0</v>
      </c>
      <c r="K553" s="57"/>
      <c r="L553" s="103"/>
    </row>
    <row r="554" spans="1:12" ht="15" outlineLevel="1" x14ac:dyDescent="0.2">
      <c r="A554" s="165"/>
      <c r="B554" s="165" t="s">
        <v>251</v>
      </c>
      <c r="C554" s="217" t="str">
        <f>+VLOOKUP(B:B,INSUMOS!A:C,2,FALSE)</f>
        <v>HERRAMIENTA MENOR</v>
      </c>
      <c r="D554" s="190" t="str">
        <f>+VLOOKUP(B:B,INSUMOS!A:C,3,FALSE)</f>
        <v>GLB</v>
      </c>
      <c r="E554" s="239">
        <v>0.2</v>
      </c>
      <c r="F554" s="240"/>
      <c r="G554" s="220">
        <f>+VLOOKUP(B:B,INSUMOS!A:H,4,FALSE)</f>
        <v>4066.5798144</v>
      </c>
      <c r="H554" s="220">
        <f t="shared" ref="H554:J561" si="90">($E554+$F554)*G554</f>
        <v>813.31596288000003</v>
      </c>
      <c r="I554" s="220">
        <f>+VLOOKUP(B:B,INSUMOS!A:H,5,FALSE)</f>
        <v>0</v>
      </c>
      <c r="J554" s="220">
        <f t="shared" si="90"/>
        <v>0</v>
      </c>
      <c r="K554" s="57"/>
      <c r="L554" s="103"/>
    </row>
    <row r="555" spans="1:12" ht="15" outlineLevel="1" x14ac:dyDescent="0.2">
      <c r="A555" s="165"/>
      <c r="B555" s="165" t="s">
        <v>1043</v>
      </c>
      <c r="C555" s="217" t="str">
        <f>+VLOOKUP(B:B,INSUMOS!A:C,2,FALSE)</f>
        <v xml:space="preserve">CANAL AMAZONA X 3M </v>
      </c>
      <c r="D555" s="190" t="str">
        <f>+VLOOKUP(B:B,INSUMOS!A:C,3,FALSE)</f>
        <v>UN</v>
      </c>
      <c r="E555" s="239">
        <v>0.33</v>
      </c>
      <c r="F555" s="240"/>
      <c r="G555" s="220">
        <f>+VLOOKUP(B:B,INSUMOS!A:H,4,FALSE)</f>
        <v>133848.65831423999</v>
      </c>
      <c r="H555" s="220">
        <f t="shared" si="90"/>
        <v>44170.057243699201</v>
      </c>
      <c r="I555" s="220">
        <f>+VLOOKUP(B:B,INSUMOS!A:H,5,FALSE)</f>
        <v>0</v>
      </c>
      <c r="J555" s="220">
        <f t="shared" si="90"/>
        <v>0</v>
      </c>
      <c r="K555" s="57"/>
      <c r="L555" s="103"/>
    </row>
    <row r="556" spans="1:12" s="33" customFormat="1" ht="15" outlineLevel="1" x14ac:dyDescent="0.2">
      <c r="A556" s="165"/>
      <c r="B556" s="165" t="s">
        <v>1047</v>
      </c>
      <c r="C556" s="217" t="str">
        <f>+VLOOKUP(B:B,INSUMOS!A:C,2,FALSE)</f>
        <v xml:space="preserve">SOPORTE DE CANAL AMAZONA </v>
      </c>
      <c r="D556" s="190" t="str">
        <f>+VLOOKUP(B:B,INSUMOS!A:C,3,FALSE)</f>
        <v>UN</v>
      </c>
      <c r="E556" s="243">
        <v>1.25</v>
      </c>
      <c r="F556" s="241"/>
      <c r="G556" s="220">
        <f>+VLOOKUP(B:B,INSUMOS!A:H,4,FALSE)</f>
        <v>5133.0512025600001</v>
      </c>
      <c r="H556" s="220">
        <f t="shared" si="90"/>
        <v>6416.3140032000001</v>
      </c>
      <c r="I556" s="220">
        <f>+VLOOKUP(B:B,INSUMOS!A:H,5,FALSE)</f>
        <v>0</v>
      </c>
      <c r="J556" s="220">
        <f t="shared" si="90"/>
        <v>0</v>
      </c>
      <c r="K556" s="57"/>
      <c r="L556" s="103"/>
    </row>
    <row r="557" spans="1:12" s="33" customFormat="1" ht="15" outlineLevel="1" x14ac:dyDescent="0.2">
      <c r="A557" s="246"/>
      <c r="B557" s="246" t="s">
        <v>283</v>
      </c>
      <c r="C557" s="217" t="str">
        <f>+VLOOKUP(B:B,INSUMOS!A:C,2,FALSE)</f>
        <v>ANDAMIO TUBULAR 15*15 C/CRUCETA</v>
      </c>
      <c r="D557" s="190" t="str">
        <f>+VLOOKUP(B:B,INSUMOS!A:C,3,FALSE)</f>
        <v>DIA</v>
      </c>
      <c r="E557" s="243">
        <v>0.33</v>
      </c>
      <c r="F557" s="241"/>
      <c r="G557" s="220">
        <f>+VLOOKUP(B:B,INSUMOS!A:H,4,FALSE)</f>
        <v>3667.3493760000001</v>
      </c>
      <c r="H557" s="220">
        <f t="shared" si="90"/>
        <v>1210.2252940800001</v>
      </c>
      <c r="I557" s="220">
        <f>+VLOOKUP(B:B,INSUMOS!A:H,5,FALSE)</f>
        <v>0</v>
      </c>
      <c r="J557" s="220">
        <f t="shared" si="90"/>
        <v>0</v>
      </c>
      <c r="K557" s="57"/>
      <c r="L557" s="103"/>
    </row>
    <row r="558" spans="1:12" s="33" customFormat="1" ht="15" outlineLevel="1" x14ac:dyDescent="0.2">
      <c r="A558" s="165"/>
      <c r="B558" s="165" t="s">
        <v>1045</v>
      </c>
      <c r="C558" s="217" t="str">
        <f>+VLOOKUP(B:B,INSUMOS!A:C,2,FALSE)</f>
        <v>TAPA EXTERNA CANAL AMAZONICA</v>
      </c>
      <c r="D558" s="190" t="str">
        <f>+VLOOKUP(B:B,INSUMOS!A:C,3,FALSE)</f>
        <v>UN</v>
      </c>
      <c r="E558" s="243">
        <v>0.66</v>
      </c>
      <c r="F558" s="241"/>
      <c r="G558" s="220">
        <f>+VLOOKUP(B:B,INSUMOS!A:H,4,FALSE)</f>
        <v>14355.58381056</v>
      </c>
      <c r="H558" s="220">
        <f t="shared" si="90"/>
        <v>9474.6853149695999</v>
      </c>
      <c r="I558" s="220">
        <f>+VLOOKUP(B:B,INSUMOS!A:H,5,FALSE)</f>
        <v>0</v>
      </c>
      <c r="J558" s="220">
        <f t="shared" si="90"/>
        <v>0</v>
      </c>
      <c r="K558" s="57"/>
      <c r="L558" s="103"/>
    </row>
    <row r="559" spans="1:12" s="33" customFormat="1" ht="15" outlineLevel="1" x14ac:dyDescent="0.2">
      <c r="A559" s="165"/>
      <c r="B559" s="165" t="s">
        <v>749</v>
      </c>
      <c r="C559" s="217" t="str">
        <f>+VLOOKUP(B:B,INSUMOS!A:C,2,FALSE)</f>
        <v>TORNILLO PARA MADERA 1” No, 6</v>
      </c>
      <c r="D559" s="190" t="str">
        <f>+VLOOKUP(B:B,INSUMOS!A:C,3,FALSE)</f>
        <v>UN</v>
      </c>
      <c r="E559" s="243">
        <v>4</v>
      </c>
      <c r="F559" s="241"/>
      <c r="G559" s="220">
        <f>+VLOOKUP(B:B,INSUMOS!A:H,4,FALSE)</f>
        <v>119.6205806592</v>
      </c>
      <c r="H559" s="220">
        <f t="shared" si="90"/>
        <v>478.48232263680001</v>
      </c>
      <c r="I559" s="220">
        <f>+VLOOKUP(B:B,INSUMOS!A:H,5,FALSE)</f>
        <v>0</v>
      </c>
      <c r="J559" s="220">
        <f t="shared" si="90"/>
        <v>0</v>
      </c>
      <c r="K559" s="57"/>
      <c r="L559" s="103"/>
    </row>
    <row r="560" spans="1:12" s="33" customFormat="1" ht="15" outlineLevel="1" x14ac:dyDescent="0.2">
      <c r="A560" s="165"/>
      <c r="B560" s="165" t="s">
        <v>1041</v>
      </c>
      <c r="C560" s="217" t="str">
        <f>+VLOOKUP(B:B,INSUMOS!A:C,2,FALSE)</f>
        <v xml:space="preserve">UNIÓN CANAL AMAZONA BLANCO </v>
      </c>
      <c r="D560" s="190" t="str">
        <f>+VLOOKUP(B:B,INSUMOS!A:C,3,FALSE)</f>
        <v>UN</v>
      </c>
      <c r="E560" s="239">
        <v>0.34</v>
      </c>
      <c r="F560" s="240"/>
      <c r="G560" s="220">
        <f>+VLOOKUP(B:B,INSUMOS!A:H,4,FALSE)</f>
        <v>29409.356666879998</v>
      </c>
      <c r="H560" s="220">
        <f t="shared" si="90"/>
        <v>9999.1812667392005</v>
      </c>
      <c r="I560" s="220">
        <f>+VLOOKUP(B:B,INSUMOS!A:H,5,FALSE)</f>
        <v>0</v>
      </c>
      <c r="J560" s="220">
        <f t="shared" si="90"/>
        <v>0</v>
      </c>
      <c r="K560" s="57"/>
      <c r="L560" s="103"/>
    </row>
    <row r="561" spans="1:12" s="33" customFormat="1" ht="15" outlineLevel="1" x14ac:dyDescent="0.2">
      <c r="A561" s="165"/>
      <c r="B561" s="165" t="s">
        <v>109</v>
      </c>
      <c r="C561" s="217" t="str">
        <f>+VLOOKUP(B:B,INSUMOS!A:C,2,FALSE)</f>
        <v>CUADRILLA  INSTALACIONES (OFICIAL + AYUDANTE) CON PRESTACIONES</v>
      </c>
      <c r="D561" s="190" t="str">
        <f>+VLOOKUP(B:B,INSUMOS!A:C,3,FALSE)</f>
        <v>HC</v>
      </c>
      <c r="E561" s="239">
        <v>0.85</v>
      </c>
      <c r="F561" s="240"/>
      <c r="G561" s="220">
        <f>+VLOOKUP(B:B,INSUMOS!A:H,4,FALSE)</f>
        <v>33737.500783999996</v>
      </c>
      <c r="H561" s="220">
        <f t="shared" si="90"/>
        <v>28676.875666399996</v>
      </c>
      <c r="I561" s="220">
        <f>+VLOOKUP(B:B,INSUMOS!A:H,5,FALSE)</f>
        <v>0</v>
      </c>
      <c r="J561" s="220">
        <f t="shared" si="90"/>
        <v>0</v>
      </c>
      <c r="K561" s="57"/>
      <c r="L561" s="103"/>
    </row>
    <row r="562" spans="1:12" s="33" customFormat="1" ht="15" x14ac:dyDescent="0.2">
      <c r="A562" s="211" t="s">
        <v>1952</v>
      </c>
      <c r="B562" s="211"/>
      <c r="C562" s="212" t="s">
        <v>1953</v>
      </c>
      <c r="D562" s="213" t="s">
        <v>233</v>
      </c>
      <c r="E562" s="214"/>
      <c r="F562" s="215"/>
      <c r="G562" s="216"/>
      <c r="H562" s="216">
        <f>SUBTOTAL(9,H563:H565)</f>
        <v>8040.3952255577606</v>
      </c>
      <c r="I562" s="216"/>
      <c r="J562" s="216">
        <f>SUBTOTAL(9,J563:J565)</f>
        <v>0</v>
      </c>
      <c r="K562" s="57"/>
      <c r="L562" s="103"/>
    </row>
    <row r="563" spans="1:12" ht="15" outlineLevel="1" x14ac:dyDescent="0.2">
      <c r="A563" s="165"/>
      <c r="B563" s="165" t="s">
        <v>251</v>
      </c>
      <c r="C563" s="217" t="str">
        <f>+VLOOKUP(B:B,INSUMOS!A:C,2,FALSE)</f>
        <v>HERRAMIENTA MENOR</v>
      </c>
      <c r="D563" s="190" t="str">
        <f>+VLOOKUP(B:B,INSUMOS!A:C,3,FALSE)</f>
        <v>GLB</v>
      </c>
      <c r="E563" s="239">
        <v>0.5</v>
      </c>
      <c r="F563" s="240"/>
      <c r="G563" s="220">
        <f>+VLOOKUP(B:B,INSUMOS!A:H,4,FALSE)</f>
        <v>4066.5798144</v>
      </c>
      <c r="H563" s="220">
        <f t="shared" ref="H563:J565" si="91">($E563+$F563)*G563</f>
        <v>2033.2899072</v>
      </c>
      <c r="I563" s="220">
        <f>+VLOOKUP(B:B,INSUMOS!A:H,5,FALSE)</f>
        <v>0</v>
      </c>
      <c r="J563" s="220">
        <f t="shared" si="91"/>
        <v>0</v>
      </c>
      <c r="K563" s="57"/>
      <c r="L563" s="103"/>
    </row>
    <row r="564" spans="1:12" ht="15" outlineLevel="1" x14ac:dyDescent="0.2">
      <c r="A564" s="165"/>
      <c r="B564" s="165" t="s">
        <v>407</v>
      </c>
      <c r="C564" s="217" t="str">
        <f>+VLOOKUP(B:B,INSUMOS!A:C,2,FALSE)</f>
        <v>GEOTEXTIL PAVCO NO TEJIDO 2500 M² 1,08</v>
      </c>
      <c r="D564" s="190" t="str">
        <f>+VLOOKUP(B:B,INSUMOS!A:C,3,FALSE)</f>
        <v>M2</v>
      </c>
      <c r="E564" s="239">
        <v>1</v>
      </c>
      <c r="F564" s="240">
        <v>0.08</v>
      </c>
      <c r="G564" s="220">
        <f>+VLOOKUP(B:B,INSUMOS!A:H,4,FALSE)</f>
        <v>4472.9902110720004</v>
      </c>
      <c r="H564" s="220">
        <f t="shared" si="91"/>
        <v>4830.8294279577603</v>
      </c>
      <c r="I564" s="220">
        <f>+VLOOKUP(B:B,INSUMOS!A:H,5,FALSE)</f>
        <v>0</v>
      </c>
      <c r="J564" s="220">
        <f t="shared" si="91"/>
        <v>0</v>
      </c>
      <c r="K564" s="57"/>
      <c r="L564" s="103"/>
    </row>
    <row r="565" spans="1:12" ht="15" outlineLevel="1" x14ac:dyDescent="0.2">
      <c r="A565" s="165"/>
      <c r="B565" s="165" t="s">
        <v>14</v>
      </c>
      <c r="C565" s="217" t="str">
        <f>+VLOOKUP(B:B,INSUMOS!A:C,2,FALSE)</f>
        <v>AYUDANTE ALBAÑILERÍA CON PRESTACIONES</v>
      </c>
      <c r="D565" s="190" t="str">
        <f>+VLOOKUP(B:B,INSUMOS!A:C,3,FALSE)</f>
        <v>HH</v>
      </c>
      <c r="E565" s="239">
        <v>0.1</v>
      </c>
      <c r="F565" s="240"/>
      <c r="G565" s="220">
        <f>+VLOOKUP(B:B,INSUMOS!A:H,4,FALSE)</f>
        <v>11762.758904</v>
      </c>
      <c r="H565" s="220">
        <f t="shared" si="91"/>
        <v>1176.2758904</v>
      </c>
      <c r="I565" s="220">
        <f>+VLOOKUP(B:B,INSUMOS!A:H,5,FALSE)</f>
        <v>0</v>
      </c>
      <c r="J565" s="220">
        <f t="shared" si="91"/>
        <v>0</v>
      </c>
      <c r="K565" s="57"/>
      <c r="L565" s="103"/>
    </row>
    <row r="566" spans="1:12" ht="30" x14ac:dyDescent="0.2">
      <c r="A566" s="211" t="s">
        <v>1954</v>
      </c>
      <c r="B566" s="211"/>
      <c r="C566" s="212" t="s">
        <v>1955</v>
      </c>
      <c r="D566" s="249" t="s">
        <v>287</v>
      </c>
      <c r="E566" s="214"/>
      <c r="F566" s="215"/>
      <c r="G566" s="216"/>
      <c r="H566" s="216">
        <f>SUBTOTAL(9,H567:H571)</f>
        <v>18324.570229581055</v>
      </c>
      <c r="I566" s="216"/>
      <c r="J566" s="216">
        <f>SUBTOTAL(9,J567:J571)</f>
        <v>0</v>
      </c>
      <c r="K566" s="57"/>
      <c r="L566" s="103"/>
    </row>
    <row r="567" spans="1:12" ht="15" outlineLevel="1" x14ac:dyDescent="0.2">
      <c r="A567" s="170"/>
      <c r="B567" s="170" t="s">
        <v>251</v>
      </c>
      <c r="C567" s="217" t="str">
        <f>+VLOOKUP(B:B,INSUMOS!A:C,2,FALSE)</f>
        <v>HERRAMIENTA MENOR</v>
      </c>
      <c r="D567" s="190" t="str">
        <f>+VLOOKUP(B:B,INSUMOS!A:C,3,FALSE)</f>
        <v>GLB</v>
      </c>
      <c r="E567" s="224">
        <v>0.1</v>
      </c>
      <c r="F567" s="241"/>
      <c r="G567" s="220">
        <f>+VLOOKUP(B:B,INSUMOS!A:H,4,FALSE)</f>
        <v>4066.5798144</v>
      </c>
      <c r="H567" s="220">
        <f t="shared" ref="H567:J571" si="92">($E567+$F567)*G567</f>
        <v>406.65798144000001</v>
      </c>
      <c r="I567" s="220">
        <f>+VLOOKUP(B:B,INSUMOS!A:H,5,FALSE)</f>
        <v>0</v>
      </c>
      <c r="J567" s="220">
        <f t="shared" si="92"/>
        <v>0</v>
      </c>
      <c r="K567" s="57"/>
      <c r="L567" s="103"/>
    </row>
    <row r="568" spans="1:12" ht="15" outlineLevel="1" x14ac:dyDescent="0.2">
      <c r="A568" s="235"/>
      <c r="B568" s="235" t="s">
        <v>1059</v>
      </c>
      <c r="C568" s="217" t="str">
        <f>+VLOOKUP(B:B,INSUMOS!A:C,2,FALSE)</f>
        <v>SIFÓN PVC PAVCO DE 2"</v>
      </c>
      <c r="D568" s="190" t="str">
        <f>+VLOOKUP(B:B,INSUMOS!A:C,3,FALSE)</f>
        <v>UN</v>
      </c>
      <c r="E568" s="224">
        <v>1</v>
      </c>
      <c r="F568" s="241"/>
      <c r="G568" s="220">
        <f>+VLOOKUP(B:B,INSUMOS!A:H,4,FALSE)</f>
        <v>11476.79192064</v>
      </c>
      <c r="H568" s="220">
        <f t="shared" si="92"/>
        <v>11476.79192064</v>
      </c>
      <c r="I568" s="220">
        <f>+VLOOKUP(B:B,INSUMOS!A:H,5,FALSE)</f>
        <v>0</v>
      </c>
      <c r="J568" s="220">
        <f t="shared" si="92"/>
        <v>0</v>
      </c>
      <c r="K568" s="57"/>
      <c r="L568" s="103"/>
    </row>
    <row r="569" spans="1:12" ht="15" outlineLevel="1" x14ac:dyDescent="0.2">
      <c r="A569" s="235"/>
      <c r="B569" s="235" t="s">
        <v>639</v>
      </c>
      <c r="C569" s="217" t="str">
        <f>+VLOOKUP(B:B,INSUMOS!A:C,2,FALSE)</f>
        <v>LIMPIADOR REMOVEDOR PARA PVC Y CPVC (1/4 GAL)</v>
      </c>
      <c r="D569" s="190" t="str">
        <f>+VLOOKUP(B:B,INSUMOS!A:C,3,FALSE)</f>
        <v>UN</v>
      </c>
      <c r="E569" s="224">
        <v>0.01</v>
      </c>
      <c r="F569" s="241"/>
      <c r="G569" s="220">
        <f>+VLOOKUP(B:B,INSUMOS!A:H,4,FALSE)</f>
        <v>75022.727884492793</v>
      </c>
      <c r="H569" s="220">
        <f t="shared" si="92"/>
        <v>750.22727884492792</v>
      </c>
      <c r="I569" s="220">
        <f>+VLOOKUP(B:B,INSUMOS!A:H,5,FALSE)</f>
        <v>0</v>
      </c>
      <c r="J569" s="220">
        <f t="shared" si="92"/>
        <v>0</v>
      </c>
      <c r="K569" s="57"/>
      <c r="L569" s="103"/>
    </row>
    <row r="570" spans="1:12" ht="15" outlineLevel="1" x14ac:dyDescent="0.2">
      <c r="A570" s="235"/>
      <c r="B570" s="235" t="s">
        <v>633</v>
      </c>
      <c r="C570" s="217" t="str">
        <f>+VLOOKUP(B:B,INSUMOS!A:C,2,FALSE)</f>
        <v>SOLDADURA PVC BOUNDING 1/8 GALON</v>
      </c>
      <c r="D570" s="190" t="str">
        <f>+VLOOKUP(B:B,INSUMOS!A:C,3,FALSE)</f>
        <v>UN</v>
      </c>
      <c r="E570" s="224">
        <v>0.01</v>
      </c>
      <c r="F570" s="241"/>
      <c r="G570" s="220">
        <f>+VLOOKUP(B:B,INSUMOS!A:H,4,FALSE)</f>
        <v>70774.173265612801</v>
      </c>
      <c r="H570" s="220">
        <f t="shared" si="92"/>
        <v>707.74173265612797</v>
      </c>
      <c r="I570" s="220">
        <f>+VLOOKUP(B:B,INSUMOS!A:H,5,FALSE)</f>
        <v>0</v>
      </c>
      <c r="J570" s="220">
        <f t="shared" si="92"/>
        <v>0</v>
      </c>
      <c r="K570" s="57"/>
      <c r="L570" s="103"/>
    </row>
    <row r="571" spans="1:12" ht="15" outlineLevel="1" x14ac:dyDescent="0.2">
      <c r="A571" s="250"/>
      <c r="B571" s="250" t="s">
        <v>24</v>
      </c>
      <c r="C571" s="217" t="str">
        <f>+VLOOKUP(B:B,INSUMOS!A:C,2,FALSE)</f>
        <v>OFICIAL INSTALACIONES CON PRESTACIONES</v>
      </c>
      <c r="D571" s="190" t="str">
        <f>+VLOOKUP(B:B,INSUMOS!A:C,3,FALSE)</f>
        <v>HH</v>
      </c>
      <c r="E571" s="224">
        <v>0.25</v>
      </c>
      <c r="F571" s="241"/>
      <c r="G571" s="220">
        <f>+VLOOKUP(B:B,INSUMOS!A:H,4,FALSE)</f>
        <v>19932.605263999998</v>
      </c>
      <c r="H571" s="220">
        <f t="shared" si="92"/>
        <v>4983.1513159999995</v>
      </c>
      <c r="I571" s="220">
        <f>+VLOOKUP(B:B,INSUMOS!A:H,5,FALSE)</f>
        <v>0</v>
      </c>
      <c r="J571" s="220">
        <f t="shared" si="92"/>
        <v>0</v>
      </c>
      <c r="K571" s="57"/>
      <c r="L571" s="103"/>
    </row>
    <row r="572" spans="1:12" ht="30" x14ac:dyDescent="0.2">
      <c r="A572" s="211" t="s">
        <v>1956</v>
      </c>
      <c r="B572" s="211"/>
      <c r="C572" s="212" t="s">
        <v>1957</v>
      </c>
      <c r="D572" s="249" t="s">
        <v>287</v>
      </c>
      <c r="E572" s="214"/>
      <c r="F572" s="215"/>
      <c r="G572" s="216"/>
      <c r="H572" s="216">
        <f>SUBTOTAL(9,H573:H578)</f>
        <v>30923.329664128254</v>
      </c>
      <c r="I572" s="216"/>
      <c r="J572" s="216">
        <f>SUBTOTAL(9,J573:J578)</f>
        <v>0</v>
      </c>
      <c r="K572" s="57"/>
      <c r="L572" s="103"/>
    </row>
    <row r="573" spans="1:12" ht="15" outlineLevel="1" x14ac:dyDescent="0.2">
      <c r="A573" s="170"/>
      <c r="B573" s="170" t="s">
        <v>251</v>
      </c>
      <c r="C573" s="217" t="str">
        <f>+VLOOKUP(B:B,INSUMOS!A:C,2,FALSE)</f>
        <v>HERRAMIENTA MENOR</v>
      </c>
      <c r="D573" s="190" t="str">
        <f>+VLOOKUP(B:B,INSUMOS!A:C,3,FALSE)</f>
        <v>GLB</v>
      </c>
      <c r="E573" s="218">
        <v>0.1</v>
      </c>
      <c r="F573" s="240"/>
      <c r="G573" s="220">
        <f>+VLOOKUP(B:B,INSUMOS!A:H,4,FALSE)</f>
        <v>4066.5798144</v>
      </c>
      <c r="H573" s="220">
        <f t="shared" ref="H573:J578" si="93">($E573+$F573)*G573</f>
        <v>406.65798144000001</v>
      </c>
      <c r="I573" s="220">
        <f>+VLOOKUP(B:B,INSUMOS!A:H,5,FALSE)</f>
        <v>0</v>
      </c>
      <c r="J573" s="220">
        <f t="shared" si="93"/>
        <v>0</v>
      </c>
      <c r="K573" s="57"/>
      <c r="L573" s="103"/>
    </row>
    <row r="574" spans="1:12" ht="15" outlineLevel="1" x14ac:dyDescent="0.2">
      <c r="A574" s="235"/>
      <c r="B574" s="235" t="s">
        <v>1061</v>
      </c>
      <c r="C574" s="217" t="str">
        <f>+VLOOKUP(B:B,INSUMOS!A:C,2,FALSE)</f>
        <v>SIFÓN PVC PAVCO DE 3"</v>
      </c>
      <c r="D574" s="190" t="str">
        <f>+VLOOKUP(B:B,INSUMOS!A:C,3,FALSE)</f>
        <v>UN</v>
      </c>
      <c r="E574" s="218">
        <v>1</v>
      </c>
      <c r="F574" s="240"/>
      <c r="G574" s="220">
        <f>+VLOOKUP(B:B,INSUMOS!A:H,4,FALSE)</f>
        <v>15019.72995072</v>
      </c>
      <c r="H574" s="220">
        <f t="shared" si="93"/>
        <v>15019.72995072</v>
      </c>
      <c r="I574" s="220">
        <f>+VLOOKUP(B:B,INSUMOS!A:H,5,FALSE)</f>
        <v>0</v>
      </c>
      <c r="J574" s="220">
        <f t="shared" si="93"/>
        <v>0</v>
      </c>
      <c r="K574" s="57"/>
      <c r="L574" s="103"/>
    </row>
    <row r="575" spans="1:12" ht="15" outlineLevel="1" x14ac:dyDescent="0.2">
      <c r="A575" s="235"/>
      <c r="B575" s="235" t="s">
        <v>969</v>
      </c>
      <c r="C575" s="217" t="str">
        <f>+VLOOKUP(B:B,INSUMOS!A:C,2,FALSE)</f>
        <v>REJILLA PLASTICA 4"X3"</v>
      </c>
      <c r="D575" s="190" t="str">
        <f>+VLOOKUP(B:B,INSUMOS!A:C,3,FALSE)</f>
        <v>UN</v>
      </c>
      <c r="E575" s="218">
        <v>1</v>
      </c>
      <c r="F575" s="240"/>
      <c r="G575" s="220">
        <f>+VLOOKUP(B:B,INSUMOS!A:H,4,FALSE)</f>
        <v>9055.8214044672004</v>
      </c>
      <c r="H575" s="220">
        <f t="shared" si="93"/>
        <v>9055.8214044672004</v>
      </c>
      <c r="I575" s="220">
        <f>+VLOOKUP(B:B,INSUMOS!A:H,5,FALSE)</f>
        <v>0</v>
      </c>
      <c r="J575" s="220">
        <f t="shared" si="93"/>
        <v>0</v>
      </c>
      <c r="K575" s="57"/>
      <c r="L575" s="103"/>
    </row>
    <row r="576" spans="1:12" ht="15" outlineLevel="1" x14ac:dyDescent="0.2">
      <c r="A576" s="235"/>
      <c r="B576" s="235" t="s">
        <v>639</v>
      </c>
      <c r="C576" s="217" t="str">
        <f>+VLOOKUP(B:B,INSUMOS!A:C,2,FALSE)</f>
        <v>LIMPIADOR REMOVEDOR PARA PVC Y CPVC (1/4 GAL)</v>
      </c>
      <c r="D576" s="190" t="str">
        <f>+VLOOKUP(B:B,INSUMOS!A:C,3,FALSE)</f>
        <v>UN</v>
      </c>
      <c r="E576" s="218">
        <v>0.01</v>
      </c>
      <c r="F576" s="240"/>
      <c r="G576" s="220">
        <f>+VLOOKUP(B:B,INSUMOS!A:H,4,FALSE)</f>
        <v>75022.727884492793</v>
      </c>
      <c r="H576" s="220">
        <f t="shared" si="93"/>
        <v>750.22727884492792</v>
      </c>
      <c r="I576" s="220">
        <f>+VLOOKUP(B:B,INSUMOS!A:H,5,FALSE)</f>
        <v>0</v>
      </c>
      <c r="J576" s="220">
        <f t="shared" si="93"/>
        <v>0</v>
      </c>
      <c r="K576" s="57"/>
      <c r="L576" s="103"/>
    </row>
    <row r="577" spans="1:12" ht="15" outlineLevel="1" x14ac:dyDescent="0.2">
      <c r="A577" s="235"/>
      <c r="B577" s="235" t="s">
        <v>633</v>
      </c>
      <c r="C577" s="217" t="str">
        <f>+VLOOKUP(B:B,INSUMOS!A:C,2,FALSE)</f>
        <v>SOLDADURA PVC BOUNDING 1/8 GALON</v>
      </c>
      <c r="D577" s="190" t="str">
        <f>+VLOOKUP(B:B,INSUMOS!A:C,3,FALSE)</f>
        <v>UN</v>
      </c>
      <c r="E577" s="218">
        <v>0.01</v>
      </c>
      <c r="F577" s="240"/>
      <c r="G577" s="220">
        <f>+VLOOKUP(B:B,INSUMOS!A:H,4,FALSE)</f>
        <v>70774.173265612801</v>
      </c>
      <c r="H577" s="220">
        <f t="shared" si="93"/>
        <v>707.74173265612797</v>
      </c>
      <c r="I577" s="220">
        <f>+VLOOKUP(B:B,INSUMOS!A:H,5,FALSE)</f>
        <v>0</v>
      </c>
      <c r="J577" s="220">
        <f t="shared" si="93"/>
        <v>0</v>
      </c>
      <c r="K577" s="57"/>
      <c r="L577" s="103"/>
    </row>
    <row r="578" spans="1:12" ht="15" outlineLevel="1" x14ac:dyDescent="0.2">
      <c r="A578" s="235"/>
      <c r="B578" s="235" t="s">
        <v>24</v>
      </c>
      <c r="C578" s="217" t="str">
        <f>+VLOOKUP(B:B,INSUMOS!A:C,2,FALSE)</f>
        <v>OFICIAL INSTALACIONES CON PRESTACIONES</v>
      </c>
      <c r="D578" s="190" t="str">
        <f>+VLOOKUP(B:B,INSUMOS!A:C,3,FALSE)</f>
        <v>HH</v>
      </c>
      <c r="E578" s="218">
        <v>0.25</v>
      </c>
      <c r="F578" s="240"/>
      <c r="G578" s="220">
        <f>+VLOOKUP(B:B,INSUMOS!A:H,4,FALSE)</f>
        <v>19932.605263999998</v>
      </c>
      <c r="H578" s="220">
        <f t="shared" si="93"/>
        <v>4983.1513159999995</v>
      </c>
      <c r="I578" s="220">
        <f>+VLOOKUP(B:B,INSUMOS!A:H,5,FALSE)</f>
        <v>0</v>
      </c>
      <c r="J578" s="220">
        <f t="shared" si="93"/>
        <v>0</v>
      </c>
      <c r="K578" s="57"/>
      <c r="L578" s="103"/>
    </row>
    <row r="579" spans="1:12" ht="15" x14ac:dyDescent="0.2">
      <c r="A579" s="211" t="s">
        <v>1958</v>
      </c>
      <c r="B579" s="211"/>
      <c r="C579" s="212" t="s">
        <v>1959</v>
      </c>
      <c r="D579" s="249" t="s">
        <v>1960</v>
      </c>
      <c r="E579" s="214"/>
      <c r="F579" s="215"/>
      <c r="G579" s="216"/>
      <c r="H579" s="216">
        <f>SUBTOTAL(9,H580:H586)</f>
        <v>35979.944212186107</v>
      </c>
      <c r="I579" s="216"/>
      <c r="J579" s="216">
        <f>SUBTOTAL(9,J580:J586)</f>
        <v>0</v>
      </c>
      <c r="K579" s="57"/>
      <c r="L579" s="103"/>
    </row>
    <row r="580" spans="1:12" ht="15" outlineLevel="1" x14ac:dyDescent="0.2">
      <c r="A580" s="242"/>
      <c r="B580" s="242" t="s">
        <v>251</v>
      </c>
      <c r="C580" s="217" t="str">
        <f>+VLOOKUP(B:B,INSUMOS!A:C,2,FALSE)</f>
        <v>HERRAMIENTA MENOR</v>
      </c>
      <c r="D580" s="190" t="str">
        <f>+VLOOKUP(B:B,INSUMOS!A:C,3,FALSE)</f>
        <v>GLB</v>
      </c>
      <c r="E580" s="218">
        <v>0.3</v>
      </c>
      <c r="F580" s="241"/>
      <c r="G580" s="220">
        <f>+VLOOKUP(B:B,INSUMOS!A:H,4,FALSE)</f>
        <v>4066.5798144</v>
      </c>
      <c r="H580" s="220">
        <f t="shared" ref="H580:J586" si="94">($E580+$F580)*G580</f>
        <v>1219.9739443199999</v>
      </c>
      <c r="I580" s="220">
        <f>+VLOOKUP(B:B,INSUMOS!A:H,5,FALSE)</f>
        <v>0</v>
      </c>
      <c r="J580" s="220">
        <f t="shared" si="94"/>
        <v>0</v>
      </c>
      <c r="K580" s="57"/>
      <c r="L580" s="103"/>
    </row>
    <row r="581" spans="1:12" ht="15" outlineLevel="1" x14ac:dyDescent="0.2">
      <c r="A581" s="242"/>
      <c r="B581" s="242" t="s">
        <v>1099</v>
      </c>
      <c r="C581" s="217" t="str">
        <f>+VLOOKUP(B:B,INSUMOS!A:C,2,FALSE)</f>
        <v>VALVULA BOLA PVC 1/2" LISA SOLDABLE</v>
      </c>
      <c r="D581" s="190" t="str">
        <f>+VLOOKUP(B:B,INSUMOS!A:C,3,FALSE)</f>
        <v>UN</v>
      </c>
      <c r="E581" s="218">
        <v>1</v>
      </c>
      <c r="F581" s="241"/>
      <c r="G581" s="220">
        <f>+VLOOKUP(B:B,INSUMOS!A:H,4,FALSE)</f>
        <v>10277.24371968</v>
      </c>
      <c r="H581" s="220">
        <f t="shared" si="94"/>
        <v>10277.24371968</v>
      </c>
      <c r="I581" s="220">
        <f>+VLOOKUP(B:B,INSUMOS!A:H,5,FALSE)</f>
        <v>0</v>
      </c>
      <c r="J581" s="220">
        <f t="shared" si="94"/>
        <v>0</v>
      </c>
      <c r="K581" s="57"/>
      <c r="L581" s="103"/>
    </row>
    <row r="582" spans="1:12" ht="15" outlineLevel="1" x14ac:dyDescent="0.2">
      <c r="A582" s="242"/>
      <c r="B582" s="242" t="s">
        <v>639</v>
      </c>
      <c r="C582" s="217" t="str">
        <f>+VLOOKUP(B:B,INSUMOS!A:C,2,FALSE)</f>
        <v>LIMPIADOR REMOVEDOR PARA PVC Y CPVC (1/4 GAL)</v>
      </c>
      <c r="D582" s="190" t="str">
        <f>+VLOOKUP(B:B,INSUMOS!A:C,3,FALSE)</f>
        <v>UN</v>
      </c>
      <c r="E582" s="218">
        <v>0.02</v>
      </c>
      <c r="F582" s="241"/>
      <c r="G582" s="220">
        <f>+VLOOKUP(B:B,INSUMOS!A:H,4,FALSE)</f>
        <v>75022.727884492793</v>
      </c>
      <c r="H582" s="220">
        <f t="shared" si="94"/>
        <v>1500.4545576898558</v>
      </c>
      <c r="I582" s="220">
        <f>+VLOOKUP(B:B,INSUMOS!A:H,5,FALSE)</f>
        <v>0</v>
      </c>
      <c r="J582" s="220">
        <f t="shared" si="94"/>
        <v>0</v>
      </c>
      <c r="K582" s="57"/>
      <c r="L582" s="103"/>
    </row>
    <row r="583" spans="1:12" ht="15" outlineLevel="1" x14ac:dyDescent="0.2">
      <c r="A583" s="242"/>
      <c r="B583" s="242" t="s">
        <v>633</v>
      </c>
      <c r="C583" s="217" t="str">
        <f>+VLOOKUP(B:B,INSUMOS!A:C,2,FALSE)</f>
        <v>SOLDADURA PVC BOUNDING 1/8 GALON</v>
      </c>
      <c r="D583" s="190" t="str">
        <f>+VLOOKUP(B:B,INSUMOS!A:C,3,FALSE)</f>
        <v>UN</v>
      </c>
      <c r="E583" s="218">
        <v>0.02</v>
      </c>
      <c r="F583" s="241"/>
      <c r="G583" s="220">
        <f>+VLOOKUP(B:B,INSUMOS!A:H,4,FALSE)</f>
        <v>70774.173265612801</v>
      </c>
      <c r="H583" s="220">
        <f t="shared" si="94"/>
        <v>1415.4834653122559</v>
      </c>
      <c r="I583" s="220">
        <f>+VLOOKUP(B:B,INSUMOS!A:H,5,FALSE)</f>
        <v>0</v>
      </c>
      <c r="J583" s="220">
        <f t="shared" si="94"/>
        <v>0</v>
      </c>
      <c r="K583" s="57"/>
      <c r="L583" s="103"/>
    </row>
    <row r="584" spans="1:12" ht="15" outlineLevel="1" x14ac:dyDescent="0.2">
      <c r="A584" s="242"/>
      <c r="B584" s="242" t="s">
        <v>917</v>
      </c>
      <c r="C584" s="217" t="str">
        <f>+VLOOKUP(B:B,INSUMOS!A:C,2,FALSE)</f>
        <v>ADAPTADOR MACHO PRESION PVC 1/2"</v>
      </c>
      <c r="D584" s="190" t="str">
        <f>+VLOOKUP(B:B,INSUMOS!A:C,3,FALSE)</f>
        <v>UN</v>
      </c>
      <c r="E584" s="218">
        <v>2</v>
      </c>
      <c r="F584" s="241"/>
      <c r="G584" s="220">
        <f>+VLOOKUP(B:B,INSUMOS!A:H,4,FALSE)</f>
        <v>643.7203968</v>
      </c>
      <c r="H584" s="220">
        <f t="shared" si="94"/>
        <v>1287.4407936</v>
      </c>
      <c r="I584" s="220">
        <f>+VLOOKUP(B:B,INSUMOS!A:H,5,FALSE)</f>
        <v>0</v>
      </c>
      <c r="J584" s="220">
        <f t="shared" si="94"/>
        <v>0</v>
      </c>
      <c r="K584" s="57"/>
      <c r="L584" s="103"/>
    </row>
    <row r="585" spans="1:12" ht="15" outlineLevel="1" x14ac:dyDescent="0.2">
      <c r="A585" s="242"/>
      <c r="B585" s="242" t="s">
        <v>607</v>
      </c>
      <c r="C585" s="217" t="str">
        <f>+VLOOKUP(B:B,INSUMOS!A:C,2,FALSE)</f>
        <v>CINTA TEFLON DE 1/2" X 10 M</v>
      </c>
      <c r="D585" s="190" t="str">
        <f>+VLOOKUP(B:B,INSUMOS!A:C,3,FALSE)</f>
        <v>RL</v>
      </c>
      <c r="E585" s="218">
        <v>0.2</v>
      </c>
      <c r="F585" s="241"/>
      <c r="G585" s="220">
        <f>+VLOOKUP(B:B,INSUMOS!A:H,4,FALSE)</f>
        <v>1733.71233792</v>
      </c>
      <c r="H585" s="220">
        <f t="shared" si="94"/>
        <v>346.742467584</v>
      </c>
      <c r="I585" s="220">
        <f>+VLOOKUP(B:B,INSUMOS!A:H,5,FALSE)</f>
        <v>0</v>
      </c>
      <c r="J585" s="220">
        <f t="shared" si="94"/>
        <v>0</v>
      </c>
      <c r="K585" s="57"/>
      <c r="L585" s="103"/>
    </row>
    <row r="586" spans="1:12" ht="15" outlineLevel="1" x14ac:dyDescent="0.2">
      <c r="A586" s="242"/>
      <c r="B586" s="242" t="s">
        <v>24</v>
      </c>
      <c r="C586" s="217" t="str">
        <f>+VLOOKUP(B:B,INSUMOS!A:C,2,FALSE)</f>
        <v>OFICIAL INSTALACIONES CON PRESTACIONES</v>
      </c>
      <c r="D586" s="190" t="str">
        <f>+VLOOKUP(B:B,INSUMOS!A:C,3,FALSE)</f>
        <v>HH</v>
      </c>
      <c r="E586" s="218">
        <v>1</v>
      </c>
      <c r="F586" s="241"/>
      <c r="G586" s="220">
        <f>+VLOOKUP(B:B,INSUMOS!A:H,4,FALSE)</f>
        <v>19932.605263999998</v>
      </c>
      <c r="H586" s="220">
        <f t="shared" si="94"/>
        <v>19932.605263999998</v>
      </c>
      <c r="I586" s="220">
        <f>+VLOOKUP(B:B,INSUMOS!A:H,5,FALSE)</f>
        <v>0</v>
      </c>
      <c r="J586" s="220">
        <f t="shared" si="94"/>
        <v>0</v>
      </c>
      <c r="K586" s="57"/>
      <c r="L586" s="103"/>
    </row>
    <row r="587" spans="1:12" ht="15" x14ac:dyDescent="0.2">
      <c r="A587" s="211" t="s">
        <v>1961</v>
      </c>
      <c r="B587" s="211"/>
      <c r="C587" s="212" t="s">
        <v>1962</v>
      </c>
      <c r="D587" s="249" t="s">
        <v>287</v>
      </c>
      <c r="E587" s="214"/>
      <c r="F587" s="215"/>
      <c r="G587" s="216"/>
      <c r="H587" s="216">
        <f>SUBTOTAL(9,H588:H591)</f>
        <v>12431.0474856</v>
      </c>
      <c r="I587" s="216"/>
      <c r="J587" s="216">
        <f>SUBTOTAL(9,J588:J591)</f>
        <v>0</v>
      </c>
      <c r="K587" s="57"/>
      <c r="L587" s="103"/>
    </row>
    <row r="588" spans="1:12" ht="15" outlineLevel="1" x14ac:dyDescent="0.2">
      <c r="A588" s="246"/>
      <c r="B588" s="246" t="s">
        <v>251</v>
      </c>
      <c r="C588" s="217" t="str">
        <f>+VLOOKUP(B:B,INSUMOS!A:C,2,FALSE)</f>
        <v>HERRAMIENTA MENOR</v>
      </c>
      <c r="D588" s="190" t="str">
        <f>+VLOOKUP(B:B,INSUMOS!A:C,3,FALSE)</f>
        <v>GLB</v>
      </c>
      <c r="E588" s="243">
        <v>0.1</v>
      </c>
      <c r="F588" s="241"/>
      <c r="G588" s="220">
        <f>+VLOOKUP(B:B,INSUMOS!A:H,4,FALSE)</f>
        <v>4066.5798144</v>
      </c>
      <c r="H588" s="220">
        <f t="shared" ref="H588:J591" si="95">($E588+$F588)*G588</f>
        <v>406.65798144000001</v>
      </c>
      <c r="I588" s="220">
        <f>+VLOOKUP(B:B,INSUMOS!A:H,5,FALSE)</f>
        <v>0</v>
      </c>
      <c r="J588" s="220">
        <f t="shared" si="95"/>
        <v>0</v>
      </c>
      <c r="K588" s="57"/>
      <c r="L588" s="103"/>
    </row>
    <row r="589" spans="1:12" ht="15" outlineLevel="1" x14ac:dyDescent="0.2">
      <c r="A589" s="246"/>
      <c r="B589" s="246" t="s">
        <v>618</v>
      </c>
      <c r="C589" s="217" t="str">
        <f>+VLOOKUP(B:B,INSUMOS!A:C,2,FALSE)</f>
        <v>PEGANTE CERÁMICO</v>
      </c>
      <c r="D589" s="190" t="str">
        <f>+VLOOKUP(B:B,INSUMOS!A:C,3,FALSE)</f>
        <v>KG</v>
      </c>
      <c r="E589" s="243">
        <v>0.7</v>
      </c>
      <c r="F589" s="241"/>
      <c r="G589" s="220">
        <f>+VLOOKUP(B:B,INSUMOS!A:H,4,FALSE)</f>
        <v>1686.6712320000001</v>
      </c>
      <c r="H589" s="220">
        <f t="shared" si="95"/>
        <v>1180.6698624000001</v>
      </c>
      <c r="I589" s="220">
        <f>+VLOOKUP(B:B,INSUMOS!A:H,5,FALSE)</f>
        <v>0</v>
      </c>
      <c r="J589" s="220">
        <f t="shared" si="95"/>
        <v>0</v>
      </c>
      <c r="K589" s="57"/>
      <c r="L589" s="103"/>
    </row>
    <row r="590" spans="1:12" ht="15" outlineLevel="1" x14ac:dyDescent="0.2">
      <c r="A590" s="246"/>
      <c r="B590" s="246" t="s">
        <v>1021</v>
      </c>
      <c r="C590" s="217" t="str">
        <f>+VLOOKUP(B:B,INSUMOS!A:C,2,FALSE)</f>
        <v>REJILLA SIFON PLASTICA 3X2</v>
      </c>
      <c r="D590" s="190" t="str">
        <f>+VLOOKUP(B:B,INSUMOS!A:C,3,FALSE)</f>
        <v>UN</v>
      </c>
      <c r="E590" s="243">
        <v>1</v>
      </c>
      <c r="F590" s="241"/>
      <c r="G590" s="220">
        <f>+VLOOKUP(B:B,INSUMOS!A:H,4,FALSE)</f>
        <v>7314.8919705600001</v>
      </c>
      <c r="H590" s="220">
        <f t="shared" si="95"/>
        <v>7314.8919705600001</v>
      </c>
      <c r="I590" s="220">
        <f>+VLOOKUP(B:B,INSUMOS!A:H,5,FALSE)</f>
        <v>0</v>
      </c>
      <c r="J590" s="220">
        <f t="shared" si="95"/>
        <v>0</v>
      </c>
      <c r="K590" s="57"/>
      <c r="L590" s="103"/>
    </row>
    <row r="591" spans="1:12" ht="15" outlineLevel="1" x14ac:dyDescent="0.2">
      <c r="A591" s="246"/>
      <c r="B591" s="246" t="s">
        <v>14</v>
      </c>
      <c r="C591" s="217" t="str">
        <f>+VLOOKUP(B:B,INSUMOS!A:C,2,FALSE)</f>
        <v>AYUDANTE ALBAÑILERÍA CON PRESTACIONES</v>
      </c>
      <c r="D591" s="190" t="str">
        <f>+VLOOKUP(B:B,INSUMOS!A:C,3,FALSE)</f>
        <v>HH</v>
      </c>
      <c r="E591" s="243">
        <v>0.3</v>
      </c>
      <c r="F591" s="241"/>
      <c r="G591" s="220">
        <f>+VLOOKUP(B:B,INSUMOS!A:H,4,FALSE)</f>
        <v>11762.758904</v>
      </c>
      <c r="H591" s="220">
        <f t="shared" si="95"/>
        <v>3528.8276712000002</v>
      </c>
      <c r="I591" s="220">
        <f>+VLOOKUP(B:B,INSUMOS!A:H,5,FALSE)</f>
        <v>0</v>
      </c>
      <c r="J591" s="220">
        <f t="shared" si="95"/>
        <v>0</v>
      </c>
      <c r="K591" s="57"/>
      <c r="L591" s="103"/>
    </row>
    <row r="592" spans="1:12" ht="15" outlineLevel="1" x14ac:dyDescent="0.2">
      <c r="A592" s="211" t="s">
        <v>1963</v>
      </c>
      <c r="B592" s="211"/>
      <c r="C592" s="212" t="s">
        <v>1964</v>
      </c>
      <c r="D592" s="249" t="s">
        <v>287</v>
      </c>
      <c r="E592" s="214"/>
      <c r="F592" s="215"/>
      <c r="G592" s="216"/>
      <c r="H592" s="216">
        <f>SUBTOTAL(9,H593:H597)</f>
        <v>23931.374703003043</v>
      </c>
      <c r="I592" s="216"/>
      <c r="J592" s="216">
        <f>SUBTOTAL(9,J593:J597)</f>
        <v>0</v>
      </c>
      <c r="K592" s="57"/>
      <c r="L592" s="103"/>
    </row>
    <row r="593" spans="1:12" ht="15" outlineLevel="1" x14ac:dyDescent="0.2">
      <c r="A593" s="246"/>
      <c r="B593" s="246" t="s">
        <v>251</v>
      </c>
      <c r="C593" s="217" t="str">
        <f>+VLOOKUP(B:B,INSUMOS!A:C,2,FALSE)</f>
        <v>HERRAMIENTA MENOR</v>
      </c>
      <c r="D593" s="190" t="str">
        <f>+VLOOKUP(B:B,INSUMOS!A:C,3,FALSE)</f>
        <v>GLB</v>
      </c>
      <c r="E593" s="243">
        <v>0.5</v>
      </c>
      <c r="F593" s="241"/>
      <c r="G593" s="220">
        <f>+VLOOKUP(B:B,INSUMOS!A:H,4,FALSE)</f>
        <v>4066.5798144</v>
      </c>
      <c r="H593" s="220">
        <f t="shared" ref="H593:J597" si="96">($E593+$F593)*G593</f>
        <v>2033.2899072</v>
      </c>
      <c r="I593" s="220">
        <f>+VLOOKUP(B:B,INSUMOS!A:H,5,FALSE)</f>
        <v>0</v>
      </c>
      <c r="J593" s="220">
        <f t="shared" si="96"/>
        <v>0</v>
      </c>
      <c r="K593" s="57"/>
      <c r="L593" s="103"/>
    </row>
    <row r="594" spans="1:12" ht="15" outlineLevel="1" x14ac:dyDescent="0.2">
      <c r="A594" s="246"/>
      <c r="B594" s="246" t="s">
        <v>1103</v>
      </c>
      <c r="C594" s="217" t="str">
        <f>+VLOOKUP(B:B,INSUMOS!A:C,2,FALSE)</f>
        <v>VALVULA DE BOLA PVC 3/4" SOLDADA CONTROL CAUDAL AGUA</v>
      </c>
      <c r="D594" s="190" t="str">
        <f>+VLOOKUP(B:B,INSUMOS!A:C,3,FALSE)</f>
        <v>UN</v>
      </c>
      <c r="E594" s="243">
        <v>1</v>
      </c>
      <c r="F594" s="241"/>
      <c r="G594" s="220">
        <f>+VLOOKUP(B:B,INSUMOS!A:H,4,FALSE)</f>
        <v>11180.928122879999</v>
      </c>
      <c r="H594" s="220">
        <f t="shared" si="96"/>
        <v>11180.928122879999</v>
      </c>
      <c r="I594" s="220">
        <f>+VLOOKUP(B:B,INSUMOS!A:H,5,FALSE)</f>
        <v>0</v>
      </c>
      <c r="J594" s="220">
        <f t="shared" si="96"/>
        <v>0</v>
      </c>
      <c r="K594" s="57"/>
      <c r="L594" s="103"/>
    </row>
    <row r="595" spans="1:12" ht="15" outlineLevel="1" x14ac:dyDescent="0.2">
      <c r="A595" s="246"/>
      <c r="B595" s="246" t="s">
        <v>639</v>
      </c>
      <c r="C595" s="217" t="str">
        <f>+VLOOKUP(B:B,INSUMOS!A:C,2,FALSE)</f>
        <v>LIMPIADOR REMOVEDOR PARA PVC Y CPVC (1/4 GAL)</v>
      </c>
      <c r="D595" s="190" t="str">
        <f>+VLOOKUP(B:B,INSUMOS!A:C,3,FALSE)</f>
        <v>UN</v>
      </c>
      <c r="E595" s="243">
        <v>5.0000000000000001E-3</v>
      </c>
      <c r="F595" s="241">
        <v>1.4999999999999999E-4</v>
      </c>
      <c r="G595" s="220">
        <f>+VLOOKUP(B:B,INSUMOS!A:H,4,FALSE)</f>
        <v>75022.727884492793</v>
      </c>
      <c r="H595" s="220">
        <f t="shared" si="96"/>
        <v>386.36704860513788</v>
      </c>
      <c r="I595" s="220">
        <f>+VLOOKUP(B:B,INSUMOS!A:H,5,FALSE)</f>
        <v>0</v>
      </c>
      <c r="J595" s="220">
        <f t="shared" si="96"/>
        <v>0</v>
      </c>
      <c r="K595" s="57"/>
      <c r="L595" s="103"/>
    </row>
    <row r="596" spans="1:12" ht="15" outlineLevel="1" x14ac:dyDescent="0.2">
      <c r="A596" s="246"/>
      <c r="B596" s="246" t="s">
        <v>633</v>
      </c>
      <c r="C596" s="217" t="str">
        <f>+VLOOKUP(B:B,INSUMOS!A:C,2,FALSE)</f>
        <v>SOLDADURA PVC BOUNDING 1/8 GALON</v>
      </c>
      <c r="D596" s="190" t="str">
        <f>+VLOOKUP(B:B,INSUMOS!A:C,3,FALSE)</f>
        <v>UN</v>
      </c>
      <c r="E596" s="243">
        <v>5.0000000000000001E-3</v>
      </c>
      <c r="F596" s="241">
        <v>1.4999999999999999E-4</v>
      </c>
      <c r="G596" s="220">
        <f>+VLOOKUP(B:B,INSUMOS!A:H,4,FALSE)</f>
        <v>70774.173265612801</v>
      </c>
      <c r="H596" s="220">
        <f t="shared" si="96"/>
        <v>364.4869923179059</v>
      </c>
      <c r="I596" s="220">
        <f>+VLOOKUP(B:B,INSUMOS!A:H,5,FALSE)</f>
        <v>0</v>
      </c>
      <c r="J596" s="220">
        <f t="shared" si="96"/>
        <v>0</v>
      </c>
      <c r="K596" s="57"/>
      <c r="L596" s="103"/>
    </row>
    <row r="597" spans="1:12" ht="15" outlineLevel="1" x14ac:dyDescent="0.2">
      <c r="A597" s="246"/>
      <c r="B597" s="246" t="s">
        <v>24</v>
      </c>
      <c r="C597" s="217" t="str">
        <f>+VLOOKUP(B:B,INSUMOS!A:C,2,FALSE)</f>
        <v>OFICIAL INSTALACIONES CON PRESTACIONES</v>
      </c>
      <c r="D597" s="190" t="str">
        <f>+VLOOKUP(B:B,INSUMOS!A:C,3,FALSE)</f>
        <v>HH</v>
      </c>
      <c r="E597" s="243">
        <v>0.5</v>
      </c>
      <c r="F597" s="241"/>
      <c r="G597" s="220">
        <f>+VLOOKUP(B:B,INSUMOS!A:H,4,FALSE)</f>
        <v>19932.605263999998</v>
      </c>
      <c r="H597" s="220">
        <f t="shared" si="96"/>
        <v>9966.302631999999</v>
      </c>
      <c r="I597" s="220">
        <f>+VLOOKUP(B:B,INSUMOS!A:H,5,FALSE)</f>
        <v>0</v>
      </c>
      <c r="J597" s="220">
        <f t="shared" si="96"/>
        <v>0</v>
      </c>
      <c r="K597" s="57"/>
      <c r="L597" s="103"/>
    </row>
    <row r="598" spans="1:12" ht="15" outlineLevel="1" x14ac:dyDescent="0.2">
      <c r="A598" s="211" t="s">
        <v>1965</v>
      </c>
      <c r="B598" s="211"/>
      <c r="C598" s="212" t="s">
        <v>1966</v>
      </c>
      <c r="D598" s="249" t="s">
        <v>287</v>
      </c>
      <c r="E598" s="214"/>
      <c r="F598" s="215"/>
      <c r="G598" s="216"/>
      <c r="H598" s="216">
        <f>SUBTOTAL(9,H599:H603)</f>
        <v>22406.252532123042</v>
      </c>
      <c r="I598" s="216"/>
      <c r="J598" s="216">
        <f>SUBTOTAL(9,J599:J603)</f>
        <v>0</v>
      </c>
      <c r="K598" s="57"/>
      <c r="L598" s="103"/>
    </row>
    <row r="599" spans="1:12" ht="15" outlineLevel="1" x14ac:dyDescent="0.2">
      <c r="A599" s="246"/>
      <c r="B599" s="246" t="s">
        <v>251</v>
      </c>
      <c r="C599" s="217" t="str">
        <f>+VLOOKUP(B:B,INSUMOS!A:C,2,FALSE)</f>
        <v>HERRAMIENTA MENOR</v>
      </c>
      <c r="D599" s="190" t="str">
        <f>+VLOOKUP(B:B,INSUMOS!A:C,3,FALSE)</f>
        <v>GLB</v>
      </c>
      <c r="E599" s="243">
        <v>0.5</v>
      </c>
      <c r="F599" s="241"/>
      <c r="G599" s="220">
        <f>+VLOOKUP(B:B,INSUMOS!A:H,4,FALSE)</f>
        <v>4066.5798144</v>
      </c>
      <c r="H599" s="220">
        <f t="shared" ref="H599:J603" si="97">($E599+$F599)*G599</f>
        <v>2033.2899072</v>
      </c>
      <c r="I599" s="220">
        <f>+VLOOKUP(B:B,INSUMOS!A:H,5,FALSE)</f>
        <v>0</v>
      </c>
      <c r="J599" s="220">
        <f t="shared" si="97"/>
        <v>0</v>
      </c>
      <c r="K599" s="57"/>
      <c r="L599" s="103"/>
    </row>
    <row r="600" spans="1:12" ht="15" outlineLevel="1" x14ac:dyDescent="0.2">
      <c r="A600" s="246"/>
      <c r="B600" s="246" t="s">
        <v>1105</v>
      </c>
      <c r="C600" s="217" t="str">
        <f>+VLOOKUP(B:B,INSUMOS!A:C,2,FALSE)</f>
        <v>VALVULA DE BOLA PVC 1" SOLDADA CONTROL CAUDAL AGUA</v>
      </c>
      <c r="D600" s="190" t="str">
        <f>+VLOOKUP(B:B,INSUMOS!A:C,3,FALSE)</f>
        <v>UN</v>
      </c>
      <c r="E600" s="243">
        <v>1</v>
      </c>
      <c r="F600" s="241"/>
      <c r="G600" s="220">
        <f>+VLOOKUP(B:B,INSUMOS!A:H,4,FALSE)</f>
        <v>9655.8059520000006</v>
      </c>
      <c r="H600" s="220">
        <f t="shared" si="97"/>
        <v>9655.8059520000006</v>
      </c>
      <c r="I600" s="220">
        <f>+VLOOKUP(B:B,INSUMOS!A:H,5,FALSE)</f>
        <v>0</v>
      </c>
      <c r="J600" s="220">
        <f t="shared" si="97"/>
        <v>0</v>
      </c>
      <c r="K600" s="57"/>
      <c r="L600" s="103"/>
    </row>
    <row r="601" spans="1:12" ht="15" outlineLevel="1" x14ac:dyDescent="0.2">
      <c r="A601" s="246"/>
      <c r="B601" s="246" t="s">
        <v>639</v>
      </c>
      <c r="C601" s="217" t="str">
        <f>+VLOOKUP(B:B,INSUMOS!A:C,2,FALSE)</f>
        <v>LIMPIADOR REMOVEDOR PARA PVC Y CPVC (1/4 GAL)</v>
      </c>
      <c r="D601" s="190" t="str">
        <f>+VLOOKUP(B:B,INSUMOS!A:C,3,FALSE)</f>
        <v>UN</v>
      </c>
      <c r="E601" s="243">
        <v>5.0000000000000001E-3</v>
      </c>
      <c r="F601" s="241">
        <v>1.4999999999999999E-4</v>
      </c>
      <c r="G601" s="220">
        <f>+VLOOKUP(B:B,INSUMOS!A:H,4,FALSE)</f>
        <v>75022.727884492793</v>
      </c>
      <c r="H601" s="220">
        <f t="shared" si="97"/>
        <v>386.36704860513788</v>
      </c>
      <c r="I601" s="220">
        <f>+VLOOKUP(B:B,INSUMOS!A:H,5,FALSE)</f>
        <v>0</v>
      </c>
      <c r="J601" s="220">
        <f t="shared" si="97"/>
        <v>0</v>
      </c>
      <c r="K601" s="57"/>
      <c r="L601" s="103"/>
    </row>
    <row r="602" spans="1:12" ht="15" outlineLevel="1" x14ac:dyDescent="0.2">
      <c r="A602" s="246"/>
      <c r="B602" s="246" t="s">
        <v>633</v>
      </c>
      <c r="C602" s="217" t="str">
        <f>+VLOOKUP(B:B,INSUMOS!A:C,2,FALSE)</f>
        <v>SOLDADURA PVC BOUNDING 1/8 GALON</v>
      </c>
      <c r="D602" s="190" t="str">
        <f>+VLOOKUP(B:B,INSUMOS!A:C,3,FALSE)</f>
        <v>UN</v>
      </c>
      <c r="E602" s="243">
        <v>5.0000000000000001E-3</v>
      </c>
      <c r="F602" s="241">
        <v>1.4999999999999999E-4</v>
      </c>
      <c r="G602" s="220">
        <f>+VLOOKUP(B:B,INSUMOS!A:H,4,FALSE)</f>
        <v>70774.173265612801</v>
      </c>
      <c r="H602" s="220">
        <f t="shared" si="97"/>
        <v>364.4869923179059</v>
      </c>
      <c r="I602" s="220">
        <f>+VLOOKUP(B:B,INSUMOS!A:H,5,FALSE)</f>
        <v>0</v>
      </c>
      <c r="J602" s="220">
        <f t="shared" si="97"/>
        <v>0</v>
      </c>
      <c r="K602" s="57"/>
      <c r="L602" s="103"/>
    </row>
    <row r="603" spans="1:12" ht="15" outlineLevel="1" x14ac:dyDescent="0.2">
      <c r="A603" s="246"/>
      <c r="B603" s="246" t="s">
        <v>24</v>
      </c>
      <c r="C603" s="217" t="str">
        <f>+VLOOKUP(B:B,INSUMOS!A:C,2,FALSE)</f>
        <v>OFICIAL INSTALACIONES CON PRESTACIONES</v>
      </c>
      <c r="D603" s="190" t="str">
        <f>+VLOOKUP(B:B,INSUMOS!A:C,3,FALSE)</f>
        <v>HH</v>
      </c>
      <c r="E603" s="243">
        <v>0.5</v>
      </c>
      <c r="F603" s="241"/>
      <c r="G603" s="220">
        <f>+VLOOKUP(B:B,INSUMOS!A:H,4,FALSE)</f>
        <v>19932.605263999998</v>
      </c>
      <c r="H603" s="220">
        <f t="shared" si="97"/>
        <v>9966.302631999999</v>
      </c>
      <c r="I603" s="220">
        <f>+VLOOKUP(B:B,INSUMOS!A:H,5,FALSE)</f>
        <v>0</v>
      </c>
      <c r="J603" s="220">
        <f t="shared" si="97"/>
        <v>0</v>
      </c>
      <c r="K603" s="57"/>
      <c r="L603" s="103"/>
    </row>
    <row r="604" spans="1:12" ht="30" outlineLevel="1" x14ac:dyDescent="0.2">
      <c r="A604" s="211" t="s">
        <v>1967</v>
      </c>
      <c r="B604" s="211"/>
      <c r="C604" s="212" t="s">
        <v>1968</v>
      </c>
      <c r="D604" s="249" t="s">
        <v>1839</v>
      </c>
      <c r="E604" s="214"/>
      <c r="F604" s="215"/>
      <c r="G604" s="216"/>
      <c r="H604" s="216">
        <f>SUBTOTAL(9,H605:H610)</f>
        <v>50703.006204236801</v>
      </c>
      <c r="I604" s="216"/>
      <c r="J604" s="216">
        <f>SUBTOTAL(9,J605:J610)</f>
        <v>0</v>
      </c>
      <c r="K604" s="57"/>
      <c r="L604" s="103"/>
    </row>
    <row r="605" spans="1:12" ht="15" outlineLevel="1" x14ac:dyDescent="0.2">
      <c r="A605" s="246"/>
      <c r="B605" s="246" t="s">
        <v>251</v>
      </c>
      <c r="C605" s="217" t="str">
        <f>+VLOOKUP(B:B,INSUMOS!A:C,2,FALSE)</f>
        <v>HERRAMIENTA MENOR</v>
      </c>
      <c r="D605" s="190" t="str">
        <f>+VLOOKUP(B:B,INSUMOS!A:C,3,FALSE)</f>
        <v>GLB</v>
      </c>
      <c r="E605" s="243">
        <v>0.05</v>
      </c>
      <c r="F605" s="241">
        <v>0</v>
      </c>
      <c r="G605" s="220">
        <f>+VLOOKUP(B:B,INSUMOS!A:H,4,FALSE)</f>
        <v>4066.5798144</v>
      </c>
      <c r="H605" s="220">
        <f t="shared" ref="H605:J610" si="98">($E605+$F605)*G605</f>
        <v>203.32899072000001</v>
      </c>
      <c r="I605" s="220">
        <f>+VLOOKUP(B:B,INSUMOS!A:H,5,FALSE)</f>
        <v>0</v>
      </c>
      <c r="J605" s="220">
        <f t="shared" si="98"/>
        <v>0</v>
      </c>
      <c r="K605" s="57"/>
      <c r="L605" s="103"/>
    </row>
    <row r="606" spans="1:12" ht="15" outlineLevel="1" x14ac:dyDescent="0.2">
      <c r="A606" s="246"/>
      <c r="B606" s="246" t="s">
        <v>1557</v>
      </c>
      <c r="C606" s="217" t="str">
        <f>+VLOOKUP(B:B,INSUMOS!A:C,2,FALSE)</f>
        <v>LLAVE JARDÍN DE  1/2" X3/4" 1,9 CM DE DIÁMETRO SALIDA (BRONCE- GRIVAL)</v>
      </c>
      <c r="D606" s="190" t="str">
        <f>+VLOOKUP(B:B,INSUMOS!A:C,3,FALSE)</f>
        <v>UN</v>
      </c>
      <c r="E606" s="243">
        <v>1</v>
      </c>
      <c r="F606" s="241">
        <v>0</v>
      </c>
      <c r="G606" s="220">
        <f>+VLOOKUP(B:B,INSUMOS!A:H,4,FALSE)</f>
        <v>42021.324748799998</v>
      </c>
      <c r="H606" s="220">
        <f t="shared" si="98"/>
        <v>42021.324748799998</v>
      </c>
      <c r="I606" s="220">
        <f>+VLOOKUP(B:B,INSUMOS!A:H,5,FALSE)</f>
        <v>0</v>
      </c>
      <c r="J606" s="220">
        <f t="shared" si="98"/>
        <v>0</v>
      </c>
      <c r="K606" s="57"/>
      <c r="L606" s="103"/>
    </row>
    <row r="607" spans="1:12" ht="15" outlineLevel="1" x14ac:dyDescent="0.2">
      <c r="A607" s="246"/>
      <c r="B607" s="246" t="s">
        <v>607</v>
      </c>
      <c r="C607" s="217" t="str">
        <f>+VLOOKUP(B:B,INSUMOS!A:C,2,FALSE)</f>
        <v>CINTA TEFLON DE 1/2" X 10 M</v>
      </c>
      <c r="D607" s="190" t="str">
        <f>+VLOOKUP(B:B,INSUMOS!A:C,3,FALSE)</f>
        <v>RL</v>
      </c>
      <c r="E607" s="243">
        <v>0.04</v>
      </c>
      <c r="F607" s="241">
        <v>0</v>
      </c>
      <c r="G607" s="220">
        <f>+VLOOKUP(B:B,INSUMOS!A:H,4,FALSE)</f>
        <v>1733.71233792</v>
      </c>
      <c r="H607" s="220">
        <f t="shared" si="98"/>
        <v>69.348493516800005</v>
      </c>
      <c r="I607" s="220">
        <f>+VLOOKUP(B:B,INSUMOS!A:H,5,FALSE)</f>
        <v>0</v>
      </c>
      <c r="J607" s="220">
        <f t="shared" si="98"/>
        <v>0</v>
      </c>
      <c r="K607" s="57"/>
      <c r="L607" s="103"/>
    </row>
    <row r="608" spans="1:12" ht="15" outlineLevel="1" x14ac:dyDescent="0.2">
      <c r="A608" s="246"/>
      <c r="B608" s="246" t="s">
        <v>741</v>
      </c>
      <c r="C608" s="217" t="str">
        <f>+VLOOKUP(B:B,INSUMOS!A:C,2,FALSE)</f>
        <v>NIPLE GALVANIZADO 1/2" X 3 CM</v>
      </c>
      <c r="D608" s="190" t="str">
        <f>+VLOOKUP(B:B,INSUMOS!A:C,3,FALSE)</f>
        <v>UN</v>
      </c>
      <c r="E608" s="243">
        <v>1</v>
      </c>
      <c r="F608" s="241"/>
      <c r="G608" s="220">
        <f>+VLOOKUP(B:B,INSUMOS!A:H,4,FALSE)</f>
        <v>3750.9092351999998</v>
      </c>
      <c r="H608" s="220">
        <f t="shared" ref="H608" si="99">($E608+$F608)*G608</f>
        <v>3750.9092351999998</v>
      </c>
      <c r="I608" s="220">
        <f>+VLOOKUP(B:B,INSUMOS!A:H,5,FALSE)</f>
        <v>0</v>
      </c>
      <c r="J608" s="220">
        <f t="shared" si="98"/>
        <v>0</v>
      </c>
      <c r="K608" s="57"/>
      <c r="L608" s="103"/>
    </row>
    <row r="609" spans="1:12" ht="15" outlineLevel="1" x14ac:dyDescent="0.2">
      <c r="A609" s="246"/>
      <c r="B609" s="246" t="s">
        <v>919</v>
      </c>
      <c r="C609" s="217" t="str">
        <f>+VLOOKUP(B:B,INSUMOS!A:C,2,FALSE)</f>
        <v>ADAPTADOR HEMBRA PRESION PVC 1/2"</v>
      </c>
      <c r="D609" s="190" t="str">
        <f>+VLOOKUP(B:B,INSUMOS!A:C,3,FALSE)</f>
        <v>UN</v>
      </c>
      <c r="E609" s="243">
        <v>1</v>
      </c>
      <c r="F609" s="241">
        <v>0</v>
      </c>
      <c r="G609" s="220">
        <f>+VLOOKUP(B:B,INSUMOS!A:H,4,FALSE)</f>
        <v>671.5736832</v>
      </c>
      <c r="H609" s="220">
        <f t="shared" si="98"/>
        <v>671.5736832</v>
      </c>
      <c r="I609" s="220">
        <f>+VLOOKUP(B:B,INSUMOS!A:H,5,FALSE)</f>
        <v>0</v>
      </c>
      <c r="J609" s="220">
        <f t="shared" si="98"/>
        <v>0</v>
      </c>
      <c r="K609" s="57"/>
      <c r="L609" s="103"/>
    </row>
    <row r="610" spans="1:12" ht="15" outlineLevel="1" x14ac:dyDescent="0.2">
      <c r="A610" s="246"/>
      <c r="B610" s="246" t="s">
        <v>24</v>
      </c>
      <c r="C610" s="217" t="str">
        <f>+VLOOKUP(B:B,INSUMOS!A:C,2,FALSE)</f>
        <v>OFICIAL INSTALACIONES CON PRESTACIONES</v>
      </c>
      <c r="D610" s="190" t="str">
        <f>+VLOOKUP(B:B,INSUMOS!A:C,3,FALSE)</f>
        <v>HH</v>
      </c>
      <c r="E610" s="243">
        <v>0.2</v>
      </c>
      <c r="F610" s="241">
        <v>0</v>
      </c>
      <c r="G610" s="220">
        <f>+VLOOKUP(B:B,INSUMOS!A:H,4,FALSE)</f>
        <v>19932.605263999998</v>
      </c>
      <c r="H610" s="220">
        <f t="shared" si="98"/>
        <v>3986.5210527999998</v>
      </c>
      <c r="I610" s="220">
        <f>+VLOOKUP(B:B,INSUMOS!A:H,5,FALSE)</f>
        <v>0</v>
      </c>
      <c r="J610" s="220">
        <f t="shared" si="98"/>
        <v>0</v>
      </c>
      <c r="K610" s="57"/>
      <c r="L610" s="103"/>
    </row>
    <row r="611" spans="1:12" ht="15" outlineLevel="1" x14ac:dyDescent="0.2">
      <c r="A611" s="211" t="s">
        <v>1969</v>
      </c>
      <c r="B611" s="211"/>
      <c r="C611" s="212" t="s">
        <v>1970</v>
      </c>
      <c r="D611" s="249" t="s">
        <v>287</v>
      </c>
      <c r="E611" s="214"/>
      <c r="F611" s="215"/>
      <c r="G611" s="216"/>
      <c r="H611" s="216">
        <f>SUBTOTAL(9,H612:H627)</f>
        <v>6888.1726919342082</v>
      </c>
      <c r="I611" s="216"/>
      <c r="J611" s="216">
        <f>SUBTOTAL(9,J612:J627)</f>
        <v>0</v>
      </c>
      <c r="K611" s="57"/>
      <c r="L611" s="103"/>
    </row>
    <row r="612" spans="1:12" ht="15" outlineLevel="1" x14ac:dyDescent="0.2">
      <c r="A612" s="246"/>
      <c r="B612" s="246" t="s">
        <v>877</v>
      </c>
      <c r="C612" s="217" t="str">
        <f>+VLOOKUP(B:B,INSUMOS!A:C,2,FALSE)</f>
        <v>CODO  CPVC 45° 1/2"</v>
      </c>
      <c r="D612" s="190" t="str">
        <f>+VLOOKUP(B:B,INSUMOS!A:C,3,FALSE)</f>
        <v>UN</v>
      </c>
      <c r="E612" s="243">
        <v>0.08</v>
      </c>
      <c r="F612" s="241">
        <v>0</v>
      </c>
      <c r="G612" s="220">
        <f>+VLOOKUP(B:B,INSUMOS!A:H,4,FALSE)</f>
        <v>2071.8759932928001</v>
      </c>
      <c r="H612" s="220">
        <f t="shared" ref="H612:J627" si="100">($E612+$F612)*G612</f>
        <v>165.75007946342402</v>
      </c>
      <c r="I612" s="220">
        <f>+VLOOKUP(B:B,INSUMOS!A:H,5,FALSE)</f>
        <v>0</v>
      </c>
      <c r="J612" s="220">
        <f t="shared" si="100"/>
        <v>0</v>
      </c>
      <c r="K612" s="57"/>
      <c r="L612" s="103"/>
    </row>
    <row r="613" spans="1:12" ht="15" outlineLevel="1" x14ac:dyDescent="0.2">
      <c r="A613" s="246"/>
      <c r="B613" s="246" t="s">
        <v>879</v>
      </c>
      <c r="C613" s="217" t="str">
        <f>+VLOOKUP(B:B,INSUMOS!A:C,2,FALSE)</f>
        <v>UNION  CPVC ULTRATEMP 1/2"</v>
      </c>
      <c r="D613" s="190" t="str">
        <f>+VLOOKUP(B:B,INSUMOS!A:C,3,FALSE)</f>
        <v>UN</v>
      </c>
      <c r="E613" s="243">
        <v>0.08</v>
      </c>
      <c r="F613" s="241">
        <v>0</v>
      </c>
      <c r="G613" s="220">
        <f>+VLOOKUP(B:B,INSUMOS!A:H,4,FALSE)</f>
        <v>1442.5897884671999</v>
      </c>
      <c r="H613" s="220">
        <f t="shared" si="100"/>
        <v>115.40718307737599</v>
      </c>
      <c r="I613" s="220">
        <f>+VLOOKUP(B:B,INSUMOS!A:H,5,FALSE)</f>
        <v>0</v>
      </c>
      <c r="J613" s="220">
        <f t="shared" si="100"/>
        <v>0</v>
      </c>
      <c r="K613" s="57"/>
      <c r="L613" s="103"/>
    </row>
    <row r="614" spans="1:12" ht="15" outlineLevel="1" x14ac:dyDescent="0.2">
      <c r="A614" s="246"/>
      <c r="B614" s="246" t="s">
        <v>881</v>
      </c>
      <c r="C614" s="217" t="str">
        <f>+VLOOKUP(B:B,INSUMOS!A:C,2,FALSE)</f>
        <v>TEE CPVC ULTRATEMP 1/2"</v>
      </c>
      <c r="D614" s="190" t="str">
        <f>+VLOOKUP(B:B,INSUMOS!A:C,3,FALSE)</f>
        <v>UN</v>
      </c>
      <c r="E614" s="243">
        <v>0.08</v>
      </c>
      <c r="F614" s="241">
        <v>0</v>
      </c>
      <c r="G614" s="220">
        <f>+VLOOKUP(B:B,INSUMOS!A:H,4,FALSE)</f>
        <v>2661.1277411328001</v>
      </c>
      <c r="H614" s="220">
        <f t="shared" si="100"/>
        <v>212.890219290624</v>
      </c>
      <c r="I614" s="220">
        <f>+VLOOKUP(B:B,INSUMOS!A:H,5,FALSE)</f>
        <v>0</v>
      </c>
      <c r="J614" s="220">
        <f t="shared" si="100"/>
        <v>0</v>
      </c>
      <c r="K614" s="57"/>
      <c r="L614" s="103"/>
    </row>
    <row r="615" spans="1:12" ht="15" outlineLevel="1" x14ac:dyDescent="0.2">
      <c r="A615" s="246"/>
      <c r="B615" s="246" t="s">
        <v>887</v>
      </c>
      <c r="C615" s="217" t="str">
        <f>+VLOOKUP(B:B,INSUMOS!A:C,2,FALSE)</f>
        <v>TEE PRESION PVC 1/2"</v>
      </c>
      <c r="D615" s="190" t="str">
        <f>+VLOOKUP(B:B,INSUMOS!A:C,3,FALSE)</f>
        <v>UN</v>
      </c>
      <c r="E615" s="243">
        <v>0.08</v>
      </c>
      <c r="F615" s="241">
        <v>0</v>
      </c>
      <c r="G615" s="220">
        <f>+VLOOKUP(B:B,INSUMOS!A:H,4,FALSE)</f>
        <v>1208.8326297600001</v>
      </c>
      <c r="H615" s="220">
        <f t="shared" si="100"/>
        <v>96.706610380800015</v>
      </c>
      <c r="I615" s="220">
        <f>+VLOOKUP(B:B,INSUMOS!A:H,5,FALSE)</f>
        <v>0</v>
      </c>
      <c r="J615" s="220">
        <f t="shared" si="100"/>
        <v>0</v>
      </c>
      <c r="K615" s="57"/>
      <c r="L615" s="103"/>
    </row>
    <row r="616" spans="1:12" ht="15" outlineLevel="1" x14ac:dyDescent="0.2">
      <c r="A616" s="246"/>
      <c r="B616" s="246" t="s">
        <v>889</v>
      </c>
      <c r="C616" s="217" t="str">
        <f>+VLOOKUP(B:B,INSUMOS!A:C,2,FALSE)</f>
        <v>ADAPTADOR MACHO CPVC 1/2"</v>
      </c>
      <c r="D616" s="190" t="str">
        <f>+VLOOKUP(B:B,INSUMOS!A:C,3,FALSE)</f>
        <v>UN</v>
      </c>
      <c r="E616" s="243">
        <v>0.08</v>
      </c>
      <c r="F616" s="241">
        <v>0</v>
      </c>
      <c r="G616" s="220">
        <f>+VLOOKUP(B:B,INSUMOS!A:H,4,FALSE)</f>
        <v>2203.9129500672002</v>
      </c>
      <c r="H616" s="220">
        <f t="shared" si="100"/>
        <v>176.31303600537601</v>
      </c>
      <c r="I616" s="220">
        <f>+VLOOKUP(B:B,INSUMOS!A:H,5,FALSE)</f>
        <v>0</v>
      </c>
      <c r="J616" s="220">
        <f t="shared" si="100"/>
        <v>0</v>
      </c>
      <c r="K616" s="57"/>
      <c r="L616" s="103"/>
    </row>
    <row r="617" spans="1:12" ht="15" outlineLevel="1" x14ac:dyDescent="0.2">
      <c r="A617" s="246"/>
      <c r="B617" s="246" t="s">
        <v>911</v>
      </c>
      <c r="C617" s="217" t="str">
        <f>+VLOOKUP(B:B,INSUMOS!A:C,2,FALSE)</f>
        <v>CODO DE 90 CPVC ULTRATEMP 1/2"</v>
      </c>
      <c r="D617" s="190" t="str">
        <f>+VLOOKUP(B:B,INSUMOS!A:C,3,FALSE)</f>
        <v>UN</v>
      </c>
      <c r="E617" s="243">
        <v>0.08</v>
      </c>
      <c r="F617" s="241">
        <v>0</v>
      </c>
      <c r="G617" s="220">
        <f>+VLOOKUP(B:B,INSUMOS!A:H,4,FALSE)</f>
        <v>1943.9489436672</v>
      </c>
      <c r="H617" s="220">
        <f t="shared" si="100"/>
        <v>155.51591549337601</v>
      </c>
      <c r="I617" s="220">
        <f>+VLOOKUP(B:B,INSUMOS!A:H,5,FALSE)</f>
        <v>0</v>
      </c>
      <c r="J617" s="220">
        <f t="shared" si="100"/>
        <v>0</v>
      </c>
      <c r="K617" s="57"/>
      <c r="L617" s="103"/>
    </row>
    <row r="618" spans="1:12" ht="15" outlineLevel="1" x14ac:dyDescent="0.2">
      <c r="A618" s="246"/>
      <c r="B618" s="246" t="s">
        <v>913</v>
      </c>
      <c r="C618" s="217" t="str">
        <f>+VLOOKUP(B:B,INSUMOS!A:C,2,FALSE)</f>
        <v>TAPON ROSCADO PRESION PVC 1/2"</v>
      </c>
      <c r="D618" s="190" t="str">
        <f>+VLOOKUP(B:B,INSUMOS!A:C,3,FALSE)</f>
        <v>UN</v>
      </c>
      <c r="E618" s="243">
        <v>0.08</v>
      </c>
      <c r="F618" s="241">
        <v>0</v>
      </c>
      <c r="G618" s="220">
        <f>+VLOOKUP(B:B,INSUMOS!A:H,4,FALSE)</f>
        <v>703.75970303999998</v>
      </c>
      <c r="H618" s="220">
        <f t="shared" si="100"/>
        <v>56.300776243199998</v>
      </c>
      <c r="I618" s="220">
        <f>+VLOOKUP(B:B,INSUMOS!A:H,5,FALSE)</f>
        <v>0</v>
      </c>
      <c r="J618" s="220">
        <f t="shared" si="100"/>
        <v>0</v>
      </c>
      <c r="K618" s="57"/>
      <c r="L618" s="103"/>
    </row>
    <row r="619" spans="1:12" ht="15" outlineLevel="1" x14ac:dyDescent="0.2">
      <c r="A619" s="246"/>
      <c r="B619" s="246" t="s">
        <v>915</v>
      </c>
      <c r="C619" s="217" t="str">
        <f>+VLOOKUP(B:B,INSUMOS!A:C,2,FALSE)</f>
        <v>TAPON DE PRUEBA O SOLDADO PRESION PVC 1/2"</v>
      </c>
      <c r="D619" s="190" t="str">
        <f>+VLOOKUP(B:B,INSUMOS!A:C,3,FALSE)</f>
        <v>UN</v>
      </c>
      <c r="E619" s="243">
        <v>0.08</v>
      </c>
      <c r="F619" s="241">
        <v>0</v>
      </c>
      <c r="G619" s="220">
        <f>+VLOOKUP(B:B,INSUMOS!A:H,4,FALSE)</f>
        <v>552.11403264</v>
      </c>
      <c r="H619" s="220">
        <f t="shared" si="100"/>
        <v>44.169122611200002</v>
      </c>
      <c r="I619" s="220">
        <f>+VLOOKUP(B:B,INSUMOS!A:H,5,FALSE)</f>
        <v>0</v>
      </c>
      <c r="J619" s="220">
        <f t="shared" si="100"/>
        <v>0</v>
      </c>
      <c r="K619" s="57"/>
      <c r="L619" s="103"/>
    </row>
    <row r="620" spans="1:12" ht="15" outlineLevel="1" x14ac:dyDescent="0.2">
      <c r="A620" s="246"/>
      <c r="B620" s="246" t="s">
        <v>917</v>
      </c>
      <c r="C620" s="217" t="str">
        <f>+VLOOKUP(B:B,INSUMOS!A:C,2,FALSE)</f>
        <v>ADAPTADOR MACHO PRESION PVC 1/2"</v>
      </c>
      <c r="D620" s="190" t="str">
        <f>+VLOOKUP(B:B,INSUMOS!A:C,3,FALSE)</f>
        <v>UN</v>
      </c>
      <c r="E620" s="243">
        <v>0.08</v>
      </c>
      <c r="F620" s="241">
        <v>0</v>
      </c>
      <c r="G620" s="220">
        <f>+VLOOKUP(B:B,INSUMOS!A:H,4,FALSE)</f>
        <v>643.7203968</v>
      </c>
      <c r="H620" s="220">
        <f t="shared" si="100"/>
        <v>51.497631744000003</v>
      </c>
      <c r="I620" s="220">
        <f>+VLOOKUP(B:B,INSUMOS!A:H,5,FALSE)</f>
        <v>0</v>
      </c>
      <c r="J620" s="220">
        <f t="shared" si="100"/>
        <v>0</v>
      </c>
      <c r="K620" s="57"/>
      <c r="L620" s="103"/>
    </row>
    <row r="621" spans="1:12" ht="15" outlineLevel="1" x14ac:dyDescent="0.2">
      <c r="A621" s="246"/>
      <c r="B621" s="246" t="s">
        <v>919</v>
      </c>
      <c r="C621" s="217" t="str">
        <f>+VLOOKUP(B:B,INSUMOS!A:C,2,FALSE)</f>
        <v>ADAPTADOR HEMBRA PRESION PVC 1/2"</v>
      </c>
      <c r="D621" s="190" t="str">
        <f>+VLOOKUP(B:B,INSUMOS!A:C,3,FALSE)</f>
        <v>UN</v>
      </c>
      <c r="E621" s="243">
        <v>0.08</v>
      </c>
      <c r="F621" s="241">
        <v>0</v>
      </c>
      <c r="G621" s="220">
        <f>+VLOOKUP(B:B,INSUMOS!A:H,4,FALSE)</f>
        <v>671.5736832</v>
      </c>
      <c r="H621" s="220">
        <f t="shared" si="100"/>
        <v>53.725894656000001</v>
      </c>
      <c r="I621" s="220">
        <f>+VLOOKUP(B:B,INSUMOS!A:H,5,FALSE)</f>
        <v>0</v>
      </c>
      <c r="J621" s="220">
        <f t="shared" si="100"/>
        <v>0</v>
      </c>
      <c r="K621" s="57"/>
      <c r="L621" s="103"/>
    </row>
    <row r="622" spans="1:12" ht="15" outlineLevel="1" x14ac:dyDescent="0.2">
      <c r="A622" s="246"/>
      <c r="B622" s="246" t="s">
        <v>933</v>
      </c>
      <c r="C622" s="217" t="str">
        <f>+VLOOKUP(B:B,INSUMOS!A:C,2,FALSE)</f>
        <v>UNION PRESION PVC 1/2"</v>
      </c>
      <c r="D622" s="190" t="str">
        <f>+VLOOKUP(B:B,INSUMOS!A:C,3,FALSE)</f>
        <v>UN</v>
      </c>
      <c r="E622" s="243">
        <v>0.08</v>
      </c>
      <c r="F622" s="241">
        <v>0</v>
      </c>
      <c r="G622" s="220">
        <f>+VLOOKUP(B:B,INSUMOS!A:H,4,FALSE)</f>
        <v>557.47424286720002</v>
      </c>
      <c r="H622" s="220">
        <f t="shared" si="100"/>
        <v>44.597939429376005</v>
      </c>
      <c r="I622" s="220">
        <f>+VLOOKUP(B:B,INSUMOS!A:H,5,FALSE)</f>
        <v>0</v>
      </c>
      <c r="J622" s="220">
        <f t="shared" si="100"/>
        <v>0</v>
      </c>
      <c r="K622" s="57"/>
      <c r="L622" s="103"/>
    </row>
    <row r="623" spans="1:12" ht="15" outlineLevel="1" x14ac:dyDescent="0.2">
      <c r="A623" s="246"/>
      <c r="B623" s="246" t="s">
        <v>995</v>
      </c>
      <c r="C623" s="217" t="str">
        <f>+VLOOKUP(B:B,INSUMOS!A:C,2,FALSE)</f>
        <v>CODO 90 PRESION PVC 1/2"</v>
      </c>
      <c r="D623" s="190" t="str">
        <f>+VLOOKUP(B:B,INSUMOS!A:C,3,FALSE)</f>
        <v>UN</v>
      </c>
      <c r="E623" s="243">
        <v>0.08</v>
      </c>
      <c r="F623" s="241">
        <v>0</v>
      </c>
      <c r="G623" s="220">
        <f>+VLOOKUP(B:B,INSUMOS!A:H,4,FALSE)</f>
        <v>847.35886848000007</v>
      </c>
      <c r="H623" s="220">
        <f t="shared" si="100"/>
        <v>67.788709478400008</v>
      </c>
      <c r="I623" s="220">
        <f>+VLOOKUP(B:B,INSUMOS!A:H,5,FALSE)</f>
        <v>0</v>
      </c>
      <c r="J623" s="220">
        <f t="shared" si="100"/>
        <v>0</v>
      </c>
      <c r="K623" s="57"/>
      <c r="L623" s="103"/>
    </row>
    <row r="624" spans="1:12" ht="15" outlineLevel="1" x14ac:dyDescent="0.2">
      <c r="A624" s="246"/>
      <c r="B624" s="246" t="s">
        <v>1057</v>
      </c>
      <c r="C624" s="217" t="str">
        <f>+VLOOKUP(B:B,INSUMOS!A:C,2,FALSE)</f>
        <v>TEE REDUCIDA 3/4 X 1/2 PRESIÓN</v>
      </c>
      <c r="D624" s="190" t="str">
        <f>+VLOOKUP(B:B,INSUMOS!A:C,3,FALSE)</f>
        <v>UN</v>
      </c>
      <c r="E624" s="243">
        <v>0.08</v>
      </c>
      <c r="F624" s="241">
        <v>0</v>
      </c>
      <c r="G624" s="220">
        <f>+VLOOKUP(B:B,INSUMOS!A:H,4,FALSE)</f>
        <v>2537.743872</v>
      </c>
      <c r="H624" s="220">
        <f t="shared" si="100"/>
        <v>203.01950976000001</v>
      </c>
      <c r="I624" s="220">
        <f>+VLOOKUP(B:B,INSUMOS!A:H,5,FALSE)</f>
        <v>0</v>
      </c>
      <c r="J624" s="220">
        <f t="shared" si="100"/>
        <v>0</v>
      </c>
      <c r="K624" s="57"/>
      <c r="L624" s="103"/>
    </row>
    <row r="625" spans="1:12" ht="15" outlineLevel="1" x14ac:dyDescent="0.2">
      <c r="A625" s="246"/>
      <c r="B625" s="246" t="s">
        <v>24</v>
      </c>
      <c r="C625" s="217" t="str">
        <f>+VLOOKUP(B:B,INSUMOS!A:C,2,FALSE)</f>
        <v>OFICIAL INSTALACIONES CON PRESTACIONES</v>
      </c>
      <c r="D625" s="190" t="str">
        <f>+VLOOKUP(B:B,INSUMOS!A:C,3,FALSE)</f>
        <v>HH</v>
      </c>
      <c r="E625" s="243">
        <v>0.2</v>
      </c>
      <c r="F625" s="241">
        <v>0</v>
      </c>
      <c r="G625" s="220">
        <f>+VLOOKUP(B:B,INSUMOS!A:H,4,FALSE)</f>
        <v>19932.605263999998</v>
      </c>
      <c r="H625" s="220">
        <f t="shared" si="100"/>
        <v>3986.5210527999998</v>
      </c>
      <c r="I625" s="220">
        <f>+VLOOKUP(B:B,INSUMOS!A:H,5,FALSE)</f>
        <v>0</v>
      </c>
      <c r="J625" s="220">
        <f t="shared" si="100"/>
        <v>0</v>
      </c>
      <c r="K625" s="57"/>
      <c r="L625" s="103"/>
    </row>
    <row r="626" spans="1:12" ht="15" outlineLevel="1" x14ac:dyDescent="0.2">
      <c r="A626" s="246"/>
      <c r="B626" s="246" t="s">
        <v>639</v>
      </c>
      <c r="C626" s="217" t="str">
        <f>+VLOOKUP(B:B,INSUMOS!A:C,2,FALSE)</f>
        <v>LIMPIADOR REMOVEDOR PARA PVC Y CPVC (1/4 GAL)</v>
      </c>
      <c r="D626" s="190" t="str">
        <f>+VLOOKUP(B:B,INSUMOS!A:C,3,FALSE)</f>
        <v>UN</v>
      </c>
      <c r="E626" s="243">
        <v>0.01</v>
      </c>
      <c r="F626" s="241"/>
      <c r="G626" s="220">
        <f>+VLOOKUP(B:B,INSUMOS!A:H,4,FALSE)</f>
        <v>75022.727884492793</v>
      </c>
      <c r="H626" s="220">
        <f t="shared" si="100"/>
        <v>750.22727884492792</v>
      </c>
      <c r="I626" s="220">
        <f>+VLOOKUP(B:B,INSUMOS!A:H,5,FALSE)</f>
        <v>0</v>
      </c>
      <c r="J626" s="220">
        <f t="shared" si="100"/>
        <v>0</v>
      </c>
      <c r="K626" s="57"/>
      <c r="L626" s="103"/>
    </row>
    <row r="627" spans="1:12" ht="15" outlineLevel="1" x14ac:dyDescent="0.2">
      <c r="A627" s="246"/>
      <c r="B627" s="246" t="s">
        <v>633</v>
      </c>
      <c r="C627" s="217" t="str">
        <f>+VLOOKUP(B:B,INSUMOS!A:C,2,FALSE)</f>
        <v>SOLDADURA PVC BOUNDING 1/8 GALON</v>
      </c>
      <c r="D627" s="190" t="str">
        <f>+VLOOKUP(B:B,INSUMOS!A:C,3,FALSE)</f>
        <v>UN</v>
      </c>
      <c r="E627" s="243">
        <v>0.01</v>
      </c>
      <c r="F627" s="241"/>
      <c r="G627" s="220">
        <f>+VLOOKUP(B:B,INSUMOS!A:H,4,FALSE)</f>
        <v>70774.173265612801</v>
      </c>
      <c r="H627" s="220">
        <f t="shared" si="100"/>
        <v>707.74173265612797</v>
      </c>
      <c r="I627" s="220">
        <f>+VLOOKUP(B:B,INSUMOS!A:H,5,FALSE)</f>
        <v>0</v>
      </c>
      <c r="J627" s="220">
        <f t="shared" si="100"/>
        <v>0</v>
      </c>
      <c r="K627" s="57"/>
      <c r="L627" s="103"/>
    </row>
    <row r="628" spans="1:12" ht="15" outlineLevel="1" x14ac:dyDescent="0.2">
      <c r="A628" s="211" t="s">
        <v>1971</v>
      </c>
      <c r="B628" s="211"/>
      <c r="C628" s="212" t="s">
        <v>1972</v>
      </c>
      <c r="D628" s="249" t="s">
        <v>287</v>
      </c>
      <c r="E628" s="214"/>
      <c r="F628" s="215"/>
      <c r="G628" s="216"/>
      <c r="H628" s="216">
        <f>SUBTOTAL(9,H629:H636)</f>
        <v>7187.8185946101767</v>
      </c>
      <c r="I628" s="216"/>
      <c r="J628" s="216">
        <f>SUBTOTAL(9,J629:J636)</f>
        <v>0</v>
      </c>
      <c r="K628" s="57"/>
      <c r="L628" s="103"/>
    </row>
    <row r="629" spans="1:12" ht="15" outlineLevel="1" x14ac:dyDescent="0.2">
      <c r="A629" s="246"/>
      <c r="B629" s="246" t="s">
        <v>977</v>
      </c>
      <c r="C629" s="217" t="str">
        <f>+VLOOKUP(B:B,INSUMOS!A:C,2,FALSE)</f>
        <v>TAPON ROSCADO PRESION 3/4"</v>
      </c>
      <c r="D629" s="190" t="str">
        <f>+VLOOKUP(B:B,INSUMOS!A:C,3,FALSE)</f>
        <v>UN</v>
      </c>
      <c r="E629" s="243">
        <v>0.2</v>
      </c>
      <c r="F629" s="241">
        <v>0</v>
      </c>
      <c r="G629" s="220">
        <f>+VLOOKUP(B:B,INSUMOS!A:H,4,FALSE)</f>
        <v>1915.8975894528003</v>
      </c>
      <c r="H629" s="220">
        <f t="shared" ref="H629:J636" si="101">($E629+$F629)*G629</f>
        <v>383.17951789056008</v>
      </c>
      <c r="I629" s="220">
        <f>+VLOOKUP(B:B,INSUMOS!A:H,5,FALSE)</f>
        <v>0</v>
      </c>
      <c r="J629" s="220">
        <f t="shared" si="101"/>
        <v>0</v>
      </c>
      <c r="K629" s="57"/>
      <c r="L629" s="103"/>
    </row>
    <row r="630" spans="1:12" ht="15" outlineLevel="1" x14ac:dyDescent="0.2">
      <c r="A630" s="246"/>
      <c r="B630" s="246" t="s">
        <v>979</v>
      </c>
      <c r="C630" s="217" t="str">
        <f>+VLOOKUP(B:B,INSUMOS!A:C,2,FALSE)</f>
        <v>TEE PRESION PVC 3/4"</v>
      </c>
      <c r="D630" s="190" t="str">
        <f>+VLOOKUP(B:B,INSUMOS!A:C,3,FALSE)</f>
        <v>UN</v>
      </c>
      <c r="E630" s="243">
        <v>0.2</v>
      </c>
      <c r="F630" s="241">
        <v>0</v>
      </c>
      <c r="G630" s="220">
        <f>+VLOOKUP(B:B,INSUMOS!A:H,4,FALSE)</f>
        <v>1855.64783616</v>
      </c>
      <c r="H630" s="220">
        <f t="shared" si="101"/>
        <v>371.129567232</v>
      </c>
      <c r="I630" s="220">
        <f>+VLOOKUP(B:B,INSUMOS!A:H,5,FALSE)</f>
        <v>0</v>
      </c>
      <c r="J630" s="220">
        <f t="shared" si="101"/>
        <v>0</v>
      </c>
      <c r="K630" s="57"/>
      <c r="L630" s="103"/>
    </row>
    <row r="631" spans="1:12" ht="15" outlineLevel="1" x14ac:dyDescent="0.2">
      <c r="A631" s="246"/>
      <c r="B631" s="246" t="s">
        <v>1057</v>
      </c>
      <c r="C631" s="217" t="str">
        <f>+VLOOKUP(B:B,INSUMOS!A:C,2,FALSE)</f>
        <v>TEE REDUCIDA 3/4 X 1/2 PRESIÓN</v>
      </c>
      <c r="D631" s="190" t="str">
        <f>+VLOOKUP(B:B,INSUMOS!A:C,3,FALSE)</f>
        <v>UN</v>
      </c>
      <c r="E631" s="243">
        <v>0.2</v>
      </c>
      <c r="F631" s="241">
        <v>0</v>
      </c>
      <c r="G631" s="220">
        <f>+VLOOKUP(B:B,INSUMOS!A:H,4,FALSE)</f>
        <v>2537.743872</v>
      </c>
      <c r="H631" s="220">
        <f t="shared" si="101"/>
        <v>507.54877440000001</v>
      </c>
      <c r="I631" s="220">
        <f>+VLOOKUP(B:B,INSUMOS!A:H,5,FALSE)</f>
        <v>0</v>
      </c>
      <c r="J631" s="220">
        <f t="shared" si="101"/>
        <v>0</v>
      </c>
      <c r="K631" s="57"/>
      <c r="L631" s="103"/>
    </row>
    <row r="632" spans="1:12" ht="15" outlineLevel="1" x14ac:dyDescent="0.2">
      <c r="A632" s="246"/>
      <c r="B632" s="246" t="s">
        <v>999</v>
      </c>
      <c r="C632" s="217" t="str">
        <f>+VLOOKUP(B:B,INSUMOS!A:C,2,FALSE)</f>
        <v>ADAPTADOR MACHO PRESION 3/4"</v>
      </c>
      <c r="D632" s="190" t="str">
        <f>+VLOOKUP(B:B,INSUMOS!A:C,3,FALSE)</f>
        <v>UN</v>
      </c>
      <c r="E632" s="243">
        <v>0.2</v>
      </c>
      <c r="F632" s="241">
        <v>0</v>
      </c>
      <c r="G632" s="220">
        <f>+VLOOKUP(B:B,INSUMOS!A:H,4,FALSE)</f>
        <v>1064.2059875328</v>
      </c>
      <c r="H632" s="220">
        <f t="shared" si="101"/>
        <v>212.84119750656001</v>
      </c>
      <c r="I632" s="220">
        <f>+VLOOKUP(B:B,INSUMOS!A:H,5,FALSE)</f>
        <v>0</v>
      </c>
      <c r="J632" s="220">
        <f t="shared" si="101"/>
        <v>0</v>
      </c>
      <c r="K632" s="57"/>
      <c r="L632" s="103"/>
    </row>
    <row r="633" spans="1:12" ht="15" outlineLevel="1" x14ac:dyDescent="0.2">
      <c r="A633" s="246"/>
      <c r="B633" s="246" t="s">
        <v>1001</v>
      </c>
      <c r="C633" s="217" t="str">
        <f>+VLOOKUP(B:B,INSUMOS!A:C,2,FALSE)</f>
        <v>CODO 90 PRESION PVC 3/4"</v>
      </c>
      <c r="D633" s="190" t="str">
        <f>+VLOOKUP(B:B,INSUMOS!A:C,3,FALSE)</f>
        <v>UN</v>
      </c>
      <c r="E633" s="243">
        <v>0.2</v>
      </c>
      <c r="F633" s="241">
        <v>0</v>
      </c>
      <c r="G633" s="220">
        <f>+VLOOKUP(B:B,INSUMOS!A:H,4,FALSE)</f>
        <v>1343.1473664</v>
      </c>
      <c r="H633" s="220">
        <f t="shared" si="101"/>
        <v>268.62947328000001</v>
      </c>
      <c r="I633" s="220">
        <f>+VLOOKUP(B:B,INSUMOS!A:H,5,FALSE)</f>
        <v>0</v>
      </c>
      <c r="J633" s="220">
        <f t="shared" si="101"/>
        <v>0</v>
      </c>
      <c r="K633" s="57"/>
      <c r="L633" s="103"/>
    </row>
    <row r="634" spans="1:12" ht="15" outlineLevel="1" x14ac:dyDescent="0.2">
      <c r="A634" s="246"/>
      <c r="B634" s="246" t="s">
        <v>24</v>
      </c>
      <c r="C634" s="217" t="str">
        <f>+VLOOKUP(B:B,INSUMOS!A:C,2,FALSE)</f>
        <v>OFICIAL INSTALACIONES CON PRESTACIONES</v>
      </c>
      <c r="D634" s="190" t="str">
        <f>+VLOOKUP(B:B,INSUMOS!A:C,3,FALSE)</f>
        <v>HH</v>
      </c>
      <c r="E634" s="243">
        <v>0.2</v>
      </c>
      <c r="F634" s="241">
        <v>0</v>
      </c>
      <c r="G634" s="220">
        <f>+VLOOKUP(B:B,INSUMOS!A:H,4,FALSE)</f>
        <v>19932.605263999998</v>
      </c>
      <c r="H634" s="220">
        <f t="shared" si="101"/>
        <v>3986.5210527999998</v>
      </c>
      <c r="I634" s="220">
        <f>+VLOOKUP(B:B,INSUMOS!A:H,5,FALSE)</f>
        <v>0</v>
      </c>
      <c r="J634" s="220">
        <f t="shared" si="101"/>
        <v>0</v>
      </c>
      <c r="K634" s="57"/>
      <c r="L634" s="103"/>
    </row>
    <row r="635" spans="1:12" ht="15" outlineLevel="1" x14ac:dyDescent="0.2">
      <c r="A635" s="246"/>
      <c r="B635" s="246" t="s">
        <v>639</v>
      </c>
      <c r="C635" s="217" t="str">
        <f>+VLOOKUP(B:B,INSUMOS!A:C,2,FALSE)</f>
        <v>LIMPIADOR REMOVEDOR PARA PVC Y CPVC (1/4 GAL)</v>
      </c>
      <c r="D635" s="190" t="str">
        <f>+VLOOKUP(B:B,INSUMOS!A:C,3,FALSE)</f>
        <v>UN</v>
      </c>
      <c r="E635" s="243">
        <v>0.01</v>
      </c>
      <c r="F635" s="241"/>
      <c r="G635" s="220">
        <f>+VLOOKUP(B:B,INSUMOS!A:H,4,FALSE)</f>
        <v>75022.727884492793</v>
      </c>
      <c r="H635" s="220">
        <f t="shared" si="101"/>
        <v>750.22727884492792</v>
      </c>
      <c r="I635" s="220">
        <f>+VLOOKUP(B:B,INSUMOS!A:H,5,FALSE)</f>
        <v>0</v>
      </c>
      <c r="J635" s="220">
        <f t="shared" si="101"/>
        <v>0</v>
      </c>
      <c r="K635" s="57"/>
      <c r="L635" s="103"/>
    </row>
    <row r="636" spans="1:12" ht="15" outlineLevel="1" x14ac:dyDescent="0.2">
      <c r="A636" s="246"/>
      <c r="B636" s="246" t="s">
        <v>633</v>
      </c>
      <c r="C636" s="217" t="str">
        <f>+VLOOKUP(B:B,INSUMOS!A:C,2,FALSE)</f>
        <v>SOLDADURA PVC BOUNDING 1/8 GALON</v>
      </c>
      <c r="D636" s="190" t="str">
        <f>+VLOOKUP(B:B,INSUMOS!A:C,3,FALSE)</f>
        <v>UN</v>
      </c>
      <c r="E636" s="243">
        <v>0.01</v>
      </c>
      <c r="F636" s="241"/>
      <c r="G636" s="220">
        <f>+VLOOKUP(B:B,INSUMOS!A:H,4,FALSE)</f>
        <v>70774.173265612801</v>
      </c>
      <c r="H636" s="220">
        <f t="shared" si="101"/>
        <v>707.74173265612797</v>
      </c>
      <c r="I636" s="220">
        <f>+VLOOKUP(B:B,INSUMOS!A:H,5,FALSE)</f>
        <v>0</v>
      </c>
      <c r="J636" s="220">
        <f t="shared" si="101"/>
        <v>0</v>
      </c>
      <c r="K636" s="57"/>
      <c r="L636" s="103"/>
    </row>
    <row r="637" spans="1:12" ht="15" outlineLevel="1" x14ac:dyDescent="0.2">
      <c r="A637" s="211" t="s">
        <v>1973</v>
      </c>
      <c r="B637" s="211"/>
      <c r="C637" s="212" t="s">
        <v>1974</v>
      </c>
      <c r="D637" s="249" t="s">
        <v>287</v>
      </c>
      <c r="E637" s="214"/>
      <c r="F637" s="215"/>
      <c r="G637" s="216"/>
      <c r="H637" s="216">
        <f>SUBTOTAL(9,H638:H643)</f>
        <v>9761.5451988674558</v>
      </c>
      <c r="I637" s="216"/>
      <c r="J637" s="216">
        <f>SUBTOTAL(9,J638:J643)</f>
        <v>0</v>
      </c>
      <c r="K637" s="57"/>
      <c r="L637" s="103"/>
    </row>
    <row r="638" spans="1:12" ht="15" outlineLevel="1" x14ac:dyDescent="0.2">
      <c r="A638" s="246"/>
      <c r="B638" s="246" t="s">
        <v>885</v>
      </c>
      <c r="C638" s="217" t="str">
        <f>+VLOOKUP(B:B,INSUMOS!A:C,2,FALSE)</f>
        <v>TEE PRESIÓN PVC 1"</v>
      </c>
      <c r="D638" s="190" t="str">
        <f>+VLOOKUP(B:B,INSUMOS!A:C,3,FALSE)</f>
        <v>UN</v>
      </c>
      <c r="E638" s="243">
        <v>0.5</v>
      </c>
      <c r="F638" s="241">
        <v>0</v>
      </c>
      <c r="G638" s="220">
        <f>+VLOOKUP(B:B,INSUMOS!A:H,4,FALSE)</f>
        <v>3636.6117270528002</v>
      </c>
      <c r="H638" s="220">
        <f t="shared" ref="H638:J643" si="102">($E638+$F638)*G638</f>
        <v>1818.3058635264001</v>
      </c>
      <c r="I638" s="220">
        <f>+VLOOKUP(B:B,INSUMOS!A:H,5,FALSE)</f>
        <v>0</v>
      </c>
      <c r="J638" s="220">
        <f t="shared" si="102"/>
        <v>0</v>
      </c>
      <c r="K638" s="57"/>
      <c r="L638" s="103"/>
    </row>
    <row r="639" spans="1:12" ht="15" outlineLevel="1" x14ac:dyDescent="0.2">
      <c r="A639" s="246"/>
      <c r="B639" s="246" t="s">
        <v>909</v>
      </c>
      <c r="C639" s="217" t="str">
        <f>+VLOOKUP(B:B,INSUMOS!A:C,2,FALSE)</f>
        <v>CODO 45° PRESIÓN PVC 1"</v>
      </c>
      <c r="D639" s="190" t="str">
        <f>+VLOOKUP(B:B,INSUMOS!A:C,3,FALSE)</f>
        <v>UN</v>
      </c>
      <c r="E639" s="243">
        <v>0.5</v>
      </c>
      <c r="F639" s="241">
        <v>0</v>
      </c>
      <c r="G639" s="220">
        <f>+VLOOKUP(B:B,INSUMOS!A:H,4,FALSE)</f>
        <v>4184.1825792</v>
      </c>
      <c r="H639" s="220">
        <f t="shared" si="102"/>
        <v>2092.0912896</v>
      </c>
      <c r="I639" s="220">
        <f>+VLOOKUP(B:B,INSUMOS!A:H,5,FALSE)</f>
        <v>0</v>
      </c>
      <c r="J639" s="220">
        <f t="shared" si="102"/>
        <v>0</v>
      </c>
      <c r="K639" s="57"/>
      <c r="L639" s="103"/>
    </row>
    <row r="640" spans="1:12" ht="15" outlineLevel="1" x14ac:dyDescent="0.2">
      <c r="A640" s="246"/>
      <c r="B640" s="246" t="s">
        <v>24</v>
      </c>
      <c r="C640" s="217" t="str">
        <f>+VLOOKUP(B:B,INSUMOS!A:C,2,FALSE)</f>
        <v>OFICIAL INSTALACIONES CON PRESTACIONES</v>
      </c>
      <c r="D640" s="190" t="str">
        <f>+VLOOKUP(B:B,INSUMOS!A:C,3,FALSE)</f>
        <v>HH</v>
      </c>
      <c r="E640" s="243">
        <v>0.2</v>
      </c>
      <c r="F640" s="241">
        <v>0</v>
      </c>
      <c r="G640" s="220">
        <f>+VLOOKUP(B:B,INSUMOS!A:H,4,FALSE)</f>
        <v>19932.605263999998</v>
      </c>
      <c r="H640" s="220">
        <f t="shared" si="102"/>
        <v>3986.5210527999998</v>
      </c>
      <c r="I640" s="220">
        <f>+VLOOKUP(B:B,INSUMOS!A:H,5,FALSE)</f>
        <v>0</v>
      </c>
      <c r="J640" s="220">
        <f t="shared" si="102"/>
        <v>0</v>
      </c>
      <c r="K640" s="57"/>
      <c r="L640" s="103"/>
    </row>
    <row r="641" spans="1:12" ht="15" outlineLevel="1" x14ac:dyDescent="0.2">
      <c r="A641" s="246"/>
      <c r="B641" s="246" t="s">
        <v>251</v>
      </c>
      <c r="C641" s="217" t="str">
        <f>+VLOOKUP(B:B,INSUMOS!A:C,2,FALSE)</f>
        <v>HERRAMIENTA MENOR</v>
      </c>
      <c r="D641" s="190" t="str">
        <f>+VLOOKUP(B:B,INSUMOS!A:C,3,FALSE)</f>
        <v>GLB</v>
      </c>
      <c r="E641" s="243">
        <v>0.1</v>
      </c>
      <c r="F641" s="241"/>
      <c r="G641" s="220">
        <f>+VLOOKUP(B:B,INSUMOS!A:H,4,FALSE)</f>
        <v>4066.5798144</v>
      </c>
      <c r="H641" s="220">
        <f t="shared" si="102"/>
        <v>406.65798144000001</v>
      </c>
      <c r="I641" s="220">
        <f>+VLOOKUP(B:B,INSUMOS!A:H,5,FALSE)</f>
        <v>0</v>
      </c>
      <c r="J641" s="220">
        <f t="shared" si="102"/>
        <v>0</v>
      </c>
      <c r="K641" s="57"/>
      <c r="L641" s="103"/>
    </row>
    <row r="642" spans="1:12" ht="15" outlineLevel="1" x14ac:dyDescent="0.2">
      <c r="A642" s="246"/>
      <c r="B642" s="246" t="s">
        <v>639</v>
      </c>
      <c r="C642" s="217" t="str">
        <f>+VLOOKUP(B:B,INSUMOS!A:C,2,FALSE)</f>
        <v>LIMPIADOR REMOVEDOR PARA PVC Y CPVC (1/4 GAL)</v>
      </c>
      <c r="D642" s="190" t="str">
        <f>+VLOOKUP(B:B,INSUMOS!A:C,3,FALSE)</f>
        <v>UN</v>
      </c>
      <c r="E642" s="243">
        <v>0.01</v>
      </c>
      <c r="F642" s="241"/>
      <c r="G642" s="220">
        <f>+VLOOKUP(B:B,INSUMOS!A:H,4,FALSE)</f>
        <v>75022.727884492793</v>
      </c>
      <c r="H642" s="220">
        <f t="shared" si="102"/>
        <v>750.22727884492792</v>
      </c>
      <c r="I642" s="220">
        <f>+VLOOKUP(B:B,INSUMOS!A:H,5,FALSE)</f>
        <v>0</v>
      </c>
      <c r="J642" s="220">
        <f t="shared" si="102"/>
        <v>0</v>
      </c>
      <c r="K642" s="57"/>
      <c r="L642" s="103"/>
    </row>
    <row r="643" spans="1:12" ht="15" outlineLevel="1" x14ac:dyDescent="0.2">
      <c r="A643" s="246"/>
      <c r="B643" s="246" t="s">
        <v>633</v>
      </c>
      <c r="C643" s="217" t="str">
        <f>+VLOOKUP(B:B,INSUMOS!A:C,2,FALSE)</f>
        <v>SOLDADURA PVC BOUNDING 1/8 GALON</v>
      </c>
      <c r="D643" s="190" t="str">
        <f>+VLOOKUP(B:B,INSUMOS!A:C,3,FALSE)</f>
        <v>UN</v>
      </c>
      <c r="E643" s="243">
        <v>0.01</v>
      </c>
      <c r="F643" s="241"/>
      <c r="G643" s="220">
        <f>+VLOOKUP(B:B,INSUMOS!A:H,4,FALSE)</f>
        <v>70774.173265612801</v>
      </c>
      <c r="H643" s="220">
        <f t="shared" si="102"/>
        <v>707.74173265612797</v>
      </c>
      <c r="I643" s="220">
        <f>+VLOOKUP(B:B,INSUMOS!A:H,5,FALSE)</f>
        <v>0</v>
      </c>
      <c r="J643" s="220">
        <f t="shared" si="102"/>
        <v>0</v>
      </c>
      <c r="K643" s="57"/>
      <c r="L643" s="103"/>
    </row>
    <row r="644" spans="1:12" ht="15" outlineLevel="1" x14ac:dyDescent="0.2">
      <c r="A644" s="211" t="s">
        <v>1975</v>
      </c>
      <c r="B644" s="211"/>
      <c r="C644" s="212" t="s">
        <v>1976</v>
      </c>
      <c r="D644" s="213" t="s">
        <v>287</v>
      </c>
      <c r="E644" s="251"/>
      <c r="F644" s="213"/>
      <c r="G644" s="252"/>
      <c r="H644" s="216">
        <f>SUBTOTAL(9,H645:H653)</f>
        <v>11429.605572333057</v>
      </c>
      <c r="I644" s="252"/>
      <c r="J644" s="216">
        <f>SUBTOTAL(9,J645:J653)</f>
        <v>0</v>
      </c>
      <c r="K644" s="57"/>
      <c r="L644" s="103"/>
    </row>
    <row r="645" spans="1:12" ht="15" outlineLevel="1" x14ac:dyDescent="0.2">
      <c r="A645" s="235"/>
      <c r="B645" s="235" t="s">
        <v>959</v>
      </c>
      <c r="C645" s="217" t="str">
        <f>+VLOOKUP(B:B,INSUMOS!A:C,2,FALSE)</f>
        <v>CODO 90  C X C PVC SANITARIA 2"</v>
      </c>
      <c r="D645" s="190" t="str">
        <f>+VLOOKUP(B:B,INSUMOS!A:C,3,FALSE)</f>
        <v>UN</v>
      </c>
      <c r="E645" s="253">
        <v>0.2</v>
      </c>
      <c r="F645" s="253"/>
      <c r="G645" s="220">
        <f>+VLOOKUP(B:B,INSUMOS!A:H,4,FALSE)</f>
        <v>4336.4472115200006</v>
      </c>
      <c r="H645" s="220">
        <f t="shared" ref="H645:J653" si="103">($E645+$F645)*G645</f>
        <v>867.2894423040002</v>
      </c>
      <c r="I645" s="220">
        <f>+VLOOKUP(B:B,INSUMOS!A:H,5,FALSE)</f>
        <v>0</v>
      </c>
      <c r="J645" s="220">
        <f t="shared" si="103"/>
        <v>0</v>
      </c>
      <c r="K645" s="57"/>
      <c r="L645" s="103"/>
    </row>
    <row r="646" spans="1:12" ht="15" outlineLevel="1" x14ac:dyDescent="0.2">
      <c r="A646" s="235"/>
      <c r="B646" s="235" t="s">
        <v>1005</v>
      </c>
      <c r="C646" s="217" t="str">
        <f>+VLOOKUP(B:B,INSUMOS!A:C,2,FALSE)</f>
        <v>UNION PVC SANITARIA 2"</v>
      </c>
      <c r="D646" s="190" t="str">
        <f>+VLOOKUP(B:B,INSUMOS!A:C,3,FALSE)</f>
        <v>UN</v>
      </c>
      <c r="E646" s="253">
        <v>0.2</v>
      </c>
      <c r="F646" s="253"/>
      <c r="G646" s="220">
        <f>+VLOOKUP(B:B,INSUMOS!A:H,4,FALSE)</f>
        <v>3575.1240499200003</v>
      </c>
      <c r="H646" s="220">
        <f t="shared" si="103"/>
        <v>715.02480998400006</v>
      </c>
      <c r="I646" s="220">
        <f>+VLOOKUP(B:B,INSUMOS!A:H,5,FALSE)</f>
        <v>0</v>
      </c>
      <c r="J646" s="220">
        <f t="shared" si="103"/>
        <v>0</v>
      </c>
      <c r="K646" s="57"/>
      <c r="L646" s="103"/>
    </row>
    <row r="647" spans="1:12" ht="15" outlineLevel="1" x14ac:dyDescent="0.2">
      <c r="A647" s="235"/>
      <c r="B647" s="235" t="s">
        <v>1007</v>
      </c>
      <c r="C647" s="217" t="str">
        <f>+VLOOKUP(B:B,INSUMOS!A:C,2,FALSE)</f>
        <v>YEE PVC SANITARIA 2"</v>
      </c>
      <c r="D647" s="190" t="str">
        <f>+VLOOKUP(B:B,INSUMOS!A:C,3,FALSE)</f>
        <v>UN</v>
      </c>
      <c r="E647" s="253">
        <v>0.2</v>
      </c>
      <c r="F647" s="253"/>
      <c r="G647" s="220">
        <f>+VLOOKUP(B:B,INSUMOS!A:H,4,FALSE)</f>
        <v>9963.4300262399993</v>
      </c>
      <c r="H647" s="220">
        <f t="shared" si="103"/>
        <v>1992.6860052479999</v>
      </c>
      <c r="I647" s="220">
        <f>+VLOOKUP(B:B,INSUMOS!A:H,5,FALSE)</f>
        <v>0</v>
      </c>
      <c r="J647" s="220">
        <f t="shared" si="103"/>
        <v>0</v>
      </c>
      <c r="K647" s="57"/>
      <c r="L647" s="103"/>
    </row>
    <row r="648" spans="1:12" ht="15" outlineLevel="1" x14ac:dyDescent="0.2">
      <c r="A648" s="235"/>
      <c r="B648" s="235" t="s">
        <v>1023</v>
      </c>
      <c r="C648" s="217" t="str">
        <f>+VLOOKUP(B:B,INSUMOS!A:C,2,FALSE)</f>
        <v>TAPON PRUEBA SANITARIA PVC 2"</v>
      </c>
      <c r="D648" s="190" t="str">
        <f>+VLOOKUP(B:B,INSUMOS!A:C,3,FALSE)</f>
        <v>UN</v>
      </c>
      <c r="E648" s="253">
        <v>0.2</v>
      </c>
      <c r="F648" s="253"/>
      <c r="G648" s="220">
        <f>+VLOOKUP(B:B,INSUMOS!A:H,4,FALSE)</f>
        <v>1604.3492966399999</v>
      </c>
      <c r="H648" s="220">
        <f t="shared" si="103"/>
        <v>320.86985932800002</v>
      </c>
      <c r="I648" s="220">
        <f>+VLOOKUP(B:B,INSUMOS!A:H,5,FALSE)</f>
        <v>0</v>
      </c>
      <c r="J648" s="220">
        <f t="shared" si="103"/>
        <v>0</v>
      </c>
      <c r="K648" s="57"/>
      <c r="L648" s="103"/>
    </row>
    <row r="649" spans="1:12" ht="15" outlineLevel="1" x14ac:dyDescent="0.2">
      <c r="A649" s="235"/>
      <c r="B649" s="235" t="s">
        <v>1059</v>
      </c>
      <c r="C649" s="217" t="str">
        <f>+VLOOKUP(B:B,INSUMOS!A:C,2,FALSE)</f>
        <v>SIFÓN PVC PAVCO DE 2"</v>
      </c>
      <c r="D649" s="190" t="str">
        <f>+VLOOKUP(B:B,INSUMOS!A:C,3,FALSE)</f>
        <v>UN</v>
      </c>
      <c r="E649" s="253">
        <v>0.2</v>
      </c>
      <c r="F649" s="253"/>
      <c r="G649" s="220">
        <f>+VLOOKUP(B:B,INSUMOS!A:H,4,FALSE)</f>
        <v>11476.79192064</v>
      </c>
      <c r="H649" s="220">
        <f t="shared" si="103"/>
        <v>2295.3583841280001</v>
      </c>
      <c r="I649" s="220">
        <f>+VLOOKUP(B:B,INSUMOS!A:H,5,FALSE)</f>
        <v>0</v>
      </c>
      <c r="J649" s="220">
        <f t="shared" si="103"/>
        <v>0</v>
      </c>
      <c r="K649" s="57"/>
      <c r="L649" s="103"/>
    </row>
    <row r="650" spans="1:12" ht="15" outlineLevel="1" x14ac:dyDescent="0.2">
      <c r="A650" s="165"/>
      <c r="B650" s="165" t="s">
        <v>251</v>
      </c>
      <c r="C650" s="217" t="str">
        <f>+VLOOKUP(B:B,INSUMOS!A:C,2,FALSE)</f>
        <v>HERRAMIENTA MENOR</v>
      </c>
      <c r="D650" s="190" t="str">
        <f>+VLOOKUP(B:B,INSUMOS!A:C,3,FALSE)</f>
        <v>GLB</v>
      </c>
      <c r="E650" s="243">
        <v>0.1</v>
      </c>
      <c r="F650" s="241"/>
      <c r="G650" s="220">
        <f>+VLOOKUP(B:B,INSUMOS!A:H,4,FALSE)</f>
        <v>4066.5798144</v>
      </c>
      <c r="H650" s="220">
        <f t="shared" si="103"/>
        <v>406.65798144000001</v>
      </c>
      <c r="I650" s="220">
        <f>+VLOOKUP(B:B,INSUMOS!A:H,5,FALSE)</f>
        <v>0</v>
      </c>
      <c r="J650" s="220">
        <f t="shared" si="103"/>
        <v>0</v>
      </c>
      <c r="K650" s="57"/>
      <c r="L650" s="103"/>
    </row>
    <row r="651" spans="1:12" ht="15" outlineLevel="1" x14ac:dyDescent="0.2">
      <c r="A651" s="165"/>
      <c r="B651" s="165" t="s">
        <v>639</v>
      </c>
      <c r="C651" s="217" t="str">
        <f>+VLOOKUP(B:B,INSUMOS!A:C,2,FALSE)</f>
        <v>LIMPIADOR REMOVEDOR PARA PVC Y CPVC (1/4 GAL)</v>
      </c>
      <c r="D651" s="190" t="str">
        <f>+VLOOKUP(B:B,INSUMOS!A:C,3,FALSE)</f>
        <v>UN</v>
      </c>
      <c r="E651" s="243">
        <v>0.01</v>
      </c>
      <c r="F651" s="241"/>
      <c r="G651" s="220">
        <f>+VLOOKUP(B:B,INSUMOS!A:H,4,FALSE)</f>
        <v>75022.727884492793</v>
      </c>
      <c r="H651" s="220">
        <f t="shared" si="103"/>
        <v>750.22727884492792</v>
      </c>
      <c r="I651" s="220">
        <f>+VLOOKUP(B:B,INSUMOS!A:H,5,FALSE)</f>
        <v>0</v>
      </c>
      <c r="J651" s="220">
        <f t="shared" si="103"/>
        <v>0</v>
      </c>
      <c r="K651" s="57"/>
      <c r="L651" s="103"/>
    </row>
    <row r="652" spans="1:12" ht="15" outlineLevel="1" x14ac:dyDescent="0.2">
      <c r="A652" s="165"/>
      <c r="B652" s="165" t="s">
        <v>633</v>
      </c>
      <c r="C652" s="217" t="str">
        <f>+VLOOKUP(B:B,INSUMOS!A:C,2,FALSE)</f>
        <v>SOLDADURA PVC BOUNDING 1/8 GALON</v>
      </c>
      <c r="D652" s="190" t="str">
        <f>+VLOOKUP(B:B,INSUMOS!A:C,3,FALSE)</f>
        <v>UN</v>
      </c>
      <c r="E652" s="243">
        <v>0.01</v>
      </c>
      <c r="F652" s="241"/>
      <c r="G652" s="220">
        <f>+VLOOKUP(B:B,INSUMOS!A:H,4,FALSE)</f>
        <v>70774.173265612801</v>
      </c>
      <c r="H652" s="220">
        <f t="shared" si="103"/>
        <v>707.74173265612797</v>
      </c>
      <c r="I652" s="220">
        <f>+VLOOKUP(B:B,INSUMOS!A:H,5,FALSE)</f>
        <v>0</v>
      </c>
      <c r="J652" s="220">
        <f t="shared" si="103"/>
        <v>0</v>
      </c>
      <c r="K652" s="57"/>
      <c r="L652" s="103"/>
    </row>
    <row r="653" spans="1:12" s="33" customFormat="1" ht="15" outlineLevel="1" x14ac:dyDescent="0.2">
      <c r="A653" s="165"/>
      <c r="B653" s="165" t="s">
        <v>109</v>
      </c>
      <c r="C653" s="217" t="str">
        <f>+VLOOKUP(B:B,INSUMOS!A:C,2,FALSE)</f>
        <v>CUADRILLA  INSTALACIONES (OFICIAL + AYUDANTE) CON PRESTACIONES</v>
      </c>
      <c r="D653" s="190" t="str">
        <f>+VLOOKUP(B:B,INSUMOS!A:C,3,FALSE)</f>
        <v>HC</v>
      </c>
      <c r="E653" s="243">
        <v>0.1</v>
      </c>
      <c r="F653" s="241"/>
      <c r="G653" s="220">
        <f>+VLOOKUP(B:B,INSUMOS!A:H,4,FALSE)</f>
        <v>33737.500783999996</v>
      </c>
      <c r="H653" s="220">
        <f t="shared" si="103"/>
        <v>3373.7500783999999</v>
      </c>
      <c r="I653" s="220">
        <f>+VLOOKUP(B:B,INSUMOS!A:H,5,FALSE)</f>
        <v>0</v>
      </c>
      <c r="J653" s="220">
        <f t="shared" si="103"/>
        <v>0</v>
      </c>
      <c r="K653" s="57"/>
      <c r="L653" s="103"/>
    </row>
    <row r="654" spans="1:12" ht="15" outlineLevel="1" x14ac:dyDescent="0.2">
      <c r="A654" s="211" t="s">
        <v>1977</v>
      </c>
      <c r="B654" s="211"/>
      <c r="C654" s="212" t="s">
        <v>1978</v>
      </c>
      <c r="D654" s="213" t="s">
        <v>287</v>
      </c>
      <c r="E654" s="251"/>
      <c r="F654" s="213"/>
      <c r="G654" s="252"/>
      <c r="H654" s="216">
        <f>SUBTOTAL(9,H655:H666)</f>
        <v>15373.233243539456</v>
      </c>
      <c r="I654" s="252"/>
      <c r="J654" s="216">
        <f>SUBTOTAL(9,J655:J666)</f>
        <v>0</v>
      </c>
      <c r="K654" s="57"/>
      <c r="L654" s="103"/>
    </row>
    <row r="655" spans="1:12" outlineLevel="1" x14ac:dyDescent="0.2">
      <c r="A655" s="170"/>
      <c r="B655" s="170" t="s">
        <v>907</v>
      </c>
      <c r="C655" s="254" t="s">
        <v>908</v>
      </c>
      <c r="D655" s="170" t="s">
        <v>287</v>
      </c>
      <c r="E655" s="253">
        <f>1/8</f>
        <v>0.125</v>
      </c>
      <c r="F655" s="253"/>
      <c r="G655" s="220">
        <f>+VLOOKUP(B:B,INSUMOS!A:H,4,FALSE)</f>
        <v>24616.734520319998</v>
      </c>
      <c r="H655" s="220">
        <f t="shared" ref="H655:J666" si="104">($E655+$F655)*G655</f>
        <v>3077.0918150399998</v>
      </c>
      <c r="I655" s="220">
        <f>+VLOOKUP(B:B,INSUMOS!A:H,5,FALSE)</f>
        <v>0</v>
      </c>
      <c r="J655" s="220">
        <f t="shared" si="104"/>
        <v>0</v>
      </c>
      <c r="K655" s="57"/>
      <c r="L655" s="103"/>
    </row>
    <row r="656" spans="1:12" outlineLevel="1" x14ac:dyDescent="0.2">
      <c r="A656" s="170"/>
      <c r="B656" s="170" t="s">
        <v>951</v>
      </c>
      <c r="C656" s="254" t="s">
        <v>952</v>
      </c>
      <c r="D656" s="170" t="s">
        <v>287</v>
      </c>
      <c r="E656" s="253">
        <f t="shared" ref="E656:E662" si="105">1/8</f>
        <v>0.125</v>
      </c>
      <c r="F656" s="253"/>
      <c r="G656" s="220">
        <f>+VLOOKUP(B:B,INSUMOS!A:H,4,FALSE)</f>
        <v>2100.7567564800001</v>
      </c>
      <c r="H656" s="220">
        <f t="shared" si="104"/>
        <v>262.59459456000002</v>
      </c>
      <c r="I656" s="220">
        <f>+VLOOKUP(B:B,INSUMOS!A:H,5,FALSE)</f>
        <v>0</v>
      </c>
      <c r="J656" s="220">
        <f t="shared" si="104"/>
        <v>0</v>
      </c>
      <c r="K656" s="57"/>
      <c r="L656" s="103"/>
    </row>
    <row r="657" spans="1:12" outlineLevel="1" x14ac:dyDescent="0.2">
      <c r="A657" s="170"/>
      <c r="B657" s="170" t="s">
        <v>961</v>
      </c>
      <c r="C657" s="254" t="s">
        <v>962</v>
      </c>
      <c r="D657" s="170" t="s">
        <v>287</v>
      </c>
      <c r="E657" s="253">
        <f t="shared" si="105"/>
        <v>0.125</v>
      </c>
      <c r="F657" s="253"/>
      <c r="G657" s="220">
        <f>+VLOOKUP(B:B,INSUMOS!A:H,4,FALSE)</f>
        <v>10591.67637504</v>
      </c>
      <c r="H657" s="220">
        <f t="shared" si="104"/>
        <v>1323.9595468800001</v>
      </c>
      <c r="I657" s="220">
        <f>+VLOOKUP(B:B,INSUMOS!A:H,5,FALSE)</f>
        <v>0</v>
      </c>
      <c r="J657" s="220">
        <f t="shared" si="104"/>
        <v>0</v>
      </c>
      <c r="K657" s="57"/>
      <c r="L657" s="103"/>
    </row>
    <row r="658" spans="1:12" outlineLevel="1" x14ac:dyDescent="0.2">
      <c r="A658" s="170"/>
      <c r="B658" s="170" t="s">
        <v>965</v>
      </c>
      <c r="C658" s="254" t="s">
        <v>966</v>
      </c>
      <c r="D658" s="170" t="s">
        <v>287</v>
      </c>
      <c r="E658" s="253">
        <f t="shared" si="105"/>
        <v>0.125</v>
      </c>
      <c r="F658" s="253"/>
      <c r="G658" s="220">
        <f>+VLOOKUP(B:B,INSUMOS!A:H,4,FALSE)</f>
        <v>2019.4622979072001</v>
      </c>
      <c r="H658" s="220">
        <f t="shared" si="104"/>
        <v>252.43278723840001</v>
      </c>
      <c r="I658" s="220">
        <f>+VLOOKUP(B:B,INSUMOS!A:H,5,FALSE)</f>
        <v>0</v>
      </c>
      <c r="J658" s="220">
        <f t="shared" si="104"/>
        <v>0</v>
      </c>
      <c r="K658" s="57"/>
      <c r="L658" s="103"/>
    </row>
    <row r="659" spans="1:12" outlineLevel="1" x14ac:dyDescent="0.2">
      <c r="A659" s="170"/>
      <c r="B659" s="170" t="s">
        <v>1009</v>
      </c>
      <c r="C659" s="254" t="s">
        <v>1010</v>
      </c>
      <c r="D659" s="170" t="s">
        <v>287</v>
      </c>
      <c r="E659" s="253">
        <f t="shared" si="105"/>
        <v>0.125</v>
      </c>
      <c r="F659" s="253"/>
      <c r="G659" s="220">
        <f>+VLOOKUP(B:B,INSUMOS!A:H,4,FALSE)</f>
        <v>4804.3824230400005</v>
      </c>
      <c r="H659" s="220">
        <f t="shared" si="104"/>
        <v>600.54780288000006</v>
      </c>
      <c r="I659" s="220">
        <f>+VLOOKUP(B:B,INSUMOS!A:H,5,FALSE)</f>
        <v>0</v>
      </c>
      <c r="J659" s="220">
        <f t="shared" si="104"/>
        <v>0</v>
      </c>
      <c r="K659" s="57"/>
      <c r="L659" s="103"/>
    </row>
    <row r="660" spans="1:12" outlineLevel="1" x14ac:dyDescent="0.2">
      <c r="A660" s="170"/>
      <c r="B660" s="170" t="s">
        <v>1011</v>
      </c>
      <c r="C660" s="254" t="s">
        <v>1012</v>
      </c>
      <c r="D660" s="170" t="s">
        <v>287</v>
      </c>
      <c r="E660" s="253">
        <f t="shared" si="105"/>
        <v>0.125</v>
      </c>
      <c r="F660" s="253"/>
      <c r="G660" s="220">
        <f>+VLOOKUP(B:B,INSUMOS!A:H,4,FALSE)</f>
        <v>19825.350297600002</v>
      </c>
      <c r="H660" s="220">
        <f t="shared" si="104"/>
        <v>2478.1687872000002</v>
      </c>
      <c r="I660" s="220">
        <f>+VLOOKUP(B:B,INSUMOS!A:H,5,FALSE)</f>
        <v>0</v>
      </c>
      <c r="J660" s="220">
        <f t="shared" si="104"/>
        <v>0</v>
      </c>
      <c r="K660" s="57"/>
      <c r="L660" s="103"/>
    </row>
    <row r="661" spans="1:12" outlineLevel="1" x14ac:dyDescent="0.2">
      <c r="A661" s="170"/>
      <c r="B661" s="170" t="s">
        <v>1027</v>
      </c>
      <c r="C661" s="254" t="s">
        <v>1028</v>
      </c>
      <c r="D661" s="170" t="s">
        <v>287</v>
      </c>
      <c r="E661" s="253">
        <f t="shared" si="105"/>
        <v>0.125</v>
      </c>
      <c r="F661" s="253"/>
      <c r="G661" s="220">
        <f>+VLOOKUP(B:B,INSUMOS!A:H,4,FALSE)</f>
        <v>2100.7567564800001</v>
      </c>
      <c r="H661" s="220">
        <f t="shared" si="104"/>
        <v>262.59459456000002</v>
      </c>
      <c r="I661" s="220">
        <f>+VLOOKUP(B:B,INSUMOS!A:H,5,FALSE)</f>
        <v>0</v>
      </c>
      <c r="J661" s="220">
        <f t="shared" si="104"/>
        <v>0</v>
      </c>
      <c r="K661" s="57"/>
      <c r="L661" s="103"/>
    </row>
    <row r="662" spans="1:12" outlineLevel="1" x14ac:dyDescent="0.2">
      <c r="A662" s="170"/>
      <c r="B662" s="170" t="s">
        <v>1061</v>
      </c>
      <c r="C662" s="254" t="s">
        <v>1062</v>
      </c>
      <c r="D662" s="170" t="s">
        <v>287</v>
      </c>
      <c r="E662" s="253">
        <f t="shared" si="105"/>
        <v>0.125</v>
      </c>
      <c r="F662" s="253"/>
      <c r="G662" s="220">
        <f>+VLOOKUP(B:B,INSUMOS!A:H,4,FALSE)</f>
        <v>15019.72995072</v>
      </c>
      <c r="H662" s="220">
        <f t="shared" si="104"/>
        <v>1877.4662438400001</v>
      </c>
      <c r="I662" s="220">
        <f>+VLOOKUP(B:B,INSUMOS!A:H,5,FALSE)</f>
        <v>0</v>
      </c>
      <c r="J662" s="220">
        <f t="shared" si="104"/>
        <v>0</v>
      </c>
      <c r="K662" s="57"/>
      <c r="L662" s="103"/>
    </row>
    <row r="663" spans="1:12" ht="15" outlineLevel="1" x14ac:dyDescent="0.2">
      <c r="A663" s="165"/>
      <c r="B663" s="165" t="s">
        <v>251</v>
      </c>
      <c r="C663" s="217" t="str">
        <f>+VLOOKUP(B:B,INSUMOS!A:C,2,FALSE)</f>
        <v>HERRAMIENTA MENOR</v>
      </c>
      <c r="D663" s="190" t="str">
        <f>+VLOOKUP(B:B,INSUMOS!A:C,3,FALSE)</f>
        <v>GLB</v>
      </c>
      <c r="E663" s="243">
        <v>0.1</v>
      </c>
      <c r="F663" s="241"/>
      <c r="G663" s="220">
        <f>+VLOOKUP(B:B,INSUMOS!A:H,4,FALSE)</f>
        <v>4066.5798144</v>
      </c>
      <c r="H663" s="220">
        <f t="shared" si="104"/>
        <v>406.65798144000001</v>
      </c>
      <c r="I663" s="220">
        <f>+VLOOKUP(B:B,INSUMOS!A:H,5,FALSE)</f>
        <v>0</v>
      </c>
      <c r="J663" s="220">
        <f t="shared" si="104"/>
        <v>0</v>
      </c>
      <c r="K663" s="57"/>
      <c r="L663" s="103"/>
    </row>
    <row r="664" spans="1:12" ht="15" outlineLevel="1" x14ac:dyDescent="0.2">
      <c r="A664" s="165"/>
      <c r="B664" s="165" t="s">
        <v>639</v>
      </c>
      <c r="C664" s="217" t="str">
        <f>+VLOOKUP(B:B,INSUMOS!A:C,2,FALSE)</f>
        <v>LIMPIADOR REMOVEDOR PARA PVC Y CPVC (1/4 GAL)</v>
      </c>
      <c r="D664" s="190" t="str">
        <f>+VLOOKUP(B:B,INSUMOS!A:C,3,FALSE)</f>
        <v>UN</v>
      </c>
      <c r="E664" s="243">
        <v>0.01</v>
      </c>
      <c r="F664" s="241"/>
      <c r="G664" s="220">
        <f>+VLOOKUP(B:B,INSUMOS!A:H,4,FALSE)</f>
        <v>75022.727884492793</v>
      </c>
      <c r="H664" s="220">
        <f t="shared" si="104"/>
        <v>750.22727884492792</v>
      </c>
      <c r="I664" s="220">
        <f>+VLOOKUP(B:B,INSUMOS!A:H,5,FALSE)</f>
        <v>0</v>
      </c>
      <c r="J664" s="220">
        <f t="shared" si="104"/>
        <v>0</v>
      </c>
      <c r="K664" s="57"/>
      <c r="L664" s="103"/>
    </row>
    <row r="665" spans="1:12" ht="15" outlineLevel="1" x14ac:dyDescent="0.2">
      <c r="A665" s="165"/>
      <c r="B665" s="165" t="s">
        <v>633</v>
      </c>
      <c r="C665" s="217" t="str">
        <f>+VLOOKUP(B:B,INSUMOS!A:C,2,FALSE)</f>
        <v>SOLDADURA PVC BOUNDING 1/8 GALON</v>
      </c>
      <c r="D665" s="190" t="str">
        <f>+VLOOKUP(B:B,INSUMOS!A:C,3,FALSE)</f>
        <v>UN</v>
      </c>
      <c r="E665" s="243">
        <v>0.01</v>
      </c>
      <c r="F665" s="241"/>
      <c r="G665" s="220">
        <f>+VLOOKUP(B:B,INSUMOS!A:H,4,FALSE)</f>
        <v>70774.173265612801</v>
      </c>
      <c r="H665" s="220">
        <f t="shared" si="104"/>
        <v>707.74173265612797</v>
      </c>
      <c r="I665" s="220">
        <f>+VLOOKUP(B:B,INSUMOS!A:H,5,FALSE)</f>
        <v>0</v>
      </c>
      <c r="J665" s="220">
        <f t="shared" si="104"/>
        <v>0</v>
      </c>
      <c r="K665" s="57"/>
      <c r="L665" s="103"/>
    </row>
    <row r="666" spans="1:12" s="33" customFormat="1" ht="15" outlineLevel="1" x14ac:dyDescent="0.2">
      <c r="A666" s="165"/>
      <c r="B666" s="165" t="s">
        <v>109</v>
      </c>
      <c r="C666" s="217" t="str">
        <f>+VLOOKUP(B:B,INSUMOS!A:C,2,FALSE)</f>
        <v>CUADRILLA  INSTALACIONES (OFICIAL + AYUDANTE) CON PRESTACIONES</v>
      </c>
      <c r="D666" s="190" t="str">
        <f>+VLOOKUP(B:B,INSUMOS!A:C,3,FALSE)</f>
        <v>HC</v>
      </c>
      <c r="E666" s="243">
        <v>0.1</v>
      </c>
      <c r="F666" s="241"/>
      <c r="G666" s="220">
        <f>+VLOOKUP(B:B,INSUMOS!A:H,4,FALSE)</f>
        <v>33737.500783999996</v>
      </c>
      <c r="H666" s="220">
        <f t="shared" si="104"/>
        <v>3373.7500783999999</v>
      </c>
      <c r="I666" s="220">
        <f>+VLOOKUP(B:B,INSUMOS!A:H,5,FALSE)</f>
        <v>0</v>
      </c>
      <c r="J666" s="220">
        <f t="shared" si="104"/>
        <v>0</v>
      </c>
      <c r="K666" s="57"/>
      <c r="L666" s="103"/>
    </row>
    <row r="667" spans="1:12" ht="15" outlineLevel="1" x14ac:dyDescent="0.2">
      <c r="A667" s="211" t="s">
        <v>1979</v>
      </c>
      <c r="B667" s="211"/>
      <c r="C667" s="212" t="s">
        <v>1980</v>
      </c>
      <c r="D667" s="213" t="s">
        <v>287</v>
      </c>
      <c r="E667" s="251"/>
      <c r="F667" s="213"/>
      <c r="G667" s="252"/>
      <c r="H667" s="216">
        <f>SUBTOTAL(9,H668:H679)</f>
        <v>29049.667276998651</v>
      </c>
      <c r="I667" s="252"/>
      <c r="J667" s="216">
        <f>SUBTOTAL(9,J668:J679)</f>
        <v>0</v>
      </c>
      <c r="K667" s="57"/>
      <c r="L667" s="103"/>
    </row>
    <row r="668" spans="1:12" ht="15" outlineLevel="1" x14ac:dyDescent="0.2">
      <c r="A668" s="235"/>
      <c r="B668" s="235" t="s">
        <v>905</v>
      </c>
      <c r="C668" s="217" t="str">
        <f>+VLOOKUP(B:B,INSUMOS!A:C,2,FALSE)</f>
        <v>CODO 45 4" PVC S</v>
      </c>
      <c r="D668" s="190" t="str">
        <f>+VLOOKUP(B:B,INSUMOS!A:C,3,FALSE)</f>
        <v>UN</v>
      </c>
      <c r="E668" s="253">
        <f t="shared" ref="E668:E675" si="106">1/8</f>
        <v>0.125</v>
      </c>
      <c r="F668" s="253"/>
      <c r="G668" s="220">
        <f>+VLOOKUP(B:B,INSUMOS!A:H,4,FALSE)</f>
        <v>19870.744964812799</v>
      </c>
      <c r="H668" s="220">
        <f t="shared" ref="H668:J679" si="107">($E668+$F668)*G668</f>
        <v>2483.8431206015998</v>
      </c>
      <c r="I668" s="220">
        <f>+VLOOKUP(B:B,INSUMOS!A:H,5,FALSE)</f>
        <v>0</v>
      </c>
      <c r="J668" s="220">
        <f t="shared" si="107"/>
        <v>0</v>
      </c>
      <c r="K668" s="57"/>
      <c r="L668" s="103"/>
    </row>
    <row r="669" spans="1:12" ht="15" outlineLevel="1" x14ac:dyDescent="0.2">
      <c r="A669" s="235"/>
      <c r="B669" s="235" t="s">
        <v>963</v>
      </c>
      <c r="C669" s="217" t="str">
        <f>+VLOOKUP(B:B,INSUMOS!A:C,2,FALSE)</f>
        <v>CODO 90  C X C PVC SANITARIA 4"</v>
      </c>
      <c r="D669" s="190" t="str">
        <f>+VLOOKUP(B:B,INSUMOS!A:C,3,FALSE)</f>
        <v>UN</v>
      </c>
      <c r="E669" s="253">
        <f t="shared" si="106"/>
        <v>0.125</v>
      </c>
      <c r="F669" s="253"/>
      <c r="G669" s="220">
        <f>+VLOOKUP(B:B,INSUMOS!A:H,4,FALSE)</f>
        <v>18401.737881599998</v>
      </c>
      <c r="H669" s="220">
        <f t="shared" si="107"/>
        <v>2300.2172351999998</v>
      </c>
      <c r="I669" s="220">
        <f>+VLOOKUP(B:B,INSUMOS!A:H,5,FALSE)</f>
        <v>0</v>
      </c>
      <c r="J669" s="220">
        <f t="shared" si="107"/>
        <v>0</v>
      </c>
      <c r="K669" s="57"/>
      <c r="L669" s="103"/>
    </row>
    <row r="670" spans="1:12" ht="15" outlineLevel="1" x14ac:dyDescent="0.2">
      <c r="A670" s="235"/>
      <c r="B670" s="235" t="s">
        <v>969</v>
      </c>
      <c r="C670" s="217" t="str">
        <f>+VLOOKUP(B:B,INSUMOS!A:C,2,FALSE)</f>
        <v>REJILLA PLASTICA 4"X3"</v>
      </c>
      <c r="D670" s="190" t="str">
        <f>+VLOOKUP(B:B,INSUMOS!A:C,3,FALSE)</f>
        <v>UN</v>
      </c>
      <c r="E670" s="253">
        <f t="shared" si="106"/>
        <v>0.125</v>
      </c>
      <c r="F670" s="253"/>
      <c r="G670" s="220">
        <f>+VLOOKUP(B:B,INSUMOS!A:H,4,FALSE)</f>
        <v>9055.8214044672004</v>
      </c>
      <c r="H670" s="220">
        <f t="shared" si="107"/>
        <v>1131.9776755584001</v>
      </c>
      <c r="I670" s="220">
        <f>+VLOOKUP(B:B,INSUMOS!A:H,5,FALSE)</f>
        <v>0</v>
      </c>
      <c r="J670" s="220">
        <f t="shared" si="107"/>
        <v>0</v>
      </c>
      <c r="K670" s="57"/>
      <c r="L670" s="103"/>
    </row>
    <row r="671" spans="1:12" ht="15" outlineLevel="1" x14ac:dyDescent="0.2">
      <c r="A671" s="170"/>
      <c r="B671" s="170" t="s">
        <v>983</v>
      </c>
      <c r="C671" s="217" t="str">
        <f>+VLOOKUP(B:B,INSUMOS!A:C,2,FALSE)</f>
        <v>TAPON SOLDADO DE 4" PVC GRIS</v>
      </c>
      <c r="D671" s="190" t="str">
        <f>+VLOOKUP(B:B,INSUMOS!A:C,3,FALSE)</f>
        <v>UN</v>
      </c>
      <c r="E671" s="253">
        <f t="shared" si="106"/>
        <v>0.125</v>
      </c>
      <c r="F671" s="253"/>
      <c r="G671" s="220">
        <f>+VLOOKUP(B:B,INSUMOS!A:H,4,FALSE)</f>
        <v>59804.967257087999</v>
      </c>
      <c r="H671" s="220">
        <f t="shared" si="107"/>
        <v>7475.6209071359999</v>
      </c>
      <c r="I671" s="220">
        <f>+VLOOKUP(B:B,INSUMOS!A:H,5,FALSE)</f>
        <v>0</v>
      </c>
      <c r="J671" s="220">
        <f t="shared" si="107"/>
        <v>0</v>
      </c>
      <c r="K671" s="57"/>
      <c r="L671" s="103"/>
    </row>
    <row r="672" spans="1:12" ht="15" outlineLevel="1" x14ac:dyDescent="0.2">
      <c r="A672" s="170"/>
      <c r="B672" s="170" t="s">
        <v>1107</v>
      </c>
      <c r="C672" s="217" t="str">
        <f>+VLOOKUP(B:B,INSUMOS!A:C,2,FALSE)</f>
        <v>TAPON DE PRUEBA 4"</v>
      </c>
      <c r="D672" s="190" t="str">
        <f>+VLOOKUP(B:B,INSUMOS!A:C,3,FALSE)</f>
        <v>UN</v>
      </c>
      <c r="E672" s="253">
        <f t="shared" si="106"/>
        <v>0.125</v>
      </c>
      <c r="F672" s="253"/>
      <c r="G672" s="220">
        <f>+VLOOKUP(B:B,INSUMOS!A:H,4,FALSE)</f>
        <v>4147.0448640000004</v>
      </c>
      <c r="H672" s="220">
        <f t="shared" si="107"/>
        <v>518.38060800000005</v>
      </c>
      <c r="I672" s="220">
        <f>+VLOOKUP(B:B,INSUMOS!A:H,5,FALSE)</f>
        <v>0</v>
      </c>
      <c r="J672" s="220">
        <f t="shared" si="107"/>
        <v>0</v>
      </c>
      <c r="K672" s="57"/>
      <c r="L672" s="103"/>
    </row>
    <row r="673" spans="1:12" ht="15" outlineLevel="1" x14ac:dyDescent="0.2">
      <c r="A673" s="170"/>
      <c r="B673" s="170" t="s">
        <v>1013</v>
      </c>
      <c r="C673" s="217" t="str">
        <f>+VLOOKUP(B:B,INSUMOS!A:C,2,FALSE)</f>
        <v>UNION PVC SANITARIA 4"</v>
      </c>
      <c r="D673" s="190" t="str">
        <f>+VLOOKUP(B:B,INSUMOS!A:C,3,FALSE)</f>
        <v>UN</v>
      </c>
      <c r="E673" s="253">
        <f t="shared" si="106"/>
        <v>0.125</v>
      </c>
      <c r="F673" s="253"/>
      <c r="G673" s="220">
        <f>+VLOOKUP(B:B,INSUMOS!A:H,4,FALSE)</f>
        <v>10401.03610368</v>
      </c>
      <c r="H673" s="220">
        <f t="shared" si="107"/>
        <v>1300.1295129600001</v>
      </c>
      <c r="I673" s="220">
        <f>+VLOOKUP(B:B,INSUMOS!A:H,5,FALSE)</f>
        <v>0</v>
      </c>
      <c r="J673" s="220">
        <f t="shared" si="107"/>
        <v>0</v>
      </c>
      <c r="K673" s="57"/>
      <c r="L673" s="103"/>
    </row>
    <row r="674" spans="1:12" ht="15" outlineLevel="1" x14ac:dyDescent="0.2">
      <c r="A674" s="235"/>
      <c r="B674" s="235" t="s">
        <v>1015</v>
      </c>
      <c r="C674" s="217" t="str">
        <f>+VLOOKUP(B:B,INSUMOS!A:C,2,FALSE)</f>
        <v>YEE PVC SANITARIA 4"</v>
      </c>
      <c r="D674" s="190" t="str">
        <f>+VLOOKUP(B:B,INSUMOS!A:C,3,FALSE)</f>
        <v>UN</v>
      </c>
      <c r="E674" s="253">
        <f t="shared" si="106"/>
        <v>0.125</v>
      </c>
      <c r="F674" s="253"/>
      <c r="G674" s="220">
        <f>+VLOOKUP(B:B,INSUMOS!A:H,4,FALSE)</f>
        <v>36083.623050239999</v>
      </c>
      <c r="H674" s="220">
        <f t="shared" si="107"/>
        <v>4510.4528812799999</v>
      </c>
      <c r="I674" s="220">
        <f>+VLOOKUP(B:B,INSUMOS!A:H,5,FALSE)</f>
        <v>0</v>
      </c>
      <c r="J674" s="220">
        <f t="shared" si="107"/>
        <v>0</v>
      </c>
      <c r="K674" s="57"/>
      <c r="L674" s="103"/>
    </row>
    <row r="675" spans="1:12" ht="15" outlineLevel="1" x14ac:dyDescent="0.2">
      <c r="A675" s="235"/>
      <c r="B675" s="235" t="s">
        <v>1063</v>
      </c>
      <c r="C675" s="217" t="str">
        <f>+VLOOKUP(B:B,INSUMOS!A:C,2,FALSE)</f>
        <v>SIFÓN PVC PAVCO DE 4"</v>
      </c>
      <c r="D675" s="190" t="str">
        <f>+VLOOKUP(B:B,INSUMOS!A:C,3,FALSE)</f>
        <v>UN</v>
      </c>
      <c r="E675" s="253">
        <f t="shared" si="106"/>
        <v>0.125</v>
      </c>
      <c r="F675" s="253"/>
      <c r="G675" s="220">
        <f>+VLOOKUP(B:B,INSUMOS!A:H,4,FALSE)</f>
        <v>32725.3461193728</v>
      </c>
      <c r="H675" s="220">
        <f t="shared" si="107"/>
        <v>4090.6682649216</v>
      </c>
      <c r="I675" s="220">
        <f>+VLOOKUP(B:B,INSUMOS!A:H,5,FALSE)</f>
        <v>0</v>
      </c>
      <c r="J675" s="220">
        <f t="shared" si="107"/>
        <v>0</v>
      </c>
      <c r="K675" s="57"/>
      <c r="L675" s="103"/>
    </row>
    <row r="676" spans="1:12" ht="15" outlineLevel="1" x14ac:dyDescent="0.2">
      <c r="A676" s="165"/>
      <c r="B676" s="165" t="s">
        <v>251</v>
      </c>
      <c r="C676" s="217" t="str">
        <f>+VLOOKUP(B:B,INSUMOS!A:C,2,FALSE)</f>
        <v>HERRAMIENTA MENOR</v>
      </c>
      <c r="D676" s="190" t="str">
        <f>+VLOOKUP(B:B,INSUMOS!A:C,3,FALSE)</f>
        <v>GLB</v>
      </c>
      <c r="E676" s="243">
        <v>0.1</v>
      </c>
      <c r="F676" s="241"/>
      <c r="G676" s="220">
        <f>+VLOOKUP(B:B,INSUMOS!A:H,4,FALSE)</f>
        <v>4066.5798144</v>
      </c>
      <c r="H676" s="220">
        <f t="shared" si="107"/>
        <v>406.65798144000001</v>
      </c>
      <c r="I676" s="220">
        <f>+VLOOKUP(B:B,INSUMOS!A:H,5,FALSE)</f>
        <v>0</v>
      </c>
      <c r="J676" s="220">
        <f t="shared" si="107"/>
        <v>0</v>
      </c>
      <c r="K676" s="57"/>
      <c r="L676" s="103"/>
    </row>
    <row r="677" spans="1:12" ht="15" outlineLevel="1" x14ac:dyDescent="0.2">
      <c r="A677" s="165"/>
      <c r="B677" s="165" t="s">
        <v>639</v>
      </c>
      <c r="C677" s="217" t="str">
        <f>+VLOOKUP(B:B,INSUMOS!A:C,2,FALSE)</f>
        <v>LIMPIADOR REMOVEDOR PARA PVC Y CPVC (1/4 GAL)</v>
      </c>
      <c r="D677" s="190" t="str">
        <f>+VLOOKUP(B:B,INSUMOS!A:C,3,FALSE)</f>
        <v>UN</v>
      </c>
      <c r="E677" s="243">
        <v>0.01</v>
      </c>
      <c r="F677" s="241"/>
      <c r="G677" s="220">
        <f>+VLOOKUP(B:B,INSUMOS!A:H,4,FALSE)</f>
        <v>75022.727884492793</v>
      </c>
      <c r="H677" s="220">
        <f t="shared" si="107"/>
        <v>750.22727884492792</v>
      </c>
      <c r="I677" s="220">
        <f>+VLOOKUP(B:B,INSUMOS!A:H,5,FALSE)</f>
        <v>0</v>
      </c>
      <c r="J677" s="220">
        <f t="shared" si="107"/>
        <v>0</v>
      </c>
      <c r="K677" s="57"/>
      <c r="L677" s="103"/>
    </row>
    <row r="678" spans="1:12" ht="15" outlineLevel="1" x14ac:dyDescent="0.2">
      <c r="A678" s="165"/>
      <c r="B678" s="165" t="s">
        <v>633</v>
      </c>
      <c r="C678" s="217" t="str">
        <f>+VLOOKUP(B:B,INSUMOS!A:C,2,FALSE)</f>
        <v>SOLDADURA PVC BOUNDING 1/8 GALON</v>
      </c>
      <c r="D678" s="190" t="str">
        <f>+VLOOKUP(B:B,INSUMOS!A:C,3,FALSE)</f>
        <v>UN</v>
      </c>
      <c r="E678" s="243">
        <v>0.01</v>
      </c>
      <c r="F678" s="241"/>
      <c r="G678" s="220">
        <f>+VLOOKUP(B:B,INSUMOS!A:H,4,FALSE)</f>
        <v>70774.173265612801</v>
      </c>
      <c r="H678" s="220">
        <f t="shared" si="107"/>
        <v>707.74173265612797</v>
      </c>
      <c r="I678" s="220">
        <f>+VLOOKUP(B:B,INSUMOS!A:H,5,FALSE)</f>
        <v>0</v>
      </c>
      <c r="J678" s="220">
        <f t="shared" si="107"/>
        <v>0</v>
      </c>
      <c r="K678" s="57"/>
      <c r="L678" s="103"/>
    </row>
    <row r="679" spans="1:12" s="33" customFormat="1" ht="15" outlineLevel="1" x14ac:dyDescent="0.2">
      <c r="A679" s="165"/>
      <c r="B679" s="165" t="s">
        <v>109</v>
      </c>
      <c r="C679" s="217" t="str">
        <f>+VLOOKUP(B:B,INSUMOS!A:C,2,FALSE)</f>
        <v>CUADRILLA  INSTALACIONES (OFICIAL + AYUDANTE) CON PRESTACIONES</v>
      </c>
      <c r="D679" s="190" t="str">
        <f>+VLOOKUP(B:B,INSUMOS!A:C,3,FALSE)</f>
        <v>HC</v>
      </c>
      <c r="E679" s="243">
        <v>0.1</v>
      </c>
      <c r="F679" s="241"/>
      <c r="G679" s="220">
        <f>+VLOOKUP(B:B,INSUMOS!A:H,4,FALSE)</f>
        <v>33737.500783999996</v>
      </c>
      <c r="H679" s="220">
        <f t="shared" si="107"/>
        <v>3373.7500783999999</v>
      </c>
      <c r="I679" s="220">
        <f>+VLOOKUP(B:B,INSUMOS!A:H,5,FALSE)</f>
        <v>0</v>
      </c>
      <c r="J679" s="220">
        <f t="shared" si="107"/>
        <v>0</v>
      </c>
      <c r="K679" s="57"/>
      <c r="L679" s="103"/>
    </row>
    <row r="680" spans="1:12" ht="75" x14ac:dyDescent="0.2">
      <c r="A680" s="211" t="s">
        <v>1981</v>
      </c>
      <c r="B680" s="211"/>
      <c r="C680" s="248" t="s">
        <v>1982</v>
      </c>
      <c r="D680" s="213" t="s">
        <v>287</v>
      </c>
      <c r="E680" s="214"/>
      <c r="F680" s="215"/>
      <c r="G680" s="216"/>
      <c r="H680" s="216">
        <f>SUBTOTAL(9,H681:H686)</f>
        <v>165788.51750902316</v>
      </c>
      <c r="I680" s="216"/>
      <c r="J680" s="216">
        <f>SUBTOTAL(9,J681:J686)</f>
        <v>0</v>
      </c>
      <c r="K680" s="57"/>
      <c r="L680" s="103"/>
    </row>
    <row r="681" spans="1:12" ht="15" outlineLevel="1" x14ac:dyDescent="0.2">
      <c r="A681" s="165"/>
      <c r="B681" s="165" t="s">
        <v>251</v>
      </c>
      <c r="C681" s="217" t="str">
        <f>+VLOOKUP(B:B,INSUMOS!A:C,2,FALSE)</f>
        <v>HERRAMIENTA MENOR</v>
      </c>
      <c r="D681" s="190" t="str">
        <f>+VLOOKUP(B:B,INSUMOS!A:C,3,FALSE)</f>
        <v>GLB</v>
      </c>
      <c r="E681" s="221">
        <v>0.95600602898550702</v>
      </c>
      <c r="F681" s="240"/>
      <c r="G681" s="220">
        <f>+VLOOKUP(B:B,INSUMOS!A:H,4,FALSE)</f>
        <v>4066.5798144</v>
      </c>
      <c r="H681" s="220">
        <f t="shared" ref="H681:J686" si="108">($E681+$F681)*G681</f>
        <v>3887.6748199171643</v>
      </c>
      <c r="I681" s="220">
        <f>+VLOOKUP(B:B,INSUMOS!A:H,5,FALSE)</f>
        <v>0</v>
      </c>
      <c r="J681" s="220">
        <f t="shared" si="108"/>
        <v>0</v>
      </c>
      <c r="K681" s="57"/>
      <c r="L681" s="103"/>
    </row>
    <row r="682" spans="1:12" s="33" customFormat="1" ht="15" outlineLevel="1" x14ac:dyDescent="0.2">
      <c r="A682" s="165"/>
      <c r="B682" s="165" t="s">
        <v>283</v>
      </c>
      <c r="C682" s="217" t="str">
        <f>+VLOOKUP(B:B,INSUMOS!A:C,2,FALSE)</f>
        <v>ANDAMIO TUBULAR 15*15 C/CRUCETA</v>
      </c>
      <c r="D682" s="190" t="str">
        <f>+VLOOKUP(B:B,INSUMOS!A:C,3,FALSE)</f>
        <v>DIA</v>
      </c>
      <c r="E682" s="221">
        <v>0.24100992327365728</v>
      </c>
      <c r="F682" s="240"/>
      <c r="G682" s="220">
        <f>+VLOOKUP(B:B,INSUMOS!A:H,4,FALSE)</f>
        <v>3667.3493760000001</v>
      </c>
      <c r="H682" s="220">
        <f t="shared" si="108"/>
        <v>883.86759172745496</v>
      </c>
      <c r="I682" s="220">
        <f>+VLOOKUP(B:B,INSUMOS!A:H,5,FALSE)</f>
        <v>0</v>
      </c>
      <c r="J682" s="220">
        <f t="shared" si="108"/>
        <v>0</v>
      </c>
      <c r="K682" s="57"/>
      <c r="L682" s="103"/>
    </row>
    <row r="683" spans="1:12" s="33" customFormat="1" ht="15" outlineLevel="1" x14ac:dyDescent="0.2">
      <c r="A683" s="165"/>
      <c r="B683" s="165" t="s">
        <v>751</v>
      </c>
      <c r="C683" s="217" t="str">
        <f>+VLOOKUP(B:B,INSUMOS!A:C,2,FALSE)</f>
        <v>AMARRES PLÁSTICOS 20 CM</v>
      </c>
      <c r="D683" s="190" t="str">
        <f>+VLOOKUP(B:B,INSUMOS!A:C,3,FALSE)</f>
        <v>UN</v>
      </c>
      <c r="E683" s="221">
        <v>12</v>
      </c>
      <c r="F683" s="240">
        <v>0.36</v>
      </c>
      <c r="G683" s="220">
        <f>+VLOOKUP(B:B,INSUMOS!A:H,4,FALSE)</f>
        <v>95.196343296000009</v>
      </c>
      <c r="H683" s="220">
        <f t="shared" si="108"/>
        <v>1176.62680313856</v>
      </c>
      <c r="I683" s="220">
        <f>+VLOOKUP(B:B,INSUMOS!A:H,5,FALSE)</f>
        <v>0</v>
      </c>
      <c r="J683" s="220">
        <f t="shared" si="108"/>
        <v>0</v>
      </c>
      <c r="K683" s="57"/>
      <c r="L683" s="103"/>
    </row>
    <row r="684" spans="1:12" s="33" customFormat="1" ht="15" outlineLevel="1" x14ac:dyDescent="0.2">
      <c r="A684" s="165"/>
      <c r="B684" s="165" t="s">
        <v>1314</v>
      </c>
      <c r="C684" s="217" t="str">
        <f>+VLOOKUP(B:B,INSUMOS!A:C,2,FALSE)</f>
        <v>PLAQUETA DE IDENTIFICACIÓN EN ACRÍLICO</v>
      </c>
      <c r="D684" s="190" t="str">
        <f>+VLOOKUP(B:B,INSUMOS!A:C,3,FALSE)</f>
        <v>UN</v>
      </c>
      <c r="E684" s="221">
        <v>1</v>
      </c>
      <c r="F684" s="240"/>
      <c r="G684" s="220">
        <f>+VLOOKUP(B:B,INSUMOS!A:H,4,FALSE)</f>
        <v>5151.0010982399999</v>
      </c>
      <c r="H684" s="220">
        <f t="shared" si="108"/>
        <v>5151.0010982399999</v>
      </c>
      <c r="I684" s="220">
        <f>+VLOOKUP(B:B,INSUMOS!A:H,5,FALSE)</f>
        <v>0</v>
      </c>
      <c r="J684" s="220">
        <f t="shared" si="108"/>
        <v>0</v>
      </c>
      <c r="K684" s="57"/>
      <c r="L684" s="103"/>
    </row>
    <row r="685" spans="1:12" s="33" customFormat="1" ht="15" outlineLevel="1" x14ac:dyDescent="0.2">
      <c r="A685" s="165"/>
      <c r="B685" s="165" t="s">
        <v>1312</v>
      </c>
      <c r="C685" s="217" t="str">
        <f>+VLOOKUP(B:B,INSUMOS!A:C,2,FALSE)</f>
        <v>CAJA DE 6 CIRCUITOS SNEIDER</v>
      </c>
      <c r="D685" s="190" t="str">
        <f>+VLOOKUP(B:B,INSUMOS!A:C,3,FALSE)</f>
        <v>UN</v>
      </c>
      <c r="E685" s="221">
        <v>1</v>
      </c>
      <c r="F685" s="240"/>
      <c r="G685" s="220">
        <f>+VLOOKUP(B:B,INSUMOS!A:H,4,FALSE)</f>
        <v>136047.83001599999</v>
      </c>
      <c r="H685" s="220">
        <f t="shared" si="108"/>
        <v>136047.83001599999</v>
      </c>
      <c r="I685" s="220">
        <f>+VLOOKUP(B:B,INSUMOS!A:H,5,FALSE)</f>
        <v>0</v>
      </c>
      <c r="J685" s="220">
        <f t="shared" si="108"/>
        <v>0</v>
      </c>
      <c r="K685" s="57"/>
      <c r="L685" s="103"/>
    </row>
    <row r="686" spans="1:12" s="33" customFormat="1" ht="15" outlineLevel="1" x14ac:dyDescent="0.2">
      <c r="A686" s="165"/>
      <c r="B686" s="165" t="s">
        <v>117</v>
      </c>
      <c r="C686" s="217" t="str">
        <f>+VLOOKUP(B:B,INSUMOS!A:C,2,FALSE)</f>
        <v>CUADRILLA  ELECTRICAS (OFICIAL+AYUDANTE) CON PRESTACIONES</v>
      </c>
      <c r="D686" s="190" t="str">
        <f>+VLOOKUP(B:B,INSUMOS!A:C,3,FALSE)</f>
        <v>HC</v>
      </c>
      <c r="E686" s="221">
        <v>0.5</v>
      </c>
      <c r="F686" s="240"/>
      <c r="G686" s="220">
        <f>+VLOOKUP(B:B,INSUMOS!A:H,4,FALSE)</f>
        <v>37283.034359999998</v>
      </c>
      <c r="H686" s="220">
        <f t="shared" si="108"/>
        <v>18641.517179999999</v>
      </c>
      <c r="I686" s="220">
        <f>+VLOOKUP(B:B,INSUMOS!A:H,5,FALSE)</f>
        <v>0</v>
      </c>
      <c r="J686" s="220">
        <f t="shared" si="108"/>
        <v>0</v>
      </c>
      <c r="K686" s="57"/>
      <c r="L686" s="103"/>
    </row>
    <row r="687" spans="1:12" ht="30" outlineLevel="1" x14ac:dyDescent="0.2">
      <c r="A687" s="211" t="s">
        <v>1983</v>
      </c>
      <c r="B687" s="211"/>
      <c r="C687" s="248" t="s">
        <v>1984</v>
      </c>
      <c r="D687" s="213" t="s">
        <v>287</v>
      </c>
      <c r="E687" s="214"/>
      <c r="F687" s="215"/>
      <c r="G687" s="216"/>
      <c r="H687" s="216">
        <f>SUBTOTAL(9,H688:H690)</f>
        <v>88219.984331726213</v>
      </c>
      <c r="I687" s="216"/>
      <c r="J687" s="216">
        <f>SUBTOTAL(9,J688:J690)</f>
        <v>0</v>
      </c>
      <c r="K687" s="57"/>
      <c r="L687" s="103"/>
    </row>
    <row r="688" spans="1:12" ht="15" outlineLevel="1" x14ac:dyDescent="0.2">
      <c r="A688" s="165"/>
      <c r="B688" s="165" t="s">
        <v>251</v>
      </c>
      <c r="C688" s="217" t="str">
        <f>+VLOOKUP(B:B,INSUMOS!A:C,2,FALSE)</f>
        <v>HERRAMIENTA MENOR</v>
      </c>
      <c r="D688" s="190" t="str">
        <f>+VLOOKUP(B:B,INSUMOS!A:C,3,FALSE)</f>
        <v>GLB</v>
      </c>
      <c r="E688" s="221">
        <v>0.13495837681159401</v>
      </c>
      <c r="F688" s="240"/>
      <c r="G688" s="220">
        <f>+VLOOKUP(B:B,INSUMOS!A:H,4,FALSE)</f>
        <v>4066.5798144</v>
      </c>
      <c r="H688" s="220">
        <f t="shared" ref="H688:J690" si="109">($E688+$F688)*G688</f>
        <v>548.81901092621717</v>
      </c>
      <c r="I688" s="220">
        <f>+VLOOKUP(B:B,INSUMOS!A:H,5,FALSE)</f>
        <v>0</v>
      </c>
      <c r="J688" s="220">
        <f t="shared" si="109"/>
        <v>0</v>
      </c>
      <c r="K688" s="57"/>
      <c r="L688" s="103"/>
    </row>
    <row r="689" spans="1:12" ht="15" outlineLevel="1" x14ac:dyDescent="0.2">
      <c r="A689" s="165"/>
      <c r="B689" s="165" t="s">
        <v>1316</v>
      </c>
      <c r="C689" s="217" t="str">
        <f>+VLOOKUP(B:B,INSUMOS!A:C,2,FALSE)</f>
        <v xml:space="preserve">AUTOMÁTICO ENCHUFABLE,  LUMINEX 1X15 -30A-40/ 10KA </v>
      </c>
      <c r="D689" s="190" t="str">
        <f>+VLOOKUP(B:B,INSUMOS!A:C,3,FALSE)</f>
        <v>UN</v>
      </c>
      <c r="E689" s="221">
        <v>6</v>
      </c>
      <c r="F689" s="240"/>
      <c r="G689" s="220">
        <f>+VLOOKUP(B:B,INSUMOS!A:H,4,FALSE)</f>
        <v>13493.369856000001</v>
      </c>
      <c r="H689" s="220">
        <f t="shared" si="109"/>
        <v>80960.219136</v>
      </c>
      <c r="I689" s="220">
        <f>+VLOOKUP(B:B,INSUMOS!A:H,5,FALSE)</f>
        <v>0</v>
      </c>
      <c r="J689" s="220">
        <f t="shared" si="109"/>
        <v>0</v>
      </c>
      <c r="K689" s="57"/>
      <c r="L689" s="103"/>
    </row>
    <row r="690" spans="1:12" ht="15" outlineLevel="1" x14ac:dyDescent="0.2">
      <c r="A690" s="165"/>
      <c r="B690" s="165" t="s">
        <v>117</v>
      </c>
      <c r="C690" s="217" t="str">
        <f>+VLOOKUP(B:B,INSUMOS!A:C,2,FALSE)</f>
        <v>CUADRILLA  ELECTRICAS (OFICIAL+AYUDANTE) CON PRESTACIONES</v>
      </c>
      <c r="D690" s="190" t="str">
        <f>+VLOOKUP(B:B,INSUMOS!A:C,3,FALSE)</f>
        <v>HC</v>
      </c>
      <c r="E690" s="221">
        <v>0.18</v>
      </c>
      <c r="F690" s="240"/>
      <c r="G690" s="220">
        <f>+VLOOKUP(B:B,INSUMOS!A:H,4,FALSE)</f>
        <v>37283.034359999998</v>
      </c>
      <c r="H690" s="220">
        <f t="shared" si="109"/>
        <v>6710.9461847999992</v>
      </c>
      <c r="I690" s="220">
        <f>+VLOOKUP(B:B,INSUMOS!A:H,5,FALSE)</f>
        <v>0</v>
      </c>
      <c r="J690" s="220">
        <f t="shared" si="109"/>
        <v>0</v>
      </c>
      <c r="K690" s="57"/>
      <c r="L690" s="103"/>
    </row>
    <row r="691" spans="1:12" ht="15" x14ac:dyDescent="0.2">
      <c r="A691" s="211" t="s">
        <v>1985</v>
      </c>
      <c r="B691" s="211"/>
      <c r="C691" s="248" t="s">
        <v>1986</v>
      </c>
      <c r="D691" s="213" t="s">
        <v>287</v>
      </c>
      <c r="E691" s="214"/>
      <c r="F691" s="215"/>
      <c r="G691" s="216"/>
      <c r="H691" s="216">
        <f>SUBTOTAL(9,H692:H702)</f>
        <v>52779.514735622652</v>
      </c>
      <c r="I691" s="216"/>
      <c r="J691" s="216">
        <f>SUBTOTAL(9,J692:J702)</f>
        <v>0</v>
      </c>
      <c r="K691" s="57"/>
      <c r="L691" s="103"/>
    </row>
    <row r="692" spans="1:12" ht="15" outlineLevel="1" x14ac:dyDescent="0.2">
      <c r="A692" s="246"/>
      <c r="B692" s="246" t="s">
        <v>1294</v>
      </c>
      <c r="C692" s="217" t="str">
        <f>+VLOOKUP(B:B,INSUMOS!A:C,2,FALSE)</f>
        <v>ADAPTADOR TERMINAL CONDUIT 1/2"</v>
      </c>
      <c r="D692" s="190" t="str">
        <f>+VLOOKUP(B:B,INSUMOS!A:C,3,FALSE)</f>
        <v>UN</v>
      </c>
      <c r="E692" s="255">
        <v>2</v>
      </c>
      <c r="F692" s="241"/>
      <c r="G692" s="220">
        <f>+VLOOKUP(B:B,INSUMOS!A:H,4,FALSE)</f>
        <v>563.66386206719994</v>
      </c>
      <c r="H692" s="220">
        <f t="shared" ref="H692:J702" si="110">($E692+$F692)*G692</f>
        <v>1127.3277241343999</v>
      </c>
      <c r="I692" s="220">
        <f>+VLOOKUP(B:B,INSUMOS!A:H,5,FALSE)</f>
        <v>0</v>
      </c>
      <c r="J692" s="220">
        <f t="shared" si="110"/>
        <v>0</v>
      </c>
      <c r="K692" s="57"/>
      <c r="L692" s="103"/>
    </row>
    <row r="693" spans="1:12" ht="15" outlineLevel="1" x14ac:dyDescent="0.2">
      <c r="A693" s="246"/>
      <c r="B693" s="246" t="s">
        <v>1292</v>
      </c>
      <c r="C693" s="217" t="str">
        <f>+VLOOKUP(B:B,INSUMOS!A:C,2,FALSE)</f>
        <v>ALAMBRE COBRE DESNUDO 12 AWG</v>
      </c>
      <c r="D693" s="190" t="str">
        <f>+VLOOKUP(B:B,INSUMOS!A:C,3,FALSE)</f>
        <v>ML</v>
      </c>
      <c r="E693" s="255">
        <v>1</v>
      </c>
      <c r="F693" s="241"/>
      <c r="G693" s="220">
        <f>+VLOOKUP(B:B,INSUMOS!A:H,4,FALSE)</f>
        <v>2250.5084034048</v>
      </c>
      <c r="H693" s="220">
        <f t="shared" si="110"/>
        <v>2250.5084034048</v>
      </c>
      <c r="I693" s="220">
        <f>+VLOOKUP(B:B,INSUMOS!A:H,5,FALSE)</f>
        <v>0</v>
      </c>
      <c r="J693" s="220">
        <f t="shared" si="110"/>
        <v>0</v>
      </c>
      <c r="K693" s="57"/>
      <c r="L693" s="103"/>
    </row>
    <row r="694" spans="1:12" ht="15" outlineLevel="1" x14ac:dyDescent="0.2">
      <c r="A694" s="246"/>
      <c r="B694" s="246" t="s">
        <v>1288</v>
      </c>
      <c r="C694" s="217" t="str">
        <f>+VLOOKUP(B:B,INSUMOS!A:C,2,FALSE)</f>
        <v>ALAMBRE COBRE THW 12 AWG</v>
      </c>
      <c r="D694" s="190" t="str">
        <f>+VLOOKUP(B:B,INSUMOS!A:C,3,FALSE)</f>
        <v>ML</v>
      </c>
      <c r="E694" s="255">
        <v>1</v>
      </c>
      <c r="F694" s="241"/>
      <c r="G694" s="220">
        <f>+VLOOKUP(B:B,INSUMOS!A:H,4,FALSE)</f>
        <v>2325.6503804928002</v>
      </c>
      <c r="H694" s="220">
        <f t="shared" si="110"/>
        <v>2325.6503804928002</v>
      </c>
      <c r="I694" s="220">
        <f>+VLOOKUP(B:B,INSUMOS!A:H,5,FALSE)</f>
        <v>0</v>
      </c>
      <c r="J694" s="220">
        <f t="shared" si="110"/>
        <v>0</v>
      </c>
      <c r="K694" s="57"/>
      <c r="L694" s="103"/>
    </row>
    <row r="695" spans="1:12" ht="15" outlineLevel="1" x14ac:dyDescent="0.2">
      <c r="A695" s="246"/>
      <c r="B695" s="246" t="s">
        <v>1284</v>
      </c>
      <c r="C695" s="217" t="str">
        <f>+VLOOKUP(B:B,INSUMOS!A:C,2,FALSE)</f>
        <v>CAJA 5800 GALVANIZADO</v>
      </c>
      <c r="D695" s="190" t="str">
        <f>+VLOOKUP(B:B,INSUMOS!A:C,3,FALSE)</f>
        <v>UN</v>
      </c>
      <c r="E695" s="255">
        <v>1</v>
      </c>
      <c r="F695" s="241"/>
      <c r="G695" s="220">
        <f>+VLOOKUP(B:B,INSUMOS!A:H,4,FALSE)</f>
        <v>6129.3694467072</v>
      </c>
      <c r="H695" s="220">
        <f t="shared" si="110"/>
        <v>6129.3694467072</v>
      </c>
      <c r="I695" s="220">
        <f>+VLOOKUP(B:B,INSUMOS!A:H,5,FALSE)</f>
        <v>0</v>
      </c>
      <c r="J695" s="220">
        <f t="shared" si="110"/>
        <v>0</v>
      </c>
      <c r="K695" s="57"/>
      <c r="L695" s="103"/>
    </row>
    <row r="696" spans="1:12" ht="15" outlineLevel="1" x14ac:dyDescent="0.2">
      <c r="A696" s="246"/>
      <c r="B696" s="246" t="s">
        <v>1324</v>
      </c>
      <c r="C696" s="217" t="str">
        <f>+VLOOKUP(B:B,INSUMOS!A:C,2,FALSE)</f>
        <v>CONECTOR DE RESORTE AMARILLO "Y" 22-12 AWG</v>
      </c>
      <c r="D696" s="190" t="str">
        <f>+VLOOKUP(B:B,INSUMOS!A:C,3,FALSE)</f>
        <v>UN</v>
      </c>
      <c r="E696" s="255">
        <v>3</v>
      </c>
      <c r="F696" s="241"/>
      <c r="G696" s="220">
        <f>+VLOOKUP(B:B,INSUMOS!A:H,4,FALSE)</f>
        <v>719.23375104000002</v>
      </c>
      <c r="H696" s="220">
        <f t="shared" si="110"/>
        <v>2157.7012531199998</v>
      </c>
      <c r="I696" s="220">
        <f>+VLOOKUP(B:B,INSUMOS!A:H,5,FALSE)</f>
        <v>0</v>
      </c>
      <c r="J696" s="220">
        <f t="shared" si="110"/>
        <v>0</v>
      </c>
      <c r="K696" s="57"/>
      <c r="L696" s="103"/>
    </row>
    <row r="697" spans="1:12" ht="15" outlineLevel="1" x14ac:dyDescent="0.2">
      <c r="A697" s="246"/>
      <c r="B697" s="246" t="s">
        <v>251</v>
      </c>
      <c r="C697" s="217" t="str">
        <f>+VLOOKUP(B:B,INSUMOS!A:C,2,FALSE)</f>
        <v>HERRAMIENTA MENOR</v>
      </c>
      <c r="D697" s="190" t="str">
        <f>+VLOOKUP(B:B,INSUMOS!A:C,3,FALSE)</f>
        <v>GLB</v>
      </c>
      <c r="E697" s="255">
        <v>0.05</v>
      </c>
      <c r="F697" s="241"/>
      <c r="G697" s="220">
        <f>+VLOOKUP(B:B,INSUMOS!A:H,4,FALSE)</f>
        <v>4066.5798144</v>
      </c>
      <c r="H697" s="220">
        <f t="shared" si="110"/>
        <v>203.32899072000001</v>
      </c>
      <c r="I697" s="220">
        <f>+VLOOKUP(B:B,INSUMOS!A:H,5,FALSE)</f>
        <v>0</v>
      </c>
      <c r="J697" s="220">
        <f t="shared" si="110"/>
        <v>0</v>
      </c>
      <c r="K697" s="57"/>
      <c r="L697" s="103"/>
    </row>
    <row r="698" spans="1:12" ht="15" outlineLevel="1" x14ac:dyDescent="0.2">
      <c r="A698" s="246"/>
      <c r="B698" s="246" t="s">
        <v>117</v>
      </c>
      <c r="C698" s="217" t="str">
        <f>+VLOOKUP(B:B,INSUMOS!A:C,2,FALSE)</f>
        <v>CUADRILLA  ELECTRICAS (OFICIAL+AYUDANTE) CON PRESTACIONES</v>
      </c>
      <c r="D698" s="190" t="str">
        <f>+VLOOKUP(B:B,INSUMOS!A:C,3,FALSE)</f>
        <v>HC</v>
      </c>
      <c r="E698" s="255">
        <v>0.6</v>
      </c>
      <c r="F698" s="241"/>
      <c r="G698" s="220">
        <f>+VLOOKUP(B:B,INSUMOS!A:H,4,FALSE)</f>
        <v>37283.034359999998</v>
      </c>
      <c r="H698" s="220">
        <f t="shared" si="110"/>
        <v>22369.820615999997</v>
      </c>
      <c r="I698" s="220">
        <f>+VLOOKUP(B:B,INSUMOS!A:H,5,FALSE)</f>
        <v>0</v>
      </c>
      <c r="J698" s="220">
        <f t="shared" si="110"/>
        <v>0</v>
      </c>
      <c r="K698" s="57"/>
      <c r="L698" s="103"/>
    </row>
    <row r="699" spans="1:12" ht="15" outlineLevel="1" x14ac:dyDescent="0.2">
      <c r="A699" s="246"/>
      <c r="B699" s="246" t="s">
        <v>639</v>
      </c>
      <c r="C699" s="217" t="str">
        <f>+VLOOKUP(B:B,INSUMOS!A:C,2,FALSE)</f>
        <v>LIMPIADOR REMOVEDOR PARA PVC Y CPVC (1/4 GAL)</v>
      </c>
      <c r="D699" s="190" t="str">
        <f>+VLOOKUP(B:B,INSUMOS!A:C,3,FALSE)</f>
        <v>UN</v>
      </c>
      <c r="E699" s="255">
        <v>0.01</v>
      </c>
      <c r="F699" s="241"/>
      <c r="G699" s="220">
        <f>+VLOOKUP(B:B,INSUMOS!A:H,4,FALSE)</f>
        <v>75022.727884492793</v>
      </c>
      <c r="H699" s="220">
        <f t="shared" si="110"/>
        <v>750.22727884492792</v>
      </c>
      <c r="I699" s="220">
        <f>+VLOOKUP(B:B,INSUMOS!A:H,5,FALSE)</f>
        <v>0</v>
      </c>
      <c r="J699" s="220">
        <f t="shared" si="110"/>
        <v>0</v>
      </c>
      <c r="K699" s="57"/>
      <c r="L699" s="103"/>
    </row>
    <row r="700" spans="1:12" ht="15" outlineLevel="1" x14ac:dyDescent="0.2">
      <c r="A700" s="246"/>
      <c r="B700" s="246" t="s">
        <v>633</v>
      </c>
      <c r="C700" s="217" t="str">
        <f>+VLOOKUP(B:B,INSUMOS!A:C,2,FALSE)</f>
        <v>SOLDADURA PVC BOUNDING 1/8 GALON</v>
      </c>
      <c r="D700" s="190" t="str">
        <f>+VLOOKUP(B:B,INSUMOS!A:C,3,FALSE)</f>
        <v>UN</v>
      </c>
      <c r="E700" s="255">
        <v>0.01</v>
      </c>
      <c r="F700" s="241"/>
      <c r="G700" s="220">
        <f>+VLOOKUP(B:B,INSUMOS!A:H,4,FALSE)</f>
        <v>70774.173265612801</v>
      </c>
      <c r="H700" s="220">
        <f t="shared" si="110"/>
        <v>707.74173265612797</v>
      </c>
      <c r="I700" s="220">
        <f>+VLOOKUP(B:B,INSUMOS!A:H,5,FALSE)</f>
        <v>0</v>
      </c>
      <c r="J700" s="220">
        <f t="shared" si="110"/>
        <v>0</v>
      </c>
      <c r="K700" s="57"/>
      <c r="L700" s="103"/>
    </row>
    <row r="701" spans="1:12" ht="15" outlineLevel="1" x14ac:dyDescent="0.2">
      <c r="A701" s="246"/>
      <c r="B701" s="246" t="s">
        <v>1278</v>
      </c>
      <c r="C701" s="217" t="str">
        <f>+VLOOKUP(B:B,INSUMOS!A:C,2,FALSE)</f>
        <v xml:space="preserve">TOMA CORRIENTE DOBLE </v>
      </c>
      <c r="D701" s="190" t="str">
        <f>+VLOOKUP(B:B,INSUMOS!A:C,3,FALSE)</f>
        <v>UN</v>
      </c>
      <c r="E701" s="255">
        <v>1</v>
      </c>
      <c r="F701" s="241"/>
      <c r="G701" s="220">
        <f>+VLOOKUP(B:B,INSUMOS!A:H,4,FALSE)</f>
        <v>10978.317127987199</v>
      </c>
      <c r="H701" s="220">
        <f t="shared" si="110"/>
        <v>10978.317127987199</v>
      </c>
      <c r="I701" s="220">
        <f>+VLOOKUP(B:B,INSUMOS!A:H,5,FALSE)</f>
        <v>0</v>
      </c>
      <c r="J701" s="220">
        <f t="shared" si="110"/>
        <v>0</v>
      </c>
      <c r="K701" s="57"/>
      <c r="L701" s="103"/>
    </row>
    <row r="702" spans="1:12" ht="15" outlineLevel="1" x14ac:dyDescent="0.2">
      <c r="A702" s="246"/>
      <c r="B702" s="246" t="s">
        <v>1286</v>
      </c>
      <c r="C702" s="217" t="str">
        <f>+VLOOKUP(B:B,INSUMOS!A:C,2,FALSE)</f>
        <v>TUBO CONDUIT PVC 1/2"</v>
      </c>
      <c r="D702" s="190" t="str">
        <f>+VLOOKUP(B:B,INSUMOS!A:C,3,FALSE)</f>
        <v>UN</v>
      </c>
      <c r="E702" s="255">
        <f>1/3*2</f>
        <v>0.66666666666666663</v>
      </c>
      <c r="F702" s="241"/>
      <c r="G702" s="220">
        <f>+VLOOKUP(B:B,INSUMOS!A:H,4,FALSE)</f>
        <v>5669.2826723327998</v>
      </c>
      <c r="H702" s="220">
        <f t="shared" si="110"/>
        <v>3779.5217815551996</v>
      </c>
      <c r="I702" s="220">
        <f>+VLOOKUP(B:B,INSUMOS!A:H,5,FALSE)</f>
        <v>0</v>
      </c>
      <c r="J702" s="220">
        <f t="shared" si="110"/>
        <v>0</v>
      </c>
      <c r="K702" s="57"/>
      <c r="L702" s="103"/>
    </row>
    <row r="703" spans="1:12" ht="30" x14ac:dyDescent="0.2">
      <c r="A703" s="211" t="s">
        <v>1987</v>
      </c>
      <c r="B703" s="211"/>
      <c r="C703" s="248" t="s">
        <v>1988</v>
      </c>
      <c r="D703" s="213" t="s">
        <v>287</v>
      </c>
      <c r="E703" s="214"/>
      <c r="F703" s="215"/>
      <c r="G703" s="216"/>
      <c r="H703" s="216">
        <f>SUBTOTAL(9,H704:H712)</f>
        <v>76636.934696237673</v>
      </c>
      <c r="I703" s="216"/>
      <c r="J703" s="216">
        <f>SUBTOTAL(9,J704:J712)</f>
        <v>0</v>
      </c>
      <c r="K703" s="57"/>
      <c r="L703" s="103"/>
    </row>
    <row r="704" spans="1:12" ht="15" outlineLevel="1" x14ac:dyDescent="0.2">
      <c r="A704" s="246"/>
      <c r="B704" s="246" t="s">
        <v>251</v>
      </c>
      <c r="C704" s="217" t="str">
        <f>+VLOOKUP(B:B,INSUMOS!A:C,2,FALSE)</f>
        <v>HERRAMIENTA MENOR</v>
      </c>
      <c r="D704" s="190" t="str">
        <f>+VLOOKUP(B:B,INSUMOS!A:C,3,FALSE)</f>
        <v>GLB</v>
      </c>
      <c r="E704" s="255">
        <v>0.85009623188405803</v>
      </c>
      <c r="F704" s="241"/>
      <c r="G704" s="220">
        <f>+VLOOKUP(B:B,INSUMOS!A:H,4,FALSE)</f>
        <v>4066.5798144</v>
      </c>
      <c r="H704" s="220">
        <f t="shared" ref="H704:J712" si="111">($E704+$F704)*G704</f>
        <v>3456.9841768772121</v>
      </c>
      <c r="I704" s="220">
        <f>+VLOOKUP(B:B,INSUMOS!A:H,5,FALSE)</f>
        <v>0</v>
      </c>
      <c r="J704" s="220">
        <f t="shared" si="111"/>
        <v>0</v>
      </c>
      <c r="K704" s="57"/>
      <c r="L704" s="103"/>
    </row>
    <row r="705" spans="1:12" ht="15" outlineLevel="1" x14ac:dyDescent="0.2">
      <c r="A705" s="246"/>
      <c r="B705" s="246" t="s">
        <v>283</v>
      </c>
      <c r="C705" s="217" t="str">
        <f>+VLOOKUP(B:B,INSUMOS!A:C,2,FALSE)</f>
        <v>ANDAMIO TUBULAR 15*15 C/CRUCETA</v>
      </c>
      <c r="D705" s="190" t="str">
        <f>+VLOOKUP(B:B,INSUMOS!A:C,3,FALSE)</f>
        <v>DIA</v>
      </c>
      <c r="E705" s="255">
        <v>0.21430997442455244</v>
      </c>
      <c r="F705" s="241"/>
      <c r="G705" s="220">
        <f>+VLOOKUP(B:B,INSUMOS!A:H,4,FALSE)</f>
        <v>3667.3493760000001</v>
      </c>
      <c r="H705" s="220">
        <f t="shared" si="111"/>
        <v>785.94955097645834</v>
      </c>
      <c r="I705" s="220">
        <f>+VLOOKUP(B:B,INSUMOS!A:H,5,FALSE)</f>
        <v>0</v>
      </c>
      <c r="J705" s="220">
        <f t="shared" si="111"/>
        <v>0</v>
      </c>
      <c r="K705" s="57"/>
      <c r="L705" s="103"/>
    </row>
    <row r="706" spans="1:12" ht="15" outlineLevel="1" x14ac:dyDescent="0.2">
      <c r="A706" s="246"/>
      <c r="B706" s="246" t="s">
        <v>1324</v>
      </c>
      <c r="C706" s="217" t="str">
        <f>+VLOOKUP(B:B,INSUMOS!A:C,2,FALSE)</f>
        <v>CONECTOR DE RESORTE AMARILLO "Y" 22-12 AWG</v>
      </c>
      <c r="D706" s="190" t="str">
        <f>+VLOOKUP(B:B,INSUMOS!A:C,3,FALSE)</f>
        <v>UN</v>
      </c>
      <c r="E706" s="255">
        <v>3</v>
      </c>
      <c r="F706" s="241"/>
      <c r="G706" s="220">
        <f>+VLOOKUP(B:B,INSUMOS!A:H,4,FALSE)</f>
        <v>719.23375104000002</v>
      </c>
      <c r="H706" s="220">
        <f t="shared" si="111"/>
        <v>2157.7012531199998</v>
      </c>
      <c r="I706" s="220">
        <f>+VLOOKUP(B:B,INSUMOS!A:H,5,FALSE)</f>
        <v>0</v>
      </c>
      <c r="J706" s="220">
        <f t="shared" si="111"/>
        <v>0</v>
      </c>
      <c r="K706" s="57"/>
      <c r="L706" s="103"/>
    </row>
    <row r="707" spans="1:12" ht="15" outlineLevel="1" x14ac:dyDescent="0.2">
      <c r="A707" s="246"/>
      <c r="B707" s="246" t="s">
        <v>1451</v>
      </c>
      <c r="C707" s="217" t="str">
        <f>+VLOOKUP(B:B,INSUMOS!A:C,2,FALSE)</f>
        <v>CABLE ENCAUCHETADO 1X12</v>
      </c>
      <c r="D707" s="190" t="s">
        <v>362</v>
      </c>
      <c r="E707" s="255">
        <v>3</v>
      </c>
      <c r="F707" s="241"/>
      <c r="G707" s="220">
        <f>+VLOOKUP(B:B,INSUMOS!A:H,4,FALSE)</f>
        <v>5756.3458560000008</v>
      </c>
      <c r="H707" s="220">
        <f t="shared" si="111"/>
        <v>17269.037568000003</v>
      </c>
      <c r="I707" s="220">
        <f>+VLOOKUP(B:B,INSUMOS!A:H,5,FALSE)</f>
        <v>0</v>
      </c>
      <c r="J707" s="220">
        <f t="shared" si="111"/>
        <v>0</v>
      </c>
      <c r="K707" s="57"/>
      <c r="L707" s="103"/>
    </row>
    <row r="708" spans="1:12" ht="30" outlineLevel="1" x14ac:dyDescent="0.2">
      <c r="A708" s="246"/>
      <c r="B708" s="246" t="s">
        <v>1677</v>
      </c>
      <c r="C708" s="217" t="str">
        <f>+VLOOKUP(B:B,INSUMOS!A:C,2,FALSE)</f>
        <v>BOMBILLOS LED PARA HABITACIONES - ESPACIOS AMPLIOS (BOMBILLO LED 14W-18W)</v>
      </c>
      <c r="D708" s="190" t="s">
        <v>362</v>
      </c>
      <c r="E708" s="255">
        <v>0.5</v>
      </c>
      <c r="F708" s="241"/>
      <c r="G708" s="220">
        <f>+VLOOKUP(B:B,INSUMOS!A:H,4,FALSE)</f>
        <v>12646.629949440001</v>
      </c>
      <c r="H708" s="220">
        <f t="shared" ref="H708:H709" si="112">($E708+$F708)*G708</f>
        <v>6323.3149747200005</v>
      </c>
      <c r="I708" s="220"/>
      <c r="J708" s="220"/>
      <c r="K708" s="57"/>
      <c r="L708" s="103"/>
    </row>
    <row r="709" spans="1:12" ht="30" outlineLevel="1" x14ac:dyDescent="0.2">
      <c r="A709" s="246"/>
      <c r="B709" s="246" t="s">
        <v>1679</v>
      </c>
      <c r="C709" s="217" t="str">
        <f>+VLOOKUP(B:B,INSUMOS!A:C,2,FALSE)</f>
        <v>BOMBILLOS LED PARA COCINAS BAÑOS- ESPACIOS PEQUEÑOS (BOMBILLO LED 115W-12W)</v>
      </c>
      <c r="D709" s="190" t="s">
        <v>362</v>
      </c>
      <c r="E709" s="255">
        <v>0.5</v>
      </c>
      <c r="F709" s="241"/>
      <c r="G709" s="220">
        <f>+VLOOKUP(B:B,INSUMOS!A:H,4,FALSE)</f>
        <v>10111.36192512</v>
      </c>
      <c r="H709" s="220">
        <f t="shared" si="112"/>
        <v>5055.6809625599999</v>
      </c>
      <c r="I709" s="220"/>
      <c r="J709" s="220"/>
      <c r="K709" s="57"/>
      <c r="L709" s="103"/>
    </row>
    <row r="710" spans="1:12" ht="30" outlineLevel="1" x14ac:dyDescent="0.2">
      <c r="A710" s="246"/>
      <c r="B710" s="246" t="s">
        <v>125</v>
      </c>
      <c r="C710" s="217" t="str">
        <f>+VLOOKUP(B:B,INSUMOS!A:C,2,FALSE)</f>
        <v>CUADDRILLA ESPECIALIZADA PARA PERFORACION DE CIELO RASO INCLUYE COPIA SIERRA</v>
      </c>
      <c r="D710" s="190" t="str">
        <f>+VLOOKUP(B:B,INSUMOS!A:C,3,FALSE)</f>
        <v>HC</v>
      </c>
      <c r="E710" s="224">
        <v>2</v>
      </c>
      <c r="F710" s="241"/>
      <c r="G710" s="220">
        <f>+VLOOKUP(B:B,INSUMOS!A:H,4,FALSE)</f>
        <v>1949.8439999999998</v>
      </c>
      <c r="H710" s="220">
        <f t="shared" si="111"/>
        <v>3899.6879999999996</v>
      </c>
      <c r="I710" s="220">
        <f>+VLOOKUP(B:B,INSUMOS!A:H,5,FALSE)</f>
        <v>0</v>
      </c>
      <c r="J710" s="220">
        <f t="shared" si="111"/>
        <v>0</v>
      </c>
      <c r="K710" s="57"/>
      <c r="L710" s="103"/>
    </row>
    <row r="711" spans="1:12" ht="15" outlineLevel="1" x14ac:dyDescent="0.2">
      <c r="A711" s="246"/>
      <c r="B711" s="246" t="s">
        <v>753</v>
      </c>
      <c r="C711" s="217" t="str">
        <f>+VLOOKUP(B:B,INSUMOS!A:C,2,FALSE)</f>
        <v xml:space="preserve">TORNILLO LÁMINA #14X1/2" GOLOSO </v>
      </c>
      <c r="D711" s="190" t="str">
        <f>+VLOOKUP(B:B,INSUMOS!A:C,3,FALSE)</f>
        <v>UN</v>
      </c>
      <c r="E711" s="255">
        <v>3</v>
      </c>
      <c r="F711" s="241"/>
      <c r="G711" s="220">
        <f>+VLOOKUP(B:B,INSUMOS!A:H,4,FALSE)</f>
        <v>135.18128332800001</v>
      </c>
      <c r="H711" s="220">
        <f t="shared" si="111"/>
        <v>405.54384998400002</v>
      </c>
      <c r="I711" s="220">
        <f>+VLOOKUP(B:B,INSUMOS!A:H,5,FALSE)</f>
        <v>0</v>
      </c>
      <c r="J711" s="220">
        <f t="shared" si="111"/>
        <v>0</v>
      </c>
      <c r="K711" s="57"/>
      <c r="L711" s="103"/>
    </row>
    <row r="712" spans="1:12" ht="15" outlineLevel="1" x14ac:dyDescent="0.2">
      <c r="A712" s="246"/>
      <c r="B712" s="246" t="s">
        <v>117</v>
      </c>
      <c r="C712" s="217" t="str">
        <f>+VLOOKUP(B:B,INSUMOS!A:C,2,FALSE)</f>
        <v>CUADRILLA  ELECTRICAS (OFICIAL+AYUDANTE) CON PRESTACIONES</v>
      </c>
      <c r="D712" s="190" t="str">
        <f>+VLOOKUP(B:B,INSUMOS!A:C,3,FALSE)</f>
        <v>HC</v>
      </c>
      <c r="E712" s="255">
        <v>1</v>
      </c>
      <c r="F712" s="241"/>
      <c r="G712" s="220">
        <f>+VLOOKUP(B:B,INSUMOS!A:H,4,FALSE)</f>
        <v>37283.034359999998</v>
      </c>
      <c r="H712" s="220">
        <f t="shared" si="111"/>
        <v>37283.034359999998</v>
      </c>
      <c r="I712" s="220">
        <f>+VLOOKUP(B:B,INSUMOS!A:H,5,FALSE)</f>
        <v>0</v>
      </c>
      <c r="J712" s="220">
        <f t="shared" si="111"/>
        <v>0</v>
      </c>
      <c r="K712" s="57"/>
      <c r="L712" s="103"/>
    </row>
    <row r="713" spans="1:12" ht="15" x14ac:dyDescent="0.2">
      <c r="A713" s="211" t="s">
        <v>1989</v>
      </c>
      <c r="B713" s="211"/>
      <c r="C713" s="248" t="s">
        <v>1990</v>
      </c>
      <c r="D713" s="213" t="s">
        <v>287</v>
      </c>
      <c r="E713" s="214"/>
      <c r="F713" s="215"/>
      <c r="G713" s="216"/>
      <c r="H713" s="216">
        <f>SUBTOTAL(9,H714:H724)</f>
        <v>77331.42552483287</v>
      </c>
      <c r="I713" s="216"/>
      <c r="J713" s="216">
        <f>SUBTOTAL(9,J714:J724)</f>
        <v>0</v>
      </c>
      <c r="K713" s="57"/>
      <c r="L713" s="103"/>
    </row>
    <row r="714" spans="1:12" ht="15" outlineLevel="1" x14ac:dyDescent="0.2">
      <c r="A714" s="246"/>
      <c r="B714" s="246" t="s">
        <v>251</v>
      </c>
      <c r="C714" s="217" t="str">
        <f>+VLOOKUP(B:B,INSUMOS!A:C,2,FALSE)</f>
        <v>HERRAMIENTA MENOR</v>
      </c>
      <c r="D714" s="190" t="str">
        <f>+VLOOKUP(B:B,INSUMOS!A:C,3,FALSE)</f>
        <v>GLB</v>
      </c>
      <c r="E714" s="255">
        <v>0.85009623188405803</v>
      </c>
      <c r="F714" s="241"/>
      <c r="G714" s="220">
        <f>+VLOOKUP(B:B,INSUMOS!A:H,4,FALSE)</f>
        <v>4066.5798144</v>
      </c>
      <c r="H714" s="220">
        <f t="shared" ref="H714:J724" si="113">($E714+$F714)*G714</f>
        <v>3456.9841768772121</v>
      </c>
      <c r="I714" s="220">
        <f>+VLOOKUP(B:B,INSUMOS!A:H,5,FALSE)</f>
        <v>0</v>
      </c>
      <c r="J714" s="220">
        <f t="shared" si="113"/>
        <v>0</v>
      </c>
      <c r="K714" s="57"/>
      <c r="L714" s="103"/>
    </row>
    <row r="715" spans="1:12" ht="15" outlineLevel="1" x14ac:dyDescent="0.2">
      <c r="A715" s="246"/>
      <c r="B715" s="246" t="s">
        <v>283</v>
      </c>
      <c r="C715" s="217" t="str">
        <f>+VLOOKUP(B:B,INSUMOS!A:C,2,FALSE)</f>
        <v>ANDAMIO TUBULAR 15*15 C/CRUCETA</v>
      </c>
      <c r="D715" s="190" t="str">
        <f>+VLOOKUP(B:B,INSUMOS!A:C,3,FALSE)</f>
        <v>DIA</v>
      </c>
      <c r="E715" s="255">
        <v>0.21430997442455244</v>
      </c>
      <c r="F715" s="241"/>
      <c r="G715" s="220">
        <f>+VLOOKUP(B:B,INSUMOS!A:H,4,FALSE)</f>
        <v>3667.3493760000001</v>
      </c>
      <c r="H715" s="220">
        <f t="shared" si="113"/>
        <v>785.94955097645834</v>
      </c>
      <c r="I715" s="220">
        <f>+VLOOKUP(B:B,INSUMOS!A:H,5,FALSE)</f>
        <v>0</v>
      </c>
      <c r="J715" s="220">
        <f t="shared" si="113"/>
        <v>0</v>
      </c>
      <c r="K715" s="57"/>
      <c r="L715" s="103"/>
    </row>
    <row r="716" spans="1:12" ht="15" outlineLevel="1" x14ac:dyDescent="0.2">
      <c r="A716" s="246"/>
      <c r="B716" s="246" t="s">
        <v>1324</v>
      </c>
      <c r="C716" s="217" t="str">
        <f>+VLOOKUP(B:B,INSUMOS!A:C,2,FALSE)</f>
        <v>CONECTOR DE RESORTE AMARILLO "Y" 22-12 AWG</v>
      </c>
      <c r="D716" s="190" t="str">
        <f>+VLOOKUP(B:B,INSUMOS!A:C,3,FALSE)</f>
        <v>UN</v>
      </c>
      <c r="E716" s="255">
        <v>3</v>
      </c>
      <c r="F716" s="241"/>
      <c r="G716" s="220">
        <f>+VLOOKUP(B:B,INSUMOS!A:H,4,FALSE)</f>
        <v>719.23375104000002</v>
      </c>
      <c r="H716" s="220">
        <f t="shared" si="113"/>
        <v>2157.7012531199998</v>
      </c>
      <c r="I716" s="220">
        <f>+VLOOKUP(B:B,INSUMOS!A:H,5,FALSE)</f>
        <v>0</v>
      </c>
      <c r="J716" s="220">
        <f t="shared" si="113"/>
        <v>0</v>
      </c>
      <c r="K716" s="57"/>
      <c r="L716" s="103"/>
    </row>
    <row r="717" spans="1:12" ht="15" outlineLevel="1" x14ac:dyDescent="0.2">
      <c r="A717" s="246"/>
      <c r="B717" s="246" t="s">
        <v>1284</v>
      </c>
      <c r="C717" s="217" t="str">
        <f>+VLOOKUP(B:B,INSUMOS!A:C,2,FALSE)</f>
        <v>CAJA 5800 GALVANIZADO</v>
      </c>
      <c r="D717" s="190" t="str">
        <f>+VLOOKUP(B:B,INSUMOS!A:C,3,FALSE)</f>
        <v>UN</v>
      </c>
      <c r="E717" s="255">
        <v>1</v>
      </c>
      <c r="F717" s="241"/>
      <c r="G717" s="220">
        <f>+VLOOKUP(B:B,INSUMOS!A:H,4,FALSE)</f>
        <v>6129.3694467072</v>
      </c>
      <c r="H717" s="220">
        <f t="shared" si="113"/>
        <v>6129.3694467072</v>
      </c>
      <c r="I717" s="220">
        <f>+VLOOKUP(B:B,INSUMOS!A:H,5,FALSE)</f>
        <v>0</v>
      </c>
      <c r="J717" s="220">
        <f t="shared" si="113"/>
        <v>0</v>
      </c>
      <c r="K717" s="57"/>
      <c r="L717" s="103"/>
    </row>
    <row r="718" spans="1:12" ht="15" outlineLevel="1" x14ac:dyDescent="0.2">
      <c r="A718" s="246"/>
      <c r="B718" s="246" t="s">
        <v>1405</v>
      </c>
      <c r="C718" s="217" t="str">
        <f>+VLOOKUP(B:B,INSUMOS!A:C,2,FALSE)</f>
        <v>Canaleta Para Cable 32mm X 12mm Con Adhesivo X 2 Metros</v>
      </c>
      <c r="D718" s="190" t="str">
        <f>+VLOOKUP(B:B,INSUMOS!A:C,3,FALSE)</f>
        <v>UN</v>
      </c>
      <c r="E718" s="255">
        <v>1</v>
      </c>
      <c r="F718" s="241"/>
      <c r="G718" s="220">
        <f>+VLOOKUP(B:B,INSUMOS!A:H,4,FALSE)</f>
        <v>11141.314560000001</v>
      </c>
      <c r="H718" s="220">
        <f t="shared" ref="H718" si="114">($E718+$F718)*G718</f>
        <v>11141.314560000001</v>
      </c>
      <c r="I718" s="220">
        <f>+VLOOKUP(B:B,INSUMOS!A:H,5,FALSE)</f>
        <v>0</v>
      </c>
      <c r="J718" s="220">
        <f t="shared" ref="J718" si="115">($E718+$F718)*I718</f>
        <v>0</v>
      </c>
      <c r="K718" s="57"/>
      <c r="L718" s="103"/>
    </row>
    <row r="719" spans="1:12" ht="15" outlineLevel="1" x14ac:dyDescent="0.2">
      <c r="A719" s="246"/>
      <c r="B719" s="246" t="s">
        <v>1286</v>
      </c>
      <c r="C719" s="217" t="str">
        <f>+VLOOKUP(B:B,INSUMOS!A:C,2,FALSE)</f>
        <v>TUBO CONDUIT PVC 1/2"</v>
      </c>
      <c r="D719" s="190" t="str">
        <f>+VLOOKUP(B:B,INSUMOS!A:C,3,FALSE)</f>
        <v>UN</v>
      </c>
      <c r="E719" s="224">
        <v>0.33333333333333331</v>
      </c>
      <c r="F719" s="241"/>
      <c r="G719" s="220">
        <f>+VLOOKUP(B:B,INSUMOS!A:H,4,FALSE)</f>
        <v>5669.2826723327998</v>
      </c>
      <c r="H719" s="220">
        <f t="shared" si="113"/>
        <v>1889.7608907775998</v>
      </c>
      <c r="I719" s="220">
        <f>+VLOOKUP(B:B,INSUMOS!A:H,5,FALSE)</f>
        <v>0</v>
      </c>
      <c r="J719" s="220">
        <f t="shared" si="113"/>
        <v>0</v>
      </c>
      <c r="K719" s="57"/>
      <c r="L719" s="103"/>
    </row>
    <row r="720" spans="1:12" ht="15" outlineLevel="1" x14ac:dyDescent="0.2">
      <c r="A720" s="246"/>
      <c r="B720" s="246" t="s">
        <v>1407</v>
      </c>
      <c r="C720" s="217" t="str">
        <f>+VLOOKUP(B:B,INSUMOS!A:C,2,FALSE)</f>
        <v>Tapa 5800 2X4 Aluminio</v>
      </c>
      <c r="D720" s="190" t="str">
        <f>+VLOOKUP(B:B,INSUMOS!A:C,3,FALSE)</f>
        <v>UN</v>
      </c>
      <c r="E720" s="224">
        <v>1</v>
      </c>
      <c r="F720" s="241"/>
      <c r="G720" s="220">
        <f>+VLOOKUP(B:B,INSUMOS!A:H,4,FALSE)</f>
        <v>7179.9582719999999</v>
      </c>
      <c r="H720" s="220">
        <f t="shared" si="113"/>
        <v>7179.9582719999999</v>
      </c>
      <c r="I720" s="220">
        <f>+VLOOKUP(B:B,INSUMOS!A:H,5,FALSE)</f>
        <v>0</v>
      </c>
      <c r="J720" s="220">
        <f t="shared" si="113"/>
        <v>0</v>
      </c>
      <c r="K720" s="57"/>
      <c r="L720" s="103"/>
    </row>
    <row r="721" spans="1:12" ht="15" outlineLevel="1" x14ac:dyDescent="0.2">
      <c r="A721" s="246"/>
      <c r="B721" s="246" t="s">
        <v>1292</v>
      </c>
      <c r="C721" s="217" t="str">
        <f>+VLOOKUP(B:B,INSUMOS!A:C,2,FALSE)</f>
        <v>ALAMBRE COBRE DESNUDO 12 AWG</v>
      </c>
      <c r="D721" s="190" t="str">
        <f>+VLOOKUP(B:B,INSUMOS!A:C,3,FALSE)</f>
        <v>ML</v>
      </c>
      <c r="E721" s="224">
        <v>1</v>
      </c>
      <c r="F721" s="241"/>
      <c r="G721" s="220">
        <f>+VLOOKUP(B:B,INSUMOS!A:H,4,FALSE)</f>
        <v>2250.5084034048</v>
      </c>
      <c r="H721" s="220">
        <f t="shared" si="113"/>
        <v>2250.5084034048</v>
      </c>
      <c r="I721" s="220">
        <f>+VLOOKUP(B:B,INSUMOS!A:H,5,FALSE)</f>
        <v>0</v>
      </c>
      <c r="J721" s="220">
        <f t="shared" si="113"/>
        <v>0</v>
      </c>
      <c r="K721" s="57"/>
      <c r="L721" s="103"/>
    </row>
    <row r="722" spans="1:12" ht="15" outlineLevel="1" x14ac:dyDescent="0.2">
      <c r="A722" s="246"/>
      <c r="B722" s="246" t="s">
        <v>1288</v>
      </c>
      <c r="C722" s="217" t="str">
        <f>+VLOOKUP(B:B,INSUMOS!A:C,2,FALSE)</f>
        <v>ALAMBRE COBRE THW 12 AWG</v>
      </c>
      <c r="D722" s="190" t="str">
        <f>+VLOOKUP(B:B,INSUMOS!A:C,3,FALSE)</f>
        <v>ML</v>
      </c>
      <c r="E722" s="224">
        <v>2</v>
      </c>
      <c r="F722" s="241"/>
      <c r="G722" s="220">
        <f>+VLOOKUP(B:B,INSUMOS!A:H,4,FALSE)</f>
        <v>2325.6503804928002</v>
      </c>
      <c r="H722" s="220">
        <f t="shared" si="113"/>
        <v>4651.3007609856004</v>
      </c>
      <c r="I722" s="220">
        <f>+VLOOKUP(B:B,INSUMOS!A:H,5,FALSE)</f>
        <v>0</v>
      </c>
      <c r="J722" s="220">
        <f t="shared" si="113"/>
        <v>0</v>
      </c>
      <c r="K722" s="57"/>
      <c r="L722" s="103"/>
    </row>
    <row r="723" spans="1:12" ht="15" outlineLevel="1" x14ac:dyDescent="0.2">
      <c r="A723" s="246"/>
      <c r="B723" s="246" t="s">
        <v>753</v>
      </c>
      <c r="C723" s="217" t="str">
        <f>+VLOOKUP(B:B,INSUMOS!A:C,2,FALSE)</f>
        <v xml:space="preserve">TORNILLO LÁMINA #14X1/2" GOLOSO </v>
      </c>
      <c r="D723" s="190" t="str">
        <f>+VLOOKUP(B:B,INSUMOS!A:C,3,FALSE)</f>
        <v>UN</v>
      </c>
      <c r="E723" s="255">
        <v>3</v>
      </c>
      <c r="F723" s="241"/>
      <c r="G723" s="220">
        <f>+VLOOKUP(B:B,INSUMOS!A:H,4,FALSE)</f>
        <v>135.18128332800001</v>
      </c>
      <c r="H723" s="220">
        <f t="shared" si="113"/>
        <v>405.54384998400002</v>
      </c>
      <c r="I723" s="220">
        <f>+VLOOKUP(B:B,INSUMOS!A:H,5,FALSE)</f>
        <v>0</v>
      </c>
      <c r="J723" s="220">
        <f t="shared" si="113"/>
        <v>0</v>
      </c>
      <c r="K723" s="57"/>
      <c r="L723" s="103"/>
    </row>
    <row r="724" spans="1:12" ht="15" outlineLevel="1" x14ac:dyDescent="0.2">
      <c r="A724" s="246"/>
      <c r="B724" s="246" t="s">
        <v>117</v>
      </c>
      <c r="C724" s="217" t="str">
        <f>+VLOOKUP(B:B,INSUMOS!A:C,2,FALSE)</f>
        <v>CUADRILLA  ELECTRICAS (OFICIAL+AYUDANTE) CON PRESTACIONES</v>
      </c>
      <c r="D724" s="190" t="str">
        <f>+VLOOKUP(B:B,INSUMOS!A:C,3,FALSE)</f>
        <v>HC</v>
      </c>
      <c r="E724" s="255">
        <v>1</v>
      </c>
      <c r="F724" s="241"/>
      <c r="G724" s="220">
        <f>+VLOOKUP(B:B,INSUMOS!A:H,4,FALSE)</f>
        <v>37283.034359999998</v>
      </c>
      <c r="H724" s="220">
        <f t="shared" si="113"/>
        <v>37283.034359999998</v>
      </c>
      <c r="I724" s="220">
        <f>+VLOOKUP(B:B,INSUMOS!A:H,5,FALSE)</f>
        <v>0</v>
      </c>
      <c r="J724" s="220">
        <f t="shared" si="113"/>
        <v>0</v>
      </c>
      <c r="K724" s="57"/>
      <c r="L724" s="103"/>
    </row>
    <row r="725" spans="1:12" ht="30" x14ac:dyDescent="0.2">
      <c r="A725" s="211" t="s">
        <v>1991</v>
      </c>
      <c r="B725" s="211"/>
      <c r="C725" s="248" t="s">
        <v>1992</v>
      </c>
      <c r="D725" s="213" t="s">
        <v>287</v>
      </c>
      <c r="E725" s="214"/>
      <c r="F725" s="215"/>
      <c r="G725" s="216"/>
      <c r="H725" s="216">
        <f>SUBTOTAL(9,H726:H732)</f>
        <v>43288.414838307093</v>
      </c>
      <c r="I725" s="216"/>
      <c r="J725" s="216">
        <f>SUBTOTAL(9,J726:J732)</f>
        <v>0</v>
      </c>
      <c r="K725" s="57"/>
      <c r="L725" s="103"/>
    </row>
    <row r="726" spans="1:12" ht="15" outlineLevel="1" x14ac:dyDescent="0.2">
      <c r="A726" s="165"/>
      <c r="B726" s="165" t="s">
        <v>251</v>
      </c>
      <c r="C726" s="217" t="str">
        <f>+VLOOKUP(B:B,INSUMOS!A:C,2,FALSE)</f>
        <v>HERRAMIENTA MENOR</v>
      </c>
      <c r="D726" s="190" t="str">
        <f>+VLOOKUP(B:B,INSUMOS!A:C,3,FALSE)</f>
        <v>GLB</v>
      </c>
      <c r="E726" s="221">
        <v>0.13584788405797099</v>
      </c>
      <c r="F726" s="240"/>
      <c r="G726" s="220">
        <f>+VLOOKUP(B:B,INSUMOS!A:H,4,FALSE)</f>
        <v>4066.5798144</v>
      </c>
      <c r="H726" s="220">
        <f t="shared" ref="H726:J732" si="116">($E726+$F726)*G726</f>
        <v>552.43626313909635</v>
      </c>
      <c r="I726" s="220">
        <f>+VLOOKUP(B:B,INSUMOS!A:H,5,FALSE)</f>
        <v>0</v>
      </c>
      <c r="J726" s="220">
        <f t="shared" si="116"/>
        <v>0</v>
      </c>
      <c r="K726" s="57"/>
      <c r="L726" s="103"/>
    </row>
    <row r="727" spans="1:12" ht="15" outlineLevel="1" x14ac:dyDescent="0.2">
      <c r="A727" s="246"/>
      <c r="B727" s="246" t="s">
        <v>1286</v>
      </c>
      <c r="C727" s="217" t="str">
        <f>+VLOOKUP(B:B,INSUMOS!A:C,2,FALSE)</f>
        <v>TUBO CONDUIT PVC 1/2"</v>
      </c>
      <c r="D727" s="190" t="str">
        <f>+VLOOKUP(B:B,INSUMOS!A:C,3,FALSE)</f>
        <v>UN</v>
      </c>
      <c r="E727" s="224">
        <v>0.33333333333333331</v>
      </c>
      <c r="F727" s="241"/>
      <c r="G727" s="220">
        <f>+VLOOKUP(B:B,INSUMOS!A:H,4,FALSE)</f>
        <v>5669.2826723327998</v>
      </c>
      <c r="H727" s="220">
        <f t="shared" si="116"/>
        <v>1889.7608907775998</v>
      </c>
      <c r="I727" s="220">
        <f>+VLOOKUP(B:B,INSUMOS!A:H,5,FALSE)</f>
        <v>0</v>
      </c>
      <c r="J727" s="220">
        <f t="shared" si="116"/>
        <v>0</v>
      </c>
      <c r="K727" s="57"/>
      <c r="L727" s="103"/>
    </row>
    <row r="728" spans="1:12" ht="15" outlineLevel="1" x14ac:dyDescent="0.2">
      <c r="A728" s="246"/>
      <c r="B728" s="246" t="s">
        <v>1292</v>
      </c>
      <c r="C728" s="217" t="str">
        <f>+VLOOKUP(B:B,INSUMOS!A:C,2,FALSE)</f>
        <v>ALAMBRE COBRE DESNUDO 12 AWG</v>
      </c>
      <c r="D728" s="190" t="str">
        <f>+VLOOKUP(B:B,INSUMOS!A:C,3,FALSE)</f>
        <v>ML</v>
      </c>
      <c r="E728" s="224">
        <v>1</v>
      </c>
      <c r="F728" s="241"/>
      <c r="G728" s="220">
        <f>+VLOOKUP(B:B,INSUMOS!A:H,4,FALSE)</f>
        <v>2250.5084034048</v>
      </c>
      <c r="H728" s="220">
        <f t="shared" si="116"/>
        <v>2250.5084034048</v>
      </c>
      <c r="I728" s="220">
        <f>+VLOOKUP(B:B,INSUMOS!A:H,5,FALSE)</f>
        <v>0</v>
      </c>
      <c r="J728" s="220">
        <f t="shared" si="116"/>
        <v>0</v>
      </c>
      <c r="K728" s="57"/>
      <c r="L728" s="103"/>
    </row>
    <row r="729" spans="1:12" ht="15" outlineLevel="1" x14ac:dyDescent="0.2">
      <c r="A729" s="246"/>
      <c r="B729" s="246" t="s">
        <v>1288</v>
      </c>
      <c r="C729" s="217" t="str">
        <f>+VLOOKUP(B:B,INSUMOS!A:C,2,FALSE)</f>
        <v>ALAMBRE COBRE THW 12 AWG</v>
      </c>
      <c r="D729" s="190" t="str">
        <f>+VLOOKUP(B:B,INSUMOS!A:C,3,FALSE)</f>
        <v>ML</v>
      </c>
      <c r="E729" s="224">
        <v>2</v>
      </c>
      <c r="F729" s="241"/>
      <c r="G729" s="220">
        <f>+VLOOKUP(B:B,INSUMOS!A:H,4,FALSE)</f>
        <v>2325.6503804928002</v>
      </c>
      <c r="H729" s="220">
        <f t="shared" si="116"/>
        <v>4651.3007609856004</v>
      </c>
      <c r="I729" s="220">
        <f>+VLOOKUP(B:B,INSUMOS!A:H,5,FALSE)</f>
        <v>0</v>
      </c>
      <c r="J729" s="220">
        <f t="shared" si="116"/>
        <v>0</v>
      </c>
      <c r="K729" s="57"/>
      <c r="L729" s="103"/>
    </row>
    <row r="730" spans="1:12" ht="15" outlineLevel="1" x14ac:dyDescent="0.2">
      <c r="A730" s="170"/>
      <c r="B730" s="170" t="s">
        <v>1280</v>
      </c>
      <c r="C730" s="217" t="str">
        <f>+VLOOKUP(B:B,INSUMOS!A:C,2,FALSE)</f>
        <v>INTERRUPTOR SENCILLO</v>
      </c>
      <c r="D730" s="190" t="str">
        <f>+VLOOKUP(B:B,INSUMOS!A:C,3,FALSE)</f>
        <v>UN</v>
      </c>
      <c r="E730" s="221">
        <v>0.5</v>
      </c>
      <c r="F730" s="240"/>
      <c r="G730" s="220">
        <f>+VLOOKUP(B:B,INSUMOS!A:H,4,FALSE)</f>
        <v>11512.691712000002</v>
      </c>
      <c r="H730" s="220">
        <f t="shared" si="116"/>
        <v>5756.3458560000008</v>
      </c>
      <c r="I730" s="220">
        <f>+VLOOKUP(B:B,INSUMOS!A:H,5,FALSE)</f>
        <v>0</v>
      </c>
      <c r="J730" s="220">
        <f t="shared" si="116"/>
        <v>0</v>
      </c>
      <c r="K730" s="57"/>
      <c r="L730" s="103"/>
    </row>
    <row r="731" spans="1:12" ht="15" outlineLevel="1" x14ac:dyDescent="0.2">
      <c r="A731" s="170"/>
      <c r="B731" s="170" t="s">
        <v>1282</v>
      </c>
      <c r="C731" s="217" t="str">
        <f>+VLOOKUP(B:B,INSUMOS!A:C,2,FALSE)</f>
        <v>INTERRUPTOR DOBLE</v>
      </c>
      <c r="D731" s="190" t="str">
        <f>+VLOOKUP(B:B,INSUMOS!A:C,3,FALSE)</f>
        <v>UN</v>
      </c>
      <c r="E731" s="221">
        <v>0.5</v>
      </c>
      <c r="F731" s="240"/>
      <c r="G731" s="220">
        <f>+VLOOKUP(B:B,INSUMOS!A:H,4,FALSE)</f>
        <v>11636.484096</v>
      </c>
      <c r="H731" s="220">
        <f t="shared" si="116"/>
        <v>5818.2420480000001</v>
      </c>
      <c r="I731" s="220">
        <f>+VLOOKUP(B:B,INSUMOS!A:H,5,FALSE)</f>
        <v>0</v>
      </c>
      <c r="J731" s="220">
        <f t="shared" si="116"/>
        <v>0</v>
      </c>
      <c r="K731" s="57"/>
      <c r="L731" s="103"/>
    </row>
    <row r="732" spans="1:12" ht="15" outlineLevel="1" x14ac:dyDescent="0.2">
      <c r="A732" s="165"/>
      <c r="B732" s="165" t="s">
        <v>117</v>
      </c>
      <c r="C732" s="217" t="str">
        <f>+VLOOKUP(B:B,INSUMOS!A:C,2,FALSE)</f>
        <v>CUADRILLA  ELECTRICAS (OFICIAL+AYUDANTE) CON PRESTACIONES</v>
      </c>
      <c r="D732" s="190" t="str">
        <f>+VLOOKUP(B:B,INSUMOS!A:C,3,FALSE)</f>
        <v>HC</v>
      </c>
      <c r="E732" s="221">
        <v>0.6</v>
      </c>
      <c r="F732" s="240"/>
      <c r="G732" s="220">
        <f>+VLOOKUP(B:B,INSUMOS!A:H,4,FALSE)</f>
        <v>37283.034359999998</v>
      </c>
      <c r="H732" s="220">
        <f t="shared" si="116"/>
        <v>22369.820615999997</v>
      </c>
      <c r="I732" s="220">
        <f>+VLOOKUP(B:B,INSUMOS!A:H,5,FALSE)</f>
        <v>0</v>
      </c>
      <c r="J732" s="220">
        <f t="shared" si="116"/>
        <v>0</v>
      </c>
      <c r="K732" s="57"/>
      <c r="L732" s="103"/>
    </row>
    <row r="733" spans="1:12" ht="15" x14ac:dyDescent="0.2">
      <c r="A733" s="211" t="s">
        <v>1993</v>
      </c>
      <c r="B733" s="211"/>
      <c r="C733" s="256" t="s">
        <v>1994</v>
      </c>
      <c r="D733" s="257" t="s">
        <v>287</v>
      </c>
      <c r="E733" s="258"/>
      <c r="F733" s="259"/>
      <c r="G733" s="216"/>
      <c r="H733" s="216">
        <f>SUBTOTAL(9,H734:H739)</f>
        <v>39177.347482380792</v>
      </c>
      <c r="I733" s="216"/>
      <c r="J733" s="216">
        <f>SUBTOTAL(9,J734:J739)</f>
        <v>0</v>
      </c>
      <c r="K733" s="57"/>
      <c r="L733" s="103"/>
    </row>
    <row r="734" spans="1:12" ht="15" outlineLevel="1" x14ac:dyDescent="0.2">
      <c r="A734" s="223"/>
      <c r="B734" s="223" t="s">
        <v>251</v>
      </c>
      <c r="C734" s="217" t="str">
        <f>+VLOOKUP(B:B,INSUMOS!A:C,2,FALSE)</f>
        <v>HERRAMIENTA MENOR</v>
      </c>
      <c r="D734" s="190" t="str">
        <f>+VLOOKUP(B:B,INSUMOS!A:C,3,FALSE)</f>
        <v>GLB</v>
      </c>
      <c r="E734" s="224">
        <v>1</v>
      </c>
      <c r="F734" s="241"/>
      <c r="G734" s="220">
        <f>+VLOOKUP(B:B,INSUMOS!A:H,4,FALSE)</f>
        <v>4066.5798144</v>
      </c>
      <c r="H734" s="220">
        <f t="shared" ref="H734:J739" si="117">($E734+$F734)*G734</f>
        <v>4066.5798144</v>
      </c>
      <c r="I734" s="220">
        <f>+VLOOKUP(B:B,INSUMOS!A:H,5,FALSE)</f>
        <v>0</v>
      </c>
      <c r="J734" s="220">
        <f t="shared" si="117"/>
        <v>0</v>
      </c>
      <c r="K734" s="57"/>
      <c r="L734" s="103"/>
    </row>
    <row r="735" spans="1:12" ht="15" outlineLevel="1" x14ac:dyDescent="0.2">
      <c r="A735" s="246"/>
      <c r="B735" s="246" t="s">
        <v>1286</v>
      </c>
      <c r="C735" s="217" t="str">
        <f>+VLOOKUP(B:B,INSUMOS!A:C,2,FALSE)</f>
        <v>TUBO CONDUIT PVC 1/2"</v>
      </c>
      <c r="D735" s="190" t="str">
        <f>+VLOOKUP(B:B,INSUMOS!A:C,3,FALSE)</f>
        <v>UN</v>
      </c>
      <c r="E735" s="224">
        <v>0.33333333333333331</v>
      </c>
      <c r="F735" s="241"/>
      <c r="G735" s="220">
        <f>+VLOOKUP(B:B,INSUMOS!A:H,4,FALSE)</f>
        <v>5669.2826723327998</v>
      </c>
      <c r="H735" s="220">
        <f t="shared" si="117"/>
        <v>1889.7608907775998</v>
      </c>
      <c r="I735" s="220">
        <f>+VLOOKUP(B:B,INSUMOS!A:H,5,FALSE)</f>
        <v>0</v>
      </c>
      <c r="J735" s="220">
        <f t="shared" si="117"/>
        <v>0</v>
      </c>
      <c r="K735" s="57"/>
      <c r="L735" s="103"/>
    </row>
    <row r="736" spans="1:12" ht="15" outlineLevel="1" x14ac:dyDescent="0.2">
      <c r="A736" s="246"/>
      <c r="B736" s="246" t="s">
        <v>1292</v>
      </c>
      <c r="C736" s="217" t="str">
        <f>+VLOOKUP(B:B,INSUMOS!A:C,2,FALSE)</f>
        <v>ALAMBRE COBRE DESNUDO 12 AWG</v>
      </c>
      <c r="D736" s="190" t="str">
        <f>+VLOOKUP(B:B,INSUMOS!A:C,3,FALSE)</f>
        <v>ML</v>
      </c>
      <c r="E736" s="224">
        <v>1</v>
      </c>
      <c r="F736" s="241"/>
      <c r="G736" s="220">
        <f>+VLOOKUP(B:B,INSUMOS!A:H,4,FALSE)</f>
        <v>2250.5084034048</v>
      </c>
      <c r="H736" s="220">
        <f t="shared" si="117"/>
        <v>2250.5084034048</v>
      </c>
      <c r="I736" s="220">
        <f>+VLOOKUP(B:B,INSUMOS!A:H,5,FALSE)</f>
        <v>0</v>
      </c>
      <c r="J736" s="220">
        <f t="shared" si="117"/>
        <v>0</v>
      </c>
      <c r="K736" s="57"/>
      <c r="L736" s="103"/>
    </row>
    <row r="737" spans="1:12" ht="15" outlineLevel="1" x14ac:dyDescent="0.2">
      <c r="A737" s="246"/>
      <c r="B737" s="246" t="s">
        <v>1288</v>
      </c>
      <c r="C737" s="217" t="str">
        <f>+VLOOKUP(B:B,INSUMOS!A:C,2,FALSE)</f>
        <v>ALAMBRE COBRE THW 12 AWG</v>
      </c>
      <c r="D737" s="190" t="str">
        <f>+VLOOKUP(B:B,INSUMOS!A:C,3,FALSE)</f>
        <v>ML</v>
      </c>
      <c r="E737" s="224">
        <v>2</v>
      </c>
      <c r="F737" s="241"/>
      <c r="G737" s="220">
        <f>+VLOOKUP(B:B,INSUMOS!A:H,4,FALSE)</f>
        <v>2325.6503804928002</v>
      </c>
      <c r="H737" s="220">
        <f t="shared" si="117"/>
        <v>4651.3007609856004</v>
      </c>
      <c r="I737" s="220">
        <f>+VLOOKUP(B:B,INSUMOS!A:H,5,FALSE)</f>
        <v>0</v>
      </c>
      <c r="J737" s="220">
        <f t="shared" si="117"/>
        <v>0</v>
      </c>
      <c r="K737" s="57"/>
      <c r="L737" s="103"/>
    </row>
    <row r="738" spans="1:12" ht="15" outlineLevel="1" x14ac:dyDescent="0.2">
      <c r="A738" s="223"/>
      <c r="B738" s="223" t="s">
        <v>1398</v>
      </c>
      <c r="C738" s="217" t="str">
        <f>+VLOOKUP(B:B,INSUMOS!A:C,2,FALSE)</f>
        <v>PANEL LED RD 18W LUZ BLANCA 10-240 V 1160 LUMENES</v>
      </c>
      <c r="D738" s="190" t="str">
        <f>+VLOOKUP(B:B,INSUMOS!A:C,3,FALSE)</f>
        <v>UN</v>
      </c>
      <c r="E738" s="224">
        <v>1</v>
      </c>
      <c r="F738" s="241"/>
      <c r="G738" s="220">
        <f>+VLOOKUP(B:B,INSUMOS!A:H,4,FALSE)</f>
        <v>21845.233489612798</v>
      </c>
      <c r="H738" s="220">
        <f t="shared" si="117"/>
        <v>21845.233489612798</v>
      </c>
      <c r="I738" s="220">
        <f>+VLOOKUP(B:B,INSUMOS!A:H,5,FALSE)</f>
        <v>0</v>
      </c>
      <c r="J738" s="220">
        <f t="shared" si="117"/>
        <v>0</v>
      </c>
      <c r="K738" s="57"/>
      <c r="L738" s="103"/>
    </row>
    <row r="739" spans="1:12" ht="15" outlineLevel="1" x14ac:dyDescent="0.2">
      <c r="A739" s="165"/>
      <c r="B739" s="165" t="s">
        <v>117</v>
      </c>
      <c r="C739" s="217" t="str">
        <f>+VLOOKUP(B:B,INSUMOS!A:C,2,FALSE)</f>
        <v>CUADRILLA  ELECTRICAS (OFICIAL+AYUDANTE) CON PRESTACIONES</v>
      </c>
      <c r="D739" s="190" t="str">
        <f>+VLOOKUP(B:B,INSUMOS!A:C,3,FALSE)</f>
        <v>HC</v>
      </c>
      <c r="E739" s="224">
        <v>0.12</v>
      </c>
      <c r="F739" s="241"/>
      <c r="G739" s="220">
        <f>+VLOOKUP(B:B,INSUMOS!A:H,4,FALSE)</f>
        <v>37283.034359999998</v>
      </c>
      <c r="H739" s="220">
        <f t="shared" si="117"/>
        <v>4473.9641231999994</v>
      </c>
      <c r="I739" s="220">
        <f>+VLOOKUP(B:B,INSUMOS!A:H,5,FALSE)</f>
        <v>0</v>
      </c>
      <c r="J739" s="220">
        <f t="shared" si="117"/>
        <v>0</v>
      </c>
      <c r="K739" s="57"/>
      <c r="L739" s="103"/>
    </row>
    <row r="740" spans="1:12" ht="30" outlineLevel="1" x14ac:dyDescent="0.2">
      <c r="A740" s="211" t="s">
        <v>1995</v>
      </c>
      <c r="B740" s="211"/>
      <c r="C740" s="248" t="s">
        <v>1996</v>
      </c>
      <c r="D740" s="213" t="s">
        <v>287</v>
      </c>
      <c r="E740" s="214"/>
      <c r="F740" s="215"/>
      <c r="G740" s="216"/>
      <c r="H740" s="216">
        <f>SUBTOTAL(9,H741:H745)</f>
        <v>37875.828053436693</v>
      </c>
      <c r="I740" s="216"/>
      <c r="J740" s="216">
        <f>SUBTOTAL(9,J741:J745)</f>
        <v>0</v>
      </c>
      <c r="K740" s="57"/>
      <c r="L740" s="103"/>
    </row>
    <row r="741" spans="1:12" ht="15" outlineLevel="1" x14ac:dyDescent="0.2">
      <c r="A741" s="165"/>
      <c r="B741" s="165" t="s">
        <v>251</v>
      </c>
      <c r="C741" s="217" t="str">
        <f>+VLOOKUP(B:B,INSUMOS!A:C,2,FALSE)</f>
        <v>HERRAMIENTA MENOR</v>
      </c>
      <c r="D741" s="190" t="str">
        <f>+VLOOKUP(B:B,INSUMOS!A:C,3,FALSE)</f>
        <v>GLB</v>
      </c>
      <c r="E741" s="221">
        <v>0.13584788405797099</v>
      </c>
      <c r="F741" s="240"/>
      <c r="G741" s="220">
        <f>+VLOOKUP(B:B,INSUMOS!A:H,4,FALSE)</f>
        <v>4066.5798144</v>
      </c>
      <c r="H741" s="220">
        <f t="shared" ref="H741:J745" si="118">($E741+$F741)*G741</f>
        <v>552.43626313909635</v>
      </c>
      <c r="I741" s="220">
        <f>+VLOOKUP(B:B,INSUMOS!A:H,5,FALSE)</f>
        <v>0</v>
      </c>
      <c r="J741" s="220">
        <f t="shared" si="118"/>
        <v>0</v>
      </c>
      <c r="K741" s="57"/>
      <c r="L741" s="103"/>
    </row>
    <row r="742" spans="1:12" ht="15" outlineLevel="1" x14ac:dyDescent="0.2">
      <c r="A742" s="170"/>
      <c r="B742" s="170" t="s">
        <v>1374</v>
      </c>
      <c r="C742" s="217" t="str">
        <f>+VLOOKUP(B:B,INSUMOS!A:C,2,FALSE)</f>
        <v>SALIDA TOMA TELEVISION</v>
      </c>
      <c r="D742" s="190" t="str">
        <f>+VLOOKUP(B:B,INSUMOS!A:C,3,FALSE)</f>
        <v>UN</v>
      </c>
      <c r="E742" s="221">
        <v>1</v>
      </c>
      <c r="F742" s="240"/>
      <c r="G742" s="220">
        <f>+VLOOKUP(B:B,INSUMOS!A:H,4,FALSE)</f>
        <v>8597.3810687999994</v>
      </c>
      <c r="H742" s="220">
        <f t="shared" si="118"/>
        <v>8597.3810687999994</v>
      </c>
      <c r="I742" s="220">
        <f>+VLOOKUP(B:B,INSUMOS!A:H,5,FALSE)</f>
        <v>0</v>
      </c>
      <c r="J742" s="220">
        <f t="shared" si="118"/>
        <v>0</v>
      </c>
      <c r="K742" s="57"/>
      <c r="L742" s="103"/>
    </row>
    <row r="743" spans="1:12" ht="15" outlineLevel="1" x14ac:dyDescent="0.2">
      <c r="A743" s="246"/>
      <c r="B743" s="246" t="s">
        <v>1286</v>
      </c>
      <c r="C743" s="217" t="str">
        <f>+VLOOKUP(B:B,INSUMOS!A:C,2,FALSE)</f>
        <v>TUBO CONDUIT PVC 1/2"</v>
      </c>
      <c r="D743" s="190" t="str">
        <f>+VLOOKUP(B:B,INSUMOS!A:C,3,FALSE)</f>
        <v>UN</v>
      </c>
      <c r="E743" s="224">
        <v>0.33333333333333331</v>
      </c>
      <c r="F743" s="241"/>
      <c r="G743" s="220">
        <f>+VLOOKUP(B:B,INSUMOS!A:H,4,FALSE)</f>
        <v>5669.2826723327998</v>
      </c>
      <c r="H743" s="220">
        <f t="shared" si="118"/>
        <v>1889.7608907775998</v>
      </c>
      <c r="I743" s="220">
        <f>+VLOOKUP(B:B,INSUMOS!A:H,5,FALSE)</f>
        <v>0</v>
      </c>
      <c r="J743" s="220">
        <f t="shared" si="118"/>
        <v>0</v>
      </c>
      <c r="K743" s="57"/>
      <c r="L743" s="103"/>
    </row>
    <row r="744" spans="1:12" ht="15" outlineLevel="1" x14ac:dyDescent="0.2">
      <c r="A744" s="246"/>
      <c r="B744" s="246" t="s">
        <v>1403</v>
      </c>
      <c r="C744" s="217" t="str">
        <f>+VLOOKUP(B:B,INSUMOS!A:C,2,FALSE)</f>
        <v>Cable Telefónico Plano De 4 Hilos Blanco Por Metro</v>
      </c>
      <c r="D744" s="190" t="str">
        <f>+VLOOKUP(B:B,INSUMOS!A:C,3,FALSE)</f>
        <v>ML</v>
      </c>
      <c r="E744" s="224">
        <v>1</v>
      </c>
      <c r="F744" s="241"/>
      <c r="G744" s="220">
        <f>+VLOOKUP(B:B,INSUMOS!A:H,4,FALSE)</f>
        <v>4466.4292147200003</v>
      </c>
      <c r="H744" s="220">
        <f t="shared" si="118"/>
        <v>4466.4292147200003</v>
      </c>
      <c r="I744" s="220">
        <f>+VLOOKUP(B:B,INSUMOS!A:H,5,FALSE)</f>
        <v>0</v>
      </c>
      <c r="J744" s="220">
        <f t="shared" si="118"/>
        <v>0</v>
      </c>
      <c r="K744" s="57"/>
      <c r="L744" s="103"/>
    </row>
    <row r="745" spans="1:12" ht="15" outlineLevel="1" x14ac:dyDescent="0.2">
      <c r="A745" s="165"/>
      <c r="B745" s="165" t="s">
        <v>117</v>
      </c>
      <c r="C745" s="217" t="str">
        <f>+VLOOKUP(B:B,INSUMOS!A:C,2,FALSE)</f>
        <v>CUADRILLA  ELECTRICAS (OFICIAL+AYUDANTE) CON PRESTACIONES</v>
      </c>
      <c r="D745" s="190" t="str">
        <f>+VLOOKUP(B:B,INSUMOS!A:C,3,FALSE)</f>
        <v>HC</v>
      </c>
      <c r="E745" s="221">
        <v>0.6</v>
      </c>
      <c r="F745" s="240"/>
      <c r="G745" s="220">
        <f>+VLOOKUP(B:B,INSUMOS!A:H,4,FALSE)</f>
        <v>37283.034359999998</v>
      </c>
      <c r="H745" s="220">
        <f t="shared" si="118"/>
        <v>22369.820615999997</v>
      </c>
      <c r="I745" s="220">
        <f>+VLOOKUP(B:B,INSUMOS!A:H,5,FALSE)</f>
        <v>0</v>
      </c>
      <c r="J745" s="220">
        <f t="shared" si="118"/>
        <v>0</v>
      </c>
      <c r="K745" s="57"/>
      <c r="L745" s="103"/>
    </row>
    <row r="746" spans="1:12" ht="15" outlineLevel="1" x14ac:dyDescent="0.2">
      <c r="A746" s="211" t="s">
        <v>1997</v>
      </c>
      <c r="B746" s="211"/>
      <c r="C746" s="248" t="s">
        <v>1998</v>
      </c>
      <c r="D746" s="213" t="s">
        <v>287</v>
      </c>
      <c r="E746" s="214"/>
      <c r="F746" s="215"/>
      <c r="G746" s="216"/>
      <c r="H746" s="216">
        <f>SUBTOTAL(9,H747:H757)</f>
        <v>93583.777633161721</v>
      </c>
      <c r="I746" s="216"/>
      <c r="J746" s="216">
        <f>SUBTOTAL(9,J747:J757)</f>
        <v>0</v>
      </c>
      <c r="K746" s="57"/>
      <c r="L746" s="103"/>
    </row>
    <row r="747" spans="1:12" ht="15" outlineLevel="1" x14ac:dyDescent="0.2">
      <c r="A747" s="246"/>
      <c r="B747" s="246" t="s">
        <v>1284</v>
      </c>
      <c r="C747" s="217" t="str">
        <f>+VLOOKUP(B:B,INSUMOS!A:C,2,FALSE)</f>
        <v>CAJA 5800 GALVANIZADO</v>
      </c>
      <c r="D747" s="190" t="str">
        <f>+VLOOKUP(B:B,INSUMOS!A:C,3,FALSE)</f>
        <v>UN</v>
      </c>
      <c r="E747" s="224">
        <v>1</v>
      </c>
      <c r="F747" s="241"/>
      <c r="G747" s="220">
        <f>+VLOOKUP(B:B,INSUMOS!A:H,4,FALSE)</f>
        <v>6129.3694467072</v>
      </c>
      <c r="H747" s="220">
        <f t="shared" ref="H747:J757" si="119">($E747+$F747)*G747</f>
        <v>6129.3694467072</v>
      </c>
      <c r="I747" s="220">
        <f>+VLOOKUP(B:B,INSUMOS!A:H,5,FALSE)</f>
        <v>0</v>
      </c>
      <c r="J747" s="220">
        <f t="shared" si="119"/>
        <v>0</v>
      </c>
      <c r="K747" s="57"/>
      <c r="L747" s="103"/>
    </row>
    <row r="748" spans="1:12" ht="15" outlineLevel="1" x14ac:dyDescent="0.2">
      <c r="A748" s="165"/>
      <c r="B748" s="165" t="s">
        <v>867</v>
      </c>
      <c r="C748" s="217" t="str">
        <f>+VLOOKUP(B:B,INSUMOS!A:C,2,FALSE)</f>
        <v>CINTA AISLANTE N15 PVC (20M) NEGRA</v>
      </c>
      <c r="D748" s="190" t="str">
        <f>+VLOOKUP(B:B,INSUMOS!A:C,3,FALSE)</f>
        <v>UN</v>
      </c>
      <c r="E748" s="224">
        <v>0.05</v>
      </c>
      <c r="F748" s="241"/>
      <c r="G748" s="220">
        <f>+VLOOKUP(B:B,INSUMOS!A:H,4,FALSE)</f>
        <v>9732.8048148480011</v>
      </c>
      <c r="H748" s="220">
        <f t="shared" si="119"/>
        <v>486.64024074240007</v>
      </c>
      <c r="I748" s="220">
        <f>+VLOOKUP(B:B,INSUMOS!A:H,5,FALSE)</f>
        <v>0</v>
      </c>
      <c r="J748" s="220">
        <f t="shared" si="119"/>
        <v>0</v>
      </c>
      <c r="K748" s="57"/>
      <c r="L748" s="103"/>
    </row>
    <row r="749" spans="1:12" ht="15" outlineLevel="1" x14ac:dyDescent="0.2">
      <c r="A749" s="246"/>
      <c r="B749" s="246" t="s">
        <v>1324</v>
      </c>
      <c r="C749" s="217" t="str">
        <f>+VLOOKUP(B:B,INSUMOS!A:C,2,FALSE)</f>
        <v>CONECTOR DE RESORTE AMARILLO "Y" 22-12 AWG</v>
      </c>
      <c r="D749" s="190" t="str">
        <f>+VLOOKUP(B:B,INSUMOS!A:C,3,FALSE)</f>
        <v>UN</v>
      </c>
      <c r="E749" s="224">
        <v>3</v>
      </c>
      <c r="F749" s="241"/>
      <c r="G749" s="220">
        <f>+VLOOKUP(B:B,INSUMOS!A:H,4,FALSE)</f>
        <v>719.23375104000002</v>
      </c>
      <c r="H749" s="220">
        <f t="shared" si="119"/>
        <v>2157.7012531199998</v>
      </c>
      <c r="I749" s="220">
        <f>+VLOOKUP(B:B,INSUMOS!A:H,5,FALSE)</f>
        <v>0</v>
      </c>
      <c r="J749" s="220">
        <f t="shared" si="119"/>
        <v>0</v>
      </c>
      <c r="K749" s="57"/>
      <c r="L749" s="103"/>
    </row>
    <row r="750" spans="1:12" ht="15" outlineLevel="1" x14ac:dyDescent="0.2">
      <c r="A750" s="246"/>
      <c r="B750" s="246" t="s">
        <v>639</v>
      </c>
      <c r="C750" s="217" t="str">
        <f>+VLOOKUP(B:B,INSUMOS!A:C,2,FALSE)</f>
        <v>LIMPIADOR REMOVEDOR PARA PVC Y CPVC (1/4 GAL)</v>
      </c>
      <c r="D750" s="190" t="str">
        <f>+VLOOKUP(B:B,INSUMOS!A:C,3,FALSE)</f>
        <v>UN</v>
      </c>
      <c r="E750" s="224">
        <v>0.01</v>
      </c>
      <c r="F750" s="241"/>
      <c r="G750" s="220">
        <f>+VLOOKUP(B:B,INSUMOS!A:H,4,FALSE)</f>
        <v>75022.727884492793</v>
      </c>
      <c r="H750" s="220">
        <f t="shared" si="119"/>
        <v>750.22727884492792</v>
      </c>
      <c r="I750" s="220">
        <f>+VLOOKUP(B:B,INSUMOS!A:H,5,FALSE)</f>
        <v>0</v>
      </c>
      <c r="J750" s="220">
        <f t="shared" si="119"/>
        <v>0</v>
      </c>
      <c r="K750" s="57"/>
      <c r="L750" s="103"/>
    </row>
    <row r="751" spans="1:12" ht="15" outlineLevel="1" x14ac:dyDescent="0.2">
      <c r="A751" s="246"/>
      <c r="B751" s="246" t="s">
        <v>691</v>
      </c>
      <c r="C751" s="217" t="str">
        <f>+VLOOKUP(B:B,INSUMOS!A:C,2,FALSE)</f>
        <v xml:space="preserve">SOLDADURA PVC NCT 576 </v>
      </c>
      <c r="D751" s="190" t="str">
        <f>+VLOOKUP(B:B,INSUMOS!A:C,3,FALSE)</f>
        <v>UN</v>
      </c>
      <c r="E751" s="224">
        <v>0.01</v>
      </c>
      <c r="F751" s="241"/>
      <c r="G751" s="220">
        <f>+VLOOKUP(B:B,INSUMOS!A:H,4,FALSE)</f>
        <v>64419.080785920007</v>
      </c>
      <c r="H751" s="220">
        <f t="shared" si="119"/>
        <v>644.19080785920005</v>
      </c>
      <c r="I751" s="220">
        <f>+VLOOKUP(B:B,INSUMOS!A:H,5,FALSE)</f>
        <v>0</v>
      </c>
      <c r="J751" s="220">
        <f t="shared" si="119"/>
        <v>0</v>
      </c>
      <c r="K751" s="57"/>
      <c r="L751" s="103"/>
    </row>
    <row r="752" spans="1:12" ht="15" outlineLevel="1" x14ac:dyDescent="0.2">
      <c r="A752" s="165"/>
      <c r="B752" s="165" t="s">
        <v>1400</v>
      </c>
      <c r="C752" s="217" t="str">
        <f>+VLOOKUP(B:B,INSUMOS!A:C,2,FALSE)</f>
        <v>TOMA DOBLE GFCI AVE ABITARE 15A</v>
      </c>
      <c r="D752" s="190" t="str">
        <f>+VLOOKUP(B:B,INSUMOS!A:C,3,FALSE)</f>
        <v>un</v>
      </c>
      <c r="E752" s="224">
        <v>1</v>
      </c>
      <c r="F752" s="241"/>
      <c r="G752" s="220">
        <f>+VLOOKUP(B:B,INSUMOS!A:H,4,FALSE)</f>
        <v>37137.715199999999</v>
      </c>
      <c r="H752" s="220">
        <f t="shared" si="119"/>
        <v>37137.715199999999</v>
      </c>
      <c r="I752" s="220">
        <f>+VLOOKUP(B:B,INSUMOS!A:H,5,FALSE)</f>
        <v>0</v>
      </c>
      <c r="J752" s="220">
        <f t="shared" si="119"/>
        <v>0</v>
      </c>
      <c r="K752" s="57"/>
      <c r="L752" s="103"/>
    </row>
    <row r="753" spans="1:12" ht="15" outlineLevel="1" x14ac:dyDescent="0.2">
      <c r="A753" s="165"/>
      <c r="B753" s="165" t="s">
        <v>251</v>
      </c>
      <c r="C753" s="217" t="str">
        <f>+VLOOKUP(B:B,INSUMOS!A:C,2,FALSE)</f>
        <v>HERRAMIENTA MENOR</v>
      </c>
      <c r="D753" s="190" t="str">
        <f>+VLOOKUP(B:B,INSUMOS!A:C,3,FALSE)</f>
        <v>GLB</v>
      </c>
      <c r="E753" s="224">
        <v>0.05</v>
      </c>
      <c r="F753" s="241"/>
      <c r="G753" s="220">
        <f>+VLOOKUP(B:B,INSUMOS!A:H,4,FALSE)</f>
        <v>4066.5798144</v>
      </c>
      <c r="H753" s="220">
        <f t="shared" si="119"/>
        <v>203.32899072000001</v>
      </c>
      <c r="I753" s="220">
        <f>+VLOOKUP(B:B,INSUMOS!A:H,5,FALSE)</f>
        <v>0</v>
      </c>
      <c r="J753" s="220">
        <f t="shared" si="119"/>
        <v>0</v>
      </c>
      <c r="K753" s="57"/>
      <c r="L753" s="103"/>
    </row>
    <row r="754" spans="1:12" ht="15" outlineLevel="1" x14ac:dyDescent="0.2">
      <c r="A754" s="246"/>
      <c r="B754" s="246" t="s">
        <v>1286</v>
      </c>
      <c r="C754" s="217" t="str">
        <f>+VLOOKUP(B:B,INSUMOS!A:C,2,FALSE)</f>
        <v>TUBO CONDUIT PVC 1/2"</v>
      </c>
      <c r="D754" s="190" t="str">
        <f>+VLOOKUP(B:B,INSUMOS!A:C,3,FALSE)</f>
        <v>UN</v>
      </c>
      <c r="E754" s="224">
        <v>0.33333333333333331</v>
      </c>
      <c r="F754" s="241"/>
      <c r="G754" s="220">
        <f>+VLOOKUP(B:B,INSUMOS!A:H,4,FALSE)</f>
        <v>5669.2826723327998</v>
      </c>
      <c r="H754" s="220">
        <f t="shared" si="119"/>
        <v>1889.7608907775998</v>
      </c>
      <c r="I754" s="220">
        <f>+VLOOKUP(B:B,INSUMOS!A:H,5,FALSE)</f>
        <v>0</v>
      </c>
      <c r="J754" s="220">
        <f t="shared" si="119"/>
        <v>0</v>
      </c>
      <c r="K754" s="57"/>
      <c r="L754" s="103"/>
    </row>
    <row r="755" spans="1:12" ht="15" outlineLevel="1" x14ac:dyDescent="0.2">
      <c r="A755" s="246"/>
      <c r="B755" s="246" t="s">
        <v>1292</v>
      </c>
      <c r="C755" s="217" t="str">
        <f>+VLOOKUP(B:B,INSUMOS!A:C,2,FALSE)</f>
        <v>ALAMBRE COBRE DESNUDO 12 AWG</v>
      </c>
      <c r="D755" s="190" t="str">
        <f>+VLOOKUP(B:B,INSUMOS!A:C,3,FALSE)</f>
        <v>ML</v>
      </c>
      <c r="E755" s="224">
        <v>1</v>
      </c>
      <c r="F755" s="241"/>
      <c r="G755" s="220">
        <f>+VLOOKUP(B:B,INSUMOS!A:H,4,FALSE)</f>
        <v>2250.5084034048</v>
      </c>
      <c r="H755" s="220">
        <f t="shared" si="119"/>
        <v>2250.5084034048</v>
      </c>
      <c r="I755" s="220">
        <f>+VLOOKUP(B:B,INSUMOS!A:H,5,FALSE)</f>
        <v>0</v>
      </c>
      <c r="J755" s="220">
        <f t="shared" si="119"/>
        <v>0</v>
      </c>
      <c r="K755" s="57"/>
      <c r="L755" s="103"/>
    </row>
    <row r="756" spans="1:12" ht="15" outlineLevel="1" x14ac:dyDescent="0.2">
      <c r="A756" s="246"/>
      <c r="B756" s="246" t="s">
        <v>1288</v>
      </c>
      <c r="C756" s="217" t="str">
        <f>+VLOOKUP(B:B,INSUMOS!A:C,2,FALSE)</f>
        <v>ALAMBRE COBRE THW 12 AWG</v>
      </c>
      <c r="D756" s="190" t="str">
        <f>+VLOOKUP(B:B,INSUMOS!A:C,3,FALSE)</f>
        <v>ML</v>
      </c>
      <c r="E756" s="224">
        <v>2</v>
      </c>
      <c r="F756" s="241"/>
      <c r="G756" s="220">
        <f>+VLOOKUP(B:B,INSUMOS!A:H,4,FALSE)</f>
        <v>2325.6503804928002</v>
      </c>
      <c r="H756" s="220">
        <f t="shared" si="119"/>
        <v>4651.3007609856004</v>
      </c>
      <c r="I756" s="220">
        <f>+VLOOKUP(B:B,INSUMOS!A:H,5,FALSE)</f>
        <v>0</v>
      </c>
      <c r="J756" s="220">
        <f t="shared" si="119"/>
        <v>0</v>
      </c>
      <c r="K756" s="57"/>
      <c r="L756" s="103"/>
    </row>
    <row r="757" spans="1:12" ht="15" outlineLevel="1" x14ac:dyDescent="0.2">
      <c r="A757" s="165"/>
      <c r="B757" s="165" t="s">
        <v>117</v>
      </c>
      <c r="C757" s="217" t="str">
        <f>+VLOOKUP(B:B,INSUMOS!A:C,2,FALSE)</f>
        <v>CUADRILLA  ELECTRICAS (OFICIAL+AYUDANTE) CON PRESTACIONES</v>
      </c>
      <c r="D757" s="190" t="str">
        <f>+VLOOKUP(B:B,INSUMOS!A:C,3,FALSE)</f>
        <v>HC</v>
      </c>
      <c r="E757" s="224">
        <v>1</v>
      </c>
      <c r="F757" s="241"/>
      <c r="G757" s="220">
        <f>+VLOOKUP(B:B,INSUMOS!A:H,4,FALSE)</f>
        <v>37283.034359999998</v>
      </c>
      <c r="H757" s="220">
        <f t="shared" si="119"/>
        <v>37283.034359999998</v>
      </c>
      <c r="I757" s="220">
        <f>+VLOOKUP(B:B,INSUMOS!A:H,5,FALSE)</f>
        <v>0</v>
      </c>
      <c r="J757" s="220">
        <f t="shared" si="119"/>
        <v>0</v>
      </c>
      <c r="K757" s="57"/>
      <c r="L757" s="103"/>
    </row>
    <row r="758" spans="1:12" ht="15" outlineLevel="1" x14ac:dyDescent="0.2">
      <c r="A758" s="211" t="s">
        <v>1999</v>
      </c>
      <c r="B758" s="211"/>
      <c r="C758" s="248" t="s">
        <v>2000</v>
      </c>
      <c r="D758" s="213" t="s">
        <v>362</v>
      </c>
      <c r="E758" s="214"/>
      <c r="F758" s="215"/>
      <c r="G758" s="216"/>
      <c r="H758" s="216">
        <f>SUBTOTAL(9,H759:H767)</f>
        <v>29206.189814507263</v>
      </c>
      <c r="I758" s="216"/>
      <c r="J758" s="216">
        <f>SUBTOTAL(9,J759:J767)</f>
        <v>0</v>
      </c>
      <c r="K758" s="57"/>
      <c r="L758" s="103"/>
    </row>
    <row r="759" spans="1:12" ht="15" outlineLevel="1" x14ac:dyDescent="0.2">
      <c r="A759" s="246"/>
      <c r="B759" s="246" t="s">
        <v>1294</v>
      </c>
      <c r="C759" s="217" t="str">
        <f>+VLOOKUP(B:B,INSUMOS!A:C,2,FALSE)</f>
        <v>ADAPTADOR TERMINAL CONDUIT 1/2"</v>
      </c>
      <c r="D759" s="190" t="str">
        <f>+VLOOKUP(B:B,INSUMOS!A:C,3,FALSE)</f>
        <v>UN</v>
      </c>
      <c r="E759" s="224">
        <v>0.13</v>
      </c>
      <c r="F759" s="241"/>
      <c r="G759" s="220">
        <f>+VLOOKUP(B:B,INSUMOS!A:H,4,FALSE)</f>
        <v>563.66386206719994</v>
      </c>
      <c r="H759" s="220">
        <f t="shared" ref="H759:J767" si="120">($E759+$F759)*G759</f>
        <v>73.276302068736001</v>
      </c>
      <c r="I759" s="220">
        <f>+VLOOKUP(B:B,INSUMOS!A:H,5,FALSE)</f>
        <v>0</v>
      </c>
      <c r="J759" s="220">
        <f t="shared" si="120"/>
        <v>0</v>
      </c>
      <c r="K759" s="57"/>
      <c r="L759" s="103"/>
    </row>
    <row r="760" spans="1:12" ht="15" outlineLevel="1" x14ac:dyDescent="0.2">
      <c r="A760" s="170"/>
      <c r="B760" s="170" t="s">
        <v>1302</v>
      </c>
      <c r="C760" s="217" t="str">
        <f>+VLOOKUP(B:B,INSUMOS!A:C,2,FALSE)</f>
        <v>CURVA PVC 1/2"</v>
      </c>
      <c r="D760" s="190" t="str">
        <f>+VLOOKUP(B:B,INSUMOS!A:C,3,FALSE)</f>
        <v>UN</v>
      </c>
      <c r="E760" s="224">
        <v>7.0000000000000007E-2</v>
      </c>
      <c r="F760" s="241"/>
      <c r="G760" s="220">
        <f>+VLOOKUP(B:B,INSUMOS!A:H,4,FALSE)</f>
        <v>1458.2742835199999</v>
      </c>
      <c r="H760" s="220">
        <f t="shared" si="120"/>
        <v>102.0791998464</v>
      </c>
      <c r="I760" s="220">
        <f>+VLOOKUP(B:B,INSUMOS!A:H,5,FALSE)</f>
        <v>0</v>
      </c>
      <c r="J760" s="220">
        <f t="shared" si="120"/>
        <v>0</v>
      </c>
      <c r="K760" s="57"/>
      <c r="L760" s="103"/>
    </row>
    <row r="761" spans="1:12" ht="15" outlineLevel="1" x14ac:dyDescent="0.2">
      <c r="A761" s="165"/>
      <c r="B761" s="165" t="s">
        <v>251</v>
      </c>
      <c r="C761" s="217" t="str">
        <f>+VLOOKUP(B:B,INSUMOS!A:C,2,FALSE)</f>
        <v>HERRAMIENTA MENOR</v>
      </c>
      <c r="D761" s="190" t="str">
        <f>+VLOOKUP(B:B,INSUMOS!A:C,3,FALSE)</f>
        <v>GLB</v>
      </c>
      <c r="E761" s="224">
        <v>0.05</v>
      </c>
      <c r="F761" s="241"/>
      <c r="G761" s="220">
        <f>+VLOOKUP(B:B,INSUMOS!A:H,4,FALSE)</f>
        <v>4066.5798144</v>
      </c>
      <c r="H761" s="220">
        <f t="shared" si="120"/>
        <v>203.32899072000001</v>
      </c>
      <c r="I761" s="220">
        <f>+VLOOKUP(B:B,INSUMOS!A:H,5,FALSE)</f>
        <v>0</v>
      </c>
      <c r="J761" s="220">
        <f t="shared" si="120"/>
        <v>0</v>
      </c>
      <c r="K761" s="57"/>
      <c r="L761" s="103"/>
    </row>
    <row r="762" spans="1:12" ht="15" outlineLevel="1" x14ac:dyDescent="0.2">
      <c r="A762" s="165"/>
      <c r="B762" s="165" t="s">
        <v>117</v>
      </c>
      <c r="C762" s="217" t="str">
        <f>+VLOOKUP(B:B,INSUMOS!A:C,2,FALSE)</f>
        <v>CUADRILLA  ELECTRICAS (OFICIAL+AYUDANTE) CON PRESTACIONES</v>
      </c>
      <c r="D762" s="190" t="str">
        <f>+VLOOKUP(B:B,INSUMOS!A:C,3,FALSE)</f>
        <v>HC</v>
      </c>
      <c r="E762" s="224">
        <v>0.5</v>
      </c>
      <c r="F762" s="241"/>
      <c r="G762" s="220">
        <f>+VLOOKUP(B:B,INSUMOS!A:H,4,FALSE)</f>
        <v>37283.034359999998</v>
      </c>
      <c r="H762" s="220">
        <f t="shared" si="120"/>
        <v>18641.517179999999</v>
      </c>
      <c r="I762" s="220">
        <f>+VLOOKUP(B:B,INSUMOS!A:H,5,FALSE)</f>
        <v>0</v>
      </c>
      <c r="J762" s="220">
        <f t="shared" si="120"/>
        <v>0</v>
      </c>
      <c r="K762" s="57"/>
      <c r="L762" s="103"/>
    </row>
    <row r="763" spans="1:12" ht="15" outlineLevel="1" x14ac:dyDescent="0.2">
      <c r="A763" s="246"/>
      <c r="B763" s="246" t="s">
        <v>639</v>
      </c>
      <c r="C763" s="217" t="str">
        <f>+VLOOKUP(B:B,INSUMOS!A:C,2,FALSE)</f>
        <v>LIMPIADOR REMOVEDOR PARA PVC Y CPVC (1/4 GAL)</v>
      </c>
      <c r="D763" s="190" t="str">
        <f>+VLOOKUP(B:B,INSUMOS!A:C,3,FALSE)</f>
        <v>UN</v>
      </c>
      <c r="E763" s="224">
        <v>0.01</v>
      </c>
      <c r="F763" s="241"/>
      <c r="G763" s="220">
        <f>+VLOOKUP(B:B,INSUMOS!A:H,4,FALSE)</f>
        <v>75022.727884492793</v>
      </c>
      <c r="H763" s="220">
        <f t="shared" si="120"/>
        <v>750.22727884492792</v>
      </c>
      <c r="I763" s="220">
        <f>+VLOOKUP(B:B,INSUMOS!A:H,5,FALSE)</f>
        <v>0</v>
      </c>
      <c r="J763" s="220">
        <f t="shared" si="120"/>
        <v>0</v>
      </c>
      <c r="K763" s="57"/>
      <c r="L763" s="103"/>
    </row>
    <row r="764" spans="1:12" ht="15" outlineLevel="1" x14ac:dyDescent="0.2">
      <c r="A764" s="246"/>
      <c r="B764" s="246" t="s">
        <v>691</v>
      </c>
      <c r="C764" s="217" t="str">
        <f>+VLOOKUP(B:B,INSUMOS!A:C,2,FALSE)</f>
        <v xml:space="preserve">SOLDADURA PVC NCT 576 </v>
      </c>
      <c r="D764" s="190" t="str">
        <f>+VLOOKUP(B:B,INSUMOS!A:C,3,FALSE)</f>
        <v>UN</v>
      </c>
      <c r="E764" s="224">
        <v>0.01</v>
      </c>
      <c r="F764" s="241"/>
      <c r="G764" s="220">
        <f>+VLOOKUP(B:B,INSUMOS!A:H,4,FALSE)</f>
        <v>64419.080785920007</v>
      </c>
      <c r="H764" s="220">
        <f t="shared" si="120"/>
        <v>644.19080785920005</v>
      </c>
      <c r="I764" s="220">
        <f>+VLOOKUP(B:B,INSUMOS!A:H,5,FALSE)</f>
        <v>0</v>
      </c>
      <c r="J764" s="220">
        <f t="shared" si="120"/>
        <v>0</v>
      </c>
      <c r="K764" s="57"/>
      <c r="L764" s="103"/>
    </row>
    <row r="765" spans="1:12" ht="15" outlineLevel="1" x14ac:dyDescent="0.2">
      <c r="A765" s="246"/>
      <c r="B765" s="246" t="s">
        <v>1286</v>
      </c>
      <c r="C765" s="217" t="str">
        <f>+VLOOKUP(B:B,INSUMOS!A:C,2,FALSE)</f>
        <v>TUBO CONDUIT PVC 1/2"</v>
      </c>
      <c r="D765" s="190" t="str">
        <f>+VLOOKUP(B:B,INSUMOS!A:C,3,FALSE)</f>
        <v>UN</v>
      </c>
      <c r="E765" s="224">
        <v>0.33333333333333331</v>
      </c>
      <c r="F765" s="241"/>
      <c r="G765" s="220">
        <f>+VLOOKUP(B:B,INSUMOS!A:H,4,FALSE)</f>
        <v>5669.2826723327998</v>
      </c>
      <c r="H765" s="220">
        <f t="shared" si="120"/>
        <v>1889.7608907775998</v>
      </c>
      <c r="I765" s="220">
        <f>+VLOOKUP(B:B,INSUMOS!A:H,5,FALSE)</f>
        <v>0</v>
      </c>
      <c r="J765" s="220">
        <f t="shared" si="120"/>
        <v>0</v>
      </c>
      <c r="K765" s="57"/>
      <c r="L765" s="103"/>
    </row>
    <row r="766" spans="1:12" ht="15" outlineLevel="1" x14ac:dyDescent="0.2">
      <c r="A766" s="246"/>
      <c r="B766" s="246" t="s">
        <v>1292</v>
      </c>
      <c r="C766" s="217" t="str">
        <f>+VLOOKUP(B:B,INSUMOS!A:C,2,FALSE)</f>
        <v>ALAMBRE COBRE DESNUDO 12 AWG</v>
      </c>
      <c r="D766" s="190" t="str">
        <f>+VLOOKUP(B:B,INSUMOS!A:C,3,FALSE)</f>
        <v>ML</v>
      </c>
      <c r="E766" s="224">
        <v>1</v>
      </c>
      <c r="F766" s="241"/>
      <c r="G766" s="220">
        <f>+VLOOKUP(B:B,INSUMOS!A:H,4,FALSE)</f>
        <v>2250.5084034048</v>
      </c>
      <c r="H766" s="220">
        <f t="shared" si="120"/>
        <v>2250.5084034048</v>
      </c>
      <c r="I766" s="220">
        <f>+VLOOKUP(B:B,INSUMOS!A:H,5,FALSE)</f>
        <v>0</v>
      </c>
      <c r="J766" s="220">
        <f t="shared" si="120"/>
        <v>0</v>
      </c>
      <c r="K766" s="57"/>
      <c r="L766" s="103"/>
    </row>
    <row r="767" spans="1:12" ht="15" outlineLevel="1" x14ac:dyDescent="0.2">
      <c r="A767" s="246"/>
      <c r="B767" s="246" t="s">
        <v>1288</v>
      </c>
      <c r="C767" s="217" t="str">
        <f>+VLOOKUP(B:B,INSUMOS!A:C,2,FALSE)</f>
        <v>ALAMBRE COBRE THW 12 AWG</v>
      </c>
      <c r="D767" s="190" t="str">
        <f>+VLOOKUP(B:B,INSUMOS!A:C,3,FALSE)</f>
        <v>ML</v>
      </c>
      <c r="E767" s="224">
        <v>2</v>
      </c>
      <c r="F767" s="241"/>
      <c r="G767" s="220">
        <f>+VLOOKUP(B:B,INSUMOS!A:H,4,FALSE)</f>
        <v>2325.6503804928002</v>
      </c>
      <c r="H767" s="220">
        <f t="shared" si="120"/>
        <v>4651.3007609856004</v>
      </c>
      <c r="I767" s="220">
        <f>+VLOOKUP(B:B,INSUMOS!A:H,5,FALSE)</f>
        <v>0</v>
      </c>
      <c r="J767" s="220">
        <f t="shared" si="120"/>
        <v>0</v>
      </c>
      <c r="K767" s="57"/>
      <c r="L767" s="103"/>
    </row>
    <row r="768" spans="1:12" ht="15" outlineLevel="1" x14ac:dyDescent="0.2">
      <c r="A768" s="211" t="s">
        <v>2001</v>
      </c>
      <c r="B768" s="211"/>
      <c r="C768" s="248" t="s">
        <v>2002</v>
      </c>
      <c r="D768" s="213" t="s">
        <v>362</v>
      </c>
      <c r="E768" s="214"/>
      <c r="F768" s="215"/>
      <c r="G768" s="216"/>
      <c r="H768" s="216">
        <f>SUBTOTAL(9,H769:H771)</f>
        <v>7638.1379887200001</v>
      </c>
      <c r="I768" s="216"/>
      <c r="J768" s="216">
        <f>SUBTOTAL(9,J769:J771)</f>
        <v>0</v>
      </c>
      <c r="K768" s="57"/>
      <c r="L768" s="103"/>
    </row>
    <row r="769" spans="1:12" ht="15" outlineLevel="1" x14ac:dyDescent="0.2">
      <c r="A769" s="165"/>
      <c r="B769" s="165" t="s">
        <v>251</v>
      </c>
      <c r="C769" s="217" t="str">
        <f>+VLOOKUP(B:B,INSUMOS!A:C,2,FALSE)</f>
        <v>HERRAMIENTA MENOR</v>
      </c>
      <c r="D769" s="190" t="str">
        <f>+VLOOKUP(B:B,INSUMOS!A:C,3,FALSE)</f>
        <v>GLB</v>
      </c>
      <c r="E769" s="221">
        <v>0.05</v>
      </c>
      <c r="F769" s="240"/>
      <c r="G769" s="220">
        <f>+VLOOKUP(B:B,INSUMOS!A:H,4,FALSE)</f>
        <v>4066.5798144</v>
      </c>
      <c r="H769" s="220">
        <f t="shared" ref="H769:J771" si="121">($E769+$F769)*G769</f>
        <v>203.32899072000001</v>
      </c>
      <c r="I769" s="220">
        <f>+VLOOKUP(B:B,INSUMOS!A:H,5,FALSE)</f>
        <v>0</v>
      </c>
      <c r="J769" s="220">
        <f t="shared" si="121"/>
        <v>0</v>
      </c>
      <c r="K769" s="57"/>
      <c r="L769" s="103"/>
    </row>
    <row r="770" spans="1:12" ht="15" outlineLevel="1" x14ac:dyDescent="0.2">
      <c r="A770" s="165"/>
      <c r="B770" s="165" t="s">
        <v>1405</v>
      </c>
      <c r="C770" s="217" t="str">
        <f>+VLOOKUP(B:B,INSUMOS!A:C,2,FALSE)</f>
        <v>Canaleta Para Cable 32mm X 12mm Con Adhesivo X 2 Metros</v>
      </c>
      <c r="D770" s="190" t="str">
        <f>+VLOOKUP(B:B,INSUMOS!A:C,3,FALSE)</f>
        <v>UN</v>
      </c>
      <c r="E770" s="221">
        <v>0.5</v>
      </c>
      <c r="F770" s="240"/>
      <c r="G770" s="220">
        <f>+VLOOKUP(B:B,INSUMOS!A:H,4,FALSE)</f>
        <v>11141.314560000001</v>
      </c>
      <c r="H770" s="220">
        <f t="shared" si="121"/>
        <v>5570.6572800000004</v>
      </c>
      <c r="I770" s="220">
        <f>+VLOOKUP(B:B,INSUMOS!A:H,5,FALSE)</f>
        <v>0</v>
      </c>
      <c r="J770" s="220">
        <f t="shared" si="121"/>
        <v>0</v>
      </c>
      <c r="K770" s="57"/>
      <c r="L770" s="103"/>
    </row>
    <row r="771" spans="1:12" ht="15" outlineLevel="1" x14ac:dyDescent="0.2">
      <c r="A771" s="165"/>
      <c r="B771" s="165" t="s">
        <v>117</v>
      </c>
      <c r="C771" s="217" t="str">
        <f>+VLOOKUP(B:B,INSUMOS!A:C,2,FALSE)</f>
        <v>CUADRILLA  ELECTRICAS (OFICIAL+AYUDANTE) CON PRESTACIONES</v>
      </c>
      <c r="D771" s="190" t="str">
        <f>+VLOOKUP(B:B,INSUMOS!A:C,3,FALSE)</f>
        <v>HC</v>
      </c>
      <c r="E771" s="221">
        <v>0.05</v>
      </c>
      <c r="F771" s="240"/>
      <c r="G771" s="220">
        <f>+VLOOKUP(B:B,INSUMOS!A:H,4,FALSE)</f>
        <v>37283.034359999998</v>
      </c>
      <c r="H771" s="220">
        <f t="shared" si="121"/>
        <v>1864.1517180000001</v>
      </c>
      <c r="I771" s="220">
        <f>+VLOOKUP(B:B,INSUMOS!A:H,5,FALSE)</f>
        <v>0</v>
      </c>
      <c r="J771" s="220">
        <f t="shared" si="121"/>
        <v>0</v>
      </c>
      <c r="K771" s="57"/>
      <c r="L771" s="103"/>
    </row>
    <row r="772" spans="1:12" outlineLevel="1" x14ac:dyDescent="0.2">
      <c r="A772" s="211" t="s">
        <v>2003</v>
      </c>
      <c r="B772" s="211"/>
      <c r="C772" s="260" t="s">
        <v>2004</v>
      </c>
      <c r="D772" s="213" t="s">
        <v>362</v>
      </c>
      <c r="E772" s="214"/>
      <c r="F772" s="215"/>
      <c r="G772" s="216"/>
      <c r="H772" s="216">
        <f>SUBTOTAL(9,H773:H779)</f>
        <v>31644.285399712</v>
      </c>
      <c r="I772" s="216"/>
      <c r="J772" s="216">
        <f>SUBTOTAL(9,J773:J779)</f>
        <v>0</v>
      </c>
      <c r="K772" s="57"/>
      <c r="L772" s="103"/>
    </row>
    <row r="773" spans="1:12" ht="15" outlineLevel="1" x14ac:dyDescent="0.2">
      <c r="A773" s="165"/>
      <c r="B773" s="165" t="s">
        <v>251</v>
      </c>
      <c r="C773" s="217" t="str">
        <f>+VLOOKUP(B:B,INSUMOS!A:C,2,FALSE)</f>
        <v>HERRAMIENTA MENOR</v>
      </c>
      <c r="D773" s="190" t="str">
        <f>+VLOOKUP(B:B,INSUMOS!A:C,3,FALSE)</f>
        <v>GLB</v>
      </c>
      <c r="E773" s="221">
        <v>0.5</v>
      </c>
      <c r="F773" s="240"/>
      <c r="G773" s="220">
        <f>+VLOOKUP(B:B,INSUMOS!A:H,4,FALSE)</f>
        <v>4066.5798144</v>
      </c>
      <c r="H773" s="220">
        <f t="shared" ref="H773:J779" si="122">($E773+$F773)*G773</f>
        <v>2033.2899072</v>
      </c>
      <c r="I773" s="220">
        <f>+VLOOKUP(B:B,INSUMOS!A:H,5,FALSE)</f>
        <v>0</v>
      </c>
      <c r="J773" s="220">
        <f t="shared" si="122"/>
        <v>0</v>
      </c>
      <c r="K773" s="57"/>
      <c r="L773" s="103"/>
    </row>
    <row r="774" spans="1:12" ht="15" outlineLevel="1" x14ac:dyDescent="0.2">
      <c r="A774" s="165"/>
      <c r="B774" s="165" t="s">
        <v>1409</v>
      </c>
      <c r="C774" s="217" t="str">
        <f>+VLOOKUP(B:B,INSUMOS!A:C,2,FALSE)</f>
        <v>TUBO EMT UL 1/2"</v>
      </c>
      <c r="D774" s="190" t="str">
        <f>+VLOOKUP(B:B,INSUMOS!A:C,3,FALSE)</f>
        <v>ML</v>
      </c>
      <c r="E774" s="221">
        <v>1</v>
      </c>
      <c r="F774" s="240"/>
      <c r="G774" s="220">
        <f>+VLOOKUP(B:B,INSUMOS!A:H,4,FALSE)</f>
        <v>7465.0521323520006</v>
      </c>
      <c r="H774" s="220">
        <f t="shared" si="122"/>
        <v>7465.0521323520006</v>
      </c>
      <c r="I774" s="220">
        <f>+VLOOKUP(B:B,INSUMOS!A:H,5,FALSE)</f>
        <v>0</v>
      </c>
      <c r="J774" s="220">
        <f t="shared" si="122"/>
        <v>0</v>
      </c>
      <c r="K774" s="57"/>
      <c r="L774" s="103"/>
    </row>
    <row r="775" spans="1:12" ht="15" outlineLevel="1" x14ac:dyDescent="0.2">
      <c r="A775" s="165"/>
      <c r="B775" s="165" t="s">
        <v>1411</v>
      </c>
      <c r="C775" s="217" t="str">
        <f>+VLOOKUP(B:B,INSUMOS!A:C,2,FALSE)</f>
        <v>CONECTOR DE ACERO PARA TUBO EMT 1/2"</v>
      </c>
      <c r="D775" s="190" t="str">
        <f>+VLOOKUP(B:B,INSUMOS!A:C,3,FALSE)</f>
        <v>UN</v>
      </c>
      <c r="E775" s="221">
        <v>0.3</v>
      </c>
      <c r="F775" s="240"/>
      <c r="G775" s="220">
        <f>+VLOOKUP(B:B,INSUMOS!A:H,4,FALSE)</f>
        <v>1856.8857600000001</v>
      </c>
      <c r="H775" s="220">
        <f t="shared" si="122"/>
        <v>557.06572800000004</v>
      </c>
      <c r="I775" s="220">
        <f>+VLOOKUP(B:B,INSUMOS!A:H,5,FALSE)</f>
        <v>0</v>
      </c>
      <c r="J775" s="220">
        <f t="shared" si="122"/>
        <v>0</v>
      </c>
      <c r="K775" s="57"/>
      <c r="L775" s="103"/>
    </row>
    <row r="776" spans="1:12" ht="15" outlineLevel="1" x14ac:dyDescent="0.2">
      <c r="A776" s="165"/>
      <c r="B776" s="165" t="s">
        <v>1413</v>
      </c>
      <c r="C776" s="217" t="str">
        <f>+VLOOKUP(B:B,INSUMOS!A:C,2,FALSE)</f>
        <v>CURVA EMT 1/2"</v>
      </c>
      <c r="D776" s="190" t="str">
        <f>+VLOOKUP(B:B,INSUMOS!A:C,3,FALSE)</f>
        <v>UN</v>
      </c>
      <c r="E776" s="221">
        <v>0.2</v>
      </c>
      <c r="F776" s="240"/>
      <c r="G776" s="220">
        <f>+VLOOKUP(B:B,INSUMOS!A:H,4,FALSE)</f>
        <v>7303.7506560000002</v>
      </c>
      <c r="H776" s="220">
        <f t="shared" si="122"/>
        <v>1460.7501312000002</v>
      </c>
      <c r="I776" s="220">
        <f>+VLOOKUP(B:B,INSUMOS!A:H,5,FALSE)</f>
        <v>0</v>
      </c>
      <c r="J776" s="220">
        <f t="shared" si="122"/>
        <v>0</v>
      </c>
      <c r="K776" s="57"/>
      <c r="L776" s="103"/>
    </row>
    <row r="777" spans="1:12" ht="15" outlineLevel="1" x14ac:dyDescent="0.2">
      <c r="A777" s="165"/>
      <c r="B777" s="165" t="s">
        <v>1415</v>
      </c>
      <c r="C777" s="217" t="str">
        <f>+VLOOKUP(B:B,INSUMOS!A:C,2,FALSE)</f>
        <v>UNION DE ACERO PARA TUBO EMT 1/2"</v>
      </c>
      <c r="D777" s="190" t="str">
        <f>+VLOOKUP(B:B,INSUMOS!A:C,3,FALSE)</f>
        <v>UN</v>
      </c>
      <c r="E777" s="221">
        <v>0.33</v>
      </c>
      <c r="F777" s="240"/>
      <c r="G777" s="220">
        <f>+VLOOKUP(B:B,INSUMOS!A:H,4,FALSE)</f>
        <v>1609.3009920000002</v>
      </c>
      <c r="H777" s="220">
        <f t="shared" si="122"/>
        <v>531.0693273600001</v>
      </c>
      <c r="I777" s="220">
        <f>+VLOOKUP(B:B,INSUMOS!A:H,5,FALSE)</f>
        <v>0</v>
      </c>
      <c r="J777" s="220">
        <f t="shared" si="122"/>
        <v>0</v>
      </c>
      <c r="K777" s="57"/>
      <c r="L777" s="103"/>
    </row>
    <row r="778" spans="1:12" ht="15" outlineLevel="1" x14ac:dyDescent="0.2">
      <c r="A778" s="165"/>
      <c r="B778" s="165" t="s">
        <v>1417</v>
      </c>
      <c r="C778" s="217" t="str">
        <f>+VLOOKUP(B:B,INSUMOS!A:C,2,FALSE)</f>
        <v>GRAPA 1/2" DOBLE OREJA GALVANIZADA</v>
      </c>
      <c r="D778" s="190" t="str">
        <f>+VLOOKUP(B:B,INSUMOS!A:C,3,FALSE)</f>
        <v>UN</v>
      </c>
      <c r="E778" s="221">
        <v>0.5</v>
      </c>
      <c r="F778" s="240"/>
      <c r="G778" s="220">
        <f>+VLOOKUP(B:B,INSUMOS!A:H,4,FALSE)</f>
        <v>656.09963519999997</v>
      </c>
      <c r="H778" s="220">
        <f t="shared" si="122"/>
        <v>328.04981759999998</v>
      </c>
      <c r="I778" s="220">
        <f>+VLOOKUP(B:B,INSUMOS!A:H,5,FALSE)</f>
        <v>0</v>
      </c>
      <c r="J778" s="220">
        <f t="shared" si="122"/>
        <v>0</v>
      </c>
      <c r="K778" s="57"/>
      <c r="L778" s="103"/>
    </row>
    <row r="779" spans="1:12" ht="30" outlineLevel="1" x14ac:dyDescent="0.2">
      <c r="A779" s="165"/>
      <c r="B779" s="165" t="s">
        <v>97</v>
      </c>
      <c r="C779" s="217" t="str">
        <f>+VLOOKUP(B:B,INSUMOS!A:C,2,FALSE)</f>
        <v>CUADRILLA (HORA OFICIAL ELECTRICA CON PRESTACIONES + AYUDANTE ELECTRICA CON PRESTACIONES )</v>
      </c>
      <c r="D779" s="190" t="str">
        <f>+VLOOKUP(B:B,INSUMOS!A:C,3,FALSE)</f>
        <v>HC</v>
      </c>
      <c r="E779" s="221">
        <v>0.5</v>
      </c>
      <c r="F779" s="240"/>
      <c r="G779" s="220">
        <f>+VLOOKUP(B:B,INSUMOS!A:H,4,FALSE)</f>
        <v>38538.016711999997</v>
      </c>
      <c r="H779" s="220">
        <f t="shared" si="122"/>
        <v>19269.008355999998</v>
      </c>
      <c r="I779" s="220">
        <f>+VLOOKUP(B:B,INSUMOS!A:H,5,FALSE)</f>
        <v>0</v>
      </c>
      <c r="J779" s="220">
        <f t="shared" si="122"/>
        <v>0</v>
      </c>
      <c r="K779" s="57"/>
      <c r="L779" s="103"/>
    </row>
    <row r="780" spans="1:12" outlineLevel="1" x14ac:dyDescent="0.2">
      <c r="A780" s="211" t="s">
        <v>2005</v>
      </c>
      <c r="B780" s="211"/>
      <c r="C780" s="260" t="s">
        <v>2006</v>
      </c>
      <c r="D780" s="213" t="s">
        <v>362</v>
      </c>
      <c r="E780" s="214"/>
      <c r="F780" s="215"/>
      <c r="G780" s="216"/>
      <c r="H780" s="216">
        <f>SUBTOTAL(9,H781:H787)</f>
        <v>41228.857420377593</v>
      </c>
      <c r="I780" s="216"/>
      <c r="J780" s="216">
        <f>SUBTOTAL(9,J781:J787)</f>
        <v>0</v>
      </c>
      <c r="K780" s="57"/>
      <c r="L780" s="103"/>
    </row>
    <row r="781" spans="1:12" ht="15" outlineLevel="1" x14ac:dyDescent="0.2">
      <c r="A781" s="165"/>
      <c r="B781" s="165" t="s">
        <v>251</v>
      </c>
      <c r="C781" s="217" t="str">
        <f>+VLOOKUP(B:B,INSUMOS!A:C,2,FALSE)</f>
        <v>HERRAMIENTA MENOR</v>
      </c>
      <c r="D781" s="190" t="str">
        <f>+VLOOKUP(B:B,INSUMOS!A:C,3,FALSE)</f>
        <v>GLB</v>
      </c>
      <c r="E781" s="221">
        <v>0.5</v>
      </c>
      <c r="F781" s="240"/>
      <c r="G781" s="220">
        <f>+VLOOKUP(B:B,INSUMOS!A:H,4,FALSE)</f>
        <v>4066.5798144</v>
      </c>
      <c r="H781" s="220">
        <f t="shared" ref="H781:J787" si="123">($E781+$F781)*G781</f>
        <v>2033.2899072</v>
      </c>
      <c r="I781" s="220">
        <f>+VLOOKUP(B:B,INSUMOS!A:H,5,FALSE)</f>
        <v>0</v>
      </c>
      <c r="J781" s="220">
        <f t="shared" si="123"/>
        <v>0</v>
      </c>
      <c r="K781" s="57"/>
      <c r="L781" s="103"/>
    </row>
    <row r="782" spans="1:12" ht="15" outlineLevel="1" x14ac:dyDescent="0.2">
      <c r="A782" s="165"/>
      <c r="B782" s="165" t="s">
        <v>1419</v>
      </c>
      <c r="C782" s="217" t="str">
        <f>+VLOOKUP(B:B,INSUMOS!A:C,2,FALSE)</f>
        <v>TUBO EMT UL 3/4"</v>
      </c>
      <c r="D782" s="190" t="str">
        <f>+VLOOKUP(B:B,INSUMOS!A:C,3,FALSE)</f>
        <v>ML</v>
      </c>
      <c r="E782" s="221">
        <v>1</v>
      </c>
      <c r="F782" s="240"/>
      <c r="G782" s="220">
        <f>+VLOOKUP(B:B,INSUMOS!A:H,4,FALSE)</f>
        <v>11591.4731851776</v>
      </c>
      <c r="H782" s="220">
        <f t="shared" si="123"/>
        <v>11591.4731851776</v>
      </c>
      <c r="I782" s="220">
        <f>+VLOOKUP(B:B,INSUMOS!A:H,5,FALSE)</f>
        <v>0</v>
      </c>
      <c r="J782" s="220">
        <f t="shared" si="123"/>
        <v>0</v>
      </c>
      <c r="K782" s="57"/>
      <c r="L782" s="103"/>
    </row>
    <row r="783" spans="1:12" ht="15" outlineLevel="1" x14ac:dyDescent="0.2">
      <c r="A783" s="165"/>
      <c r="B783" s="165" t="s">
        <v>1421</v>
      </c>
      <c r="C783" s="217" t="str">
        <f>+VLOOKUP(B:B,INSUMOS!A:C,2,FALSE)</f>
        <v>CONECTOR DE ACERO PARA TUBO EMT 3/4"</v>
      </c>
      <c r="D783" s="190" t="str">
        <f>+VLOOKUP(B:B,INSUMOS!A:C,3,FALSE)</f>
        <v>UN</v>
      </c>
      <c r="E783" s="221">
        <v>0.3</v>
      </c>
      <c r="F783" s="240"/>
      <c r="G783" s="220">
        <f>+VLOOKUP(B:B,INSUMOS!A:H,4,FALSE)</f>
        <v>2599.6400640000002</v>
      </c>
      <c r="H783" s="220">
        <f t="shared" si="123"/>
        <v>779.89201920000005</v>
      </c>
      <c r="I783" s="220">
        <f>+VLOOKUP(B:B,INSUMOS!A:H,5,FALSE)</f>
        <v>0</v>
      </c>
      <c r="J783" s="220">
        <f t="shared" si="123"/>
        <v>0</v>
      </c>
      <c r="K783" s="57"/>
      <c r="L783" s="103"/>
    </row>
    <row r="784" spans="1:12" ht="15" outlineLevel="1" x14ac:dyDescent="0.2">
      <c r="A784" s="165"/>
      <c r="B784" s="165" t="s">
        <v>1423</v>
      </c>
      <c r="C784" s="217" t="str">
        <f>+VLOOKUP(B:B,INSUMOS!A:C,2,FALSE)</f>
        <v>CURVA EMT 3/4"</v>
      </c>
      <c r="D784" s="190" t="str">
        <f>+VLOOKUP(B:B,INSUMOS!A:C,3,FALSE)</f>
        <v>UN</v>
      </c>
      <c r="E784" s="221">
        <v>0.2</v>
      </c>
      <c r="F784" s="240"/>
      <c r="G784" s="220">
        <f>+VLOOKUP(B:B,INSUMOS!A:H,4,FALSE)</f>
        <v>12255.446016000002</v>
      </c>
      <c r="H784" s="220">
        <f t="shared" si="123"/>
        <v>2451.0892032000006</v>
      </c>
      <c r="I784" s="220">
        <f>+VLOOKUP(B:B,INSUMOS!A:H,5,FALSE)</f>
        <v>0</v>
      </c>
      <c r="J784" s="220">
        <f t="shared" si="123"/>
        <v>0</v>
      </c>
      <c r="K784" s="57"/>
      <c r="L784" s="103"/>
    </row>
    <row r="785" spans="1:13" ht="15" outlineLevel="1" x14ac:dyDescent="0.2">
      <c r="A785" s="165"/>
      <c r="B785" s="165" t="s">
        <v>1425</v>
      </c>
      <c r="C785" s="217" t="str">
        <f>+VLOOKUP(B:B,INSUMOS!A:C,2,FALSE)</f>
        <v>UNION DE ACERO PARA TUBO EMT 3/4"</v>
      </c>
      <c r="D785" s="190" t="str">
        <f>+VLOOKUP(B:B,INSUMOS!A:C,3,FALSE)</f>
        <v>UN</v>
      </c>
      <c r="E785" s="221">
        <v>0.33</v>
      </c>
      <c r="F785" s="240"/>
      <c r="G785" s="220">
        <f>+VLOOKUP(B:B,INSUMOS!A:H,4,FALSE)</f>
        <v>2475.8476799999999</v>
      </c>
      <c r="H785" s="220">
        <f t="shared" si="123"/>
        <v>817.02973439999994</v>
      </c>
      <c r="I785" s="220">
        <f>+VLOOKUP(B:B,INSUMOS!A:H,5,FALSE)</f>
        <v>0</v>
      </c>
      <c r="J785" s="220">
        <f t="shared" si="123"/>
        <v>0</v>
      </c>
      <c r="K785" s="57"/>
      <c r="L785" s="103"/>
    </row>
    <row r="786" spans="1:13" ht="15" outlineLevel="1" x14ac:dyDescent="0.2">
      <c r="A786" s="165"/>
      <c r="B786" s="165" t="s">
        <v>1427</v>
      </c>
      <c r="C786" s="217" t="str">
        <f>+VLOOKUP(B:B,INSUMOS!A:C,2,FALSE)</f>
        <v>GRAPA 3/4" DOBLE OREJA GALVANIZADA</v>
      </c>
      <c r="D786" s="190" t="str">
        <f>+VLOOKUP(B:B,INSUMOS!A:C,3,FALSE)</f>
        <v>UN</v>
      </c>
      <c r="E786" s="221">
        <v>0.5</v>
      </c>
      <c r="F786" s="240"/>
      <c r="G786" s="220">
        <f>+VLOOKUP(B:B,INSUMOS!A:H,4,FALSE)</f>
        <v>866.54668800000002</v>
      </c>
      <c r="H786" s="220">
        <f t="shared" si="123"/>
        <v>433.27334400000001</v>
      </c>
      <c r="I786" s="220">
        <f>+VLOOKUP(B:B,INSUMOS!A:H,5,FALSE)</f>
        <v>0</v>
      </c>
      <c r="J786" s="220">
        <f t="shared" si="123"/>
        <v>0</v>
      </c>
      <c r="K786" s="57"/>
      <c r="L786" s="103"/>
    </row>
    <row r="787" spans="1:13" ht="30" outlineLevel="1" x14ac:dyDescent="0.2">
      <c r="A787" s="165"/>
      <c r="B787" s="165" t="s">
        <v>97</v>
      </c>
      <c r="C787" s="217" t="str">
        <f>+VLOOKUP(B:B,INSUMOS!A:C,2,FALSE)</f>
        <v>CUADRILLA (HORA OFICIAL ELECTRICA CON PRESTACIONES + AYUDANTE ELECTRICA CON PRESTACIONES )</v>
      </c>
      <c r="D787" s="190" t="str">
        <f>+VLOOKUP(B:B,INSUMOS!A:C,3,FALSE)</f>
        <v>HC</v>
      </c>
      <c r="E787" s="221">
        <v>0.6</v>
      </c>
      <c r="F787" s="240"/>
      <c r="G787" s="220">
        <f>+VLOOKUP(B:B,INSUMOS!A:H,4,FALSE)</f>
        <v>38538.016711999997</v>
      </c>
      <c r="H787" s="220">
        <f t="shared" si="123"/>
        <v>23122.810027199997</v>
      </c>
      <c r="I787" s="220">
        <f>+VLOOKUP(B:B,INSUMOS!A:H,5,FALSE)</f>
        <v>0</v>
      </c>
      <c r="J787" s="220">
        <f t="shared" si="123"/>
        <v>0</v>
      </c>
      <c r="K787" s="57"/>
      <c r="L787" s="103"/>
    </row>
    <row r="788" spans="1:13" outlineLevel="1" x14ac:dyDescent="0.2">
      <c r="A788" s="211" t="s">
        <v>2007</v>
      </c>
      <c r="B788" s="211"/>
      <c r="C788" s="260" t="s">
        <v>2008</v>
      </c>
      <c r="D788" s="213" t="s">
        <v>362</v>
      </c>
      <c r="E788" s="214"/>
      <c r="F788" s="215"/>
      <c r="G788" s="216"/>
      <c r="H788" s="216">
        <f>SUBTOTAL(9,H789:H795)</f>
        <v>52958.813351955199</v>
      </c>
      <c r="I788" s="216"/>
      <c r="J788" s="216">
        <f>SUBTOTAL(9,J789:J795)</f>
        <v>0</v>
      </c>
      <c r="K788" s="57"/>
      <c r="L788" s="103"/>
    </row>
    <row r="789" spans="1:13" ht="15" outlineLevel="1" x14ac:dyDescent="0.2">
      <c r="A789" s="165"/>
      <c r="B789" s="165" t="s">
        <v>251</v>
      </c>
      <c r="C789" s="217" t="str">
        <f>+VLOOKUP(B:B,INSUMOS!A:C,2,FALSE)</f>
        <v>HERRAMIENTA MENOR</v>
      </c>
      <c r="D789" s="190" t="str">
        <f>+VLOOKUP(B:B,INSUMOS!A:C,3,FALSE)</f>
        <v>GLB</v>
      </c>
      <c r="E789" s="221">
        <v>0.5</v>
      </c>
      <c r="F789" s="240"/>
      <c r="G789" s="220">
        <f>+VLOOKUP(B:B,INSUMOS!A:H,4,FALSE)</f>
        <v>4066.5798144</v>
      </c>
      <c r="H789" s="220">
        <f t="shared" ref="H789:J795" si="124">($E789+$F789)*G789</f>
        <v>2033.2899072</v>
      </c>
      <c r="I789" s="220">
        <f>+VLOOKUP(B:B,INSUMOS!A:H,5,FALSE)</f>
        <v>0</v>
      </c>
      <c r="J789" s="220">
        <f t="shared" si="124"/>
        <v>0</v>
      </c>
      <c r="K789" s="57"/>
      <c r="L789" s="103"/>
    </row>
    <row r="790" spans="1:13" ht="15" outlineLevel="1" x14ac:dyDescent="0.2">
      <c r="A790" s="165"/>
      <c r="B790" s="165" t="s">
        <v>1429</v>
      </c>
      <c r="C790" s="217" t="str">
        <f>+VLOOKUP(B:B,INSUMOS!A:C,2,FALSE)</f>
        <v>TUBO EMT UL 1"</v>
      </c>
      <c r="D790" s="190" t="str">
        <f>+VLOOKUP(B:B,INSUMOS!A:C,3,FALSE)</f>
        <v>ML</v>
      </c>
      <c r="E790" s="221">
        <v>1</v>
      </c>
      <c r="F790" s="240"/>
      <c r="G790" s="220">
        <f>+VLOOKUP(B:B,INSUMOS!A:H,4,FALSE)</f>
        <v>16468.137981235202</v>
      </c>
      <c r="H790" s="220">
        <f t="shared" si="124"/>
        <v>16468.137981235202</v>
      </c>
      <c r="I790" s="220">
        <f>+VLOOKUP(B:B,INSUMOS!A:H,5,FALSE)</f>
        <v>0</v>
      </c>
      <c r="J790" s="220">
        <f t="shared" si="124"/>
        <v>0</v>
      </c>
      <c r="K790" s="57"/>
      <c r="L790" s="103"/>
    </row>
    <row r="791" spans="1:13" ht="15" outlineLevel="1" x14ac:dyDescent="0.2">
      <c r="A791" s="165"/>
      <c r="B791" s="165" t="s">
        <v>1431</v>
      </c>
      <c r="C791" s="217" t="str">
        <f>+VLOOKUP(B:B,INSUMOS!A:C,2,FALSE)</f>
        <v>CONECTOR DE ACERO PARA TUBO EMT 1"</v>
      </c>
      <c r="D791" s="190" t="str">
        <f>+VLOOKUP(B:B,INSUMOS!A:C,3,FALSE)</f>
        <v>UN</v>
      </c>
      <c r="E791" s="221">
        <v>0.3</v>
      </c>
      <c r="F791" s="240"/>
      <c r="G791" s="220">
        <f>+VLOOKUP(B:B,INSUMOS!A:H,4,FALSE)</f>
        <v>4085.1486720000003</v>
      </c>
      <c r="H791" s="220">
        <f t="shared" si="124"/>
        <v>1225.5446016000001</v>
      </c>
      <c r="I791" s="220">
        <f>+VLOOKUP(B:B,INSUMOS!A:H,5,FALSE)</f>
        <v>0</v>
      </c>
      <c r="J791" s="220">
        <f t="shared" si="124"/>
        <v>0</v>
      </c>
      <c r="K791" s="57"/>
      <c r="L791" s="103"/>
    </row>
    <row r="792" spans="1:13" ht="15" outlineLevel="1" x14ac:dyDescent="0.2">
      <c r="A792" s="165"/>
      <c r="B792" s="165" t="s">
        <v>1433</v>
      </c>
      <c r="C792" s="217" t="str">
        <f>+VLOOKUP(B:B,INSUMOS!A:C,2,FALSE)</f>
        <v>CURVA EMT 1"</v>
      </c>
      <c r="D792" s="190" t="str">
        <f>+VLOOKUP(B:B,INSUMOS!A:C,3,FALSE)</f>
        <v>UN</v>
      </c>
      <c r="E792" s="221">
        <v>0.2</v>
      </c>
      <c r="F792" s="240"/>
      <c r="G792" s="220">
        <f>+VLOOKUP(B:B,INSUMOS!A:H,4,FALSE)</f>
        <v>22158.836735999997</v>
      </c>
      <c r="H792" s="220">
        <f t="shared" si="124"/>
        <v>4431.7673471999997</v>
      </c>
      <c r="I792" s="220">
        <f>+VLOOKUP(B:B,INSUMOS!A:H,5,FALSE)</f>
        <v>0</v>
      </c>
      <c r="J792" s="220">
        <f t="shared" si="124"/>
        <v>0</v>
      </c>
      <c r="K792" s="57"/>
      <c r="L792" s="103"/>
    </row>
    <row r="793" spans="1:13" ht="15" outlineLevel="1" x14ac:dyDescent="0.2">
      <c r="A793" s="165"/>
      <c r="B793" s="165" t="s">
        <v>1435</v>
      </c>
      <c r="C793" s="217" t="str">
        <f>+VLOOKUP(B:B,INSUMOS!A:C,2,FALSE)</f>
        <v>UNION DE ACERO PARA TUBO EMT 1"</v>
      </c>
      <c r="D793" s="190" t="str">
        <f>+VLOOKUP(B:B,INSUMOS!A:C,3,FALSE)</f>
        <v>UN</v>
      </c>
      <c r="E793" s="221">
        <v>0.33</v>
      </c>
      <c r="F793" s="240"/>
      <c r="G793" s="220">
        <f>+VLOOKUP(B:B,INSUMOS!A:H,4,FALSE)</f>
        <v>3837.5639040000005</v>
      </c>
      <c r="H793" s="220">
        <f t="shared" si="124"/>
        <v>1266.3960883200002</v>
      </c>
      <c r="I793" s="220">
        <f>+VLOOKUP(B:B,INSUMOS!A:H,5,FALSE)</f>
        <v>0</v>
      </c>
      <c r="J793" s="220">
        <f t="shared" si="124"/>
        <v>0</v>
      </c>
      <c r="K793" s="57"/>
      <c r="L793" s="103"/>
    </row>
    <row r="794" spans="1:13" ht="15" outlineLevel="1" x14ac:dyDescent="0.2">
      <c r="A794" s="165"/>
      <c r="B794" s="165" t="s">
        <v>1437</v>
      </c>
      <c r="C794" s="217" t="str">
        <f>+VLOOKUP(B:B,INSUMOS!A:C,2,FALSE)</f>
        <v>GRAPA 1" DOBLE OREJA GALVANIZADA</v>
      </c>
      <c r="D794" s="190" t="str">
        <f>+VLOOKUP(B:B,INSUMOS!A:C,3,FALSE)</f>
        <v>UN</v>
      </c>
      <c r="E794" s="221">
        <v>0.5</v>
      </c>
      <c r="F794" s="240"/>
      <c r="G794" s="220">
        <f>+VLOOKUP(B:B,INSUMOS!A:H,4,FALSE)</f>
        <v>1114.1314560000001</v>
      </c>
      <c r="H794" s="220">
        <f t="shared" si="124"/>
        <v>557.06572800000004</v>
      </c>
      <c r="I794" s="220">
        <f>+VLOOKUP(B:B,INSUMOS!A:H,5,FALSE)</f>
        <v>0</v>
      </c>
      <c r="J794" s="220">
        <f t="shared" si="124"/>
        <v>0</v>
      </c>
      <c r="K794" s="57"/>
      <c r="L794" s="103"/>
    </row>
    <row r="795" spans="1:13" ht="30" outlineLevel="1" x14ac:dyDescent="0.2">
      <c r="A795" s="165"/>
      <c r="B795" s="165" t="s">
        <v>97</v>
      </c>
      <c r="C795" s="217" t="str">
        <f>+VLOOKUP(B:B,INSUMOS!A:C,2,FALSE)</f>
        <v>CUADRILLA (HORA OFICIAL ELECTRICA CON PRESTACIONES + AYUDANTE ELECTRICA CON PRESTACIONES )</v>
      </c>
      <c r="D795" s="190" t="str">
        <f>+VLOOKUP(B:B,INSUMOS!A:C,3,FALSE)</f>
        <v>HC</v>
      </c>
      <c r="E795" s="221">
        <v>0.7</v>
      </c>
      <c r="F795" s="240"/>
      <c r="G795" s="220">
        <f>+VLOOKUP(B:B,INSUMOS!A:H,4,FALSE)</f>
        <v>38538.016711999997</v>
      </c>
      <c r="H795" s="220">
        <f t="shared" si="124"/>
        <v>26976.611698399996</v>
      </c>
      <c r="I795" s="220">
        <f>+VLOOKUP(B:B,INSUMOS!A:H,5,FALSE)</f>
        <v>0</v>
      </c>
      <c r="J795" s="220">
        <f t="shared" si="124"/>
        <v>0</v>
      </c>
      <c r="K795" s="57"/>
      <c r="L795" s="103"/>
    </row>
    <row r="796" spans="1:13" outlineLevel="1" x14ac:dyDescent="0.2">
      <c r="A796" s="211" t="s">
        <v>2009</v>
      </c>
      <c r="B796" s="211"/>
      <c r="C796" s="260" t="s">
        <v>2010</v>
      </c>
      <c r="D796" s="213" t="s">
        <v>287</v>
      </c>
      <c r="E796" s="214"/>
      <c r="F796" s="215"/>
      <c r="G796" s="216"/>
      <c r="H796" s="216">
        <f>SUBTOTAL(9,H797:H811)</f>
        <v>597843.2994001949</v>
      </c>
      <c r="I796" s="216"/>
      <c r="J796" s="216">
        <f>SUBTOTAL(9,J797:J811)</f>
        <v>0</v>
      </c>
      <c r="K796" s="57"/>
      <c r="L796" s="103"/>
    </row>
    <row r="797" spans="1:13" ht="15" outlineLevel="1" x14ac:dyDescent="0.2">
      <c r="A797" s="165"/>
      <c r="B797" s="165" t="s">
        <v>251</v>
      </c>
      <c r="C797" s="217" t="s">
        <v>252</v>
      </c>
      <c r="D797" s="190" t="s">
        <v>253</v>
      </c>
      <c r="E797" s="221">
        <v>0.95600602898550702</v>
      </c>
      <c r="F797" s="240"/>
      <c r="G797" s="220">
        <f>+VLOOKUP(B:B,INSUMOS!A:H,4,FALSE)</f>
        <v>4066.5798144</v>
      </c>
      <c r="H797" s="220">
        <f t="shared" ref="H797:H811" si="125">($E797+$F797)*G797</f>
        <v>3887.6748199171643</v>
      </c>
      <c r="I797" s="220">
        <f>+VLOOKUP(B:B,INSUMOS!A:H,5,FALSE)</f>
        <v>0</v>
      </c>
      <c r="J797" s="220">
        <f t="shared" ref="J797:J811" si="126">($E797+$F797)*I797</f>
        <v>0</v>
      </c>
      <c r="K797" s="57"/>
      <c r="L797" s="103"/>
      <c r="M797" s="117"/>
    </row>
    <row r="798" spans="1:13" ht="15" outlineLevel="1" x14ac:dyDescent="0.2">
      <c r="A798" s="165"/>
      <c r="B798" s="165" t="s">
        <v>751</v>
      </c>
      <c r="C798" s="217" t="s">
        <v>752</v>
      </c>
      <c r="D798" s="190" t="s">
        <v>287</v>
      </c>
      <c r="E798" s="221">
        <v>12</v>
      </c>
      <c r="F798" s="240">
        <v>0.36</v>
      </c>
      <c r="G798" s="220">
        <f>+VLOOKUP(B:B,INSUMOS!A:H,4,FALSE)</f>
        <v>95.196343296000009</v>
      </c>
      <c r="H798" s="220">
        <f t="shared" si="125"/>
        <v>1176.62680313856</v>
      </c>
      <c r="I798" s="220">
        <f>+VLOOKUP(B:B,INSUMOS!A:H,5,FALSE)</f>
        <v>0</v>
      </c>
      <c r="J798" s="220">
        <f t="shared" si="126"/>
        <v>0</v>
      </c>
      <c r="K798" s="57"/>
      <c r="L798" s="103"/>
      <c r="M798" s="117"/>
    </row>
    <row r="799" spans="1:13" ht="15" outlineLevel="1" x14ac:dyDescent="0.2">
      <c r="A799" s="165"/>
      <c r="B799" s="165" t="s">
        <v>1314</v>
      </c>
      <c r="C799" s="217" t="s">
        <v>1315</v>
      </c>
      <c r="D799" s="190" t="s">
        <v>287</v>
      </c>
      <c r="E799" s="221">
        <v>1</v>
      </c>
      <c r="F799" s="240"/>
      <c r="G799" s="220">
        <f>+VLOOKUP(B:B,INSUMOS!A:H,4,FALSE)</f>
        <v>5151.0010982399999</v>
      </c>
      <c r="H799" s="220">
        <f t="shared" si="125"/>
        <v>5151.0010982399999</v>
      </c>
      <c r="I799" s="220">
        <f>+VLOOKUP(B:B,INSUMOS!A:H,5,FALSE)</f>
        <v>0</v>
      </c>
      <c r="J799" s="220">
        <f t="shared" si="126"/>
        <v>0</v>
      </c>
      <c r="K799" s="57"/>
      <c r="L799" s="103"/>
      <c r="M799" s="117"/>
    </row>
    <row r="800" spans="1:13" ht="15" outlineLevel="1" x14ac:dyDescent="0.2">
      <c r="A800" s="165"/>
      <c r="B800" s="165" t="s">
        <v>1445</v>
      </c>
      <c r="C800" s="217" t="s">
        <v>1446</v>
      </c>
      <c r="D800" s="190" t="s">
        <v>287</v>
      </c>
      <c r="E800" s="221">
        <v>1</v>
      </c>
      <c r="F800" s="240"/>
      <c r="G800" s="220">
        <f>+VLOOKUP(B:B,INSUMOS!A:H,4,FALSE)</f>
        <v>112527.27705600001</v>
      </c>
      <c r="H800" s="220">
        <f t="shared" si="125"/>
        <v>112527.27705600001</v>
      </c>
      <c r="I800" s="220">
        <f>+VLOOKUP(B:B,INSUMOS!A:H,5,FALSE)</f>
        <v>0</v>
      </c>
      <c r="J800" s="220">
        <f t="shared" si="126"/>
        <v>0</v>
      </c>
      <c r="K800" s="57"/>
      <c r="L800" s="103"/>
      <c r="M800" s="117"/>
    </row>
    <row r="801" spans="1:13" ht="15" outlineLevel="1" x14ac:dyDescent="0.2">
      <c r="A801" s="165"/>
      <c r="B801" s="165" t="s">
        <v>117</v>
      </c>
      <c r="C801" s="217" t="s">
        <v>118</v>
      </c>
      <c r="D801" s="190" t="s">
        <v>73</v>
      </c>
      <c r="E801" s="221">
        <v>5</v>
      </c>
      <c r="F801" s="240"/>
      <c r="G801" s="220">
        <f>+VLOOKUP(B:B,INSUMOS!A:H,4,FALSE)</f>
        <v>37283.034359999998</v>
      </c>
      <c r="H801" s="220">
        <f t="shared" si="125"/>
        <v>186415.17179999998</v>
      </c>
      <c r="I801" s="220">
        <f>+VLOOKUP(B:B,INSUMOS!A:H,5,FALSE)</f>
        <v>0</v>
      </c>
      <c r="J801" s="220">
        <f t="shared" si="126"/>
        <v>0</v>
      </c>
      <c r="K801" s="57"/>
      <c r="L801" s="103"/>
      <c r="M801" s="117"/>
    </row>
    <row r="802" spans="1:13" ht="15" outlineLevel="1" x14ac:dyDescent="0.2">
      <c r="A802" s="165"/>
      <c r="B802" s="165" t="s">
        <v>1316</v>
      </c>
      <c r="C802" s="217" t="s">
        <v>1317</v>
      </c>
      <c r="D802" s="190" t="s">
        <v>287</v>
      </c>
      <c r="E802" s="221">
        <v>6</v>
      </c>
      <c r="F802" s="240"/>
      <c r="G802" s="220">
        <f>+VLOOKUP(B:B,INSUMOS!A:H,4,FALSE)</f>
        <v>13493.369856000001</v>
      </c>
      <c r="H802" s="220">
        <f t="shared" si="125"/>
        <v>80960.219136</v>
      </c>
      <c r="I802" s="220">
        <f>+VLOOKUP(B:B,INSUMOS!A:H,5,FALSE)</f>
        <v>0</v>
      </c>
      <c r="J802" s="220">
        <f t="shared" si="126"/>
        <v>0</v>
      </c>
      <c r="K802" s="57"/>
      <c r="L802" s="103"/>
      <c r="M802" s="117"/>
    </row>
    <row r="803" spans="1:13" ht="15" outlineLevel="1" x14ac:dyDescent="0.2">
      <c r="A803" s="165"/>
      <c r="B803" s="165" t="s">
        <v>1344</v>
      </c>
      <c r="C803" s="217" t="s">
        <v>1345</v>
      </c>
      <c r="D803" s="190" t="s">
        <v>287</v>
      </c>
      <c r="E803" s="221">
        <v>1</v>
      </c>
      <c r="F803" s="240"/>
      <c r="G803" s="220">
        <f>+VLOOKUP(B:B,INSUMOS!A:H,4,FALSE)</f>
        <v>11141.314560000001</v>
      </c>
      <c r="H803" s="220">
        <f t="shared" si="125"/>
        <v>11141.314560000001</v>
      </c>
      <c r="I803" s="220">
        <f>+VLOOKUP(B:B,INSUMOS!A:H,5,FALSE)</f>
        <v>0</v>
      </c>
      <c r="J803" s="220">
        <f t="shared" si="126"/>
        <v>0</v>
      </c>
      <c r="K803" s="57"/>
      <c r="L803" s="103"/>
      <c r="M803" s="117"/>
    </row>
    <row r="804" spans="1:13" ht="15" outlineLevel="1" x14ac:dyDescent="0.2">
      <c r="A804" s="165"/>
      <c r="B804" s="165" t="s">
        <v>1429</v>
      </c>
      <c r="C804" s="217" t="s">
        <v>1430</v>
      </c>
      <c r="D804" s="190" t="s">
        <v>362</v>
      </c>
      <c r="E804" s="221">
        <v>1.5</v>
      </c>
      <c r="F804" s="240"/>
      <c r="G804" s="220">
        <f>+VLOOKUP(B:B,INSUMOS!A:H,4,FALSE)</f>
        <v>16468.137981235202</v>
      </c>
      <c r="H804" s="220">
        <f t="shared" si="125"/>
        <v>24702.206971852804</v>
      </c>
      <c r="I804" s="220">
        <f>+VLOOKUP(B:B,INSUMOS!A:H,5,FALSE)</f>
        <v>0</v>
      </c>
      <c r="J804" s="220">
        <f t="shared" si="126"/>
        <v>0</v>
      </c>
      <c r="K804" s="57"/>
      <c r="L804" s="103"/>
      <c r="M804" s="117"/>
    </row>
    <row r="805" spans="1:13" ht="15" outlineLevel="1" x14ac:dyDescent="0.2">
      <c r="A805" s="165"/>
      <c r="B805" s="246" t="s">
        <v>1286</v>
      </c>
      <c r="C805" s="217" t="s">
        <v>1287</v>
      </c>
      <c r="D805" s="190" t="s">
        <v>287</v>
      </c>
      <c r="E805" s="221">
        <v>0.5</v>
      </c>
      <c r="F805" s="240"/>
      <c r="G805" s="220">
        <f>+VLOOKUP(B:B,INSUMOS!A:H,4,FALSE)</f>
        <v>5669.2826723327998</v>
      </c>
      <c r="H805" s="220">
        <f t="shared" si="125"/>
        <v>2834.6413361663999</v>
      </c>
      <c r="I805" s="220">
        <f>+VLOOKUP(B:B,INSUMOS!A:H,5,FALSE)</f>
        <v>0</v>
      </c>
      <c r="J805" s="220">
        <f t="shared" si="126"/>
        <v>0</v>
      </c>
      <c r="K805" s="57"/>
      <c r="L805" s="103"/>
      <c r="M805" s="117"/>
    </row>
    <row r="806" spans="1:13" ht="15" outlineLevel="1" x14ac:dyDescent="0.2">
      <c r="A806" s="165"/>
      <c r="B806" s="246" t="s">
        <v>1449</v>
      </c>
      <c r="C806" s="217" t="s">
        <v>1450</v>
      </c>
      <c r="D806" s="190" t="s">
        <v>362</v>
      </c>
      <c r="E806" s="221">
        <v>3</v>
      </c>
      <c r="F806" s="240"/>
      <c r="G806" s="220">
        <f>+VLOOKUP(B:B,INSUMOS!A:H,4,FALSE)</f>
        <v>4059.1522713599998</v>
      </c>
      <c r="H806" s="220">
        <f t="shared" si="125"/>
        <v>12177.45681408</v>
      </c>
      <c r="I806" s="220">
        <f>+VLOOKUP(B:B,INSUMOS!A:H,5,FALSE)</f>
        <v>0</v>
      </c>
      <c r="J806" s="220">
        <f t="shared" si="126"/>
        <v>0</v>
      </c>
      <c r="K806" s="57"/>
      <c r="L806" s="103"/>
      <c r="M806" s="117"/>
    </row>
    <row r="807" spans="1:13" ht="15" outlineLevel="1" x14ac:dyDescent="0.2">
      <c r="A807" s="165"/>
      <c r="B807" s="246" t="s">
        <v>1306</v>
      </c>
      <c r="C807" s="217" t="s">
        <v>1307</v>
      </c>
      <c r="D807" s="190" t="s">
        <v>362</v>
      </c>
      <c r="E807" s="221">
        <v>6</v>
      </c>
      <c r="F807" s="240"/>
      <c r="G807" s="220">
        <f>+VLOOKUP(B:B,INSUMOS!A:H,4,FALSE)</f>
        <v>4394.6296320000001</v>
      </c>
      <c r="H807" s="220">
        <f t="shared" si="125"/>
        <v>26367.777792000001</v>
      </c>
      <c r="I807" s="220">
        <f>+VLOOKUP(B:B,INSUMOS!A:H,5,FALSE)</f>
        <v>0</v>
      </c>
      <c r="J807" s="220">
        <f t="shared" si="126"/>
        <v>0</v>
      </c>
      <c r="K807" s="57"/>
      <c r="L807" s="103"/>
      <c r="M807" s="117"/>
    </row>
    <row r="808" spans="1:13" ht="15" outlineLevel="1" x14ac:dyDescent="0.2">
      <c r="A808" s="165"/>
      <c r="B808" s="165" t="s">
        <v>1433</v>
      </c>
      <c r="C808" s="217" t="s">
        <v>1434</v>
      </c>
      <c r="D808" s="190" t="s">
        <v>287</v>
      </c>
      <c r="E808" s="221">
        <v>1</v>
      </c>
      <c r="F808" s="240"/>
      <c r="G808" s="220">
        <f>+VLOOKUP(B:B,INSUMOS!A:H,4,FALSE)</f>
        <v>22158.836735999997</v>
      </c>
      <c r="H808" s="220">
        <f t="shared" si="125"/>
        <v>22158.836735999997</v>
      </c>
      <c r="I808" s="220">
        <f>+VLOOKUP(B:B,INSUMOS!A:H,5,FALSE)</f>
        <v>0</v>
      </c>
      <c r="J808" s="220">
        <f t="shared" si="126"/>
        <v>0</v>
      </c>
      <c r="K808" s="57"/>
      <c r="L808" s="103"/>
      <c r="M808" s="117"/>
    </row>
    <row r="809" spans="1:13" ht="15" outlineLevel="1" x14ac:dyDescent="0.2">
      <c r="A809" s="165"/>
      <c r="B809" s="165" t="s">
        <v>1435</v>
      </c>
      <c r="C809" s="217" t="s">
        <v>1436</v>
      </c>
      <c r="D809" s="190" t="s">
        <v>287</v>
      </c>
      <c r="E809" s="221">
        <v>1</v>
      </c>
      <c r="F809" s="240"/>
      <c r="G809" s="220">
        <f>+VLOOKUP(B:B,INSUMOS!A:H,4,FALSE)</f>
        <v>3837.5639040000005</v>
      </c>
      <c r="H809" s="220">
        <f t="shared" si="125"/>
        <v>3837.5639040000005</v>
      </c>
      <c r="I809" s="220">
        <f>+VLOOKUP(B:B,INSUMOS!A:H,5,FALSE)</f>
        <v>0</v>
      </c>
      <c r="J809" s="220">
        <f t="shared" si="126"/>
        <v>0</v>
      </c>
      <c r="K809" s="57"/>
      <c r="L809" s="103"/>
      <c r="M809" s="117"/>
    </row>
    <row r="810" spans="1:13" ht="15" outlineLevel="1" x14ac:dyDescent="0.2">
      <c r="A810" s="165"/>
      <c r="B810" s="165" t="s">
        <v>1437</v>
      </c>
      <c r="C810" s="217" t="s">
        <v>1438</v>
      </c>
      <c r="D810" s="190" t="s">
        <v>287</v>
      </c>
      <c r="E810" s="221">
        <v>2</v>
      </c>
      <c r="F810" s="240"/>
      <c r="G810" s="220">
        <f>+VLOOKUP(B:B,INSUMOS!A:H,4,FALSE)</f>
        <v>1114.1314560000001</v>
      </c>
      <c r="H810" s="220">
        <f t="shared" si="125"/>
        <v>2228.2629120000001</v>
      </c>
      <c r="I810" s="220">
        <f>+VLOOKUP(B:B,INSUMOS!A:H,5,FALSE)</f>
        <v>0</v>
      </c>
      <c r="J810" s="220">
        <f t="shared" si="126"/>
        <v>0</v>
      </c>
      <c r="K810" s="57"/>
      <c r="L810" s="103"/>
      <c r="M810" s="117"/>
    </row>
    <row r="811" spans="1:13" ht="15" outlineLevel="1" x14ac:dyDescent="0.2">
      <c r="A811" s="165"/>
      <c r="B811" s="165" t="s">
        <v>1447</v>
      </c>
      <c r="C811" s="217" t="s">
        <v>1448</v>
      </c>
      <c r="D811" s="190" t="s">
        <v>287</v>
      </c>
      <c r="E811" s="221">
        <v>1</v>
      </c>
      <c r="F811" s="240"/>
      <c r="G811" s="220">
        <f>+VLOOKUP(B:B,INSUMOS!A:H,4,FALSE)</f>
        <v>102277.2676608</v>
      </c>
      <c r="H811" s="220">
        <f t="shared" si="125"/>
        <v>102277.2676608</v>
      </c>
      <c r="I811" s="220">
        <f>+VLOOKUP(B:B,INSUMOS!A:H,5,FALSE)</f>
        <v>0</v>
      </c>
      <c r="J811" s="220">
        <f t="shared" si="126"/>
        <v>0</v>
      </c>
      <c r="K811" s="57"/>
      <c r="L811" s="103"/>
      <c r="M811" s="117"/>
    </row>
    <row r="812" spans="1:13" s="33" customFormat="1" x14ac:dyDescent="0.2">
      <c r="A812" s="211" t="s">
        <v>2011</v>
      </c>
      <c r="B812" s="211"/>
      <c r="C812" s="260" t="s">
        <v>2012</v>
      </c>
      <c r="D812" s="213" t="s">
        <v>233</v>
      </c>
      <c r="E812" s="214"/>
      <c r="F812" s="215"/>
      <c r="G812" s="216"/>
      <c r="H812" s="216">
        <f>SUBTOTAL(9,H813:H820)</f>
        <v>57339.014408144008</v>
      </c>
      <c r="I812" s="216"/>
      <c r="J812" s="216">
        <f>SUBTOTAL(9,J813:J820)</f>
        <v>0</v>
      </c>
      <c r="K812" s="57"/>
      <c r="L812" s="103"/>
    </row>
    <row r="813" spans="1:13" s="33" customFormat="1" ht="15" outlineLevel="1" x14ac:dyDescent="0.2">
      <c r="A813" s="246"/>
      <c r="B813" s="246" t="s">
        <v>251</v>
      </c>
      <c r="C813" s="217" t="str">
        <f>+VLOOKUP(B:B,INSUMOS!A:C,2,FALSE)</f>
        <v>HERRAMIENTA MENOR</v>
      </c>
      <c r="D813" s="190" t="str">
        <f>+VLOOKUP(B:B,INSUMOS!A:C,3,FALSE)</f>
        <v>GLB</v>
      </c>
      <c r="E813" s="243">
        <v>0.5</v>
      </c>
      <c r="F813" s="241"/>
      <c r="G813" s="220">
        <f>+VLOOKUP(B:B,INSUMOS!A:H,4,FALSE)</f>
        <v>4066.5798144</v>
      </c>
      <c r="H813" s="220">
        <f t="shared" ref="H813:J820" si="127">($E813+$F813)*G813</f>
        <v>2033.2899072</v>
      </c>
      <c r="I813" s="220">
        <f>+VLOOKUP(B:B,INSUMOS!A:H,5,FALSE)</f>
        <v>0</v>
      </c>
      <c r="J813" s="220">
        <f t="shared" si="127"/>
        <v>0</v>
      </c>
      <c r="K813" s="57"/>
      <c r="L813" s="103"/>
    </row>
    <row r="814" spans="1:13" s="33" customFormat="1" ht="15" outlineLevel="1" x14ac:dyDescent="0.2">
      <c r="A814" s="246"/>
      <c r="B814" s="246" t="s">
        <v>1266</v>
      </c>
      <c r="C814" s="217" t="str">
        <f>+VLOOKUP(B:B,INSUMOS!A:C,2,FALSE)</f>
        <v>TEJA GERFOR PREMIUM TIPO ZINC P7 MARFIL # 10   305 X 920 MM</v>
      </c>
      <c r="D814" s="190" t="str">
        <f>+VLOOKUP(B:B,INSUMOS!A:C,3,FALSE)</f>
        <v>UN</v>
      </c>
      <c r="E814" s="243">
        <v>0.35</v>
      </c>
      <c r="F814" s="241"/>
      <c r="G814" s="220">
        <f>+VLOOKUP(B:B,INSUMOS!A:H,4,FALSE)</f>
        <v>88079.519139840006</v>
      </c>
      <c r="H814" s="220">
        <f t="shared" si="127"/>
        <v>30827.831698943999</v>
      </c>
      <c r="I814" s="220">
        <f>+VLOOKUP(B:B,INSUMOS!A:H,5,FALSE)</f>
        <v>0</v>
      </c>
      <c r="J814" s="220">
        <f t="shared" si="127"/>
        <v>0</v>
      </c>
      <c r="K814" s="57"/>
      <c r="L814" s="103"/>
    </row>
    <row r="815" spans="1:13" s="33" customFormat="1" ht="15" outlineLevel="1" x14ac:dyDescent="0.2">
      <c r="A815" s="246"/>
      <c r="B815" s="246" t="s">
        <v>629</v>
      </c>
      <c r="C815" s="217" t="str">
        <f>+VLOOKUP(B:B,INSUMOS!A:C,2,FALSE)</f>
        <v>TORNILLO EN ALUMINIO AUTOPERFORANTE</v>
      </c>
      <c r="D815" s="190" t="str">
        <f>+VLOOKUP(B:B,INSUMOS!A:C,3,FALSE)</f>
        <v>UN</v>
      </c>
      <c r="E815" s="243">
        <v>2</v>
      </c>
      <c r="F815" s="241"/>
      <c r="G815" s="220">
        <f>+VLOOKUP(B:B,INSUMOS!A:H,4,FALSE)</f>
        <v>100.27183104</v>
      </c>
      <c r="H815" s="220">
        <f t="shared" si="127"/>
        <v>200.54366207999999</v>
      </c>
      <c r="I815" s="220">
        <f>+VLOOKUP(B:B,INSUMOS!A:H,5,FALSE)</f>
        <v>0</v>
      </c>
      <c r="J815" s="220">
        <f t="shared" si="127"/>
        <v>0</v>
      </c>
      <c r="K815" s="57"/>
      <c r="L815" s="103"/>
    </row>
    <row r="816" spans="1:13" ht="15" outlineLevel="1" x14ac:dyDescent="0.2">
      <c r="A816" s="246"/>
      <c r="B816" s="246" t="s">
        <v>627</v>
      </c>
      <c r="C816" s="217" t="str">
        <f>+VLOOKUP(B:B,INSUMOS!A:C,2,FALSE)</f>
        <v>ARANDELA PLANA (Ref, VARIAS)</v>
      </c>
      <c r="D816" s="190" t="str">
        <f>+VLOOKUP(B:B,INSUMOS!A:C,3,FALSE)</f>
        <v>UN</v>
      </c>
      <c r="E816" s="243">
        <v>2</v>
      </c>
      <c r="F816" s="241"/>
      <c r="G816" s="220">
        <f>+VLOOKUP(B:B,INSUMOS!A:H,4,FALSE)</f>
        <v>837.45547776000001</v>
      </c>
      <c r="H816" s="220">
        <f t="shared" si="127"/>
        <v>1674.91095552</v>
      </c>
      <c r="I816" s="220">
        <f>+VLOOKUP(B:B,INSUMOS!A:H,5,FALSE)</f>
        <v>0</v>
      </c>
      <c r="J816" s="220">
        <f t="shared" si="127"/>
        <v>0</v>
      </c>
      <c r="K816" s="57"/>
      <c r="L816" s="103"/>
    </row>
    <row r="817" spans="1:16" s="33" customFormat="1" ht="15" outlineLevel="1" x14ac:dyDescent="0.2">
      <c r="A817" s="246"/>
      <c r="B817" s="246" t="s">
        <v>605</v>
      </c>
      <c r="C817" s="217" t="str">
        <f>+VLOOKUP(B:B,INSUMOS!A:C,2,FALSE)</f>
        <v>NEOPRENO</v>
      </c>
      <c r="D817" s="190" t="str">
        <f>+VLOOKUP(B:B,INSUMOS!A:C,3,FALSE)</f>
        <v>UN</v>
      </c>
      <c r="E817" s="243">
        <v>2</v>
      </c>
      <c r="F817" s="241"/>
      <c r="G817" s="220">
        <f>+VLOOKUP(B:B,INSUMOS!A:H,4,FALSE)</f>
        <v>467.93521152</v>
      </c>
      <c r="H817" s="220">
        <f t="shared" si="127"/>
        <v>935.87042303999999</v>
      </c>
      <c r="I817" s="220">
        <f>+VLOOKUP(B:B,INSUMOS!A:H,5,FALSE)</f>
        <v>0</v>
      </c>
      <c r="J817" s="220">
        <f t="shared" si="127"/>
        <v>0</v>
      </c>
      <c r="K817" s="57"/>
      <c r="L817" s="103"/>
    </row>
    <row r="818" spans="1:16" s="33" customFormat="1" ht="15" outlineLevel="1" x14ac:dyDescent="0.2">
      <c r="A818" s="246"/>
      <c r="B818" s="246" t="s">
        <v>703</v>
      </c>
      <c r="C818" s="217" t="str">
        <f>+VLOOKUP(B:B,INSUMOS!A:C,2,FALSE)</f>
        <v>CLIP TIPO SENCILLO</v>
      </c>
      <c r="D818" s="190" t="str">
        <f>+VLOOKUP(B:B,INSUMOS!A:C,3,FALSE)</f>
        <v>UN</v>
      </c>
      <c r="E818" s="243">
        <v>2</v>
      </c>
      <c r="F818" s="241"/>
      <c r="G818" s="220">
        <f>+VLOOKUP(B:B,INSUMOS!A:H,4,FALSE)</f>
        <v>3213.6502886400003</v>
      </c>
      <c r="H818" s="220">
        <f t="shared" si="127"/>
        <v>6427.3005772800007</v>
      </c>
      <c r="I818" s="220">
        <f>+VLOOKUP(B:B,INSUMOS!A:H,5,FALSE)</f>
        <v>0</v>
      </c>
      <c r="J818" s="220">
        <f t="shared" si="127"/>
        <v>0</v>
      </c>
      <c r="K818" s="57"/>
      <c r="L818" s="103"/>
    </row>
    <row r="819" spans="1:16" s="33" customFormat="1" ht="15" outlineLevel="1" x14ac:dyDescent="0.2">
      <c r="A819" s="246"/>
      <c r="B819" s="246" t="s">
        <v>283</v>
      </c>
      <c r="C819" s="217" t="str">
        <f>+VLOOKUP(B:B,INSUMOS!A:C,2,FALSE)</f>
        <v>ANDAMIO TUBULAR 15*15 C/CRUCETA</v>
      </c>
      <c r="D819" s="190" t="str">
        <f>+VLOOKUP(B:B,INSUMOS!A:C,3,FALSE)</f>
        <v>DIA</v>
      </c>
      <c r="E819" s="243">
        <v>0.08</v>
      </c>
      <c r="F819" s="241"/>
      <c r="G819" s="220">
        <f>+VLOOKUP(B:B,INSUMOS!A:H,4,FALSE)</f>
        <v>3667.3493760000001</v>
      </c>
      <c r="H819" s="220">
        <f t="shared" si="127"/>
        <v>293.38795008</v>
      </c>
      <c r="I819" s="220">
        <f>+VLOOKUP(B:B,INSUMOS!A:H,5,FALSE)</f>
        <v>0</v>
      </c>
      <c r="J819" s="220">
        <f t="shared" si="127"/>
        <v>0</v>
      </c>
      <c r="K819" s="57"/>
      <c r="L819" s="103"/>
    </row>
    <row r="820" spans="1:16" s="33" customFormat="1" ht="15" outlineLevel="1" x14ac:dyDescent="0.2">
      <c r="A820" s="246"/>
      <c r="B820" s="246" t="s">
        <v>105</v>
      </c>
      <c r="C820" s="217" t="str">
        <f>+VLOOKUP(B:B,INSUMOS!A:C,2,FALSE)</f>
        <v>CUADRILLA AA  (OFICIAL + 2 AYUDANTE)- ALBAÑILERIA CON PRESTACIONES</v>
      </c>
      <c r="D820" s="190" t="str">
        <f>+VLOOKUP(B:B,INSUMOS!A:C,3,FALSE)</f>
        <v>HC</v>
      </c>
      <c r="E820" s="243">
        <v>0.37</v>
      </c>
      <c r="F820" s="241"/>
      <c r="G820" s="220">
        <f>+VLOOKUP(B:B,INSUMOS!A:H,4,FALSE)</f>
        <v>40394.268199999999</v>
      </c>
      <c r="H820" s="220">
        <f t="shared" si="127"/>
        <v>14945.879234</v>
      </c>
      <c r="I820" s="220">
        <f>+VLOOKUP(B:B,INSUMOS!A:H,5,FALSE)</f>
        <v>0</v>
      </c>
      <c r="J820" s="220">
        <f t="shared" si="127"/>
        <v>0</v>
      </c>
      <c r="K820" s="57"/>
      <c r="L820" s="103"/>
    </row>
    <row r="821" spans="1:16" ht="45" x14ac:dyDescent="0.2">
      <c r="A821" s="211" t="s">
        <v>2013</v>
      </c>
      <c r="B821" s="211"/>
      <c r="C821" s="212" t="s">
        <v>2014</v>
      </c>
      <c r="D821" s="213" t="s">
        <v>233</v>
      </c>
      <c r="E821" s="214"/>
      <c r="F821" s="215"/>
      <c r="G821" s="216"/>
      <c r="H821" s="216">
        <f>SUBTOTAL(9,H822:H828)</f>
        <v>78343.462644351326</v>
      </c>
      <c r="I821" s="216"/>
      <c r="J821" s="216">
        <f>SUBTOTAL(9,J822:J828)</f>
        <v>0</v>
      </c>
      <c r="K821" s="57"/>
      <c r="L821" s="103"/>
    </row>
    <row r="822" spans="1:16" s="33" customFormat="1" ht="15" outlineLevel="1" x14ac:dyDescent="0.2">
      <c r="A822" s="165"/>
      <c r="B822" s="165" t="s">
        <v>251</v>
      </c>
      <c r="C822" s="217" t="str">
        <f>+VLOOKUP(B:B,INSUMOS!A:C,2,FALSE)</f>
        <v>HERRAMIENTA MENOR</v>
      </c>
      <c r="D822" s="190" t="str">
        <f>+VLOOKUP(B:B,INSUMOS!A:C,3,FALSE)</f>
        <v>GLB</v>
      </c>
      <c r="E822" s="239">
        <v>2</v>
      </c>
      <c r="F822" s="240"/>
      <c r="G822" s="220">
        <f>+VLOOKUP(B:B,INSUMOS!A:H,4,FALSE)</f>
        <v>4066.5798144</v>
      </c>
      <c r="H822" s="220">
        <f t="shared" ref="H822:J828" si="128">($E822+$F822)*G822</f>
        <v>8133.1596288000001</v>
      </c>
      <c r="I822" s="220">
        <f>+VLOOKUP(B:B,INSUMOS!A:H,5,FALSE)</f>
        <v>0</v>
      </c>
      <c r="J822" s="220">
        <f t="shared" si="128"/>
        <v>0</v>
      </c>
      <c r="K822" s="57"/>
      <c r="L822" s="103"/>
      <c r="P822" s="118"/>
    </row>
    <row r="823" spans="1:16" s="33" customFormat="1" ht="15" outlineLevel="1" x14ac:dyDescent="0.2">
      <c r="A823" s="165"/>
      <c r="B823" s="165" t="s">
        <v>1187</v>
      </c>
      <c r="C823" s="217" t="str">
        <f>+VLOOKUP(B:B,INSUMOS!A:C,2,FALSE)</f>
        <v>CABALLETE PARA TEJA ARQUITECTÓNICA ACESCO, 110 M X 060 M</v>
      </c>
      <c r="D823" s="190" t="str">
        <f>+VLOOKUP(B:B,INSUMOS!A:C,3,FALSE)</f>
        <v>UN</v>
      </c>
      <c r="E823" s="239">
        <v>1</v>
      </c>
      <c r="F823" s="240"/>
      <c r="G823" s="220">
        <f>+VLOOKUP(B:B,INSUMOS!A:H,4,FALSE)</f>
        <v>52669.386106879996</v>
      </c>
      <c r="H823" s="220">
        <f t="shared" si="128"/>
        <v>52669.386106879996</v>
      </c>
      <c r="I823" s="220">
        <f>+VLOOKUP(B:B,INSUMOS!A:H,5,FALSE)</f>
        <v>0</v>
      </c>
      <c r="J823" s="220">
        <f t="shared" si="128"/>
        <v>0</v>
      </c>
      <c r="K823" s="57"/>
      <c r="L823" s="103"/>
    </row>
    <row r="824" spans="1:16" s="33" customFormat="1" ht="15" outlineLevel="1" x14ac:dyDescent="0.2">
      <c r="A824" s="165"/>
      <c r="B824" s="165" t="s">
        <v>705</v>
      </c>
      <c r="C824" s="217" t="str">
        <f>+VLOOKUP(B:B,INSUMOS!A:C,2,FALSE)</f>
        <v>TORNILLO AUTOPERFORANTE 10-16X3/4 CABEZA HEXAGONALPARA CANALETA 90</v>
      </c>
      <c r="D824" s="190" t="str">
        <f>+VLOOKUP(B:B,INSUMOS!A:C,3,FALSE)</f>
        <v>UN</v>
      </c>
      <c r="E824" s="239">
        <v>1.6</v>
      </c>
      <c r="F824" s="240">
        <v>4.8000000000000001E-2</v>
      </c>
      <c r="G824" s="220">
        <f>+VLOOKUP(B:B,INSUMOS!A:H,4,FALSE)</f>
        <v>204.77736161280001</v>
      </c>
      <c r="H824" s="220">
        <f t="shared" si="128"/>
        <v>337.47309193789442</v>
      </c>
      <c r="I824" s="220">
        <f>+VLOOKUP(B:B,INSUMOS!A:H,5,FALSE)</f>
        <v>0</v>
      </c>
      <c r="J824" s="220">
        <f t="shared" si="128"/>
        <v>0</v>
      </c>
      <c r="K824" s="57"/>
      <c r="L824" s="103"/>
    </row>
    <row r="825" spans="1:16" s="33" customFormat="1" ht="15" outlineLevel="1" x14ac:dyDescent="0.2">
      <c r="A825" s="165"/>
      <c r="B825" s="165" t="s">
        <v>627</v>
      </c>
      <c r="C825" s="217" t="str">
        <f>+VLOOKUP(B:B,INSUMOS!A:C,2,FALSE)</f>
        <v>ARANDELA PLANA (Ref, VARIAS)</v>
      </c>
      <c r="D825" s="190" t="str">
        <f>+VLOOKUP(B:B,INSUMOS!A:C,3,FALSE)</f>
        <v>UN</v>
      </c>
      <c r="E825" s="239">
        <v>1.6</v>
      </c>
      <c r="F825" s="240">
        <v>4.8000000000000001E-2</v>
      </c>
      <c r="G825" s="220">
        <f>+VLOOKUP(B:B,INSUMOS!A:H,4,FALSE)</f>
        <v>837.45547776000001</v>
      </c>
      <c r="H825" s="220">
        <f t="shared" si="128"/>
        <v>1380.12662734848</v>
      </c>
      <c r="I825" s="220">
        <f>+VLOOKUP(B:B,INSUMOS!A:H,5,FALSE)</f>
        <v>0</v>
      </c>
      <c r="J825" s="220">
        <f t="shared" si="128"/>
        <v>0</v>
      </c>
      <c r="K825" s="57"/>
      <c r="L825" s="103"/>
    </row>
    <row r="826" spans="1:16" s="33" customFormat="1" ht="15" outlineLevel="1" x14ac:dyDescent="0.2">
      <c r="A826" s="165"/>
      <c r="B826" s="165" t="s">
        <v>605</v>
      </c>
      <c r="C826" s="217" t="str">
        <f>+VLOOKUP(B:B,INSUMOS!A:C,2,FALSE)</f>
        <v>NEOPRENO</v>
      </c>
      <c r="D826" s="190" t="str">
        <f>+VLOOKUP(B:B,INSUMOS!A:C,3,FALSE)</f>
        <v>UN</v>
      </c>
      <c r="E826" s="239">
        <v>1.6</v>
      </c>
      <c r="F826" s="240">
        <v>4.8000000000000001E-2</v>
      </c>
      <c r="G826" s="220">
        <f>+VLOOKUP(B:B,INSUMOS!A:H,4,FALSE)</f>
        <v>467.93521152</v>
      </c>
      <c r="H826" s="220">
        <f t="shared" si="128"/>
        <v>771.15722858496008</v>
      </c>
      <c r="I826" s="220">
        <f>+VLOOKUP(B:B,INSUMOS!A:H,5,FALSE)</f>
        <v>0</v>
      </c>
      <c r="J826" s="220">
        <f t="shared" si="128"/>
        <v>0</v>
      </c>
      <c r="K826" s="57"/>
      <c r="L826" s="103"/>
    </row>
    <row r="827" spans="1:16" s="33" customFormat="1" ht="15" outlineLevel="1" x14ac:dyDescent="0.2">
      <c r="A827" s="165"/>
      <c r="B827" s="165" t="s">
        <v>283</v>
      </c>
      <c r="C827" s="217" t="str">
        <f>+VLOOKUP(B:B,INSUMOS!A:C,2,FALSE)</f>
        <v>ANDAMIO TUBULAR 15*15 C/CRUCETA</v>
      </c>
      <c r="D827" s="190" t="str">
        <f>+VLOOKUP(B:B,INSUMOS!A:C,3,FALSE)</f>
        <v>DIA</v>
      </c>
      <c r="E827" s="239">
        <v>0.8</v>
      </c>
      <c r="F827" s="240"/>
      <c r="G827" s="220">
        <f>+VLOOKUP(B:B,INSUMOS!A:H,4,FALSE)</f>
        <v>3667.3493760000001</v>
      </c>
      <c r="H827" s="220">
        <f t="shared" si="128"/>
        <v>2933.8795008000002</v>
      </c>
      <c r="I827" s="220">
        <f>+VLOOKUP(B:B,INSUMOS!A:H,5,FALSE)</f>
        <v>0</v>
      </c>
      <c r="J827" s="220">
        <f t="shared" si="128"/>
        <v>0</v>
      </c>
      <c r="K827" s="57"/>
      <c r="L827" s="103"/>
    </row>
    <row r="828" spans="1:16" s="33" customFormat="1" ht="15" outlineLevel="1" x14ac:dyDescent="0.2">
      <c r="A828" s="165"/>
      <c r="B828" s="165" t="s">
        <v>105</v>
      </c>
      <c r="C828" s="217" t="str">
        <f>+VLOOKUP(B:B,INSUMOS!A:C,2,FALSE)</f>
        <v>CUADRILLA AA  (OFICIAL + 2 AYUDANTE)- ALBAÑILERIA CON PRESTACIONES</v>
      </c>
      <c r="D828" s="190" t="str">
        <f>+VLOOKUP(B:B,INSUMOS!A:C,3,FALSE)</f>
        <v>HC</v>
      </c>
      <c r="E828" s="239">
        <v>0.3</v>
      </c>
      <c r="F828" s="240"/>
      <c r="G828" s="220">
        <f>+VLOOKUP(B:B,INSUMOS!A:H,4,FALSE)</f>
        <v>40394.268199999999</v>
      </c>
      <c r="H828" s="220">
        <f t="shared" si="128"/>
        <v>12118.28046</v>
      </c>
      <c r="I828" s="220">
        <f>+VLOOKUP(B:B,INSUMOS!A:H,5,FALSE)</f>
        <v>0</v>
      </c>
      <c r="J828" s="220">
        <f t="shared" si="128"/>
        <v>0</v>
      </c>
      <c r="K828" s="57"/>
      <c r="L828" s="103"/>
    </row>
    <row r="829" spans="1:16" s="33" customFormat="1" x14ac:dyDescent="0.2">
      <c r="A829" s="211" t="s">
        <v>2015</v>
      </c>
      <c r="B829" s="211"/>
      <c r="C829" s="260" t="s">
        <v>2016</v>
      </c>
      <c r="D829" s="213" t="s">
        <v>233</v>
      </c>
      <c r="E829" s="214"/>
      <c r="F829" s="215"/>
      <c r="G829" s="216"/>
      <c r="H829" s="216">
        <f>SUBTOTAL(9,H830:H835)</f>
        <v>77171.165567954711</v>
      </c>
      <c r="I829" s="216"/>
      <c r="J829" s="216">
        <f>SUBTOTAL(9,J830:J835)</f>
        <v>0</v>
      </c>
      <c r="K829" s="57"/>
      <c r="L829" s="103"/>
    </row>
    <row r="830" spans="1:16" ht="15" outlineLevel="1" x14ac:dyDescent="0.2">
      <c r="A830" s="165"/>
      <c r="B830" s="165" t="s">
        <v>251</v>
      </c>
      <c r="C830" s="217" t="str">
        <f>+VLOOKUP(B:B,INSUMOS!A:C,2,FALSE)</f>
        <v>HERRAMIENTA MENOR</v>
      </c>
      <c r="D830" s="190" t="str">
        <f>+VLOOKUP(B:B,INSUMOS!A:C,3,FALSE)</f>
        <v>GLB</v>
      </c>
      <c r="E830" s="239">
        <v>2.1</v>
      </c>
      <c r="F830" s="240"/>
      <c r="G830" s="220">
        <f>+VLOOKUP(B:B,INSUMOS!A:H,4,FALSE)</f>
        <v>4066.5798144</v>
      </c>
      <c r="H830" s="220">
        <f t="shared" ref="H830:J835" si="129">($E830+$F830)*G830</f>
        <v>8539.8176102400012</v>
      </c>
      <c r="I830" s="220">
        <f>+VLOOKUP(B:B,INSUMOS!A:H,5,FALSE)</f>
        <v>0</v>
      </c>
      <c r="J830" s="220">
        <f t="shared" si="129"/>
        <v>0</v>
      </c>
      <c r="K830" s="57"/>
      <c r="L830" s="103"/>
    </row>
    <row r="831" spans="1:16" s="33" customFormat="1" ht="15" outlineLevel="1" x14ac:dyDescent="0.2">
      <c r="A831" s="165"/>
      <c r="B831" s="165" t="s">
        <v>1203</v>
      </c>
      <c r="C831" s="217" t="str">
        <f>+VLOOKUP(B:B,INSUMOS!A:C,2,FALSE)</f>
        <v>TEJA  EN PVC MARFIL IGUAL O SUPERIOR CALIDAD 92 CM X 152 CM</v>
      </c>
      <c r="D831" s="190" t="str">
        <f>+VLOOKUP(B:B,INSUMOS!A:C,3,FALSE)</f>
        <v>UN</v>
      </c>
      <c r="E831" s="239">
        <v>0.71510297482837504</v>
      </c>
      <c r="F831" s="240"/>
      <c r="G831" s="220">
        <f>+VLOOKUP(B:B,INSUMOS!A:H,4,FALSE)</f>
        <v>73386.601082880006</v>
      </c>
      <c r="H831" s="220">
        <f t="shared" si="129"/>
        <v>52478.976746910739</v>
      </c>
      <c r="I831" s="220">
        <f>+VLOOKUP(B:B,INSUMOS!A:H,5,FALSE)</f>
        <v>0</v>
      </c>
      <c r="J831" s="220">
        <f t="shared" si="129"/>
        <v>0</v>
      </c>
      <c r="K831" s="57"/>
      <c r="L831" s="103"/>
    </row>
    <row r="832" spans="1:16" s="33" customFormat="1" ht="15" outlineLevel="1" x14ac:dyDescent="0.2">
      <c r="A832" s="165"/>
      <c r="B832" s="165" t="s">
        <v>705</v>
      </c>
      <c r="C832" s="217" t="str">
        <f>+VLOOKUP(B:B,INSUMOS!A:C,2,FALSE)</f>
        <v>TORNILLO AUTOPERFORANTE 10-16X3/4 CABEZA HEXAGONALPARA CANALETA 90</v>
      </c>
      <c r="D832" s="190" t="str">
        <f>+VLOOKUP(B:B,INSUMOS!A:C,3,FALSE)</f>
        <v>UN</v>
      </c>
      <c r="E832" s="239">
        <v>2</v>
      </c>
      <c r="F832" s="240">
        <v>0.06</v>
      </c>
      <c r="G832" s="220">
        <f>+VLOOKUP(B:B,INSUMOS!A:H,4,FALSE)</f>
        <v>204.77736161280001</v>
      </c>
      <c r="H832" s="220">
        <f t="shared" si="129"/>
        <v>421.84136492236803</v>
      </c>
      <c r="I832" s="220">
        <f>+VLOOKUP(B:B,INSUMOS!A:H,5,FALSE)</f>
        <v>0</v>
      </c>
      <c r="J832" s="220">
        <f t="shared" si="129"/>
        <v>0</v>
      </c>
      <c r="K832" s="57"/>
      <c r="L832" s="103"/>
    </row>
    <row r="833" spans="1:12" s="33" customFormat="1" ht="15" outlineLevel="1" x14ac:dyDescent="0.2">
      <c r="A833" s="165"/>
      <c r="B833" s="165" t="s">
        <v>703</v>
      </c>
      <c r="C833" s="217" t="str">
        <f>+VLOOKUP(B:B,INSUMOS!A:C,2,FALSE)</f>
        <v>CLIP TIPO SENCILLO</v>
      </c>
      <c r="D833" s="190" t="str">
        <f>+VLOOKUP(B:B,INSUMOS!A:C,3,FALSE)</f>
        <v>UN</v>
      </c>
      <c r="E833" s="239">
        <v>1</v>
      </c>
      <c r="F833" s="240">
        <v>0.03</v>
      </c>
      <c r="G833" s="220">
        <f>+VLOOKUP(B:B,INSUMOS!A:H,4,FALSE)</f>
        <v>3213.6502886400003</v>
      </c>
      <c r="H833" s="220">
        <f t="shared" si="129"/>
        <v>3310.0597972992005</v>
      </c>
      <c r="I833" s="220">
        <f>+VLOOKUP(B:B,INSUMOS!A:H,5,FALSE)</f>
        <v>0</v>
      </c>
      <c r="J833" s="220">
        <f t="shared" si="129"/>
        <v>0</v>
      </c>
      <c r="K833" s="57"/>
      <c r="L833" s="103"/>
    </row>
    <row r="834" spans="1:12" ht="15" outlineLevel="1" x14ac:dyDescent="0.2">
      <c r="A834" s="165"/>
      <c r="B834" s="165" t="s">
        <v>283</v>
      </c>
      <c r="C834" s="217" t="str">
        <f>+VLOOKUP(B:B,INSUMOS!A:C,2,FALSE)</f>
        <v>ANDAMIO TUBULAR 15*15 C/CRUCETA</v>
      </c>
      <c r="D834" s="190" t="str">
        <f>+VLOOKUP(B:B,INSUMOS!A:C,3,FALSE)</f>
        <v>DIA</v>
      </c>
      <c r="E834" s="239">
        <v>0.08</v>
      </c>
      <c r="F834" s="240">
        <v>2.3999999999999998E-3</v>
      </c>
      <c r="G834" s="220">
        <f>+VLOOKUP(B:B,INSUMOS!A:H,4,FALSE)</f>
        <v>3667.3493760000001</v>
      </c>
      <c r="H834" s="220">
        <f t="shared" si="129"/>
        <v>302.18958858240001</v>
      </c>
      <c r="I834" s="220">
        <f>+VLOOKUP(B:B,INSUMOS!A:H,5,FALSE)</f>
        <v>0</v>
      </c>
      <c r="J834" s="220">
        <f t="shared" si="129"/>
        <v>0</v>
      </c>
      <c r="K834" s="57"/>
      <c r="L834" s="103"/>
    </row>
    <row r="835" spans="1:12" s="33" customFormat="1" ht="15" outlineLevel="1" x14ac:dyDescent="0.2">
      <c r="A835" s="165"/>
      <c r="B835" s="165" t="s">
        <v>105</v>
      </c>
      <c r="C835" s="217" t="str">
        <f>+VLOOKUP(B:B,INSUMOS!A:C,2,FALSE)</f>
        <v>CUADRILLA AA  (OFICIAL + 2 AYUDANTE)- ALBAÑILERIA CON PRESTACIONES</v>
      </c>
      <c r="D835" s="190" t="str">
        <f>+VLOOKUP(B:B,INSUMOS!A:C,3,FALSE)</f>
        <v>HC</v>
      </c>
      <c r="E835" s="239">
        <v>0.3</v>
      </c>
      <c r="F835" s="240"/>
      <c r="G835" s="220">
        <f>+VLOOKUP(B:B,INSUMOS!A:H,4,FALSE)</f>
        <v>40394.268199999999</v>
      </c>
      <c r="H835" s="220">
        <f t="shared" si="129"/>
        <v>12118.28046</v>
      </c>
      <c r="I835" s="220">
        <f>+VLOOKUP(B:B,INSUMOS!A:H,5,FALSE)</f>
        <v>0</v>
      </c>
      <c r="J835" s="220">
        <f t="shared" si="129"/>
        <v>0</v>
      </c>
      <c r="K835" s="57"/>
      <c r="L835" s="103"/>
    </row>
    <row r="836" spans="1:12" s="33" customFormat="1" x14ac:dyDescent="0.2">
      <c r="A836" s="211" t="s">
        <v>2017</v>
      </c>
      <c r="B836" s="211"/>
      <c r="C836" s="260" t="s">
        <v>2018</v>
      </c>
      <c r="D836" s="213" t="s">
        <v>233</v>
      </c>
      <c r="E836" s="214"/>
      <c r="F836" s="215"/>
      <c r="G836" s="216"/>
      <c r="H836" s="216">
        <f>SUBTOTAL(9,H837:H843)</f>
        <v>74428.333745439333</v>
      </c>
      <c r="I836" s="216"/>
      <c r="J836" s="216">
        <f>SUBTOTAL(9,J837:J843)</f>
        <v>0</v>
      </c>
      <c r="K836" s="57"/>
      <c r="L836" s="103"/>
    </row>
    <row r="837" spans="1:12" s="33" customFormat="1" ht="15" outlineLevel="1" x14ac:dyDescent="0.2">
      <c r="A837" s="165"/>
      <c r="B837" s="165" t="s">
        <v>251</v>
      </c>
      <c r="C837" s="217" t="str">
        <f>+VLOOKUP(B:B,INSUMOS!A:C,2,FALSE)</f>
        <v>HERRAMIENTA MENOR</v>
      </c>
      <c r="D837" s="190" t="str">
        <f>+VLOOKUP(B:B,INSUMOS!A:C,3,FALSE)</f>
        <v>GLB</v>
      </c>
      <c r="E837" s="239">
        <v>0.4</v>
      </c>
      <c r="F837" s="240"/>
      <c r="G837" s="220">
        <f>+VLOOKUP(B:B,INSUMOS!A:H,4,FALSE)</f>
        <v>4066.5798144</v>
      </c>
      <c r="H837" s="220">
        <f t="shared" ref="H837:J843" si="130">($E837+$F837)*G837</f>
        <v>1626.6319257600001</v>
      </c>
      <c r="I837" s="220">
        <f>+VLOOKUP(B:B,INSUMOS!A:H,5,FALSE)</f>
        <v>0</v>
      </c>
      <c r="J837" s="220">
        <f t="shared" si="130"/>
        <v>0</v>
      </c>
      <c r="K837" s="57"/>
      <c r="L837" s="103"/>
    </row>
    <row r="838" spans="1:12" s="33" customFormat="1" ht="15" outlineLevel="1" x14ac:dyDescent="0.2">
      <c r="A838" s="165"/>
      <c r="B838" s="165" t="s">
        <v>1268</v>
      </c>
      <c r="C838" s="217" t="str">
        <f>+VLOOKUP(B:B,INSUMOS!A:C,2,FALSE)</f>
        <v xml:space="preserve">TEJA TRASLÚCIDA  POLICARBONATO No, 10 305 X 092 </v>
      </c>
      <c r="D838" s="190" t="str">
        <f>+VLOOKUP(B:B,INSUMOS!A:C,3,FALSE)</f>
        <v>UN</v>
      </c>
      <c r="E838" s="239">
        <v>0.35</v>
      </c>
      <c r="F838" s="240">
        <f>E838*0.05</f>
        <v>1.7499999999999998E-2</v>
      </c>
      <c r="G838" s="220">
        <f>+VLOOKUP(B:B,INSUMOS!A:H,4,FALSE)</f>
        <v>139377.8451456</v>
      </c>
      <c r="H838" s="220">
        <f t="shared" si="130"/>
        <v>51221.358091007998</v>
      </c>
      <c r="I838" s="220">
        <f>+VLOOKUP(B:B,INSUMOS!A:H,5,FALSE)</f>
        <v>0</v>
      </c>
      <c r="J838" s="220">
        <f t="shared" si="130"/>
        <v>0</v>
      </c>
      <c r="K838" s="57"/>
      <c r="L838" s="103"/>
    </row>
    <row r="839" spans="1:12" ht="15" outlineLevel="1" x14ac:dyDescent="0.2">
      <c r="A839" s="165"/>
      <c r="B839" s="165" t="s">
        <v>705</v>
      </c>
      <c r="C839" s="217" t="str">
        <f>+VLOOKUP(B:B,INSUMOS!A:C,2,FALSE)</f>
        <v>TORNILLO AUTOPERFORANTE 10-16X3/4 CABEZA HEXAGONALPARA CANALETA 90</v>
      </c>
      <c r="D839" s="190" t="str">
        <f>+VLOOKUP(B:B,INSUMOS!A:C,3,FALSE)</f>
        <v>UN</v>
      </c>
      <c r="E839" s="239">
        <v>1.6</v>
      </c>
      <c r="F839" s="240">
        <v>4.8000000000000001E-2</v>
      </c>
      <c r="G839" s="220">
        <f>+VLOOKUP(B:B,INSUMOS!A:H,4,FALSE)</f>
        <v>204.77736161280001</v>
      </c>
      <c r="H839" s="220">
        <f t="shared" si="130"/>
        <v>337.47309193789442</v>
      </c>
      <c r="I839" s="220">
        <f>+VLOOKUP(B:B,INSUMOS!A:H,5,FALSE)</f>
        <v>0</v>
      </c>
      <c r="J839" s="220">
        <f t="shared" si="130"/>
        <v>0</v>
      </c>
      <c r="K839" s="57"/>
      <c r="L839" s="103"/>
    </row>
    <row r="840" spans="1:12" s="33" customFormat="1" ht="15" outlineLevel="1" x14ac:dyDescent="0.2">
      <c r="A840" s="165"/>
      <c r="B840" s="165" t="s">
        <v>627</v>
      </c>
      <c r="C840" s="217" t="str">
        <f>+VLOOKUP(B:B,INSUMOS!A:C,2,FALSE)</f>
        <v>ARANDELA PLANA (Ref, VARIAS)</v>
      </c>
      <c r="D840" s="190" t="str">
        <f>+VLOOKUP(B:B,INSUMOS!A:C,3,FALSE)</f>
        <v>UN</v>
      </c>
      <c r="E840" s="239">
        <v>1.6</v>
      </c>
      <c r="F840" s="240">
        <v>4.8000000000000001E-2</v>
      </c>
      <c r="G840" s="220">
        <f>+VLOOKUP(B:B,INSUMOS!A:H,4,FALSE)</f>
        <v>837.45547776000001</v>
      </c>
      <c r="H840" s="220">
        <f t="shared" si="130"/>
        <v>1380.12662734848</v>
      </c>
      <c r="I840" s="220">
        <f>+VLOOKUP(B:B,INSUMOS!A:H,5,FALSE)</f>
        <v>0</v>
      </c>
      <c r="J840" s="220">
        <f t="shared" si="130"/>
        <v>0</v>
      </c>
      <c r="K840" s="57"/>
      <c r="L840" s="103"/>
    </row>
    <row r="841" spans="1:12" s="33" customFormat="1" ht="15" outlineLevel="1" x14ac:dyDescent="0.2">
      <c r="A841" s="165"/>
      <c r="B841" s="165" t="s">
        <v>605</v>
      </c>
      <c r="C841" s="217" t="str">
        <f>+VLOOKUP(B:B,INSUMOS!A:C,2,FALSE)</f>
        <v>NEOPRENO</v>
      </c>
      <c r="D841" s="190" t="str">
        <f>+VLOOKUP(B:B,INSUMOS!A:C,3,FALSE)</f>
        <v>UN</v>
      </c>
      <c r="E841" s="239">
        <v>1.6</v>
      </c>
      <c r="F841" s="240">
        <v>4.8000000000000001E-2</v>
      </c>
      <c r="G841" s="220">
        <f>+VLOOKUP(B:B,INSUMOS!A:H,4,FALSE)</f>
        <v>467.93521152</v>
      </c>
      <c r="H841" s="220">
        <f t="shared" si="130"/>
        <v>771.15722858496008</v>
      </c>
      <c r="I841" s="220">
        <f>+VLOOKUP(B:B,INSUMOS!A:H,5,FALSE)</f>
        <v>0</v>
      </c>
      <c r="J841" s="220">
        <f t="shared" si="130"/>
        <v>0</v>
      </c>
      <c r="K841" s="57"/>
      <c r="L841" s="103"/>
    </row>
    <row r="842" spans="1:12" s="33" customFormat="1" ht="15" outlineLevel="1" x14ac:dyDescent="0.2">
      <c r="A842" s="165"/>
      <c r="B842" s="165" t="s">
        <v>283</v>
      </c>
      <c r="C842" s="217" t="str">
        <f>+VLOOKUP(B:B,INSUMOS!A:C,2,FALSE)</f>
        <v>ANDAMIO TUBULAR 15*15 C/CRUCETA</v>
      </c>
      <c r="D842" s="190" t="str">
        <f>+VLOOKUP(B:B,INSUMOS!A:C,3,FALSE)</f>
        <v>DIA</v>
      </c>
      <c r="E842" s="239">
        <v>0.8</v>
      </c>
      <c r="F842" s="240"/>
      <c r="G842" s="220">
        <f>+VLOOKUP(B:B,INSUMOS!A:H,4,FALSE)</f>
        <v>3667.3493760000001</v>
      </c>
      <c r="H842" s="220">
        <f t="shared" si="130"/>
        <v>2933.8795008000002</v>
      </c>
      <c r="I842" s="220">
        <f>+VLOOKUP(B:B,INSUMOS!A:H,5,FALSE)</f>
        <v>0</v>
      </c>
      <c r="J842" s="220">
        <f t="shared" si="130"/>
        <v>0</v>
      </c>
      <c r="K842" s="57"/>
      <c r="L842" s="103"/>
    </row>
    <row r="843" spans="1:12" s="33" customFormat="1" ht="15" outlineLevel="1" x14ac:dyDescent="0.2">
      <c r="A843" s="165"/>
      <c r="B843" s="165" t="s">
        <v>105</v>
      </c>
      <c r="C843" s="217" t="str">
        <f>+VLOOKUP(B:B,INSUMOS!A:C,2,FALSE)</f>
        <v>CUADRILLA AA  (OFICIAL + 2 AYUDANTE)- ALBAÑILERIA CON PRESTACIONES</v>
      </c>
      <c r="D843" s="190" t="str">
        <f>+VLOOKUP(B:B,INSUMOS!A:C,3,FALSE)</f>
        <v>HC</v>
      </c>
      <c r="E843" s="239">
        <v>0.4</v>
      </c>
      <c r="F843" s="240"/>
      <c r="G843" s="220">
        <f>+VLOOKUP(B:B,INSUMOS!A:H,4,FALSE)</f>
        <v>40394.268199999999</v>
      </c>
      <c r="H843" s="220">
        <f t="shared" si="130"/>
        <v>16157.707280000001</v>
      </c>
      <c r="I843" s="220">
        <f>+VLOOKUP(B:B,INSUMOS!A:H,5,FALSE)</f>
        <v>0</v>
      </c>
      <c r="J843" s="220">
        <f t="shared" si="130"/>
        <v>0</v>
      </c>
      <c r="K843" s="57"/>
      <c r="L843" s="103"/>
    </row>
    <row r="844" spans="1:12" ht="30" x14ac:dyDescent="0.2">
      <c r="A844" s="211" t="s">
        <v>2019</v>
      </c>
      <c r="B844" s="211"/>
      <c r="C844" s="212" t="s">
        <v>2020</v>
      </c>
      <c r="D844" s="213" t="s">
        <v>362</v>
      </c>
      <c r="E844" s="214"/>
      <c r="F844" s="215"/>
      <c r="G844" s="216"/>
      <c r="H844" s="216">
        <f>SUBTOTAL(9,H845:H850)</f>
        <v>56431.845137466364</v>
      </c>
      <c r="I844" s="216"/>
      <c r="J844" s="216">
        <f>SUBTOTAL(9,J845:J850)</f>
        <v>0</v>
      </c>
      <c r="K844" s="57"/>
      <c r="L844" s="103"/>
    </row>
    <row r="845" spans="1:12" s="33" customFormat="1" ht="15" outlineLevel="1" x14ac:dyDescent="0.2">
      <c r="A845" s="165"/>
      <c r="B845" s="165" t="s">
        <v>1256</v>
      </c>
      <c r="C845" s="217" t="str">
        <f>+VLOOKUP(B:B,INSUMOS!A:C,2,FALSE)</f>
        <v>CABALLETE PARA TEJA TIPO ZINC CALIBRE 33 (CHAPA GALVANIZADA)</v>
      </c>
      <c r="D845" s="190" t="str">
        <f>+VLOOKUP(B:B,INSUMOS!A:C,3,FALSE)</f>
        <v>ML</v>
      </c>
      <c r="E845" s="239">
        <v>1.04</v>
      </c>
      <c r="F845" s="240"/>
      <c r="G845" s="220">
        <f>+VLOOKUP(B:B,INSUMOS!A:H,4,FALSE)</f>
        <v>35592.78624768</v>
      </c>
      <c r="H845" s="220">
        <f t="shared" ref="H845:J850" si="131">($E845+$F845)*G845</f>
        <v>37016.497697587198</v>
      </c>
      <c r="I845" s="220">
        <f>+VLOOKUP(B:B,INSUMOS!A:H,5,FALSE)</f>
        <v>0</v>
      </c>
      <c r="J845" s="220">
        <f t="shared" si="131"/>
        <v>0</v>
      </c>
      <c r="K845" s="57"/>
      <c r="L845" s="103"/>
    </row>
    <row r="846" spans="1:12" s="33" customFormat="1" ht="15" outlineLevel="1" x14ac:dyDescent="0.2">
      <c r="A846" s="165"/>
      <c r="B846" s="165" t="s">
        <v>705</v>
      </c>
      <c r="C846" s="217" t="str">
        <f>+VLOOKUP(B:B,INSUMOS!A:C,2,FALSE)</f>
        <v>TORNILLO AUTOPERFORANTE 10-16X3/4 CABEZA HEXAGONALPARA CANALETA 90</v>
      </c>
      <c r="D846" s="190" t="str">
        <f>+VLOOKUP(B:B,INSUMOS!A:C,3,FALSE)</f>
        <v>UN</v>
      </c>
      <c r="E846" s="239">
        <v>2</v>
      </c>
      <c r="F846" s="240">
        <v>0.06</v>
      </c>
      <c r="G846" s="220">
        <f>+VLOOKUP(B:B,INSUMOS!A:H,4,FALSE)</f>
        <v>204.77736161280001</v>
      </c>
      <c r="H846" s="220">
        <f t="shared" si="131"/>
        <v>421.84136492236803</v>
      </c>
      <c r="I846" s="220">
        <f>+VLOOKUP(B:B,INSUMOS!A:H,5,FALSE)</f>
        <v>0</v>
      </c>
      <c r="J846" s="220">
        <f t="shared" si="131"/>
        <v>0</v>
      </c>
      <c r="K846" s="57"/>
      <c r="L846" s="103"/>
    </row>
    <row r="847" spans="1:12" s="33" customFormat="1" ht="15" outlineLevel="1" x14ac:dyDescent="0.2">
      <c r="A847" s="165"/>
      <c r="B847" s="165" t="s">
        <v>627</v>
      </c>
      <c r="C847" s="217" t="str">
        <f>+VLOOKUP(B:B,INSUMOS!A:C,2,FALSE)</f>
        <v>ARANDELA PLANA (Ref, VARIAS)</v>
      </c>
      <c r="D847" s="190" t="str">
        <f>+VLOOKUP(B:B,INSUMOS!A:C,3,FALSE)</f>
        <v>UN</v>
      </c>
      <c r="E847" s="239">
        <v>2</v>
      </c>
      <c r="F847" s="240">
        <v>0.06</v>
      </c>
      <c r="G847" s="220">
        <f>+VLOOKUP(B:B,INSUMOS!A:H,4,FALSE)</f>
        <v>837.45547776000001</v>
      </c>
      <c r="H847" s="220">
        <f t="shared" si="131"/>
        <v>1725.1582841856</v>
      </c>
      <c r="I847" s="220">
        <f>+VLOOKUP(B:B,INSUMOS!A:H,5,FALSE)</f>
        <v>0</v>
      </c>
      <c r="J847" s="220">
        <f t="shared" si="131"/>
        <v>0</v>
      </c>
      <c r="K847" s="57"/>
      <c r="L847" s="103"/>
    </row>
    <row r="848" spans="1:12" s="33" customFormat="1" ht="15" outlineLevel="1" x14ac:dyDescent="0.2">
      <c r="A848" s="165"/>
      <c r="B848" s="165" t="s">
        <v>605</v>
      </c>
      <c r="C848" s="217" t="str">
        <f>+VLOOKUP(B:B,INSUMOS!A:C,2,FALSE)</f>
        <v>NEOPRENO</v>
      </c>
      <c r="D848" s="190" t="str">
        <f>+VLOOKUP(B:B,INSUMOS!A:C,3,FALSE)</f>
        <v>UN</v>
      </c>
      <c r="E848" s="239">
        <v>2</v>
      </c>
      <c r="F848" s="240">
        <v>0.06</v>
      </c>
      <c r="G848" s="220">
        <f>+VLOOKUP(B:B,INSUMOS!A:H,4,FALSE)</f>
        <v>467.93521152</v>
      </c>
      <c r="H848" s="220">
        <f t="shared" si="131"/>
        <v>963.94653573120002</v>
      </c>
      <c r="I848" s="220">
        <f>+VLOOKUP(B:B,INSUMOS!A:H,5,FALSE)</f>
        <v>0</v>
      </c>
      <c r="J848" s="220">
        <f t="shared" si="131"/>
        <v>0</v>
      </c>
      <c r="K848" s="57"/>
      <c r="L848" s="103"/>
    </row>
    <row r="849" spans="1:12" s="33" customFormat="1" ht="15" outlineLevel="1" x14ac:dyDescent="0.2">
      <c r="A849" s="165"/>
      <c r="B849" s="165" t="s">
        <v>283</v>
      </c>
      <c r="C849" s="217" t="str">
        <f>+VLOOKUP(B:B,INSUMOS!A:C,2,FALSE)</f>
        <v>ANDAMIO TUBULAR 15*15 C/CRUCETA</v>
      </c>
      <c r="D849" s="190" t="str">
        <f>+VLOOKUP(B:B,INSUMOS!A:C,3,FALSE)</f>
        <v>DIA</v>
      </c>
      <c r="E849" s="239">
        <v>0.04</v>
      </c>
      <c r="F849" s="240"/>
      <c r="G849" s="220">
        <f>+VLOOKUP(B:B,INSUMOS!A:H,4,FALSE)</f>
        <v>3667.3493760000001</v>
      </c>
      <c r="H849" s="220">
        <f t="shared" si="131"/>
        <v>146.69397504</v>
      </c>
      <c r="I849" s="220">
        <f>+VLOOKUP(B:B,INSUMOS!A:H,5,FALSE)</f>
        <v>0</v>
      </c>
      <c r="J849" s="220">
        <f t="shared" si="131"/>
        <v>0</v>
      </c>
      <c r="K849" s="57"/>
      <c r="L849" s="103"/>
    </row>
    <row r="850" spans="1:12" s="33" customFormat="1" ht="15" outlineLevel="1" x14ac:dyDescent="0.2">
      <c r="A850" s="165"/>
      <c r="B850" s="165" t="s">
        <v>105</v>
      </c>
      <c r="C850" s="217" t="str">
        <f>+VLOOKUP(B:B,INSUMOS!A:C,2,FALSE)</f>
        <v>CUADRILLA AA  (OFICIAL + 2 AYUDANTE)- ALBAÑILERIA CON PRESTACIONES</v>
      </c>
      <c r="D850" s="190" t="str">
        <f>+VLOOKUP(B:B,INSUMOS!A:C,3,FALSE)</f>
        <v>HC</v>
      </c>
      <c r="E850" s="239">
        <v>0.4</v>
      </c>
      <c r="F850" s="240"/>
      <c r="G850" s="220">
        <f>+VLOOKUP(B:B,INSUMOS!A:H,4,FALSE)</f>
        <v>40394.268199999999</v>
      </c>
      <c r="H850" s="220">
        <f t="shared" si="131"/>
        <v>16157.707280000001</v>
      </c>
      <c r="I850" s="220">
        <f>+VLOOKUP(B:B,INSUMOS!A:H,5,FALSE)</f>
        <v>0</v>
      </c>
      <c r="J850" s="220">
        <f t="shared" si="131"/>
        <v>0</v>
      </c>
      <c r="K850" s="57"/>
      <c r="L850" s="103"/>
    </row>
    <row r="851" spans="1:12" x14ac:dyDescent="0.2">
      <c r="A851" s="211" t="s">
        <v>2021</v>
      </c>
      <c r="B851" s="211"/>
      <c r="C851" s="260" t="s">
        <v>2022</v>
      </c>
      <c r="D851" s="213" t="s">
        <v>362</v>
      </c>
      <c r="E851" s="214"/>
      <c r="F851" s="215"/>
      <c r="G851" s="216"/>
      <c r="H851" s="216">
        <f>SUBTOTAL(9,H852:H858)</f>
        <v>80660.022501914369</v>
      </c>
      <c r="I851" s="216"/>
      <c r="J851" s="216">
        <f>SUBTOTAL(9,J852:J858)</f>
        <v>0</v>
      </c>
      <c r="K851" s="57"/>
      <c r="L851" s="103"/>
    </row>
    <row r="852" spans="1:12" s="33" customFormat="1" ht="15" outlineLevel="1" x14ac:dyDescent="0.2">
      <c r="A852" s="165"/>
      <c r="B852" s="165" t="s">
        <v>251</v>
      </c>
      <c r="C852" s="217" t="str">
        <f>+VLOOKUP(B:B,INSUMOS!A:C,2,FALSE)</f>
        <v>HERRAMIENTA MENOR</v>
      </c>
      <c r="D852" s="190" t="str">
        <f>+VLOOKUP(B:B,INSUMOS!A:C,3,FALSE)</f>
        <v>GLB</v>
      </c>
      <c r="E852" s="239">
        <v>0.2</v>
      </c>
      <c r="F852" s="240"/>
      <c r="G852" s="220">
        <f>+VLOOKUP(B:B,INSUMOS!A:H,4,FALSE)</f>
        <v>4066.5798144</v>
      </c>
      <c r="H852" s="220">
        <f t="shared" ref="H852:J858" si="132">($E852+$F852)*G852</f>
        <v>813.31596288000003</v>
      </c>
      <c r="I852" s="220">
        <f>+VLOOKUP(B:B,INSUMOS!A:H,5,FALSE)</f>
        <v>0</v>
      </c>
      <c r="J852" s="220">
        <f t="shared" si="132"/>
        <v>0</v>
      </c>
      <c r="K852" s="57"/>
      <c r="L852" s="103"/>
    </row>
    <row r="853" spans="1:12" s="33" customFormat="1" ht="15" outlineLevel="1" x14ac:dyDescent="0.2">
      <c r="A853" s="165"/>
      <c r="B853" s="165" t="s">
        <v>1187</v>
      </c>
      <c r="C853" s="217" t="str">
        <f>+VLOOKUP(B:B,INSUMOS!A:C,2,FALSE)</f>
        <v>CABALLETE PARA TEJA ARQUITECTÓNICA ACESCO, 110 M X 060 M</v>
      </c>
      <c r="D853" s="190" t="str">
        <f>+VLOOKUP(B:B,INSUMOS!A:C,3,FALSE)</f>
        <v>UN</v>
      </c>
      <c r="E853" s="239">
        <v>1.04</v>
      </c>
      <c r="F853" s="240"/>
      <c r="G853" s="220">
        <f>+VLOOKUP(B:B,INSUMOS!A:H,4,FALSE)</f>
        <v>52669.386106879996</v>
      </c>
      <c r="H853" s="220">
        <f t="shared" si="132"/>
        <v>54776.161551155201</v>
      </c>
      <c r="I853" s="220">
        <f>+VLOOKUP(B:B,INSUMOS!A:H,5,FALSE)</f>
        <v>0</v>
      </c>
      <c r="J853" s="220">
        <f t="shared" si="132"/>
        <v>0</v>
      </c>
      <c r="K853" s="57"/>
      <c r="L853" s="103"/>
    </row>
    <row r="854" spans="1:12" s="33" customFormat="1" ht="15" outlineLevel="1" x14ac:dyDescent="0.2">
      <c r="A854" s="165"/>
      <c r="B854" s="165" t="s">
        <v>705</v>
      </c>
      <c r="C854" s="217" t="str">
        <f>+VLOOKUP(B:B,INSUMOS!A:C,2,FALSE)</f>
        <v>TORNILLO AUTOPERFORANTE 10-16X3/4 CABEZA HEXAGONALPARA CANALETA 90</v>
      </c>
      <c r="D854" s="190" t="str">
        <f>+VLOOKUP(B:B,INSUMOS!A:C,3,FALSE)</f>
        <v>UN</v>
      </c>
      <c r="E854" s="239">
        <v>2</v>
      </c>
      <c r="F854" s="240">
        <v>0.06</v>
      </c>
      <c r="G854" s="220">
        <f>+VLOOKUP(B:B,INSUMOS!A:H,4,FALSE)</f>
        <v>204.77736161280001</v>
      </c>
      <c r="H854" s="220">
        <f t="shared" si="132"/>
        <v>421.84136492236803</v>
      </c>
      <c r="I854" s="220">
        <f>+VLOOKUP(B:B,INSUMOS!A:H,5,FALSE)</f>
        <v>0</v>
      </c>
      <c r="J854" s="220">
        <f t="shared" si="132"/>
        <v>0</v>
      </c>
      <c r="K854" s="57"/>
      <c r="L854" s="103"/>
    </row>
    <row r="855" spans="1:12" s="33" customFormat="1" ht="15" outlineLevel="1" x14ac:dyDescent="0.2">
      <c r="A855" s="165"/>
      <c r="B855" s="165" t="s">
        <v>627</v>
      </c>
      <c r="C855" s="217" t="str">
        <f>+VLOOKUP(B:B,INSUMOS!A:C,2,FALSE)</f>
        <v>ARANDELA PLANA (Ref, VARIAS)</v>
      </c>
      <c r="D855" s="190" t="str">
        <f>+VLOOKUP(B:B,INSUMOS!A:C,3,FALSE)</f>
        <v>UN</v>
      </c>
      <c r="E855" s="239">
        <v>2</v>
      </c>
      <c r="F855" s="240">
        <v>0.06</v>
      </c>
      <c r="G855" s="220">
        <f>+VLOOKUP(B:B,INSUMOS!A:H,4,FALSE)</f>
        <v>837.45547776000001</v>
      </c>
      <c r="H855" s="220">
        <f t="shared" si="132"/>
        <v>1725.1582841856</v>
      </c>
      <c r="I855" s="220">
        <f>+VLOOKUP(B:B,INSUMOS!A:H,5,FALSE)</f>
        <v>0</v>
      </c>
      <c r="J855" s="220">
        <f t="shared" si="132"/>
        <v>0</v>
      </c>
      <c r="K855" s="57"/>
      <c r="L855" s="103"/>
    </row>
    <row r="856" spans="1:12" s="33" customFormat="1" ht="15" outlineLevel="1" x14ac:dyDescent="0.2">
      <c r="A856" s="165"/>
      <c r="B856" s="165" t="s">
        <v>605</v>
      </c>
      <c r="C856" s="217" t="str">
        <f>+VLOOKUP(B:B,INSUMOS!A:C,2,FALSE)</f>
        <v>NEOPRENO</v>
      </c>
      <c r="D856" s="190" t="str">
        <f>+VLOOKUP(B:B,INSUMOS!A:C,3,FALSE)</f>
        <v>UN</v>
      </c>
      <c r="E856" s="239">
        <v>2</v>
      </c>
      <c r="F856" s="240">
        <v>0.06</v>
      </c>
      <c r="G856" s="220">
        <f>+VLOOKUP(B:B,INSUMOS!A:H,4,FALSE)</f>
        <v>467.93521152</v>
      </c>
      <c r="H856" s="220">
        <f t="shared" si="132"/>
        <v>963.94653573120002</v>
      </c>
      <c r="I856" s="220">
        <f>+VLOOKUP(B:B,INSUMOS!A:H,5,FALSE)</f>
        <v>0</v>
      </c>
      <c r="J856" s="220">
        <f t="shared" si="132"/>
        <v>0</v>
      </c>
      <c r="K856" s="57"/>
      <c r="L856" s="103"/>
    </row>
    <row r="857" spans="1:12" s="33" customFormat="1" ht="15" outlineLevel="1" x14ac:dyDescent="0.2">
      <c r="A857" s="165"/>
      <c r="B857" s="165" t="s">
        <v>283</v>
      </c>
      <c r="C857" s="217" t="str">
        <f>+VLOOKUP(B:B,INSUMOS!A:C,2,FALSE)</f>
        <v>ANDAMIO TUBULAR 15*15 C/CRUCETA</v>
      </c>
      <c r="D857" s="190" t="str">
        <f>+VLOOKUP(B:B,INSUMOS!A:C,3,FALSE)</f>
        <v>DIA</v>
      </c>
      <c r="E857" s="239">
        <v>0.04</v>
      </c>
      <c r="F857" s="240"/>
      <c r="G857" s="220">
        <f>+VLOOKUP(B:B,INSUMOS!A:H,4,FALSE)</f>
        <v>3667.3493760000001</v>
      </c>
      <c r="H857" s="220">
        <f t="shared" si="132"/>
        <v>146.69397504</v>
      </c>
      <c r="I857" s="220">
        <f>+VLOOKUP(B:B,INSUMOS!A:H,5,FALSE)</f>
        <v>0</v>
      </c>
      <c r="J857" s="220">
        <f t="shared" si="132"/>
        <v>0</v>
      </c>
      <c r="K857" s="57"/>
      <c r="L857" s="103"/>
    </row>
    <row r="858" spans="1:12" s="33" customFormat="1" ht="15" outlineLevel="1" x14ac:dyDescent="0.2">
      <c r="A858" s="165"/>
      <c r="B858" s="165" t="s">
        <v>105</v>
      </c>
      <c r="C858" s="217" t="str">
        <f>+VLOOKUP(B:B,INSUMOS!A:C,2,FALSE)</f>
        <v>CUADRILLA AA  (OFICIAL + 2 AYUDANTE)- ALBAÑILERIA CON PRESTACIONES</v>
      </c>
      <c r="D858" s="190" t="str">
        <f>+VLOOKUP(B:B,INSUMOS!A:C,3,FALSE)</f>
        <v>HC</v>
      </c>
      <c r="E858" s="239">
        <v>0.54</v>
      </c>
      <c r="F858" s="240"/>
      <c r="G858" s="220">
        <f>+VLOOKUP(B:B,INSUMOS!A:H,4,FALSE)</f>
        <v>40394.268199999999</v>
      </c>
      <c r="H858" s="220">
        <f t="shared" si="132"/>
        <v>21812.904828000002</v>
      </c>
      <c r="I858" s="220">
        <f>+VLOOKUP(B:B,INSUMOS!A:H,5,FALSE)</f>
        <v>0</v>
      </c>
      <c r="J858" s="220">
        <f t="shared" si="132"/>
        <v>0</v>
      </c>
      <c r="K858" s="57"/>
      <c r="L858" s="103"/>
    </row>
    <row r="859" spans="1:12" x14ac:dyDescent="0.2">
      <c r="A859" s="211" t="s">
        <v>2023</v>
      </c>
      <c r="B859" s="211"/>
      <c r="C859" s="260" t="s">
        <v>2024</v>
      </c>
      <c r="D859" s="213" t="s">
        <v>362</v>
      </c>
      <c r="E859" s="214"/>
      <c r="F859" s="215"/>
      <c r="G859" s="216"/>
      <c r="H859" s="216">
        <f>SUBTOTAL(9,H860:H866)</f>
        <v>163251.6950993856</v>
      </c>
      <c r="I859" s="216"/>
      <c r="J859" s="216">
        <f>SUBTOTAL(9,J860:J866)</f>
        <v>0</v>
      </c>
      <c r="K859" s="57"/>
      <c r="L859" s="103"/>
    </row>
    <row r="860" spans="1:12" s="33" customFormat="1" ht="15" outlineLevel="1" x14ac:dyDescent="0.2">
      <c r="A860" s="246"/>
      <c r="B860" s="246" t="s">
        <v>251</v>
      </c>
      <c r="C860" s="217" t="str">
        <f>+VLOOKUP(B:B,INSUMOS!A:C,2,FALSE)</f>
        <v>HERRAMIENTA MENOR</v>
      </c>
      <c r="D860" s="190" t="str">
        <f>+VLOOKUP(B:B,INSUMOS!A:C,3,FALSE)</f>
        <v>GLB</v>
      </c>
      <c r="E860" s="243">
        <v>0.2</v>
      </c>
      <c r="F860" s="241"/>
      <c r="G860" s="220">
        <f>+VLOOKUP(B:B,INSUMOS!A:H,4,FALSE)</f>
        <v>4066.5798144</v>
      </c>
      <c r="H860" s="220">
        <f t="shared" ref="H860:J866" si="133">($E860+$F860)*G860</f>
        <v>813.31596288000003</v>
      </c>
      <c r="I860" s="220">
        <f>+VLOOKUP(B:B,INSUMOS!A:H,5,FALSE)</f>
        <v>0</v>
      </c>
      <c r="J860" s="220">
        <f t="shared" si="133"/>
        <v>0</v>
      </c>
      <c r="K860" s="57"/>
      <c r="L860" s="103"/>
    </row>
    <row r="861" spans="1:12" ht="15" outlineLevel="1" x14ac:dyDescent="0.2">
      <c r="A861" s="246"/>
      <c r="B861" s="246" t="s">
        <v>1199</v>
      </c>
      <c r="C861" s="217" t="str">
        <f>+VLOOKUP(B:B,INSUMOS!A:C,2,FALSE)</f>
        <v>CABALLETE PARA TERMOACUSTICA</v>
      </c>
      <c r="D861" s="190" t="str">
        <f>+VLOOKUP(B:B,INSUMOS!A:C,3,FALSE)</f>
        <v>UN</v>
      </c>
      <c r="E861" s="243">
        <v>1.1000000000000001</v>
      </c>
      <c r="F861" s="241"/>
      <c r="G861" s="220">
        <f>+VLOOKUP(B:B,INSUMOS!A:H,4,FALSE)</f>
        <v>124962.2220288</v>
      </c>
      <c r="H861" s="220">
        <f t="shared" si="133"/>
        <v>137458.44423168001</v>
      </c>
      <c r="I861" s="220">
        <f>+VLOOKUP(B:B,INSUMOS!A:H,5,FALSE)</f>
        <v>0</v>
      </c>
      <c r="J861" s="220">
        <f t="shared" si="133"/>
        <v>0</v>
      </c>
      <c r="K861" s="57"/>
      <c r="L861" s="103"/>
    </row>
    <row r="862" spans="1:12" s="33" customFormat="1" ht="15" outlineLevel="1" x14ac:dyDescent="0.2">
      <c r="A862" s="246"/>
      <c r="B862" s="246" t="s">
        <v>705</v>
      </c>
      <c r="C862" s="217" t="str">
        <f>+VLOOKUP(B:B,INSUMOS!A:C,2,FALSE)</f>
        <v>TORNILLO AUTOPERFORANTE 10-16X3/4 CABEZA HEXAGONALPARA CANALETA 90</v>
      </c>
      <c r="D862" s="190" t="str">
        <f>+VLOOKUP(B:B,INSUMOS!A:C,3,FALSE)</f>
        <v>UN</v>
      </c>
      <c r="E862" s="243">
        <v>2</v>
      </c>
      <c r="F862" s="241"/>
      <c r="G862" s="220">
        <f>+VLOOKUP(B:B,INSUMOS!A:H,4,FALSE)</f>
        <v>204.77736161280001</v>
      </c>
      <c r="H862" s="220">
        <f t="shared" si="133"/>
        <v>409.55472322560001</v>
      </c>
      <c r="I862" s="220">
        <f>+VLOOKUP(B:B,INSUMOS!A:H,5,FALSE)</f>
        <v>0</v>
      </c>
      <c r="J862" s="220">
        <f t="shared" si="133"/>
        <v>0</v>
      </c>
      <c r="K862" s="57"/>
      <c r="L862" s="103"/>
    </row>
    <row r="863" spans="1:12" s="33" customFormat="1" ht="15" outlineLevel="1" x14ac:dyDescent="0.2">
      <c r="A863" s="246"/>
      <c r="B863" s="246" t="s">
        <v>627</v>
      </c>
      <c r="C863" s="217" t="str">
        <f>+VLOOKUP(B:B,INSUMOS!A:C,2,FALSE)</f>
        <v>ARANDELA PLANA (Ref, VARIAS)</v>
      </c>
      <c r="D863" s="190" t="str">
        <f>+VLOOKUP(B:B,INSUMOS!A:C,3,FALSE)</f>
        <v>UN</v>
      </c>
      <c r="E863" s="243">
        <v>2</v>
      </c>
      <c r="F863" s="241"/>
      <c r="G863" s="220">
        <f>+VLOOKUP(B:B,INSUMOS!A:H,4,FALSE)</f>
        <v>837.45547776000001</v>
      </c>
      <c r="H863" s="220">
        <f t="shared" si="133"/>
        <v>1674.91095552</v>
      </c>
      <c r="I863" s="220">
        <f>+VLOOKUP(B:B,INSUMOS!A:H,5,FALSE)</f>
        <v>0</v>
      </c>
      <c r="J863" s="220">
        <f t="shared" si="133"/>
        <v>0</v>
      </c>
      <c r="K863" s="57"/>
      <c r="L863" s="103"/>
    </row>
    <row r="864" spans="1:12" s="33" customFormat="1" ht="15" outlineLevel="1" x14ac:dyDescent="0.2">
      <c r="A864" s="246"/>
      <c r="B864" s="246" t="s">
        <v>605</v>
      </c>
      <c r="C864" s="217" t="str">
        <f>+VLOOKUP(B:B,INSUMOS!A:C,2,FALSE)</f>
        <v>NEOPRENO</v>
      </c>
      <c r="D864" s="190" t="str">
        <f>+VLOOKUP(B:B,INSUMOS!A:C,3,FALSE)</f>
        <v>UN</v>
      </c>
      <c r="E864" s="243">
        <v>2</v>
      </c>
      <c r="F864" s="241"/>
      <c r="G864" s="220">
        <f>+VLOOKUP(B:B,INSUMOS!A:H,4,FALSE)</f>
        <v>467.93521152</v>
      </c>
      <c r="H864" s="220">
        <f t="shared" si="133"/>
        <v>935.87042303999999</v>
      </c>
      <c r="I864" s="220">
        <f>+VLOOKUP(B:B,INSUMOS!A:H,5,FALSE)</f>
        <v>0</v>
      </c>
      <c r="J864" s="220">
        <f t="shared" si="133"/>
        <v>0</v>
      </c>
      <c r="K864" s="57"/>
      <c r="L864" s="103"/>
    </row>
    <row r="865" spans="1:12" s="33" customFormat="1" ht="15" outlineLevel="1" x14ac:dyDescent="0.2">
      <c r="A865" s="246"/>
      <c r="B865" s="246" t="s">
        <v>283</v>
      </c>
      <c r="C865" s="217" t="str">
        <f>+VLOOKUP(B:B,INSUMOS!A:C,2,FALSE)</f>
        <v>ANDAMIO TUBULAR 15*15 C/CRUCETA</v>
      </c>
      <c r="D865" s="190" t="str">
        <f>+VLOOKUP(B:B,INSUMOS!A:C,3,FALSE)</f>
        <v>DIA</v>
      </c>
      <c r="E865" s="243">
        <v>0.04</v>
      </c>
      <c r="F865" s="241"/>
      <c r="G865" s="220">
        <f>+VLOOKUP(B:B,INSUMOS!A:H,4,FALSE)</f>
        <v>3667.3493760000001</v>
      </c>
      <c r="H865" s="220">
        <f t="shared" si="133"/>
        <v>146.69397504</v>
      </c>
      <c r="I865" s="220">
        <f>+VLOOKUP(B:B,INSUMOS!A:H,5,FALSE)</f>
        <v>0</v>
      </c>
      <c r="J865" s="220">
        <f t="shared" si="133"/>
        <v>0</v>
      </c>
      <c r="K865" s="57"/>
      <c r="L865" s="103"/>
    </row>
    <row r="866" spans="1:12" s="33" customFormat="1" ht="15" outlineLevel="1" x14ac:dyDescent="0.2">
      <c r="A866" s="246"/>
      <c r="B866" s="246" t="s">
        <v>105</v>
      </c>
      <c r="C866" s="217" t="str">
        <f>+VLOOKUP(B:B,INSUMOS!A:C,2,FALSE)</f>
        <v>CUADRILLA AA  (OFICIAL + 2 AYUDANTE)- ALBAÑILERIA CON PRESTACIONES</v>
      </c>
      <c r="D866" s="190" t="str">
        <f>+VLOOKUP(B:B,INSUMOS!A:C,3,FALSE)</f>
        <v>HC</v>
      </c>
      <c r="E866" s="243">
        <v>0.54</v>
      </c>
      <c r="F866" s="241"/>
      <c r="G866" s="220">
        <f>+VLOOKUP(B:B,INSUMOS!A:H,4,FALSE)</f>
        <v>40394.268199999999</v>
      </c>
      <c r="H866" s="220">
        <f t="shared" si="133"/>
        <v>21812.904828000002</v>
      </c>
      <c r="I866" s="220">
        <f>+VLOOKUP(B:B,INSUMOS!A:H,5,FALSE)</f>
        <v>0</v>
      </c>
      <c r="J866" s="220">
        <f t="shared" si="133"/>
        <v>0</v>
      </c>
      <c r="K866" s="57"/>
      <c r="L866" s="103"/>
    </row>
    <row r="867" spans="1:12" x14ac:dyDescent="0.2">
      <c r="A867" s="211" t="s">
        <v>2025</v>
      </c>
      <c r="B867" s="211"/>
      <c r="C867" s="260" t="s">
        <v>2026</v>
      </c>
      <c r="D867" s="213" t="s">
        <v>362</v>
      </c>
      <c r="E867" s="214"/>
      <c r="F867" s="215"/>
      <c r="G867" s="216"/>
      <c r="H867" s="216">
        <f>SUBTOTAL(9,H868:H874)</f>
        <v>59985.320348391164</v>
      </c>
      <c r="I867" s="216"/>
      <c r="J867" s="216">
        <f>SUBTOTAL(9,J868:J874)</f>
        <v>0</v>
      </c>
      <c r="K867" s="57"/>
      <c r="L867" s="103"/>
    </row>
    <row r="868" spans="1:12" s="33" customFormat="1" ht="15" outlineLevel="1" x14ac:dyDescent="0.2">
      <c r="A868" s="165"/>
      <c r="B868" s="165" t="s">
        <v>251</v>
      </c>
      <c r="C868" s="217" t="str">
        <f>+VLOOKUP(B:B,INSUMOS!A:C,2,FALSE)</f>
        <v>HERRAMIENTA MENOR</v>
      </c>
      <c r="D868" s="190" t="str">
        <f>+VLOOKUP(B:B,INSUMOS!A:C,3,FALSE)</f>
        <v>GLB</v>
      </c>
      <c r="E868" s="239">
        <v>0.2</v>
      </c>
      <c r="F868" s="240"/>
      <c r="G868" s="220">
        <f>+VLOOKUP(B:B,INSUMOS!A:H,4,FALSE)</f>
        <v>4066.5798144</v>
      </c>
      <c r="H868" s="220">
        <f t="shared" ref="H868:J874" si="134">($E868+$F868)*G868</f>
        <v>813.31596288000003</v>
      </c>
      <c r="I868" s="220">
        <f>+VLOOKUP(B:B,INSUMOS!A:H,5,FALSE)</f>
        <v>0</v>
      </c>
      <c r="J868" s="220">
        <f t="shared" si="134"/>
        <v>0</v>
      </c>
      <c r="K868" s="57"/>
      <c r="L868" s="103"/>
    </row>
    <row r="869" spans="1:12" ht="15" outlineLevel="1" x14ac:dyDescent="0.2">
      <c r="A869" s="165"/>
      <c r="B869" s="165" t="s">
        <v>1177</v>
      </c>
      <c r="C869" s="217" t="str">
        <f>+VLOOKUP(B:B,INSUMOS!A:C,2,FALSE)</f>
        <v xml:space="preserve">CABALLETE ONDULADO EN POLIPROPILENO </v>
      </c>
      <c r="D869" s="190" t="str">
        <f>+VLOOKUP(B:B,INSUMOS!A:C,3,FALSE)</f>
        <v>UN</v>
      </c>
      <c r="E869" s="239">
        <v>1.1000000000000001</v>
      </c>
      <c r="F869" s="240"/>
      <c r="G869" s="220">
        <f>+VLOOKUP(B:B,INSUMOS!A:H,4,FALSE)</f>
        <v>31001.326725120001</v>
      </c>
      <c r="H869" s="220">
        <f t="shared" si="134"/>
        <v>34101.459397632003</v>
      </c>
      <c r="I869" s="220">
        <f>+VLOOKUP(B:B,INSUMOS!A:H,5,FALSE)</f>
        <v>0</v>
      </c>
      <c r="J869" s="220">
        <f t="shared" si="134"/>
        <v>0</v>
      </c>
      <c r="K869" s="57"/>
      <c r="L869" s="103"/>
    </row>
    <row r="870" spans="1:12" s="33" customFormat="1" ht="15" outlineLevel="1" x14ac:dyDescent="0.2">
      <c r="A870" s="165"/>
      <c r="B870" s="165" t="s">
        <v>705</v>
      </c>
      <c r="C870" s="217" t="str">
        <f>+VLOOKUP(B:B,INSUMOS!A:C,2,FALSE)</f>
        <v>TORNILLO AUTOPERFORANTE 10-16X3/4 CABEZA HEXAGONALPARA CANALETA 90</v>
      </c>
      <c r="D870" s="190" t="str">
        <f>+VLOOKUP(B:B,INSUMOS!A:C,3,FALSE)</f>
        <v>UN</v>
      </c>
      <c r="E870" s="239">
        <v>2</v>
      </c>
      <c r="F870" s="240">
        <v>0.06</v>
      </c>
      <c r="G870" s="220">
        <f>+VLOOKUP(B:B,INSUMOS!A:H,4,FALSE)</f>
        <v>204.77736161280001</v>
      </c>
      <c r="H870" s="220">
        <f t="shared" si="134"/>
        <v>421.84136492236803</v>
      </c>
      <c r="I870" s="220">
        <f>+VLOOKUP(B:B,INSUMOS!A:H,5,FALSE)</f>
        <v>0</v>
      </c>
      <c r="J870" s="220">
        <f t="shared" si="134"/>
        <v>0</v>
      </c>
      <c r="K870" s="57"/>
      <c r="L870" s="103"/>
    </row>
    <row r="871" spans="1:12" s="33" customFormat="1" ht="15" outlineLevel="1" x14ac:dyDescent="0.2">
      <c r="A871" s="165"/>
      <c r="B871" s="165" t="s">
        <v>627</v>
      </c>
      <c r="C871" s="217" t="str">
        <f>+VLOOKUP(B:B,INSUMOS!A:C,2,FALSE)</f>
        <v>ARANDELA PLANA (Ref, VARIAS)</v>
      </c>
      <c r="D871" s="190" t="str">
        <f>+VLOOKUP(B:B,INSUMOS!A:C,3,FALSE)</f>
        <v>UN</v>
      </c>
      <c r="E871" s="239">
        <v>2</v>
      </c>
      <c r="F871" s="240">
        <v>0.06</v>
      </c>
      <c r="G871" s="220">
        <f>+VLOOKUP(B:B,INSUMOS!A:H,4,FALSE)</f>
        <v>837.45547776000001</v>
      </c>
      <c r="H871" s="220">
        <f t="shared" si="134"/>
        <v>1725.1582841856</v>
      </c>
      <c r="I871" s="220">
        <f>+VLOOKUP(B:B,INSUMOS!A:H,5,FALSE)</f>
        <v>0</v>
      </c>
      <c r="J871" s="220">
        <f t="shared" si="134"/>
        <v>0</v>
      </c>
      <c r="K871" s="57"/>
      <c r="L871" s="103"/>
    </row>
    <row r="872" spans="1:12" s="33" customFormat="1" ht="15" outlineLevel="1" x14ac:dyDescent="0.2">
      <c r="A872" s="165"/>
      <c r="B872" s="165" t="s">
        <v>605</v>
      </c>
      <c r="C872" s="217" t="str">
        <f>+VLOOKUP(B:B,INSUMOS!A:C,2,FALSE)</f>
        <v>NEOPRENO</v>
      </c>
      <c r="D872" s="190" t="str">
        <f>+VLOOKUP(B:B,INSUMOS!A:C,3,FALSE)</f>
        <v>UN</v>
      </c>
      <c r="E872" s="239">
        <v>2</v>
      </c>
      <c r="F872" s="240">
        <v>0.06</v>
      </c>
      <c r="G872" s="220">
        <f>+VLOOKUP(B:B,INSUMOS!A:H,4,FALSE)</f>
        <v>467.93521152</v>
      </c>
      <c r="H872" s="220">
        <f t="shared" si="134"/>
        <v>963.94653573120002</v>
      </c>
      <c r="I872" s="220">
        <f>+VLOOKUP(B:B,INSUMOS!A:H,5,FALSE)</f>
        <v>0</v>
      </c>
      <c r="J872" s="220">
        <f t="shared" si="134"/>
        <v>0</v>
      </c>
      <c r="K872" s="57"/>
      <c r="L872" s="103"/>
    </row>
    <row r="873" spans="1:12" s="33" customFormat="1" ht="15" outlineLevel="1" x14ac:dyDescent="0.2">
      <c r="A873" s="165"/>
      <c r="B873" s="165" t="s">
        <v>283</v>
      </c>
      <c r="C873" s="217" t="str">
        <f>+VLOOKUP(B:B,INSUMOS!A:C,2,FALSE)</f>
        <v>ANDAMIO TUBULAR 15*15 C/CRUCETA</v>
      </c>
      <c r="D873" s="190" t="str">
        <f>+VLOOKUP(B:B,INSUMOS!A:C,3,FALSE)</f>
        <v>DIA</v>
      </c>
      <c r="E873" s="239">
        <v>0.04</v>
      </c>
      <c r="F873" s="240"/>
      <c r="G873" s="220">
        <f>+VLOOKUP(B:B,INSUMOS!A:H,4,FALSE)</f>
        <v>3667.3493760000001</v>
      </c>
      <c r="H873" s="220">
        <f t="shared" si="134"/>
        <v>146.69397504</v>
      </c>
      <c r="I873" s="220">
        <f>+VLOOKUP(B:B,INSUMOS!A:H,5,FALSE)</f>
        <v>0</v>
      </c>
      <c r="J873" s="220">
        <f t="shared" si="134"/>
        <v>0</v>
      </c>
      <c r="K873" s="57"/>
      <c r="L873" s="103"/>
    </row>
    <row r="874" spans="1:12" s="33" customFormat="1" ht="15" outlineLevel="1" x14ac:dyDescent="0.2">
      <c r="A874" s="165"/>
      <c r="B874" s="165" t="s">
        <v>105</v>
      </c>
      <c r="C874" s="217" t="str">
        <f>+VLOOKUP(B:B,INSUMOS!A:C,2,FALSE)</f>
        <v>CUADRILLA AA  (OFICIAL + 2 AYUDANTE)- ALBAÑILERIA CON PRESTACIONES</v>
      </c>
      <c r="D874" s="190" t="str">
        <f>+VLOOKUP(B:B,INSUMOS!A:C,3,FALSE)</f>
        <v>HC</v>
      </c>
      <c r="E874" s="239">
        <v>0.54</v>
      </c>
      <c r="F874" s="240"/>
      <c r="G874" s="220">
        <f>+VLOOKUP(B:B,INSUMOS!A:H,4,FALSE)</f>
        <v>40394.268199999999</v>
      </c>
      <c r="H874" s="220">
        <f t="shared" si="134"/>
        <v>21812.904828000002</v>
      </c>
      <c r="I874" s="220">
        <f>+VLOOKUP(B:B,INSUMOS!A:H,5,FALSE)</f>
        <v>0</v>
      </c>
      <c r="J874" s="220">
        <f t="shared" si="134"/>
        <v>0</v>
      </c>
      <c r="K874" s="57"/>
      <c r="L874" s="103"/>
    </row>
    <row r="875" spans="1:12" s="33" customFormat="1" ht="15" outlineLevel="1" x14ac:dyDescent="0.2">
      <c r="A875" s="211" t="s">
        <v>2027</v>
      </c>
      <c r="B875" s="211"/>
      <c r="C875" s="256" t="s">
        <v>2028</v>
      </c>
      <c r="D875" s="257" t="s">
        <v>2029</v>
      </c>
      <c r="E875" s="258"/>
      <c r="F875" s="259"/>
      <c r="G875" s="216"/>
      <c r="H875" s="216">
        <f>SUBTOTAL(9,H876:H880)</f>
        <v>64042.130522767155</v>
      </c>
      <c r="I875" s="216"/>
      <c r="J875" s="216">
        <f>SUBTOTAL(9,J876:J880)</f>
        <v>0</v>
      </c>
      <c r="K875" s="57"/>
      <c r="L875" s="103"/>
    </row>
    <row r="876" spans="1:12" s="33" customFormat="1" ht="15" outlineLevel="1" x14ac:dyDescent="0.2">
      <c r="A876" s="165"/>
      <c r="B876" s="165" t="s">
        <v>251</v>
      </c>
      <c r="C876" s="217" t="str">
        <f>+VLOOKUP(B:B,INSUMOS!A:C,2,FALSE)</f>
        <v>HERRAMIENTA MENOR</v>
      </c>
      <c r="D876" s="190" t="str">
        <f>+VLOOKUP(B:B,INSUMOS!A:C,3,FALSE)</f>
        <v>GLB</v>
      </c>
      <c r="E876" s="239">
        <v>0.5</v>
      </c>
      <c r="F876" s="240"/>
      <c r="G876" s="220">
        <f>+VLOOKUP(B:B,INSUMOS!A:H,4,FALSE)</f>
        <v>4066.5798144</v>
      </c>
      <c r="H876" s="220">
        <f t="shared" ref="H876:J880" si="135">($E876+$F876)*G876</f>
        <v>2033.2899072</v>
      </c>
      <c r="I876" s="220">
        <f>+VLOOKUP(B:B,INSUMOS!A:H,5,FALSE)</f>
        <v>0</v>
      </c>
      <c r="J876" s="220">
        <f t="shared" si="135"/>
        <v>0</v>
      </c>
      <c r="K876" s="57"/>
      <c r="L876" s="103"/>
    </row>
    <row r="877" spans="1:12" s="33" customFormat="1" ht="15" outlineLevel="1" x14ac:dyDescent="0.2">
      <c r="A877" s="165"/>
      <c r="B877" s="165" t="s">
        <v>505</v>
      </c>
      <c r="C877" s="217" t="str">
        <f>+VLOOKUP(B:B,INSUMOS!A:C,2,FALSE)</f>
        <v>REPISA EN ORDINARIO 2,90 X 0,08 X 0,04</v>
      </c>
      <c r="D877" s="190" t="str">
        <f>+VLOOKUP(B:B,INSUMOS!A:C,3,FALSE)</f>
        <v>UN</v>
      </c>
      <c r="E877" s="239">
        <v>1</v>
      </c>
      <c r="F877" s="240"/>
      <c r="G877" s="220">
        <f>+VLOOKUP(B:B,INSUMOS!A:H,4,FALSE)</f>
        <v>12379.2384</v>
      </c>
      <c r="H877" s="220">
        <f t="shared" ref="H877" si="136">($E877+$F877)*G877</f>
        <v>12379.2384</v>
      </c>
      <c r="I877" s="220">
        <f>+VLOOKUP(B:B,INSUMOS!A:H,5,FALSE)</f>
        <v>0</v>
      </c>
      <c r="J877" s="220">
        <f t="shared" ref="J877" si="137">($E877+$F877)*I877</f>
        <v>0</v>
      </c>
      <c r="K877" s="57"/>
      <c r="L877" s="103"/>
    </row>
    <row r="878" spans="1:12" s="33" customFormat="1" ht="15" outlineLevel="1" x14ac:dyDescent="0.2">
      <c r="A878" s="165"/>
      <c r="B878" s="165" t="s">
        <v>509</v>
      </c>
      <c r="C878" s="217" t="str">
        <f>+VLOOKUP(B:B,INSUMOS!A:C,2,FALSE)</f>
        <v>DURMIENTE EN ORDINARIO 2,90 X 0,04 X 0,04</v>
      </c>
      <c r="D878" s="190" t="str">
        <f>+VLOOKUP(B:B,INSUMOS!A:C,3,FALSE)</f>
        <v>UN</v>
      </c>
      <c r="E878" s="239">
        <v>1</v>
      </c>
      <c r="F878" s="240">
        <v>6.4000000000000001E-2</v>
      </c>
      <c r="G878" s="220">
        <f>+VLOOKUP(B:B,INSUMOS!A:H,4,FALSE)</f>
        <v>6189.6192000000001</v>
      </c>
      <c r="H878" s="220">
        <f t="shared" si="135"/>
        <v>6585.7548288000007</v>
      </c>
      <c r="I878" s="220">
        <f>+VLOOKUP(B:B,INSUMOS!A:H,5,FALSE)</f>
        <v>0</v>
      </c>
      <c r="J878" s="220">
        <f t="shared" si="135"/>
        <v>0</v>
      </c>
      <c r="K878" s="57"/>
      <c r="L878" s="103"/>
    </row>
    <row r="879" spans="1:12" s="33" customFormat="1" ht="15" outlineLevel="1" x14ac:dyDescent="0.2">
      <c r="A879" s="165"/>
      <c r="B879" s="165" t="s">
        <v>598</v>
      </c>
      <c r="C879" s="217" t="str">
        <f>+VLOOKUP(B:B,INSUMOS!A:C,2,FALSE)</f>
        <v>PUNTILLA CON CABEZA 2"</v>
      </c>
      <c r="D879" s="190" t="str">
        <f>+VLOOKUP(B:B,INSUMOS!A:C,3,FALSE)</f>
        <v>LB</v>
      </c>
      <c r="E879" s="239">
        <v>0.3</v>
      </c>
      <c r="F879" s="240">
        <v>8.9999999999999993E-3</v>
      </c>
      <c r="G879" s="220">
        <f>+VLOOKUP(B:B,INSUMOS!A:H,4,FALSE)</f>
        <v>8574.6899248128011</v>
      </c>
      <c r="H879" s="220">
        <f t="shared" si="135"/>
        <v>2649.5791867671555</v>
      </c>
      <c r="I879" s="220">
        <f>+VLOOKUP(B:B,INSUMOS!A:H,5,FALSE)</f>
        <v>0</v>
      </c>
      <c r="J879" s="220">
        <f t="shared" si="135"/>
        <v>0</v>
      </c>
      <c r="K879" s="57"/>
      <c r="L879" s="103"/>
    </row>
    <row r="880" spans="1:12" s="33" customFormat="1" ht="15" outlineLevel="1" x14ac:dyDescent="0.2">
      <c r="A880" s="165"/>
      <c r="B880" s="165" t="s">
        <v>105</v>
      </c>
      <c r="C880" s="217" t="str">
        <f>+VLOOKUP(B:B,INSUMOS!A:C,2,FALSE)</f>
        <v>CUADRILLA AA  (OFICIAL + 2 AYUDANTE)- ALBAÑILERIA CON PRESTACIONES</v>
      </c>
      <c r="D880" s="190" t="str">
        <f>+VLOOKUP(B:B,INSUMOS!A:C,3,FALSE)</f>
        <v>HC</v>
      </c>
      <c r="E880" s="239">
        <v>1</v>
      </c>
      <c r="F880" s="240"/>
      <c r="G880" s="220">
        <f>+VLOOKUP(B:B,INSUMOS!A:H,4,FALSE)</f>
        <v>40394.268199999999</v>
      </c>
      <c r="H880" s="220">
        <f t="shared" si="135"/>
        <v>40394.268199999999</v>
      </c>
      <c r="I880" s="220">
        <f>+VLOOKUP(B:B,INSUMOS!A:H,5,FALSE)</f>
        <v>0</v>
      </c>
      <c r="J880" s="220">
        <f t="shared" si="135"/>
        <v>0</v>
      </c>
      <c r="K880" s="57"/>
      <c r="L880" s="103"/>
    </row>
    <row r="881" spans="1:12" s="33" customFormat="1" ht="75" x14ac:dyDescent="0.2">
      <c r="A881" s="211" t="s">
        <v>2030</v>
      </c>
      <c r="B881" s="211"/>
      <c r="C881" s="248" t="s">
        <v>2031</v>
      </c>
      <c r="D881" s="213" t="s">
        <v>362</v>
      </c>
      <c r="E881" s="214"/>
      <c r="F881" s="215"/>
      <c r="G881" s="216"/>
      <c r="H881" s="216">
        <f>SUBTOTAL(9,H882:H888)</f>
        <v>51805.185677844478</v>
      </c>
      <c r="I881" s="216"/>
      <c r="J881" s="216">
        <f>SUBTOTAL(9,J882:J888)</f>
        <v>0</v>
      </c>
      <c r="K881" s="57"/>
      <c r="L881" s="103"/>
    </row>
    <row r="882" spans="1:12" ht="15" outlineLevel="1" x14ac:dyDescent="0.2">
      <c r="A882" s="246"/>
      <c r="B882" s="246" t="s">
        <v>251</v>
      </c>
      <c r="C882" s="217" t="str">
        <f>+VLOOKUP(B:B,INSUMOS!A:C,2,FALSE)</f>
        <v>HERRAMIENTA MENOR</v>
      </c>
      <c r="D882" s="190" t="str">
        <f>+VLOOKUP(B:B,INSUMOS!A:C,3,FALSE)</f>
        <v>GLB</v>
      </c>
      <c r="E882" s="243">
        <v>0.2</v>
      </c>
      <c r="F882" s="241"/>
      <c r="G882" s="220">
        <f>+VLOOKUP(B:B,INSUMOS!A:H,4,FALSE)</f>
        <v>4066.5798144</v>
      </c>
      <c r="H882" s="220">
        <f t="shared" ref="H882:J888" si="138">($E882+$F882)*G882</f>
        <v>813.31596288000003</v>
      </c>
      <c r="I882" s="220">
        <f>+VLOOKUP(B:B,INSUMOS!A:H,5,FALSE)</f>
        <v>0</v>
      </c>
      <c r="J882" s="220">
        <f t="shared" si="138"/>
        <v>0</v>
      </c>
      <c r="K882" s="57"/>
      <c r="L882" s="103"/>
    </row>
    <row r="883" spans="1:12" ht="15" outlineLevel="1" x14ac:dyDescent="0.2">
      <c r="A883" s="246"/>
      <c r="B883" s="246" t="s">
        <v>283</v>
      </c>
      <c r="C883" s="217" t="str">
        <f>+VLOOKUP(B:B,INSUMOS!A:C,2,FALSE)</f>
        <v>ANDAMIO TUBULAR 15*15 C/CRUCETA</v>
      </c>
      <c r="D883" s="190" t="str">
        <f>+VLOOKUP(B:B,INSUMOS!A:C,3,FALSE)</f>
        <v>DIA</v>
      </c>
      <c r="E883" s="243">
        <v>0.5</v>
      </c>
      <c r="F883" s="241"/>
      <c r="G883" s="220">
        <f>+VLOOKUP(B:B,INSUMOS!A:H,4,FALSE)</f>
        <v>3667.3493760000001</v>
      </c>
      <c r="H883" s="220">
        <f t="shared" si="138"/>
        <v>1833.6746880000001</v>
      </c>
      <c r="I883" s="220">
        <f>+VLOOKUP(B:B,INSUMOS!A:H,5,FALSE)</f>
        <v>0</v>
      </c>
      <c r="J883" s="220">
        <f t="shared" si="138"/>
        <v>0</v>
      </c>
      <c r="K883" s="57"/>
      <c r="L883" s="103"/>
    </row>
    <row r="884" spans="1:12" ht="15" outlineLevel="1" x14ac:dyDescent="0.2">
      <c r="A884" s="246"/>
      <c r="B884" s="246" t="s">
        <v>861</v>
      </c>
      <c r="C884" s="217" t="str">
        <f>+VLOOKUP(B:B,INSUMOS!A:C,2,FALSE)</f>
        <v>FLANCHE METALICO CAL, 26 025M * 240M</v>
      </c>
      <c r="D884" s="190" t="str">
        <f>+VLOOKUP(B:B,INSUMOS!A:C,3,FALSE)</f>
        <v>UN</v>
      </c>
      <c r="E884" s="243">
        <v>0.42</v>
      </c>
      <c r="F884" s="241"/>
      <c r="G884" s="220">
        <f>+VLOOKUP(B:B,INSUMOS!A:H,4,FALSE)</f>
        <v>48155.237375999997</v>
      </c>
      <c r="H884" s="220">
        <f t="shared" si="138"/>
        <v>20225.199697919998</v>
      </c>
      <c r="I884" s="220">
        <f>+VLOOKUP(B:B,INSUMOS!A:H,5,FALSE)</f>
        <v>0</v>
      </c>
      <c r="J884" s="220">
        <f t="shared" si="138"/>
        <v>0</v>
      </c>
      <c r="K884" s="57"/>
      <c r="L884" s="103"/>
    </row>
    <row r="885" spans="1:12" s="33" customFormat="1" ht="15" outlineLevel="1" x14ac:dyDescent="0.2">
      <c r="A885" s="246"/>
      <c r="B885" s="246" t="s">
        <v>223</v>
      </c>
      <c r="C885" s="217" t="str">
        <f>+VLOOKUP(B:B,INSUMOS!A:C,2,FALSE)</f>
        <v>MORTERO 1:3 IMPERMEABILIZADO (HECHO EN OBRA)</v>
      </c>
      <c r="D885" s="190" t="str">
        <f>+VLOOKUP(B:B,INSUMOS!A:C,3,FALSE)</f>
        <v>M3</v>
      </c>
      <c r="E885" s="243">
        <v>6.0000000000000001E-3</v>
      </c>
      <c r="F885" s="241"/>
      <c r="G885" s="220">
        <f>+VLOOKUP(B:B,INSUMOS!A:H,4,FALSE)</f>
        <v>955939.64433408005</v>
      </c>
      <c r="H885" s="220">
        <f t="shared" si="138"/>
        <v>5735.6378660044802</v>
      </c>
      <c r="I885" s="220">
        <f>+VLOOKUP(B:B,INSUMOS!A:H,5,FALSE)</f>
        <v>0</v>
      </c>
      <c r="J885" s="220">
        <f t="shared" si="138"/>
        <v>0</v>
      </c>
      <c r="K885" s="57"/>
      <c r="L885" s="103"/>
    </row>
    <row r="886" spans="1:12" s="33" customFormat="1" ht="15" outlineLevel="1" x14ac:dyDescent="0.2">
      <c r="A886" s="246"/>
      <c r="B886" s="246" t="s">
        <v>723</v>
      </c>
      <c r="C886" s="217" t="str">
        <f>+VLOOKUP(B:B,INSUMOS!A:C,2,FALSE)</f>
        <v xml:space="preserve">TORNILLO 1” PUNTA DE BROCA </v>
      </c>
      <c r="D886" s="190" t="str">
        <f>+VLOOKUP(B:B,INSUMOS!A:C,3,FALSE)</f>
        <v>UN</v>
      </c>
      <c r="E886" s="243">
        <v>4</v>
      </c>
      <c r="F886" s="241"/>
      <c r="G886" s="220">
        <f>+VLOOKUP(B:B,INSUMOS!A:H,4,FALSE)</f>
        <v>73.037506559999997</v>
      </c>
      <c r="H886" s="220">
        <f t="shared" si="138"/>
        <v>292.15002623999999</v>
      </c>
      <c r="I886" s="220">
        <f>+VLOOKUP(B:B,INSUMOS!A:H,5,FALSE)</f>
        <v>0</v>
      </c>
      <c r="J886" s="220">
        <f t="shared" si="138"/>
        <v>0</v>
      </c>
      <c r="K886" s="57"/>
      <c r="L886" s="103"/>
    </row>
    <row r="887" spans="1:12" s="33" customFormat="1" ht="15" outlineLevel="1" x14ac:dyDescent="0.2">
      <c r="A887" s="246"/>
      <c r="B887" s="246" t="s">
        <v>12</v>
      </c>
      <c r="C887" s="217" t="str">
        <f>+VLOOKUP(B:B,INSUMOS!A:C,2,FALSE)</f>
        <v xml:space="preserve">OFICIAL ALBAÑILERIA CON PRESTACIONES </v>
      </c>
      <c r="D887" s="190" t="str">
        <f>+VLOOKUP(B:B,INSUMOS!A:C,3,FALSE)</f>
        <v>HH</v>
      </c>
      <c r="E887" s="243">
        <v>0.8</v>
      </c>
      <c r="F887" s="241"/>
      <c r="G887" s="220">
        <f>+VLOOKUP(B:B,INSUMOS!A:H,4,FALSE)</f>
        <v>16868.750391999998</v>
      </c>
      <c r="H887" s="220">
        <f t="shared" si="138"/>
        <v>13495.0003136</v>
      </c>
      <c r="I887" s="220">
        <f>+VLOOKUP(B:B,INSUMOS!A:H,5,FALSE)</f>
        <v>0</v>
      </c>
      <c r="J887" s="220">
        <f t="shared" si="138"/>
        <v>0</v>
      </c>
      <c r="K887" s="57"/>
      <c r="L887" s="103"/>
    </row>
    <row r="888" spans="1:12" s="33" customFormat="1" ht="15" outlineLevel="1" x14ac:dyDescent="0.2">
      <c r="A888" s="246"/>
      <c r="B888" s="246" t="s">
        <v>14</v>
      </c>
      <c r="C888" s="217" t="str">
        <f>+VLOOKUP(B:B,INSUMOS!A:C,2,FALSE)</f>
        <v>AYUDANTE ALBAÑILERÍA CON PRESTACIONES</v>
      </c>
      <c r="D888" s="190" t="str">
        <f>+VLOOKUP(B:B,INSUMOS!A:C,3,FALSE)</f>
        <v>HH</v>
      </c>
      <c r="E888" s="243">
        <v>0.8</v>
      </c>
      <c r="F888" s="241"/>
      <c r="G888" s="220">
        <f>+VLOOKUP(B:B,INSUMOS!A:H,4,FALSE)</f>
        <v>11762.758904</v>
      </c>
      <c r="H888" s="220">
        <f t="shared" si="138"/>
        <v>9410.2071231999998</v>
      </c>
      <c r="I888" s="220">
        <f>+VLOOKUP(B:B,INSUMOS!A:H,5,FALSE)</f>
        <v>0</v>
      </c>
      <c r="J888" s="220">
        <f t="shared" si="138"/>
        <v>0</v>
      </c>
      <c r="K888" s="57"/>
      <c r="L888" s="103"/>
    </row>
    <row r="889" spans="1:12" s="33" customFormat="1" x14ac:dyDescent="0.2">
      <c r="A889" s="211" t="s">
        <v>2032</v>
      </c>
      <c r="B889" s="211"/>
      <c r="C889" s="260" t="s">
        <v>2033</v>
      </c>
      <c r="D889" s="213" t="s">
        <v>287</v>
      </c>
      <c r="E889" s="214"/>
      <c r="F889" s="215"/>
      <c r="G889" s="216"/>
      <c r="H889" s="216">
        <f>SUBTOTAL(9,H890:H894)</f>
        <v>21492.564215999999</v>
      </c>
      <c r="I889" s="216"/>
      <c r="J889" s="216">
        <f>SUBTOTAL(9,J890:J894)</f>
        <v>0</v>
      </c>
      <c r="K889" s="57"/>
      <c r="L889" s="103"/>
    </row>
    <row r="890" spans="1:12" s="33" customFormat="1" ht="15" outlineLevel="1" x14ac:dyDescent="0.2">
      <c r="A890" s="246"/>
      <c r="B890" s="246" t="s">
        <v>251</v>
      </c>
      <c r="C890" s="217" t="str">
        <f>+VLOOKUP(B:B,INSUMOS!A:C,2,FALSE)</f>
        <v>HERRAMIENTA MENOR</v>
      </c>
      <c r="D890" s="190" t="str">
        <f>+VLOOKUP(B:B,INSUMOS!A:C,3,FALSE)</f>
        <v>GLB</v>
      </c>
      <c r="E890" s="243">
        <v>0.1</v>
      </c>
      <c r="F890" s="241"/>
      <c r="G890" s="220">
        <f>+VLOOKUP(B:B,INSUMOS!A:H,4,FALSE)</f>
        <v>4066.5798144</v>
      </c>
      <c r="H890" s="220">
        <f t="shared" ref="H890:J894" si="139">($E890+$F890)*G890</f>
        <v>406.65798144000001</v>
      </c>
      <c r="I890" s="220">
        <f>+VLOOKUP(B:B,INSUMOS!A:H,5,FALSE)</f>
        <v>0</v>
      </c>
      <c r="J890" s="220">
        <f t="shared" si="139"/>
        <v>0</v>
      </c>
      <c r="K890" s="57"/>
      <c r="L890" s="103"/>
    </row>
    <row r="891" spans="1:12" s="33" customFormat="1" ht="15" outlineLevel="1" x14ac:dyDescent="0.2">
      <c r="A891" s="246"/>
      <c r="B891" s="246" t="s">
        <v>709</v>
      </c>
      <c r="C891" s="217" t="str">
        <f>+VLOOKUP(B:B,INSUMOS!A:C,2,FALSE)</f>
        <v>LÁMINA GALVANIZADA CAL, 18 1,00X 2,00 M</v>
      </c>
      <c r="D891" s="190" t="str">
        <f>+VLOOKUP(B:B,INSUMOS!A:C,3,FALSE)</f>
        <v>UN</v>
      </c>
      <c r="E891" s="243">
        <v>0.11</v>
      </c>
      <c r="F891" s="241"/>
      <c r="G891" s="220">
        <f>+VLOOKUP(B:B,INSUMOS!A:H,4,FALSE)</f>
        <v>125760.06394368</v>
      </c>
      <c r="H891" s="220">
        <f t="shared" si="139"/>
        <v>13833.607033804799</v>
      </c>
      <c r="I891" s="220">
        <f>+VLOOKUP(B:B,INSUMOS!A:H,5,FALSE)</f>
        <v>0</v>
      </c>
      <c r="J891" s="220">
        <f t="shared" si="139"/>
        <v>0</v>
      </c>
      <c r="K891" s="57"/>
      <c r="L891" s="103"/>
    </row>
    <row r="892" spans="1:12" ht="15" outlineLevel="1" x14ac:dyDescent="0.2">
      <c r="A892" s="246"/>
      <c r="B892" s="246" t="s">
        <v>635</v>
      </c>
      <c r="C892" s="217" t="str">
        <f>+VLOOKUP(B:B,INSUMOS!A:C,2,FALSE)</f>
        <v>SOLDADURA ELÉCT, 3/32” WEST ARCO</v>
      </c>
      <c r="D892" s="190" t="str">
        <f>+VLOOKUP(B:B,INSUMOS!A:C,3,FALSE)</f>
        <v>KG</v>
      </c>
      <c r="E892" s="243">
        <v>0.08</v>
      </c>
      <c r="F892" s="241"/>
      <c r="G892" s="220">
        <f>+VLOOKUP(B:B,INSUMOS!A:H,4,FALSE)</f>
        <v>26232.844093440002</v>
      </c>
      <c r="H892" s="220">
        <f t="shared" si="139"/>
        <v>2098.6275274752002</v>
      </c>
      <c r="I892" s="220">
        <f>+VLOOKUP(B:B,INSUMOS!A:H,5,FALSE)</f>
        <v>0</v>
      </c>
      <c r="J892" s="220">
        <f t="shared" si="139"/>
        <v>0</v>
      </c>
      <c r="K892" s="57"/>
      <c r="L892" s="103"/>
    </row>
    <row r="893" spans="1:12" s="33" customFormat="1" ht="15" outlineLevel="1" x14ac:dyDescent="0.2">
      <c r="A893" s="246"/>
      <c r="B893" s="246" t="s">
        <v>12</v>
      </c>
      <c r="C893" s="217" t="str">
        <f>+VLOOKUP(B:B,INSUMOS!A:C,2,FALSE)</f>
        <v xml:space="preserve">OFICIAL ALBAÑILERIA CON PRESTACIONES </v>
      </c>
      <c r="D893" s="190" t="str">
        <f>+VLOOKUP(B:B,INSUMOS!A:C,3,FALSE)</f>
        <v>HH</v>
      </c>
      <c r="E893" s="243">
        <v>0.18</v>
      </c>
      <c r="F893" s="241"/>
      <c r="G893" s="220">
        <f>+VLOOKUP(B:B,INSUMOS!A:H,4,FALSE)</f>
        <v>16868.750391999998</v>
      </c>
      <c r="H893" s="220">
        <f t="shared" si="139"/>
        <v>3036.3750705599996</v>
      </c>
      <c r="I893" s="220">
        <f>+VLOOKUP(B:B,INSUMOS!A:H,5,FALSE)</f>
        <v>0</v>
      </c>
      <c r="J893" s="220">
        <f t="shared" si="139"/>
        <v>0</v>
      </c>
      <c r="K893" s="57"/>
      <c r="L893" s="103"/>
    </row>
    <row r="894" spans="1:12" s="33" customFormat="1" ht="15" outlineLevel="1" x14ac:dyDescent="0.2">
      <c r="A894" s="246"/>
      <c r="B894" s="246" t="s">
        <v>14</v>
      </c>
      <c r="C894" s="217" t="str">
        <f>+VLOOKUP(B:B,INSUMOS!A:C,2,FALSE)</f>
        <v>AYUDANTE ALBAÑILERÍA CON PRESTACIONES</v>
      </c>
      <c r="D894" s="190" t="str">
        <f>+VLOOKUP(B:B,INSUMOS!A:C,3,FALSE)</f>
        <v>HH</v>
      </c>
      <c r="E894" s="243">
        <v>0.18</v>
      </c>
      <c r="F894" s="241"/>
      <c r="G894" s="220">
        <f>+VLOOKUP(B:B,INSUMOS!A:H,4,FALSE)</f>
        <v>11762.758904</v>
      </c>
      <c r="H894" s="220">
        <f t="shared" si="139"/>
        <v>2117.29660272</v>
      </c>
      <c r="I894" s="220">
        <f>+VLOOKUP(B:B,INSUMOS!A:H,5,FALSE)</f>
        <v>0</v>
      </c>
      <c r="J894" s="220">
        <f t="shared" si="139"/>
        <v>0</v>
      </c>
      <c r="K894" s="57"/>
      <c r="L894" s="103"/>
    </row>
    <row r="895" spans="1:12" s="33" customFormat="1" ht="15" x14ac:dyDescent="0.2">
      <c r="A895" s="211" t="s">
        <v>2034</v>
      </c>
      <c r="B895" s="211"/>
      <c r="C895" s="212" t="s">
        <v>2035</v>
      </c>
      <c r="D895" s="213" t="s">
        <v>233</v>
      </c>
      <c r="E895" s="214"/>
      <c r="F895" s="215"/>
      <c r="G895" s="216"/>
      <c r="H895" s="216">
        <f>SUBTOTAL(9,H896:H898)</f>
        <v>24783.364330240001</v>
      </c>
      <c r="I895" s="216"/>
      <c r="J895" s="216">
        <f>SUBTOTAL(9,J896:J898)</f>
        <v>0</v>
      </c>
      <c r="K895" s="57"/>
      <c r="L895" s="103"/>
    </row>
    <row r="896" spans="1:12" ht="15" outlineLevel="1" x14ac:dyDescent="0.2">
      <c r="A896" s="184"/>
      <c r="B896" s="184" t="s">
        <v>251</v>
      </c>
      <c r="C896" s="217" t="str">
        <f>+VLOOKUP(B:B,INSUMOS!A:C,2,FALSE)</f>
        <v>HERRAMIENTA MENOR</v>
      </c>
      <c r="D896" s="190" t="str">
        <f>+VLOOKUP(B:B,INSUMOS!A:C,3,FALSE)</f>
        <v>GLB</v>
      </c>
      <c r="E896" s="184">
        <v>0.5</v>
      </c>
      <c r="F896" s="241"/>
      <c r="G896" s="220">
        <f>+VLOOKUP(B:B,INSUMOS!A:H,4,FALSE)</f>
        <v>4066.5798144</v>
      </c>
      <c r="H896" s="220">
        <f t="shared" ref="H896:H898" si="140">($E896+$F896)*G896</f>
        <v>2033.2899072</v>
      </c>
      <c r="I896" s="220">
        <f>+VLOOKUP(B:B,INSUMOS!A:H,5,FALSE)</f>
        <v>0</v>
      </c>
      <c r="J896" s="220">
        <f t="shared" ref="J896:J898" si="141">($E896+$F896)*I896</f>
        <v>0</v>
      </c>
      <c r="K896" s="57"/>
      <c r="L896" s="103"/>
    </row>
    <row r="897" spans="1:12" ht="15" outlineLevel="1" x14ac:dyDescent="0.2">
      <c r="A897" s="53"/>
      <c r="B897" s="53" t="s">
        <v>871</v>
      </c>
      <c r="C897" s="217" t="str">
        <f>+VLOOKUP(B:B,INSUMOS!A:C,2,FALSE)</f>
        <v>Sika 101 Mortero Plus Recubrimiento Impermeable Gris 25kg</v>
      </c>
      <c r="D897" s="190" t="str">
        <f>+VLOOKUP(B:B,INSUMOS!A:C,3,FALSE)</f>
        <v>UN</v>
      </c>
      <c r="E897" s="54">
        <f>2/25</f>
        <v>0.08</v>
      </c>
      <c r="F897" s="241"/>
      <c r="G897" s="220">
        <f>+VLOOKUP(B:B,INSUMOS!A:H,4,FALSE)</f>
        <v>166748.34124800001</v>
      </c>
      <c r="H897" s="220">
        <f t="shared" si="140"/>
        <v>13339.867299840002</v>
      </c>
      <c r="I897" s="220">
        <f>+VLOOKUP(B:B,INSUMOS!A:H,5,FALSE)</f>
        <v>0</v>
      </c>
      <c r="J897" s="220">
        <f t="shared" si="141"/>
        <v>0</v>
      </c>
      <c r="K897" s="57"/>
      <c r="L897" s="103"/>
    </row>
    <row r="898" spans="1:12" ht="15" outlineLevel="1" x14ac:dyDescent="0.2">
      <c r="A898" s="54"/>
      <c r="B898" s="54" t="s">
        <v>7</v>
      </c>
      <c r="C898" s="217" t="str">
        <f>+VLOOKUP(B:B,INSUMOS!A:C,2,FALSE)</f>
        <v>AYUDANTE ALBAÑILERÍA CON PRESTACIONES</v>
      </c>
      <c r="D898" s="190" t="str">
        <f>+VLOOKUP(B:B,INSUMOS!A:C,3,FALSE)</f>
        <v>JR</v>
      </c>
      <c r="E898" s="54">
        <v>0.1</v>
      </c>
      <c r="F898" s="241"/>
      <c r="G898" s="220">
        <f>+VLOOKUP(B:B,INSUMOS!A:H,4,FALSE)</f>
        <v>94102.071232000002</v>
      </c>
      <c r="H898" s="220">
        <f t="shared" si="140"/>
        <v>9410.2071231999998</v>
      </c>
      <c r="I898" s="220">
        <f>+VLOOKUP(B:B,INSUMOS!A:H,5,FALSE)</f>
        <v>0</v>
      </c>
      <c r="J898" s="220">
        <f t="shared" si="141"/>
        <v>0</v>
      </c>
      <c r="K898" s="57"/>
      <c r="L898" s="103"/>
    </row>
    <row r="899" spans="1:12" s="33" customFormat="1" ht="15" x14ac:dyDescent="0.2">
      <c r="A899" s="211" t="s">
        <v>2036</v>
      </c>
      <c r="B899" s="211"/>
      <c r="C899" s="212" t="s">
        <v>2037</v>
      </c>
      <c r="D899" s="213" t="s">
        <v>233</v>
      </c>
      <c r="E899" s="214"/>
      <c r="F899" s="215"/>
      <c r="G899" s="216"/>
      <c r="H899" s="216">
        <f>SUBTOTAL(9,H900:H902)</f>
        <v>20352.389254297599</v>
      </c>
      <c r="I899" s="216"/>
      <c r="J899" s="216">
        <f>SUBTOTAL(9,J900:J902)</f>
        <v>0</v>
      </c>
      <c r="K899" s="57"/>
      <c r="L899" s="103"/>
    </row>
    <row r="900" spans="1:12" ht="15" outlineLevel="1" x14ac:dyDescent="0.2">
      <c r="A900" s="184"/>
      <c r="B900" s="184" t="s">
        <v>251</v>
      </c>
      <c r="C900" s="217" t="str">
        <f>+VLOOKUP(B:B,INSUMOS!A:C,2,FALSE)</f>
        <v>HERRAMIENTA MENOR</v>
      </c>
      <c r="D900" s="190" t="str">
        <f>+VLOOKUP(B:B,INSUMOS!A:C,3,FALSE)</f>
        <v>GLB</v>
      </c>
      <c r="E900" s="184">
        <v>0.5</v>
      </c>
      <c r="F900" s="241"/>
      <c r="G900" s="220">
        <f>+VLOOKUP(B:B,INSUMOS!A:H,4,FALSE)</f>
        <v>4066.5798144</v>
      </c>
      <c r="H900" s="220">
        <f t="shared" ref="H900:J902" si="142">($E900+$F900)*G900</f>
        <v>2033.2899072</v>
      </c>
      <c r="I900" s="220">
        <f>+VLOOKUP(B:B,INSUMOS!A:H,5,FALSE)</f>
        <v>0</v>
      </c>
      <c r="J900" s="220">
        <f t="shared" si="142"/>
        <v>0</v>
      </c>
      <c r="K900" s="57"/>
      <c r="L900" s="103"/>
    </row>
    <row r="901" spans="1:12" ht="15" outlineLevel="1" x14ac:dyDescent="0.2">
      <c r="A901" s="53"/>
      <c r="B901" s="53" t="s">
        <v>729</v>
      </c>
      <c r="C901" s="217" t="str">
        <f>+VLOOKUP(B:B,INSUMOS!A:C,2,FALSE)</f>
        <v>SIKA TRANSPARENTE 10 (5 GL) REPELENTE AL AGUA PARA FACHADAS</v>
      </c>
      <c r="D901" s="190" t="str">
        <f>+VLOOKUP(B:B,INSUMOS!A:C,3,FALSE)</f>
        <v>GAL</v>
      </c>
      <c r="E901" s="54">
        <f>2/25</f>
        <v>0.08</v>
      </c>
      <c r="F901" s="241"/>
      <c r="G901" s="220">
        <f>+VLOOKUP(B:B,INSUMOS!A:H,4,FALSE)</f>
        <v>111361.15279872</v>
      </c>
      <c r="H901" s="220">
        <f t="shared" si="142"/>
        <v>8908.8922238975993</v>
      </c>
      <c r="I901" s="220">
        <f>+VLOOKUP(B:B,INSUMOS!A:H,5,FALSE)</f>
        <v>0</v>
      </c>
      <c r="J901" s="220">
        <f t="shared" si="142"/>
        <v>0</v>
      </c>
      <c r="K901" s="57"/>
      <c r="L901" s="103"/>
    </row>
    <row r="902" spans="1:12" ht="15" outlineLevel="1" x14ac:dyDescent="0.2">
      <c r="A902" s="54"/>
      <c r="B902" s="54" t="s">
        <v>7</v>
      </c>
      <c r="C902" s="217" t="str">
        <f>+VLOOKUP(B:B,INSUMOS!A:C,2,FALSE)</f>
        <v>AYUDANTE ALBAÑILERÍA CON PRESTACIONES</v>
      </c>
      <c r="D902" s="190" t="str">
        <f>+VLOOKUP(B:B,INSUMOS!A:C,3,FALSE)</f>
        <v>JR</v>
      </c>
      <c r="E902" s="54">
        <v>0.1</v>
      </c>
      <c r="F902" s="241"/>
      <c r="G902" s="220">
        <f>+VLOOKUP(B:B,INSUMOS!A:H,4,FALSE)</f>
        <v>94102.071232000002</v>
      </c>
      <c r="H902" s="220">
        <f t="shared" si="142"/>
        <v>9410.2071231999998</v>
      </c>
      <c r="I902" s="220">
        <f>+VLOOKUP(B:B,INSUMOS!A:H,5,FALSE)</f>
        <v>0</v>
      </c>
      <c r="J902" s="220">
        <f t="shared" si="142"/>
        <v>0</v>
      </c>
      <c r="K902" s="57"/>
      <c r="L902" s="103"/>
    </row>
    <row r="903" spans="1:12" s="33" customFormat="1" ht="30" x14ac:dyDescent="0.2">
      <c r="A903" s="211" t="s">
        <v>2038</v>
      </c>
      <c r="B903" s="211"/>
      <c r="C903" s="212" t="s">
        <v>2039</v>
      </c>
      <c r="D903" s="213" t="s">
        <v>233</v>
      </c>
      <c r="E903" s="214"/>
      <c r="F903" s="215"/>
      <c r="G903" s="216"/>
      <c r="H903" s="216">
        <f>SUBTOTAL(9,H904:H907)</f>
        <v>23876.889818886913</v>
      </c>
      <c r="I903" s="216"/>
      <c r="J903" s="216">
        <f>SUBTOTAL(9,J904:J907)</f>
        <v>0</v>
      </c>
      <c r="K903" s="57"/>
      <c r="L903" s="103"/>
    </row>
    <row r="904" spans="1:12" ht="15" outlineLevel="1" x14ac:dyDescent="0.2">
      <c r="A904" s="246"/>
      <c r="B904" s="246" t="s">
        <v>251</v>
      </c>
      <c r="C904" s="217" t="str">
        <f>+VLOOKUP(B:B,INSUMOS!A:C,2,FALSE)</f>
        <v>HERRAMIENTA MENOR</v>
      </c>
      <c r="D904" s="190" t="str">
        <f>+VLOOKUP(B:B,INSUMOS!A:C,3,FALSE)</f>
        <v>GLB</v>
      </c>
      <c r="E904" s="243">
        <v>1</v>
      </c>
      <c r="F904" s="241"/>
      <c r="G904" s="220">
        <f>+VLOOKUP(B:B,INSUMOS!A:H,4,FALSE)</f>
        <v>4066.5798144</v>
      </c>
      <c r="H904" s="220">
        <f t="shared" ref="H904:J907" si="143">($E904+$F904)*G904</f>
        <v>4066.5798144</v>
      </c>
      <c r="I904" s="220">
        <f>+VLOOKUP(B:B,INSUMOS!A:H,5,FALSE)</f>
        <v>0</v>
      </c>
      <c r="J904" s="220">
        <f t="shared" si="143"/>
        <v>0</v>
      </c>
      <c r="K904" s="57"/>
      <c r="L904" s="103"/>
    </row>
    <row r="905" spans="1:12" ht="15" outlineLevel="1" x14ac:dyDescent="0.2">
      <c r="A905" s="246"/>
      <c r="B905" s="246" t="s">
        <v>683</v>
      </c>
      <c r="C905" s="217" t="str">
        <f>+VLOOKUP(B:B,INSUMOS!A:C,2,FALSE)</f>
        <v>EMULSION ASFALTICA SIKA O IGUAL O SUPERIOR CALIDAD</v>
      </c>
      <c r="D905" s="190" t="str">
        <f>+VLOOKUP(B:B,INSUMOS!A:C,3,FALSE)</f>
        <v>KG</v>
      </c>
      <c r="E905" s="243">
        <v>0.12</v>
      </c>
      <c r="F905" s="241"/>
      <c r="G905" s="220">
        <f>+VLOOKUP(B:B,INSUMOS!A:H,4,FALSE)</f>
        <v>9998.5746840576012</v>
      </c>
      <c r="H905" s="220">
        <f t="shared" si="143"/>
        <v>1199.828962086912</v>
      </c>
      <c r="I905" s="220">
        <f>+VLOOKUP(B:B,INSUMOS!A:H,5,FALSE)</f>
        <v>0</v>
      </c>
      <c r="J905" s="220">
        <f t="shared" si="143"/>
        <v>0</v>
      </c>
      <c r="K905" s="57"/>
      <c r="L905" s="103"/>
    </row>
    <row r="906" spans="1:12" ht="15" outlineLevel="1" x14ac:dyDescent="0.2">
      <c r="A906" s="246"/>
      <c r="B906" s="246" t="s">
        <v>12</v>
      </c>
      <c r="C906" s="217" t="str">
        <f>+VLOOKUP(B:B,INSUMOS!A:C,2,FALSE)</f>
        <v xml:space="preserve">OFICIAL ALBAÑILERIA CON PRESTACIONES </v>
      </c>
      <c r="D906" s="190" t="str">
        <f>+VLOOKUP(B:B,INSUMOS!A:C,3,FALSE)</f>
        <v>HH</v>
      </c>
      <c r="E906" s="243">
        <v>0.65</v>
      </c>
      <c r="F906" s="241"/>
      <c r="G906" s="220">
        <f>+VLOOKUP(B:B,INSUMOS!A:H,4,FALSE)</f>
        <v>16868.750391999998</v>
      </c>
      <c r="H906" s="220">
        <f t="shared" si="143"/>
        <v>10964.687754799999</v>
      </c>
      <c r="I906" s="220">
        <f>+VLOOKUP(B:B,INSUMOS!A:H,5,FALSE)</f>
        <v>0</v>
      </c>
      <c r="J906" s="220">
        <f t="shared" si="143"/>
        <v>0</v>
      </c>
      <c r="K906" s="57"/>
      <c r="L906" s="103"/>
    </row>
    <row r="907" spans="1:12" ht="15" outlineLevel="1" x14ac:dyDescent="0.2">
      <c r="A907" s="246"/>
      <c r="B907" s="246" t="s">
        <v>14</v>
      </c>
      <c r="C907" s="217" t="str">
        <f>+VLOOKUP(B:B,INSUMOS!A:C,2,FALSE)</f>
        <v>AYUDANTE ALBAÑILERÍA CON PRESTACIONES</v>
      </c>
      <c r="D907" s="190" t="str">
        <f>+VLOOKUP(B:B,INSUMOS!A:C,3,FALSE)</f>
        <v>HH</v>
      </c>
      <c r="E907" s="243">
        <v>0.65</v>
      </c>
      <c r="F907" s="241"/>
      <c r="G907" s="220">
        <f>+VLOOKUP(B:B,INSUMOS!A:H,4,FALSE)</f>
        <v>11762.758904</v>
      </c>
      <c r="H907" s="220">
        <f t="shared" si="143"/>
        <v>7645.7932876000004</v>
      </c>
      <c r="I907" s="220">
        <f>+VLOOKUP(B:B,INSUMOS!A:H,5,FALSE)</f>
        <v>0</v>
      </c>
      <c r="J907" s="220">
        <f t="shared" si="143"/>
        <v>0</v>
      </c>
      <c r="K907" s="57"/>
      <c r="L907" s="103"/>
    </row>
    <row r="908" spans="1:12" s="33" customFormat="1" x14ac:dyDescent="0.2">
      <c r="A908" s="211" t="s">
        <v>2040</v>
      </c>
      <c r="B908" s="211"/>
      <c r="C908" s="260" t="s">
        <v>2041</v>
      </c>
      <c r="D908" s="213" t="s">
        <v>233</v>
      </c>
      <c r="E908" s="214"/>
      <c r="F908" s="215"/>
      <c r="G908" s="216"/>
      <c r="H908" s="216">
        <f>SUBTOTAL(9,H909:H917)</f>
        <v>79057.43647550387</v>
      </c>
      <c r="I908" s="216"/>
      <c r="J908" s="216">
        <f>SUBTOTAL(9,J909:J917)</f>
        <v>0</v>
      </c>
      <c r="K908" s="57"/>
      <c r="L908" s="103"/>
    </row>
    <row r="909" spans="1:12" ht="15" outlineLevel="1" x14ac:dyDescent="0.2">
      <c r="A909" s="165"/>
      <c r="B909" s="165" t="s">
        <v>251</v>
      </c>
      <c r="C909" s="217" t="str">
        <f>+VLOOKUP(B:B,INSUMOS!A:C,2,FALSE)</f>
        <v>HERRAMIENTA MENOR</v>
      </c>
      <c r="D909" s="190" t="str">
        <f>+VLOOKUP(B:B,INSUMOS!A:C,3,FALSE)</f>
        <v>GLB</v>
      </c>
      <c r="E909" s="239">
        <v>1</v>
      </c>
      <c r="F909" s="240"/>
      <c r="G909" s="220">
        <f>+VLOOKUP(B:B,INSUMOS!A:H,4,FALSE)</f>
        <v>4066.5798144</v>
      </c>
      <c r="H909" s="220">
        <f t="shared" ref="H909:J917" si="144">($E909+$F909)*G909</f>
        <v>4066.5798144</v>
      </c>
      <c r="I909" s="220">
        <f>+VLOOKUP(B:B,INSUMOS!A:H,5,FALSE)</f>
        <v>0</v>
      </c>
      <c r="J909" s="220">
        <f t="shared" si="144"/>
        <v>0</v>
      </c>
      <c r="K909" s="57"/>
      <c r="L909" s="103"/>
    </row>
    <row r="910" spans="1:12" s="33" customFormat="1" ht="15" outlineLevel="1" x14ac:dyDescent="0.2">
      <c r="A910" s="165"/>
      <c r="B910" s="165" t="s">
        <v>1211</v>
      </c>
      <c r="C910" s="217" t="str">
        <f>+VLOOKUP(B:B,INSUMOS!A:C,2,FALSE)</f>
        <v>TEJA DE BARRO</v>
      </c>
      <c r="D910" s="190" t="str">
        <f>+VLOOKUP(B:B,INSUMOS!A:C,3,FALSE)</f>
        <v>UN</v>
      </c>
      <c r="E910" s="239">
        <v>4</v>
      </c>
      <c r="F910" s="240"/>
      <c r="G910" s="220">
        <f>+VLOOKUP(B:B,INSUMOS!A:H,4,FALSE)</f>
        <v>3280.4981760000001</v>
      </c>
      <c r="H910" s="220">
        <f t="shared" si="144"/>
        <v>13121.992704</v>
      </c>
      <c r="I910" s="220">
        <f>+VLOOKUP(B:B,INSUMOS!A:H,5,FALSE)</f>
        <v>0</v>
      </c>
      <c r="J910" s="220">
        <f t="shared" si="144"/>
        <v>0</v>
      </c>
      <c r="K910" s="57"/>
      <c r="L910" s="103"/>
    </row>
    <row r="911" spans="1:12" s="33" customFormat="1" ht="15" outlineLevel="1" x14ac:dyDescent="0.2">
      <c r="A911" s="165"/>
      <c r="B911" s="165" t="s">
        <v>283</v>
      </c>
      <c r="C911" s="217" t="str">
        <f>+VLOOKUP(B:B,INSUMOS!A:C,2,FALSE)</f>
        <v>ANDAMIO TUBULAR 15*15 C/CRUCETA</v>
      </c>
      <c r="D911" s="190" t="str">
        <f>+VLOOKUP(B:B,INSUMOS!A:C,3,FALSE)</f>
        <v>DIA</v>
      </c>
      <c r="E911" s="243">
        <v>0.2</v>
      </c>
      <c r="F911" s="240"/>
      <c r="G911" s="220">
        <f>+VLOOKUP(B:B,INSUMOS!A:H,4,FALSE)</f>
        <v>3667.3493760000001</v>
      </c>
      <c r="H911" s="220">
        <f t="shared" si="144"/>
        <v>733.46987520000005</v>
      </c>
      <c r="I911" s="220">
        <f>+VLOOKUP(B:B,INSUMOS!A:H,5,FALSE)</f>
        <v>0</v>
      </c>
      <c r="J911" s="220">
        <f t="shared" si="144"/>
        <v>0</v>
      </c>
      <c r="K911" s="57"/>
      <c r="L911" s="103"/>
    </row>
    <row r="912" spans="1:12" s="33" customFormat="1" ht="15" outlineLevel="1" x14ac:dyDescent="0.2">
      <c r="A912" s="165"/>
      <c r="B912" s="165" t="s">
        <v>2042</v>
      </c>
      <c r="C912" s="217" t="str">
        <f>+VLOOKUP(B:B,INSUMOS!A:C,2,FALSE)</f>
        <v>REPISA EN ORDINARIO 3,90 X 0,08 X 0,04</v>
      </c>
      <c r="D912" s="190" t="str">
        <f>+VLOOKUP(B:B,INSUMOS!A:C,3,FALSE)</f>
        <v>UN</v>
      </c>
      <c r="E912" s="239">
        <v>0.5</v>
      </c>
      <c r="F912" s="240"/>
      <c r="G912" s="220">
        <f>+VLOOKUP(B:B,INSUMOS!A:H,4,FALSE)</f>
        <v>29070.165534720003</v>
      </c>
      <c r="H912" s="220">
        <f t="shared" si="144"/>
        <v>14535.082767360002</v>
      </c>
      <c r="I912" s="220">
        <f>+VLOOKUP(B:B,INSUMOS!A:H,5,FALSE)</f>
        <v>0</v>
      </c>
      <c r="J912" s="220">
        <f t="shared" si="144"/>
        <v>0</v>
      </c>
      <c r="K912" s="57"/>
      <c r="L912" s="103"/>
    </row>
    <row r="913" spans="1:16" s="33" customFormat="1" ht="15" outlineLevel="1" x14ac:dyDescent="0.2">
      <c r="A913" s="165"/>
      <c r="B913" s="165" t="s">
        <v>2043</v>
      </c>
      <c r="C913" s="217" t="str">
        <f>+VLOOKUP(B:B,INSUMOS!A:C,2,FALSE)</f>
        <v>PUNTILLA CON CABEZA 2"</v>
      </c>
      <c r="D913" s="190" t="str">
        <f>+VLOOKUP(B:B,INSUMOS!A:C,3,FALSE)</f>
        <v>LB</v>
      </c>
      <c r="E913" s="239">
        <v>0.45</v>
      </c>
      <c r="F913" s="240"/>
      <c r="G913" s="220">
        <f>+VLOOKUP(B:B,INSUMOS!A:H,4,FALSE)</f>
        <v>8574.6899248128011</v>
      </c>
      <c r="H913" s="220">
        <f t="shared" si="144"/>
        <v>3858.6104661657605</v>
      </c>
      <c r="I913" s="220">
        <f>+VLOOKUP(B:B,INSUMOS!A:H,5,FALSE)</f>
        <v>0</v>
      </c>
      <c r="J913" s="220">
        <f t="shared" si="144"/>
        <v>0</v>
      </c>
      <c r="K913" s="57"/>
      <c r="L913" s="103"/>
    </row>
    <row r="914" spans="1:16" s="33" customFormat="1" ht="15" outlineLevel="1" x14ac:dyDescent="0.2">
      <c r="A914" s="165"/>
      <c r="B914" s="165" t="s">
        <v>2044</v>
      </c>
      <c r="C914" s="217" t="str">
        <f>+VLOOKUP(B:B,INSUMOS!A:C,2,FALSE)</f>
        <v>FLANCHE METALICO CAL, 26 025M * 240M</v>
      </c>
      <c r="D914" s="190" t="str">
        <f>+VLOOKUP(B:B,INSUMOS!A:C,3,FALSE)</f>
        <v>UN</v>
      </c>
      <c r="E914" s="239">
        <v>0.2</v>
      </c>
      <c r="F914" s="240"/>
      <c r="G914" s="220">
        <f>+VLOOKUP(B:B,INSUMOS!A:H,4,FALSE)</f>
        <v>48155.237375999997</v>
      </c>
      <c r="H914" s="220">
        <f t="shared" si="144"/>
        <v>9631.0474751999991</v>
      </c>
      <c r="I914" s="220">
        <f>+VLOOKUP(B:B,INSUMOS!A:H,5,FALSE)</f>
        <v>0</v>
      </c>
      <c r="J914" s="220">
        <f t="shared" si="144"/>
        <v>0</v>
      </c>
      <c r="K914" s="57"/>
      <c r="L914" s="103"/>
    </row>
    <row r="915" spans="1:16" s="33" customFormat="1" ht="15" outlineLevel="1" x14ac:dyDescent="0.2">
      <c r="A915" s="165"/>
      <c r="B915" s="165" t="s">
        <v>2045</v>
      </c>
      <c r="C915" s="217" t="str">
        <f>+VLOOKUP(B:B,INSUMOS!A:C,2,FALSE)</f>
        <v>GANCHO 150MM</v>
      </c>
      <c r="D915" s="190" t="str">
        <f>+VLOOKUP(B:B,INSUMOS!A:C,3,FALSE)</f>
        <v>UN</v>
      </c>
      <c r="E915" s="239">
        <v>12</v>
      </c>
      <c r="F915" s="240"/>
      <c r="G915" s="220">
        <f>+VLOOKUP(B:B,INSUMOS!A:H,4,FALSE)</f>
        <v>688.28565504000005</v>
      </c>
      <c r="H915" s="220">
        <f t="shared" si="144"/>
        <v>8259.4278604800002</v>
      </c>
      <c r="I915" s="220">
        <f>+VLOOKUP(B:B,INSUMOS!A:H,5,FALSE)</f>
        <v>0</v>
      </c>
      <c r="J915" s="220">
        <f t="shared" si="144"/>
        <v>0</v>
      </c>
      <c r="K915" s="57"/>
      <c r="L915" s="103"/>
    </row>
    <row r="916" spans="1:16" s="33" customFormat="1" ht="15" outlineLevel="1" x14ac:dyDescent="0.2">
      <c r="A916" s="165"/>
      <c r="B916" s="165" t="s">
        <v>221</v>
      </c>
      <c r="C916" s="217" t="str">
        <f>+VLOOKUP(B:B,INSUMOS!A:C,2,FALSE)</f>
        <v>MORTERO 1:3 (HECHO EN OBRA)</v>
      </c>
      <c r="D916" s="190" t="str">
        <f>+VLOOKUP(B:B,INSUMOS!A:C,3,FALSE)</f>
        <v>M3</v>
      </c>
      <c r="E916" s="239">
        <v>6.0000000000000001E-3</v>
      </c>
      <c r="F916" s="239">
        <v>3.0000000000000003E-4</v>
      </c>
      <c r="G916" s="220">
        <f>+VLOOKUP(B:B,INSUMOS!A:H,4,FALSE)</f>
        <v>738744.66868224007</v>
      </c>
      <c r="H916" s="220">
        <f t="shared" si="144"/>
        <v>4654.0914126981124</v>
      </c>
      <c r="I916" s="220">
        <f>+VLOOKUP(B:B,INSUMOS!A:H,5,FALSE)</f>
        <v>0</v>
      </c>
      <c r="J916" s="220">
        <f t="shared" si="144"/>
        <v>0</v>
      </c>
      <c r="K916" s="57"/>
      <c r="L916" s="103"/>
    </row>
    <row r="917" spans="1:16" s="33" customFormat="1" ht="15" outlineLevel="1" x14ac:dyDescent="0.2">
      <c r="A917" s="165"/>
      <c r="B917" s="165" t="s">
        <v>105</v>
      </c>
      <c r="C917" s="217" t="str">
        <f>+VLOOKUP(B:B,INSUMOS!A:C,2,FALSE)</f>
        <v>CUADRILLA AA  (OFICIAL + 2 AYUDANTE)- ALBAÑILERIA CON PRESTACIONES</v>
      </c>
      <c r="D917" s="190" t="str">
        <f>+VLOOKUP(B:B,INSUMOS!A:C,3,FALSE)</f>
        <v>HC</v>
      </c>
      <c r="E917" s="239">
        <v>0.5</v>
      </c>
      <c r="F917" s="240"/>
      <c r="G917" s="220">
        <f>+VLOOKUP(B:B,INSUMOS!A:H,4,FALSE)</f>
        <v>40394.268199999999</v>
      </c>
      <c r="H917" s="220">
        <f t="shared" si="144"/>
        <v>20197.134099999999</v>
      </c>
      <c r="I917" s="220">
        <f>+VLOOKUP(B:B,INSUMOS!A:H,5,FALSE)</f>
        <v>0</v>
      </c>
      <c r="J917" s="220">
        <f t="shared" si="144"/>
        <v>0</v>
      </c>
      <c r="K917" s="57"/>
      <c r="L917" s="103"/>
    </row>
    <row r="918" spans="1:16" x14ac:dyDescent="0.2">
      <c r="A918" s="211" t="s">
        <v>2046</v>
      </c>
      <c r="B918" s="211"/>
      <c r="C918" s="260" t="s">
        <v>2047</v>
      </c>
      <c r="D918" s="213" t="s">
        <v>2048</v>
      </c>
      <c r="E918" s="214"/>
      <c r="F918" s="215"/>
      <c r="G918" s="216"/>
      <c r="H918" s="216">
        <f>SUBTOTAL(9,H919:H924)</f>
        <v>142040.77259999869</v>
      </c>
      <c r="I918" s="216"/>
      <c r="J918" s="216">
        <f>SUBTOTAL(9,J919:J924)</f>
        <v>0</v>
      </c>
      <c r="K918" s="57"/>
      <c r="L918" s="103"/>
    </row>
    <row r="919" spans="1:16" ht="15" outlineLevel="1" x14ac:dyDescent="0.2">
      <c r="A919" s="246"/>
      <c r="B919" s="246" t="s">
        <v>251</v>
      </c>
      <c r="C919" s="217" t="str">
        <f>+VLOOKUP(B:B,INSUMOS!A:C,2,FALSE)</f>
        <v>HERRAMIENTA MENOR</v>
      </c>
      <c r="D919" s="190" t="str">
        <f>+VLOOKUP(B:B,INSUMOS!A:C,3,FALSE)</f>
        <v>GLB</v>
      </c>
      <c r="E919" s="243">
        <v>0.2</v>
      </c>
      <c r="F919" s="241"/>
      <c r="G919" s="220">
        <f>+VLOOKUP(B:B,INSUMOS!A:H,4,FALSE)</f>
        <v>4066.5798144</v>
      </c>
      <c r="H919" s="220">
        <f t="shared" ref="H919:J924" si="145">($E919+$F919)*G919</f>
        <v>813.31596288000003</v>
      </c>
      <c r="I919" s="220">
        <f>+VLOOKUP(B:B,INSUMOS!A:H,5,FALSE)</f>
        <v>0</v>
      </c>
      <c r="J919" s="220">
        <f t="shared" si="145"/>
        <v>0</v>
      </c>
      <c r="K919" s="57"/>
      <c r="L919" s="103"/>
    </row>
    <row r="920" spans="1:16" ht="15" outlineLevel="1" x14ac:dyDescent="0.2">
      <c r="A920" s="223"/>
      <c r="B920" s="223" t="s">
        <v>283</v>
      </c>
      <c r="C920" s="217" t="str">
        <f>+VLOOKUP(B:B,INSUMOS!A:C,2,FALSE)</f>
        <v>ANDAMIO TUBULAR 15*15 C/CRUCETA</v>
      </c>
      <c r="D920" s="190" t="str">
        <f>+VLOOKUP(B:B,INSUMOS!A:C,3,FALSE)</f>
        <v>DIA</v>
      </c>
      <c r="E920" s="243">
        <v>0.3</v>
      </c>
      <c r="F920" s="241"/>
      <c r="G920" s="220">
        <f>+VLOOKUP(B:B,INSUMOS!A:H,4,FALSE)</f>
        <v>3667.3493760000001</v>
      </c>
      <c r="H920" s="220">
        <f t="shared" si="145"/>
        <v>1100.2048127999999</v>
      </c>
      <c r="I920" s="220">
        <f>+VLOOKUP(B:B,INSUMOS!A:H,5,FALSE)</f>
        <v>0</v>
      </c>
      <c r="J920" s="220">
        <f t="shared" si="145"/>
        <v>0</v>
      </c>
      <c r="K920" s="57"/>
      <c r="L920" s="103"/>
    </row>
    <row r="921" spans="1:16" ht="15" outlineLevel="1" x14ac:dyDescent="0.2">
      <c r="A921" s="246"/>
      <c r="B921" s="246" t="s">
        <v>709</v>
      </c>
      <c r="C921" s="217" t="str">
        <f>+VLOOKUP(B:B,INSUMOS!A:C,2,FALSE)</f>
        <v>LÁMINA GALVANIZADA CAL, 18 1,00X 2,00 M</v>
      </c>
      <c r="D921" s="190" t="str">
        <f>+VLOOKUP(B:B,INSUMOS!A:C,3,FALSE)</f>
        <v>UN</v>
      </c>
      <c r="E921" s="243">
        <v>0.38</v>
      </c>
      <c r="F921" s="241"/>
      <c r="G921" s="220">
        <f>+VLOOKUP(B:B,INSUMOS!A:H,4,FALSE)</f>
        <v>125760.06394368</v>
      </c>
      <c r="H921" s="220">
        <f t="shared" si="145"/>
        <v>47788.824298598396</v>
      </c>
      <c r="I921" s="220">
        <f>+VLOOKUP(B:B,INSUMOS!A:H,5,FALSE)</f>
        <v>0</v>
      </c>
      <c r="J921" s="220">
        <f t="shared" si="145"/>
        <v>0</v>
      </c>
      <c r="K921" s="57"/>
      <c r="L921" s="103"/>
    </row>
    <row r="922" spans="1:16" ht="15" outlineLevel="1" x14ac:dyDescent="0.2">
      <c r="A922" s="246"/>
      <c r="B922" s="246" t="s">
        <v>657</v>
      </c>
      <c r="C922" s="217" t="str">
        <f>+VLOOKUP(B:B,INSUMOS!A:C,2,FALSE)</f>
        <v>SOLDADURA DE ESTAÑO PARA COBRE LATÓN Y BRONCE</v>
      </c>
      <c r="D922" s="190" t="str">
        <f>+VLOOKUP(B:B,INSUMOS!A:C,3,FALSE)</f>
        <v>LB</v>
      </c>
      <c r="E922" s="243">
        <v>0.6</v>
      </c>
      <c r="F922" s="241"/>
      <c r="G922" s="220">
        <f>+VLOOKUP(B:B,INSUMOS!A:H,4,FALSE)</f>
        <v>105502.4677788672</v>
      </c>
      <c r="H922" s="220">
        <f t="shared" si="145"/>
        <v>63301.480667320313</v>
      </c>
      <c r="I922" s="220">
        <f>+VLOOKUP(B:B,INSUMOS!A:H,5,FALSE)</f>
        <v>0</v>
      </c>
      <c r="J922" s="220">
        <f t="shared" si="145"/>
        <v>0</v>
      </c>
      <c r="K922" s="57"/>
      <c r="L922" s="103"/>
    </row>
    <row r="923" spans="1:16" ht="15" outlineLevel="1" x14ac:dyDescent="0.2">
      <c r="A923" s="246"/>
      <c r="B923" s="246" t="s">
        <v>109</v>
      </c>
      <c r="C923" s="217" t="str">
        <f>+VLOOKUP(B:B,INSUMOS!A:C,2,FALSE)</f>
        <v>CUADRILLA  INSTALACIONES (OFICIAL + AYUDANTE) CON PRESTACIONES</v>
      </c>
      <c r="D923" s="190" t="str">
        <f>+VLOOKUP(B:B,INSUMOS!A:C,3,FALSE)</f>
        <v>HC</v>
      </c>
      <c r="E923" s="243">
        <v>0.35</v>
      </c>
      <c r="F923" s="241"/>
      <c r="G923" s="220">
        <f>+VLOOKUP(B:B,INSUMOS!A:H,4,FALSE)</f>
        <v>33737.500783999996</v>
      </c>
      <c r="H923" s="220">
        <f t="shared" si="145"/>
        <v>11808.125274399998</v>
      </c>
      <c r="I923" s="220">
        <f>+VLOOKUP(B:B,INSUMOS!A:H,5,FALSE)</f>
        <v>0</v>
      </c>
      <c r="J923" s="220">
        <f t="shared" si="145"/>
        <v>0</v>
      </c>
      <c r="K923" s="57"/>
      <c r="L923" s="103"/>
    </row>
    <row r="924" spans="1:16" ht="15" outlineLevel="1" x14ac:dyDescent="0.2">
      <c r="A924" s="246"/>
      <c r="B924" s="246" t="s">
        <v>119</v>
      </c>
      <c r="C924" s="217" t="str">
        <f>+VLOOKUP(B:B,INSUMOS!A:C,2,FALSE)</f>
        <v>SOLDADOR CON PRESTACIONES</v>
      </c>
      <c r="D924" s="190" t="str">
        <f>+VLOOKUP(B:B,INSUMOS!A:C,3,FALSE)</f>
        <v>HH</v>
      </c>
      <c r="E924" s="243">
        <v>0.66666666666666663</v>
      </c>
      <c r="F924" s="241"/>
      <c r="G924" s="220">
        <f>+VLOOKUP(B:B,INSUMOS!A:H,4,FALSE)</f>
        <v>25843.232376</v>
      </c>
      <c r="H924" s="220">
        <f t="shared" si="145"/>
        <v>17228.821583999998</v>
      </c>
      <c r="I924" s="220">
        <f>+VLOOKUP(B:B,INSUMOS!A:H,5,FALSE)</f>
        <v>0</v>
      </c>
      <c r="J924" s="220">
        <f t="shared" si="145"/>
        <v>0</v>
      </c>
      <c r="K924" s="57"/>
      <c r="L924" s="103"/>
    </row>
    <row r="925" spans="1:16" x14ac:dyDescent="0.2">
      <c r="A925" s="211" t="s">
        <v>2049</v>
      </c>
      <c r="B925" s="211"/>
      <c r="C925" s="260" t="s">
        <v>2050</v>
      </c>
      <c r="D925" s="213" t="s">
        <v>233</v>
      </c>
      <c r="E925" s="214"/>
      <c r="F925" s="215"/>
      <c r="G925" s="216"/>
      <c r="H925" s="216">
        <f>SUBTOTAL(9,H926:H934)</f>
        <v>78948.610144318751</v>
      </c>
      <c r="I925" s="216"/>
      <c r="J925" s="216">
        <f>SUBTOTAL(9,J926:J934)</f>
        <v>0</v>
      </c>
      <c r="K925" s="57"/>
      <c r="L925" s="103"/>
    </row>
    <row r="926" spans="1:16" ht="15" outlineLevel="1" x14ac:dyDescent="0.2">
      <c r="A926" s="165"/>
      <c r="B926" s="165" t="s">
        <v>251</v>
      </c>
      <c r="C926" s="217" t="str">
        <f>+VLOOKUP(B:B,INSUMOS!A:C,2,FALSE)</f>
        <v>HERRAMIENTA MENOR</v>
      </c>
      <c r="D926" s="190" t="str">
        <f>+VLOOKUP(B:B,INSUMOS!A:C,3,FALSE)</f>
        <v>GLB</v>
      </c>
      <c r="E926" s="239">
        <v>1</v>
      </c>
      <c r="F926" s="240"/>
      <c r="G926" s="220">
        <f>+VLOOKUP(B:B,INSUMOS!A:H,4,FALSE)</f>
        <v>4066.5798144</v>
      </c>
      <c r="H926" s="220">
        <f t="shared" ref="H926:J934" si="146">($E926+$F926)*G926</f>
        <v>4066.5798144</v>
      </c>
      <c r="I926" s="220">
        <f>+VLOOKUP(B:B,INSUMOS!A:H,5,FALSE)</f>
        <v>0</v>
      </c>
      <c r="J926" s="220">
        <f t="shared" si="146"/>
        <v>0</v>
      </c>
      <c r="K926" s="57"/>
      <c r="L926" s="103"/>
      <c r="P926" s="118"/>
    </row>
    <row r="927" spans="1:16" ht="15" outlineLevel="1" x14ac:dyDescent="0.2">
      <c r="A927" s="165"/>
      <c r="B927" s="165" t="s">
        <v>559</v>
      </c>
      <c r="C927" s="217" t="str">
        <f>+VLOOKUP(B:B,INSUMOS!A:C,2,FALSE)</f>
        <v>LISTÓN DE MADERA PINO MACHIHEMBRADO 9 mm X 3cm  X32 m</v>
      </c>
      <c r="D927" s="190" t="str">
        <f>+VLOOKUP(B:B,INSUMOS!A:C,3,FALSE)</f>
        <v>UN</v>
      </c>
      <c r="E927" s="239">
        <v>1.2</v>
      </c>
      <c r="F927" s="240">
        <v>4.4699999999999997E-2</v>
      </c>
      <c r="G927" s="220">
        <f>+VLOOKUP(B:B,INSUMOS!A:H,4,FALSE)</f>
        <v>15167.04288768</v>
      </c>
      <c r="H927" s="220">
        <f t="shared" si="146"/>
        <v>18878.418282295293</v>
      </c>
      <c r="I927" s="220">
        <f>+VLOOKUP(B:B,INSUMOS!A:H,5,FALSE)</f>
        <v>0</v>
      </c>
      <c r="J927" s="220">
        <f t="shared" si="146"/>
        <v>0</v>
      </c>
      <c r="K927" s="57"/>
      <c r="L927" s="103"/>
      <c r="P927" s="118"/>
    </row>
    <row r="928" spans="1:16" ht="15" outlineLevel="1" x14ac:dyDescent="0.2">
      <c r="A928" s="165"/>
      <c r="B928" s="165" t="s">
        <v>569</v>
      </c>
      <c r="C928" s="217" t="str">
        <f>+VLOOKUP(B:B,INSUMOS!A:C,2,FALSE)</f>
        <v xml:space="preserve">LISTÓN 3X3 CM X27 CM </v>
      </c>
      <c r="D928" s="190" t="str">
        <f>+VLOOKUP(B:B,INSUMOS!A:C,3,FALSE)</f>
        <v>UN</v>
      </c>
      <c r="E928" s="239">
        <v>0.7</v>
      </c>
      <c r="F928" s="240">
        <v>2.0999999999999998E-2</v>
      </c>
      <c r="G928" s="220">
        <f>+VLOOKUP(B:B,INSUMOS!A:H,4,FALSE)</f>
        <v>10111.36192512</v>
      </c>
      <c r="H928" s="220">
        <f t="shared" si="146"/>
        <v>7290.2919480115197</v>
      </c>
      <c r="I928" s="220">
        <f>+VLOOKUP(B:B,INSUMOS!A:H,5,FALSE)</f>
        <v>0</v>
      </c>
      <c r="J928" s="220">
        <f t="shared" si="146"/>
        <v>0</v>
      </c>
      <c r="K928" s="57"/>
      <c r="L928" s="103"/>
    </row>
    <row r="929" spans="1:16" ht="15" outlineLevel="1" x14ac:dyDescent="0.2">
      <c r="A929" s="165"/>
      <c r="B929" s="165" t="s">
        <v>549</v>
      </c>
      <c r="C929" s="217" t="str">
        <f>+VLOOKUP(B:B,INSUMOS!A:C,2,FALSE)</f>
        <v xml:space="preserve">MEDIACAÑA 3CM X 3CM X 2,50M CEDRO </v>
      </c>
      <c r="D929" s="190" t="str">
        <f>+VLOOKUP(B:B,INSUMOS!A:C,3,FALSE)</f>
        <v>UN</v>
      </c>
      <c r="E929" s="239">
        <v>0.19</v>
      </c>
      <c r="F929" s="240"/>
      <c r="G929" s="220">
        <f>+VLOOKUP(B:B,INSUMOS!A:H,4,FALSE)</f>
        <v>14279.822871551998</v>
      </c>
      <c r="H929" s="220">
        <f t="shared" si="146"/>
        <v>2713.1663455948797</v>
      </c>
      <c r="I929" s="220">
        <f>+VLOOKUP(B:B,INSUMOS!A:H,5,FALSE)</f>
        <v>0</v>
      </c>
      <c r="J929" s="220">
        <f t="shared" si="146"/>
        <v>0</v>
      </c>
      <c r="K929" s="57"/>
      <c r="L929" s="103"/>
    </row>
    <row r="930" spans="1:16" ht="15" outlineLevel="1" x14ac:dyDescent="0.2">
      <c r="A930" s="165"/>
      <c r="B930" s="165" t="s">
        <v>553</v>
      </c>
      <c r="C930" s="217" t="str">
        <f>+VLOOKUP(B:B,INSUMOS!A:C,2,FALSE)</f>
        <v>BOCEL MADERA 1/2X1/2X25 M</v>
      </c>
      <c r="D930" s="190" t="str">
        <f>+VLOOKUP(B:B,INSUMOS!A:C,3,FALSE)</f>
        <v>UN</v>
      </c>
      <c r="E930" s="239">
        <v>0.3</v>
      </c>
      <c r="F930" s="240">
        <v>8.9999999999999993E-3</v>
      </c>
      <c r="G930" s="220">
        <f>+VLOOKUP(B:B,INSUMOS!A:H,4,FALSE)</f>
        <v>4423.7208422399999</v>
      </c>
      <c r="H930" s="220">
        <f t="shared" si="146"/>
        <v>1366.9297402521599</v>
      </c>
      <c r="I930" s="220">
        <f>+VLOOKUP(B:B,INSUMOS!A:H,5,FALSE)</f>
        <v>0</v>
      </c>
      <c r="J930" s="220">
        <f t="shared" si="146"/>
        <v>0</v>
      </c>
      <c r="K930" s="57"/>
      <c r="L930" s="103"/>
    </row>
    <row r="931" spans="1:16" ht="15" outlineLevel="1" x14ac:dyDescent="0.2">
      <c r="A931" s="165"/>
      <c r="B931" s="165" t="s">
        <v>598</v>
      </c>
      <c r="C931" s="217" t="str">
        <f>+VLOOKUP(B:B,INSUMOS!A:C,2,FALSE)</f>
        <v>PUNTILLA CON CABEZA 2"</v>
      </c>
      <c r="D931" s="190" t="str">
        <f>+VLOOKUP(B:B,INSUMOS!A:C,3,FALSE)</f>
        <v>LB</v>
      </c>
      <c r="E931" s="239">
        <v>0.5</v>
      </c>
      <c r="F931" s="240">
        <v>1.4999999999999999E-2</v>
      </c>
      <c r="G931" s="220">
        <f>+VLOOKUP(B:B,INSUMOS!A:H,4,FALSE)</f>
        <v>8574.6899248128011</v>
      </c>
      <c r="H931" s="220">
        <f t="shared" si="146"/>
        <v>4415.9653112785927</v>
      </c>
      <c r="I931" s="220">
        <f>+VLOOKUP(B:B,INSUMOS!A:H,5,FALSE)</f>
        <v>0</v>
      </c>
      <c r="J931" s="220">
        <f t="shared" si="146"/>
        <v>0</v>
      </c>
      <c r="K931" s="57"/>
      <c r="L931" s="103"/>
      <c r="P931" s="118"/>
    </row>
    <row r="932" spans="1:16" ht="15" outlineLevel="1" x14ac:dyDescent="0.2">
      <c r="A932" s="165"/>
      <c r="B932" s="165" t="s">
        <v>614</v>
      </c>
      <c r="C932" s="217" t="str">
        <f>+VLOOKUP(B:B,INSUMOS!A:C,2,FALSE)</f>
        <v>BARNIZ PINTUCO</v>
      </c>
      <c r="D932" s="190" t="str">
        <f>+VLOOKUP(B:B,INSUMOS!A:C,3,FALSE)</f>
        <v>GAL</v>
      </c>
      <c r="E932" s="239">
        <v>3.3333333333333333E-2</v>
      </c>
      <c r="F932" s="240">
        <v>1E-3</v>
      </c>
      <c r="G932" s="220">
        <f>+VLOOKUP(B:B,INSUMOS!A:H,4,FALSE)</f>
        <v>69688.922572800002</v>
      </c>
      <c r="H932" s="220">
        <f t="shared" si="146"/>
        <v>2392.6530083328003</v>
      </c>
      <c r="I932" s="220">
        <f>+VLOOKUP(B:B,INSUMOS!A:H,5,FALSE)</f>
        <v>0</v>
      </c>
      <c r="J932" s="220">
        <f t="shared" si="146"/>
        <v>0</v>
      </c>
      <c r="K932" s="57"/>
      <c r="L932" s="103"/>
    </row>
    <row r="933" spans="1:16" ht="15" outlineLevel="1" x14ac:dyDescent="0.2">
      <c r="A933" s="165"/>
      <c r="B933" s="165" t="s">
        <v>473</v>
      </c>
      <c r="C933" s="217" t="str">
        <f>+VLOOKUP(B:B,INSUMOS!A:C,2,FALSE)</f>
        <v>INMUNIZANTE BRONCO O SIKA PRESENTACION 3KG</v>
      </c>
      <c r="D933" s="190" t="str">
        <f>+VLOOKUP(B:B,INSUMOS!A:C,3,FALSE)</f>
        <v>KG</v>
      </c>
      <c r="E933" s="239">
        <v>0.38</v>
      </c>
      <c r="F933" s="240">
        <v>1.14E-2</v>
      </c>
      <c r="G933" s="220">
        <f>+VLOOKUP(B:B,INSUMOS!A:H,4,FALSE)</f>
        <v>39876.745488383996</v>
      </c>
      <c r="H933" s="220">
        <f t="shared" si="146"/>
        <v>15607.758184153497</v>
      </c>
      <c r="I933" s="220">
        <f>+VLOOKUP(B:B,INSUMOS!A:H,5,FALSE)</f>
        <v>0</v>
      </c>
      <c r="J933" s="220">
        <f t="shared" si="146"/>
        <v>0</v>
      </c>
      <c r="K933" s="57"/>
      <c r="L933" s="103"/>
    </row>
    <row r="934" spans="1:16" ht="15" outlineLevel="1" x14ac:dyDescent="0.2">
      <c r="A934" s="165"/>
      <c r="B934" s="165" t="s">
        <v>105</v>
      </c>
      <c r="C934" s="217" t="str">
        <f>+VLOOKUP(B:B,INSUMOS!A:C,2,FALSE)</f>
        <v>CUADRILLA AA  (OFICIAL + 2 AYUDANTE)- ALBAÑILERIA CON PRESTACIONES</v>
      </c>
      <c r="D934" s="190" t="str">
        <f>+VLOOKUP(B:B,INSUMOS!A:C,3,FALSE)</f>
        <v>HC</v>
      </c>
      <c r="E934" s="239">
        <v>0.55000000000000004</v>
      </c>
      <c r="F934" s="240"/>
      <c r="G934" s="220">
        <f>+VLOOKUP(B:B,INSUMOS!A:H,4,FALSE)</f>
        <v>40394.268199999999</v>
      </c>
      <c r="H934" s="220">
        <f t="shared" si="146"/>
        <v>22216.84751</v>
      </c>
      <c r="I934" s="220">
        <f>+VLOOKUP(B:B,INSUMOS!A:H,5,FALSE)</f>
        <v>0</v>
      </c>
      <c r="J934" s="220">
        <f t="shared" si="146"/>
        <v>0</v>
      </c>
      <c r="K934" s="57"/>
      <c r="L934" s="103"/>
      <c r="P934" s="118"/>
    </row>
    <row r="935" spans="1:16" x14ac:dyDescent="0.2">
      <c r="A935" s="211" t="s">
        <v>2051</v>
      </c>
      <c r="B935" s="211"/>
      <c r="C935" s="260" t="s">
        <v>2052</v>
      </c>
      <c r="D935" s="213" t="s">
        <v>233</v>
      </c>
      <c r="E935" s="214"/>
      <c r="F935" s="215"/>
      <c r="G935" s="216"/>
      <c r="H935" s="216">
        <f>SUBTOTAL(9,H936:H950)</f>
        <v>66479.877398040917</v>
      </c>
      <c r="I935" s="216"/>
      <c r="J935" s="216">
        <f>SUBTOTAL(9,J936:J950)</f>
        <v>0</v>
      </c>
      <c r="K935" s="57"/>
      <c r="L935" s="103"/>
    </row>
    <row r="936" spans="1:16" ht="15" outlineLevel="1" x14ac:dyDescent="0.2">
      <c r="A936" s="246"/>
      <c r="B936" s="246" t="s">
        <v>251</v>
      </c>
      <c r="C936" s="217" t="str">
        <f>+VLOOKUP(B:B,INSUMOS!A:C,2,FALSE)</f>
        <v>HERRAMIENTA MENOR</v>
      </c>
      <c r="D936" s="190" t="str">
        <f>+VLOOKUP(B:B,INSUMOS!A:C,3,FALSE)</f>
        <v>GLB</v>
      </c>
      <c r="E936" s="243">
        <v>2</v>
      </c>
      <c r="F936" s="241"/>
      <c r="G936" s="220">
        <f>+VLOOKUP(B:B,INSUMOS!A:H,4,FALSE)</f>
        <v>4066.5798144</v>
      </c>
      <c r="H936" s="220">
        <f t="shared" ref="H936:J950" si="147">($E936+$F936)*G936</f>
        <v>8133.1596288000001</v>
      </c>
      <c r="I936" s="220">
        <f>+VLOOKUP(B:B,INSUMOS!A:H,5,FALSE)</f>
        <v>0</v>
      </c>
      <c r="J936" s="220">
        <f t="shared" si="147"/>
        <v>0</v>
      </c>
      <c r="K936" s="57"/>
      <c r="L936" s="103"/>
    </row>
    <row r="937" spans="1:16" ht="15" outlineLevel="1" x14ac:dyDescent="0.2">
      <c r="A937" s="246"/>
      <c r="B937" s="246" t="s">
        <v>283</v>
      </c>
      <c r="C937" s="217" t="str">
        <f>+VLOOKUP(B:B,INSUMOS!A:C,2,FALSE)</f>
        <v>ANDAMIO TUBULAR 15*15 C/CRUCETA</v>
      </c>
      <c r="D937" s="190" t="str">
        <f>+VLOOKUP(B:B,INSUMOS!A:C,3,FALSE)</f>
        <v>DIA</v>
      </c>
      <c r="E937" s="243">
        <v>0.2</v>
      </c>
      <c r="F937" s="241"/>
      <c r="G937" s="220">
        <f>+VLOOKUP(B:B,INSUMOS!A:H,4,FALSE)</f>
        <v>3667.3493760000001</v>
      </c>
      <c r="H937" s="220">
        <f t="shared" si="147"/>
        <v>733.46987520000005</v>
      </c>
      <c r="I937" s="220">
        <f>+VLOOKUP(B:B,INSUMOS!A:H,5,FALSE)</f>
        <v>0</v>
      </c>
      <c r="J937" s="220">
        <f t="shared" si="147"/>
        <v>0</v>
      </c>
      <c r="K937" s="57"/>
      <c r="L937" s="103"/>
    </row>
    <row r="938" spans="1:16" ht="15" outlineLevel="1" x14ac:dyDescent="0.2">
      <c r="A938" s="246"/>
      <c r="B938" s="246" t="s">
        <v>717</v>
      </c>
      <c r="C938" s="217" t="str">
        <f>+VLOOKUP(B:B,INSUMOS!A:C,2,FALSE)</f>
        <v xml:space="preserve">ÁNGULO GALV, 0,2X0,25 CAL,26X2,44M </v>
      </c>
      <c r="D938" s="190" t="str">
        <f>+VLOOKUP(B:B,INSUMOS!A:C,3,FALSE)</f>
        <v>UN</v>
      </c>
      <c r="E938" s="243">
        <v>0.42399999999999999</v>
      </c>
      <c r="F938" s="241"/>
      <c r="G938" s="220">
        <f>+VLOOKUP(B:B,INSUMOS!A:H,4,FALSE)</f>
        <v>1632.82154496</v>
      </c>
      <c r="H938" s="220">
        <f t="shared" si="147"/>
        <v>692.31633506304001</v>
      </c>
      <c r="I938" s="220">
        <f>+VLOOKUP(B:B,INSUMOS!A:H,5,FALSE)</f>
        <v>0</v>
      </c>
      <c r="J938" s="220">
        <f t="shared" si="147"/>
        <v>0</v>
      </c>
      <c r="K938" s="57"/>
      <c r="L938" s="103"/>
    </row>
    <row r="939" spans="1:16" ht="15" outlineLevel="1" x14ac:dyDescent="0.2">
      <c r="A939" s="246"/>
      <c r="B939" s="246" t="s">
        <v>719</v>
      </c>
      <c r="C939" s="217" t="str">
        <f>+VLOOKUP(B:B,INSUMOS!A:C,2,FALSE)</f>
        <v>CINTA MALLA SELLAPANEL 45 MM RL 0,01</v>
      </c>
      <c r="D939" s="190" t="str">
        <f>+VLOOKUP(B:B,INSUMOS!A:C,3,FALSE)</f>
        <v>UN</v>
      </c>
      <c r="E939" s="243">
        <v>0.01</v>
      </c>
      <c r="F939" s="241"/>
      <c r="G939" s="220">
        <f>+VLOOKUP(B:B,INSUMOS!A:H,4,FALSE)</f>
        <v>8076.6236470272006</v>
      </c>
      <c r="H939" s="220">
        <f t="shared" si="147"/>
        <v>80.766236470272005</v>
      </c>
      <c r="I939" s="220">
        <f>+VLOOKUP(B:B,INSUMOS!A:H,5,FALSE)</f>
        <v>0</v>
      </c>
      <c r="J939" s="220">
        <f t="shared" si="147"/>
        <v>0</v>
      </c>
      <c r="K939" s="57"/>
      <c r="L939" s="103"/>
    </row>
    <row r="940" spans="1:16" s="33" customFormat="1" ht="15" outlineLevel="1" x14ac:dyDescent="0.2">
      <c r="A940" s="246"/>
      <c r="B940" s="246" t="s">
        <v>475</v>
      </c>
      <c r="C940" s="217" t="str">
        <f>+VLOOKUP(B:B,INSUMOS!A:C,2,FALSE)</f>
        <v>INTERVINIL 1 GL PINTUCO</v>
      </c>
      <c r="D940" s="190" t="str">
        <f>+VLOOKUP(B:B,INSUMOS!A:C,3,FALSE)</f>
        <v>GAL</v>
      </c>
      <c r="E940" s="243">
        <v>3.5000000000000003E-2</v>
      </c>
      <c r="F940" s="241"/>
      <c r="G940" s="220">
        <f>+VLOOKUP(B:B,INSUMOS!A:H,4,FALSE)</f>
        <v>52810.239529267201</v>
      </c>
      <c r="H940" s="220">
        <f t="shared" si="147"/>
        <v>1848.3583835243521</v>
      </c>
      <c r="I940" s="220">
        <f>+VLOOKUP(B:B,INSUMOS!A:H,5,FALSE)</f>
        <v>0</v>
      </c>
      <c r="J940" s="220">
        <f t="shared" si="147"/>
        <v>0</v>
      </c>
      <c r="K940" s="57"/>
      <c r="L940" s="103"/>
    </row>
    <row r="941" spans="1:16" s="33" customFormat="1" ht="15" outlineLevel="1" x14ac:dyDescent="0.2">
      <c r="A941" s="246"/>
      <c r="B941" s="246" t="s">
        <v>1258</v>
      </c>
      <c r="C941" s="217" t="str">
        <f>+VLOOKUP(B:B,INSUMOS!A:C,2,FALSE)</f>
        <v>LÁMINA DE YESO REGULAR 1/2" 122X 244 M</v>
      </c>
      <c r="D941" s="190" t="str">
        <f>+VLOOKUP(B:B,INSUMOS!A:C,3,FALSE)</f>
        <v>UN</v>
      </c>
      <c r="E941" s="243">
        <v>0.34399999999999997</v>
      </c>
      <c r="F941" s="241"/>
      <c r="G941" s="220">
        <f>+VLOOKUP(B:B,INSUMOS!A:H,4,FALSE)</f>
        <v>36832.777420492799</v>
      </c>
      <c r="H941" s="220">
        <f t="shared" si="147"/>
        <v>12670.475432649522</v>
      </c>
      <c r="I941" s="220">
        <f>+VLOOKUP(B:B,INSUMOS!A:H,5,FALSE)</f>
        <v>0</v>
      </c>
      <c r="J941" s="220">
        <f t="shared" si="147"/>
        <v>0</v>
      </c>
      <c r="K941" s="57"/>
      <c r="L941" s="103"/>
    </row>
    <row r="942" spans="1:16" ht="15" outlineLevel="1" x14ac:dyDescent="0.2">
      <c r="A942" s="246"/>
      <c r="B942" s="246" t="s">
        <v>649</v>
      </c>
      <c r="C942" s="217" t="str">
        <f>+VLOOKUP(B:B,INSUMOS!A:C,2,FALSE)</f>
        <v>LIJA PABMERIL PLIEGO 9"X11"</v>
      </c>
      <c r="D942" s="190" t="str">
        <f>+VLOOKUP(B:B,INSUMOS!A:C,3,FALSE)</f>
        <v>UN</v>
      </c>
      <c r="E942" s="243">
        <v>0.06</v>
      </c>
      <c r="F942" s="241"/>
      <c r="G942" s="220">
        <f>+VLOOKUP(B:B,INSUMOS!A:H,4,FALSE)</f>
        <v>1720.7141376000002</v>
      </c>
      <c r="H942" s="220">
        <f t="shared" si="147"/>
        <v>103.242848256</v>
      </c>
      <c r="I942" s="220">
        <f>+VLOOKUP(B:B,INSUMOS!A:H,5,FALSE)</f>
        <v>0</v>
      </c>
      <c r="J942" s="220">
        <f t="shared" si="147"/>
        <v>0</v>
      </c>
      <c r="K942" s="57"/>
      <c r="L942" s="103"/>
    </row>
    <row r="943" spans="1:16" ht="15" outlineLevel="1" x14ac:dyDescent="0.2">
      <c r="A943" s="246"/>
      <c r="B943" s="246" t="s">
        <v>721</v>
      </c>
      <c r="C943" s="217" t="str">
        <f>+VLOOKUP(B:B,INSUMOS!A:C,2,FALSE)</f>
        <v xml:space="preserve">MASILLA SUPERMASTICK PR </v>
      </c>
      <c r="D943" s="190" t="str">
        <f>+VLOOKUP(B:B,INSUMOS!A:C,3,FALSE)</f>
        <v>GAL</v>
      </c>
      <c r="E943" s="243">
        <v>5.3904046257309657E-2</v>
      </c>
      <c r="F943" s="241"/>
      <c r="G943" s="220">
        <f>+VLOOKUP(B:B,INSUMOS!A:H,4,FALSE)</f>
        <v>15933.31774464</v>
      </c>
      <c r="H943" s="220">
        <f t="shared" si="147"/>
        <v>858.87029673948734</v>
      </c>
      <c r="I943" s="220">
        <f>+VLOOKUP(B:B,INSUMOS!A:H,5,FALSE)</f>
        <v>0</v>
      </c>
      <c r="J943" s="220">
        <f t="shared" si="147"/>
        <v>0</v>
      </c>
      <c r="K943" s="57"/>
      <c r="L943" s="103"/>
    </row>
    <row r="944" spans="1:16" ht="15" outlineLevel="1" x14ac:dyDescent="0.2">
      <c r="A944" s="246"/>
      <c r="B944" s="246" t="s">
        <v>813</v>
      </c>
      <c r="C944" s="217" t="str">
        <f>+VLOOKUP(B:B,INSUMOS!A:C,2,FALSE)</f>
        <v>OMEGA CAL,26 X 2,44 M ROLLADO</v>
      </c>
      <c r="D944" s="190" t="str">
        <f>+VLOOKUP(B:B,INSUMOS!A:C,3,FALSE)</f>
        <v>UN</v>
      </c>
      <c r="E944" s="243">
        <v>0.81</v>
      </c>
      <c r="F944" s="241"/>
      <c r="G944" s="220">
        <f>+VLOOKUP(B:B,INSUMOS!A:H,4,FALSE)</f>
        <v>5198.6611660800008</v>
      </c>
      <c r="H944" s="220">
        <f t="shared" si="147"/>
        <v>4210.9155445248007</v>
      </c>
      <c r="I944" s="220">
        <f>+VLOOKUP(B:B,INSUMOS!A:H,5,FALSE)</f>
        <v>0</v>
      </c>
      <c r="J944" s="220">
        <f t="shared" si="147"/>
        <v>0</v>
      </c>
      <c r="K944" s="57"/>
      <c r="L944" s="103"/>
    </row>
    <row r="945" spans="1:22" ht="15" outlineLevel="1" x14ac:dyDescent="0.2">
      <c r="A945" s="246"/>
      <c r="B945" s="246" t="s">
        <v>551</v>
      </c>
      <c r="C945" s="217" t="str">
        <f>+VLOOKUP(B:B,INSUMOS!A:C,2,FALSE)</f>
        <v xml:space="preserve">TABLA BURRA 15X2,2-2,7CMX2,90M </v>
      </c>
      <c r="D945" s="190" t="str">
        <f>+VLOOKUP(B:B,INSUMOS!A:C,3,FALSE)</f>
        <v>UN</v>
      </c>
      <c r="E945" s="243">
        <v>0.154</v>
      </c>
      <c r="F945" s="241"/>
      <c r="G945" s="220">
        <f>+VLOOKUP(B:B,INSUMOS!A:H,4,FALSE)</f>
        <v>14436.66782208</v>
      </c>
      <c r="H945" s="220">
        <f t="shared" si="147"/>
        <v>2223.2468446003199</v>
      </c>
      <c r="I945" s="220">
        <f>+VLOOKUP(B:B,INSUMOS!A:H,5,FALSE)</f>
        <v>0</v>
      </c>
      <c r="J945" s="220">
        <f t="shared" si="147"/>
        <v>0</v>
      </c>
      <c r="K945" s="57"/>
      <c r="L945" s="103"/>
    </row>
    <row r="946" spans="1:22" ht="15" outlineLevel="1" x14ac:dyDescent="0.2">
      <c r="A946" s="223"/>
      <c r="B946" s="223" t="s">
        <v>723</v>
      </c>
      <c r="C946" s="217" t="str">
        <f>+VLOOKUP(B:B,INSUMOS!A:C,2,FALSE)</f>
        <v xml:space="preserve">TORNILLO 1” PUNTA DE BROCA </v>
      </c>
      <c r="D946" s="190" t="str">
        <f>+VLOOKUP(B:B,INSUMOS!A:C,3,FALSE)</f>
        <v>UN</v>
      </c>
      <c r="E946" s="243">
        <v>8.6</v>
      </c>
      <c r="F946" s="241"/>
      <c r="G946" s="220">
        <f>+VLOOKUP(B:B,INSUMOS!A:H,4,FALSE)</f>
        <v>73.037506559999997</v>
      </c>
      <c r="H946" s="220">
        <f t="shared" si="147"/>
        <v>628.12255641599995</v>
      </c>
      <c r="I946" s="220">
        <f>+VLOOKUP(B:B,INSUMOS!A:H,5,FALSE)</f>
        <v>0</v>
      </c>
      <c r="J946" s="220">
        <f t="shared" si="147"/>
        <v>0</v>
      </c>
      <c r="K946" s="57"/>
      <c r="L946" s="103"/>
      <c r="P946" s="119"/>
    </row>
    <row r="947" spans="1:22" s="33" customFormat="1" ht="15" outlineLevel="1" x14ac:dyDescent="0.2">
      <c r="A947" s="223"/>
      <c r="B947" s="223" t="s">
        <v>725</v>
      </c>
      <c r="C947" s="217" t="str">
        <f>+VLOOKUP(B:B,INSUMOS!A:C,2,FALSE)</f>
        <v xml:space="preserve">TORNILLO 7/16” PUNTA DE BROCA </v>
      </c>
      <c r="D947" s="190" t="str">
        <f>+VLOOKUP(B:B,INSUMOS!A:C,3,FALSE)</f>
        <v>UN</v>
      </c>
      <c r="E947" s="243">
        <v>11.5</v>
      </c>
      <c r="F947" s="241"/>
      <c r="G947" s="220">
        <f>+VLOOKUP(B:B,INSUMOS!A:H,4,FALSE)</f>
        <v>60.658268160000006</v>
      </c>
      <c r="H947" s="220">
        <f t="shared" si="147"/>
        <v>697.57008384000005</v>
      </c>
      <c r="I947" s="220">
        <f>+VLOOKUP(B:B,INSUMOS!A:H,5,FALSE)</f>
        <v>0</v>
      </c>
      <c r="J947" s="220">
        <f t="shared" si="147"/>
        <v>0</v>
      </c>
      <c r="K947" s="57"/>
      <c r="L947" s="103"/>
      <c r="P947" s="119"/>
      <c r="V947" s="36"/>
    </row>
    <row r="948" spans="1:22" s="33" customFormat="1" ht="15" outlineLevel="1" x14ac:dyDescent="0.2">
      <c r="A948" s="246"/>
      <c r="B948" s="246" t="s">
        <v>763</v>
      </c>
      <c r="C948" s="217" t="str">
        <f>+VLOOKUP(B:B,INSUMOS!A:C,2,FALSE)</f>
        <v>VIGUETA 38 X 19 MM X 244 M</v>
      </c>
      <c r="D948" s="190" t="str">
        <f>+VLOOKUP(B:B,INSUMOS!A:C,3,FALSE)</f>
        <v>ML</v>
      </c>
      <c r="E948" s="243">
        <v>0.56399999999999995</v>
      </c>
      <c r="F948" s="241"/>
      <c r="G948" s="220">
        <f>+VLOOKUP(B:B,INSUMOS!A:H,4,FALSE)</f>
        <v>5152.2390220799998</v>
      </c>
      <c r="H948" s="220">
        <f t="shared" si="147"/>
        <v>2905.8628084531197</v>
      </c>
      <c r="I948" s="220">
        <f>+VLOOKUP(B:B,INSUMOS!A:H,5,FALSE)</f>
        <v>0</v>
      </c>
      <c r="J948" s="220">
        <f t="shared" si="147"/>
        <v>0</v>
      </c>
      <c r="K948" s="57"/>
      <c r="L948" s="103"/>
    </row>
    <row r="949" spans="1:22" s="33" customFormat="1" ht="15" outlineLevel="1" x14ac:dyDescent="0.2">
      <c r="A949" s="159"/>
      <c r="B949" s="159" t="s">
        <v>52</v>
      </c>
      <c r="C949" s="217" t="str">
        <f>+VLOOKUP(B:B,INSUMOS!A:C,2,FALSE)</f>
        <v xml:space="preserve">AYUDANTE DRYWALL CON PRESTACIONES </v>
      </c>
      <c r="D949" s="190" t="str">
        <f>+VLOOKUP(B:B,INSUMOS!A:C,3,FALSE)</f>
        <v>JR</v>
      </c>
      <c r="E949" s="243">
        <v>0.13400000000000001</v>
      </c>
      <c r="F949" s="241"/>
      <c r="G949" s="220">
        <f>+VLOOKUP(B:B,INSUMOS!A:H,4,FALSE)</f>
        <v>94102.071232000002</v>
      </c>
      <c r="H949" s="220">
        <f t="shared" si="147"/>
        <v>12609.677545088001</v>
      </c>
      <c r="I949" s="220">
        <f>+VLOOKUP(B:B,INSUMOS!A:H,5,FALSE)</f>
        <v>0</v>
      </c>
      <c r="J949" s="220">
        <f t="shared" si="147"/>
        <v>0</v>
      </c>
      <c r="K949" s="57"/>
      <c r="L949" s="103"/>
    </row>
    <row r="950" spans="1:22" s="33" customFormat="1" ht="15" outlineLevel="1" x14ac:dyDescent="0.2">
      <c r="A950" s="159"/>
      <c r="B950" s="159" t="s">
        <v>54</v>
      </c>
      <c r="C950" s="217" t="str">
        <f>+VLOOKUP(B:B,INSUMOS!A:C,2,FALSE)</f>
        <v>OFICIAL DRYWALL CON PRESTACIONES</v>
      </c>
      <c r="D950" s="190" t="str">
        <f>+VLOOKUP(B:B,INSUMOS!A:C,3,FALSE)</f>
        <v>JR</v>
      </c>
      <c r="E950" s="243">
        <v>0.13400000000000001</v>
      </c>
      <c r="F950" s="241"/>
      <c r="G950" s="220">
        <f>+VLOOKUP(B:B,INSUMOS!A:H,4,FALSE)</f>
        <v>134953.90282399999</v>
      </c>
      <c r="H950" s="220">
        <f t="shared" si="147"/>
        <v>18083.822978415999</v>
      </c>
      <c r="I950" s="220">
        <f>+VLOOKUP(B:B,INSUMOS!A:H,5,FALSE)</f>
        <v>0</v>
      </c>
      <c r="J950" s="220">
        <f t="shared" si="147"/>
        <v>0</v>
      </c>
      <c r="K950" s="57"/>
      <c r="L950" s="103"/>
    </row>
    <row r="951" spans="1:22" ht="15" x14ac:dyDescent="0.2">
      <c r="A951" s="211" t="s">
        <v>2053</v>
      </c>
      <c r="B951" s="211"/>
      <c r="C951" s="212" t="s">
        <v>2054</v>
      </c>
      <c r="D951" s="249" t="s">
        <v>233</v>
      </c>
      <c r="E951" s="214"/>
      <c r="F951" s="215"/>
      <c r="G951" s="216"/>
      <c r="H951" s="216">
        <f>SUBTOTAL(9,H952:H960)</f>
        <v>71639.237813154003</v>
      </c>
      <c r="I951" s="216"/>
      <c r="J951" s="216">
        <f>SUBTOTAL(9,J952:J960)</f>
        <v>0</v>
      </c>
      <c r="K951" s="57"/>
      <c r="L951" s="103"/>
    </row>
    <row r="952" spans="1:22" ht="15" outlineLevel="1" x14ac:dyDescent="0.2">
      <c r="A952" s="242"/>
      <c r="B952" s="242" t="s">
        <v>251</v>
      </c>
      <c r="C952" s="217" t="str">
        <f>+VLOOKUP(B:B,INSUMOS!A:C,2,FALSE)</f>
        <v>HERRAMIENTA MENOR</v>
      </c>
      <c r="D952" s="190" t="str">
        <f>+VLOOKUP(B:B,INSUMOS!A:C,3,FALSE)</f>
        <v>GLB</v>
      </c>
      <c r="E952" s="218">
        <v>0.15</v>
      </c>
      <c r="F952" s="241"/>
      <c r="G952" s="220">
        <f>+VLOOKUP(B:B,INSUMOS!A:H,4,FALSE)</f>
        <v>4066.5798144</v>
      </c>
      <c r="H952" s="220">
        <f t="shared" ref="H952:J960" si="148">($E952+$F952)*G952</f>
        <v>609.98697215999994</v>
      </c>
      <c r="I952" s="220">
        <f>+VLOOKUP(B:B,INSUMOS!A:H,5,FALSE)</f>
        <v>0</v>
      </c>
      <c r="J952" s="220">
        <f t="shared" si="148"/>
        <v>0</v>
      </c>
      <c r="K952" s="57"/>
      <c r="L952" s="103"/>
    </row>
    <row r="953" spans="1:22" ht="15" outlineLevel="1" x14ac:dyDescent="0.2">
      <c r="A953" s="261"/>
      <c r="B953" s="261" t="s">
        <v>283</v>
      </c>
      <c r="C953" s="217" t="str">
        <f>+VLOOKUP(B:B,INSUMOS!A:C,2,FALSE)</f>
        <v>ANDAMIO TUBULAR 15*15 C/CRUCETA</v>
      </c>
      <c r="D953" s="190" t="str">
        <f>+VLOOKUP(B:B,INSUMOS!A:C,3,FALSE)</f>
        <v>DIA</v>
      </c>
      <c r="E953" s="218">
        <v>0.1</v>
      </c>
      <c r="F953" s="241"/>
      <c r="G953" s="220">
        <f>+VLOOKUP(B:B,INSUMOS!A:H,4,FALSE)</f>
        <v>3667.3493760000001</v>
      </c>
      <c r="H953" s="220">
        <f t="shared" si="148"/>
        <v>366.73493760000002</v>
      </c>
      <c r="I953" s="220">
        <f>+VLOOKUP(B:B,INSUMOS!A:H,5,FALSE)</f>
        <v>0</v>
      </c>
      <c r="J953" s="220">
        <f t="shared" si="148"/>
        <v>0</v>
      </c>
      <c r="K953" s="57"/>
      <c r="L953" s="103"/>
    </row>
    <row r="954" spans="1:22" ht="15" outlineLevel="1" x14ac:dyDescent="0.2">
      <c r="A954" s="261"/>
      <c r="B954" s="261" t="s">
        <v>723</v>
      </c>
      <c r="C954" s="217" t="str">
        <f>+VLOOKUP(B:B,INSUMOS!A:C,2,FALSE)</f>
        <v xml:space="preserve">TORNILLO 1” PUNTA DE BROCA </v>
      </c>
      <c r="D954" s="190" t="str">
        <f>+VLOOKUP(B:B,INSUMOS!A:C,3,FALSE)</f>
        <v>UN</v>
      </c>
      <c r="E954" s="218">
        <v>8.6</v>
      </c>
      <c r="F954" s="241"/>
      <c r="G954" s="220">
        <f>+VLOOKUP(B:B,INSUMOS!A:H,4,FALSE)</f>
        <v>73.037506559999997</v>
      </c>
      <c r="H954" s="220">
        <f t="shared" si="148"/>
        <v>628.12255641599995</v>
      </c>
      <c r="I954" s="220">
        <f>+VLOOKUP(B:B,INSUMOS!A:H,5,FALSE)</f>
        <v>0</v>
      </c>
      <c r="J954" s="220">
        <f t="shared" si="148"/>
        <v>0</v>
      </c>
      <c r="K954" s="57"/>
      <c r="L954" s="103"/>
      <c r="P954" s="116"/>
    </row>
    <row r="955" spans="1:22" ht="15" outlineLevel="1" x14ac:dyDescent="0.2">
      <c r="A955" s="242"/>
      <c r="B955" s="242" t="s">
        <v>811</v>
      </c>
      <c r="C955" s="217" t="str">
        <f>+VLOOKUP(B:B,INSUMOS!A:C,2,FALSE)</f>
        <v>ÁNGULO GALV,  0,1X0,15 CAL,26X2,44M</v>
      </c>
      <c r="D955" s="190" t="str">
        <f>+VLOOKUP(B:B,INSUMOS!A:C,3,FALSE)</f>
        <v>UN</v>
      </c>
      <c r="E955" s="218">
        <v>0.42</v>
      </c>
      <c r="F955" s="241"/>
      <c r="G955" s="220">
        <f>+VLOOKUP(B:B,INSUMOS!A:H,4,FALSE)</f>
        <v>1632.82154496</v>
      </c>
      <c r="H955" s="220">
        <f t="shared" si="148"/>
        <v>685.78504888319992</v>
      </c>
      <c r="I955" s="220">
        <f>+VLOOKUP(B:B,INSUMOS!A:H,5,FALSE)</f>
        <v>0</v>
      </c>
      <c r="J955" s="220">
        <f t="shared" si="148"/>
        <v>0</v>
      </c>
      <c r="K955" s="57"/>
      <c r="L955" s="103"/>
      <c r="P955" s="116"/>
    </row>
    <row r="956" spans="1:22" ht="15" outlineLevel="1" x14ac:dyDescent="0.2">
      <c r="A956" s="242"/>
      <c r="B956" s="242" t="s">
        <v>813</v>
      </c>
      <c r="C956" s="217" t="str">
        <f>+VLOOKUP(B:B,INSUMOS!A:C,2,FALSE)</f>
        <v>OMEGA CAL,26 X 2,44 M ROLLADO</v>
      </c>
      <c r="D956" s="190" t="str">
        <f>+VLOOKUP(B:B,INSUMOS!A:C,3,FALSE)</f>
        <v>UN</v>
      </c>
      <c r="E956" s="218">
        <v>0.81</v>
      </c>
      <c r="F956" s="241"/>
      <c r="G956" s="220">
        <f>+VLOOKUP(B:B,INSUMOS!A:H,4,FALSE)</f>
        <v>5198.6611660800008</v>
      </c>
      <c r="H956" s="220">
        <f t="shared" si="148"/>
        <v>4210.9155445248007</v>
      </c>
      <c r="I956" s="220">
        <f>+VLOOKUP(B:B,INSUMOS!A:H,5,FALSE)</f>
        <v>0</v>
      </c>
      <c r="J956" s="220">
        <f t="shared" si="148"/>
        <v>0</v>
      </c>
      <c r="K956" s="57"/>
      <c r="L956" s="103"/>
      <c r="P956" s="116"/>
    </row>
    <row r="957" spans="1:22" ht="15" outlineLevel="1" x14ac:dyDescent="0.2">
      <c r="A957" s="242"/>
      <c r="B957" s="242" t="s">
        <v>815</v>
      </c>
      <c r="C957" s="217" t="str">
        <f>+VLOOKUP(B:B,INSUMOS!A:C,2,FALSE)</f>
        <v>TABLILLA PARA CIELO RASO  EN PVC</v>
      </c>
      <c r="D957" s="190" t="str">
        <f>+VLOOKUP(B:B,INSUMOS!A:C,3,FALSE)</f>
        <v>UN</v>
      </c>
      <c r="E957" s="218">
        <v>0.6</v>
      </c>
      <c r="F957" s="241"/>
      <c r="G957" s="220">
        <f>+VLOOKUP(B:B,INSUMOS!A:H,4,FALSE)</f>
        <v>54412.942387200004</v>
      </c>
      <c r="H957" s="220">
        <f t="shared" si="148"/>
        <v>32647.76543232</v>
      </c>
      <c r="I957" s="220">
        <f>+VLOOKUP(B:B,INSUMOS!A:H,5,FALSE)</f>
        <v>0</v>
      </c>
      <c r="J957" s="220">
        <f t="shared" si="148"/>
        <v>0</v>
      </c>
      <c r="K957" s="57"/>
      <c r="L957" s="103"/>
      <c r="P957" s="116"/>
    </row>
    <row r="958" spans="1:22" ht="15" outlineLevel="1" x14ac:dyDescent="0.2">
      <c r="A958" s="242"/>
      <c r="B958" s="242" t="s">
        <v>1065</v>
      </c>
      <c r="C958" s="217" t="str">
        <f>+VLOOKUP(B:B,INSUMOS!A:C,2,FALSE)</f>
        <v>PERFIL VIGUETA EN C (CAL,26) 048MM; L=244M</v>
      </c>
      <c r="D958" s="190" t="str">
        <f>+VLOOKUP(B:B,INSUMOS!A:C,3,FALSE)</f>
        <v>UN</v>
      </c>
      <c r="E958" s="218">
        <v>0.56000000000000005</v>
      </c>
      <c r="F958" s="241"/>
      <c r="G958" s="220">
        <f>+VLOOKUP(B:B,INSUMOS!A:H,4,FALSE)</f>
        <v>4332.73344</v>
      </c>
      <c r="H958" s="220">
        <f t="shared" si="148"/>
        <v>2426.3307264</v>
      </c>
      <c r="I958" s="220">
        <f>+VLOOKUP(B:B,INSUMOS!A:H,5,FALSE)</f>
        <v>0</v>
      </c>
      <c r="J958" s="220">
        <f t="shared" si="148"/>
        <v>0</v>
      </c>
      <c r="K958" s="57"/>
      <c r="L958" s="103"/>
      <c r="P958" s="116"/>
    </row>
    <row r="959" spans="1:22" ht="15" outlineLevel="1" x14ac:dyDescent="0.2">
      <c r="A959" s="159"/>
      <c r="B959" s="159" t="s">
        <v>52</v>
      </c>
      <c r="C959" s="217" t="str">
        <f>+VLOOKUP(B:B,INSUMOS!A:C,2,FALSE)</f>
        <v xml:space="preserve">AYUDANTE DRYWALL CON PRESTACIONES </v>
      </c>
      <c r="D959" s="190" t="str">
        <f>+VLOOKUP(B:B,INSUMOS!A:C,3,FALSE)</f>
        <v>JR</v>
      </c>
      <c r="E959" s="218">
        <f>+(1/8)*1.05</f>
        <v>0.13125000000000001</v>
      </c>
      <c r="F959" s="241"/>
      <c r="G959" s="220">
        <f>+VLOOKUP(B:B,INSUMOS!A:H,4,FALSE)</f>
        <v>94102.071232000002</v>
      </c>
      <c r="H959" s="220">
        <f t="shared" si="148"/>
        <v>12350.8968492</v>
      </c>
      <c r="I959" s="220">
        <f>+VLOOKUP(B:B,INSUMOS!A:H,5,FALSE)</f>
        <v>0</v>
      </c>
      <c r="J959" s="220">
        <f t="shared" si="148"/>
        <v>0</v>
      </c>
      <c r="K959" s="57"/>
      <c r="L959" s="103"/>
    </row>
    <row r="960" spans="1:22" ht="15" outlineLevel="1" x14ac:dyDescent="0.2">
      <c r="A960" s="159"/>
      <c r="B960" s="159" t="s">
        <v>54</v>
      </c>
      <c r="C960" s="217" t="str">
        <f>+VLOOKUP(B:B,INSUMOS!A:C,2,FALSE)</f>
        <v>OFICIAL DRYWALL CON PRESTACIONES</v>
      </c>
      <c r="D960" s="190" t="str">
        <f>+VLOOKUP(B:B,INSUMOS!A:C,3,FALSE)</f>
        <v>JR</v>
      </c>
      <c r="E960" s="218">
        <f>+(1/8)*1.05</f>
        <v>0.13125000000000001</v>
      </c>
      <c r="F960" s="241"/>
      <c r="G960" s="220">
        <f>+VLOOKUP(B:B,INSUMOS!A:H,4,FALSE)</f>
        <v>134953.90282399999</v>
      </c>
      <c r="H960" s="220">
        <f t="shared" si="148"/>
        <v>17712.699745649999</v>
      </c>
      <c r="I960" s="220">
        <f>+VLOOKUP(B:B,INSUMOS!A:H,5,FALSE)</f>
        <v>0</v>
      </c>
      <c r="J960" s="220">
        <f t="shared" si="148"/>
        <v>0</v>
      </c>
      <c r="K960" s="57"/>
      <c r="L960" s="103"/>
    </row>
    <row r="961" spans="1:12" ht="15" outlineLevel="1" x14ac:dyDescent="0.2">
      <c r="A961" s="211" t="s">
        <v>2055</v>
      </c>
      <c r="B961" s="211"/>
      <c r="C961" s="212" t="s">
        <v>2056</v>
      </c>
      <c r="D961" s="249" t="s">
        <v>233</v>
      </c>
      <c r="E961" s="214"/>
      <c r="F961" s="215"/>
      <c r="G961" s="216"/>
      <c r="H961" s="216">
        <f>SUBTOTAL(9,H962:H970)</f>
        <v>71679.143172367723</v>
      </c>
      <c r="I961" s="216"/>
      <c r="J961" s="216">
        <f>SUBTOTAL(9,J962:J970)</f>
        <v>0</v>
      </c>
      <c r="K961" s="57"/>
      <c r="L961" s="103"/>
    </row>
    <row r="962" spans="1:12" ht="15" outlineLevel="1" x14ac:dyDescent="0.2">
      <c r="A962" s="242"/>
      <c r="B962" s="242" t="s">
        <v>251</v>
      </c>
      <c r="C962" s="217" t="str">
        <f>+VLOOKUP(B:B,INSUMOS!A:C,2,FALSE)</f>
        <v>HERRAMIENTA MENOR</v>
      </c>
      <c r="D962" s="190" t="str">
        <f>+VLOOKUP(B:B,INSUMOS!A:C,3,FALSE)</f>
        <v>GLB</v>
      </c>
      <c r="E962" s="218">
        <v>0.15</v>
      </c>
      <c r="F962" s="241"/>
      <c r="G962" s="220">
        <f>+VLOOKUP(B:B,INSUMOS!A:H,4,FALSE)</f>
        <v>4066.5798144</v>
      </c>
      <c r="H962" s="220">
        <f t="shared" ref="H962:J970" si="149">($E962+$F962)*G962</f>
        <v>609.98697215999994</v>
      </c>
      <c r="I962" s="220">
        <f>+VLOOKUP(B:B,INSUMOS!A:H,5,FALSE)</f>
        <v>0</v>
      </c>
      <c r="J962" s="220">
        <f t="shared" si="149"/>
        <v>0</v>
      </c>
      <c r="K962" s="57"/>
      <c r="L962" s="103"/>
    </row>
    <row r="963" spans="1:12" ht="15" outlineLevel="1" x14ac:dyDescent="0.2">
      <c r="A963" s="261"/>
      <c r="B963" s="261" t="s">
        <v>283</v>
      </c>
      <c r="C963" s="217" t="str">
        <f>+VLOOKUP(B:B,INSUMOS!A:C,2,FALSE)</f>
        <v>ANDAMIO TUBULAR 15*15 C/CRUCETA</v>
      </c>
      <c r="D963" s="190" t="str">
        <f>+VLOOKUP(B:B,INSUMOS!A:C,3,FALSE)</f>
        <v>DIA</v>
      </c>
      <c r="E963" s="218">
        <v>0.1</v>
      </c>
      <c r="F963" s="241"/>
      <c r="G963" s="220">
        <f>+VLOOKUP(B:B,INSUMOS!A:H,4,FALSE)</f>
        <v>3667.3493760000001</v>
      </c>
      <c r="H963" s="220">
        <f t="shared" si="149"/>
        <v>366.73493760000002</v>
      </c>
      <c r="I963" s="220">
        <f>+VLOOKUP(B:B,INSUMOS!A:H,5,FALSE)</f>
        <v>0</v>
      </c>
      <c r="J963" s="220">
        <f t="shared" si="149"/>
        <v>0</v>
      </c>
      <c r="K963" s="57"/>
      <c r="L963" s="103"/>
    </row>
    <row r="964" spans="1:12" ht="15" outlineLevel="1" x14ac:dyDescent="0.2">
      <c r="A964" s="261"/>
      <c r="B964" s="261" t="s">
        <v>723</v>
      </c>
      <c r="C964" s="217" t="str">
        <f>+VLOOKUP(B:B,INSUMOS!A:C,2,FALSE)</f>
        <v xml:space="preserve">TORNILLO 1” PUNTA DE BROCA </v>
      </c>
      <c r="D964" s="190" t="str">
        <f>+VLOOKUP(B:B,INSUMOS!A:C,3,FALSE)</f>
        <v>UN</v>
      </c>
      <c r="E964" s="218">
        <v>12</v>
      </c>
      <c r="F964" s="241"/>
      <c r="G964" s="220">
        <f>+VLOOKUP(B:B,INSUMOS!A:H,4,FALSE)</f>
        <v>73.037506559999997</v>
      </c>
      <c r="H964" s="220">
        <f t="shared" si="149"/>
        <v>876.45007871999996</v>
      </c>
      <c r="I964" s="220">
        <f>+VLOOKUP(B:B,INSUMOS!A:H,5,FALSE)</f>
        <v>0</v>
      </c>
      <c r="J964" s="220">
        <f t="shared" si="149"/>
        <v>0</v>
      </c>
      <c r="K964" s="57"/>
      <c r="L964" s="103"/>
    </row>
    <row r="965" spans="1:12" ht="15" outlineLevel="1" x14ac:dyDescent="0.2">
      <c r="A965" s="242"/>
      <c r="B965" s="242" t="s">
        <v>811</v>
      </c>
      <c r="C965" s="217" t="str">
        <f>+VLOOKUP(B:B,INSUMOS!A:C,2,FALSE)</f>
        <v>ÁNGULO GALV,  0,1X0,15 CAL,26X2,44M</v>
      </c>
      <c r="D965" s="190" t="str">
        <f>+VLOOKUP(B:B,INSUMOS!A:C,3,FALSE)</f>
        <v>UN</v>
      </c>
      <c r="E965" s="218">
        <v>0.6</v>
      </c>
      <c r="F965" s="241"/>
      <c r="G965" s="220">
        <f>+VLOOKUP(B:B,INSUMOS!A:H,4,FALSE)</f>
        <v>1632.82154496</v>
      </c>
      <c r="H965" s="220">
        <f t="shared" si="149"/>
        <v>979.69292697599997</v>
      </c>
      <c r="I965" s="220">
        <f>+VLOOKUP(B:B,INSUMOS!A:H,5,FALSE)</f>
        <v>0</v>
      </c>
      <c r="J965" s="220">
        <f t="shared" si="149"/>
        <v>0</v>
      </c>
      <c r="K965" s="57"/>
      <c r="L965" s="103"/>
    </row>
    <row r="966" spans="1:12" ht="15" outlineLevel="1" x14ac:dyDescent="0.2">
      <c r="A966" s="242"/>
      <c r="B966" s="242" t="s">
        <v>813</v>
      </c>
      <c r="C966" s="217" t="str">
        <f>+VLOOKUP(B:B,INSUMOS!A:C,2,FALSE)</f>
        <v>OMEGA CAL,26 X 2,44 M ROLLADO</v>
      </c>
      <c r="D966" s="190" t="str">
        <f>+VLOOKUP(B:B,INSUMOS!A:C,3,FALSE)</f>
        <v>UN</v>
      </c>
      <c r="E966" s="218">
        <v>0.95</v>
      </c>
      <c r="F966" s="241"/>
      <c r="G966" s="220">
        <f>+VLOOKUP(B:B,INSUMOS!A:H,4,FALSE)</f>
        <v>5198.6611660800008</v>
      </c>
      <c r="H966" s="220">
        <f t="shared" si="149"/>
        <v>4938.7281077760008</v>
      </c>
      <c r="I966" s="220">
        <f>+VLOOKUP(B:B,INSUMOS!A:H,5,FALSE)</f>
        <v>0</v>
      </c>
      <c r="J966" s="220">
        <f t="shared" si="149"/>
        <v>0</v>
      </c>
      <c r="K966" s="57"/>
      <c r="L966" s="103"/>
    </row>
    <row r="967" spans="1:12" ht="15" outlineLevel="1" x14ac:dyDescent="0.2">
      <c r="A967" s="242"/>
      <c r="B967" s="242" t="s">
        <v>869</v>
      </c>
      <c r="C967" s="217" t="str">
        <f>+VLOOKUP(B:B,INSUMOS!A:C,2,FALSE)</f>
        <v>CIELO RASO FIBRA MINERAL NAVI</v>
      </c>
      <c r="D967" s="190" t="str">
        <f>+VLOOKUP(B:B,INSUMOS!A:C,3,FALSE)</f>
        <v>UN</v>
      </c>
      <c r="E967" s="218">
        <v>1.1000000000000001</v>
      </c>
      <c r="F967" s="241"/>
      <c r="G967" s="220">
        <f>+VLOOKUP(B:B,INSUMOS!A:H,4,FALSE)</f>
        <v>28206.978925714287</v>
      </c>
      <c r="H967" s="220">
        <f t="shared" si="149"/>
        <v>31027.676818285719</v>
      </c>
      <c r="I967" s="220">
        <f>+VLOOKUP(B:B,INSUMOS!A:H,5,FALSE)</f>
        <v>0</v>
      </c>
      <c r="J967" s="220">
        <f t="shared" si="149"/>
        <v>0</v>
      </c>
      <c r="K967" s="57"/>
      <c r="L967" s="103"/>
    </row>
    <row r="968" spans="1:12" ht="15" outlineLevel="1" x14ac:dyDescent="0.2">
      <c r="A968" s="242"/>
      <c r="B968" s="242" t="s">
        <v>1065</v>
      </c>
      <c r="C968" s="217" t="str">
        <f>+VLOOKUP(B:B,INSUMOS!A:C,2,FALSE)</f>
        <v>PERFIL VIGUETA EN C (CAL,26) 048MM; L=244M</v>
      </c>
      <c r="D968" s="190" t="str">
        <f>+VLOOKUP(B:B,INSUMOS!A:C,3,FALSE)</f>
        <v>UN</v>
      </c>
      <c r="E968" s="218">
        <v>0.65</v>
      </c>
      <c r="F968" s="241"/>
      <c r="G968" s="220">
        <f>+VLOOKUP(B:B,INSUMOS!A:H,4,FALSE)</f>
        <v>4332.73344</v>
      </c>
      <c r="H968" s="220">
        <f t="shared" si="149"/>
        <v>2816.2767360000003</v>
      </c>
      <c r="I968" s="220">
        <f>+VLOOKUP(B:B,INSUMOS!A:H,5,FALSE)</f>
        <v>0</v>
      </c>
      <c r="J968" s="220">
        <f t="shared" si="149"/>
        <v>0</v>
      </c>
      <c r="K968" s="57"/>
      <c r="L968" s="103"/>
    </row>
    <row r="969" spans="1:12" ht="15" outlineLevel="1" x14ac:dyDescent="0.2">
      <c r="A969" s="159"/>
      <c r="B969" s="159" t="s">
        <v>52</v>
      </c>
      <c r="C969" s="217" t="str">
        <f>+VLOOKUP(B:B,INSUMOS!A:C,2,FALSE)</f>
        <v xml:space="preserve">AYUDANTE DRYWALL CON PRESTACIONES </v>
      </c>
      <c r="D969" s="190" t="str">
        <f>+VLOOKUP(B:B,INSUMOS!A:C,3,FALSE)</f>
        <v>JR</v>
      </c>
      <c r="E969" s="218">
        <f>+(1/8)*1.05</f>
        <v>0.13125000000000001</v>
      </c>
      <c r="F969" s="241"/>
      <c r="G969" s="220">
        <f>+VLOOKUP(B:B,INSUMOS!A:H,4,FALSE)</f>
        <v>94102.071232000002</v>
      </c>
      <c r="H969" s="220">
        <f t="shared" si="149"/>
        <v>12350.8968492</v>
      </c>
      <c r="I969" s="220">
        <f>+VLOOKUP(B:B,INSUMOS!A:H,5,FALSE)</f>
        <v>0</v>
      </c>
      <c r="J969" s="220">
        <f t="shared" si="149"/>
        <v>0</v>
      </c>
      <c r="K969" s="57"/>
      <c r="L969" s="103"/>
    </row>
    <row r="970" spans="1:12" ht="15" outlineLevel="1" x14ac:dyDescent="0.2">
      <c r="A970" s="159"/>
      <c r="B970" s="159" t="s">
        <v>54</v>
      </c>
      <c r="C970" s="217" t="str">
        <f>+VLOOKUP(B:B,INSUMOS!A:C,2,FALSE)</f>
        <v>OFICIAL DRYWALL CON PRESTACIONES</v>
      </c>
      <c r="D970" s="190" t="str">
        <f>+VLOOKUP(B:B,INSUMOS!A:C,3,FALSE)</f>
        <v>JR</v>
      </c>
      <c r="E970" s="218">
        <f>+(1/8)*1.05</f>
        <v>0.13125000000000001</v>
      </c>
      <c r="F970" s="241"/>
      <c r="G970" s="220">
        <f>+VLOOKUP(B:B,INSUMOS!A:H,4,FALSE)</f>
        <v>134953.90282399999</v>
      </c>
      <c r="H970" s="220">
        <f t="shared" si="149"/>
        <v>17712.699745649999</v>
      </c>
      <c r="I970" s="220">
        <f>+VLOOKUP(B:B,INSUMOS!A:H,5,FALSE)</f>
        <v>0</v>
      </c>
      <c r="J970" s="220">
        <f t="shared" si="149"/>
        <v>0</v>
      </c>
      <c r="K970" s="57"/>
      <c r="L970" s="103"/>
    </row>
    <row r="971" spans="1:12" x14ac:dyDescent="0.2">
      <c r="A971" s="211" t="s">
        <v>2057</v>
      </c>
      <c r="B971" s="211"/>
      <c r="C971" s="260" t="s">
        <v>2058</v>
      </c>
      <c r="D971" s="213" t="s">
        <v>233</v>
      </c>
      <c r="E971" s="214"/>
      <c r="F971" s="215"/>
      <c r="G971" s="216"/>
      <c r="H971" s="216">
        <f>SUBTOTAL(9,H972:H977)</f>
        <v>63223.891307219194</v>
      </c>
      <c r="I971" s="216"/>
      <c r="J971" s="216">
        <f>SUBTOTAL(9,J972:J977)</f>
        <v>0</v>
      </c>
      <c r="K971" s="57"/>
      <c r="L971" s="103"/>
    </row>
    <row r="972" spans="1:12" ht="15" outlineLevel="1" x14ac:dyDescent="0.2">
      <c r="A972" s="246"/>
      <c r="B972" s="246" t="s">
        <v>251</v>
      </c>
      <c r="C972" s="217" t="str">
        <f>+VLOOKUP(B:B,INSUMOS!A:C,2,FALSE)</f>
        <v>HERRAMIENTA MENOR</v>
      </c>
      <c r="D972" s="190" t="str">
        <f>+VLOOKUP(B:B,INSUMOS!A:C,3,FALSE)</f>
        <v>GLB</v>
      </c>
      <c r="E972" s="243">
        <v>1</v>
      </c>
      <c r="F972" s="241"/>
      <c r="G972" s="220">
        <f>+VLOOKUP(B:B,INSUMOS!A:H,4,FALSE)</f>
        <v>4066.5798144</v>
      </c>
      <c r="H972" s="220">
        <f t="shared" ref="H972:J977" si="150">($E972+$F972)*G972</f>
        <v>4066.5798144</v>
      </c>
      <c r="I972" s="220">
        <f>+VLOOKUP(B:B,INSUMOS!A:H,5,FALSE)</f>
        <v>0</v>
      </c>
      <c r="J972" s="220">
        <f t="shared" si="150"/>
        <v>0</v>
      </c>
      <c r="K972" s="57"/>
      <c r="L972" s="103"/>
    </row>
    <row r="973" spans="1:12" ht="15" outlineLevel="1" x14ac:dyDescent="0.2">
      <c r="A973" s="246"/>
      <c r="B973" s="246" t="s">
        <v>283</v>
      </c>
      <c r="C973" s="217" t="str">
        <f>+VLOOKUP(B:B,INSUMOS!A:C,2,FALSE)</f>
        <v>ANDAMIO TUBULAR 15*15 C/CRUCETA</v>
      </c>
      <c r="D973" s="190" t="str">
        <f>+VLOOKUP(B:B,INSUMOS!A:C,3,FALSE)</f>
        <v>DIA</v>
      </c>
      <c r="E973" s="243">
        <v>0.1</v>
      </c>
      <c r="F973" s="241"/>
      <c r="G973" s="220">
        <f>+VLOOKUP(B:B,INSUMOS!A:H,4,FALSE)</f>
        <v>3667.3493760000001</v>
      </c>
      <c r="H973" s="220">
        <f t="shared" si="150"/>
        <v>366.73493760000002</v>
      </c>
      <c r="I973" s="220">
        <f>+VLOOKUP(B:B,INSUMOS!A:H,5,FALSE)</f>
        <v>0</v>
      </c>
      <c r="J973" s="220">
        <f t="shared" si="150"/>
        <v>0</v>
      </c>
      <c r="K973" s="57"/>
      <c r="L973" s="103"/>
    </row>
    <row r="974" spans="1:12" ht="15" outlineLevel="1" x14ac:dyDescent="0.2">
      <c r="A974" s="165"/>
      <c r="B974" s="165" t="s">
        <v>403</v>
      </c>
      <c r="C974" s="217" t="str">
        <f>+VLOOKUP(B:B,INSUMOS!A:C,2,FALSE)</f>
        <v>GRAFIL 4mm</v>
      </c>
      <c r="D974" s="190" t="str">
        <f>+VLOOKUP(B:B,INSUMOS!A:C,3,FALSE)</f>
        <v>UN</v>
      </c>
      <c r="E974" s="239">
        <f>1/6*2</f>
        <v>0.33333333333333331</v>
      </c>
      <c r="F974" s="240"/>
      <c r="G974" s="220">
        <f>+VLOOKUP(B:B,INSUMOS!A:H,4,FALSE)</f>
        <v>10398.560256000001</v>
      </c>
      <c r="H974" s="220">
        <f t="shared" si="150"/>
        <v>3466.1867520000001</v>
      </c>
      <c r="I974" s="220">
        <f>+VLOOKUP(B:B,INSUMOS!A:H,5,FALSE)</f>
        <v>0</v>
      </c>
      <c r="J974" s="220">
        <f t="shared" si="150"/>
        <v>0</v>
      </c>
      <c r="K974" s="57"/>
      <c r="L974" s="103"/>
    </row>
    <row r="975" spans="1:12" s="33" customFormat="1" ht="15" outlineLevel="1" x14ac:dyDescent="0.2">
      <c r="A975" s="246"/>
      <c r="B975" s="246" t="s">
        <v>427</v>
      </c>
      <c r="C975" s="217" t="str">
        <f>+VLOOKUP(B:B,INSUMOS!A:C,2,FALSE)</f>
        <v>BLOQUE P-H N,4 ESTRIADO 33X11, 5X23</v>
      </c>
      <c r="D975" s="190" t="str">
        <f>+VLOOKUP(B:B,INSUMOS!A:C,3,FALSE)</f>
        <v>UN</v>
      </c>
      <c r="E975" s="243">
        <v>12.25</v>
      </c>
      <c r="F975" s="241"/>
      <c r="G975" s="220">
        <f>+VLOOKUP(B:B,INSUMOS!A:H,4,FALSE)</f>
        <v>1708.7434140671999</v>
      </c>
      <c r="H975" s="220">
        <f t="shared" si="150"/>
        <v>20932.1068223232</v>
      </c>
      <c r="I975" s="220">
        <f>+VLOOKUP(B:B,INSUMOS!A:H,5,FALSE)</f>
        <v>0</v>
      </c>
      <c r="J975" s="220">
        <f t="shared" si="150"/>
        <v>0</v>
      </c>
      <c r="K975" s="57"/>
      <c r="L975" s="103"/>
    </row>
    <row r="976" spans="1:12" ht="15" outlineLevel="1" x14ac:dyDescent="0.2">
      <c r="A976" s="246"/>
      <c r="B976" s="246" t="s">
        <v>225</v>
      </c>
      <c r="C976" s="217" t="str">
        <f>+VLOOKUP(B:B,INSUMOS!A:C,2,FALSE)</f>
        <v>MORTERO 1:4 (HECHO EN OBRA)</v>
      </c>
      <c r="D976" s="190" t="str">
        <f>+VLOOKUP(B:B,INSUMOS!A:C,3,FALSE)</f>
        <v>M3</v>
      </c>
      <c r="E976" s="243">
        <v>0.02</v>
      </c>
      <c r="F976" s="241"/>
      <c r="G976" s="220">
        <f>+VLOOKUP(B:B,INSUMOS!A:H,4,FALSE)</f>
        <v>709757.44404480001</v>
      </c>
      <c r="H976" s="220">
        <f t="shared" si="150"/>
        <v>14195.148880896</v>
      </c>
      <c r="I976" s="220">
        <f>+VLOOKUP(B:B,INSUMOS!A:H,5,FALSE)</f>
        <v>0</v>
      </c>
      <c r="J976" s="220">
        <f t="shared" si="150"/>
        <v>0</v>
      </c>
      <c r="K976" s="57"/>
      <c r="L976" s="103"/>
    </row>
    <row r="977" spans="1:12" ht="15" outlineLevel="1" x14ac:dyDescent="0.2">
      <c r="A977" s="246"/>
      <c r="B977" s="246" t="s">
        <v>105</v>
      </c>
      <c r="C977" s="217" t="str">
        <f>+VLOOKUP(B:B,INSUMOS!A:C,2,FALSE)</f>
        <v>CUADRILLA AA  (OFICIAL + 2 AYUDANTE)- ALBAÑILERIA CON PRESTACIONES</v>
      </c>
      <c r="D977" s="190" t="str">
        <f>+VLOOKUP(B:B,INSUMOS!A:C,3,FALSE)</f>
        <v>HC</v>
      </c>
      <c r="E977" s="243">
        <v>0.5</v>
      </c>
      <c r="F977" s="241"/>
      <c r="G977" s="220">
        <f>+VLOOKUP(B:B,INSUMOS!A:H,4,FALSE)</f>
        <v>40394.268199999999</v>
      </c>
      <c r="H977" s="220">
        <f t="shared" si="150"/>
        <v>20197.134099999999</v>
      </c>
      <c r="I977" s="220">
        <f>+VLOOKUP(B:B,INSUMOS!A:H,5,FALSE)</f>
        <v>0</v>
      </c>
      <c r="J977" s="220">
        <f t="shared" si="150"/>
        <v>0</v>
      </c>
      <c r="K977" s="57"/>
      <c r="L977" s="103"/>
    </row>
    <row r="978" spans="1:12" s="33" customFormat="1" ht="15" x14ac:dyDescent="0.2">
      <c r="A978" s="211" t="s">
        <v>2059</v>
      </c>
      <c r="B978" s="211"/>
      <c r="C978" s="212" t="s">
        <v>2060</v>
      </c>
      <c r="D978" s="213" t="s">
        <v>233</v>
      </c>
      <c r="E978" s="214"/>
      <c r="F978" s="215"/>
      <c r="G978" s="216"/>
      <c r="H978" s="216">
        <f>SUBTOTAL(9,H979:H984)</f>
        <v>151604.21767150296</v>
      </c>
      <c r="I978" s="216"/>
      <c r="J978" s="216">
        <f>SUBTOTAL(9,J979:J984)</f>
        <v>0</v>
      </c>
      <c r="K978" s="57"/>
      <c r="L978" s="103"/>
    </row>
    <row r="979" spans="1:12" s="33" customFormat="1" ht="15" outlineLevel="1" x14ac:dyDescent="0.2">
      <c r="A979" s="165"/>
      <c r="B979" s="165" t="s">
        <v>251</v>
      </c>
      <c r="C979" s="217" t="str">
        <f>+VLOOKUP(B:B,INSUMOS!A:C,2,FALSE)</f>
        <v>HERRAMIENTA MENOR</v>
      </c>
      <c r="D979" s="190" t="str">
        <f>+VLOOKUP(B:B,INSUMOS!A:C,3,FALSE)</f>
        <v>GLB</v>
      </c>
      <c r="E979" s="239">
        <v>1</v>
      </c>
      <c r="F979" s="240"/>
      <c r="G979" s="220">
        <f>+VLOOKUP(B:B,INSUMOS!A:H,4,FALSE)</f>
        <v>4066.5798144</v>
      </c>
      <c r="H979" s="220">
        <f t="shared" ref="H979:J984" si="151">($E979+$F979)*G979</f>
        <v>4066.5798144</v>
      </c>
      <c r="I979" s="220">
        <f>+VLOOKUP(B:B,INSUMOS!A:H,5,FALSE)</f>
        <v>0</v>
      </c>
      <c r="J979" s="220">
        <f t="shared" si="151"/>
        <v>0</v>
      </c>
      <c r="K979" s="57"/>
      <c r="L979" s="103"/>
    </row>
    <row r="980" spans="1:12" s="33" customFormat="1" ht="15" outlineLevel="1" x14ac:dyDescent="0.2">
      <c r="A980" s="165"/>
      <c r="B980" s="165" t="s">
        <v>283</v>
      </c>
      <c r="C980" s="217" t="str">
        <f>+VLOOKUP(B:B,INSUMOS!A:C,2,FALSE)</f>
        <v>ANDAMIO TUBULAR 15*15 C/CRUCETA</v>
      </c>
      <c r="D980" s="190" t="str">
        <f>+VLOOKUP(B:B,INSUMOS!A:C,3,FALSE)</f>
        <v>DIA</v>
      </c>
      <c r="E980" s="239">
        <v>0.13400000000000001</v>
      </c>
      <c r="F980" s="240"/>
      <c r="G980" s="220">
        <f>+VLOOKUP(B:B,INSUMOS!A:H,4,FALSE)</f>
        <v>3667.3493760000001</v>
      </c>
      <c r="H980" s="220">
        <f t="shared" si="151"/>
        <v>491.42481638400005</v>
      </c>
      <c r="I980" s="220">
        <f>+VLOOKUP(B:B,INSUMOS!A:H,5,FALSE)</f>
        <v>0</v>
      </c>
      <c r="J980" s="220">
        <f t="shared" si="151"/>
        <v>0</v>
      </c>
      <c r="K980" s="57"/>
      <c r="L980" s="103"/>
    </row>
    <row r="981" spans="1:12" ht="15" outlineLevel="1" x14ac:dyDescent="0.2">
      <c r="A981" s="165"/>
      <c r="B981" s="165" t="s">
        <v>421</v>
      </c>
      <c r="C981" s="217" t="str">
        <f>+VLOOKUP(B:B,INSUMOS!A:C,2,FALSE)</f>
        <v>LADRILLO TOLETE COMUN</v>
      </c>
      <c r="D981" s="190" t="str">
        <f>+VLOOKUP(B:B,INSUMOS!A:C,3,FALSE)</f>
        <v>UN</v>
      </c>
      <c r="E981" s="239">
        <v>55</v>
      </c>
      <c r="F981" s="240">
        <f>E981*0.1</f>
        <v>5.5</v>
      </c>
      <c r="G981" s="220">
        <f>+VLOOKUP(B:B,INSUMOS!A:H,4,FALSE)</f>
        <v>1052.2352639999999</v>
      </c>
      <c r="H981" s="220">
        <f t="shared" si="151"/>
        <v>63660.233471999993</v>
      </c>
      <c r="I981" s="220">
        <f>+VLOOKUP(B:B,INSUMOS!A:H,5,FALSE)</f>
        <v>0</v>
      </c>
      <c r="J981" s="220">
        <f t="shared" si="151"/>
        <v>0</v>
      </c>
      <c r="K981" s="57"/>
      <c r="L981" s="103"/>
    </row>
    <row r="982" spans="1:12" ht="15" outlineLevel="1" x14ac:dyDescent="0.2">
      <c r="A982" s="165"/>
      <c r="B982" s="165" t="s">
        <v>403</v>
      </c>
      <c r="C982" s="217" t="str">
        <f>+VLOOKUP(B:B,INSUMOS!A:C,2,FALSE)</f>
        <v>GRAFIL 4mm</v>
      </c>
      <c r="D982" s="190" t="str">
        <f>+VLOOKUP(B:B,INSUMOS!A:C,3,FALSE)</f>
        <v>UN</v>
      </c>
      <c r="E982" s="239">
        <f>1/6*2</f>
        <v>0.33333333333333331</v>
      </c>
      <c r="F982" s="240"/>
      <c r="G982" s="220">
        <f>+VLOOKUP(B:B,INSUMOS!A:H,4,FALSE)</f>
        <v>10398.560256000001</v>
      </c>
      <c r="H982" s="220">
        <f t="shared" si="151"/>
        <v>3466.1867520000001</v>
      </c>
      <c r="I982" s="220">
        <f>+VLOOKUP(B:B,INSUMOS!A:H,5,FALSE)</f>
        <v>0</v>
      </c>
      <c r="J982" s="220">
        <f t="shared" si="151"/>
        <v>0</v>
      </c>
      <c r="K982" s="57"/>
      <c r="L982" s="103"/>
    </row>
    <row r="983" spans="1:12" ht="15" outlineLevel="1" x14ac:dyDescent="0.2">
      <c r="A983" s="165"/>
      <c r="B983" s="165" t="s">
        <v>225</v>
      </c>
      <c r="C983" s="217" t="str">
        <f>+VLOOKUP(B:B,INSUMOS!A:C,2,FALSE)</f>
        <v>MORTERO 1:4 (HECHO EN OBRA)</v>
      </c>
      <c r="D983" s="190" t="str">
        <f>+VLOOKUP(B:B,INSUMOS!A:C,3,FALSE)</f>
        <v>M3</v>
      </c>
      <c r="E983" s="239">
        <v>2.7495078918988586E-2</v>
      </c>
      <c r="F983" s="240">
        <v>1.3747539459494293E-3</v>
      </c>
      <c r="G983" s="220">
        <f>+VLOOKUP(B:B,INSUMOS!A:H,4,FALSE)</f>
        <v>709757.44404480001</v>
      </c>
      <c r="H983" s="220">
        <f t="shared" si="151"/>
        <v>20490.578784218971</v>
      </c>
      <c r="I983" s="220">
        <f>+VLOOKUP(B:B,INSUMOS!A:H,5,FALSE)</f>
        <v>0</v>
      </c>
      <c r="J983" s="220">
        <f t="shared" si="151"/>
        <v>0</v>
      </c>
      <c r="K983" s="57"/>
      <c r="L983" s="103"/>
    </row>
    <row r="984" spans="1:12" ht="30" outlineLevel="1" x14ac:dyDescent="0.2">
      <c r="A984" s="165"/>
      <c r="B984" s="165" t="s">
        <v>101</v>
      </c>
      <c r="C984" s="217" t="str">
        <f>+VLOOKUP(B:B,INSUMOS!A:C,2,FALSE)</f>
        <v>CUADRILLA (HORA OFICIAL INSTALACIONES CON PRESTACIONES + HORA DE 2 AYUDANTES INSTALACIONES CON PRESTACIONES)</v>
      </c>
      <c r="D984" s="190" t="str">
        <f>+VLOOKUP(B:B,INSUMOS!A:C,3,FALSE)</f>
        <v>HC</v>
      </c>
      <c r="E984" s="239">
        <v>1.25</v>
      </c>
      <c r="F984" s="240"/>
      <c r="G984" s="220">
        <f>+VLOOKUP(B:B,INSUMOS!A:H,4,FALSE)</f>
        <v>47543.371226000003</v>
      </c>
      <c r="H984" s="220">
        <f t="shared" si="151"/>
        <v>59429.214032500007</v>
      </c>
      <c r="I984" s="220">
        <f>+VLOOKUP(B:B,INSUMOS!A:H,5,FALSE)</f>
        <v>0</v>
      </c>
      <c r="J984" s="220">
        <f t="shared" si="151"/>
        <v>0</v>
      </c>
      <c r="K984" s="57"/>
      <c r="L984" s="103"/>
    </row>
    <row r="985" spans="1:12" ht="15" x14ac:dyDescent="0.2">
      <c r="A985" s="211" t="s">
        <v>2061</v>
      </c>
      <c r="B985" s="211"/>
      <c r="C985" s="212" t="s">
        <v>2062</v>
      </c>
      <c r="D985" s="213" t="s">
        <v>233</v>
      </c>
      <c r="E985" s="214"/>
      <c r="F985" s="215"/>
      <c r="G985" s="216"/>
      <c r="H985" s="216">
        <f>SUBTOTAL(9,H986:H998)</f>
        <v>72385.74763877409</v>
      </c>
      <c r="I985" s="216"/>
      <c r="J985" s="216">
        <f>SUBTOTAL(9,J986:J998)</f>
        <v>0</v>
      </c>
      <c r="K985" s="57"/>
      <c r="L985" s="103"/>
    </row>
    <row r="986" spans="1:12" ht="15" outlineLevel="1" x14ac:dyDescent="0.2">
      <c r="A986" s="165"/>
      <c r="B986" s="165" t="s">
        <v>251</v>
      </c>
      <c r="C986" s="217" t="str">
        <f>+VLOOKUP(B:B,INSUMOS!A:C,2,FALSE)</f>
        <v>HERRAMIENTA MENOR</v>
      </c>
      <c r="D986" s="190" t="str">
        <f>+VLOOKUP(B:B,INSUMOS!A:C,3,FALSE)</f>
        <v>GLB</v>
      </c>
      <c r="E986" s="239">
        <v>1.5</v>
      </c>
      <c r="F986" s="240"/>
      <c r="G986" s="220">
        <f>+VLOOKUP(B:B,INSUMOS!A:H,4,FALSE)</f>
        <v>4066.5798144</v>
      </c>
      <c r="H986" s="220">
        <f t="shared" ref="H986:J998" si="152">($E986+$F986)*G986</f>
        <v>6099.8697216</v>
      </c>
      <c r="I986" s="220">
        <f>+VLOOKUP(B:B,INSUMOS!A:H,5,FALSE)</f>
        <v>0</v>
      </c>
      <c r="J986" s="220">
        <f t="shared" si="152"/>
        <v>0</v>
      </c>
      <c r="K986" s="57"/>
      <c r="L986" s="103"/>
    </row>
    <row r="987" spans="1:12" ht="15" outlineLevel="1" x14ac:dyDescent="0.2">
      <c r="A987" s="165"/>
      <c r="B987" s="165" t="s">
        <v>1137</v>
      </c>
      <c r="C987" s="217" t="str">
        <f>+VLOOKUP(B:B,INSUMOS!A:C,2,FALSE)</f>
        <v>CANAL B9 X 244 CALIBRE 26</v>
      </c>
      <c r="D987" s="190" t="str">
        <f>+VLOOKUP(B:B,INSUMOS!A:C,3,FALSE)</f>
        <v>UN</v>
      </c>
      <c r="E987" s="239">
        <v>0.35</v>
      </c>
      <c r="F987" s="240"/>
      <c r="G987" s="220">
        <f>+VLOOKUP(B:B,INSUMOS!A:H,4,FALSE)</f>
        <v>11324.9358031872</v>
      </c>
      <c r="H987" s="220">
        <f t="shared" si="152"/>
        <v>3963.7275311155195</v>
      </c>
      <c r="I987" s="220">
        <f>+VLOOKUP(B:B,INSUMOS!A:H,5,FALSE)</f>
        <v>0</v>
      </c>
      <c r="J987" s="220">
        <f t="shared" si="152"/>
        <v>0</v>
      </c>
      <c r="K987" s="57"/>
      <c r="L987" s="103"/>
    </row>
    <row r="988" spans="1:12" ht="15" outlineLevel="1" x14ac:dyDescent="0.2">
      <c r="A988" s="165"/>
      <c r="B988" s="165" t="s">
        <v>713</v>
      </c>
      <c r="C988" s="217" t="str">
        <f>+VLOOKUP(B:B,INSUMOS!A:C,2,FALSE)</f>
        <v>CARGA FUERTE MAS CLAVO BAJAVEL 5/16"X 1"</v>
      </c>
      <c r="D988" s="190" t="str">
        <f>+VLOOKUP(B:B,INSUMOS!A:C,3,FALSE)</f>
        <v>UN</v>
      </c>
      <c r="E988" s="239">
        <v>1.1599999999999999</v>
      </c>
      <c r="F988" s="240"/>
      <c r="G988" s="220">
        <f>+VLOOKUP(B:B,INSUMOS!A:H,4,FALSE)</f>
        <v>779.89201919999994</v>
      </c>
      <c r="H988" s="220">
        <f t="shared" si="152"/>
        <v>904.67474227199989</v>
      </c>
      <c r="I988" s="220">
        <f>+VLOOKUP(B:B,INSUMOS!A:H,5,FALSE)</f>
        <v>0</v>
      </c>
      <c r="J988" s="220">
        <f t="shared" si="152"/>
        <v>0</v>
      </c>
      <c r="K988" s="57"/>
      <c r="L988" s="103"/>
    </row>
    <row r="989" spans="1:12" ht="15" outlineLevel="1" x14ac:dyDescent="0.2">
      <c r="A989" s="165"/>
      <c r="B989" s="165" t="s">
        <v>783</v>
      </c>
      <c r="C989" s="217" t="str">
        <f>+VLOOKUP(B:B,INSUMOS!A:C,2,FALSE)</f>
        <v xml:space="preserve">CINTA DE PAPEL SUPERCINTA DE 75 m x 50 mm </v>
      </c>
      <c r="D989" s="190" t="str">
        <f>+VLOOKUP(B:B,INSUMOS!A:C,3,FALSE)</f>
        <v>RL</v>
      </c>
      <c r="E989" s="239">
        <v>7.0000000000000007E-2</v>
      </c>
      <c r="F989" s="240">
        <v>2.1000000000000003E-3</v>
      </c>
      <c r="G989" s="220">
        <f>+VLOOKUP(B:B,INSUMOS!A:H,4,FALSE)</f>
        <v>6682.9318502400001</v>
      </c>
      <c r="H989" s="220">
        <f t="shared" si="152"/>
        <v>481.83938640230406</v>
      </c>
      <c r="I989" s="220">
        <f>+VLOOKUP(B:B,INSUMOS!A:H,5,FALSE)</f>
        <v>0</v>
      </c>
      <c r="J989" s="220">
        <f t="shared" si="152"/>
        <v>0</v>
      </c>
      <c r="K989" s="57"/>
      <c r="L989" s="103"/>
    </row>
    <row r="990" spans="1:12" ht="15" outlineLevel="1" x14ac:dyDescent="0.2">
      <c r="A990" s="165"/>
      <c r="B990" s="165" t="s">
        <v>785</v>
      </c>
      <c r="C990" s="217" t="str">
        <f>+VLOOKUP(B:B,INSUMOS!A:C,2,FALSE)</f>
        <v>LAMINA  DE YESO ESTANDAR PARA PANELES DIVISORIOS 1/2" 2,44 M x 1,22 M</v>
      </c>
      <c r="D990" s="190" t="str">
        <f>+VLOOKUP(B:B,INSUMOS!A:C,3,FALSE)</f>
        <v>UN</v>
      </c>
      <c r="E990" s="239">
        <v>0.71</v>
      </c>
      <c r="F990" s="240"/>
      <c r="G990" s="220">
        <f>+VLOOKUP(B:B,INSUMOS!A:H,4,FALSE)</f>
        <v>31084.88658432</v>
      </c>
      <c r="H990" s="220">
        <f t="shared" si="152"/>
        <v>22070.2694748672</v>
      </c>
      <c r="I990" s="220">
        <f>+VLOOKUP(B:B,INSUMOS!A:H,5,FALSE)</f>
        <v>0</v>
      </c>
      <c r="J990" s="220">
        <f t="shared" si="152"/>
        <v>0</v>
      </c>
      <c r="K990" s="57"/>
      <c r="L990" s="103"/>
    </row>
    <row r="991" spans="1:12" ht="15" outlineLevel="1" x14ac:dyDescent="0.2">
      <c r="A991" s="165"/>
      <c r="B991" s="165" t="s">
        <v>612</v>
      </c>
      <c r="C991" s="217" t="str">
        <f>+VLOOKUP(B:B,INSUMOS!A:C,2,FALSE)</f>
        <v>LIJA DE AGUA #400</v>
      </c>
      <c r="D991" s="190" t="str">
        <f>+VLOOKUP(B:B,INSUMOS!A:C,3,FALSE)</f>
        <v>UN</v>
      </c>
      <c r="E991" s="239">
        <v>0.42</v>
      </c>
      <c r="F991" s="240">
        <v>1.2599999999999998E-2</v>
      </c>
      <c r="G991" s="220">
        <f>+VLOOKUP(B:B,INSUMOS!A:H,4,FALSE)</f>
        <v>1484.6791990272</v>
      </c>
      <c r="H991" s="220">
        <f t="shared" si="152"/>
        <v>642.27222149916668</v>
      </c>
      <c r="I991" s="220">
        <f>+VLOOKUP(B:B,INSUMOS!A:H,5,FALSE)</f>
        <v>0</v>
      </c>
      <c r="J991" s="220">
        <f t="shared" si="152"/>
        <v>0</v>
      </c>
      <c r="K991" s="57"/>
      <c r="L991" s="103"/>
    </row>
    <row r="992" spans="1:12" ht="15" outlineLevel="1" x14ac:dyDescent="0.2">
      <c r="A992" s="165"/>
      <c r="B992" s="165" t="s">
        <v>721</v>
      </c>
      <c r="C992" s="217" t="str">
        <f>+VLOOKUP(B:B,INSUMOS!A:C,2,FALSE)</f>
        <v xml:space="preserve">MASILLA SUPERMASTICK PR </v>
      </c>
      <c r="D992" s="190" t="str">
        <f>+VLOOKUP(B:B,INSUMOS!A:C,3,FALSE)</f>
        <v>GAL</v>
      </c>
      <c r="E992" s="239">
        <v>0.09</v>
      </c>
      <c r="F992" s="240">
        <v>2.6999999999999997E-3</v>
      </c>
      <c r="G992" s="220">
        <f>+VLOOKUP(B:B,INSUMOS!A:H,4,FALSE)</f>
        <v>15933.31774464</v>
      </c>
      <c r="H992" s="220">
        <f t="shared" si="152"/>
        <v>1477.018554928128</v>
      </c>
      <c r="I992" s="220">
        <f>+VLOOKUP(B:B,INSUMOS!A:H,5,FALSE)</f>
        <v>0</v>
      </c>
      <c r="J992" s="220">
        <f t="shared" si="152"/>
        <v>0</v>
      </c>
      <c r="K992" s="57"/>
      <c r="L992" s="103"/>
    </row>
    <row r="993" spans="1:12" s="33" customFormat="1" ht="15" outlineLevel="1" x14ac:dyDescent="0.2">
      <c r="A993" s="165"/>
      <c r="B993" s="165" t="s">
        <v>787</v>
      </c>
      <c r="C993" s="217" t="str">
        <f>+VLOOKUP(B:B,INSUMOS!A:C,2,FALSE)</f>
        <v>MASTER 1 IMPERMEABILIZANTE LIQUIDO</v>
      </c>
      <c r="D993" s="190" t="str">
        <f>+VLOOKUP(B:B,INSUMOS!A:C,3,FALSE)</f>
        <v>GAL</v>
      </c>
      <c r="E993" s="239">
        <v>7.0000000000000007E-2</v>
      </c>
      <c r="F993" s="240">
        <v>2.1000000000000003E-3</v>
      </c>
      <c r="G993" s="220">
        <f>+VLOOKUP(B:B,INSUMOS!A:H,4,FALSE)</f>
        <v>43314.955161599995</v>
      </c>
      <c r="H993" s="220">
        <f t="shared" si="152"/>
        <v>3123.0082671513601</v>
      </c>
      <c r="I993" s="220">
        <f>+VLOOKUP(B:B,INSUMOS!A:H,5,FALSE)</f>
        <v>0</v>
      </c>
      <c r="J993" s="220">
        <f t="shared" si="152"/>
        <v>0</v>
      </c>
      <c r="K993" s="57"/>
      <c r="L993" s="103"/>
    </row>
    <row r="994" spans="1:12" s="33" customFormat="1" ht="15" outlineLevel="1" x14ac:dyDescent="0.2">
      <c r="A994" s="165"/>
      <c r="B994" s="165" t="s">
        <v>843</v>
      </c>
      <c r="C994" s="217" t="str">
        <f>+VLOOKUP(B:B,INSUMOS!A:C,2,FALSE)</f>
        <v>PARAL B9 X 244 CAL 26</v>
      </c>
      <c r="D994" s="190" t="str">
        <f>+VLOOKUP(B:B,INSUMOS!A:C,3,FALSE)</f>
        <v>UN</v>
      </c>
      <c r="E994" s="239">
        <v>0.71</v>
      </c>
      <c r="F994" s="240"/>
      <c r="G994" s="220">
        <f>+VLOOKUP(B:B,INSUMOS!A:H,4,FALSE)</f>
        <v>13662.1360131072</v>
      </c>
      <c r="H994" s="220">
        <f t="shared" si="152"/>
        <v>9700.1165693061121</v>
      </c>
      <c r="I994" s="220">
        <f>+VLOOKUP(B:B,INSUMOS!A:H,5,FALSE)</f>
        <v>0</v>
      </c>
      <c r="J994" s="220">
        <f t="shared" si="152"/>
        <v>0</v>
      </c>
      <c r="K994" s="57"/>
      <c r="L994" s="103"/>
    </row>
    <row r="995" spans="1:12" s="33" customFormat="1" ht="15" outlineLevel="1" x14ac:dyDescent="0.2">
      <c r="A995" s="165"/>
      <c r="B995" s="165" t="s">
        <v>789</v>
      </c>
      <c r="C995" s="217" t="str">
        <f>+VLOOKUP(B:B,INSUMOS!A:C,2,FALSE)</f>
        <v>TORNILLO 7 X 7/16</v>
      </c>
      <c r="D995" s="190" t="str">
        <f>+VLOOKUP(B:B,INSUMOS!A:C,3,FALSE)</f>
        <v>UN</v>
      </c>
      <c r="E995" s="239">
        <v>2.82</v>
      </c>
      <c r="F995" s="240">
        <v>8.4599999999999995E-2</v>
      </c>
      <c r="G995" s="220">
        <f>+VLOOKUP(B:B,INSUMOS!A:H,4,FALSE)</f>
        <v>45.555597311999996</v>
      </c>
      <c r="H995" s="220">
        <f t="shared" si="152"/>
        <v>132.32078795243518</v>
      </c>
      <c r="I995" s="220">
        <f>+VLOOKUP(B:B,INSUMOS!A:H,5,FALSE)</f>
        <v>0</v>
      </c>
      <c r="J995" s="220">
        <f t="shared" si="152"/>
        <v>0</v>
      </c>
      <c r="K995" s="57"/>
      <c r="L995" s="103"/>
    </row>
    <row r="996" spans="1:12" s="33" customFormat="1" ht="15" outlineLevel="1" x14ac:dyDescent="0.2">
      <c r="A996" s="165"/>
      <c r="B996" s="165" t="s">
        <v>791</v>
      </c>
      <c r="C996" s="217" t="str">
        <f>+VLOOKUP(B:B,INSUMOS!A:C,2,FALSE)</f>
        <v>TORNILLO GRABBER 6X1"</v>
      </c>
      <c r="D996" s="190" t="str">
        <f>+VLOOKUP(B:B,INSUMOS!A:C,3,FALSE)</f>
        <v>UN</v>
      </c>
      <c r="E996" s="239">
        <v>27.22</v>
      </c>
      <c r="F996" s="240">
        <v>0.81659999999999988</v>
      </c>
      <c r="G996" s="220">
        <f>+VLOOKUP(B:B,INSUMOS!A:H,4,FALSE)</f>
        <v>31.567057920000003</v>
      </c>
      <c r="H996" s="220">
        <f t="shared" si="152"/>
        <v>885.03297607987213</v>
      </c>
      <c r="I996" s="220">
        <f>+VLOOKUP(B:B,INSUMOS!A:H,5,FALSE)</f>
        <v>0</v>
      </c>
      <c r="J996" s="220">
        <f t="shared" si="152"/>
        <v>0</v>
      </c>
      <c r="K996" s="57"/>
      <c r="L996" s="103"/>
    </row>
    <row r="997" spans="1:12" s="33" customFormat="1" ht="15" outlineLevel="1" x14ac:dyDescent="0.2">
      <c r="A997" s="159"/>
      <c r="B997" s="159" t="s">
        <v>52</v>
      </c>
      <c r="C997" s="217" t="str">
        <f>+VLOOKUP(B:B,INSUMOS!A:C,2,FALSE)</f>
        <v xml:space="preserve">AYUDANTE DRYWALL CON PRESTACIONES </v>
      </c>
      <c r="D997" s="190" t="str">
        <f>+VLOOKUP(B:B,INSUMOS!A:C,3,FALSE)</f>
        <v>JR</v>
      </c>
      <c r="E997" s="239">
        <v>0.1</v>
      </c>
      <c r="F997" s="240"/>
      <c r="G997" s="220">
        <f>+VLOOKUP(B:B,INSUMOS!A:H,4,FALSE)</f>
        <v>94102.071232000002</v>
      </c>
      <c r="H997" s="220">
        <f t="shared" si="152"/>
        <v>9410.2071231999998</v>
      </c>
      <c r="I997" s="220">
        <f>+VLOOKUP(B:B,INSUMOS!A:H,5,FALSE)</f>
        <v>0</v>
      </c>
      <c r="J997" s="220">
        <f t="shared" si="152"/>
        <v>0</v>
      </c>
      <c r="K997" s="57"/>
      <c r="L997" s="103"/>
    </row>
    <row r="998" spans="1:12" s="33" customFormat="1" ht="15" outlineLevel="1" x14ac:dyDescent="0.2">
      <c r="A998" s="159"/>
      <c r="B998" s="159" t="s">
        <v>54</v>
      </c>
      <c r="C998" s="217" t="str">
        <f>+VLOOKUP(B:B,INSUMOS!A:C,2,FALSE)</f>
        <v>OFICIAL DRYWALL CON PRESTACIONES</v>
      </c>
      <c r="D998" s="190" t="str">
        <f>+VLOOKUP(B:B,INSUMOS!A:C,3,FALSE)</f>
        <v>JR</v>
      </c>
      <c r="E998" s="239">
        <v>0.1</v>
      </c>
      <c r="F998" s="240"/>
      <c r="G998" s="220">
        <f>+VLOOKUP(B:B,INSUMOS!A:H,4,FALSE)</f>
        <v>134953.90282399999</v>
      </c>
      <c r="H998" s="220">
        <f t="shared" si="152"/>
        <v>13495.3902824</v>
      </c>
      <c r="I998" s="220">
        <f>+VLOOKUP(B:B,INSUMOS!A:H,5,FALSE)</f>
        <v>0</v>
      </c>
      <c r="J998" s="220">
        <f t="shared" si="152"/>
        <v>0</v>
      </c>
      <c r="K998" s="57"/>
      <c r="L998" s="103"/>
    </row>
    <row r="999" spans="1:12" s="33" customFormat="1" x14ac:dyDescent="0.2">
      <c r="A999" s="211" t="s">
        <v>2063</v>
      </c>
      <c r="B999" s="211"/>
      <c r="C999" s="260" t="s">
        <v>2064</v>
      </c>
      <c r="D999" s="213" t="s">
        <v>362</v>
      </c>
      <c r="E999" s="214"/>
      <c r="F999" s="215"/>
      <c r="G999" s="216"/>
      <c r="H999" s="216">
        <f>SUBTOTAL(9,H1000:H1005)</f>
        <v>19536.436509968</v>
      </c>
      <c r="I999" s="216"/>
      <c r="J999" s="216">
        <f>SUBTOTAL(9,J1000:J1005)</f>
        <v>0</v>
      </c>
      <c r="K999" s="57"/>
      <c r="L999" s="103"/>
    </row>
    <row r="1000" spans="1:12" s="33" customFormat="1" ht="15" outlineLevel="1" x14ac:dyDescent="0.2">
      <c r="A1000" s="246"/>
      <c r="B1000" s="246" t="s">
        <v>251</v>
      </c>
      <c r="C1000" s="217" t="str">
        <f>+VLOOKUP(B:B,INSUMOS!A:C,2,FALSE)</f>
        <v>HERRAMIENTA MENOR</v>
      </c>
      <c r="D1000" s="190" t="str">
        <f>+VLOOKUP(B:B,INSUMOS!A:C,3,FALSE)</f>
        <v>GLB</v>
      </c>
      <c r="E1000" s="243">
        <v>0.2</v>
      </c>
      <c r="F1000" s="241"/>
      <c r="G1000" s="220">
        <f>+VLOOKUP(B:B,INSUMOS!A:H,4,FALSE)</f>
        <v>4066.5798144</v>
      </c>
      <c r="H1000" s="220">
        <f t="shared" ref="H1000:J1005" si="153">($E1000+$F1000)*G1000</f>
        <v>813.31596288000003</v>
      </c>
      <c r="I1000" s="220">
        <f>+VLOOKUP(B:B,INSUMOS!A:H,5,FALSE)</f>
        <v>0</v>
      </c>
      <c r="J1000" s="220">
        <f t="shared" si="153"/>
        <v>0</v>
      </c>
      <c r="K1000" s="57"/>
      <c r="L1000" s="103"/>
    </row>
    <row r="1001" spans="1:12" s="33" customFormat="1" ht="15" outlineLevel="1" x14ac:dyDescent="0.2">
      <c r="A1001" s="246"/>
      <c r="B1001" s="246" t="s">
        <v>154</v>
      </c>
      <c r="C1001" s="217" t="str">
        <f>+VLOOKUP(B:B,INSUMOS!A:C,2,FALSE)</f>
        <v>ARENA LAVADA DE PEÑA  (INCLUYE TRANSPORTE)</v>
      </c>
      <c r="D1001" s="190" t="str">
        <f>+VLOOKUP(B:B,INSUMOS!A:C,3,FALSE)</f>
        <v>M3</v>
      </c>
      <c r="E1001" s="243">
        <f>0.01/4</f>
        <v>2.5000000000000001E-3</v>
      </c>
      <c r="F1001" s="241"/>
      <c r="G1001" s="220">
        <f>+VLOOKUP(B:B,INSUMOS!A:H,4,FALSE)</f>
        <v>323788.88374272001</v>
      </c>
      <c r="H1001" s="220">
        <f t="shared" si="153"/>
        <v>809.47220935680002</v>
      </c>
      <c r="I1001" s="220">
        <f>+VLOOKUP(B:B,INSUMOS!A:H,5,FALSE)</f>
        <v>0</v>
      </c>
      <c r="J1001" s="220">
        <f t="shared" si="153"/>
        <v>0</v>
      </c>
      <c r="K1001" s="57"/>
      <c r="L1001" s="103"/>
    </row>
    <row r="1002" spans="1:12" ht="15" outlineLevel="1" x14ac:dyDescent="0.2">
      <c r="A1002" s="165"/>
      <c r="B1002" s="165" t="s">
        <v>403</v>
      </c>
      <c r="C1002" s="217" t="str">
        <f>+VLOOKUP(B:B,INSUMOS!A:C,2,FALSE)</f>
        <v>GRAFIL 4mm</v>
      </c>
      <c r="D1002" s="190" t="str">
        <f>+VLOOKUP(B:B,INSUMOS!A:C,3,FALSE)</f>
        <v>UN</v>
      </c>
      <c r="E1002" s="239">
        <f>1/6*2</f>
        <v>0.33333333333333331</v>
      </c>
      <c r="F1002" s="240"/>
      <c r="G1002" s="220">
        <f>+VLOOKUP(B:B,INSUMOS!A:H,4,FALSE)</f>
        <v>10398.560256000001</v>
      </c>
      <c r="H1002" s="220">
        <f t="shared" si="153"/>
        <v>3466.1867520000001</v>
      </c>
      <c r="I1002" s="220">
        <f>+VLOOKUP(B:B,INSUMOS!A:H,5,FALSE)</f>
        <v>0</v>
      </c>
      <c r="J1002" s="220">
        <f t="shared" si="153"/>
        <v>0</v>
      </c>
      <c r="K1002" s="57"/>
      <c r="L1002" s="103"/>
    </row>
    <row r="1003" spans="1:12" s="33" customFormat="1" ht="15" outlineLevel="1" x14ac:dyDescent="0.2">
      <c r="A1003" s="246"/>
      <c r="B1003" s="246" t="s">
        <v>190</v>
      </c>
      <c r="C1003" s="217" t="str">
        <f>+VLOOKUP(B:B,INSUMOS!A:C,2,FALSE)</f>
        <v>CEMENTO GRIS</v>
      </c>
      <c r="D1003" s="190" t="str">
        <f>+VLOOKUP(B:B,INSUMOS!A:C,3,FALSE)</f>
        <v>KG</v>
      </c>
      <c r="E1003" s="243">
        <f>2.94/4</f>
        <v>0.73499999999999999</v>
      </c>
      <c r="F1003" s="241"/>
      <c r="G1003" s="220">
        <f>+VLOOKUP(B:B,INSUMOS!A:H,4,FALSE)</f>
        <v>635.05492991999995</v>
      </c>
      <c r="H1003" s="220">
        <f t="shared" si="153"/>
        <v>466.76537349119997</v>
      </c>
      <c r="I1003" s="220">
        <f>+VLOOKUP(B:B,INSUMOS!A:H,5,FALSE)</f>
        <v>0</v>
      </c>
      <c r="J1003" s="220">
        <f t="shared" si="153"/>
        <v>0</v>
      </c>
      <c r="K1003" s="57"/>
      <c r="L1003" s="103"/>
    </row>
    <row r="1004" spans="1:12" s="33" customFormat="1" ht="15" outlineLevel="1" x14ac:dyDescent="0.2">
      <c r="A1004" s="246"/>
      <c r="B1004" s="246" t="s">
        <v>425</v>
      </c>
      <c r="C1004" s="217" t="str">
        <f>+VLOOKUP(B:B,INSUMOS!A:C,2,FALSE)</f>
        <v>BLOQUE NO, 4</v>
      </c>
      <c r="D1004" s="190" t="str">
        <f>+VLOOKUP(B:B,INSUMOS!A:C,3,FALSE)</f>
        <v>UN</v>
      </c>
      <c r="E1004" s="243">
        <v>3.5</v>
      </c>
      <c r="F1004" s="241"/>
      <c r="G1004" s="220">
        <f>+VLOOKUP(B:B,INSUMOS!A:H,4,FALSE)</f>
        <v>1109.17976064</v>
      </c>
      <c r="H1004" s="220">
        <f t="shared" si="153"/>
        <v>3882.1291622400004</v>
      </c>
      <c r="I1004" s="220">
        <f>+VLOOKUP(B:B,INSUMOS!A:H,5,FALSE)</f>
        <v>0</v>
      </c>
      <c r="J1004" s="220">
        <f t="shared" si="153"/>
        <v>0</v>
      </c>
      <c r="K1004" s="57"/>
      <c r="L1004" s="103"/>
    </row>
    <row r="1005" spans="1:12" s="33" customFormat="1" ht="15" outlineLevel="1" x14ac:dyDescent="0.2">
      <c r="A1005" s="246"/>
      <c r="B1005" s="246" t="s">
        <v>105</v>
      </c>
      <c r="C1005" s="217" t="str">
        <f>+VLOOKUP(B:B,INSUMOS!A:C,2,FALSE)</f>
        <v>CUADRILLA AA  (OFICIAL + 2 AYUDANTE)- ALBAÑILERIA CON PRESTACIONES</v>
      </c>
      <c r="D1005" s="190" t="str">
        <f>+VLOOKUP(B:B,INSUMOS!A:C,3,FALSE)</f>
        <v>HC</v>
      </c>
      <c r="E1005" s="243">
        <v>0.25</v>
      </c>
      <c r="F1005" s="241"/>
      <c r="G1005" s="220">
        <f>+VLOOKUP(B:B,INSUMOS!A:H,4,FALSE)</f>
        <v>40394.268199999999</v>
      </c>
      <c r="H1005" s="220">
        <f t="shared" si="153"/>
        <v>10098.56705</v>
      </c>
      <c r="I1005" s="220">
        <f>+VLOOKUP(B:B,INSUMOS!A:H,5,FALSE)</f>
        <v>0</v>
      </c>
      <c r="J1005" s="220">
        <f t="shared" si="153"/>
        <v>0</v>
      </c>
      <c r="K1005" s="57"/>
      <c r="L1005" s="103"/>
    </row>
    <row r="1006" spans="1:12" s="33" customFormat="1" ht="30" x14ac:dyDescent="0.2">
      <c r="A1006" s="211" t="s">
        <v>2065</v>
      </c>
      <c r="B1006" s="211"/>
      <c r="C1006" s="212" t="s">
        <v>2066</v>
      </c>
      <c r="D1006" s="213" t="s">
        <v>287</v>
      </c>
      <c r="E1006" s="214"/>
      <c r="F1006" s="215"/>
      <c r="G1006" s="216"/>
      <c r="H1006" s="216">
        <f>SUBTOTAL(9,H1007:H1012)</f>
        <v>68166.38183245511</v>
      </c>
      <c r="I1006" s="216"/>
      <c r="J1006" s="216">
        <f>SUBTOTAL(9,J1007:J1012)</f>
        <v>0</v>
      </c>
      <c r="K1006" s="57"/>
      <c r="L1006" s="103"/>
    </row>
    <row r="1007" spans="1:12" s="33" customFormat="1" ht="15" outlineLevel="1" x14ac:dyDescent="0.2">
      <c r="A1007" s="246"/>
      <c r="B1007" s="246" t="s">
        <v>251</v>
      </c>
      <c r="C1007" s="217" t="str">
        <f>+VLOOKUP(B:B,INSUMOS!A:C,2,FALSE)</f>
        <v>HERRAMIENTA MENOR</v>
      </c>
      <c r="D1007" s="190" t="str">
        <f>+VLOOKUP(B:B,INSUMOS!A:C,3,FALSE)</f>
        <v>GLB</v>
      </c>
      <c r="E1007" s="243">
        <f>H1012*0.05/G1007</f>
        <v>0.14899843373402449</v>
      </c>
      <c r="F1007" s="241"/>
      <c r="G1007" s="220">
        <f>+VLOOKUP(B:B,INSUMOS!A:H,4,FALSE)</f>
        <v>4066.5798144</v>
      </c>
      <c r="H1007" s="220">
        <f t="shared" ref="H1007:J1012" si="154">($E1007+$F1007)*G1007</f>
        <v>605.91402300000004</v>
      </c>
      <c r="I1007" s="220">
        <f>+VLOOKUP(B:B,INSUMOS!A:H,5,FALSE)</f>
        <v>0</v>
      </c>
      <c r="J1007" s="220">
        <f t="shared" si="154"/>
        <v>0</v>
      </c>
      <c r="K1007" s="57"/>
      <c r="L1007" s="103"/>
    </row>
    <row r="1008" spans="1:12" s="33" customFormat="1" ht="15" outlineLevel="1" x14ac:dyDescent="0.2">
      <c r="A1008" s="246"/>
      <c r="B1008" s="246" t="s">
        <v>525</v>
      </c>
      <c r="C1008" s="217" t="str">
        <f>+VLOOKUP(B:B,INSUMOS!A:C,2,FALSE)</f>
        <v>TABLA CHAPA EN ORDINARIO 2,90 X 0,13 X 0,02</v>
      </c>
      <c r="D1008" s="190" t="str">
        <f>+VLOOKUP(B:B,INSUMOS!A:C,3,FALSE)</f>
        <v>UN</v>
      </c>
      <c r="E1008" s="243">
        <v>1</v>
      </c>
      <c r="F1008" s="262">
        <f>+E1008*0.03</f>
        <v>0.03</v>
      </c>
      <c r="G1008" s="220">
        <f>+VLOOKUP(B:B,INSUMOS!A:H,4,FALSE)</f>
        <v>11218.561007616001</v>
      </c>
      <c r="H1008" s="220">
        <f t="shared" si="154"/>
        <v>11555.117837844482</v>
      </c>
      <c r="I1008" s="220">
        <f>+VLOOKUP(B:B,INSUMOS!A:H,5,FALSE)</f>
        <v>0</v>
      </c>
      <c r="J1008" s="220">
        <f t="shared" si="154"/>
        <v>0</v>
      </c>
      <c r="K1008" s="57"/>
      <c r="L1008" s="103"/>
    </row>
    <row r="1009" spans="1:22" s="33" customFormat="1" ht="15" outlineLevel="1" x14ac:dyDescent="0.2">
      <c r="A1009" s="246"/>
      <c r="B1009" s="246" t="s">
        <v>421</v>
      </c>
      <c r="C1009" s="217" t="str">
        <f>+VLOOKUP(B:B,INSUMOS!A:C,2,FALSE)</f>
        <v>LADRILLO TOLETE COMUN</v>
      </c>
      <c r="D1009" s="190" t="str">
        <f>+VLOOKUP(B:B,INSUMOS!A:C,3,FALSE)</f>
        <v>UN</v>
      </c>
      <c r="E1009" s="243">
        <v>20</v>
      </c>
      <c r="F1009" s="262">
        <f>+E1009*0.03</f>
        <v>0.6</v>
      </c>
      <c r="G1009" s="220">
        <f>+VLOOKUP(B:B,INSUMOS!A:H,4,FALSE)</f>
        <v>1052.2352639999999</v>
      </c>
      <c r="H1009" s="220">
        <f t="shared" si="154"/>
        <v>21676.046438400001</v>
      </c>
      <c r="I1009" s="220">
        <f>+VLOOKUP(B:B,INSUMOS!A:H,5,FALSE)</f>
        <v>0</v>
      </c>
      <c r="J1009" s="220">
        <f t="shared" si="154"/>
        <v>0</v>
      </c>
      <c r="K1009" s="57"/>
      <c r="L1009" s="103"/>
    </row>
    <row r="1010" spans="1:22" ht="15" outlineLevel="1" x14ac:dyDescent="0.2">
      <c r="A1010" s="235"/>
      <c r="B1010" s="235" t="s">
        <v>213</v>
      </c>
      <c r="C1010" s="217" t="str">
        <f>+VLOOKUP(B:B,INSUMOS!A:C,2,FALSE)</f>
        <v>CONCRETO MEZCLA EN OBRA 1:2:4  AGREGADOS DE RIO (APRX, 2500 PSI)</v>
      </c>
      <c r="D1010" s="190" t="str">
        <f>+VLOOKUP(B:B,INSUMOS!A:C,3,FALSE)</f>
        <v>M3</v>
      </c>
      <c r="E1010" s="243">
        <v>2.8799999999999999E-2</v>
      </c>
      <c r="F1010" s="262">
        <f>+E1010*0.05</f>
        <v>1.4400000000000001E-3</v>
      </c>
      <c r="G1010" s="220">
        <f>+VLOOKUP(B:B,INSUMOS!A:H,4,FALSE)</f>
        <v>623679.8034414018</v>
      </c>
      <c r="H1010" s="220">
        <f t="shared" si="154"/>
        <v>18860.077256067991</v>
      </c>
      <c r="I1010" s="220">
        <f>+VLOOKUP(B:B,INSUMOS!A:H,5,FALSE)</f>
        <v>0</v>
      </c>
      <c r="J1010" s="220">
        <f t="shared" si="154"/>
        <v>0</v>
      </c>
      <c r="K1010" s="57"/>
      <c r="L1010" s="103"/>
    </row>
    <row r="1011" spans="1:22" ht="15" outlineLevel="1" x14ac:dyDescent="0.2">
      <c r="A1011" s="246"/>
      <c r="B1011" s="246" t="s">
        <v>221</v>
      </c>
      <c r="C1011" s="217" t="str">
        <f>+VLOOKUP(B:B,INSUMOS!A:C,2,FALSE)</f>
        <v>MORTERO 1:3 (HECHO EN OBRA)</v>
      </c>
      <c r="D1011" s="190" t="str">
        <f>+VLOOKUP(B:B,INSUMOS!A:C,3,FALSE)</f>
        <v>M3</v>
      </c>
      <c r="E1011" s="243">
        <f>0.00216*2</f>
        <v>4.3200000000000001E-3</v>
      </c>
      <c r="F1011" s="243">
        <f>+E1011*0.05</f>
        <v>2.1600000000000002E-4</v>
      </c>
      <c r="G1011" s="220">
        <f>+VLOOKUP(B:B,INSUMOS!A:H,4,FALSE)</f>
        <v>738744.66868224007</v>
      </c>
      <c r="H1011" s="220">
        <f t="shared" si="154"/>
        <v>3350.9458171426409</v>
      </c>
      <c r="I1011" s="220">
        <f>+VLOOKUP(B:B,INSUMOS!A:H,5,FALSE)</f>
        <v>0</v>
      </c>
      <c r="J1011" s="220">
        <f t="shared" si="154"/>
        <v>0</v>
      </c>
      <c r="K1011" s="57"/>
      <c r="L1011" s="103"/>
    </row>
    <row r="1012" spans="1:22" s="33" customFormat="1" ht="15" outlineLevel="1" x14ac:dyDescent="0.2">
      <c r="A1012" s="246"/>
      <c r="B1012" s="246" t="s">
        <v>105</v>
      </c>
      <c r="C1012" s="217" t="str">
        <f>+VLOOKUP(B:B,INSUMOS!A:C,2,FALSE)</f>
        <v>CUADRILLA AA  (OFICIAL + 2 AYUDANTE)- ALBAÑILERIA CON PRESTACIONES</v>
      </c>
      <c r="D1012" s="190" t="str">
        <f>+VLOOKUP(B:B,INSUMOS!A:C,3,FALSE)</f>
        <v>HC</v>
      </c>
      <c r="E1012" s="243">
        <v>0.3</v>
      </c>
      <c r="F1012" s="241"/>
      <c r="G1012" s="220">
        <f>+VLOOKUP(B:B,INSUMOS!A:H,4,FALSE)</f>
        <v>40394.268199999999</v>
      </c>
      <c r="H1012" s="220">
        <f t="shared" si="154"/>
        <v>12118.28046</v>
      </c>
      <c r="I1012" s="220">
        <f>+VLOOKUP(B:B,INSUMOS!A:H,5,FALSE)</f>
        <v>0</v>
      </c>
      <c r="J1012" s="220">
        <f t="shared" si="154"/>
        <v>0</v>
      </c>
      <c r="K1012" s="57"/>
      <c r="L1012" s="103"/>
    </row>
    <row r="1013" spans="1:22" s="33" customFormat="1" ht="30" x14ac:dyDescent="0.2">
      <c r="A1013" s="211" t="s">
        <v>2067</v>
      </c>
      <c r="B1013" s="211"/>
      <c r="C1013" s="212" t="s">
        <v>2068</v>
      </c>
      <c r="D1013" s="213" t="s">
        <v>362</v>
      </c>
      <c r="E1013" s="214"/>
      <c r="F1013" s="215"/>
      <c r="G1013" s="216"/>
      <c r="H1013" s="216">
        <f>SUBTOTAL(9,H1014:H1021)</f>
        <v>161668.732086398</v>
      </c>
      <c r="I1013" s="216"/>
      <c r="J1013" s="216">
        <f>SUBTOTAL(9,J1014:J1021)</f>
        <v>0</v>
      </c>
      <c r="K1013" s="57"/>
      <c r="L1013" s="103"/>
    </row>
    <row r="1014" spans="1:22" s="33" customFormat="1" ht="15" outlineLevel="1" x14ac:dyDescent="0.2">
      <c r="A1014" s="246"/>
      <c r="B1014" s="246" t="s">
        <v>251</v>
      </c>
      <c r="C1014" s="217" t="str">
        <f>+VLOOKUP(B:B,INSUMOS!A:C,2,FALSE)</f>
        <v>HERRAMIENTA MENOR</v>
      </c>
      <c r="D1014" s="190" t="str">
        <f>+VLOOKUP(B:B,INSUMOS!A:C,3,FALSE)</f>
        <v>GLB</v>
      </c>
      <c r="E1014" s="243">
        <f>H1021*0.05/G1014</f>
        <v>0.99332289156016329</v>
      </c>
      <c r="F1014" s="241"/>
      <c r="G1014" s="220">
        <f>+VLOOKUP(B:B,INSUMOS!A:H,4,FALSE)</f>
        <v>4066.5798144</v>
      </c>
      <c r="H1014" s="220">
        <f t="shared" ref="H1014:J1021" si="155">($E1014+$F1014)*G1014</f>
        <v>4039.4268200000001</v>
      </c>
      <c r="I1014" s="220">
        <f>+VLOOKUP(B:B,INSUMOS!A:H,5,FALSE)</f>
        <v>0</v>
      </c>
      <c r="J1014" s="220">
        <f t="shared" si="155"/>
        <v>0</v>
      </c>
      <c r="K1014" s="57"/>
      <c r="L1014" s="103"/>
    </row>
    <row r="1015" spans="1:22" s="33" customFormat="1" ht="15" outlineLevel="1" x14ac:dyDescent="0.2">
      <c r="A1015" s="246"/>
      <c r="B1015" s="246" t="s">
        <v>324</v>
      </c>
      <c r="C1015" s="217" t="str">
        <f>+VLOOKUP(B:B,INSUMOS!A:C,2,FALSE)</f>
        <v>ACERO FIGURADO NO, 3 (Ø 3/8") F'Y=60000 PSI</v>
      </c>
      <c r="D1015" s="190" t="str">
        <f>+VLOOKUP(B:B,INSUMOS!A:C,3,FALSE)</f>
        <v>KG</v>
      </c>
      <c r="E1015" s="243">
        <v>8</v>
      </c>
      <c r="F1015" s="241"/>
      <c r="G1015" s="220">
        <f>+VLOOKUP(B:B,INSUMOS!A:H,4,FALSE)</f>
        <v>5231.4661478400003</v>
      </c>
      <c r="H1015" s="220">
        <f t="shared" si="155"/>
        <v>41851.729182720002</v>
      </c>
      <c r="I1015" s="220">
        <f>+VLOOKUP(B:B,INSUMOS!A:H,5,FALSE)</f>
        <v>0</v>
      </c>
      <c r="J1015" s="220">
        <f t="shared" si="155"/>
        <v>0</v>
      </c>
      <c r="K1015" s="57"/>
      <c r="L1015" s="103"/>
      <c r="P1015" s="119"/>
    </row>
    <row r="1016" spans="1:22" ht="15" outlineLevel="1" x14ac:dyDescent="0.2">
      <c r="A1016" s="246"/>
      <c r="B1016" s="246" t="s">
        <v>596</v>
      </c>
      <c r="C1016" s="217" t="str">
        <f>+VLOOKUP(B:B,INSUMOS!A:C,2,FALSE)</f>
        <v>ALAMBRE NEGRO</v>
      </c>
      <c r="D1016" s="190" t="str">
        <f>+VLOOKUP(B:B,INSUMOS!A:C,3,FALSE)</f>
        <v>KG</v>
      </c>
      <c r="E1016" s="243">
        <v>0.24</v>
      </c>
      <c r="F1016" s="241"/>
      <c r="G1016" s="220">
        <f>+VLOOKUP(B:B,INSUMOS!A:H,4,FALSE)</f>
        <v>11219.712276787201</v>
      </c>
      <c r="H1016" s="220">
        <f t="shared" si="155"/>
        <v>2692.7309464289278</v>
      </c>
      <c r="I1016" s="220">
        <f>+VLOOKUP(B:B,INSUMOS!A:H,5,FALSE)</f>
        <v>0</v>
      </c>
      <c r="J1016" s="220">
        <f t="shared" si="155"/>
        <v>0</v>
      </c>
      <c r="K1016" s="57"/>
      <c r="L1016" s="103"/>
    </row>
    <row r="1017" spans="1:22" s="33" customFormat="1" ht="15" outlineLevel="1" x14ac:dyDescent="0.2">
      <c r="A1017" s="246"/>
      <c r="B1017" s="246" t="s">
        <v>511</v>
      </c>
      <c r="C1017" s="217" t="str">
        <f>+VLOOKUP(B:B,INSUMOS!A:C,2,FALSE)</f>
        <v>CERCO EN ORDINARIO 2,90 X 0,08 X 0,08</v>
      </c>
      <c r="D1017" s="190" t="str">
        <f>+VLOOKUP(B:B,INSUMOS!A:C,3,FALSE)</f>
        <v>UN</v>
      </c>
      <c r="E1017" s="243">
        <v>0.22</v>
      </c>
      <c r="F1017" s="241"/>
      <c r="G1017" s="220">
        <f>+VLOOKUP(B:B,INSUMOS!A:H,4,FALSE)</f>
        <v>29180.34075648</v>
      </c>
      <c r="H1017" s="220">
        <f t="shared" si="155"/>
        <v>6419.6749664256004</v>
      </c>
      <c r="I1017" s="220">
        <f>+VLOOKUP(B:B,INSUMOS!A:H,5,FALSE)</f>
        <v>0</v>
      </c>
      <c r="J1017" s="220">
        <f t="shared" si="155"/>
        <v>0</v>
      </c>
      <c r="K1017" s="57"/>
      <c r="L1017" s="103"/>
      <c r="P1017" s="119"/>
    </row>
    <row r="1018" spans="1:22" s="33" customFormat="1" ht="15" outlineLevel="1" x14ac:dyDescent="0.2">
      <c r="A1018" s="235"/>
      <c r="B1018" s="235" t="s">
        <v>213</v>
      </c>
      <c r="C1018" s="217" t="str">
        <f>+VLOOKUP(B:B,INSUMOS!A:C,2,FALSE)</f>
        <v>CONCRETO MEZCLA EN OBRA 1:2:4  AGREGADOS DE RIO (APRX, 2500 PSI)</v>
      </c>
      <c r="D1018" s="190" t="str">
        <f>+VLOOKUP(B:B,INSUMOS!A:C,3,FALSE)</f>
        <v>M3</v>
      </c>
      <c r="E1018" s="243">
        <f>1*0.6*0.06</f>
        <v>3.5999999999999997E-2</v>
      </c>
      <c r="F1018" s="241"/>
      <c r="G1018" s="220">
        <f>+VLOOKUP(B:B,INSUMOS!A:H,4,FALSE)</f>
        <v>623679.8034414018</v>
      </c>
      <c r="H1018" s="220">
        <f t="shared" si="155"/>
        <v>22452.472923890462</v>
      </c>
      <c r="I1018" s="220">
        <f>+VLOOKUP(B:B,INSUMOS!A:H,5,FALSE)</f>
        <v>0</v>
      </c>
      <c r="J1018" s="220">
        <f t="shared" si="155"/>
        <v>0</v>
      </c>
      <c r="K1018" s="57"/>
      <c r="L1018" s="103"/>
      <c r="P1018" s="119"/>
    </row>
    <row r="1019" spans="1:22" s="33" customFormat="1" ht="15" outlineLevel="1" x14ac:dyDescent="0.2">
      <c r="A1019" s="246"/>
      <c r="B1019" s="246" t="s">
        <v>598</v>
      </c>
      <c r="C1019" s="217" t="str">
        <f>+VLOOKUP(B:B,INSUMOS!A:C,2,FALSE)</f>
        <v>PUNTILLA CON CABEZA 2"</v>
      </c>
      <c r="D1019" s="190" t="str">
        <f>+VLOOKUP(B:B,INSUMOS!A:C,3,FALSE)</f>
        <v>LB</v>
      </c>
      <c r="E1019" s="243">
        <v>0.19</v>
      </c>
      <c r="F1019" s="241"/>
      <c r="G1019" s="220">
        <f>+VLOOKUP(B:B,INSUMOS!A:H,4,FALSE)</f>
        <v>8574.6899248128011</v>
      </c>
      <c r="H1019" s="220">
        <f t="shared" si="155"/>
        <v>1629.1910857144321</v>
      </c>
      <c r="I1019" s="220">
        <f>+VLOOKUP(B:B,INSUMOS!A:H,5,FALSE)</f>
        <v>0</v>
      </c>
      <c r="J1019" s="220">
        <f t="shared" si="155"/>
        <v>0</v>
      </c>
      <c r="K1019" s="57"/>
      <c r="L1019" s="103"/>
    </row>
    <row r="1020" spans="1:22" ht="15" outlineLevel="1" x14ac:dyDescent="0.2">
      <c r="A1020" s="246"/>
      <c r="B1020" s="246" t="s">
        <v>525</v>
      </c>
      <c r="C1020" s="217" t="str">
        <f>+VLOOKUP(B:B,INSUMOS!A:C,2,FALSE)</f>
        <v>TABLA CHAPA EN ORDINARIO 2,90 X 0,13 X 0,02</v>
      </c>
      <c r="D1020" s="190" t="str">
        <f>+VLOOKUP(B:B,INSUMOS!A:C,3,FALSE)</f>
        <v>UN</v>
      </c>
      <c r="E1020" s="243">
        <v>0.16</v>
      </c>
      <c r="F1020" s="241"/>
      <c r="G1020" s="220">
        <f>+VLOOKUP(B:B,INSUMOS!A:H,4,FALSE)</f>
        <v>11218.561007616001</v>
      </c>
      <c r="H1020" s="220">
        <f t="shared" si="155"/>
        <v>1794.9697612185603</v>
      </c>
      <c r="I1020" s="220">
        <f>+VLOOKUP(B:B,INSUMOS!A:H,5,FALSE)</f>
        <v>0</v>
      </c>
      <c r="J1020" s="220">
        <f t="shared" si="155"/>
        <v>0</v>
      </c>
      <c r="K1020" s="57"/>
      <c r="L1020" s="103"/>
      <c r="P1020" s="119"/>
      <c r="V1020" s="33"/>
    </row>
    <row r="1021" spans="1:22" ht="15" outlineLevel="1" x14ac:dyDescent="0.2">
      <c r="A1021" s="246"/>
      <c r="B1021" s="246" t="s">
        <v>105</v>
      </c>
      <c r="C1021" s="217" t="str">
        <f>+VLOOKUP(B:B,INSUMOS!A:C,2,FALSE)</f>
        <v>CUADRILLA AA  (OFICIAL + 2 AYUDANTE)- ALBAÑILERIA CON PRESTACIONES</v>
      </c>
      <c r="D1021" s="190" t="str">
        <f>+VLOOKUP(B:B,INSUMOS!A:C,3,FALSE)</f>
        <v>HC</v>
      </c>
      <c r="E1021" s="243">
        <v>2</v>
      </c>
      <c r="F1021" s="241"/>
      <c r="G1021" s="220">
        <f>+VLOOKUP(B:B,INSUMOS!A:H,4,FALSE)</f>
        <v>40394.268199999999</v>
      </c>
      <c r="H1021" s="220">
        <f t="shared" si="155"/>
        <v>80788.536399999997</v>
      </c>
      <c r="I1021" s="220">
        <f>+VLOOKUP(B:B,INSUMOS!A:H,5,FALSE)</f>
        <v>0</v>
      </c>
      <c r="J1021" s="220">
        <f t="shared" si="155"/>
        <v>0</v>
      </c>
      <c r="K1021" s="57"/>
      <c r="L1021" s="103"/>
    </row>
    <row r="1022" spans="1:22" s="33" customFormat="1" x14ac:dyDescent="0.2">
      <c r="A1022" s="211" t="s">
        <v>2069</v>
      </c>
      <c r="B1022" s="211"/>
      <c r="C1022" s="260" t="s">
        <v>2070</v>
      </c>
      <c r="D1022" s="213" t="s">
        <v>362</v>
      </c>
      <c r="E1022" s="214"/>
      <c r="F1022" s="215"/>
      <c r="G1022" s="216"/>
      <c r="H1022" s="216">
        <f>SUBTOTAL(9,H1023:H1026)</f>
        <v>29664.510406927999</v>
      </c>
      <c r="I1022" s="216"/>
      <c r="J1022" s="216">
        <f>SUBTOTAL(9,J1023:J1026)</f>
        <v>0</v>
      </c>
      <c r="K1022" s="57"/>
      <c r="L1022" s="103"/>
    </row>
    <row r="1023" spans="1:22" s="33" customFormat="1" ht="15" outlineLevel="1" x14ac:dyDescent="0.2">
      <c r="A1023" s="246"/>
      <c r="B1023" s="246" t="s">
        <v>251</v>
      </c>
      <c r="C1023" s="217" t="str">
        <f>+VLOOKUP(B:B,INSUMOS!A:C,2,FALSE)</f>
        <v>HERRAMIENTA MENOR</v>
      </c>
      <c r="D1023" s="190" t="str">
        <f>+VLOOKUP(B:B,INSUMOS!A:C,3,FALSE)</f>
        <v>GLB</v>
      </c>
      <c r="E1023" s="243">
        <v>2</v>
      </c>
      <c r="F1023" s="241"/>
      <c r="G1023" s="220">
        <f>+VLOOKUP(B:B,INSUMOS!A:H,4,FALSE)</f>
        <v>4066.5798144</v>
      </c>
      <c r="H1023" s="220">
        <f t="shared" ref="H1023:J1026" si="156">($E1023+$F1023)*G1023</f>
        <v>8133.1596288000001</v>
      </c>
      <c r="I1023" s="220">
        <f>+VLOOKUP(B:B,INSUMOS!A:H,5,FALSE)</f>
        <v>0</v>
      </c>
      <c r="J1023" s="220">
        <f t="shared" si="156"/>
        <v>0</v>
      </c>
      <c r="K1023" s="57"/>
      <c r="L1023" s="103"/>
    </row>
    <row r="1024" spans="1:22" s="33" customFormat="1" ht="15" outlineLevel="1" x14ac:dyDescent="0.2">
      <c r="A1024" s="246"/>
      <c r="B1024" s="246" t="s">
        <v>439</v>
      </c>
      <c r="C1024" s="217" t="str">
        <f>+VLOOKUP(B:B,INSUMOS!A:C,2,FALSE)</f>
        <v>LADRILLO TOLETE  COMÚN REC,20X9X6 CM</v>
      </c>
      <c r="D1024" s="190" t="str">
        <f>+VLOOKUP(B:B,INSUMOS!A:C,3,FALSE)</f>
        <v>UN</v>
      </c>
      <c r="E1024" s="243">
        <v>4</v>
      </c>
      <c r="F1024" s="241"/>
      <c r="G1024" s="220">
        <f>+VLOOKUP(B:B,INSUMOS!A:H,4,FALSE)</f>
        <v>1083.8023219199999</v>
      </c>
      <c r="H1024" s="220">
        <f t="shared" si="156"/>
        <v>4335.2092876799998</v>
      </c>
      <c r="I1024" s="220">
        <f>+VLOOKUP(B:B,INSUMOS!A:H,5,FALSE)</f>
        <v>0</v>
      </c>
      <c r="J1024" s="220">
        <f t="shared" si="156"/>
        <v>0</v>
      </c>
      <c r="K1024" s="57"/>
      <c r="L1024" s="103"/>
    </row>
    <row r="1025" spans="1:12" s="33" customFormat="1" ht="15" outlineLevel="1" x14ac:dyDescent="0.2">
      <c r="A1025" s="246"/>
      <c r="B1025" s="246" t="s">
        <v>225</v>
      </c>
      <c r="C1025" s="217" t="str">
        <f>+VLOOKUP(B:B,INSUMOS!A:C,2,FALSE)</f>
        <v>MORTERO 1:4 (HECHO EN OBRA)</v>
      </c>
      <c r="D1025" s="190" t="str">
        <f>+VLOOKUP(B:B,INSUMOS!A:C,3,FALSE)</f>
        <v>M3</v>
      </c>
      <c r="E1025" s="243">
        <v>0.01</v>
      </c>
      <c r="F1025" s="241"/>
      <c r="G1025" s="220">
        <f>+VLOOKUP(B:B,INSUMOS!A:H,4,FALSE)</f>
        <v>709757.44404480001</v>
      </c>
      <c r="H1025" s="220">
        <f t="shared" si="156"/>
        <v>7097.5744404480001</v>
      </c>
      <c r="I1025" s="220">
        <f>+VLOOKUP(B:B,INSUMOS!A:H,5,FALSE)</f>
        <v>0</v>
      </c>
      <c r="J1025" s="220">
        <f t="shared" si="156"/>
        <v>0</v>
      </c>
      <c r="K1025" s="57"/>
      <c r="L1025" s="103"/>
    </row>
    <row r="1026" spans="1:12" s="33" customFormat="1" ht="15" outlineLevel="1" x14ac:dyDescent="0.2">
      <c r="A1026" s="246"/>
      <c r="B1026" s="246" t="s">
        <v>105</v>
      </c>
      <c r="C1026" s="217" t="str">
        <f>+VLOOKUP(B:B,INSUMOS!A:C,2,FALSE)</f>
        <v>CUADRILLA AA  (OFICIAL + 2 AYUDANTE)- ALBAÑILERIA CON PRESTACIONES</v>
      </c>
      <c r="D1026" s="190" t="str">
        <f>+VLOOKUP(B:B,INSUMOS!A:C,3,FALSE)</f>
        <v>HC</v>
      </c>
      <c r="E1026" s="243">
        <v>0.25</v>
      </c>
      <c r="F1026" s="241"/>
      <c r="G1026" s="220">
        <f>+VLOOKUP(B:B,INSUMOS!A:H,4,FALSE)</f>
        <v>40394.268199999999</v>
      </c>
      <c r="H1026" s="220">
        <f t="shared" si="156"/>
        <v>10098.56705</v>
      </c>
      <c r="I1026" s="220">
        <f>+VLOOKUP(B:B,INSUMOS!A:H,5,FALSE)</f>
        <v>0</v>
      </c>
      <c r="J1026" s="220">
        <f t="shared" si="156"/>
        <v>0</v>
      </c>
      <c r="K1026" s="57"/>
      <c r="L1026" s="103"/>
    </row>
    <row r="1027" spans="1:12" s="33" customFormat="1" ht="30" x14ac:dyDescent="0.2">
      <c r="A1027" s="211" t="s">
        <v>2071</v>
      </c>
      <c r="B1027" s="211"/>
      <c r="C1027" s="212" t="s">
        <v>2072</v>
      </c>
      <c r="D1027" s="213" t="s">
        <v>362</v>
      </c>
      <c r="E1027" s="214"/>
      <c r="F1027" s="215"/>
      <c r="G1027" s="216"/>
      <c r="H1027" s="216">
        <f>SUBTOTAL(9,H1028:H1033)</f>
        <v>82976.327447689167</v>
      </c>
      <c r="I1027" s="216"/>
      <c r="J1027" s="216">
        <f>SUBTOTAL(9,J1028:J1033)</f>
        <v>0</v>
      </c>
      <c r="K1027" s="57"/>
      <c r="L1027" s="103"/>
    </row>
    <row r="1028" spans="1:12" s="33" customFormat="1" ht="15" outlineLevel="1" x14ac:dyDescent="0.2">
      <c r="A1028" s="165"/>
      <c r="B1028" s="165" t="s">
        <v>251</v>
      </c>
      <c r="C1028" s="217" t="str">
        <f>+VLOOKUP(B:B,INSUMOS!A:C,2,FALSE)</f>
        <v>HERRAMIENTA MENOR</v>
      </c>
      <c r="D1028" s="190" t="str">
        <f>+VLOOKUP(B:B,INSUMOS!A:C,3,FALSE)</f>
        <v>GLB</v>
      </c>
      <c r="E1028" s="218">
        <v>0.48967138438816493</v>
      </c>
      <c r="F1028" s="240"/>
      <c r="G1028" s="220">
        <f>+VLOOKUP(B:B,INSUMOS!A:H,4,FALSE)</f>
        <v>4066.5798144</v>
      </c>
      <c r="H1028" s="220">
        <f t="shared" ref="H1028:J1033" si="157">($E1028+$F1028)*G1028</f>
        <v>1991.2877674422148</v>
      </c>
      <c r="I1028" s="220">
        <f>+VLOOKUP(B:B,INSUMOS!A:H,5,FALSE)</f>
        <v>0</v>
      </c>
      <c r="J1028" s="220">
        <f t="shared" si="157"/>
        <v>0</v>
      </c>
      <c r="K1028" s="57"/>
      <c r="L1028" s="103"/>
    </row>
    <row r="1029" spans="1:12" s="33" customFormat="1" ht="15" outlineLevel="1" x14ac:dyDescent="0.2">
      <c r="A1029" s="165"/>
      <c r="B1029" s="165" t="s">
        <v>213</v>
      </c>
      <c r="C1029" s="217" t="str">
        <f>+VLOOKUP(B:B,INSUMOS!A:C,2,FALSE)</f>
        <v>CONCRETO MEZCLA EN OBRA 1:2:4  AGREGADOS DE RIO (APRX, 2500 PSI)</v>
      </c>
      <c r="D1029" s="190" t="str">
        <f>+VLOOKUP(B:B,INSUMOS!A:C,3,FALSE)</f>
        <v>M3</v>
      </c>
      <c r="E1029" s="218">
        <v>0.03</v>
      </c>
      <c r="F1029" s="240">
        <v>1.5E-3</v>
      </c>
      <c r="G1029" s="220">
        <f>+VLOOKUP(B:B,INSUMOS!A:H,4,FALSE)</f>
        <v>623679.8034414018</v>
      </c>
      <c r="H1029" s="220">
        <f t="shared" si="157"/>
        <v>19645.913808404159</v>
      </c>
      <c r="I1029" s="220">
        <f>+VLOOKUP(B:B,INSUMOS!A:H,5,FALSE)</f>
        <v>0</v>
      </c>
      <c r="J1029" s="220">
        <f t="shared" si="157"/>
        <v>0</v>
      </c>
      <c r="K1029" s="57"/>
      <c r="L1029" s="103"/>
    </row>
    <row r="1030" spans="1:12" ht="15" outlineLevel="1" x14ac:dyDescent="0.2">
      <c r="A1030" s="165"/>
      <c r="B1030" s="165" t="s">
        <v>596</v>
      </c>
      <c r="C1030" s="217" t="str">
        <f>+VLOOKUP(B:B,INSUMOS!A:C,2,FALSE)</f>
        <v>ALAMBRE NEGRO</v>
      </c>
      <c r="D1030" s="190" t="str">
        <f>+VLOOKUP(B:B,INSUMOS!A:C,3,FALSE)</f>
        <v>KG</v>
      </c>
      <c r="E1030" s="218">
        <v>0.11</v>
      </c>
      <c r="F1030" s="240">
        <v>3.3E-3</v>
      </c>
      <c r="G1030" s="220">
        <f>+VLOOKUP(B:B,INSUMOS!A:H,4,FALSE)</f>
        <v>11219.712276787201</v>
      </c>
      <c r="H1030" s="220">
        <f t="shared" si="157"/>
        <v>1271.1934009599897</v>
      </c>
      <c r="I1030" s="220">
        <f>+VLOOKUP(B:B,INSUMOS!A:H,5,FALSE)</f>
        <v>0</v>
      </c>
      <c r="J1030" s="220">
        <f t="shared" si="157"/>
        <v>0</v>
      </c>
      <c r="K1030" s="57"/>
      <c r="L1030" s="103"/>
    </row>
    <row r="1031" spans="1:12" s="33" customFormat="1" ht="15" outlineLevel="1" x14ac:dyDescent="0.2">
      <c r="A1031" s="165"/>
      <c r="B1031" s="165" t="s">
        <v>561</v>
      </c>
      <c r="C1031" s="217" t="str">
        <f>+VLOOKUP(B:B,INSUMOS!A:C,2,FALSE)</f>
        <v>TABLA BURRA 10X27 CM X29M-ORD,</v>
      </c>
      <c r="D1031" s="190" t="str">
        <f>+VLOOKUP(B:B,INSUMOS!A:C,3,FALSE)</f>
        <v>UN</v>
      </c>
      <c r="E1031" s="218">
        <v>0.05</v>
      </c>
      <c r="F1031" s="240">
        <v>1.5E-3</v>
      </c>
      <c r="G1031" s="220">
        <f>+VLOOKUP(B:B,INSUMOS!A:H,4,FALSE)</f>
        <v>18118.253322240002</v>
      </c>
      <c r="H1031" s="220">
        <f t="shared" si="157"/>
        <v>933.09004609536021</v>
      </c>
      <c r="I1031" s="220">
        <f>+VLOOKUP(B:B,INSUMOS!A:H,5,FALSE)</f>
        <v>0</v>
      </c>
      <c r="J1031" s="220">
        <f t="shared" si="157"/>
        <v>0</v>
      </c>
      <c r="K1031" s="57"/>
      <c r="L1031" s="103"/>
    </row>
    <row r="1032" spans="1:12" s="33" customFormat="1" ht="15" outlineLevel="1" x14ac:dyDescent="0.2">
      <c r="A1032" s="165"/>
      <c r="B1032" s="165" t="s">
        <v>332</v>
      </c>
      <c r="C1032" s="217" t="str">
        <f>+VLOOKUP(B:B,INSUMOS!A:C,2,FALSE)</f>
        <v>ACERO FIGURADO NO, 4 (Ø 1/2") F'Y=60000 PSI</v>
      </c>
      <c r="D1032" s="190" t="str">
        <f>+VLOOKUP(B:B,INSUMOS!A:C,3,FALSE)</f>
        <v>KG</v>
      </c>
      <c r="E1032" s="218">
        <v>2.9</v>
      </c>
      <c r="F1032" s="240">
        <v>8.6999999999999994E-2</v>
      </c>
      <c r="G1032" s="220">
        <f>+VLOOKUP(B:B,INSUMOS!A:H,4,FALSE)</f>
        <v>6274.045605888</v>
      </c>
      <c r="H1032" s="220">
        <f t="shared" si="157"/>
        <v>18740.574224787455</v>
      </c>
      <c r="I1032" s="220">
        <f>+VLOOKUP(B:B,INSUMOS!A:H,5,FALSE)</f>
        <v>0</v>
      </c>
      <c r="J1032" s="220">
        <f t="shared" si="157"/>
        <v>0</v>
      </c>
      <c r="K1032" s="57"/>
      <c r="L1032" s="103"/>
    </row>
    <row r="1033" spans="1:12" s="33" customFormat="1" ht="15" outlineLevel="1" x14ac:dyDescent="0.2">
      <c r="A1033" s="165"/>
      <c r="B1033" s="165" t="s">
        <v>105</v>
      </c>
      <c r="C1033" s="217" t="str">
        <f>+VLOOKUP(B:B,INSUMOS!A:C,2,FALSE)</f>
        <v>CUADRILLA AA  (OFICIAL + 2 AYUDANTE)- ALBAÑILERIA CON PRESTACIONES</v>
      </c>
      <c r="D1033" s="190" t="str">
        <f>+VLOOKUP(B:B,INSUMOS!A:C,3,FALSE)</f>
        <v>HC</v>
      </c>
      <c r="E1033" s="218">
        <v>1</v>
      </c>
      <c r="F1033" s="240"/>
      <c r="G1033" s="220">
        <f>+VLOOKUP(B:B,INSUMOS!A:H,4,FALSE)</f>
        <v>40394.268199999999</v>
      </c>
      <c r="H1033" s="220">
        <f t="shared" si="157"/>
        <v>40394.268199999999</v>
      </c>
      <c r="I1033" s="220">
        <f>+VLOOKUP(B:B,INSUMOS!A:H,5,FALSE)</f>
        <v>0</v>
      </c>
      <c r="J1033" s="220">
        <f t="shared" si="157"/>
        <v>0</v>
      </c>
      <c r="K1033" s="57"/>
      <c r="L1033" s="103"/>
    </row>
    <row r="1034" spans="1:12" x14ac:dyDescent="0.2">
      <c r="A1034" s="211" t="s">
        <v>2073</v>
      </c>
      <c r="B1034" s="211"/>
      <c r="C1034" s="260" t="s">
        <v>2074</v>
      </c>
      <c r="D1034" s="213" t="s">
        <v>362</v>
      </c>
      <c r="E1034" s="263"/>
      <c r="F1034" s="264"/>
      <c r="G1034" s="216"/>
      <c r="H1034" s="216">
        <f>SUBTOTAL(9,H1035:H1039)</f>
        <v>59987.434679713537</v>
      </c>
      <c r="I1034" s="216"/>
      <c r="J1034" s="216">
        <f>SUBTOTAL(9,J1035:J1039)</f>
        <v>0</v>
      </c>
      <c r="K1034" s="57"/>
      <c r="L1034" s="103"/>
    </row>
    <row r="1035" spans="1:12" s="33" customFormat="1" ht="15" outlineLevel="1" x14ac:dyDescent="0.2">
      <c r="A1035" s="165"/>
      <c r="B1035" s="165" t="s">
        <v>251</v>
      </c>
      <c r="C1035" s="217" t="str">
        <f>+VLOOKUP(B:B,INSUMOS!A:C,2,FALSE)</f>
        <v>HERRAMIENTA MENOR</v>
      </c>
      <c r="D1035" s="190" t="str">
        <f>+VLOOKUP(B:B,INSUMOS!A:C,3,FALSE)</f>
        <v>GLB</v>
      </c>
      <c r="E1035" s="239">
        <v>1.2784500000000001</v>
      </c>
      <c r="F1035" s="240"/>
      <c r="G1035" s="220">
        <f>+VLOOKUP(B:B,INSUMOS!A:H,4,FALSE)</f>
        <v>4066.5798144</v>
      </c>
      <c r="H1035" s="220">
        <f t="shared" ref="H1035:J1039" si="158">($E1035+$F1035)*G1035</f>
        <v>5198.9189637196805</v>
      </c>
      <c r="I1035" s="220">
        <f>+VLOOKUP(B:B,INSUMOS!A:H,5,FALSE)</f>
        <v>0</v>
      </c>
      <c r="J1035" s="220">
        <f t="shared" si="158"/>
        <v>0</v>
      </c>
      <c r="K1035" s="57"/>
      <c r="L1035" s="103"/>
    </row>
    <row r="1036" spans="1:12" s="33" customFormat="1" ht="15" outlineLevel="1" x14ac:dyDescent="0.2">
      <c r="A1036" s="165"/>
      <c r="B1036" s="165" t="s">
        <v>154</v>
      </c>
      <c r="C1036" s="217" t="str">
        <f>+VLOOKUP(B:B,INSUMOS!A:C,2,FALSE)</f>
        <v>ARENA LAVADA DE PEÑA  (INCLUYE TRANSPORTE)</v>
      </c>
      <c r="D1036" s="190" t="str">
        <f>+VLOOKUP(B:B,INSUMOS!A:C,3,FALSE)</f>
        <v>M3</v>
      </c>
      <c r="E1036" s="239">
        <v>0.01</v>
      </c>
      <c r="F1036" s="239">
        <v>2.9999999999999997E-4</v>
      </c>
      <c r="G1036" s="220">
        <f>+VLOOKUP(B:B,INSUMOS!A:H,4,FALSE)</f>
        <v>323788.88374272001</v>
      </c>
      <c r="H1036" s="220">
        <f t="shared" si="158"/>
        <v>3335.025502550016</v>
      </c>
      <c r="I1036" s="220">
        <f>+VLOOKUP(B:B,INSUMOS!A:H,5,FALSE)</f>
        <v>0</v>
      </c>
      <c r="J1036" s="220">
        <f t="shared" si="158"/>
        <v>0</v>
      </c>
      <c r="K1036" s="57"/>
      <c r="L1036" s="103"/>
    </row>
    <row r="1037" spans="1:12" ht="15" outlineLevel="1" x14ac:dyDescent="0.2">
      <c r="A1037" s="165"/>
      <c r="B1037" s="165" t="s">
        <v>190</v>
      </c>
      <c r="C1037" s="217" t="str">
        <f>+VLOOKUP(B:B,INSUMOS!A:C,2,FALSE)</f>
        <v>CEMENTO GRIS</v>
      </c>
      <c r="D1037" s="190" t="str">
        <f>+VLOOKUP(B:B,INSUMOS!A:C,3,FALSE)</f>
        <v>KG</v>
      </c>
      <c r="E1037" s="239">
        <v>2.94</v>
      </c>
      <c r="F1037" s="240">
        <v>0.14699999999999999</v>
      </c>
      <c r="G1037" s="220">
        <f>+VLOOKUP(B:B,INSUMOS!A:H,4,FALSE)</f>
        <v>635.05492991999995</v>
      </c>
      <c r="H1037" s="220">
        <f t="shared" si="158"/>
        <v>1960.4145686630397</v>
      </c>
      <c r="I1037" s="220">
        <f>+VLOOKUP(B:B,INSUMOS!A:H,5,FALSE)</f>
        <v>0</v>
      </c>
      <c r="J1037" s="220">
        <f t="shared" si="158"/>
        <v>0</v>
      </c>
      <c r="K1037" s="57"/>
      <c r="L1037" s="103"/>
    </row>
    <row r="1038" spans="1:12" ht="15" outlineLevel="1" x14ac:dyDescent="0.2">
      <c r="A1038" s="165"/>
      <c r="B1038" s="165" t="s">
        <v>437</v>
      </c>
      <c r="C1038" s="217" t="str">
        <f>+VLOOKUP(B:B,INSUMOS!A:C,2,FALSE)</f>
        <v>LADRILLO TOLETE  COMÚN REC,20X10X6</v>
      </c>
      <c r="D1038" s="190" t="str">
        <f>+VLOOKUP(B:B,INSUMOS!A:C,3,FALSE)</f>
        <v>UN</v>
      </c>
      <c r="E1038" s="239">
        <v>16</v>
      </c>
      <c r="F1038" s="240">
        <v>0.48</v>
      </c>
      <c r="G1038" s="220">
        <f>+VLOOKUP(B:B,INSUMOS!A:H,4,FALSE)</f>
        <v>797.22295295999993</v>
      </c>
      <c r="H1038" s="220">
        <f t="shared" si="158"/>
        <v>13138.2342647808</v>
      </c>
      <c r="I1038" s="220">
        <f>+VLOOKUP(B:B,INSUMOS!A:H,5,FALSE)</f>
        <v>0</v>
      </c>
      <c r="J1038" s="220">
        <f t="shared" si="158"/>
        <v>0</v>
      </c>
      <c r="K1038" s="57"/>
      <c r="L1038" s="103"/>
    </row>
    <row r="1039" spans="1:12" ht="15" outlineLevel="1" x14ac:dyDescent="0.2">
      <c r="A1039" s="165"/>
      <c r="B1039" s="165" t="s">
        <v>105</v>
      </c>
      <c r="C1039" s="217" t="str">
        <f>+VLOOKUP(B:B,INSUMOS!A:C,2,FALSE)</f>
        <v>CUADRILLA AA  (OFICIAL + 2 AYUDANTE)- ALBAÑILERIA CON PRESTACIONES</v>
      </c>
      <c r="D1039" s="190" t="str">
        <f>+VLOOKUP(B:B,INSUMOS!A:C,3,FALSE)</f>
        <v>HC</v>
      </c>
      <c r="E1039" s="239">
        <v>0.9</v>
      </c>
      <c r="F1039" s="240"/>
      <c r="G1039" s="220">
        <f>+VLOOKUP(B:B,INSUMOS!A:H,4,FALSE)</f>
        <v>40394.268199999999</v>
      </c>
      <c r="H1039" s="220">
        <f t="shared" si="158"/>
        <v>36354.841379999998</v>
      </c>
      <c r="I1039" s="220">
        <f>+VLOOKUP(B:B,INSUMOS!A:H,5,FALSE)</f>
        <v>0</v>
      </c>
      <c r="J1039" s="220">
        <f t="shared" si="158"/>
        <v>0</v>
      </c>
      <c r="K1039" s="57"/>
      <c r="L1039" s="103"/>
    </row>
    <row r="1040" spans="1:12" ht="30" x14ac:dyDescent="0.2">
      <c r="A1040" s="211" t="s">
        <v>2075</v>
      </c>
      <c r="B1040" s="211"/>
      <c r="C1040" s="212" t="s">
        <v>2076</v>
      </c>
      <c r="D1040" s="213" t="s">
        <v>362</v>
      </c>
      <c r="E1040" s="214"/>
      <c r="F1040" s="215"/>
      <c r="G1040" s="216"/>
      <c r="H1040" s="216">
        <f>SUBTOTAL(9,H1041:H1044)</f>
        <v>30624.222005202566</v>
      </c>
      <c r="I1040" s="216"/>
      <c r="J1040" s="216">
        <f>SUBTOTAL(9,J1041:J1044)</f>
        <v>0</v>
      </c>
      <c r="K1040" s="57"/>
      <c r="L1040" s="103"/>
    </row>
    <row r="1041" spans="1:12" ht="15" outlineLevel="1" x14ac:dyDescent="0.2">
      <c r="A1041" s="165"/>
      <c r="B1041" s="165" t="s">
        <v>251</v>
      </c>
      <c r="C1041" s="217" t="str">
        <f>+VLOOKUP(B:B,INSUMOS!A:C,2,FALSE)</f>
        <v>HERRAMIENTA MENOR</v>
      </c>
      <c r="D1041" s="190" t="str">
        <f>+VLOOKUP(B:B,INSUMOS!A:C,3,FALSE)</f>
        <v>GLB</v>
      </c>
      <c r="E1041" s="243">
        <v>0.5</v>
      </c>
      <c r="F1041" s="241"/>
      <c r="G1041" s="220">
        <f>+VLOOKUP(B:B,INSUMOS!A:H,4,FALSE)</f>
        <v>4066.5798144</v>
      </c>
      <c r="H1041" s="220">
        <f t="shared" ref="H1041:J1044" si="159">($E1041+$F1041)*G1041</f>
        <v>2033.2899072</v>
      </c>
      <c r="I1041" s="220">
        <f>+VLOOKUP(B:B,INSUMOS!A:H,5,FALSE)</f>
        <v>0</v>
      </c>
      <c r="J1041" s="220">
        <f t="shared" si="159"/>
        <v>0</v>
      </c>
      <c r="K1041" s="57"/>
      <c r="L1041" s="103"/>
    </row>
    <row r="1042" spans="1:12" ht="15" outlineLevel="1" x14ac:dyDescent="0.2">
      <c r="A1042" s="165"/>
      <c r="B1042" s="165" t="s">
        <v>292</v>
      </c>
      <c r="C1042" s="217" t="str">
        <f>+VLOOKUP(B:B,INSUMOS!A:C,2,FALSE)</f>
        <v>CORTADORA ELÉCTRICA DE DISCO - TRONZADORA</v>
      </c>
      <c r="D1042" s="190" t="str">
        <f>+VLOOKUP(B:B,INSUMOS!A:C,3,FALSE)</f>
        <v>HR</v>
      </c>
      <c r="E1042" s="265">
        <v>0.33</v>
      </c>
      <c r="F1042" s="241"/>
      <c r="G1042" s="220">
        <f>+VLOOKUP(B:B,INSUMOS!A:H,4,FALSE)</f>
        <v>2310.5848473599999</v>
      </c>
      <c r="H1042" s="220">
        <f t="shared" si="159"/>
        <v>762.49299962880002</v>
      </c>
      <c r="I1042" s="220">
        <f>+VLOOKUP(B:B,INSUMOS!A:H,5,FALSE)</f>
        <v>0</v>
      </c>
      <c r="J1042" s="220">
        <f t="shared" si="159"/>
        <v>0</v>
      </c>
      <c r="K1042" s="57"/>
      <c r="L1042" s="103"/>
    </row>
    <row r="1043" spans="1:12" ht="15" outlineLevel="1" x14ac:dyDescent="0.2">
      <c r="A1043" s="165"/>
      <c r="B1043" s="165" t="s">
        <v>221</v>
      </c>
      <c r="C1043" s="217" t="str">
        <f>+VLOOKUP(B:B,INSUMOS!A:C,2,FALSE)</f>
        <v>MORTERO 1:3 (HECHO EN OBRA)</v>
      </c>
      <c r="D1043" s="190" t="str">
        <f>+VLOOKUP(B:B,INSUMOS!A:C,3,FALSE)</f>
        <v>M3</v>
      </c>
      <c r="E1043" s="243">
        <v>2.4E-2</v>
      </c>
      <c r="F1043" s="241"/>
      <c r="G1043" s="220">
        <f>+VLOOKUP(B:B,INSUMOS!A:H,4,FALSE)</f>
        <v>738744.66868224007</v>
      </c>
      <c r="H1043" s="220">
        <f t="shared" si="159"/>
        <v>17729.872048373763</v>
      </c>
      <c r="I1043" s="220">
        <f>+VLOOKUP(B:B,INSUMOS!A:H,5,FALSE)</f>
        <v>0</v>
      </c>
      <c r="J1043" s="220">
        <f t="shared" si="159"/>
        <v>0</v>
      </c>
      <c r="K1043" s="57"/>
      <c r="L1043" s="103"/>
    </row>
    <row r="1044" spans="1:12" ht="15" outlineLevel="1" x14ac:dyDescent="0.2">
      <c r="A1044" s="246"/>
      <c r="B1044" s="246" t="s">
        <v>105</v>
      </c>
      <c r="C1044" s="217" t="str">
        <f>+VLOOKUP(B:B,INSUMOS!A:C,2,FALSE)</f>
        <v>CUADRILLA AA  (OFICIAL + 2 AYUDANTE)- ALBAÑILERIA CON PRESTACIONES</v>
      </c>
      <c r="D1044" s="190" t="str">
        <f>+VLOOKUP(B:B,INSUMOS!A:C,3,FALSE)</f>
        <v>HC</v>
      </c>
      <c r="E1044" s="243">
        <v>0.25</v>
      </c>
      <c r="F1044" s="241"/>
      <c r="G1044" s="220">
        <f>+VLOOKUP(B:B,INSUMOS!A:H,4,FALSE)</f>
        <v>40394.268199999999</v>
      </c>
      <c r="H1044" s="220">
        <f t="shared" si="159"/>
        <v>10098.56705</v>
      </c>
      <c r="I1044" s="220">
        <f>+VLOOKUP(B:B,INSUMOS!A:H,5,FALSE)</f>
        <v>0</v>
      </c>
      <c r="J1044" s="220">
        <f t="shared" si="159"/>
        <v>0</v>
      </c>
      <c r="K1044" s="57"/>
      <c r="L1044" s="103"/>
    </row>
    <row r="1045" spans="1:12" ht="30" x14ac:dyDescent="0.2">
      <c r="A1045" s="211" t="s">
        <v>2077</v>
      </c>
      <c r="B1045" s="211"/>
      <c r="C1045" s="212" t="s">
        <v>2078</v>
      </c>
      <c r="D1045" s="213" t="s">
        <v>233</v>
      </c>
      <c r="E1045" s="214"/>
      <c r="F1045" s="215"/>
      <c r="G1045" s="216"/>
      <c r="H1045" s="216">
        <f>SUBTOTAL(9,H1046:H1059)</f>
        <v>102893.65261630309</v>
      </c>
      <c r="I1045" s="216"/>
      <c r="J1045" s="216">
        <f>SUBTOTAL(9,J1046:J1059)</f>
        <v>0</v>
      </c>
      <c r="K1045" s="57"/>
      <c r="L1045" s="103"/>
    </row>
    <row r="1046" spans="1:12" ht="15" outlineLevel="1" x14ac:dyDescent="0.2">
      <c r="A1046" s="246"/>
      <c r="B1046" s="246" t="s">
        <v>251</v>
      </c>
      <c r="C1046" s="217" t="str">
        <f>+VLOOKUP(B:B,INSUMOS!A:C,2,FALSE)</f>
        <v>HERRAMIENTA MENOR</v>
      </c>
      <c r="D1046" s="190" t="str">
        <f>+VLOOKUP(B:B,INSUMOS!A:C,3,FALSE)</f>
        <v>GLB</v>
      </c>
      <c r="E1046" s="243">
        <v>1.5</v>
      </c>
      <c r="F1046" s="241"/>
      <c r="G1046" s="220">
        <f>+VLOOKUP(B:B,INSUMOS!A:H,4,FALSE)</f>
        <v>4066.5798144</v>
      </c>
      <c r="H1046" s="220">
        <f t="shared" ref="H1046:J1059" si="160">($E1046+$F1046)*G1046</f>
        <v>6099.8697216</v>
      </c>
      <c r="I1046" s="220">
        <f>+VLOOKUP(B:B,INSUMOS!A:H,5,FALSE)</f>
        <v>0</v>
      </c>
      <c r="J1046" s="220">
        <f t="shared" si="160"/>
        <v>0</v>
      </c>
      <c r="K1046" s="57"/>
      <c r="L1046" s="103"/>
    </row>
    <row r="1047" spans="1:12" ht="15" outlineLevel="1" x14ac:dyDescent="0.2">
      <c r="A1047" s="246"/>
      <c r="B1047" s="246" t="s">
        <v>283</v>
      </c>
      <c r="C1047" s="217" t="str">
        <f>+VLOOKUP(B:B,INSUMOS!A:C,2,FALSE)</f>
        <v>ANDAMIO TUBULAR 15*15 C/CRUCETA</v>
      </c>
      <c r="D1047" s="190" t="str">
        <f>+VLOOKUP(B:B,INSUMOS!A:C,3,FALSE)</f>
        <v>DIA</v>
      </c>
      <c r="E1047" s="243">
        <v>0.25</v>
      </c>
      <c r="F1047" s="241"/>
      <c r="G1047" s="220">
        <f>+VLOOKUP(B:B,INSUMOS!A:H,4,FALSE)</f>
        <v>3667.3493760000001</v>
      </c>
      <c r="H1047" s="220">
        <f t="shared" si="160"/>
        <v>916.83734400000003</v>
      </c>
      <c r="I1047" s="220">
        <f>+VLOOKUP(B:B,INSUMOS!A:H,5,FALSE)</f>
        <v>0</v>
      </c>
      <c r="J1047" s="220">
        <f t="shared" si="160"/>
        <v>0</v>
      </c>
      <c r="K1047" s="57"/>
      <c r="L1047" s="103"/>
    </row>
    <row r="1048" spans="1:12" ht="15" outlineLevel="1" x14ac:dyDescent="0.2">
      <c r="A1048" s="246"/>
      <c r="B1048" s="246" t="s">
        <v>843</v>
      </c>
      <c r="C1048" s="217" t="str">
        <f>+VLOOKUP(B:B,INSUMOS!A:C,2,FALSE)</f>
        <v>PARAL B9 X 244 CAL 26</v>
      </c>
      <c r="D1048" s="190" t="str">
        <f>+VLOOKUP(B:B,INSUMOS!A:C,3,FALSE)</f>
        <v>UN</v>
      </c>
      <c r="E1048" s="243">
        <v>0.71</v>
      </c>
      <c r="F1048" s="241"/>
      <c r="G1048" s="220">
        <f>+VLOOKUP(B:B,INSUMOS!A:H,4,FALSE)</f>
        <v>13662.1360131072</v>
      </c>
      <c r="H1048" s="220">
        <f t="shared" si="160"/>
        <v>9700.1165693061121</v>
      </c>
      <c r="I1048" s="220">
        <f>+VLOOKUP(B:B,INSUMOS!A:H,5,FALSE)</f>
        <v>0</v>
      </c>
      <c r="J1048" s="220">
        <f t="shared" si="160"/>
        <v>0</v>
      </c>
      <c r="K1048" s="57"/>
      <c r="L1048" s="103"/>
    </row>
    <row r="1049" spans="1:12" ht="15" outlineLevel="1" x14ac:dyDescent="0.2">
      <c r="A1049" s="246"/>
      <c r="B1049" s="246" t="s">
        <v>719</v>
      </c>
      <c r="C1049" s="217" t="str">
        <f>+VLOOKUP(B:B,INSUMOS!A:C,2,FALSE)</f>
        <v>CINTA MALLA SELLAPANEL 45 MM RL 0,01</v>
      </c>
      <c r="D1049" s="190" t="str">
        <f>+VLOOKUP(B:B,INSUMOS!A:C,3,FALSE)</f>
        <v>UN</v>
      </c>
      <c r="E1049" s="243">
        <v>0.15</v>
      </c>
      <c r="F1049" s="241"/>
      <c r="G1049" s="220">
        <f>+VLOOKUP(B:B,INSUMOS!A:H,4,FALSE)</f>
        <v>8076.6236470272006</v>
      </c>
      <c r="H1049" s="220">
        <f t="shared" si="160"/>
        <v>1211.49354705408</v>
      </c>
      <c r="I1049" s="220">
        <f>+VLOOKUP(B:B,INSUMOS!A:H,5,FALSE)</f>
        <v>0</v>
      </c>
      <c r="J1049" s="220">
        <f t="shared" si="160"/>
        <v>0</v>
      </c>
      <c r="K1049" s="57"/>
      <c r="L1049" s="103"/>
    </row>
    <row r="1050" spans="1:12" ht="15" outlineLevel="1" x14ac:dyDescent="0.2">
      <c r="A1050" s="246"/>
      <c r="B1050" s="246" t="s">
        <v>475</v>
      </c>
      <c r="C1050" s="217" t="str">
        <f>+VLOOKUP(B:B,INSUMOS!A:C,2,FALSE)</f>
        <v>INTERVINIL 1 GL PINTUCO</v>
      </c>
      <c r="D1050" s="190" t="str">
        <f>+VLOOKUP(B:B,INSUMOS!A:C,3,FALSE)</f>
        <v>GAL</v>
      </c>
      <c r="E1050" s="243">
        <v>0.05</v>
      </c>
      <c r="F1050" s="241"/>
      <c r="G1050" s="220">
        <f>+VLOOKUP(B:B,INSUMOS!A:H,4,FALSE)</f>
        <v>52810.239529267201</v>
      </c>
      <c r="H1050" s="220">
        <f t="shared" si="160"/>
        <v>2640.51197646336</v>
      </c>
      <c r="I1050" s="220">
        <f>+VLOOKUP(B:B,INSUMOS!A:H,5,FALSE)</f>
        <v>0</v>
      </c>
      <c r="J1050" s="220">
        <f t="shared" si="160"/>
        <v>0</v>
      </c>
      <c r="K1050" s="57"/>
      <c r="L1050" s="103"/>
    </row>
    <row r="1051" spans="1:12" ht="15" outlineLevel="1" x14ac:dyDescent="0.2">
      <c r="A1051" s="246"/>
      <c r="B1051" s="246" t="s">
        <v>453</v>
      </c>
      <c r="C1051" s="217" t="str">
        <f>+VLOOKUP(B:B,INSUMOS!A:C,2,FALSE)</f>
        <v xml:space="preserve">PLACA DE YESO ST 1/2" DE 1,22M X 2,44 M </v>
      </c>
      <c r="D1051" s="190" t="str">
        <f>+VLOOKUP(B:B,INSUMOS!A:C,3,FALSE)</f>
        <v>UN</v>
      </c>
      <c r="E1051" s="243">
        <v>0.71</v>
      </c>
      <c r="F1051" s="241"/>
      <c r="G1051" s="220">
        <f>+VLOOKUP(B:B,INSUMOS!A:H,4,FALSE)</f>
        <v>36296.335503667207</v>
      </c>
      <c r="H1051" s="220">
        <f t="shared" si="160"/>
        <v>25770.398207603717</v>
      </c>
      <c r="I1051" s="220">
        <f>+VLOOKUP(B:B,INSUMOS!A:H,5,FALSE)</f>
        <v>0</v>
      </c>
      <c r="J1051" s="220">
        <f t="shared" si="160"/>
        <v>0</v>
      </c>
      <c r="K1051" s="57"/>
      <c r="L1051" s="103"/>
    </row>
    <row r="1052" spans="1:12" ht="15" outlineLevel="1" x14ac:dyDescent="0.2">
      <c r="A1052" s="246"/>
      <c r="B1052" s="246" t="s">
        <v>649</v>
      </c>
      <c r="C1052" s="217" t="str">
        <f>+VLOOKUP(B:B,INSUMOS!A:C,2,FALSE)</f>
        <v>LIJA PABMERIL PLIEGO 9"X11"</v>
      </c>
      <c r="D1052" s="190" t="str">
        <f>+VLOOKUP(B:B,INSUMOS!A:C,3,FALSE)</f>
        <v>UN</v>
      </c>
      <c r="E1052" s="243">
        <v>0.06</v>
      </c>
      <c r="F1052" s="241"/>
      <c r="G1052" s="220">
        <f>+VLOOKUP(B:B,INSUMOS!A:H,4,FALSE)</f>
        <v>1720.7141376000002</v>
      </c>
      <c r="H1052" s="220">
        <f t="shared" si="160"/>
        <v>103.242848256</v>
      </c>
      <c r="I1052" s="220">
        <f>+VLOOKUP(B:B,INSUMOS!A:H,5,FALSE)</f>
        <v>0</v>
      </c>
      <c r="J1052" s="220">
        <f t="shared" si="160"/>
        <v>0</v>
      </c>
      <c r="K1052" s="57"/>
      <c r="L1052" s="103"/>
    </row>
    <row r="1053" spans="1:12" ht="15" outlineLevel="1" x14ac:dyDescent="0.2">
      <c r="A1053" s="246"/>
      <c r="B1053" s="246" t="s">
        <v>721</v>
      </c>
      <c r="C1053" s="217" t="str">
        <f>+VLOOKUP(B:B,INSUMOS!A:C,2,FALSE)</f>
        <v xml:space="preserve">MASILLA SUPERMASTICK PR </v>
      </c>
      <c r="D1053" s="190" t="str">
        <f>+VLOOKUP(B:B,INSUMOS!A:C,3,FALSE)</f>
        <v>GAL</v>
      </c>
      <c r="E1053" s="243">
        <v>0.25</v>
      </c>
      <c r="F1053" s="241"/>
      <c r="G1053" s="220">
        <f>+VLOOKUP(B:B,INSUMOS!A:H,4,FALSE)</f>
        <v>15933.31774464</v>
      </c>
      <c r="H1053" s="220">
        <f t="shared" si="160"/>
        <v>3983.3294361600001</v>
      </c>
      <c r="I1053" s="220">
        <f>+VLOOKUP(B:B,INSUMOS!A:H,5,FALSE)</f>
        <v>0</v>
      </c>
      <c r="J1053" s="220">
        <f t="shared" si="160"/>
        <v>0</v>
      </c>
      <c r="K1053" s="57"/>
      <c r="L1053" s="103"/>
    </row>
    <row r="1054" spans="1:12" ht="15" outlineLevel="1" x14ac:dyDescent="0.2">
      <c r="A1054" s="246"/>
      <c r="B1054" s="246" t="s">
        <v>1137</v>
      </c>
      <c r="C1054" s="217" t="str">
        <f>+VLOOKUP(B:B,INSUMOS!A:C,2,FALSE)</f>
        <v>CANAL B9 X 244 CALIBRE 26</v>
      </c>
      <c r="D1054" s="190" t="str">
        <f>+VLOOKUP(B:B,INSUMOS!A:C,3,FALSE)</f>
        <v>UN</v>
      </c>
      <c r="E1054" s="243">
        <v>0.2</v>
      </c>
      <c r="F1054" s="241"/>
      <c r="G1054" s="220">
        <f>+VLOOKUP(B:B,INSUMOS!A:H,4,FALSE)</f>
        <v>11324.9358031872</v>
      </c>
      <c r="H1054" s="220">
        <f t="shared" si="160"/>
        <v>2264.98716063744</v>
      </c>
      <c r="I1054" s="220">
        <f>+VLOOKUP(B:B,INSUMOS!A:H,5,FALSE)</f>
        <v>0</v>
      </c>
      <c r="J1054" s="220">
        <f t="shared" si="160"/>
        <v>0</v>
      </c>
      <c r="K1054" s="57"/>
      <c r="L1054" s="103"/>
    </row>
    <row r="1055" spans="1:12" ht="15" outlineLevel="1" x14ac:dyDescent="0.2">
      <c r="A1055" s="246"/>
      <c r="B1055" s="246" t="s">
        <v>551</v>
      </c>
      <c r="C1055" s="217" t="str">
        <f>+VLOOKUP(B:B,INSUMOS!A:C,2,FALSE)</f>
        <v xml:space="preserve">TABLA BURRA 15X2,2-2,7CMX2,90M </v>
      </c>
      <c r="D1055" s="190" t="str">
        <f>+VLOOKUP(B:B,INSUMOS!A:C,3,FALSE)</f>
        <v>UN</v>
      </c>
      <c r="E1055" s="243">
        <v>0.155</v>
      </c>
      <c r="F1055" s="241"/>
      <c r="G1055" s="220">
        <f>+VLOOKUP(B:B,INSUMOS!A:H,4,FALSE)</f>
        <v>14436.66782208</v>
      </c>
      <c r="H1055" s="220">
        <f t="shared" si="160"/>
        <v>2237.6835124223999</v>
      </c>
      <c r="I1055" s="220">
        <f>+VLOOKUP(B:B,INSUMOS!A:H,5,FALSE)</f>
        <v>0</v>
      </c>
      <c r="J1055" s="220">
        <f t="shared" si="160"/>
        <v>0</v>
      </c>
      <c r="K1055" s="57"/>
      <c r="L1055" s="103"/>
    </row>
    <row r="1056" spans="1:12" ht="15" outlineLevel="1" x14ac:dyDescent="0.2">
      <c r="A1056" s="223"/>
      <c r="B1056" s="223" t="s">
        <v>723</v>
      </c>
      <c r="C1056" s="217" t="str">
        <f>+VLOOKUP(B:B,INSUMOS!A:C,2,FALSE)</f>
        <v xml:space="preserve">TORNILLO 1” PUNTA DE BROCA </v>
      </c>
      <c r="D1056" s="190" t="str">
        <f>+VLOOKUP(B:B,INSUMOS!A:C,3,FALSE)</f>
        <v>UN</v>
      </c>
      <c r="E1056" s="243">
        <v>27</v>
      </c>
      <c r="F1056" s="241"/>
      <c r="G1056" s="220">
        <f>+VLOOKUP(B:B,INSUMOS!A:H,4,FALSE)</f>
        <v>73.037506559999997</v>
      </c>
      <c r="H1056" s="220">
        <f t="shared" si="160"/>
        <v>1972.0126771199998</v>
      </c>
      <c r="I1056" s="220">
        <f>+VLOOKUP(B:B,INSUMOS!A:H,5,FALSE)</f>
        <v>0</v>
      </c>
      <c r="J1056" s="220">
        <f t="shared" si="160"/>
        <v>0</v>
      </c>
      <c r="K1056" s="57"/>
      <c r="L1056" s="103"/>
    </row>
    <row r="1057" spans="1:12" ht="15" outlineLevel="1" x14ac:dyDescent="0.2">
      <c r="A1057" s="223"/>
      <c r="B1057" s="223" t="s">
        <v>725</v>
      </c>
      <c r="C1057" s="217" t="str">
        <f>+VLOOKUP(B:B,INSUMOS!A:C,2,FALSE)</f>
        <v xml:space="preserve">TORNILLO 7/16” PUNTA DE BROCA </v>
      </c>
      <c r="D1057" s="190" t="str">
        <f>+VLOOKUP(B:B,INSUMOS!A:C,3,FALSE)</f>
        <v>UN</v>
      </c>
      <c r="E1057" s="243">
        <v>3</v>
      </c>
      <c r="F1057" s="241"/>
      <c r="G1057" s="220">
        <f>+VLOOKUP(B:B,INSUMOS!A:H,4,FALSE)</f>
        <v>60.658268160000006</v>
      </c>
      <c r="H1057" s="220">
        <f t="shared" si="160"/>
        <v>181.97480448000002</v>
      </c>
      <c r="I1057" s="220">
        <f>+VLOOKUP(B:B,INSUMOS!A:H,5,FALSE)</f>
        <v>0</v>
      </c>
      <c r="J1057" s="220">
        <f t="shared" si="160"/>
        <v>0</v>
      </c>
      <c r="K1057" s="57"/>
      <c r="L1057" s="103"/>
    </row>
    <row r="1058" spans="1:12" ht="15" outlineLevel="1" x14ac:dyDescent="0.2">
      <c r="A1058" s="266"/>
      <c r="B1058" s="266" t="s">
        <v>52</v>
      </c>
      <c r="C1058" s="217" t="str">
        <f>+VLOOKUP(B:B,INSUMOS!A:C,2,FALSE)</f>
        <v xml:space="preserve">AYUDANTE DRYWALL CON PRESTACIONES </v>
      </c>
      <c r="D1058" s="190" t="str">
        <f>+VLOOKUP(B:B,INSUMOS!A:C,3,FALSE)</f>
        <v>JR</v>
      </c>
      <c r="E1058" s="243">
        <v>0.2</v>
      </c>
      <c r="F1058" s="241"/>
      <c r="G1058" s="220">
        <f>+VLOOKUP(B:B,INSUMOS!A:H,4,FALSE)</f>
        <v>94102.071232000002</v>
      </c>
      <c r="H1058" s="220">
        <f t="shared" si="160"/>
        <v>18820.4142464</v>
      </c>
      <c r="I1058" s="220">
        <f>+VLOOKUP(B:B,INSUMOS!A:H,5,FALSE)</f>
        <v>0</v>
      </c>
      <c r="J1058" s="220">
        <f t="shared" si="160"/>
        <v>0</v>
      </c>
      <c r="K1058" s="57"/>
      <c r="L1058" s="103"/>
    </row>
    <row r="1059" spans="1:12" ht="15" outlineLevel="1" x14ac:dyDescent="0.2">
      <c r="A1059" s="266"/>
      <c r="B1059" s="266" t="s">
        <v>54</v>
      </c>
      <c r="C1059" s="217" t="str">
        <f>+VLOOKUP(B:B,INSUMOS!A:C,2,FALSE)</f>
        <v>OFICIAL DRYWALL CON PRESTACIONES</v>
      </c>
      <c r="D1059" s="190" t="str">
        <f>+VLOOKUP(B:B,INSUMOS!A:C,3,FALSE)</f>
        <v>JR</v>
      </c>
      <c r="E1059" s="243">
        <v>0.2</v>
      </c>
      <c r="F1059" s="241"/>
      <c r="G1059" s="220">
        <f>+VLOOKUP(B:B,INSUMOS!A:H,4,FALSE)</f>
        <v>134953.90282399999</v>
      </c>
      <c r="H1059" s="220">
        <f t="shared" si="160"/>
        <v>26990.780564799999</v>
      </c>
      <c r="I1059" s="220">
        <f>+VLOOKUP(B:B,INSUMOS!A:H,5,FALSE)</f>
        <v>0</v>
      </c>
      <c r="J1059" s="220">
        <f t="shared" si="160"/>
        <v>0</v>
      </c>
      <c r="K1059" s="57"/>
      <c r="L1059" s="103"/>
    </row>
    <row r="1060" spans="1:12" ht="15" x14ac:dyDescent="0.2">
      <c r="A1060" s="211" t="s">
        <v>2079</v>
      </c>
      <c r="B1060" s="211"/>
      <c r="C1060" s="212" t="s">
        <v>2080</v>
      </c>
      <c r="D1060" s="213" t="s">
        <v>233</v>
      </c>
      <c r="E1060" s="214"/>
      <c r="F1060" s="215"/>
      <c r="G1060" s="216"/>
      <c r="H1060" s="216">
        <f>SUBTOTAL(9,H1061:H1065)</f>
        <v>41611.941470444799</v>
      </c>
      <c r="I1060" s="216"/>
      <c r="J1060" s="216">
        <f>SUBTOTAL(9,J1061:J1065)</f>
        <v>0</v>
      </c>
      <c r="K1060" s="57"/>
      <c r="L1060" s="103"/>
    </row>
    <row r="1061" spans="1:12" ht="15" outlineLevel="1" x14ac:dyDescent="0.2">
      <c r="A1061" s="246"/>
      <c r="B1061" s="246" t="s">
        <v>251</v>
      </c>
      <c r="C1061" s="217" t="str">
        <f>+VLOOKUP(B:B,INSUMOS!A:C,2,FALSE)</f>
        <v>HERRAMIENTA MENOR</v>
      </c>
      <c r="D1061" s="190" t="str">
        <f>+VLOOKUP(B:B,INSUMOS!A:C,3,FALSE)</f>
        <v>GLB</v>
      </c>
      <c r="E1061" s="224">
        <v>0.2</v>
      </c>
      <c r="F1061" s="241"/>
      <c r="G1061" s="220">
        <f>+VLOOKUP(B:B,INSUMOS!A:H,4,FALSE)</f>
        <v>4066.5798144</v>
      </c>
      <c r="H1061" s="220">
        <f t="shared" ref="H1061:J1065" si="161">($E1061+$F1061)*G1061</f>
        <v>813.31596288000003</v>
      </c>
      <c r="I1061" s="220">
        <f>+VLOOKUP(B:B,INSUMOS!A:H,5,FALSE)</f>
        <v>0</v>
      </c>
      <c r="J1061" s="220">
        <f t="shared" si="161"/>
        <v>0</v>
      </c>
      <c r="K1061" s="57"/>
      <c r="L1061" s="103"/>
    </row>
    <row r="1062" spans="1:12" ht="15" outlineLevel="1" x14ac:dyDescent="0.2">
      <c r="A1062" s="246"/>
      <c r="B1062" s="246" t="s">
        <v>283</v>
      </c>
      <c r="C1062" s="217" t="str">
        <f>+VLOOKUP(B:B,INSUMOS!A:C,2,FALSE)</f>
        <v>ANDAMIO TUBULAR 15*15 C/CRUCETA</v>
      </c>
      <c r="D1062" s="190" t="str">
        <f>+VLOOKUP(B:B,INSUMOS!A:C,3,FALSE)</f>
        <v>DIA</v>
      </c>
      <c r="E1062" s="224">
        <v>0.06</v>
      </c>
      <c r="F1062" s="262"/>
      <c r="G1062" s="220">
        <f>+VLOOKUP(B:B,INSUMOS!A:H,4,FALSE)</f>
        <v>3667.3493760000001</v>
      </c>
      <c r="H1062" s="220">
        <f t="shared" si="161"/>
        <v>220.04096256</v>
      </c>
      <c r="I1062" s="220">
        <f>+VLOOKUP(B:B,INSUMOS!A:H,5,FALSE)</f>
        <v>0</v>
      </c>
      <c r="J1062" s="220">
        <f t="shared" si="161"/>
        <v>0</v>
      </c>
      <c r="K1062" s="57"/>
      <c r="L1062" s="103"/>
    </row>
    <row r="1063" spans="1:12" ht="15" outlineLevel="1" x14ac:dyDescent="0.2">
      <c r="A1063" s="246"/>
      <c r="B1063" s="246" t="s">
        <v>221</v>
      </c>
      <c r="C1063" s="217" t="str">
        <f>+VLOOKUP(B:B,INSUMOS!A:C,2,FALSE)</f>
        <v>MORTERO 1:3 (HECHO EN OBRA)</v>
      </c>
      <c r="D1063" s="190" t="str">
        <f>+VLOOKUP(B:B,INSUMOS!A:C,3,FALSE)</f>
        <v>M3</v>
      </c>
      <c r="E1063" s="224">
        <v>0.02</v>
      </c>
      <c r="F1063" s="262"/>
      <c r="G1063" s="220">
        <f>+VLOOKUP(B:B,INSUMOS!A:H,4,FALSE)</f>
        <v>738744.66868224007</v>
      </c>
      <c r="H1063" s="220">
        <f t="shared" si="161"/>
        <v>14774.893373644802</v>
      </c>
      <c r="I1063" s="220">
        <f>+VLOOKUP(B:B,INSUMOS!A:H,5,FALSE)</f>
        <v>0</v>
      </c>
      <c r="J1063" s="220">
        <f t="shared" si="161"/>
        <v>0</v>
      </c>
      <c r="K1063" s="57"/>
      <c r="L1063" s="103"/>
    </row>
    <row r="1064" spans="1:12" ht="15" outlineLevel="1" x14ac:dyDescent="0.2">
      <c r="A1064" s="246"/>
      <c r="B1064" s="246" t="s">
        <v>707</v>
      </c>
      <c r="C1064" s="217" t="str">
        <f>+VLOOKUP(B:B,INSUMOS!A:C,2,FALSE)</f>
        <v>SIKA 1 PRESENTACIÓN 1 KG</v>
      </c>
      <c r="D1064" s="190" t="str">
        <f>+VLOOKUP(B:B,INSUMOS!A:C,3,FALSE)</f>
        <v>KG</v>
      </c>
      <c r="E1064" s="224">
        <f>0.25</f>
        <v>0.25</v>
      </c>
      <c r="F1064" s="262"/>
      <c r="G1064" s="220">
        <f>+VLOOKUP(B:B,INSUMOS!A:H,4,FALSE)</f>
        <v>22426.22828544</v>
      </c>
      <c r="H1064" s="220">
        <f t="shared" si="161"/>
        <v>5606.55707136</v>
      </c>
      <c r="I1064" s="220">
        <f>+VLOOKUP(B:B,INSUMOS!A:H,5,FALSE)</f>
        <v>0</v>
      </c>
      <c r="J1064" s="220">
        <f t="shared" si="161"/>
        <v>0</v>
      </c>
      <c r="K1064" s="57"/>
      <c r="L1064" s="103"/>
    </row>
    <row r="1065" spans="1:12" s="33" customFormat="1" ht="15" outlineLevel="1" x14ac:dyDescent="0.2">
      <c r="A1065" s="246"/>
      <c r="B1065" s="246" t="s">
        <v>105</v>
      </c>
      <c r="C1065" s="217" t="str">
        <f>+VLOOKUP(B:B,INSUMOS!A:C,2,FALSE)</f>
        <v>CUADRILLA AA  (OFICIAL + 2 AYUDANTE)- ALBAÑILERIA CON PRESTACIONES</v>
      </c>
      <c r="D1065" s="190" t="str">
        <f>+VLOOKUP(B:B,INSUMOS!A:C,3,FALSE)</f>
        <v>HC</v>
      </c>
      <c r="E1065" s="224">
        <v>0.5</v>
      </c>
      <c r="F1065" s="262"/>
      <c r="G1065" s="220">
        <f>+VLOOKUP(B:B,INSUMOS!A:H,4,FALSE)</f>
        <v>40394.268199999999</v>
      </c>
      <c r="H1065" s="220">
        <f t="shared" si="161"/>
        <v>20197.134099999999</v>
      </c>
      <c r="I1065" s="220">
        <f>+VLOOKUP(B:B,INSUMOS!A:H,5,FALSE)</f>
        <v>0</v>
      </c>
      <c r="J1065" s="220">
        <f t="shared" si="161"/>
        <v>0</v>
      </c>
      <c r="K1065" s="57"/>
      <c r="L1065" s="103"/>
    </row>
    <row r="1066" spans="1:12" ht="15" x14ac:dyDescent="0.2">
      <c r="A1066" s="211" t="s">
        <v>2081</v>
      </c>
      <c r="B1066" s="211"/>
      <c r="C1066" s="212" t="s">
        <v>2082</v>
      </c>
      <c r="D1066" s="213" t="s">
        <v>233</v>
      </c>
      <c r="E1066" s="214"/>
      <c r="F1066" s="215"/>
      <c r="G1066" s="216"/>
      <c r="H1066" s="216">
        <f>SUBTOTAL(9,H1067:H1071)</f>
        <v>41464.652672999684</v>
      </c>
      <c r="I1066" s="216"/>
      <c r="J1066" s="216">
        <f>SUBTOTAL(9,J1067:J1071)</f>
        <v>0</v>
      </c>
      <c r="K1066" s="57"/>
      <c r="L1066" s="103"/>
    </row>
    <row r="1067" spans="1:12" s="33" customFormat="1" ht="15" outlineLevel="1" x14ac:dyDescent="0.2">
      <c r="A1067" s="223"/>
      <c r="B1067" s="223" t="s">
        <v>251</v>
      </c>
      <c r="C1067" s="217" t="str">
        <f>+VLOOKUP(B:B,INSUMOS!A:C,2,FALSE)</f>
        <v>HERRAMIENTA MENOR</v>
      </c>
      <c r="D1067" s="190" t="str">
        <f>+VLOOKUP(B:B,INSUMOS!A:C,3,FALSE)</f>
        <v>GLB</v>
      </c>
      <c r="E1067" s="224">
        <v>0.2</v>
      </c>
      <c r="F1067" s="241"/>
      <c r="G1067" s="220">
        <f>+VLOOKUP(B:B,INSUMOS!A:H,4,FALSE)</f>
        <v>4066.5798144</v>
      </c>
      <c r="H1067" s="220">
        <f t="shared" ref="H1067:J1071" si="162">($E1067+$F1067)*G1067</f>
        <v>813.31596288000003</v>
      </c>
      <c r="I1067" s="220">
        <f>+VLOOKUP(B:B,INSUMOS!A:H,5,FALSE)</f>
        <v>0</v>
      </c>
      <c r="J1067" s="220">
        <f t="shared" si="162"/>
        <v>0</v>
      </c>
      <c r="K1067" s="57"/>
      <c r="L1067" s="103"/>
    </row>
    <row r="1068" spans="1:12" s="33" customFormat="1" ht="15" outlineLevel="1" x14ac:dyDescent="0.2">
      <c r="A1068" s="223"/>
      <c r="B1068" s="223" t="s">
        <v>225</v>
      </c>
      <c r="C1068" s="217" t="str">
        <f>+VLOOKUP(B:B,INSUMOS!A:C,2,FALSE)</f>
        <v>MORTERO 1:4 (HECHO EN OBRA)</v>
      </c>
      <c r="D1068" s="190" t="str">
        <f>+VLOOKUP(B:B,INSUMOS!A:C,3,FALSE)</f>
        <v>M3</v>
      </c>
      <c r="E1068" s="224">
        <v>0.02</v>
      </c>
      <c r="F1068" s="262">
        <f>+E1068*0.03</f>
        <v>5.9999999999999995E-4</v>
      </c>
      <c r="G1068" s="220">
        <f>+VLOOKUP(B:B,INSUMOS!A:H,4,FALSE)</f>
        <v>709757.44404480001</v>
      </c>
      <c r="H1068" s="220">
        <f t="shared" si="162"/>
        <v>14621.00334732288</v>
      </c>
      <c r="I1068" s="220">
        <f>+VLOOKUP(B:B,INSUMOS!A:H,5,FALSE)</f>
        <v>0</v>
      </c>
      <c r="J1068" s="220">
        <f t="shared" si="162"/>
        <v>0</v>
      </c>
      <c r="K1068" s="57"/>
      <c r="L1068" s="103"/>
    </row>
    <row r="1069" spans="1:12" s="33" customFormat="1" ht="15" outlineLevel="1" x14ac:dyDescent="0.2">
      <c r="A1069" s="223"/>
      <c r="B1069" s="223" t="s">
        <v>283</v>
      </c>
      <c r="C1069" s="217" t="str">
        <f>+VLOOKUP(B:B,INSUMOS!A:C,2,FALSE)</f>
        <v>ANDAMIO TUBULAR 15*15 C/CRUCETA</v>
      </c>
      <c r="D1069" s="190" t="str">
        <f>+VLOOKUP(B:B,INSUMOS!A:C,3,FALSE)</f>
        <v>DIA</v>
      </c>
      <c r="E1069" s="224">
        <v>0.06</v>
      </c>
      <c r="F1069" s="262">
        <f>+E1069*0.03</f>
        <v>1.8E-3</v>
      </c>
      <c r="G1069" s="220">
        <f>+VLOOKUP(B:B,INSUMOS!A:H,4,FALSE)</f>
        <v>3667.3493760000001</v>
      </c>
      <c r="H1069" s="220">
        <f t="shared" si="162"/>
        <v>226.6421914368</v>
      </c>
      <c r="I1069" s="220">
        <f>+VLOOKUP(B:B,INSUMOS!A:H,5,FALSE)</f>
        <v>0</v>
      </c>
      <c r="J1069" s="220">
        <f t="shared" si="162"/>
        <v>0</v>
      </c>
      <c r="K1069" s="57"/>
      <c r="L1069" s="103"/>
    </row>
    <row r="1070" spans="1:12" s="33" customFormat="1" ht="15" outlineLevel="1" x14ac:dyDescent="0.2">
      <c r="A1070" s="223"/>
      <c r="B1070" s="223" t="s">
        <v>707</v>
      </c>
      <c r="C1070" s="217" t="str">
        <f>+VLOOKUP(B:B,INSUMOS!A:C,2,FALSE)</f>
        <v>SIKA 1 PRESENTACIÓN 1 KG</v>
      </c>
      <c r="D1070" s="190" t="str">
        <f>+VLOOKUP(B:B,INSUMOS!A:C,3,FALSE)</f>
        <v>KG</v>
      </c>
      <c r="E1070" s="224">
        <v>0.25</v>
      </c>
      <c r="F1070" s="262"/>
      <c r="G1070" s="220">
        <f>+VLOOKUP(B:B,INSUMOS!A:H,4,FALSE)</f>
        <v>22426.22828544</v>
      </c>
      <c r="H1070" s="220">
        <f t="shared" si="162"/>
        <v>5606.55707136</v>
      </c>
      <c r="I1070" s="220">
        <f>+VLOOKUP(B:B,INSUMOS!A:H,5,FALSE)</f>
        <v>0</v>
      </c>
      <c r="J1070" s="220">
        <f t="shared" si="162"/>
        <v>0</v>
      </c>
      <c r="K1070" s="57"/>
      <c r="L1070" s="103"/>
    </row>
    <row r="1071" spans="1:12" ht="15" outlineLevel="1" x14ac:dyDescent="0.2">
      <c r="A1071" s="246"/>
      <c r="B1071" s="246" t="s">
        <v>105</v>
      </c>
      <c r="C1071" s="217" t="str">
        <f>+VLOOKUP(B:B,INSUMOS!A:C,2,FALSE)</f>
        <v>CUADRILLA AA  (OFICIAL + 2 AYUDANTE)- ALBAÑILERIA CON PRESTACIONES</v>
      </c>
      <c r="D1071" s="190" t="str">
        <f>+VLOOKUP(B:B,INSUMOS!A:C,3,FALSE)</f>
        <v>HC</v>
      </c>
      <c r="E1071" s="224">
        <v>0.5</v>
      </c>
      <c r="F1071" s="262"/>
      <c r="G1071" s="220">
        <f>+VLOOKUP(B:B,INSUMOS!A:H,4,FALSE)</f>
        <v>40394.268199999999</v>
      </c>
      <c r="H1071" s="220">
        <f t="shared" si="162"/>
        <v>20197.134099999999</v>
      </c>
      <c r="I1071" s="220">
        <f>+VLOOKUP(B:B,INSUMOS!A:H,5,FALSE)</f>
        <v>0</v>
      </c>
      <c r="J1071" s="220">
        <f t="shared" si="162"/>
        <v>0</v>
      </c>
      <c r="K1071" s="57"/>
      <c r="L1071" s="103"/>
    </row>
    <row r="1072" spans="1:12" ht="15" x14ac:dyDescent="0.2">
      <c r="A1072" s="211" t="s">
        <v>2083</v>
      </c>
      <c r="B1072" s="211"/>
      <c r="C1072" s="212" t="s">
        <v>2084</v>
      </c>
      <c r="D1072" s="213" t="s">
        <v>233</v>
      </c>
      <c r="E1072" s="214"/>
      <c r="F1072" s="215"/>
      <c r="G1072" s="216"/>
      <c r="H1072" s="216">
        <f>SUBTOTAL(9,H1073:H1077)</f>
        <v>30329.622755272343</v>
      </c>
      <c r="I1072" s="216"/>
      <c r="J1072" s="216">
        <f>SUBTOTAL(9,J1073:J1077)</f>
        <v>0</v>
      </c>
      <c r="K1072" s="57"/>
      <c r="L1072" s="103"/>
    </row>
    <row r="1073" spans="1:38" s="33" customFormat="1" ht="15" outlineLevel="1" x14ac:dyDescent="0.2">
      <c r="A1073" s="223"/>
      <c r="B1073" s="223" t="s">
        <v>251</v>
      </c>
      <c r="C1073" s="217" t="str">
        <f>+VLOOKUP(B:B,INSUMOS!A:C,2,FALSE)</f>
        <v>HERRAMIENTA MENOR</v>
      </c>
      <c r="D1073" s="190" t="str">
        <f>+VLOOKUP(B:B,INSUMOS!A:C,3,FALSE)</f>
        <v>GLB</v>
      </c>
      <c r="E1073" s="224">
        <v>0.2</v>
      </c>
      <c r="F1073" s="241"/>
      <c r="G1073" s="220">
        <f>+VLOOKUP(B:B,INSUMOS!A:H,4,FALSE)</f>
        <v>4066.5798144</v>
      </c>
      <c r="H1073" s="220">
        <f t="shared" ref="H1073:J1077" si="163">($E1073+$F1073)*G1073</f>
        <v>813.31596288000003</v>
      </c>
      <c r="I1073" s="220">
        <f>+VLOOKUP(B:B,INSUMOS!A:H,5,FALSE)</f>
        <v>0</v>
      </c>
      <c r="J1073" s="220">
        <f t="shared" si="163"/>
        <v>0</v>
      </c>
      <c r="K1073" s="57"/>
      <c r="L1073" s="103"/>
    </row>
    <row r="1074" spans="1:38" s="33" customFormat="1" ht="15" outlineLevel="1" x14ac:dyDescent="0.2">
      <c r="A1074" s="223"/>
      <c r="B1074" s="223" t="s">
        <v>225</v>
      </c>
      <c r="C1074" s="217" t="str">
        <f>+VLOOKUP(B:B,INSUMOS!A:C,2,FALSE)</f>
        <v>MORTERO 1:4 (HECHO EN OBRA)</v>
      </c>
      <c r="D1074" s="190" t="str">
        <f>+VLOOKUP(B:B,INSUMOS!A:C,3,FALSE)</f>
        <v>M3</v>
      </c>
      <c r="E1074" s="224">
        <v>2.2329623462051251E-2</v>
      </c>
      <c r="F1074" s="262">
        <f>+E1074*0.03</f>
        <v>6.6988870386153752E-4</v>
      </c>
      <c r="G1074" s="220">
        <f>+VLOOKUP(B:B,INSUMOS!A:H,4,FALSE)</f>
        <v>709757.44404480001</v>
      </c>
      <c r="H1074" s="220">
        <f t="shared" si="163"/>
        <v>16324.074969155545</v>
      </c>
      <c r="I1074" s="220">
        <f>+VLOOKUP(B:B,INSUMOS!A:H,5,FALSE)</f>
        <v>0</v>
      </c>
      <c r="J1074" s="220">
        <f t="shared" si="163"/>
        <v>0</v>
      </c>
      <c r="K1074" s="57"/>
      <c r="L1074" s="103"/>
    </row>
    <row r="1075" spans="1:38" s="33" customFormat="1" ht="15" outlineLevel="1" x14ac:dyDescent="0.2">
      <c r="A1075" s="223"/>
      <c r="B1075" s="223" t="s">
        <v>283</v>
      </c>
      <c r="C1075" s="217" t="str">
        <f>+VLOOKUP(B:B,INSUMOS!A:C,2,FALSE)</f>
        <v>ANDAMIO TUBULAR 15*15 C/CRUCETA</v>
      </c>
      <c r="D1075" s="190" t="str">
        <f>+VLOOKUP(B:B,INSUMOS!A:C,3,FALSE)</f>
        <v>DIA</v>
      </c>
      <c r="E1075" s="224">
        <v>0.06</v>
      </c>
      <c r="F1075" s="262">
        <f>+E1075*0.03</f>
        <v>1.8E-3</v>
      </c>
      <c r="G1075" s="220">
        <f>+VLOOKUP(B:B,INSUMOS!A:H,4,FALSE)</f>
        <v>3667.3493760000001</v>
      </c>
      <c r="H1075" s="220">
        <f t="shared" si="163"/>
        <v>226.6421914368</v>
      </c>
      <c r="I1075" s="220">
        <f>+VLOOKUP(B:B,INSUMOS!A:H,5,FALSE)</f>
        <v>0</v>
      </c>
      <c r="J1075" s="220">
        <f t="shared" si="163"/>
        <v>0</v>
      </c>
      <c r="K1075" s="57"/>
      <c r="L1075" s="103"/>
    </row>
    <row r="1076" spans="1:38" s="33" customFormat="1" ht="15" outlineLevel="1" x14ac:dyDescent="0.2">
      <c r="A1076" s="223"/>
      <c r="B1076" s="223" t="s">
        <v>469</v>
      </c>
      <c r="C1076" s="217" t="str">
        <f>+VLOOKUP(B:B,INSUMOS!A:C,2,FALSE)</f>
        <v>CAL HIDRATADA TIPO N PRESENTACION 25KG</v>
      </c>
      <c r="D1076" s="190" t="str">
        <f>+VLOOKUP(B:B,INSUMOS!A:C,3,FALSE)</f>
        <v>KG</v>
      </c>
      <c r="E1076" s="224">
        <v>0.2</v>
      </c>
      <c r="F1076" s="262"/>
      <c r="G1076" s="220">
        <f>+VLOOKUP(B:B,INSUMOS!A:H,4,FALSE)</f>
        <v>1206.9757440000001</v>
      </c>
      <c r="H1076" s="220">
        <f t="shared" si="163"/>
        <v>241.39514880000002</v>
      </c>
      <c r="I1076" s="220">
        <f>+VLOOKUP(B:B,INSUMOS!A:H,5,FALSE)</f>
        <v>0</v>
      </c>
      <c r="J1076" s="220">
        <f t="shared" si="163"/>
        <v>0</v>
      </c>
      <c r="K1076" s="57"/>
      <c r="L1076" s="103"/>
    </row>
    <row r="1077" spans="1:38" ht="15" outlineLevel="1" x14ac:dyDescent="0.2">
      <c r="A1077" s="246"/>
      <c r="B1077" s="246" t="s">
        <v>105</v>
      </c>
      <c r="C1077" s="217" t="str">
        <f>+VLOOKUP(B:B,INSUMOS!A:C,2,FALSE)</f>
        <v>CUADRILLA AA  (OFICIAL + 2 AYUDANTE)- ALBAÑILERIA CON PRESTACIONES</v>
      </c>
      <c r="D1077" s="190" t="str">
        <f>+VLOOKUP(B:B,INSUMOS!A:C,3,FALSE)</f>
        <v>HC</v>
      </c>
      <c r="E1077" s="224">
        <v>0.3</v>
      </c>
      <c r="F1077" s="262">
        <f>+E1077*0.05</f>
        <v>1.4999999999999999E-2</v>
      </c>
      <c r="G1077" s="220">
        <f>+VLOOKUP(B:B,INSUMOS!A:H,4,FALSE)</f>
        <v>40394.268199999999</v>
      </c>
      <c r="H1077" s="220">
        <f t="shared" si="163"/>
        <v>12724.194482999999</v>
      </c>
      <c r="I1077" s="220">
        <f>+VLOOKUP(B:B,INSUMOS!A:H,5,FALSE)</f>
        <v>0</v>
      </c>
      <c r="J1077" s="220">
        <f t="shared" si="163"/>
        <v>0</v>
      </c>
      <c r="K1077" s="57"/>
      <c r="L1077" s="103"/>
    </row>
    <row r="1078" spans="1:38" ht="15" x14ac:dyDescent="0.2">
      <c r="A1078" s="211" t="s">
        <v>2085</v>
      </c>
      <c r="B1078" s="211"/>
      <c r="C1078" s="212" t="s">
        <v>2086</v>
      </c>
      <c r="D1078" s="213" t="s">
        <v>233</v>
      </c>
      <c r="E1078" s="214"/>
      <c r="F1078" s="215"/>
      <c r="G1078" s="216"/>
      <c r="H1078" s="216">
        <f>SUBTOTAL(9,H1079:H1082)</f>
        <v>44935.313451730945</v>
      </c>
      <c r="I1078" s="216"/>
      <c r="J1078" s="216">
        <f>SUBTOTAL(9,J1079:J1082)</f>
        <v>0</v>
      </c>
      <c r="K1078" s="57"/>
      <c r="L1078" s="103"/>
    </row>
    <row r="1079" spans="1:38" ht="15" outlineLevel="1" x14ac:dyDescent="0.2">
      <c r="A1079" s="246"/>
      <c r="B1079" s="246" t="s">
        <v>251</v>
      </c>
      <c r="C1079" s="217" t="str">
        <f>+VLOOKUP(B:B,INSUMOS!A:C,2,FALSE)</f>
        <v>HERRAMIENTA MENOR</v>
      </c>
      <c r="D1079" s="190" t="str">
        <f>+VLOOKUP(B:B,INSUMOS!A:C,3,FALSE)</f>
        <v>GLB</v>
      </c>
      <c r="E1079" s="224">
        <v>0.1</v>
      </c>
      <c r="F1079" s="241"/>
      <c r="G1079" s="220">
        <f>+VLOOKUP(B:B,INSUMOS!A:H,4,FALSE)</f>
        <v>4066.5798144</v>
      </c>
      <c r="H1079" s="220">
        <f t="shared" ref="H1079:J1082" si="164">($E1079+$F1079)*G1079</f>
        <v>406.65798144000001</v>
      </c>
      <c r="I1079" s="220">
        <f>+VLOOKUP(B:B,INSUMOS!A:H,5,FALSE)</f>
        <v>0</v>
      </c>
      <c r="J1079" s="220">
        <f t="shared" si="164"/>
        <v>0</v>
      </c>
      <c r="K1079" s="57"/>
      <c r="L1079" s="103"/>
    </row>
    <row r="1080" spans="1:38" ht="15" outlineLevel="1" x14ac:dyDescent="0.2">
      <c r="A1080" s="246"/>
      <c r="B1080" s="246" t="s">
        <v>283</v>
      </c>
      <c r="C1080" s="217" t="str">
        <f>+VLOOKUP(B:B,INSUMOS!A:C,2,FALSE)</f>
        <v>ANDAMIO TUBULAR 15*15 C/CRUCETA</v>
      </c>
      <c r="D1080" s="190" t="str">
        <f>+VLOOKUP(B:B,INSUMOS!A:C,3,FALSE)</f>
        <v>DIA</v>
      </c>
      <c r="E1080" s="224">
        <v>0.06</v>
      </c>
      <c r="F1080" s="262">
        <f>+E1080*0.03</f>
        <v>1.8E-3</v>
      </c>
      <c r="G1080" s="220">
        <f>+VLOOKUP(B:B,INSUMOS!A:H,4,FALSE)</f>
        <v>3667.3493760000001</v>
      </c>
      <c r="H1080" s="220">
        <f t="shared" si="164"/>
        <v>226.6421914368</v>
      </c>
      <c r="I1080" s="220">
        <f>+VLOOKUP(B:B,INSUMOS!A:H,5,FALSE)</f>
        <v>0</v>
      </c>
      <c r="J1080" s="220">
        <f t="shared" si="164"/>
        <v>0</v>
      </c>
      <c r="K1080" s="57"/>
      <c r="L1080" s="103"/>
    </row>
    <row r="1081" spans="1:38" s="33" customFormat="1" ht="15" outlineLevel="1" x14ac:dyDescent="0.2">
      <c r="A1081" s="246"/>
      <c r="B1081" s="246" t="s">
        <v>221</v>
      </c>
      <c r="C1081" s="217" t="str">
        <f>+VLOOKUP(B:B,INSUMOS!A:C,2,FALSE)</f>
        <v>MORTERO 1:3 (HECHO EN OBRA)</v>
      </c>
      <c r="D1081" s="190" t="str">
        <f>+VLOOKUP(B:B,INSUMOS!A:C,3,FALSE)</f>
        <v>M3</v>
      </c>
      <c r="E1081" s="224">
        <v>0.02</v>
      </c>
      <c r="F1081" s="262">
        <f>+E1081*0.03</f>
        <v>5.9999999999999995E-4</v>
      </c>
      <c r="G1081" s="220">
        <f>+VLOOKUP(B:B,INSUMOS!A:H,4,FALSE)</f>
        <v>738744.66868224007</v>
      </c>
      <c r="H1081" s="220">
        <f t="shared" si="164"/>
        <v>15218.140174854145</v>
      </c>
      <c r="I1081" s="220">
        <f>+VLOOKUP(B:B,INSUMOS!A:H,5,FALSE)</f>
        <v>0</v>
      </c>
      <c r="J1081" s="220">
        <f t="shared" si="164"/>
        <v>0</v>
      </c>
      <c r="K1081" s="57"/>
      <c r="L1081" s="103"/>
    </row>
    <row r="1082" spans="1:38" s="33" customFormat="1" ht="15" outlineLevel="1" x14ac:dyDescent="0.2">
      <c r="A1082" s="246"/>
      <c r="B1082" s="246" t="s">
        <v>105</v>
      </c>
      <c r="C1082" s="217" t="str">
        <f>+VLOOKUP(B:B,INSUMOS!A:C,2,FALSE)</f>
        <v>CUADRILLA AA  (OFICIAL + 2 AYUDANTE)- ALBAÑILERIA CON PRESTACIONES</v>
      </c>
      <c r="D1082" s="190" t="str">
        <f>+VLOOKUP(B:B,INSUMOS!A:C,3,FALSE)</f>
        <v>HC</v>
      </c>
      <c r="E1082" s="224">
        <v>0.72</v>
      </c>
      <c r="F1082" s="262"/>
      <c r="G1082" s="220">
        <f>+VLOOKUP(B:B,INSUMOS!A:H,4,FALSE)</f>
        <v>40394.268199999999</v>
      </c>
      <c r="H1082" s="220">
        <f t="shared" si="164"/>
        <v>29083.873103999998</v>
      </c>
      <c r="I1082" s="220">
        <f>+VLOOKUP(B:B,INSUMOS!A:H,5,FALSE)</f>
        <v>0</v>
      </c>
      <c r="J1082" s="220">
        <f t="shared" si="164"/>
        <v>0</v>
      </c>
      <c r="K1082" s="57"/>
      <c r="L1082" s="103"/>
      <c r="P1082" s="120"/>
    </row>
    <row r="1083" spans="1:38" ht="15" x14ac:dyDescent="0.2">
      <c r="A1083" s="211" t="s">
        <v>2087</v>
      </c>
      <c r="B1083" s="211"/>
      <c r="C1083" s="212" t="s">
        <v>2088</v>
      </c>
      <c r="D1083" s="213" t="s">
        <v>233</v>
      </c>
      <c r="E1083" s="214"/>
      <c r="F1083" s="215"/>
      <c r="G1083" s="216"/>
      <c r="H1083" s="216">
        <f>SUBTOTAL(9,H1084:H1088)</f>
        <v>34406.710291226882</v>
      </c>
      <c r="I1083" s="216"/>
      <c r="J1083" s="216">
        <f>SUBTOTAL(9,J1084:J1088)</f>
        <v>0</v>
      </c>
      <c r="K1083" s="57"/>
      <c r="L1083" s="103"/>
    </row>
    <row r="1084" spans="1:38" ht="15" outlineLevel="1" x14ac:dyDescent="0.2">
      <c r="A1084" s="223"/>
      <c r="B1084" s="223" t="s">
        <v>251</v>
      </c>
      <c r="C1084" s="217" t="str">
        <f>+VLOOKUP(B:B,INSUMOS!A:C,2,FALSE)</f>
        <v>HERRAMIENTA MENOR</v>
      </c>
      <c r="D1084" s="190" t="str">
        <f>+VLOOKUP(B:B,INSUMOS!A:C,3,FALSE)</f>
        <v>GLB</v>
      </c>
      <c r="E1084" s="224">
        <v>0.2</v>
      </c>
      <c r="F1084" s="241"/>
      <c r="G1084" s="220">
        <f>+VLOOKUP(B:B,INSUMOS!A:H,4,FALSE)</f>
        <v>4066.5798144</v>
      </c>
      <c r="H1084" s="220">
        <f t="shared" ref="H1084:J1088" si="165">($E1084+$F1084)*G1084</f>
        <v>813.31596288000003</v>
      </c>
      <c r="I1084" s="220">
        <f>+VLOOKUP(B:B,INSUMOS!A:H,5,FALSE)</f>
        <v>0</v>
      </c>
      <c r="J1084" s="220">
        <f t="shared" si="165"/>
        <v>0</v>
      </c>
      <c r="K1084" s="57"/>
      <c r="L1084" s="103"/>
    </row>
    <row r="1085" spans="1:38" s="38" customFormat="1" ht="15" outlineLevel="1" x14ac:dyDescent="0.2">
      <c r="A1085" s="223"/>
      <c r="B1085" s="223" t="s">
        <v>283</v>
      </c>
      <c r="C1085" s="217" t="str">
        <f>+VLOOKUP(B:B,INSUMOS!A:C,2,FALSE)</f>
        <v>ANDAMIO TUBULAR 15*15 C/CRUCETA</v>
      </c>
      <c r="D1085" s="190" t="str">
        <f>+VLOOKUP(B:B,INSUMOS!A:C,3,FALSE)</f>
        <v>DIA</v>
      </c>
      <c r="E1085" s="224">
        <v>0.06</v>
      </c>
      <c r="F1085" s="262">
        <f>+E1085*0.03</f>
        <v>1.8E-3</v>
      </c>
      <c r="G1085" s="220">
        <f>+VLOOKUP(B:B,INSUMOS!A:H,4,FALSE)</f>
        <v>3667.3493760000001</v>
      </c>
      <c r="H1085" s="220">
        <f t="shared" si="165"/>
        <v>226.6421914368</v>
      </c>
      <c r="I1085" s="220">
        <f>+VLOOKUP(B:B,INSUMOS!A:H,5,FALSE)</f>
        <v>0</v>
      </c>
      <c r="J1085" s="220">
        <f t="shared" si="165"/>
        <v>0</v>
      </c>
      <c r="K1085" s="57"/>
      <c r="L1085" s="103"/>
      <c r="M1085" s="36"/>
      <c r="N1085" s="36"/>
      <c r="O1085" s="36"/>
      <c r="P1085" s="36"/>
      <c r="Q1085" s="36"/>
      <c r="R1085" s="36"/>
      <c r="S1085" s="36"/>
      <c r="T1085" s="36"/>
      <c r="U1085" s="36"/>
      <c r="V1085" s="36"/>
      <c r="W1085" s="36"/>
      <c r="X1085" s="36"/>
      <c r="Y1085" s="36"/>
      <c r="Z1085" s="36"/>
      <c r="AA1085" s="36"/>
      <c r="AB1085" s="36"/>
      <c r="AC1085" s="36"/>
      <c r="AD1085" s="36"/>
      <c r="AE1085" s="36"/>
      <c r="AF1085" s="36"/>
      <c r="AG1085" s="36"/>
      <c r="AH1085" s="36"/>
      <c r="AI1085" s="36"/>
      <c r="AJ1085" s="36"/>
      <c r="AK1085" s="36"/>
      <c r="AL1085" s="36"/>
    </row>
    <row r="1086" spans="1:38" ht="15" outlineLevel="1" x14ac:dyDescent="0.2">
      <c r="A1086" s="223"/>
      <c r="B1086" s="223" t="s">
        <v>134</v>
      </c>
      <c r="C1086" s="217" t="str">
        <f>+VLOOKUP(B:B,INSUMOS!A:C,2,FALSE)</f>
        <v>ARENA DE PEÑA CERNIDA (INCLUYE TRANSPORTE)</v>
      </c>
      <c r="D1086" s="190" t="str">
        <f>+VLOOKUP(B:B,INSUMOS!A:C,3,FALSE)</f>
        <v>M3</v>
      </c>
      <c r="E1086" s="224">
        <v>0.05</v>
      </c>
      <c r="F1086" s="262"/>
      <c r="G1086" s="220">
        <f>+VLOOKUP(B:B,INSUMOS!A:H,4,FALSE)</f>
        <v>139583.34050304</v>
      </c>
      <c r="H1086" s="220">
        <f t="shared" si="165"/>
        <v>6979.1670251520009</v>
      </c>
      <c r="I1086" s="220">
        <f>+VLOOKUP(B:B,INSUMOS!A:H,5,FALSE)</f>
        <v>0</v>
      </c>
      <c r="J1086" s="220">
        <f t="shared" si="165"/>
        <v>0</v>
      </c>
      <c r="K1086" s="57"/>
      <c r="L1086" s="103"/>
    </row>
    <row r="1087" spans="1:38" s="33" customFormat="1" ht="15" outlineLevel="1" x14ac:dyDescent="0.2">
      <c r="A1087" s="223"/>
      <c r="B1087" s="223" t="s">
        <v>190</v>
      </c>
      <c r="C1087" s="217" t="str">
        <f>+VLOOKUP(B:B,INSUMOS!A:C,2,FALSE)</f>
        <v>CEMENTO GRIS</v>
      </c>
      <c r="D1087" s="190" t="str">
        <f>+VLOOKUP(B:B,INSUMOS!A:C,3,FALSE)</f>
        <v>KG</v>
      </c>
      <c r="E1087" s="224">
        <v>14.13</v>
      </c>
      <c r="F1087" s="262">
        <f>+E1087*0.05</f>
        <v>0.70650000000000013</v>
      </c>
      <c r="G1087" s="220">
        <f>+VLOOKUP(B:B,INSUMOS!A:H,4,FALSE)</f>
        <v>635.05492991999995</v>
      </c>
      <c r="H1087" s="220">
        <f t="shared" si="165"/>
        <v>9421.9924677580802</v>
      </c>
      <c r="I1087" s="220">
        <f>+VLOOKUP(B:B,INSUMOS!A:H,5,FALSE)</f>
        <v>0</v>
      </c>
      <c r="J1087" s="220">
        <f t="shared" si="165"/>
        <v>0</v>
      </c>
      <c r="K1087" s="57"/>
      <c r="L1087" s="103"/>
    </row>
    <row r="1088" spans="1:38" s="33" customFormat="1" ht="15" outlineLevel="1" x14ac:dyDescent="0.2">
      <c r="A1088" s="246"/>
      <c r="B1088" s="246" t="s">
        <v>105</v>
      </c>
      <c r="C1088" s="217" t="str">
        <f>+VLOOKUP(B:B,INSUMOS!A:C,2,FALSE)</f>
        <v>CUADRILLA AA  (OFICIAL + 2 AYUDANTE)- ALBAÑILERIA CON PRESTACIONES</v>
      </c>
      <c r="D1088" s="190" t="str">
        <f>+VLOOKUP(B:B,INSUMOS!A:C,3,FALSE)</f>
        <v>HC</v>
      </c>
      <c r="E1088" s="224">
        <v>0.4</v>
      </c>
      <c r="F1088" s="262">
        <f>+E1088*0.05</f>
        <v>2.0000000000000004E-2</v>
      </c>
      <c r="G1088" s="220">
        <f>+VLOOKUP(B:B,INSUMOS!A:H,4,FALSE)</f>
        <v>40394.268199999999</v>
      </c>
      <c r="H1088" s="220">
        <f t="shared" si="165"/>
        <v>16965.592644</v>
      </c>
      <c r="I1088" s="220">
        <f>+VLOOKUP(B:B,INSUMOS!A:H,5,FALSE)</f>
        <v>0</v>
      </c>
      <c r="J1088" s="220">
        <f t="shared" si="165"/>
        <v>0</v>
      </c>
      <c r="K1088" s="57"/>
      <c r="L1088" s="103"/>
    </row>
    <row r="1089" spans="1:12" s="33" customFormat="1" ht="15" x14ac:dyDescent="0.2">
      <c r="A1089" s="211" t="s">
        <v>2089</v>
      </c>
      <c r="B1089" s="211"/>
      <c r="C1089" s="212" t="s">
        <v>2090</v>
      </c>
      <c r="D1089" s="213" t="s">
        <v>233</v>
      </c>
      <c r="E1089" s="214"/>
      <c r="F1089" s="215"/>
      <c r="G1089" s="216"/>
      <c r="H1089" s="216">
        <f>SUBTOTAL(9,H1090:H1093)</f>
        <v>26744.264730721046</v>
      </c>
      <c r="I1089" s="216"/>
      <c r="J1089" s="216">
        <f>SUBTOTAL(9,J1090:J1093)</f>
        <v>0</v>
      </c>
      <c r="K1089" s="57"/>
      <c r="L1089" s="103"/>
    </row>
    <row r="1090" spans="1:12" s="33" customFormat="1" ht="15" outlineLevel="1" x14ac:dyDescent="0.2">
      <c r="A1090" s="223"/>
      <c r="B1090" s="223" t="s">
        <v>251</v>
      </c>
      <c r="C1090" s="217" t="str">
        <f>+VLOOKUP(B:B,INSUMOS!A:C,2,FALSE)</f>
        <v>HERRAMIENTA MENOR</v>
      </c>
      <c r="D1090" s="190" t="str">
        <f>+VLOOKUP(B:B,INSUMOS!A:C,3,FALSE)</f>
        <v>GLB</v>
      </c>
      <c r="E1090" s="224">
        <v>0.2</v>
      </c>
      <c r="F1090" s="241"/>
      <c r="G1090" s="220">
        <f>+VLOOKUP(B:B,INSUMOS!A:H,4,FALSE)</f>
        <v>4066.5798144</v>
      </c>
      <c r="H1090" s="220">
        <f t="shared" ref="H1090:J1093" si="166">($E1090+$F1090)*G1090</f>
        <v>813.31596288000003</v>
      </c>
      <c r="I1090" s="220">
        <f>+VLOOKUP(B:B,INSUMOS!A:H,5,FALSE)</f>
        <v>0</v>
      </c>
      <c r="J1090" s="220">
        <f t="shared" si="166"/>
        <v>0</v>
      </c>
      <c r="K1090" s="57"/>
      <c r="L1090" s="103"/>
    </row>
    <row r="1091" spans="1:12" s="33" customFormat="1" ht="15" outlineLevel="1" x14ac:dyDescent="0.2">
      <c r="A1091" s="223"/>
      <c r="B1091" s="223" t="s">
        <v>229</v>
      </c>
      <c r="C1091" s="217" t="str">
        <f>+VLOOKUP(B:B,INSUMOS!A:C,2,FALSE)</f>
        <v>MORTERO 1:5 (HECHO EN OBRA)</v>
      </c>
      <c r="D1091" s="190" t="str">
        <f>+VLOOKUP(B:B,INSUMOS!A:C,3,FALSE)</f>
        <v>M3</v>
      </c>
      <c r="E1091" s="224">
        <v>0.02</v>
      </c>
      <c r="F1091" s="262">
        <f>+E1091*0.03</f>
        <v>5.9999999999999995E-4</v>
      </c>
      <c r="G1091" s="220">
        <f>+VLOOKUP(B:B,INSUMOS!A:H,4,FALSE)</f>
        <v>424209.41419438081</v>
      </c>
      <c r="H1091" s="220">
        <f t="shared" si="166"/>
        <v>8738.7139324042455</v>
      </c>
      <c r="I1091" s="220">
        <f>+VLOOKUP(B:B,INSUMOS!A:H,5,FALSE)</f>
        <v>0</v>
      </c>
      <c r="J1091" s="220">
        <f t="shared" si="166"/>
        <v>0</v>
      </c>
      <c r="K1091" s="57"/>
      <c r="L1091" s="103"/>
    </row>
    <row r="1092" spans="1:12" s="33" customFormat="1" ht="15" outlineLevel="1" x14ac:dyDescent="0.2">
      <c r="A1092" s="223"/>
      <c r="B1092" s="223" t="s">
        <v>283</v>
      </c>
      <c r="C1092" s="217" t="str">
        <f>+VLOOKUP(B:B,INSUMOS!A:C,2,FALSE)</f>
        <v>ANDAMIO TUBULAR 15*15 C/CRUCETA</v>
      </c>
      <c r="D1092" s="190" t="str">
        <f>+VLOOKUP(B:B,INSUMOS!A:C,3,FALSE)</f>
        <v>DIA</v>
      </c>
      <c r="E1092" s="224">
        <v>0.06</v>
      </c>
      <c r="F1092" s="262">
        <f>+E1092*0.03</f>
        <v>1.8E-3</v>
      </c>
      <c r="G1092" s="220">
        <f>+VLOOKUP(B:B,INSUMOS!A:H,4,FALSE)</f>
        <v>3667.3493760000001</v>
      </c>
      <c r="H1092" s="220">
        <f t="shared" si="166"/>
        <v>226.6421914368</v>
      </c>
      <c r="I1092" s="220">
        <f>+VLOOKUP(B:B,INSUMOS!A:H,5,FALSE)</f>
        <v>0</v>
      </c>
      <c r="J1092" s="220">
        <f t="shared" si="166"/>
        <v>0</v>
      </c>
      <c r="K1092" s="57"/>
      <c r="L1092" s="103"/>
    </row>
    <row r="1093" spans="1:12" ht="15" outlineLevel="1" x14ac:dyDescent="0.2">
      <c r="A1093" s="246"/>
      <c r="B1093" s="246" t="s">
        <v>105</v>
      </c>
      <c r="C1093" s="217" t="str">
        <f>+VLOOKUP(B:B,INSUMOS!A:C,2,FALSE)</f>
        <v>CUADRILLA AA  (OFICIAL + 2 AYUDANTE)- ALBAÑILERIA CON PRESTACIONES</v>
      </c>
      <c r="D1093" s="190" t="str">
        <f>+VLOOKUP(B:B,INSUMOS!A:C,3,FALSE)</f>
        <v>HC</v>
      </c>
      <c r="E1093" s="224">
        <v>0.4</v>
      </c>
      <c r="F1093" s="262">
        <f>+E1093*0.05</f>
        <v>2.0000000000000004E-2</v>
      </c>
      <c r="G1093" s="220">
        <f>+VLOOKUP(B:B,INSUMOS!A:H,4,FALSE)</f>
        <v>40394.268199999999</v>
      </c>
      <c r="H1093" s="220">
        <f t="shared" si="166"/>
        <v>16965.592644</v>
      </c>
      <c r="I1093" s="220">
        <f>+VLOOKUP(B:B,INSUMOS!A:H,5,FALSE)</f>
        <v>0</v>
      </c>
      <c r="J1093" s="220">
        <f t="shared" si="166"/>
        <v>0</v>
      </c>
      <c r="K1093" s="57"/>
      <c r="L1093" s="103"/>
    </row>
    <row r="1094" spans="1:12" s="33" customFormat="1" ht="45" x14ac:dyDescent="0.2">
      <c r="A1094" s="211" t="s">
        <v>2091</v>
      </c>
      <c r="B1094" s="211"/>
      <c r="C1094" s="212" t="s">
        <v>2092</v>
      </c>
      <c r="D1094" s="213" t="s">
        <v>362</v>
      </c>
      <c r="E1094" s="214"/>
      <c r="F1094" s="215"/>
      <c r="G1094" s="216"/>
      <c r="H1094" s="216">
        <f>SUBTOTAL(9,H1095:H1098)</f>
        <v>22000.859143263871</v>
      </c>
      <c r="I1094" s="216"/>
      <c r="J1094" s="216">
        <f>SUBTOTAL(9,J1095:J1098)</f>
        <v>0</v>
      </c>
      <c r="K1094" s="57"/>
      <c r="L1094" s="103"/>
    </row>
    <row r="1095" spans="1:12" s="33" customFormat="1" ht="15" outlineLevel="1" x14ac:dyDescent="0.2">
      <c r="A1095" s="223"/>
      <c r="B1095" s="223" t="s">
        <v>251</v>
      </c>
      <c r="C1095" s="217" t="str">
        <f>+VLOOKUP(B:B,INSUMOS!A:C,2,FALSE)</f>
        <v>HERRAMIENTA MENOR</v>
      </c>
      <c r="D1095" s="190" t="str">
        <f>+VLOOKUP(B:B,INSUMOS!A:C,3,FALSE)</f>
        <v>GLB</v>
      </c>
      <c r="E1095" s="224">
        <v>1</v>
      </c>
      <c r="F1095" s="241"/>
      <c r="G1095" s="220">
        <f>+VLOOKUP(B:B,INSUMOS!A:H,4,FALSE)</f>
        <v>4066.5798144</v>
      </c>
      <c r="H1095" s="220">
        <f t="shared" ref="H1095:J1098" si="167">($E1095+$F1095)*G1095</f>
        <v>4066.5798144</v>
      </c>
      <c r="I1095" s="220">
        <f>+VLOOKUP(B:B,INSUMOS!A:H,5,FALSE)</f>
        <v>0</v>
      </c>
      <c r="J1095" s="220">
        <f t="shared" si="167"/>
        <v>0</v>
      </c>
      <c r="K1095" s="57"/>
      <c r="L1095" s="103"/>
    </row>
    <row r="1096" spans="1:12" s="33" customFormat="1" ht="15" outlineLevel="1" x14ac:dyDescent="0.2">
      <c r="A1096" s="246"/>
      <c r="B1096" s="246" t="s">
        <v>221</v>
      </c>
      <c r="C1096" s="217" t="str">
        <f>+VLOOKUP(B:B,INSUMOS!A:C,2,FALSE)</f>
        <v>MORTERO 1:3 (HECHO EN OBRA)</v>
      </c>
      <c r="D1096" s="190" t="str">
        <f>+VLOOKUP(B:B,INSUMOS!A:C,3,FALSE)</f>
        <v>M3</v>
      </c>
      <c r="E1096" s="224">
        <v>0.01</v>
      </c>
      <c r="F1096" s="243">
        <f>+E1096*0.03</f>
        <v>2.9999999999999997E-4</v>
      </c>
      <c r="G1096" s="220">
        <f>+VLOOKUP(B:B,INSUMOS!A:H,4,FALSE)</f>
        <v>738744.66868224007</v>
      </c>
      <c r="H1096" s="220">
        <f t="shared" si="167"/>
        <v>7609.0700874270724</v>
      </c>
      <c r="I1096" s="220">
        <f>+VLOOKUP(B:B,INSUMOS!A:H,5,FALSE)</f>
        <v>0</v>
      </c>
      <c r="J1096" s="220">
        <f t="shared" si="167"/>
        <v>0</v>
      </c>
      <c r="K1096" s="57"/>
      <c r="L1096" s="103"/>
    </row>
    <row r="1097" spans="1:12" s="33" customFormat="1" ht="15" outlineLevel="1" x14ac:dyDescent="0.2">
      <c r="A1097" s="223"/>
      <c r="B1097" s="223" t="s">
        <v>283</v>
      </c>
      <c r="C1097" s="217" t="str">
        <f>+VLOOKUP(B:B,INSUMOS!A:C,2,FALSE)</f>
        <v>ANDAMIO TUBULAR 15*15 C/CRUCETA</v>
      </c>
      <c r="D1097" s="190" t="str">
        <f>+VLOOKUP(B:B,INSUMOS!A:C,3,FALSE)</f>
        <v>DIA</v>
      </c>
      <c r="E1097" s="224">
        <v>0.06</v>
      </c>
      <c r="F1097" s="262">
        <f>+E1097*0.03</f>
        <v>1.8E-3</v>
      </c>
      <c r="G1097" s="220">
        <f>+VLOOKUP(B:B,INSUMOS!A:H,4,FALSE)</f>
        <v>3667.3493760000001</v>
      </c>
      <c r="H1097" s="220">
        <f t="shared" si="167"/>
        <v>226.6421914368</v>
      </c>
      <c r="I1097" s="220">
        <f>+VLOOKUP(B:B,INSUMOS!A:H,5,FALSE)</f>
        <v>0</v>
      </c>
      <c r="J1097" s="220">
        <f t="shared" si="167"/>
        <v>0</v>
      </c>
      <c r="K1097" s="57"/>
      <c r="L1097" s="103"/>
    </row>
    <row r="1098" spans="1:12" s="33" customFormat="1" ht="15" outlineLevel="1" x14ac:dyDescent="0.2">
      <c r="A1098" s="223"/>
      <c r="B1098" s="223" t="s">
        <v>105</v>
      </c>
      <c r="C1098" s="217" t="str">
        <f>+VLOOKUP(B:B,INSUMOS!A:C,2,FALSE)</f>
        <v>CUADRILLA AA  (OFICIAL + 2 AYUDANTE)- ALBAÑILERIA CON PRESTACIONES</v>
      </c>
      <c r="D1098" s="190" t="str">
        <f>+VLOOKUP(B:B,INSUMOS!A:C,3,FALSE)</f>
        <v>HC</v>
      </c>
      <c r="E1098" s="224">
        <v>0.25</v>
      </c>
      <c r="F1098" s="262"/>
      <c r="G1098" s="220">
        <f>+VLOOKUP(B:B,INSUMOS!A:H,4,FALSE)</f>
        <v>40394.268199999999</v>
      </c>
      <c r="H1098" s="220">
        <f t="shared" si="167"/>
        <v>10098.56705</v>
      </c>
      <c r="I1098" s="220">
        <f>+VLOOKUP(B:B,INSUMOS!A:H,5,FALSE)</f>
        <v>0</v>
      </c>
      <c r="J1098" s="220">
        <f t="shared" si="167"/>
        <v>0</v>
      </c>
      <c r="K1098" s="57"/>
      <c r="L1098" s="103"/>
    </row>
    <row r="1099" spans="1:12" s="33" customFormat="1" ht="15" x14ac:dyDescent="0.2">
      <c r="A1099" s="211" t="s">
        <v>2093</v>
      </c>
      <c r="B1099" s="211"/>
      <c r="C1099" s="212" t="s">
        <v>2094</v>
      </c>
      <c r="D1099" s="213" t="s">
        <v>362</v>
      </c>
      <c r="E1099" s="214"/>
      <c r="F1099" s="215"/>
      <c r="G1099" s="216"/>
      <c r="H1099" s="216">
        <f>SUBTOTAL(9,H1100:H1104)</f>
        <v>14869.189124314624</v>
      </c>
      <c r="I1099" s="216"/>
      <c r="J1099" s="216">
        <f>SUBTOTAL(9,J1100:J1104)</f>
        <v>0</v>
      </c>
      <c r="K1099" s="57"/>
      <c r="L1099" s="103"/>
    </row>
    <row r="1100" spans="1:12" s="33" customFormat="1" ht="15" outlineLevel="1" x14ac:dyDescent="0.2">
      <c r="A1100" s="223"/>
      <c r="B1100" s="223" t="s">
        <v>251</v>
      </c>
      <c r="C1100" s="217" t="str">
        <f>+VLOOKUP(B:B,INSUMOS!A:C,2,FALSE)</f>
        <v>HERRAMIENTA MENOR</v>
      </c>
      <c r="D1100" s="190" t="str">
        <f>+VLOOKUP(B:B,INSUMOS!A:C,3,FALSE)</f>
        <v>GLB</v>
      </c>
      <c r="E1100" s="224">
        <v>0.25</v>
      </c>
      <c r="F1100" s="241"/>
      <c r="G1100" s="220">
        <f>+VLOOKUP(B:B,INSUMOS!A:H,4,FALSE)</f>
        <v>4066.5798144</v>
      </c>
      <c r="H1100" s="220">
        <f t="shared" ref="H1100:J1104" si="168">($E1100+$F1100)*G1100</f>
        <v>1016.6449536</v>
      </c>
      <c r="I1100" s="220">
        <f>+VLOOKUP(B:B,INSUMOS!A:H,5,FALSE)</f>
        <v>0</v>
      </c>
      <c r="J1100" s="220">
        <f t="shared" si="168"/>
        <v>0</v>
      </c>
      <c r="K1100" s="57"/>
      <c r="L1100" s="103"/>
    </row>
    <row r="1101" spans="1:12" s="33" customFormat="1" ht="15" outlineLevel="1" x14ac:dyDescent="0.2">
      <c r="A1101" s="223"/>
      <c r="B1101" s="223" t="s">
        <v>134</v>
      </c>
      <c r="C1101" s="217" t="str">
        <f>+VLOOKUP(B:B,INSUMOS!A:C,2,FALSE)</f>
        <v>ARENA DE PEÑA CERNIDA (INCLUYE TRANSPORTE)</v>
      </c>
      <c r="D1101" s="190" t="str">
        <f>+VLOOKUP(B:B,INSUMOS!A:C,3,FALSE)</f>
        <v>M3</v>
      </c>
      <c r="E1101" s="224">
        <v>0.02</v>
      </c>
      <c r="F1101" s="262">
        <f>+E1101*0.03</f>
        <v>5.9999999999999995E-4</v>
      </c>
      <c r="G1101" s="220">
        <f>+VLOOKUP(B:B,INSUMOS!A:H,4,FALSE)</f>
        <v>139583.34050304</v>
      </c>
      <c r="H1101" s="220">
        <f t="shared" si="168"/>
        <v>2875.4168143626239</v>
      </c>
      <c r="I1101" s="220">
        <f>+VLOOKUP(B:B,INSUMOS!A:H,5,FALSE)</f>
        <v>0</v>
      </c>
      <c r="J1101" s="220">
        <f t="shared" si="168"/>
        <v>0</v>
      </c>
      <c r="K1101" s="57"/>
      <c r="L1101" s="103"/>
    </row>
    <row r="1102" spans="1:12" s="33" customFormat="1" ht="15" outlineLevel="1" x14ac:dyDescent="0.2">
      <c r="A1102" s="223"/>
      <c r="B1102" s="223" t="s">
        <v>190</v>
      </c>
      <c r="C1102" s="217" t="str">
        <f>+VLOOKUP(B:B,INSUMOS!A:C,2,FALSE)</f>
        <v>CEMENTO GRIS</v>
      </c>
      <c r="D1102" s="190" t="str">
        <f>+VLOOKUP(B:B,INSUMOS!A:C,3,FALSE)</f>
        <v>KG</v>
      </c>
      <c r="E1102" s="224">
        <v>4</v>
      </c>
      <c r="F1102" s="262">
        <f>+E1102*0.05</f>
        <v>0.2</v>
      </c>
      <c r="G1102" s="220">
        <f>+VLOOKUP(B:B,INSUMOS!A:H,4,FALSE)</f>
        <v>635.05492991999995</v>
      </c>
      <c r="H1102" s="220">
        <f t="shared" si="168"/>
        <v>2667.2307056639997</v>
      </c>
      <c r="I1102" s="220">
        <f>+VLOOKUP(B:B,INSUMOS!A:H,5,FALSE)</f>
        <v>0</v>
      </c>
      <c r="J1102" s="220">
        <f t="shared" si="168"/>
        <v>0</v>
      </c>
      <c r="K1102" s="57"/>
      <c r="L1102" s="103"/>
    </row>
    <row r="1103" spans="1:12" s="33" customFormat="1" ht="15" outlineLevel="1" x14ac:dyDescent="0.2">
      <c r="A1103" s="223"/>
      <c r="B1103" s="223" t="s">
        <v>283</v>
      </c>
      <c r="C1103" s="217" t="str">
        <f>+VLOOKUP(B:B,INSUMOS!A:C,2,FALSE)</f>
        <v>ANDAMIO TUBULAR 15*15 C/CRUCETA</v>
      </c>
      <c r="D1103" s="190" t="str">
        <f>+VLOOKUP(B:B,INSUMOS!A:C,3,FALSE)</f>
        <v>DIA</v>
      </c>
      <c r="E1103" s="224">
        <v>0.06</v>
      </c>
      <c r="F1103" s="262">
        <f>+E1103*0.05</f>
        <v>3.0000000000000001E-3</v>
      </c>
      <c r="G1103" s="220">
        <f>+VLOOKUP(B:B,INSUMOS!A:H,4,FALSE)</f>
        <v>3667.3493760000001</v>
      </c>
      <c r="H1103" s="220">
        <f t="shared" si="168"/>
        <v>231.04301068800001</v>
      </c>
      <c r="I1103" s="220">
        <f>+VLOOKUP(B:B,INSUMOS!A:H,5,FALSE)</f>
        <v>0</v>
      </c>
      <c r="J1103" s="220">
        <f t="shared" si="168"/>
        <v>0</v>
      </c>
      <c r="K1103" s="57"/>
      <c r="L1103" s="103"/>
    </row>
    <row r="1104" spans="1:12" s="33" customFormat="1" ht="15" outlineLevel="1" x14ac:dyDescent="0.2">
      <c r="A1104" s="246"/>
      <c r="B1104" s="246" t="s">
        <v>105</v>
      </c>
      <c r="C1104" s="217" t="str">
        <f>+VLOOKUP(B:B,INSUMOS!A:C,2,FALSE)</f>
        <v>CUADRILLA AA  (OFICIAL + 2 AYUDANTE)- ALBAÑILERIA CON PRESTACIONES</v>
      </c>
      <c r="D1104" s="190" t="str">
        <f>+VLOOKUP(B:B,INSUMOS!A:C,3,FALSE)</f>
        <v>HC</v>
      </c>
      <c r="E1104" s="224">
        <v>0.2</v>
      </c>
      <c r="F1104" s="241"/>
      <c r="G1104" s="220">
        <f>+VLOOKUP(B:B,INSUMOS!A:H,4,FALSE)</f>
        <v>40394.268199999999</v>
      </c>
      <c r="H1104" s="220">
        <f t="shared" si="168"/>
        <v>8078.8536400000003</v>
      </c>
      <c r="I1104" s="220">
        <f>+VLOOKUP(B:B,INSUMOS!A:H,5,FALSE)</f>
        <v>0</v>
      </c>
      <c r="J1104" s="220">
        <f t="shared" si="168"/>
        <v>0</v>
      </c>
      <c r="K1104" s="57"/>
      <c r="L1104" s="103"/>
    </row>
    <row r="1105" spans="1:12" ht="15" x14ac:dyDescent="0.2">
      <c r="A1105" s="211" t="s">
        <v>2095</v>
      </c>
      <c r="B1105" s="211"/>
      <c r="C1105" s="212" t="s">
        <v>2096</v>
      </c>
      <c r="D1105" s="213" t="s">
        <v>362</v>
      </c>
      <c r="E1105" s="214"/>
      <c r="F1105" s="215"/>
      <c r="G1105" s="216"/>
      <c r="H1105" s="216">
        <f>SUBTOTAL(9,H1106:H1110)</f>
        <v>14261.961434770725</v>
      </c>
      <c r="I1105" s="216"/>
      <c r="J1105" s="216">
        <f>SUBTOTAL(9,J1106:J1110)</f>
        <v>0</v>
      </c>
      <c r="K1105" s="57"/>
      <c r="L1105" s="103"/>
    </row>
    <row r="1106" spans="1:12" ht="15" outlineLevel="1" x14ac:dyDescent="0.2">
      <c r="A1106" s="223"/>
      <c r="B1106" s="223" t="s">
        <v>251</v>
      </c>
      <c r="C1106" s="217" t="str">
        <f>+VLOOKUP(B:B,INSUMOS!A:C,2,FALSE)</f>
        <v>HERRAMIENTA MENOR</v>
      </c>
      <c r="D1106" s="190" t="str">
        <f>+VLOOKUP(B:B,INSUMOS!A:C,3,FALSE)</f>
        <v>GLB</v>
      </c>
      <c r="E1106" s="224">
        <v>0.75</v>
      </c>
      <c r="F1106" s="241"/>
      <c r="G1106" s="220">
        <f>+VLOOKUP(B:B,INSUMOS!A:H,4,FALSE)</f>
        <v>4066.5798144</v>
      </c>
      <c r="H1106" s="220">
        <f t="shared" ref="H1106:J1110" si="169">($E1106+$F1106)*G1106</f>
        <v>3049.9348608</v>
      </c>
      <c r="I1106" s="220">
        <f>+VLOOKUP(B:B,INSUMOS!A:H,5,FALSE)</f>
        <v>0</v>
      </c>
      <c r="J1106" s="220">
        <f t="shared" si="169"/>
        <v>0</v>
      </c>
      <c r="K1106" s="57"/>
      <c r="L1106" s="103"/>
    </row>
    <row r="1107" spans="1:12" ht="15" outlineLevel="1" x14ac:dyDescent="0.2">
      <c r="A1107" s="223"/>
      <c r="B1107" s="223" t="s">
        <v>477</v>
      </c>
      <c r="C1107" s="217" t="str">
        <f>+VLOOKUP(B:B,INSUMOS!A:C,2,FALSE)</f>
        <v xml:space="preserve">ANTICORROSIVO </v>
      </c>
      <c r="D1107" s="190" t="str">
        <f>+VLOOKUP(B:B,INSUMOS!A:C,3,FALSE)</f>
        <v>GAL</v>
      </c>
      <c r="E1107" s="224">
        <v>0.01</v>
      </c>
      <c r="F1107" s="243">
        <f>+E1107*0.03</f>
        <v>2.9999999999999997E-4</v>
      </c>
      <c r="G1107" s="220">
        <f>+VLOOKUP(B:B,INSUMOS!A:H,4,FALSE)</f>
        <v>66875.951093452808</v>
      </c>
      <c r="H1107" s="220">
        <f t="shared" si="169"/>
        <v>688.8222962625639</v>
      </c>
      <c r="I1107" s="220">
        <f>+VLOOKUP(B:B,INSUMOS!A:H,5,FALSE)</f>
        <v>0</v>
      </c>
      <c r="J1107" s="220">
        <f t="shared" si="169"/>
        <v>0</v>
      </c>
      <c r="K1107" s="57"/>
      <c r="L1107" s="103"/>
    </row>
    <row r="1108" spans="1:12" ht="15" outlineLevel="1" x14ac:dyDescent="0.2">
      <c r="A1108" s="223"/>
      <c r="B1108" s="223" t="s">
        <v>655</v>
      </c>
      <c r="C1108" s="217" t="str">
        <f>+VLOOKUP(B:B,INSUMOS!A:C,2,FALSE)</f>
        <v>THINER</v>
      </c>
      <c r="D1108" s="190" t="str">
        <f>+VLOOKUP(B:B,INSUMOS!A:C,3,FALSE)</f>
        <v>GAL</v>
      </c>
      <c r="E1108" s="224">
        <v>0.01</v>
      </c>
      <c r="F1108" s="243">
        <f>+E1108*0.03</f>
        <v>2.9999999999999997E-4</v>
      </c>
      <c r="G1108" s="220">
        <f>+VLOOKUP(B:B,INSUMOS!A:H,4,FALSE)</f>
        <v>39403.115827199996</v>
      </c>
      <c r="H1108" s="220">
        <f t="shared" si="169"/>
        <v>405.85209302015994</v>
      </c>
      <c r="I1108" s="220">
        <f>+VLOOKUP(B:B,INSUMOS!A:H,5,FALSE)</f>
        <v>0</v>
      </c>
      <c r="J1108" s="220">
        <f t="shared" si="169"/>
        <v>0</v>
      </c>
      <c r="K1108" s="57"/>
      <c r="L1108" s="103"/>
    </row>
    <row r="1109" spans="1:12" ht="15" outlineLevel="1" x14ac:dyDescent="0.2">
      <c r="A1109" s="223"/>
      <c r="B1109" s="223" t="s">
        <v>649</v>
      </c>
      <c r="C1109" s="217" t="str">
        <f>+VLOOKUP(B:B,INSUMOS!A:C,2,FALSE)</f>
        <v>LIJA PABMERIL PLIEGO 9"X11"</v>
      </c>
      <c r="D1109" s="190" t="str">
        <f>+VLOOKUP(B:B,INSUMOS!A:C,3,FALSE)</f>
        <v>UN</v>
      </c>
      <c r="E1109" s="224">
        <v>0.63</v>
      </c>
      <c r="F1109" s="262"/>
      <c r="G1109" s="220">
        <f>+VLOOKUP(B:B,INSUMOS!A:H,4,FALSE)</f>
        <v>1720.7141376000002</v>
      </c>
      <c r="H1109" s="220">
        <f t="shared" si="169"/>
        <v>1084.0499066880002</v>
      </c>
      <c r="I1109" s="220">
        <f>+VLOOKUP(B:B,INSUMOS!A:H,5,FALSE)</f>
        <v>0</v>
      </c>
      <c r="J1109" s="220">
        <f t="shared" si="169"/>
        <v>0</v>
      </c>
      <c r="K1109" s="57"/>
      <c r="L1109" s="103"/>
    </row>
    <row r="1110" spans="1:12" ht="15" outlineLevel="1" x14ac:dyDescent="0.2">
      <c r="A1110" s="223"/>
      <c r="B1110" s="223" t="s">
        <v>111</v>
      </c>
      <c r="C1110" s="217" t="str">
        <f>+VLOOKUP(B:B,INSUMOS!A:C,2,FALSE)</f>
        <v>CUADRILLA  PINTURAS (OFICIAL + AYUDANTE) CON PRESTACIONES</v>
      </c>
      <c r="D1110" s="190" t="str">
        <f>+VLOOKUP(B:B,INSUMOS!A:C,3,FALSE)</f>
        <v>HC</v>
      </c>
      <c r="E1110" s="224">
        <v>0.19</v>
      </c>
      <c r="F1110" s="262"/>
      <c r="G1110" s="220">
        <f>+VLOOKUP(B:B,INSUMOS!A:H,4,FALSE)</f>
        <v>47543.696199999998</v>
      </c>
      <c r="H1110" s="220">
        <f t="shared" si="169"/>
        <v>9033.3022779999992</v>
      </c>
      <c r="I1110" s="220">
        <f>+VLOOKUP(B:B,INSUMOS!A:H,5,FALSE)</f>
        <v>0</v>
      </c>
      <c r="J1110" s="220">
        <f t="shared" si="169"/>
        <v>0</v>
      </c>
      <c r="K1110" s="57"/>
      <c r="L1110" s="103"/>
    </row>
    <row r="1111" spans="1:12" ht="15" x14ac:dyDescent="0.2">
      <c r="A1111" s="211" t="s">
        <v>2097</v>
      </c>
      <c r="B1111" s="211"/>
      <c r="C1111" s="212" t="s">
        <v>2098</v>
      </c>
      <c r="D1111" s="213" t="s">
        <v>233</v>
      </c>
      <c r="E1111" s="214"/>
      <c r="F1111" s="215"/>
      <c r="G1111" s="216"/>
      <c r="H1111" s="216">
        <f>SUBTOTAL(9,H1112:H1116)</f>
        <v>23108.760925311853</v>
      </c>
      <c r="I1111" s="216"/>
      <c r="J1111" s="216">
        <f>SUBTOTAL(9,J1112:J1116)</f>
        <v>0</v>
      </c>
      <c r="K1111" s="57"/>
      <c r="L1111" s="103"/>
    </row>
    <row r="1112" spans="1:12" s="33" customFormat="1" ht="15" outlineLevel="1" x14ac:dyDescent="0.2">
      <c r="A1112" s="170"/>
      <c r="B1112" s="170" t="s">
        <v>251</v>
      </c>
      <c r="C1112" s="217" t="str">
        <f>+VLOOKUP(B:B,INSUMOS!A:C,2,FALSE)</f>
        <v>HERRAMIENTA MENOR</v>
      </c>
      <c r="D1112" s="190" t="str">
        <f>+VLOOKUP(B:B,INSUMOS!A:C,3,FALSE)</f>
        <v>GLB</v>
      </c>
      <c r="E1112" s="218">
        <v>0.75</v>
      </c>
      <c r="F1112" s="240"/>
      <c r="G1112" s="220">
        <f>+VLOOKUP(B:B,INSUMOS!A:H,4,FALSE)</f>
        <v>4066.5798144</v>
      </c>
      <c r="H1112" s="220">
        <f t="shared" ref="H1112:J1116" si="170">($E1112+$F1112)*G1112</f>
        <v>3049.9348608</v>
      </c>
      <c r="I1112" s="220">
        <f>+VLOOKUP(B:B,INSUMOS!A:H,5,FALSE)</f>
        <v>0</v>
      </c>
      <c r="J1112" s="220">
        <f t="shared" si="170"/>
        <v>0</v>
      </c>
      <c r="K1112" s="57"/>
      <c r="L1112" s="103"/>
    </row>
    <row r="1113" spans="1:12" s="33" customFormat="1" ht="15" outlineLevel="1" x14ac:dyDescent="0.2">
      <c r="A1113" s="170"/>
      <c r="B1113" s="170" t="s">
        <v>477</v>
      </c>
      <c r="C1113" s="217" t="str">
        <f>+VLOOKUP(B:B,INSUMOS!A:C,2,FALSE)</f>
        <v xml:space="preserve">ANTICORROSIVO </v>
      </c>
      <c r="D1113" s="190" t="str">
        <f>+VLOOKUP(B:B,INSUMOS!A:C,3,FALSE)</f>
        <v>GAL</v>
      </c>
      <c r="E1113" s="218">
        <v>0.03</v>
      </c>
      <c r="F1113" s="240">
        <v>8.9999999999999998E-4</v>
      </c>
      <c r="G1113" s="220">
        <f>+VLOOKUP(B:B,INSUMOS!A:H,4,FALSE)</f>
        <v>66875.951093452808</v>
      </c>
      <c r="H1113" s="220">
        <f t="shared" si="170"/>
        <v>2066.4668887876919</v>
      </c>
      <c r="I1113" s="220">
        <f>+VLOOKUP(B:B,INSUMOS!A:H,5,FALSE)</f>
        <v>0</v>
      </c>
      <c r="J1113" s="220">
        <f t="shared" si="170"/>
        <v>0</v>
      </c>
      <c r="K1113" s="57"/>
      <c r="L1113" s="103"/>
    </row>
    <row r="1114" spans="1:12" ht="15" outlineLevel="1" x14ac:dyDescent="0.2">
      <c r="A1114" s="170"/>
      <c r="B1114" s="170" t="s">
        <v>655</v>
      </c>
      <c r="C1114" s="217" t="str">
        <f>+VLOOKUP(B:B,INSUMOS!A:C,2,FALSE)</f>
        <v>THINER</v>
      </c>
      <c r="D1114" s="190" t="str">
        <f>+VLOOKUP(B:B,INSUMOS!A:C,3,FALSE)</f>
        <v>GAL</v>
      </c>
      <c r="E1114" s="218">
        <v>0.01</v>
      </c>
      <c r="F1114" s="239">
        <v>2.9999999999999997E-4</v>
      </c>
      <c r="G1114" s="220">
        <f>+VLOOKUP(B:B,INSUMOS!A:H,4,FALSE)</f>
        <v>39403.115827199996</v>
      </c>
      <c r="H1114" s="220">
        <f t="shared" si="170"/>
        <v>405.85209302015994</v>
      </c>
      <c r="I1114" s="220">
        <f>+VLOOKUP(B:B,INSUMOS!A:H,5,FALSE)</f>
        <v>0</v>
      </c>
      <c r="J1114" s="220">
        <f t="shared" si="170"/>
        <v>0</v>
      </c>
      <c r="K1114" s="57"/>
      <c r="L1114" s="103"/>
    </row>
    <row r="1115" spans="1:12" ht="15" outlineLevel="1" x14ac:dyDescent="0.2">
      <c r="A1115" s="170"/>
      <c r="B1115" s="170" t="s">
        <v>649</v>
      </c>
      <c r="C1115" s="217" t="str">
        <f>+VLOOKUP(B:B,INSUMOS!A:C,2,FALSE)</f>
        <v>LIJA PABMERIL PLIEGO 9"X11"</v>
      </c>
      <c r="D1115" s="190" t="str">
        <f>+VLOOKUP(B:B,INSUMOS!A:C,3,FALSE)</f>
        <v>UN</v>
      </c>
      <c r="E1115" s="218">
        <v>1.05</v>
      </c>
      <c r="F1115" s="240">
        <v>5.2500000000000005E-2</v>
      </c>
      <c r="G1115" s="220">
        <f>+VLOOKUP(B:B,INSUMOS!A:H,4,FALSE)</f>
        <v>1720.7141376000002</v>
      </c>
      <c r="H1115" s="220">
        <f t="shared" si="170"/>
        <v>1897.0873367040003</v>
      </c>
      <c r="I1115" s="220">
        <f>+VLOOKUP(B:B,INSUMOS!A:H,5,FALSE)</f>
        <v>0</v>
      </c>
      <c r="J1115" s="220">
        <f t="shared" si="170"/>
        <v>0</v>
      </c>
      <c r="K1115" s="57"/>
      <c r="L1115" s="103"/>
    </row>
    <row r="1116" spans="1:12" ht="15" outlineLevel="1" x14ac:dyDescent="0.2">
      <c r="A1116" s="170"/>
      <c r="B1116" s="170" t="s">
        <v>111</v>
      </c>
      <c r="C1116" s="217" t="str">
        <f>+VLOOKUP(B:B,INSUMOS!A:C,2,FALSE)</f>
        <v>CUADRILLA  PINTURAS (OFICIAL + AYUDANTE) CON PRESTACIONES</v>
      </c>
      <c r="D1116" s="190" t="str">
        <f>+VLOOKUP(B:B,INSUMOS!A:C,3,FALSE)</f>
        <v>HC</v>
      </c>
      <c r="E1116" s="218">
        <v>0.33</v>
      </c>
      <c r="F1116" s="240"/>
      <c r="G1116" s="220">
        <f>+VLOOKUP(B:B,INSUMOS!A:H,4,FALSE)</f>
        <v>47543.696199999998</v>
      </c>
      <c r="H1116" s="220">
        <f t="shared" si="170"/>
        <v>15689.419746</v>
      </c>
      <c r="I1116" s="220">
        <f>+VLOOKUP(B:B,INSUMOS!A:H,5,FALSE)</f>
        <v>0</v>
      </c>
      <c r="J1116" s="220">
        <f t="shared" si="170"/>
        <v>0</v>
      </c>
      <c r="K1116" s="57"/>
      <c r="L1116" s="103"/>
    </row>
    <row r="1117" spans="1:12" ht="15" x14ac:dyDescent="0.2">
      <c r="A1117" s="211" t="s">
        <v>2099</v>
      </c>
      <c r="B1117" s="211"/>
      <c r="C1117" s="212" t="s">
        <v>2100</v>
      </c>
      <c r="D1117" s="213" t="s">
        <v>362</v>
      </c>
      <c r="E1117" s="214"/>
      <c r="F1117" s="215"/>
      <c r="G1117" s="216"/>
      <c r="H1117" s="216">
        <f>SUBTOTAL(9,H1118:H1122)</f>
        <v>16012.661648869303</v>
      </c>
      <c r="I1117" s="216"/>
      <c r="J1117" s="216">
        <f>SUBTOTAL(9,J1118:J1122)</f>
        <v>0</v>
      </c>
      <c r="K1117" s="57"/>
      <c r="L1117" s="103"/>
    </row>
    <row r="1118" spans="1:12" ht="15" outlineLevel="1" x14ac:dyDescent="0.2">
      <c r="A1118" s="170"/>
      <c r="B1118" s="170" t="s">
        <v>251</v>
      </c>
      <c r="C1118" s="217" t="str">
        <f>+VLOOKUP(B:B,INSUMOS!A:C,2,FALSE)</f>
        <v>HERRAMIENTA MENOR</v>
      </c>
      <c r="D1118" s="190" t="str">
        <f>+VLOOKUP(B:B,INSUMOS!A:C,3,FALSE)</f>
        <v>GLB</v>
      </c>
      <c r="E1118" s="218">
        <v>0.75</v>
      </c>
      <c r="F1118" s="240"/>
      <c r="G1118" s="220">
        <f>+VLOOKUP(B:B,INSUMOS!A:H,4,FALSE)</f>
        <v>4066.5798144</v>
      </c>
      <c r="H1118" s="220">
        <f t="shared" ref="H1118:J1122" si="171">($E1118+$F1118)*G1118</f>
        <v>3049.9348608</v>
      </c>
      <c r="I1118" s="220">
        <f>+VLOOKUP(B:B,INSUMOS!A:H,5,FALSE)</f>
        <v>0</v>
      </c>
      <c r="J1118" s="220">
        <f t="shared" si="171"/>
        <v>0</v>
      </c>
      <c r="K1118" s="57"/>
      <c r="L1118" s="103"/>
    </row>
    <row r="1119" spans="1:12" ht="15" outlineLevel="1" x14ac:dyDescent="0.2">
      <c r="A1119" s="170"/>
      <c r="B1119" s="170" t="s">
        <v>655</v>
      </c>
      <c r="C1119" s="217" t="str">
        <f>+VLOOKUP(B:B,INSUMOS!A:C,2,FALSE)</f>
        <v>THINER</v>
      </c>
      <c r="D1119" s="190" t="str">
        <f>+VLOOKUP(B:B,INSUMOS!A:C,3,FALSE)</f>
        <v>GAL</v>
      </c>
      <c r="E1119" s="218">
        <v>0.03</v>
      </c>
      <c r="F1119" s="240">
        <v>8.9999999999999998E-4</v>
      </c>
      <c r="G1119" s="220">
        <f>+VLOOKUP(B:B,INSUMOS!A:H,4,FALSE)</f>
        <v>39403.115827199996</v>
      </c>
      <c r="H1119" s="220">
        <f t="shared" si="171"/>
        <v>1217.5562790604799</v>
      </c>
      <c r="I1119" s="220">
        <f>+VLOOKUP(B:B,INSUMOS!A:H,5,FALSE)</f>
        <v>0</v>
      </c>
      <c r="J1119" s="220">
        <f t="shared" si="171"/>
        <v>0</v>
      </c>
      <c r="K1119" s="57"/>
      <c r="L1119" s="103"/>
    </row>
    <row r="1120" spans="1:12" s="33" customFormat="1" ht="15" outlineLevel="1" x14ac:dyDescent="0.2">
      <c r="A1120" s="170"/>
      <c r="B1120" s="170" t="s">
        <v>461</v>
      </c>
      <c r="C1120" s="217" t="str">
        <f>+VLOOKUP(B:B,INSUMOS!A:C,2,FALSE)</f>
        <v>PINTURA DE ESMALTE PINTULUX O SIMILAR</v>
      </c>
      <c r="D1120" s="190" t="str">
        <f>+VLOOKUP(B:B,INSUMOS!A:C,3,FALSE)</f>
        <v>GAL</v>
      </c>
      <c r="E1120" s="218">
        <v>0.02</v>
      </c>
      <c r="F1120" s="240">
        <v>5.9999999999999995E-4</v>
      </c>
      <c r="G1120" s="220">
        <f>+VLOOKUP(B:B,INSUMOS!A:H,4,FALSE)</f>
        <v>108064.5616128</v>
      </c>
      <c r="H1120" s="220">
        <f t="shared" si="171"/>
        <v>2226.1299692236798</v>
      </c>
      <c r="I1120" s="220">
        <f>+VLOOKUP(B:B,INSUMOS!A:H,5,FALSE)</f>
        <v>0</v>
      </c>
      <c r="J1120" s="220">
        <f t="shared" si="171"/>
        <v>0</v>
      </c>
      <c r="K1120" s="57"/>
      <c r="L1120" s="103"/>
    </row>
    <row r="1121" spans="1:12" s="33" customFormat="1" ht="15" outlineLevel="1" x14ac:dyDescent="0.2">
      <c r="A1121" s="170"/>
      <c r="B1121" s="170" t="s">
        <v>649</v>
      </c>
      <c r="C1121" s="217" t="str">
        <f>+VLOOKUP(B:B,INSUMOS!A:C,2,FALSE)</f>
        <v>LIJA PABMERIL PLIEGO 9"X11"</v>
      </c>
      <c r="D1121" s="190" t="str">
        <f>+VLOOKUP(B:B,INSUMOS!A:C,3,FALSE)</f>
        <v>UN</v>
      </c>
      <c r="E1121" s="218">
        <v>0.8</v>
      </c>
      <c r="F1121" s="240">
        <v>4.0000000000000008E-2</v>
      </c>
      <c r="G1121" s="220">
        <f>+VLOOKUP(B:B,INSUMOS!A:H,4,FALSE)</f>
        <v>1720.7141376000002</v>
      </c>
      <c r="H1121" s="220">
        <f t="shared" si="171"/>
        <v>1445.3998755840003</v>
      </c>
      <c r="I1121" s="220">
        <f>+VLOOKUP(B:B,INSUMOS!A:H,5,FALSE)</f>
        <v>0</v>
      </c>
      <c r="J1121" s="220">
        <f t="shared" si="171"/>
        <v>0</v>
      </c>
      <c r="K1121" s="57"/>
      <c r="L1121" s="103"/>
    </row>
    <row r="1122" spans="1:12" ht="15" outlineLevel="1" x14ac:dyDescent="0.2">
      <c r="A1122" s="170"/>
      <c r="B1122" s="170" t="s">
        <v>111</v>
      </c>
      <c r="C1122" s="217" t="str">
        <f>+VLOOKUP(B:B,INSUMOS!A:C,2,FALSE)</f>
        <v>CUADRILLA  PINTURAS (OFICIAL + AYUDANTE) CON PRESTACIONES</v>
      </c>
      <c r="D1122" s="190" t="str">
        <f>+VLOOKUP(B:B,INSUMOS!A:C,3,FALSE)</f>
        <v>HC</v>
      </c>
      <c r="E1122" s="218">
        <v>0.16981516603669411</v>
      </c>
      <c r="F1122" s="240"/>
      <c r="G1122" s="220">
        <f>+VLOOKUP(B:B,INSUMOS!A:H,4,FALSE)</f>
        <v>47543.696199999998</v>
      </c>
      <c r="H1122" s="220">
        <f t="shared" si="171"/>
        <v>8073.6406642011425</v>
      </c>
      <c r="I1122" s="220">
        <f>+VLOOKUP(B:B,INSUMOS!A:H,5,FALSE)</f>
        <v>0</v>
      </c>
      <c r="J1122" s="220">
        <f t="shared" si="171"/>
        <v>0</v>
      </c>
      <c r="K1122" s="57"/>
      <c r="L1122" s="103"/>
    </row>
    <row r="1123" spans="1:12" ht="15" x14ac:dyDescent="0.2">
      <c r="A1123" s="211" t="s">
        <v>2101</v>
      </c>
      <c r="B1123" s="211"/>
      <c r="C1123" s="212" t="s">
        <v>2102</v>
      </c>
      <c r="D1123" s="213" t="s">
        <v>233</v>
      </c>
      <c r="E1123" s="214"/>
      <c r="F1123" s="215"/>
      <c r="G1123" s="216"/>
      <c r="H1123" s="216">
        <f>SUBTOTAL(9,H1124:H1128)</f>
        <v>27753.321670255998</v>
      </c>
      <c r="I1123" s="216"/>
      <c r="J1123" s="216">
        <f>SUBTOTAL(9,J1124:J1128)</f>
        <v>0</v>
      </c>
      <c r="K1123" s="57"/>
      <c r="L1123" s="103"/>
    </row>
    <row r="1124" spans="1:12" ht="15" outlineLevel="1" x14ac:dyDescent="0.2">
      <c r="A1124" s="170"/>
      <c r="B1124" s="170" t="s">
        <v>251</v>
      </c>
      <c r="C1124" s="217" t="str">
        <f>+VLOOKUP(B:B,INSUMOS!A:C,2,FALSE)</f>
        <v>HERRAMIENTA MENOR</v>
      </c>
      <c r="D1124" s="190" t="str">
        <f>+VLOOKUP(B:B,INSUMOS!A:C,3,FALSE)</f>
        <v>GLB</v>
      </c>
      <c r="E1124" s="218">
        <v>0.75</v>
      </c>
      <c r="F1124" s="240"/>
      <c r="G1124" s="220">
        <f>+VLOOKUP(B:B,INSUMOS!A:H,4,FALSE)</f>
        <v>4066.5798144</v>
      </c>
      <c r="H1124" s="220">
        <f t="shared" ref="H1124:J1128" si="172">($E1124+$F1124)*G1124</f>
        <v>3049.9348608</v>
      </c>
      <c r="I1124" s="220">
        <f>+VLOOKUP(B:B,INSUMOS!A:H,5,FALSE)</f>
        <v>0</v>
      </c>
      <c r="J1124" s="220">
        <f t="shared" si="172"/>
        <v>0</v>
      </c>
      <c r="K1124" s="57"/>
      <c r="L1124" s="103"/>
    </row>
    <row r="1125" spans="1:12" ht="15" outlineLevel="1" x14ac:dyDescent="0.2">
      <c r="A1125" s="170"/>
      <c r="B1125" s="170" t="s">
        <v>655</v>
      </c>
      <c r="C1125" s="217" t="str">
        <f>+VLOOKUP(B:B,INSUMOS!A:C,2,FALSE)</f>
        <v>THINER</v>
      </c>
      <c r="D1125" s="190" t="str">
        <f>+VLOOKUP(B:B,INSUMOS!A:C,3,FALSE)</f>
        <v>GAL</v>
      </c>
      <c r="E1125" s="218">
        <v>0.04</v>
      </c>
      <c r="F1125" s="240">
        <v>1.1999999999999999E-3</v>
      </c>
      <c r="G1125" s="220">
        <f>+VLOOKUP(B:B,INSUMOS!A:H,4,FALSE)</f>
        <v>39403.115827199996</v>
      </c>
      <c r="H1125" s="220">
        <f t="shared" si="172"/>
        <v>1623.4083720806398</v>
      </c>
      <c r="I1125" s="220">
        <f>+VLOOKUP(B:B,INSUMOS!A:H,5,FALSE)</f>
        <v>0</v>
      </c>
      <c r="J1125" s="220">
        <f t="shared" si="172"/>
        <v>0</v>
      </c>
      <c r="K1125" s="57"/>
      <c r="L1125" s="103"/>
    </row>
    <row r="1126" spans="1:12" s="33" customFormat="1" ht="15" outlineLevel="1" x14ac:dyDescent="0.2">
      <c r="A1126" s="170"/>
      <c r="B1126" s="170" t="s">
        <v>461</v>
      </c>
      <c r="C1126" s="217" t="str">
        <f>+VLOOKUP(B:B,INSUMOS!A:C,2,FALSE)</f>
        <v>PINTURA DE ESMALTE PINTULUX O SIMILAR</v>
      </c>
      <c r="D1126" s="190" t="str">
        <f>+VLOOKUP(B:B,INSUMOS!A:C,3,FALSE)</f>
        <v>GAL</v>
      </c>
      <c r="E1126" s="218">
        <v>0.04</v>
      </c>
      <c r="F1126" s="240">
        <v>1.1999999999999999E-3</v>
      </c>
      <c r="G1126" s="220">
        <f>+VLOOKUP(B:B,INSUMOS!A:H,4,FALSE)</f>
        <v>108064.5616128</v>
      </c>
      <c r="H1126" s="220">
        <f t="shared" si="172"/>
        <v>4452.2599384473597</v>
      </c>
      <c r="I1126" s="220">
        <f>+VLOOKUP(B:B,INSUMOS!A:H,5,FALSE)</f>
        <v>0</v>
      </c>
      <c r="J1126" s="220">
        <f t="shared" si="172"/>
        <v>0</v>
      </c>
      <c r="K1126" s="57"/>
      <c r="L1126" s="103"/>
    </row>
    <row r="1127" spans="1:12" ht="15" outlineLevel="1" x14ac:dyDescent="0.2">
      <c r="A1127" s="170"/>
      <c r="B1127" s="170" t="s">
        <v>649</v>
      </c>
      <c r="C1127" s="217" t="str">
        <f>+VLOOKUP(B:B,INSUMOS!A:C,2,FALSE)</f>
        <v>LIJA PABMERIL PLIEGO 9"X11"</v>
      </c>
      <c r="D1127" s="190" t="str">
        <f>+VLOOKUP(B:B,INSUMOS!A:C,3,FALSE)</f>
        <v>UN</v>
      </c>
      <c r="E1127" s="218">
        <v>1.1000000000000001</v>
      </c>
      <c r="F1127" s="240">
        <v>5.5000000000000007E-2</v>
      </c>
      <c r="G1127" s="220">
        <f>+VLOOKUP(B:B,INSUMOS!A:H,4,FALSE)</f>
        <v>1720.7141376000002</v>
      </c>
      <c r="H1127" s="220">
        <f t="shared" si="172"/>
        <v>1987.4248289280004</v>
      </c>
      <c r="I1127" s="220">
        <f>+VLOOKUP(B:B,INSUMOS!A:H,5,FALSE)</f>
        <v>0</v>
      </c>
      <c r="J1127" s="220">
        <f t="shared" si="172"/>
        <v>0</v>
      </c>
      <c r="K1127" s="57"/>
      <c r="L1127" s="103"/>
    </row>
    <row r="1128" spans="1:12" ht="15" outlineLevel="1" x14ac:dyDescent="0.2">
      <c r="A1128" s="170"/>
      <c r="B1128" s="170" t="s">
        <v>111</v>
      </c>
      <c r="C1128" s="217" t="str">
        <f>+VLOOKUP(B:B,INSUMOS!A:C,2,FALSE)</f>
        <v>CUADRILLA  PINTURAS (OFICIAL + AYUDANTE) CON PRESTACIONES</v>
      </c>
      <c r="D1128" s="190" t="str">
        <f>+VLOOKUP(B:B,INSUMOS!A:C,3,FALSE)</f>
        <v>HC</v>
      </c>
      <c r="E1128" s="218">
        <v>0.35</v>
      </c>
      <c r="F1128" s="240"/>
      <c r="G1128" s="220">
        <f>+VLOOKUP(B:B,INSUMOS!A:H,4,FALSE)</f>
        <v>47543.696199999998</v>
      </c>
      <c r="H1128" s="220">
        <f t="shared" si="172"/>
        <v>16640.293669999999</v>
      </c>
      <c r="I1128" s="220">
        <f>+VLOOKUP(B:B,INSUMOS!A:H,5,FALSE)</f>
        <v>0</v>
      </c>
      <c r="J1128" s="220">
        <f t="shared" si="172"/>
        <v>0</v>
      </c>
      <c r="K1128" s="57"/>
      <c r="L1128" s="103"/>
    </row>
    <row r="1129" spans="1:12" s="33" customFormat="1" ht="15" x14ac:dyDescent="0.2">
      <c r="A1129" s="211" t="s">
        <v>2103</v>
      </c>
      <c r="B1129" s="211"/>
      <c r="C1129" s="212" t="s">
        <v>2104</v>
      </c>
      <c r="D1129" s="213" t="s">
        <v>233</v>
      </c>
      <c r="E1129" s="214"/>
      <c r="F1129" s="215"/>
      <c r="G1129" s="216"/>
      <c r="H1129" s="216">
        <f>SUBTOTAL(9,H1130:H1135)</f>
        <v>36243.765860356674</v>
      </c>
      <c r="I1129" s="216"/>
      <c r="J1129" s="216">
        <f>SUBTOTAL(9,J1130:J1135)</f>
        <v>0</v>
      </c>
      <c r="K1129" s="57"/>
      <c r="L1129" s="103"/>
    </row>
    <row r="1130" spans="1:12" s="33" customFormat="1" ht="15" outlineLevel="1" x14ac:dyDescent="0.2">
      <c r="A1130" s="223"/>
      <c r="B1130" s="223" t="s">
        <v>251</v>
      </c>
      <c r="C1130" s="217" t="str">
        <f>+VLOOKUP(B:B,INSUMOS!A:C,2,FALSE)</f>
        <v>HERRAMIENTA MENOR</v>
      </c>
      <c r="D1130" s="190" t="str">
        <f>+VLOOKUP(B:B,INSUMOS!A:C,3,FALSE)</f>
        <v>GLB</v>
      </c>
      <c r="E1130" s="224">
        <v>0.68213193850733023</v>
      </c>
      <c r="F1130" s="241"/>
      <c r="G1130" s="220">
        <f>+VLOOKUP(B:B,INSUMOS!A:H,4,FALSE)</f>
        <v>4066.5798144</v>
      </c>
      <c r="H1130" s="220">
        <f t="shared" ref="H1130:J1135" si="173">($E1130+$F1130)*G1130</f>
        <v>2773.9439718914514</v>
      </c>
      <c r="I1130" s="220">
        <f>+VLOOKUP(B:B,INSUMOS!A:H,5,FALSE)</f>
        <v>0</v>
      </c>
      <c r="J1130" s="220">
        <f t="shared" si="173"/>
        <v>0</v>
      </c>
      <c r="K1130" s="57"/>
      <c r="L1130" s="103"/>
    </row>
    <row r="1131" spans="1:12" ht="30" outlineLevel="1" x14ac:dyDescent="0.2">
      <c r="A1131" s="223"/>
      <c r="B1131" s="223" t="s">
        <v>481</v>
      </c>
      <c r="C1131" s="217" t="str">
        <f>+VLOOKUP(B:B,INSUMOS!A:C,2,FALSE)</f>
        <v>BARNEX NOGAL PRODUCTOS PARA LA PROTECCIÓN Y DECORACIÓN DE MADERAS EN EXTERIOR</v>
      </c>
      <c r="D1131" s="190" t="str">
        <f>+VLOOKUP(B:B,INSUMOS!A:C,3,FALSE)</f>
        <v>GAL</v>
      </c>
      <c r="E1131" s="224">
        <v>0.01</v>
      </c>
      <c r="F1131" s="243">
        <f>+E1131*0.03</f>
        <v>2.9999999999999997E-4</v>
      </c>
      <c r="G1131" s="220">
        <f>+VLOOKUP(B:B,INSUMOS!A:H,4,FALSE)</f>
        <v>104146.53265920001</v>
      </c>
      <c r="H1131" s="220">
        <f t="shared" si="173"/>
        <v>1072.7092863897601</v>
      </c>
      <c r="I1131" s="220">
        <f>+VLOOKUP(B:B,INSUMOS!A:H,5,FALSE)</f>
        <v>0</v>
      </c>
      <c r="J1131" s="220">
        <f t="shared" si="173"/>
        <v>0</v>
      </c>
      <c r="K1131" s="57"/>
      <c r="L1131" s="103"/>
    </row>
    <row r="1132" spans="1:12" s="33" customFormat="1" ht="15" outlineLevel="1" x14ac:dyDescent="0.2">
      <c r="A1132" s="223"/>
      <c r="B1132" s="223" t="s">
        <v>655</v>
      </c>
      <c r="C1132" s="217" t="str">
        <f>+VLOOKUP(B:B,INSUMOS!A:C,2,FALSE)</f>
        <v>THINER</v>
      </c>
      <c r="D1132" s="190" t="str">
        <f>+VLOOKUP(B:B,INSUMOS!A:C,3,FALSE)</f>
        <v>GAL</v>
      </c>
      <c r="E1132" s="224">
        <v>1.4999999999999999E-2</v>
      </c>
      <c r="F1132" s="243">
        <f>+E1132*0.03</f>
        <v>4.4999999999999999E-4</v>
      </c>
      <c r="G1132" s="220">
        <f>+VLOOKUP(B:B,INSUMOS!A:H,4,FALSE)</f>
        <v>39403.115827199996</v>
      </c>
      <c r="H1132" s="220">
        <f t="shared" si="173"/>
        <v>608.77813953023997</v>
      </c>
      <c r="I1132" s="220">
        <f>+VLOOKUP(B:B,INSUMOS!A:H,5,FALSE)</f>
        <v>0</v>
      </c>
      <c r="J1132" s="220">
        <f t="shared" si="173"/>
        <v>0</v>
      </c>
      <c r="K1132" s="57"/>
      <c r="L1132" s="103"/>
    </row>
    <row r="1133" spans="1:12" s="33" customFormat="1" ht="15" outlineLevel="1" x14ac:dyDescent="0.2">
      <c r="A1133" s="223"/>
      <c r="B1133" s="223" t="s">
        <v>479</v>
      </c>
      <c r="C1133" s="217" t="str">
        <f>+VLOOKUP(B:B,INSUMOS!A:C,2,FALSE)</f>
        <v>ESMALTE DOMÉSTICO BLANCO MATE PRESENTACIÓN 110 CC (APROX, 003 GAL)</v>
      </c>
      <c r="D1133" s="190" t="str">
        <f>+VLOOKUP(B:B,INSUMOS!A:C,3,FALSE)</f>
        <v>GAL</v>
      </c>
      <c r="E1133" s="224">
        <v>0.02</v>
      </c>
      <c r="F1133" s="262">
        <f>+E1133*0.03</f>
        <v>5.9999999999999995E-4</v>
      </c>
      <c r="G1133" s="220">
        <f>+VLOOKUP(B:B,INSUMOS!A:H,4,FALSE)</f>
        <v>66472.387921612797</v>
      </c>
      <c r="H1133" s="220">
        <f t="shared" si="173"/>
        <v>1369.3311911852236</v>
      </c>
      <c r="I1133" s="220">
        <f>+VLOOKUP(B:B,INSUMOS!A:H,5,FALSE)</f>
        <v>0</v>
      </c>
      <c r="J1133" s="220">
        <f t="shared" si="173"/>
        <v>0</v>
      </c>
      <c r="K1133" s="57"/>
      <c r="L1133" s="103"/>
    </row>
    <row r="1134" spans="1:12" s="33" customFormat="1" ht="15" outlineLevel="1" x14ac:dyDescent="0.2">
      <c r="A1134" s="170"/>
      <c r="B1134" s="170" t="s">
        <v>649</v>
      </c>
      <c r="C1134" s="217" t="str">
        <f>+VLOOKUP(B:B,INSUMOS!A:C,2,FALSE)</f>
        <v>LIJA PABMERIL PLIEGO 9"X11"</v>
      </c>
      <c r="D1134" s="190" t="str">
        <f>+VLOOKUP(B:B,INSUMOS!A:C,3,FALSE)</f>
        <v>UN</v>
      </c>
      <c r="E1134" s="218">
        <v>1.1000000000000001</v>
      </c>
      <c r="F1134" s="262"/>
      <c r="G1134" s="220">
        <f>+VLOOKUP(B:B,INSUMOS!A:H,4,FALSE)</f>
        <v>1720.7141376000002</v>
      </c>
      <c r="H1134" s="220">
        <f t="shared" si="173"/>
        <v>1892.7855513600005</v>
      </c>
      <c r="I1134" s="220">
        <f>+VLOOKUP(B:B,INSUMOS!A:H,5,FALSE)</f>
        <v>0</v>
      </c>
      <c r="J1134" s="220">
        <f t="shared" si="173"/>
        <v>0</v>
      </c>
      <c r="K1134" s="57"/>
      <c r="L1134" s="103"/>
    </row>
    <row r="1135" spans="1:12" s="33" customFormat="1" ht="15" outlineLevel="1" x14ac:dyDescent="0.2">
      <c r="A1135" s="223"/>
      <c r="B1135" s="223" t="s">
        <v>111</v>
      </c>
      <c r="C1135" s="217" t="str">
        <f>+VLOOKUP(B:B,INSUMOS!A:C,2,FALSE)</f>
        <v>CUADRILLA  PINTURAS (OFICIAL + AYUDANTE) CON PRESTACIONES</v>
      </c>
      <c r="D1135" s="190" t="str">
        <f>+VLOOKUP(B:B,INSUMOS!A:C,3,FALSE)</f>
        <v>HC</v>
      </c>
      <c r="E1135" s="224">
        <v>0.6</v>
      </c>
      <c r="F1135" s="262"/>
      <c r="G1135" s="220">
        <f>+VLOOKUP(B:B,INSUMOS!A:H,4,FALSE)</f>
        <v>47543.696199999998</v>
      </c>
      <c r="H1135" s="220">
        <f t="shared" si="173"/>
        <v>28526.217719999997</v>
      </c>
      <c r="I1135" s="220">
        <f>+VLOOKUP(B:B,INSUMOS!A:H,5,FALSE)</f>
        <v>0</v>
      </c>
      <c r="J1135" s="220">
        <f t="shared" si="173"/>
        <v>0</v>
      </c>
      <c r="K1135" s="57"/>
      <c r="L1135" s="103"/>
    </row>
    <row r="1136" spans="1:12" x14ac:dyDescent="0.2">
      <c r="A1136" s="211" t="s">
        <v>2105</v>
      </c>
      <c r="B1136" s="211"/>
      <c r="C1136" s="260" t="s">
        <v>2106</v>
      </c>
      <c r="D1136" s="213" t="s">
        <v>233</v>
      </c>
      <c r="E1136" s="214"/>
      <c r="F1136" s="215"/>
      <c r="G1136" s="216"/>
      <c r="H1136" s="216">
        <f>SUBTOTAL(9,H1137:H1141)</f>
        <v>22405.382500243315</v>
      </c>
      <c r="I1136" s="216"/>
      <c r="J1136" s="216">
        <f>SUBTOTAL(9,J1137:J1141)</f>
        <v>0</v>
      </c>
      <c r="K1136" s="57"/>
      <c r="L1136" s="103"/>
    </row>
    <row r="1137" spans="1:12" ht="15" outlineLevel="1" x14ac:dyDescent="0.2">
      <c r="A1137" s="223"/>
      <c r="B1137" s="223" t="s">
        <v>251</v>
      </c>
      <c r="C1137" s="217" t="str">
        <f>+VLOOKUP(B:B,INSUMOS!A:C,2,FALSE)</f>
        <v>HERRAMIENTA MENOR</v>
      </c>
      <c r="D1137" s="190" t="str">
        <f>+VLOOKUP(B:B,INSUMOS!A:C,3,FALSE)</f>
        <v>GLB</v>
      </c>
      <c r="E1137" s="224">
        <v>0.2</v>
      </c>
      <c r="F1137" s="241"/>
      <c r="G1137" s="220">
        <f>+VLOOKUP(B:B,INSUMOS!A:H,4,FALSE)</f>
        <v>4066.5798144</v>
      </c>
      <c r="H1137" s="220">
        <f t="shared" ref="H1137:J1141" si="174">($E1137+$F1137)*G1137</f>
        <v>813.31596288000003</v>
      </c>
      <c r="I1137" s="220">
        <f>+VLOOKUP(B:B,INSUMOS!A:H,5,FALSE)</f>
        <v>0</v>
      </c>
      <c r="J1137" s="220">
        <f t="shared" si="174"/>
        <v>0</v>
      </c>
      <c r="K1137" s="57"/>
      <c r="L1137" s="103"/>
    </row>
    <row r="1138" spans="1:12" ht="15" outlineLevel="1" x14ac:dyDescent="0.2">
      <c r="A1138" s="223"/>
      <c r="B1138" s="223" t="s">
        <v>283</v>
      </c>
      <c r="C1138" s="217" t="str">
        <f>+VLOOKUP(B:B,INSUMOS!A:C,2,FALSE)</f>
        <v>ANDAMIO TUBULAR 15*15 C/CRUCETA</v>
      </c>
      <c r="D1138" s="190" t="str">
        <f>+VLOOKUP(B:B,INSUMOS!A:C,3,FALSE)</f>
        <v>DIA</v>
      </c>
      <c r="E1138" s="224">
        <v>0.03</v>
      </c>
      <c r="F1138" s="262">
        <f>+E1138*0.03</f>
        <v>8.9999999999999998E-4</v>
      </c>
      <c r="G1138" s="220">
        <f>+VLOOKUP(B:B,INSUMOS!A:H,4,FALSE)</f>
        <v>3667.3493760000001</v>
      </c>
      <c r="H1138" s="220">
        <f t="shared" si="174"/>
        <v>113.3210957184</v>
      </c>
      <c r="I1138" s="220">
        <f>+VLOOKUP(B:B,INSUMOS!A:H,5,FALSE)</f>
        <v>0</v>
      </c>
      <c r="J1138" s="220">
        <f t="shared" si="174"/>
        <v>0</v>
      </c>
      <c r="K1138" s="57"/>
      <c r="L1138" s="103"/>
    </row>
    <row r="1139" spans="1:12" s="33" customFormat="1" ht="15" outlineLevel="1" x14ac:dyDescent="0.2">
      <c r="A1139" s="223"/>
      <c r="B1139" s="223" t="s">
        <v>463</v>
      </c>
      <c r="C1139" s="217" t="str">
        <f>+VLOOKUP(B:B,INSUMOS!A:C,2,FALSE)</f>
        <v>VINILO TIPO 1 BLANCO VINILTEX O SIMILAR</v>
      </c>
      <c r="D1139" s="190" t="str">
        <f>+VLOOKUP(B:B,INSUMOS!A:C,3,FALSE)</f>
        <v>GAL</v>
      </c>
      <c r="E1139" s="224">
        <v>0.04</v>
      </c>
      <c r="F1139" s="262">
        <f>+E1139*0.03</f>
        <v>1.1999999999999999E-3</v>
      </c>
      <c r="G1139" s="220">
        <f>+VLOOKUP(B:B,INSUMOS!A:H,4,FALSE)</f>
        <v>78513.252219187212</v>
      </c>
      <c r="H1139" s="220">
        <f t="shared" si="174"/>
        <v>3234.7459914305132</v>
      </c>
      <c r="I1139" s="220">
        <f>+VLOOKUP(B:B,INSUMOS!A:H,5,FALSE)</f>
        <v>0</v>
      </c>
      <c r="J1139" s="220">
        <f t="shared" si="174"/>
        <v>0</v>
      </c>
      <c r="K1139" s="57"/>
      <c r="L1139" s="103"/>
    </row>
    <row r="1140" spans="1:12" s="33" customFormat="1" ht="15" outlineLevel="1" x14ac:dyDescent="0.2">
      <c r="A1140" s="223"/>
      <c r="B1140" s="223" t="s">
        <v>489</v>
      </c>
      <c r="C1140" s="217" t="str">
        <f>+VLOOKUP(B:B,INSUMOS!A:C,2,FALSE)</f>
        <v>PASTA PARA ESTUCO (MUROS INTERIORES EXTERIORES BAJO PLACA</v>
      </c>
      <c r="D1140" s="190" t="str">
        <f>+VLOOKUP(B:B,INSUMOS!A:C,3,FALSE)</f>
        <v>GAL</v>
      </c>
      <c r="E1140" s="224">
        <v>0.17</v>
      </c>
      <c r="F1140" s="262"/>
      <c r="G1140" s="220">
        <f>+VLOOKUP(B:B,INSUMOS!A:H,4,FALSE)</f>
        <v>17823.62744832</v>
      </c>
      <c r="H1140" s="220">
        <f t="shared" si="174"/>
        <v>3030.0166662144002</v>
      </c>
      <c r="I1140" s="220">
        <f>+VLOOKUP(B:B,INSUMOS!A:H,5,FALSE)</f>
        <v>0</v>
      </c>
      <c r="J1140" s="220">
        <f t="shared" si="174"/>
        <v>0</v>
      </c>
      <c r="K1140" s="57"/>
      <c r="L1140" s="103"/>
    </row>
    <row r="1141" spans="1:12" s="33" customFormat="1" ht="15" outlineLevel="1" x14ac:dyDescent="0.2">
      <c r="A1141" s="223"/>
      <c r="B1141" s="223" t="s">
        <v>111</v>
      </c>
      <c r="C1141" s="217" t="str">
        <f>+VLOOKUP(B:B,INSUMOS!A:C,2,FALSE)</f>
        <v>CUADRILLA  PINTURAS (OFICIAL + AYUDANTE) CON PRESTACIONES</v>
      </c>
      <c r="D1141" s="190" t="str">
        <f>+VLOOKUP(B:B,INSUMOS!A:C,3,FALSE)</f>
        <v>HC</v>
      </c>
      <c r="E1141" s="224">
        <v>0.32</v>
      </c>
      <c r="F1141" s="262"/>
      <c r="G1141" s="220">
        <f>+VLOOKUP(B:B,INSUMOS!A:H,4,FALSE)</f>
        <v>47543.696199999998</v>
      </c>
      <c r="H1141" s="220">
        <f t="shared" si="174"/>
        <v>15213.982784</v>
      </c>
      <c r="I1141" s="220">
        <f>+VLOOKUP(B:B,INSUMOS!A:H,5,FALSE)</f>
        <v>0</v>
      </c>
      <c r="J1141" s="220">
        <f t="shared" si="174"/>
        <v>0</v>
      </c>
      <c r="K1141" s="57"/>
      <c r="L1141" s="103"/>
    </row>
    <row r="1142" spans="1:12" x14ac:dyDescent="0.2">
      <c r="A1142" s="211" t="s">
        <v>2107</v>
      </c>
      <c r="B1142" s="211"/>
      <c r="C1142" s="260" t="s">
        <v>2108</v>
      </c>
      <c r="D1142" s="213" t="s">
        <v>233</v>
      </c>
      <c r="E1142" s="214"/>
      <c r="F1142" s="215"/>
      <c r="G1142" s="216"/>
      <c r="H1142" s="216">
        <f>SUBTOTAL(9,H1143:H1147)</f>
        <v>22318.829442405826</v>
      </c>
      <c r="I1142" s="216"/>
      <c r="J1142" s="216">
        <f>SUBTOTAL(9,J1143:J1147)</f>
        <v>0</v>
      </c>
      <c r="K1142" s="57"/>
      <c r="L1142" s="103"/>
    </row>
    <row r="1143" spans="1:12" ht="15" outlineLevel="1" x14ac:dyDescent="0.2">
      <c r="A1143" s="170"/>
      <c r="B1143" s="170" t="s">
        <v>251</v>
      </c>
      <c r="C1143" s="217" t="str">
        <f>+VLOOKUP(B:B,INSUMOS!A:C,2,FALSE)</f>
        <v>HERRAMIENTA MENOR</v>
      </c>
      <c r="D1143" s="190" t="str">
        <f>+VLOOKUP(B:B,INSUMOS!A:C,3,FALSE)</f>
        <v>GLB</v>
      </c>
      <c r="E1143" s="218">
        <v>0.2</v>
      </c>
      <c r="F1143" s="240"/>
      <c r="G1143" s="220">
        <f>+VLOOKUP(B:B,INSUMOS!A:H,4,FALSE)</f>
        <v>4066.5798144</v>
      </c>
      <c r="H1143" s="220">
        <f t="shared" ref="H1143:J1147" si="175">($E1143+$F1143)*G1143</f>
        <v>813.31596288000003</v>
      </c>
      <c r="I1143" s="220">
        <f>+VLOOKUP(B:B,INSUMOS!A:H,5,FALSE)</f>
        <v>0</v>
      </c>
      <c r="J1143" s="220">
        <f t="shared" si="175"/>
        <v>0</v>
      </c>
      <c r="K1143" s="57"/>
      <c r="L1143" s="103"/>
    </row>
    <row r="1144" spans="1:12" ht="15" outlineLevel="1" x14ac:dyDescent="0.2">
      <c r="A1144" s="170"/>
      <c r="B1144" s="170" t="s">
        <v>283</v>
      </c>
      <c r="C1144" s="217" t="str">
        <f>+VLOOKUP(B:B,INSUMOS!A:C,2,FALSE)</f>
        <v>ANDAMIO TUBULAR 15*15 C/CRUCETA</v>
      </c>
      <c r="D1144" s="190" t="str">
        <f>+VLOOKUP(B:B,INSUMOS!A:C,3,FALSE)</f>
        <v>DIA</v>
      </c>
      <c r="E1144" s="218">
        <v>0.03</v>
      </c>
      <c r="F1144" s="240"/>
      <c r="G1144" s="220">
        <f>+VLOOKUP(B:B,INSUMOS!A:H,4,FALSE)</f>
        <v>3667.3493760000001</v>
      </c>
      <c r="H1144" s="220">
        <f t="shared" si="175"/>
        <v>110.02048128</v>
      </c>
      <c r="I1144" s="220">
        <f>+VLOOKUP(B:B,INSUMOS!A:H,5,FALSE)</f>
        <v>0</v>
      </c>
      <c r="J1144" s="220">
        <f t="shared" si="175"/>
        <v>0</v>
      </c>
      <c r="K1144" s="57"/>
      <c r="L1144" s="103"/>
    </row>
    <row r="1145" spans="1:12" s="33" customFormat="1" ht="15" outlineLevel="1" x14ac:dyDescent="0.2">
      <c r="A1145" s="170"/>
      <c r="B1145" s="170" t="s">
        <v>465</v>
      </c>
      <c r="C1145" s="217" t="str">
        <f>+VLOOKUP(B:B,INSUMOS!A:C,2,FALSE)</f>
        <v>VINILO TIPO 1 COLOR BASICO A ELEGIR VINILTEX O SIMILAR INTERIOR</v>
      </c>
      <c r="D1145" s="190" t="str">
        <f>+VLOOKUP(B:B,INSUMOS!A:C,3,FALSE)</f>
        <v>GAL</v>
      </c>
      <c r="E1145" s="218">
        <v>3.3363670168163065E-2</v>
      </c>
      <c r="F1145" s="240">
        <v>1.0009101050448919E-3</v>
      </c>
      <c r="G1145" s="220">
        <f>+VLOOKUP(B:B,INSUMOS!A:H,4,FALSE)</f>
        <v>89062.430668800007</v>
      </c>
      <c r="H1145" s="220">
        <f t="shared" si="175"/>
        <v>3060.5930480449961</v>
      </c>
      <c r="I1145" s="220">
        <f>+VLOOKUP(B:B,INSUMOS!A:H,5,FALSE)</f>
        <v>0</v>
      </c>
      <c r="J1145" s="220">
        <f t="shared" si="175"/>
        <v>0</v>
      </c>
      <c r="K1145" s="57"/>
      <c r="L1145" s="103"/>
    </row>
    <row r="1146" spans="1:12" s="33" customFormat="1" ht="15" outlineLevel="1" x14ac:dyDescent="0.2">
      <c r="A1146" s="170"/>
      <c r="B1146" s="170" t="s">
        <v>489</v>
      </c>
      <c r="C1146" s="217" t="str">
        <f>+VLOOKUP(B:B,INSUMOS!A:C,2,FALSE)</f>
        <v>PASTA PARA ESTUCO (MUROS INTERIORES EXTERIORES BAJO PLACA</v>
      </c>
      <c r="D1146" s="190" t="str">
        <f>+VLOOKUP(B:B,INSUMOS!A:C,3,FALSE)</f>
        <v>GAL</v>
      </c>
      <c r="E1146" s="218">
        <v>0.17</v>
      </c>
      <c r="F1146" s="240">
        <v>5.1000000000000004E-3</v>
      </c>
      <c r="G1146" s="220">
        <f>+VLOOKUP(B:B,INSUMOS!A:H,4,FALSE)</f>
        <v>17823.62744832</v>
      </c>
      <c r="H1146" s="220">
        <f t="shared" si="175"/>
        <v>3120.9171662008321</v>
      </c>
      <c r="I1146" s="220">
        <f>+VLOOKUP(B:B,INSUMOS!A:H,5,FALSE)</f>
        <v>0</v>
      </c>
      <c r="J1146" s="220">
        <f t="shared" si="175"/>
        <v>0</v>
      </c>
      <c r="K1146" s="57"/>
      <c r="L1146" s="103"/>
    </row>
    <row r="1147" spans="1:12" s="33" customFormat="1" ht="15" outlineLevel="1" x14ac:dyDescent="0.2">
      <c r="A1147" s="170"/>
      <c r="B1147" s="170" t="s">
        <v>111</v>
      </c>
      <c r="C1147" s="217" t="str">
        <f>+VLOOKUP(B:B,INSUMOS!A:C,2,FALSE)</f>
        <v>CUADRILLA  PINTURAS (OFICIAL + AYUDANTE) CON PRESTACIONES</v>
      </c>
      <c r="D1147" s="190" t="str">
        <f>+VLOOKUP(B:B,INSUMOS!A:C,3,FALSE)</f>
        <v>HC</v>
      </c>
      <c r="E1147" s="218">
        <v>0.32</v>
      </c>
      <c r="F1147" s="240"/>
      <c r="G1147" s="220">
        <f>+VLOOKUP(B:B,INSUMOS!A:H,4,FALSE)</f>
        <v>47543.696199999998</v>
      </c>
      <c r="H1147" s="220">
        <f t="shared" si="175"/>
        <v>15213.982784</v>
      </c>
      <c r="I1147" s="220">
        <f>+VLOOKUP(B:B,INSUMOS!A:H,5,FALSE)</f>
        <v>0</v>
      </c>
      <c r="J1147" s="220">
        <f t="shared" si="175"/>
        <v>0</v>
      </c>
      <c r="K1147" s="57"/>
      <c r="L1147" s="103"/>
    </row>
    <row r="1148" spans="1:12" s="33" customFormat="1" x14ac:dyDescent="0.2">
      <c r="A1148" s="211" t="s">
        <v>2109</v>
      </c>
      <c r="B1148" s="211"/>
      <c r="C1148" s="260" t="s">
        <v>2110</v>
      </c>
      <c r="D1148" s="213" t="s">
        <v>233</v>
      </c>
      <c r="E1148" s="214"/>
      <c r="F1148" s="215"/>
      <c r="G1148" s="216"/>
      <c r="H1148" s="216">
        <f>SUBTOTAL(9,H1149:H1153)</f>
        <v>23524.337345748991</v>
      </c>
      <c r="I1148" s="216"/>
      <c r="J1148" s="216">
        <f>SUBTOTAL(9,J1149:J1153)</f>
        <v>0</v>
      </c>
      <c r="K1148" s="57"/>
      <c r="L1148" s="103"/>
    </row>
    <row r="1149" spans="1:12" s="39" customFormat="1" ht="15" outlineLevel="1" x14ac:dyDescent="0.2">
      <c r="A1149" s="170"/>
      <c r="B1149" s="170" t="s">
        <v>251</v>
      </c>
      <c r="C1149" s="217" t="str">
        <f>+VLOOKUP(B:B,INSUMOS!A:C,2,FALSE)</f>
        <v>HERRAMIENTA MENOR</v>
      </c>
      <c r="D1149" s="190" t="str">
        <f>+VLOOKUP(B:B,INSUMOS!A:C,3,FALSE)</f>
        <v>GLB</v>
      </c>
      <c r="E1149" s="218">
        <v>0.2</v>
      </c>
      <c r="F1149" s="240"/>
      <c r="G1149" s="220">
        <f>+VLOOKUP(B:B,INSUMOS!A:H,4,FALSE)</f>
        <v>4066.5798144</v>
      </c>
      <c r="H1149" s="220">
        <f t="shared" ref="H1149:J1153" si="176">($E1149+$F1149)*G1149</f>
        <v>813.31596288000003</v>
      </c>
      <c r="I1149" s="220">
        <f>+VLOOKUP(B:B,INSUMOS!A:H,5,FALSE)</f>
        <v>0</v>
      </c>
      <c r="J1149" s="220">
        <f t="shared" si="176"/>
        <v>0</v>
      </c>
      <c r="K1149" s="57"/>
      <c r="L1149" s="103"/>
    </row>
    <row r="1150" spans="1:12" ht="15" outlineLevel="1" x14ac:dyDescent="0.2">
      <c r="A1150" s="170"/>
      <c r="B1150" s="170" t="s">
        <v>283</v>
      </c>
      <c r="C1150" s="217" t="str">
        <f>+VLOOKUP(B:B,INSUMOS!A:C,2,FALSE)</f>
        <v>ANDAMIO TUBULAR 15*15 C/CRUCETA</v>
      </c>
      <c r="D1150" s="190" t="str">
        <f>+VLOOKUP(B:B,INSUMOS!A:C,3,FALSE)</f>
        <v>DIA</v>
      </c>
      <c r="E1150" s="218">
        <v>0.03</v>
      </c>
      <c r="F1150" s="240"/>
      <c r="G1150" s="220">
        <f>+VLOOKUP(B:B,INSUMOS!A:H,4,FALSE)</f>
        <v>3667.3493760000001</v>
      </c>
      <c r="H1150" s="220">
        <f t="shared" si="176"/>
        <v>110.02048128</v>
      </c>
      <c r="I1150" s="220">
        <f>+VLOOKUP(B:B,INSUMOS!A:H,5,FALSE)</f>
        <v>0</v>
      </c>
      <c r="J1150" s="220">
        <f t="shared" si="176"/>
        <v>0</v>
      </c>
      <c r="K1150" s="57"/>
      <c r="L1150" s="103"/>
    </row>
    <row r="1151" spans="1:12" s="33" customFormat="1" ht="15" outlineLevel="1" x14ac:dyDescent="0.2">
      <c r="A1151" s="170"/>
      <c r="B1151" s="170" t="s">
        <v>483</v>
      </c>
      <c r="C1151" s="217" t="str">
        <f>+VLOOKUP(B:B,INSUMOS!A:C,2,FALSE)</f>
        <v>VINILO TIPO 1 SUPERLAVABLE PARA EXTERIOR BLANCO</v>
      </c>
      <c r="D1151" s="190" t="str">
        <f>+VLOOKUP(B:B,INSUMOS!A:C,3,FALSE)</f>
        <v>GAL</v>
      </c>
      <c r="E1151" s="218">
        <v>0.04</v>
      </c>
      <c r="F1151" s="240">
        <v>1.1999999999999999E-3</v>
      </c>
      <c r="G1151" s="220">
        <f>+VLOOKUP(B:B,INSUMOS!A:H,4,FALSE)</f>
        <v>103546.1395968</v>
      </c>
      <c r="H1151" s="220">
        <f t="shared" si="176"/>
        <v>4266.10095138816</v>
      </c>
      <c r="I1151" s="220">
        <f>+VLOOKUP(B:B,INSUMOS!A:H,5,FALSE)</f>
        <v>0</v>
      </c>
      <c r="J1151" s="220">
        <f t="shared" si="176"/>
        <v>0</v>
      </c>
      <c r="K1151" s="57"/>
      <c r="L1151" s="103"/>
    </row>
    <row r="1152" spans="1:12" s="33" customFormat="1" ht="15" outlineLevel="1" x14ac:dyDescent="0.2">
      <c r="A1152" s="170"/>
      <c r="B1152" s="170" t="s">
        <v>489</v>
      </c>
      <c r="C1152" s="217" t="str">
        <f>+VLOOKUP(B:B,INSUMOS!A:C,2,FALSE)</f>
        <v>PASTA PARA ESTUCO (MUROS INTERIORES EXTERIORES BAJO PLACA</v>
      </c>
      <c r="D1152" s="190" t="str">
        <f>+VLOOKUP(B:B,INSUMOS!A:C,3,FALSE)</f>
        <v>GAL</v>
      </c>
      <c r="E1152" s="218">
        <v>0.17</v>
      </c>
      <c r="F1152" s="240">
        <v>5.1000000000000004E-3</v>
      </c>
      <c r="G1152" s="220">
        <f>+VLOOKUP(B:B,INSUMOS!A:H,4,FALSE)</f>
        <v>17823.62744832</v>
      </c>
      <c r="H1152" s="220">
        <f t="shared" si="176"/>
        <v>3120.9171662008321</v>
      </c>
      <c r="I1152" s="220">
        <f>+VLOOKUP(B:B,INSUMOS!A:H,5,FALSE)</f>
        <v>0</v>
      </c>
      <c r="J1152" s="220">
        <f t="shared" si="176"/>
        <v>0</v>
      </c>
      <c r="K1152" s="57"/>
      <c r="L1152" s="103"/>
    </row>
    <row r="1153" spans="1:12" s="33" customFormat="1" ht="15" outlineLevel="1" x14ac:dyDescent="0.2">
      <c r="A1153" s="170"/>
      <c r="B1153" s="170" t="s">
        <v>111</v>
      </c>
      <c r="C1153" s="217" t="str">
        <f>+VLOOKUP(B:B,INSUMOS!A:C,2,FALSE)</f>
        <v>CUADRILLA  PINTURAS (OFICIAL + AYUDANTE) CON PRESTACIONES</v>
      </c>
      <c r="D1153" s="190" t="str">
        <f>+VLOOKUP(B:B,INSUMOS!A:C,3,FALSE)</f>
        <v>HC</v>
      </c>
      <c r="E1153" s="218">
        <v>0.32</v>
      </c>
      <c r="F1153" s="240"/>
      <c r="G1153" s="220">
        <f>+VLOOKUP(B:B,INSUMOS!A:H,4,FALSE)</f>
        <v>47543.696199999998</v>
      </c>
      <c r="H1153" s="220">
        <f t="shared" si="176"/>
        <v>15213.982784</v>
      </c>
      <c r="I1153" s="220">
        <f>+VLOOKUP(B:B,INSUMOS!A:H,5,FALSE)</f>
        <v>0</v>
      </c>
      <c r="J1153" s="220">
        <f t="shared" si="176"/>
        <v>0</v>
      </c>
      <c r="K1153" s="57"/>
      <c r="L1153" s="103"/>
    </row>
    <row r="1154" spans="1:12" s="33" customFormat="1" ht="30" x14ac:dyDescent="0.2">
      <c r="A1154" s="211" t="s">
        <v>2111</v>
      </c>
      <c r="B1154" s="211"/>
      <c r="C1154" s="212" t="s">
        <v>2112</v>
      </c>
      <c r="D1154" s="213" t="s">
        <v>233</v>
      </c>
      <c r="E1154" s="214"/>
      <c r="F1154" s="215"/>
      <c r="G1154" s="216"/>
      <c r="H1154" s="216">
        <f>SUBTOTAL(9,H1155:H1159)</f>
        <v>22461.112722340353</v>
      </c>
      <c r="I1154" s="216"/>
      <c r="J1154" s="216">
        <f>SUBTOTAL(9,J1155:J1159)</f>
        <v>0</v>
      </c>
      <c r="K1154" s="57"/>
      <c r="L1154" s="103"/>
    </row>
    <row r="1155" spans="1:12" s="33" customFormat="1" ht="15" outlineLevel="1" x14ac:dyDescent="0.2">
      <c r="A1155" s="170"/>
      <c r="B1155" s="170" t="s">
        <v>251</v>
      </c>
      <c r="C1155" s="217" t="str">
        <f>+VLOOKUP(B:B,INSUMOS!A:C,2,FALSE)</f>
        <v>HERRAMIENTA MENOR</v>
      </c>
      <c r="D1155" s="190" t="str">
        <f>+VLOOKUP(B:B,INSUMOS!A:C,3,FALSE)</f>
        <v>GLB</v>
      </c>
      <c r="E1155" s="218">
        <v>0.2</v>
      </c>
      <c r="F1155" s="240"/>
      <c r="G1155" s="220">
        <f>+VLOOKUP(B:B,INSUMOS!A:H,4,FALSE)</f>
        <v>4066.5798144</v>
      </c>
      <c r="H1155" s="220">
        <f t="shared" ref="H1155:J1159" si="177">($E1155+$F1155)*G1155</f>
        <v>813.31596288000003</v>
      </c>
      <c r="I1155" s="220">
        <f>+VLOOKUP(B:B,INSUMOS!A:H,5,FALSE)</f>
        <v>0</v>
      </c>
      <c r="J1155" s="220">
        <f t="shared" si="177"/>
        <v>0</v>
      </c>
      <c r="K1155" s="57"/>
      <c r="L1155" s="103"/>
    </row>
    <row r="1156" spans="1:12" s="33" customFormat="1" ht="15" outlineLevel="1" x14ac:dyDescent="0.2">
      <c r="A1156" s="170"/>
      <c r="B1156" s="170" t="s">
        <v>485</v>
      </c>
      <c r="C1156" s="217" t="str">
        <f>+VLOOKUP(B:B,INSUMOS!A:C,2,FALSE)</f>
        <v xml:space="preserve">VINILO  TIPO 1 SUPERLAVABLE PARA EXTERIOR A COLOR </v>
      </c>
      <c r="D1156" s="190" t="str">
        <f>+VLOOKUP(B:B,INSUMOS!A:C,3,FALSE)</f>
        <v>GAL</v>
      </c>
      <c r="E1156" s="218">
        <v>0.03</v>
      </c>
      <c r="F1156" s="240">
        <v>8.9999999999999998E-4</v>
      </c>
      <c r="G1156" s="220">
        <f>+VLOOKUP(B:B,INSUMOS!A:H,4,FALSE)</f>
        <v>103546.1395968</v>
      </c>
      <c r="H1156" s="220">
        <f t="shared" si="177"/>
        <v>3199.57571354112</v>
      </c>
      <c r="I1156" s="220">
        <f>+VLOOKUP(B:B,INSUMOS!A:H,5,FALSE)</f>
        <v>0</v>
      </c>
      <c r="J1156" s="220">
        <f t="shared" si="177"/>
        <v>0</v>
      </c>
      <c r="K1156" s="57"/>
      <c r="L1156" s="103"/>
    </row>
    <row r="1157" spans="1:12" ht="15" outlineLevel="1" x14ac:dyDescent="0.2">
      <c r="A1157" s="223"/>
      <c r="B1157" s="223" t="s">
        <v>283</v>
      </c>
      <c r="C1157" s="217" t="str">
        <f>+VLOOKUP(B:B,INSUMOS!A:C,2,FALSE)</f>
        <v>ANDAMIO TUBULAR 15*15 C/CRUCETA</v>
      </c>
      <c r="D1157" s="190" t="str">
        <f>+VLOOKUP(B:B,INSUMOS!A:C,3,FALSE)</f>
        <v>DIA</v>
      </c>
      <c r="E1157" s="224">
        <v>0.03</v>
      </c>
      <c r="F1157" s="262">
        <f>+E1157*0.03</f>
        <v>8.9999999999999998E-4</v>
      </c>
      <c r="G1157" s="220">
        <f>+VLOOKUP(B:B,INSUMOS!A:H,4,FALSE)</f>
        <v>3667.3493760000001</v>
      </c>
      <c r="H1157" s="220">
        <f t="shared" si="177"/>
        <v>113.3210957184</v>
      </c>
      <c r="I1157" s="220">
        <f>+VLOOKUP(B:B,INSUMOS!A:H,5,FALSE)</f>
        <v>0</v>
      </c>
      <c r="J1157" s="220">
        <f t="shared" si="177"/>
        <v>0</v>
      </c>
      <c r="K1157" s="57"/>
      <c r="L1157" s="103"/>
    </row>
    <row r="1158" spans="1:12" s="33" customFormat="1" ht="15" outlineLevel="1" x14ac:dyDescent="0.2">
      <c r="A1158" s="170"/>
      <c r="B1158" s="170" t="s">
        <v>489</v>
      </c>
      <c r="C1158" s="217" t="str">
        <f>+VLOOKUP(B:B,INSUMOS!A:C,2,FALSE)</f>
        <v>PASTA PARA ESTUCO (MUROS INTERIORES EXTERIORES BAJO PLACA</v>
      </c>
      <c r="D1158" s="190" t="str">
        <f>+VLOOKUP(B:B,INSUMOS!A:C,3,FALSE)</f>
        <v>GAL</v>
      </c>
      <c r="E1158" s="218">
        <v>0.17</v>
      </c>
      <c r="F1158" s="240">
        <v>5.1000000000000004E-3</v>
      </c>
      <c r="G1158" s="220">
        <f>+VLOOKUP(B:B,INSUMOS!A:H,4,FALSE)</f>
        <v>17823.62744832</v>
      </c>
      <c r="H1158" s="220">
        <f t="shared" si="177"/>
        <v>3120.9171662008321</v>
      </c>
      <c r="I1158" s="220">
        <f>+VLOOKUP(B:B,INSUMOS!A:H,5,FALSE)</f>
        <v>0</v>
      </c>
      <c r="J1158" s="220">
        <f t="shared" si="177"/>
        <v>0</v>
      </c>
      <c r="K1158" s="57"/>
      <c r="L1158" s="103"/>
    </row>
    <row r="1159" spans="1:12" ht="15" outlineLevel="1" x14ac:dyDescent="0.2">
      <c r="A1159" s="170"/>
      <c r="B1159" s="170" t="s">
        <v>111</v>
      </c>
      <c r="C1159" s="217" t="str">
        <f>+VLOOKUP(B:B,INSUMOS!A:C,2,FALSE)</f>
        <v>CUADRILLA  PINTURAS (OFICIAL + AYUDANTE) CON PRESTACIONES</v>
      </c>
      <c r="D1159" s="190" t="str">
        <f>+VLOOKUP(B:B,INSUMOS!A:C,3,FALSE)</f>
        <v>HC</v>
      </c>
      <c r="E1159" s="218">
        <v>0.32</v>
      </c>
      <c r="F1159" s="240"/>
      <c r="G1159" s="220">
        <f>+VLOOKUP(B:B,INSUMOS!A:H,4,FALSE)</f>
        <v>47543.696199999998</v>
      </c>
      <c r="H1159" s="220">
        <f t="shared" si="177"/>
        <v>15213.982784</v>
      </c>
      <c r="I1159" s="220">
        <f>+VLOOKUP(B:B,INSUMOS!A:H,5,FALSE)</f>
        <v>0</v>
      </c>
      <c r="J1159" s="220">
        <f t="shared" si="177"/>
        <v>0</v>
      </c>
      <c r="K1159" s="57"/>
      <c r="L1159" s="103"/>
    </row>
    <row r="1160" spans="1:12" s="33" customFormat="1" ht="15" x14ac:dyDescent="0.2">
      <c r="A1160" s="211" t="s">
        <v>2113</v>
      </c>
      <c r="B1160" s="211"/>
      <c r="C1160" s="212" t="s">
        <v>2114</v>
      </c>
      <c r="D1160" s="213" t="s">
        <v>362</v>
      </c>
      <c r="E1160" s="214"/>
      <c r="F1160" s="215"/>
      <c r="G1160" s="216"/>
      <c r="H1160" s="216">
        <f>SUBTOTAL(9,H1161:H1163)</f>
        <v>6235.9218665202752</v>
      </c>
      <c r="I1160" s="216"/>
      <c r="J1160" s="216">
        <f>SUBTOTAL(9,J1161:J1163)</f>
        <v>0</v>
      </c>
      <c r="K1160" s="57"/>
      <c r="L1160" s="103"/>
    </row>
    <row r="1161" spans="1:12" s="33" customFormat="1" ht="15" outlineLevel="1" x14ac:dyDescent="0.2">
      <c r="A1161" s="246"/>
      <c r="B1161" s="246" t="s">
        <v>251</v>
      </c>
      <c r="C1161" s="217" t="str">
        <f>+VLOOKUP(B:B,INSUMOS!A:C,2,FALSE)</f>
        <v>HERRAMIENTA MENOR</v>
      </c>
      <c r="D1161" s="190" t="str">
        <f>+VLOOKUP(B:B,INSUMOS!A:C,3,FALSE)</f>
        <v>GLB</v>
      </c>
      <c r="E1161" s="224">
        <v>0.2</v>
      </c>
      <c r="F1161" s="241"/>
      <c r="G1161" s="220">
        <f>+VLOOKUP(B:B,INSUMOS!A:H,4,FALSE)</f>
        <v>4066.5798144</v>
      </c>
      <c r="H1161" s="220">
        <f t="shared" ref="H1161:J1163" si="178">($E1161+$F1161)*G1161</f>
        <v>813.31596288000003</v>
      </c>
      <c r="I1161" s="220">
        <f>+VLOOKUP(B:B,INSUMOS!A:H,5,FALSE)</f>
        <v>0</v>
      </c>
      <c r="J1161" s="220">
        <f t="shared" si="178"/>
        <v>0</v>
      </c>
      <c r="K1161" s="57"/>
      <c r="L1161" s="103"/>
    </row>
    <row r="1162" spans="1:12" s="33" customFormat="1" ht="15" outlineLevel="1" x14ac:dyDescent="0.2">
      <c r="A1162" s="246"/>
      <c r="B1162" s="246" t="s">
        <v>221</v>
      </c>
      <c r="C1162" s="217" t="str">
        <f>+VLOOKUP(B:B,INSUMOS!A:C,2,FALSE)</f>
        <v>MORTERO 1:3 (HECHO EN OBRA)</v>
      </c>
      <c r="D1162" s="190" t="str">
        <f>+VLOOKUP(B:B,INSUMOS!A:C,3,FALSE)</f>
        <v>M3</v>
      </c>
      <c r="E1162" s="224">
        <v>5.0000000000000001E-3</v>
      </c>
      <c r="F1162" s="243">
        <f>+E1162*0.03</f>
        <v>1.4999999999999999E-4</v>
      </c>
      <c r="G1162" s="220">
        <f>+VLOOKUP(B:B,INSUMOS!A:H,4,FALSE)</f>
        <v>738744.66868224007</v>
      </c>
      <c r="H1162" s="220">
        <f t="shared" si="178"/>
        <v>3804.5350437135362</v>
      </c>
      <c r="I1162" s="220">
        <f>+VLOOKUP(B:B,INSUMOS!A:H,5,FALSE)</f>
        <v>0</v>
      </c>
      <c r="J1162" s="220">
        <f t="shared" si="178"/>
        <v>0</v>
      </c>
      <c r="K1162" s="57"/>
      <c r="L1162" s="103"/>
    </row>
    <row r="1163" spans="1:12" s="33" customFormat="1" ht="15" outlineLevel="1" x14ac:dyDescent="0.2">
      <c r="A1163" s="223"/>
      <c r="B1163" s="223" t="s">
        <v>12</v>
      </c>
      <c r="C1163" s="217" t="str">
        <f>+VLOOKUP(B:B,INSUMOS!A:C,2,FALSE)</f>
        <v xml:space="preserve">OFICIAL ALBAÑILERIA CON PRESTACIONES </v>
      </c>
      <c r="D1163" s="190" t="str">
        <f>+VLOOKUP(B:B,INSUMOS!A:C,3,FALSE)</f>
        <v>HH</v>
      </c>
      <c r="E1163" s="224">
        <v>9.3127383235106942E-2</v>
      </c>
      <c r="F1163" s="262">
        <f>+E1163*0.03</f>
        <v>2.7938214970532082E-3</v>
      </c>
      <c r="G1163" s="220">
        <f>+VLOOKUP(B:B,INSUMOS!A:H,4,FALSE)</f>
        <v>16868.750391999998</v>
      </c>
      <c r="H1163" s="220">
        <f t="shared" si="178"/>
        <v>1618.0708599267386</v>
      </c>
      <c r="I1163" s="220">
        <f>+VLOOKUP(B:B,INSUMOS!A:H,5,FALSE)</f>
        <v>0</v>
      </c>
      <c r="J1163" s="220">
        <f t="shared" si="178"/>
        <v>0</v>
      </c>
      <c r="K1163" s="57"/>
      <c r="L1163" s="103"/>
    </row>
    <row r="1164" spans="1:12" ht="30" x14ac:dyDescent="0.2">
      <c r="A1164" s="211" t="s">
        <v>2115</v>
      </c>
      <c r="B1164" s="211"/>
      <c r="C1164" s="212" t="s">
        <v>2116</v>
      </c>
      <c r="D1164" s="213" t="s">
        <v>233</v>
      </c>
      <c r="E1164" s="214"/>
      <c r="F1164" s="215"/>
      <c r="G1164" s="216"/>
      <c r="H1164" s="216">
        <f>SUBTOTAL(9,H1165:H1166)</f>
        <v>17455.754461280001</v>
      </c>
      <c r="I1164" s="216"/>
      <c r="J1164" s="216">
        <f>SUBTOTAL(9,J1165:J1166)</f>
        <v>0</v>
      </c>
      <c r="K1164" s="57"/>
      <c r="L1164" s="103"/>
    </row>
    <row r="1165" spans="1:12" ht="15" outlineLevel="1" x14ac:dyDescent="0.2">
      <c r="A1165" s="246"/>
      <c r="B1165" s="246" t="s">
        <v>251</v>
      </c>
      <c r="C1165" s="217" t="str">
        <f>+VLOOKUP(B:B,INSUMOS!A:C,2,FALSE)</f>
        <v>HERRAMIENTA MENOR</v>
      </c>
      <c r="D1165" s="190" t="str">
        <f>+VLOOKUP(B:B,INSUMOS!A:C,3,FALSE)</f>
        <v>GLB</v>
      </c>
      <c r="E1165" s="224">
        <v>0.2</v>
      </c>
      <c r="F1165" s="241"/>
      <c r="G1165" s="220">
        <f>+VLOOKUP(B:B,INSUMOS!A:H,4,FALSE)</f>
        <v>4066.5798144</v>
      </c>
      <c r="H1165" s="220">
        <f t="shared" ref="H1165:J1166" si="179">($E1165+$F1165)*G1165</f>
        <v>813.31596288000003</v>
      </c>
      <c r="I1165" s="220">
        <f>+VLOOKUP(B:B,INSUMOS!A:H,5,FALSE)</f>
        <v>0</v>
      </c>
      <c r="J1165" s="220">
        <f t="shared" si="179"/>
        <v>0</v>
      </c>
      <c r="K1165" s="57"/>
      <c r="L1165" s="103"/>
    </row>
    <row r="1166" spans="1:12" ht="15" outlineLevel="1" x14ac:dyDescent="0.2">
      <c r="A1166" s="223"/>
      <c r="B1166" s="223" t="s">
        <v>105</v>
      </c>
      <c r="C1166" s="217" t="str">
        <f>+VLOOKUP(B:B,INSUMOS!A:C,2,FALSE)</f>
        <v>CUADRILLA AA  (OFICIAL + 2 AYUDANTE)- ALBAÑILERIA CON PRESTACIONES</v>
      </c>
      <c r="D1166" s="190" t="str">
        <f>+VLOOKUP(B:B,INSUMOS!A:C,3,FALSE)</f>
        <v>HC</v>
      </c>
      <c r="E1166" s="224">
        <v>0.4</v>
      </c>
      <c r="F1166" s="262">
        <f>+E1166*0.03</f>
        <v>1.2E-2</v>
      </c>
      <c r="G1166" s="220">
        <f>+VLOOKUP(B:B,INSUMOS!A:H,4,FALSE)</f>
        <v>40394.268199999999</v>
      </c>
      <c r="H1166" s="220">
        <f t="shared" si="179"/>
        <v>16642.438498400003</v>
      </c>
      <c r="I1166" s="220">
        <f>+VLOOKUP(B:B,INSUMOS!A:H,5,FALSE)</f>
        <v>0</v>
      </c>
      <c r="J1166" s="220">
        <f t="shared" si="179"/>
        <v>0</v>
      </c>
      <c r="K1166" s="57"/>
      <c r="L1166" s="103"/>
    </row>
    <row r="1167" spans="1:12" ht="15" x14ac:dyDescent="0.2">
      <c r="A1167" s="211" t="s">
        <v>2117</v>
      </c>
      <c r="B1167" s="211"/>
      <c r="C1167" s="212" t="s">
        <v>2118</v>
      </c>
      <c r="D1167" s="213" t="s">
        <v>233</v>
      </c>
      <c r="E1167" s="214"/>
      <c r="F1167" s="215"/>
      <c r="G1167" s="216"/>
      <c r="H1167" s="216">
        <f>SUBTOTAL(9,H1168:H1171)</f>
        <v>3942.2235947609606</v>
      </c>
      <c r="I1167" s="216"/>
      <c r="J1167" s="216">
        <f>SUBTOTAL(9,J1168:J1171)</f>
        <v>0</v>
      </c>
      <c r="K1167" s="57"/>
      <c r="L1167" s="103"/>
    </row>
    <row r="1168" spans="1:12" ht="15" outlineLevel="1" x14ac:dyDescent="0.2">
      <c r="A1168" s="223"/>
      <c r="B1168" s="223" t="s">
        <v>251</v>
      </c>
      <c r="C1168" s="217" t="str">
        <f>+VLOOKUP(B:B,INSUMOS!A:C,2,FALSE)</f>
        <v>HERRAMIENTA MENOR</v>
      </c>
      <c r="D1168" s="190" t="str">
        <f>+VLOOKUP(B:B,INSUMOS!A:C,3,FALSE)</f>
        <v>GLB</v>
      </c>
      <c r="E1168" s="224">
        <v>0.05</v>
      </c>
      <c r="F1168" s="241"/>
      <c r="G1168" s="220">
        <f>+VLOOKUP(B:B,INSUMOS!A:H,4,FALSE)</f>
        <v>4066.5798144</v>
      </c>
      <c r="H1168" s="220">
        <f t="shared" ref="H1168:J1171" si="180">($E1168+$F1168)*G1168</f>
        <v>203.32899072000001</v>
      </c>
      <c r="I1168" s="220">
        <f>+VLOOKUP(B:B,INSUMOS!A:H,5,FALSE)</f>
        <v>0</v>
      </c>
      <c r="J1168" s="220">
        <f t="shared" si="180"/>
        <v>0</v>
      </c>
      <c r="K1168" s="57"/>
      <c r="L1168" s="103"/>
    </row>
    <row r="1169" spans="1:16" ht="15" outlineLevel="1" x14ac:dyDescent="0.2">
      <c r="A1169" s="223"/>
      <c r="B1169" s="223" t="s">
        <v>841</v>
      </c>
      <c r="C1169" s="217" t="str">
        <f>+VLOOKUP(B:B,INSUMOS!A:C,2,FALSE)</f>
        <v>LIJA N° 60</v>
      </c>
      <c r="D1169" s="190" t="str">
        <f>+VLOOKUP(B:B,INSUMOS!A:C,3,FALSE)</f>
        <v>UN</v>
      </c>
      <c r="E1169" s="224">
        <v>0.5</v>
      </c>
      <c r="F1169" s="262">
        <f>+E1169*0.03</f>
        <v>1.4999999999999999E-2</v>
      </c>
      <c r="G1169" s="220">
        <f>+VLOOKUP(B:B,INSUMOS!A:H,4,FALSE)</f>
        <v>1603.1113728</v>
      </c>
      <c r="H1169" s="220">
        <f t="shared" si="180"/>
        <v>825.60235699200007</v>
      </c>
      <c r="I1169" s="220">
        <f>+VLOOKUP(B:B,INSUMOS!A:H,5,FALSE)</f>
        <v>0</v>
      </c>
      <c r="J1169" s="220">
        <f t="shared" si="180"/>
        <v>0</v>
      </c>
      <c r="K1169" s="57"/>
      <c r="L1169" s="103"/>
    </row>
    <row r="1170" spans="1:16" ht="15" outlineLevel="1" x14ac:dyDescent="0.2">
      <c r="A1170" s="223"/>
      <c r="B1170" s="223" t="s">
        <v>304</v>
      </c>
      <c r="C1170" s="217" t="str">
        <f>+VLOOKUP(B:B,INSUMOS!A:C,2,FALSE)</f>
        <v>LIJADORA</v>
      </c>
      <c r="D1170" s="190" t="str">
        <f>+VLOOKUP(B:B,INSUMOS!A:C,3,FALSE)</f>
        <v>DIA</v>
      </c>
      <c r="E1170" s="224">
        <v>0.05</v>
      </c>
      <c r="F1170" s="262">
        <f>+E1170*0.03</f>
        <v>1.5E-3</v>
      </c>
      <c r="G1170" s="220">
        <f>+VLOOKUP(B:B,INSUMOS!A:H,4,FALSE)</f>
        <v>33728.472944640002</v>
      </c>
      <c r="H1170" s="220">
        <f t="shared" si="180"/>
        <v>1737.0163566489603</v>
      </c>
      <c r="I1170" s="220">
        <f>+VLOOKUP(B:B,INSUMOS!A:H,5,FALSE)</f>
        <v>0</v>
      </c>
      <c r="J1170" s="220">
        <f t="shared" si="180"/>
        <v>0</v>
      </c>
      <c r="K1170" s="57"/>
      <c r="L1170" s="103"/>
    </row>
    <row r="1171" spans="1:16" s="33" customFormat="1" ht="15" outlineLevel="1" x14ac:dyDescent="0.2">
      <c r="A1171" s="223"/>
      <c r="B1171" s="223" t="s">
        <v>14</v>
      </c>
      <c r="C1171" s="217" t="str">
        <f>+VLOOKUP(B:B,INSUMOS!A:C,2,FALSE)</f>
        <v>AYUDANTE ALBAÑILERÍA CON PRESTACIONES</v>
      </c>
      <c r="D1171" s="190" t="str">
        <f>+VLOOKUP(B:B,INSUMOS!A:C,3,FALSE)</f>
        <v>HH</v>
      </c>
      <c r="E1171" s="224">
        <v>0.1</v>
      </c>
      <c r="F1171" s="241"/>
      <c r="G1171" s="220">
        <f>+VLOOKUP(B:B,INSUMOS!A:H,4,FALSE)</f>
        <v>11762.758904</v>
      </c>
      <c r="H1171" s="220">
        <f t="shared" si="180"/>
        <v>1176.2758904</v>
      </c>
      <c r="I1171" s="220">
        <f>+VLOOKUP(B:B,INSUMOS!A:H,5,FALSE)</f>
        <v>0</v>
      </c>
      <c r="J1171" s="220">
        <f t="shared" si="180"/>
        <v>0</v>
      </c>
      <c r="K1171" s="57"/>
      <c r="L1171" s="103"/>
    </row>
    <row r="1172" spans="1:16" ht="15" x14ac:dyDescent="0.2">
      <c r="A1172" s="211" t="s">
        <v>2119</v>
      </c>
      <c r="B1172" s="211"/>
      <c r="C1172" s="212" t="s">
        <v>2120</v>
      </c>
      <c r="D1172" s="213" t="s">
        <v>233</v>
      </c>
      <c r="E1172" s="214"/>
      <c r="F1172" s="215"/>
      <c r="G1172" s="216"/>
      <c r="H1172" s="216">
        <f>SUBTOTAL(9,H1173:H1175)</f>
        <v>9306.1282908231988</v>
      </c>
      <c r="I1172" s="216"/>
      <c r="J1172" s="216">
        <f>SUBTOTAL(9,J1173:J1175)</f>
        <v>0</v>
      </c>
      <c r="K1172" s="57"/>
      <c r="L1172" s="103"/>
    </row>
    <row r="1173" spans="1:16" ht="15" outlineLevel="1" x14ac:dyDescent="0.2">
      <c r="A1173" s="223"/>
      <c r="B1173" s="223" t="s">
        <v>251</v>
      </c>
      <c r="C1173" s="217" t="str">
        <f>+VLOOKUP(B:B,INSUMOS!A:C,2,FALSE)</f>
        <v>HERRAMIENTA MENOR</v>
      </c>
      <c r="D1173" s="190" t="str">
        <f>+VLOOKUP(B:B,INSUMOS!A:C,3,FALSE)</f>
        <v>GLB</v>
      </c>
      <c r="E1173" s="224">
        <v>0.5</v>
      </c>
      <c r="F1173" s="241"/>
      <c r="G1173" s="220">
        <f>+VLOOKUP(B:B,INSUMOS!A:H,4,FALSE)</f>
        <v>4066.5798144</v>
      </c>
      <c r="H1173" s="220">
        <f t="shared" ref="H1173:J1175" si="181">($E1173+$F1173)*G1173</f>
        <v>2033.2899072</v>
      </c>
      <c r="I1173" s="220">
        <f>+VLOOKUP(B:B,INSUMOS!A:H,5,FALSE)</f>
        <v>0</v>
      </c>
      <c r="J1173" s="220">
        <f t="shared" si="181"/>
        <v>0</v>
      </c>
      <c r="K1173" s="57"/>
      <c r="L1173" s="103"/>
    </row>
    <row r="1174" spans="1:16" ht="15" outlineLevel="1" x14ac:dyDescent="0.2">
      <c r="A1174" s="223"/>
      <c r="B1174" s="223" t="s">
        <v>759</v>
      </c>
      <c r="C1174" s="217" t="str">
        <f>+VLOOKUP(B:B,INSUMOS!A:C,2,FALSE)</f>
        <v>ESTUCOR ESTUCO PLÁSTICO BLANCO</v>
      </c>
      <c r="D1174" s="190" t="str">
        <f>+VLOOKUP(B:B,INSUMOS!A:C,3,FALSE)</f>
        <v>KG</v>
      </c>
      <c r="E1174" s="224">
        <v>1.5</v>
      </c>
      <c r="F1174" s="262">
        <f>+E1174*0.03</f>
        <v>4.4999999999999998E-2</v>
      </c>
      <c r="G1174" s="220">
        <f>+VLOOKUP(B:B,INSUMOS!A:H,4,FALSE)</f>
        <v>1895.88036096</v>
      </c>
      <c r="H1174" s="220">
        <f t="shared" si="181"/>
        <v>2929.1351576831998</v>
      </c>
      <c r="I1174" s="220">
        <f>+VLOOKUP(B:B,INSUMOS!A:H,5,FALSE)</f>
        <v>0</v>
      </c>
      <c r="J1174" s="220">
        <f t="shared" si="181"/>
        <v>0</v>
      </c>
      <c r="K1174" s="57"/>
      <c r="L1174" s="103"/>
    </row>
    <row r="1175" spans="1:16" ht="15" outlineLevel="1" x14ac:dyDescent="0.2">
      <c r="A1175" s="223"/>
      <c r="B1175" s="223" t="s">
        <v>12</v>
      </c>
      <c r="C1175" s="217" t="str">
        <f>+VLOOKUP(B:B,INSUMOS!A:C,2,FALSE)</f>
        <v xml:space="preserve">OFICIAL ALBAÑILERIA CON PRESTACIONES </v>
      </c>
      <c r="D1175" s="190" t="str">
        <f>+VLOOKUP(B:B,INSUMOS!A:C,3,FALSE)</f>
        <v>HH</v>
      </c>
      <c r="E1175" s="224">
        <v>0.25</v>
      </c>
      <c r="F1175" s="262">
        <f>+E1175*0.03</f>
        <v>7.4999999999999997E-3</v>
      </c>
      <c r="G1175" s="220">
        <f>+VLOOKUP(B:B,INSUMOS!A:H,4,FALSE)</f>
        <v>16868.750391999998</v>
      </c>
      <c r="H1175" s="220">
        <f t="shared" si="181"/>
        <v>4343.7032259399994</v>
      </c>
      <c r="I1175" s="220">
        <f>+VLOOKUP(B:B,INSUMOS!A:H,5,FALSE)</f>
        <v>0</v>
      </c>
      <c r="J1175" s="220">
        <f t="shared" si="181"/>
        <v>0</v>
      </c>
      <c r="K1175" s="57"/>
      <c r="L1175" s="103"/>
    </row>
    <row r="1176" spans="1:16" s="33" customFormat="1" ht="45" x14ac:dyDescent="0.2">
      <c r="A1176" s="211" t="s">
        <v>2121</v>
      </c>
      <c r="B1176" s="211"/>
      <c r="C1176" s="212" t="s">
        <v>2122</v>
      </c>
      <c r="D1176" s="213" t="s">
        <v>233</v>
      </c>
      <c r="E1176" s="214"/>
      <c r="F1176" s="215"/>
      <c r="G1176" s="216"/>
      <c r="H1176" s="216">
        <f>SUBTOTAL(9,H1177:H1184)</f>
        <v>64696.859314204798</v>
      </c>
      <c r="I1176" s="216"/>
      <c r="J1176" s="216">
        <f>SUBTOTAL(9,J1177:J1184)</f>
        <v>0</v>
      </c>
      <c r="K1176" s="57"/>
      <c r="L1176" s="103"/>
    </row>
    <row r="1177" spans="1:16" s="33" customFormat="1" ht="15" outlineLevel="1" x14ac:dyDescent="0.2">
      <c r="A1177" s="170"/>
      <c r="B1177" s="170" t="s">
        <v>251</v>
      </c>
      <c r="C1177" s="217" t="str">
        <f>+VLOOKUP(B:B,INSUMOS!A:C,2,FALSE)</f>
        <v>HERRAMIENTA MENOR</v>
      </c>
      <c r="D1177" s="190" t="str">
        <f>+VLOOKUP(B:B,INSUMOS!A:C,3,FALSE)</f>
        <v>GLB</v>
      </c>
      <c r="E1177" s="218">
        <v>0.2</v>
      </c>
      <c r="F1177" s="240"/>
      <c r="G1177" s="220">
        <f>+VLOOKUP(B:B,INSUMOS!A:H,4,FALSE)</f>
        <v>4066.5798144</v>
      </c>
      <c r="H1177" s="220">
        <f t="shared" ref="H1177:J1184" si="182">($E1177+$F1177)*G1177</f>
        <v>813.31596288000003</v>
      </c>
      <c r="I1177" s="220">
        <f>+VLOOKUP(B:B,INSUMOS!A:H,5,FALSE)</f>
        <v>0</v>
      </c>
      <c r="J1177" s="220">
        <f t="shared" si="182"/>
        <v>0</v>
      </c>
      <c r="K1177" s="57"/>
      <c r="L1177" s="103"/>
    </row>
    <row r="1178" spans="1:16" s="33" customFormat="1" ht="15" outlineLevel="1" x14ac:dyDescent="0.2">
      <c r="A1178" s="170"/>
      <c r="B1178" s="170" t="s">
        <v>154</v>
      </c>
      <c r="C1178" s="217" t="str">
        <f>+VLOOKUP(B:B,INSUMOS!A:C,2,FALSE)</f>
        <v>ARENA LAVADA DE PEÑA  (INCLUYE TRANSPORTE)</v>
      </c>
      <c r="D1178" s="190" t="str">
        <f>+VLOOKUP(B:B,INSUMOS!A:C,3,FALSE)</f>
        <v>M3</v>
      </c>
      <c r="E1178" s="218">
        <v>0.02</v>
      </c>
      <c r="F1178" s="240">
        <v>5.9999999999999995E-4</v>
      </c>
      <c r="G1178" s="220">
        <f>+VLOOKUP(B:B,INSUMOS!A:H,4,FALSE)</f>
        <v>323788.88374272001</v>
      </c>
      <c r="H1178" s="220">
        <f t="shared" si="182"/>
        <v>6670.0510051000319</v>
      </c>
      <c r="I1178" s="220">
        <f>+VLOOKUP(B:B,INSUMOS!A:H,5,FALSE)</f>
        <v>0</v>
      </c>
      <c r="J1178" s="220">
        <f t="shared" si="182"/>
        <v>0</v>
      </c>
      <c r="K1178" s="57"/>
      <c r="L1178" s="103"/>
    </row>
    <row r="1179" spans="1:16" s="33" customFormat="1" ht="15" outlineLevel="1" x14ac:dyDescent="0.2">
      <c r="A1179" s="170"/>
      <c r="B1179" s="170" t="s">
        <v>193</v>
      </c>
      <c r="C1179" s="217" t="str">
        <f>+VLOOKUP(B:B,INSUMOS!A:C,2,FALSE)</f>
        <v>CEMENTO BLANCO</v>
      </c>
      <c r="D1179" s="190" t="str">
        <f>+VLOOKUP(B:B,INSUMOS!A:C,3,FALSE)</f>
        <v>KG</v>
      </c>
      <c r="E1179" s="218">
        <v>0.51</v>
      </c>
      <c r="F1179" s="240">
        <v>2.5500000000000002E-2</v>
      </c>
      <c r="G1179" s="220">
        <f>+VLOOKUP(B:B,INSUMOS!A:H,4,FALSE)</f>
        <v>1501.6016179200001</v>
      </c>
      <c r="H1179" s="220">
        <f t="shared" si="182"/>
        <v>804.10766639615997</v>
      </c>
      <c r="I1179" s="220">
        <f>+VLOOKUP(B:B,INSUMOS!A:H,5,FALSE)</f>
        <v>0</v>
      </c>
      <c r="J1179" s="220">
        <f t="shared" si="182"/>
        <v>0</v>
      </c>
      <c r="K1179" s="57"/>
      <c r="L1179" s="103"/>
    </row>
    <row r="1180" spans="1:16" s="33" customFormat="1" ht="15" outlineLevel="1" x14ac:dyDescent="0.2">
      <c r="A1180" s="170"/>
      <c r="B1180" s="170" t="s">
        <v>190</v>
      </c>
      <c r="C1180" s="217" t="str">
        <f>+VLOOKUP(B:B,INSUMOS!A:C,2,FALSE)</f>
        <v>CEMENTO GRIS</v>
      </c>
      <c r="D1180" s="190" t="str">
        <f>+VLOOKUP(B:B,INSUMOS!A:C,3,FALSE)</f>
        <v>KG</v>
      </c>
      <c r="E1180" s="218">
        <v>6.27</v>
      </c>
      <c r="F1180" s="240">
        <v>0.3135</v>
      </c>
      <c r="G1180" s="220">
        <f>+VLOOKUP(B:B,INSUMOS!A:H,4,FALSE)</f>
        <v>635.05492991999995</v>
      </c>
      <c r="H1180" s="220">
        <f t="shared" si="182"/>
        <v>4180.8841311283195</v>
      </c>
      <c r="I1180" s="220">
        <f>+VLOOKUP(B:B,INSUMOS!A:H,5,FALSE)</f>
        <v>0</v>
      </c>
      <c r="J1180" s="220">
        <f t="shared" si="182"/>
        <v>0</v>
      </c>
      <c r="K1180" s="57"/>
      <c r="L1180" s="103"/>
    </row>
    <row r="1181" spans="1:16" s="33" customFormat="1" ht="45" outlineLevel="1" x14ac:dyDescent="0.2">
      <c r="A1181" s="170"/>
      <c r="B1181" s="170" t="s">
        <v>1481</v>
      </c>
      <c r="C1181" s="217" t="str">
        <f>+VLOOKUP(B:B,INSUMOS!A:C,2,FALSE)</f>
        <v>ENCHAPE CERÁMICO PARED COCINA REF,: VERONA (COLOR A ELEGIR BLANCO BEIGE AZUL O VERDE) CERÁMICA ITALIA 25 CM X 35 CM IGUAL O CALIDAD SUPERIOR, GARANTÍA 10 AÑOS,</v>
      </c>
      <c r="D1181" s="190" t="str">
        <f>+VLOOKUP(B:B,INSUMOS!A:C,3,FALSE)</f>
        <v>M2</v>
      </c>
      <c r="E1181" s="218">
        <v>1</v>
      </c>
      <c r="F1181" s="240">
        <v>0.03</v>
      </c>
      <c r="G1181" s="220">
        <f>+VLOOKUP(B:B,INSUMOS!A:H,4,FALSE)</f>
        <v>32988.194488319998</v>
      </c>
      <c r="H1181" s="220">
        <f t="shared" si="182"/>
        <v>33977.840322969598</v>
      </c>
      <c r="I1181" s="220">
        <f>+VLOOKUP(B:B,INSUMOS!A:H,5,FALSE)</f>
        <v>0</v>
      </c>
      <c r="J1181" s="220">
        <f t="shared" si="182"/>
        <v>0</v>
      </c>
      <c r="K1181" s="57"/>
      <c r="L1181" s="103"/>
    </row>
    <row r="1182" spans="1:16" s="33" customFormat="1" ht="15" outlineLevel="1" x14ac:dyDescent="0.2">
      <c r="A1182" s="170"/>
      <c r="B1182" s="170" t="s">
        <v>665</v>
      </c>
      <c r="C1182" s="217" t="str">
        <f>+VLOOKUP(B:B,INSUMOS!A:C,2,FALSE)</f>
        <v>DISTANCIADORES EN CRUCETA PARA ENCHAPE 2MM</v>
      </c>
      <c r="D1182" s="190" t="str">
        <f>+VLOOKUP(B:B,INSUMOS!A:C,3,FALSE)</f>
        <v>UN</v>
      </c>
      <c r="E1182" s="218">
        <v>1</v>
      </c>
      <c r="F1182" s="240">
        <v>0.03</v>
      </c>
      <c r="G1182" s="220">
        <f>+VLOOKUP(B:B,INSUMOS!A:H,4,FALSE)</f>
        <v>50.185432473600002</v>
      </c>
      <c r="H1182" s="220">
        <f t="shared" si="182"/>
        <v>51.690995447808007</v>
      </c>
      <c r="I1182" s="220">
        <f>+VLOOKUP(B:B,INSUMOS!A:H,5,FALSE)</f>
        <v>0</v>
      </c>
      <c r="J1182" s="220">
        <f t="shared" si="182"/>
        <v>0</v>
      </c>
      <c r="K1182" s="57"/>
      <c r="L1182" s="103"/>
    </row>
    <row r="1183" spans="1:16" s="33" customFormat="1" ht="15" outlineLevel="1" x14ac:dyDescent="0.2">
      <c r="A1183" s="170"/>
      <c r="B1183" s="170" t="s">
        <v>610</v>
      </c>
      <c r="C1183" s="217" t="str">
        <f>+VLOOKUP(B:B,INSUMOS!A:C,2,FALSE)</f>
        <v xml:space="preserve">ESTOPA ALGODÓN </v>
      </c>
      <c r="D1183" s="190" t="str">
        <f>+VLOOKUP(B:B,INSUMOS!A:C,3,FALSE)</f>
        <v>KG</v>
      </c>
      <c r="E1183" s="218">
        <v>1E-3</v>
      </c>
      <c r="F1183" s="239">
        <v>3.0000000000000001E-5</v>
      </c>
      <c r="G1183" s="220">
        <f>+VLOOKUP(B:B,INSUMOS!A:H,4,FALSE)</f>
        <v>20920.912895999998</v>
      </c>
      <c r="H1183" s="220">
        <f t="shared" si="182"/>
        <v>21.548540282880001</v>
      </c>
      <c r="I1183" s="220">
        <f>+VLOOKUP(B:B,INSUMOS!A:H,5,FALSE)</f>
        <v>0</v>
      </c>
      <c r="J1183" s="220">
        <f t="shared" si="182"/>
        <v>0</v>
      </c>
      <c r="K1183" s="57"/>
      <c r="L1183" s="103"/>
    </row>
    <row r="1184" spans="1:16" s="33" customFormat="1" ht="15" outlineLevel="1" x14ac:dyDescent="0.2">
      <c r="A1184" s="170"/>
      <c r="B1184" s="170" t="s">
        <v>105</v>
      </c>
      <c r="C1184" s="217" t="str">
        <f>+VLOOKUP(B:B,INSUMOS!A:C,2,FALSE)</f>
        <v>CUADRILLA AA  (OFICIAL + 2 AYUDANTE)- ALBAÑILERIA CON PRESTACIONES</v>
      </c>
      <c r="D1184" s="190" t="str">
        <f>+VLOOKUP(B:B,INSUMOS!A:C,3,FALSE)</f>
        <v>HC</v>
      </c>
      <c r="E1184" s="218">
        <v>0.45</v>
      </c>
      <c r="F1184" s="240"/>
      <c r="G1184" s="220">
        <f>+VLOOKUP(B:B,INSUMOS!A:H,4,FALSE)</f>
        <v>40394.268199999999</v>
      </c>
      <c r="H1184" s="220">
        <f t="shared" si="182"/>
        <v>18177.420689999999</v>
      </c>
      <c r="I1184" s="220">
        <f>+VLOOKUP(B:B,INSUMOS!A:H,5,FALSE)</f>
        <v>0</v>
      </c>
      <c r="J1184" s="220">
        <f t="shared" si="182"/>
        <v>0</v>
      </c>
      <c r="K1184" s="57"/>
      <c r="L1184" s="103"/>
      <c r="P1184" s="116"/>
    </row>
    <row r="1185" spans="1:21" ht="30" x14ac:dyDescent="0.2">
      <c r="A1185" s="211" t="s">
        <v>2123</v>
      </c>
      <c r="B1185" s="211"/>
      <c r="C1185" s="212" t="s">
        <v>2124</v>
      </c>
      <c r="D1185" s="213" t="s">
        <v>233</v>
      </c>
      <c r="E1185" s="214"/>
      <c r="F1185" s="215"/>
      <c r="G1185" s="216"/>
      <c r="H1185" s="216">
        <f>SUBTOTAL(9,H1186:H1193)</f>
        <v>61592.512748941444</v>
      </c>
      <c r="I1185" s="216"/>
      <c r="J1185" s="216">
        <f>SUBTOTAL(9,J1186:J1193)</f>
        <v>0</v>
      </c>
      <c r="K1185" s="57"/>
      <c r="L1185" s="103"/>
    </row>
    <row r="1186" spans="1:21" s="33" customFormat="1" ht="15" outlineLevel="1" x14ac:dyDescent="0.2">
      <c r="A1186" s="170"/>
      <c r="B1186" s="170" t="s">
        <v>251</v>
      </c>
      <c r="C1186" s="217" t="str">
        <f>+VLOOKUP(B:B,INSUMOS!A:C,2,FALSE)</f>
        <v>HERRAMIENTA MENOR</v>
      </c>
      <c r="D1186" s="190" t="str">
        <f>+VLOOKUP(B:B,INSUMOS!A:C,3,FALSE)</f>
        <v>GLB</v>
      </c>
      <c r="E1186" s="218">
        <v>0.2</v>
      </c>
      <c r="F1186" s="240"/>
      <c r="G1186" s="220">
        <f>+VLOOKUP(B:B,INSUMOS!A:H,4,FALSE)</f>
        <v>4066.5798144</v>
      </c>
      <c r="H1186" s="220">
        <f t="shared" ref="H1186:J1193" si="183">($E1186+$F1186)*G1186</f>
        <v>813.31596288000003</v>
      </c>
      <c r="I1186" s="220">
        <f>+VLOOKUP(B:B,INSUMOS!A:H,5,FALSE)</f>
        <v>0</v>
      </c>
      <c r="J1186" s="220">
        <f t="shared" si="183"/>
        <v>0</v>
      </c>
      <c r="K1186" s="57"/>
      <c r="L1186" s="103"/>
    </row>
    <row r="1187" spans="1:21" s="33" customFormat="1" ht="15" outlineLevel="1" x14ac:dyDescent="0.2">
      <c r="A1187" s="170"/>
      <c r="B1187" s="170" t="s">
        <v>154</v>
      </c>
      <c r="C1187" s="217" t="str">
        <f>+VLOOKUP(B:B,INSUMOS!A:C,2,FALSE)</f>
        <v>ARENA LAVADA DE PEÑA  (INCLUYE TRANSPORTE)</v>
      </c>
      <c r="D1187" s="190" t="str">
        <f>+VLOOKUP(B:B,INSUMOS!A:C,3,FALSE)</f>
        <v>M3</v>
      </c>
      <c r="E1187" s="218">
        <v>0.02</v>
      </c>
      <c r="F1187" s="240">
        <v>5.9999999999999995E-4</v>
      </c>
      <c r="G1187" s="220">
        <f>+VLOOKUP(B:B,INSUMOS!A:H,4,FALSE)</f>
        <v>323788.88374272001</v>
      </c>
      <c r="H1187" s="220">
        <f t="shared" si="183"/>
        <v>6670.0510051000319</v>
      </c>
      <c r="I1187" s="220">
        <f>+VLOOKUP(B:B,INSUMOS!A:H,5,FALSE)</f>
        <v>0</v>
      </c>
      <c r="J1187" s="220">
        <f t="shared" si="183"/>
        <v>0</v>
      </c>
      <c r="K1187" s="57"/>
      <c r="L1187" s="103"/>
    </row>
    <row r="1188" spans="1:21" s="33" customFormat="1" ht="15" outlineLevel="1" x14ac:dyDescent="0.2">
      <c r="A1188" s="170"/>
      <c r="B1188" s="170" t="s">
        <v>193</v>
      </c>
      <c r="C1188" s="217" t="str">
        <f>+VLOOKUP(B:B,INSUMOS!A:C,2,FALSE)</f>
        <v>CEMENTO BLANCO</v>
      </c>
      <c r="D1188" s="190" t="str">
        <f>+VLOOKUP(B:B,INSUMOS!A:C,3,FALSE)</f>
        <v>KG</v>
      </c>
      <c r="E1188" s="218">
        <v>0.51</v>
      </c>
      <c r="F1188" s="241"/>
      <c r="G1188" s="220">
        <f>+VLOOKUP(B:B,INSUMOS!A:H,4,FALSE)</f>
        <v>1501.6016179200001</v>
      </c>
      <c r="H1188" s="220">
        <f t="shared" si="183"/>
        <v>765.81682513920009</v>
      </c>
      <c r="I1188" s="220">
        <f>+VLOOKUP(B:B,INSUMOS!A:H,5,FALSE)</f>
        <v>0</v>
      </c>
      <c r="J1188" s="220">
        <f t="shared" si="183"/>
        <v>0</v>
      </c>
      <c r="K1188" s="57"/>
      <c r="L1188" s="103"/>
    </row>
    <row r="1189" spans="1:21" s="33" customFormat="1" ht="15" outlineLevel="1" x14ac:dyDescent="0.2">
      <c r="A1189" s="170"/>
      <c r="B1189" s="170" t="s">
        <v>190</v>
      </c>
      <c r="C1189" s="217" t="str">
        <f>+VLOOKUP(B:B,INSUMOS!A:C,2,FALSE)</f>
        <v>CEMENTO GRIS</v>
      </c>
      <c r="D1189" s="190" t="str">
        <f>+VLOOKUP(B:B,INSUMOS!A:C,3,FALSE)</f>
        <v>KG</v>
      </c>
      <c r="E1189" s="218">
        <v>6.27</v>
      </c>
      <c r="F1189" s="241"/>
      <c r="G1189" s="220">
        <f>+VLOOKUP(B:B,INSUMOS!A:H,4,FALSE)</f>
        <v>635.05492991999995</v>
      </c>
      <c r="H1189" s="220">
        <f t="shared" si="183"/>
        <v>3981.7944105983993</v>
      </c>
      <c r="I1189" s="220">
        <f>+VLOOKUP(B:B,INSUMOS!A:H,5,FALSE)</f>
        <v>0</v>
      </c>
      <c r="J1189" s="220">
        <f t="shared" si="183"/>
        <v>0</v>
      </c>
      <c r="K1189" s="57"/>
      <c r="L1189" s="103"/>
    </row>
    <row r="1190" spans="1:21" s="33" customFormat="1" ht="30" outlineLevel="1" x14ac:dyDescent="0.2">
      <c r="A1190" s="170"/>
      <c r="B1190" s="170" t="s">
        <v>1487</v>
      </c>
      <c r="C1190" s="217" t="str">
        <f>+VLOOKUP(B:B,INSUMOS!A:C,2,FALSE)</f>
        <v>ENCHAPE CERÁMICO PARED BAÑO REF,: PARED EGEO CORONA BLANCO 20,5 CM X 30,5 CM IGUAL O CALIDAD SUPERIOR, GARANTÍA 10 AÑOS,</v>
      </c>
      <c r="D1190" s="190" t="str">
        <f>+VLOOKUP(B:B,INSUMOS!A:C,3,FALSE)</f>
        <v>M2</v>
      </c>
      <c r="E1190" s="218">
        <v>1</v>
      </c>
      <c r="F1190" s="240">
        <v>0.03</v>
      </c>
      <c r="G1190" s="220">
        <f>+VLOOKUP(B:B,INSUMOS!A:H,4,FALSE)</f>
        <v>30205.341696</v>
      </c>
      <c r="H1190" s="220">
        <f t="shared" si="183"/>
        <v>31111.501946880002</v>
      </c>
      <c r="I1190" s="220">
        <f>+VLOOKUP(B:B,INSUMOS!A:H,5,FALSE)</f>
        <v>0</v>
      </c>
      <c r="J1190" s="220">
        <f t="shared" si="183"/>
        <v>0</v>
      </c>
      <c r="K1190" s="57"/>
      <c r="L1190" s="103"/>
    </row>
    <row r="1191" spans="1:21" s="33" customFormat="1" ht="15" outlineLevel="1" x14ac:dyDescent="0.2">
      <c r="A1191" s="170"/>
      <c r="B1191" s="170" t="s">
        <v>665</v>
      </c>
      <c r="C1191" s="217" t="str">
        <f>+VLOOKUP(B:B,INSUMOS!A:C,2,FALSE)</f>
        <v>DISTANCIADORES EN CRUCETA PARA ENCHAPE 2MM</v>
      </c>
      <c r="D1191" s="190" t="str">
        <f>+VLOOKUP(B:B,INSUMOS!A:C,3,FALSE)</f>
        <v>UN</v>
      </c>
      <c r="E1191" s="218">
        <v>1</v>
      </c>
      <c r="F1191" s="240">
        <v>0.03</v>
      </c>
      <c r="G1191" s="220">
        <f>+VLOOKUP(B:B,INSUMOS!A:H,4,FALSE)</f>
        <v>50.185432473600002</v>
      </c>
      <c r="H1191" s="220">
        <f t="shared" si="183"/>
        <v>51.690995447808007</v>
      </c>
      <c r="I1191" s="220">
        <f>+VLOOKUP(B:B,INSUMOS!A:H,5,FALSE)</f>
        <v>0</v>
      </c>
      <c r="J1191" s="220">
        <f t="shared" si="183"/>
        <v>0</v>
      </c>
      <c r="K1191" s="57"/>
      <c r="L1191" s="103"/>
    </row>
    <row r="1192" spans="1:21" s="33" customFormat="1" ht="15" outlineLevel="1" x14ac:dyDescent="0.2">
      <c r="A1192" s="170"/>
      <c r="B1192" s="170" t="s">
        <v>610</v>
      </c>
      <c r="C1192" s="217" t="str">
        <f>+VLOOKUP(B:B,INSUMOS!A:C,2,FALSE)</f>
        <v xml:space="preserve">ESTOPA ALGODÓN </v>
      </c>
      <c r="D1192" s="190" t="str">
        <f>+VLOOKUP(B:B,INSUMOS!A:C,3,FALSE)</f>
        <v>KG</v>
      </c>
      <c r="E1192" s="224">
        <v>1E-3</v>
      </c>
      <c r="F1192" s="241"/>
      <c r="G1192" s="220">
        <f>+VLOOKUP(B:B,INSUMOS!A:H,4,FALSE)</f>
        <v>20920.912895999998</v>
      </c>
      <c r="H1192" s="220">
        <f t="shared" si="183"/>
        <v>20.920912895999997</v>
      </c>
      <c r="I1192" s="220">
        <f>+VLOOKUP(B:B,INSUMOS!A:H,5,FALSE)</f>
        <v>0</v>
      </c>
      <c r="J1192" s="220">
        <f t="shared" si="183"/>
        <v>0</v>
      </c>
      <c r="K1192" s="57"/>
      <c r="L1192" s="103"/>
    </row>
    <row r="1193" spans="1:21" ht="15" outlineLevel="1" x14ac:dyDescent="0.2">
      <c r="A1193" s="170"/>
      <c r="B1193" s="170" t="s">
        <v>105</v>
      </c>
      <c r="C1193" s="217" t="str">
        <f>+VLOOKUP(B:B,INSUMOS!A:C,2,FALSE)</f>
        <v>CUADRILLA AA  (OFICIAL + 2 AYUDANTE)- ALBAÑILERIA CON PRESTACIONES</v>
      </c>
      <c r="D1193" s="190" t="str">
        <f>+VLOOKUP(B:B,INSUMOS!A:C,3,FALSE)</f>
        <v>HC</v>
      </c>
      <c r="E1193" s="224">
        <v>0.45</v>
      </c>
      <c r="F1193" s="241"/>
      <c r="G1193" s="220">
        <f>+VLOOKUP(B:B,INSUMOS!A:H,4,FALSE)</f>
        <v>40394.268199999999</v>
      </c>
      <c r="H1193" s="220">
        <f t="shared" si="183"/>
        <v>18177.420689999999</v>
      </c>
      <c r="I1193" s="220">
        <f>+VLOOKUP(B:B,INSUMOS!A:H,5,FALSE)</f>
        <v>0</v>
      </c>
      <c r="J1193" s="220">
        <f t="shared" si="183"/>
        <v>0</v>
      </c>
      <c r="K1193" s="57"/>
      <c r="L1193" s="103"/>
      <c r="P1193" s="120"/>
    </row>
    <row r="1194" spans="1:21" s="33" customFormat="1" ht="30" x14ac:dyDescent="0.2">
      <c r="A1194" s="236" t="s">
        <v>2125</v>
      </c>
      <c r="B1194" s="236"/>
      <c r="C1194" s="267" t="s">
        <v>2126</v>
      </c>
      <c r="D1194" s="268" t="s">
        <v>362</v>
      </c>
      <c r="E1194" s="237"/>
      <c r="F1194" s="238"/>
      <c r="G1194" s="216"/>
      <c r="H1194" s="216">
        <f>SUBTOTAL(9,H1195:H1201)</f>
        <v>29515.283512886399</v>
      </c>
      <c r="I1194" s="216"/>
      <c r="J1194" s="216">
        <f>SUBTOTAL(9,J1195:J1201)</f>
        <v>0</v>
      </c>
      <c r="K1194" s="57"/>
      <c r="L1194" s="44"/>
      <c r="M1194" s="44"/>
      <c r="N1194" s="121"/>
      <c r="O1194" s="122"/>
      <c r="P1194" s="116"/>
      <c r="Q1194" s="123"/>
      <c r="R1194" s="124"/>
      <c r="S1194" s="124"/>
      <c r="T1194" s="124"/>
      <c r="U1194" s="124"/>
    </row>
    <row r="1195" spans="1:21" s="33" customFormat="1" ht="15" outlineLevel="1" x14ac:dyDescent="0.2">
      <c r="A1195" s="170"/>
      <c r="B1195" s="170" t="s">
        <v>251</v>
      </c>
      <c r="C1195" s="217" t="str">
        <f>+VLOOKUP(B:B,INSUMOS!A:C,2,FALSE)</f>
        <v>HERRAMIENTA MENOR</v>
      </c>
      <c r="D1195" s="190" t="str">
        <f>+VLOOKUP(B:B,INSUMOS!A:C,3,FALSE)</f>
        <v>GLB</v>
      </c>
      <c r="E1195" s="218">
        <v>0.1</v>
      </c>
      <c r="F1195" s="240"/>
      <c r="G1195" s="220">
        <f>+VLOOKUP(B:B,INSUMOS!A:H,4,FALSE)</f>
        <v>4066.5798144</v>
      </c>
      <c r="H1195" s="220">
        <f t="shared" ref="H1195:J1201" si="184">($E1195+$F1195)*G1195</f>
        <v>406.65798144000001</v>
      </c>
      <c r="I1195" s="220">
        <f>+VLOOKUP(B:B,INSUMOS!A:H,5,FALSE)</f>
        <v>0</v>
      </c>
      <c r="J1195" s="220">
        <f t="shared" si="184"/>
        <v>0</v>
      </c>
      <c r="K1195" s="57"/>
      <c r="L1195" s="44"/>
      <c r="M1195" s="44"/>
      <c r="N1195" s="125"/>
      <c r="O1195" s="126"/>
      <c r="P1195" s="116"/>
      <c r="Q1195" s="127"/>
      <c r="R1195" s="128"/>
      <c r="S1195" s="128"/>
      <c r="T1195" s="128"/>
      <c r="U1195" s="128"/>
    </row>
    <row r="1196" spans="1:21" s="33" customFormat="1" ht="15" outlineLevel="1" x14ac:dyDescent="0.2">
      <c r="A1196" s="170"/>
      <c r="B1196" s="170" t="s">
        <v>618</v>
      </c>
      <c r="C1196" s="217" t="str">
        <f>+VLOOKUP(B:B,INSUMOS!A:C,2,FALSE)</f>
        <v>PEGANTE CERÁMICO</v>
      </c>
      <c r="D1196" s="190" t="str">
        <f>+VLOOKUP(B:B,INSUMOS!A:C,3,FALSE)</f>
        <v>KG</v>
      </c>
      <c r="E1196" s="218">
        <v>0.18</v>
      </c>
      <c r="F1196" s="262"/>
      <c r="G1196" s="220">
        <f>+VLOOKUP(B:B,INSUMOS!A:H,4,FALSE)</f>
        <v>1686.6712320000001</v>
      </c>
      <c r="H1196" s="220">
        <f t="shared" si="184"/>
        <v>303.60082176000003</v>
      </c>
      <c r="I1196" s="220">
        <f>+VLOOKUP(B:B,INSUMOS!A:H,5,FALSE)</f>
        <v>0</v>
      </c>
      <c r="J1196" s="220">
        <f t="shared" si="184"/>
        <v>0</v>
      </c>
      <c r="K1196" s="57"/>
      <c r="L1196" s="44"/>
      <c r="M1196" s="44"/>
      <c r="N1196" s="125"/>
      <c r="O1196" s="126"/>
      <c r="P1196" s="116"/>
      <c r="Q1196" s="129"/>
      <c r="R1196" s="128"/>
      <c r="S1196" s="128"/>
      <c r="T1196" s="128"/>
      <c r="U1196" s="128"/>
    </row>
    <row r="1197" spans="1:21" s="33" customFormat="1" ht="30" outlineLevel="1" x14ac:dyDescent="0.2">
      <c r="A1197" s="170"/>
      <c r="B1197" s="170" t="s">
        <v>1491</v>
      </c>
      <c r="C1197" s="217" t="str">
        <f>+VLOOKUP(B:B,INSUMOS!A:C,2,FALSE)</f>
        <v>ENCHAPE PISO PARED (Piso Pared Egeo Blanco Cara Única 20,5x20,5 igual o calidad superior)</v>
      </c>
      <c r="D1197" s="190" t="str">
        <f>+VLOOKUP(B:B,INSUMOS!A:C,3,FALSE)</f>
        <v>M2</v>
      </c>
      <c r="E1197" s="224">
        <v>0.25</v>
      </c>
      <c r="F1197" s="262"/>
      <c r="G1197" s="220">
        <f>+VLOOKUP(B:B,INSUMOS!A:H,4,FALSE)</f>
        <v>35775.998976000003</v>
      </c>
      <c r="H1197" s="220">
        <f t="shared" si="184"/>
        <v>8943.9997440000006</v>
      </c>
      <c r="I1197" s="220">
        <f>+VLOOKUP(B:B,INSUMOS!A:H,5,FALSE)</f>
        <v>0</v>
      </c>
      <c r="J1197" s="220">
        <f t="shared" si="184"/>
        <v>0</v>
      </c>
      <c r="K1197" s="57"/>
      <c r="L1197" s="44"/>
      <c r="M1197" s="44"/>
      <c r="N1197" s="125"/>
      <c r="O1197" s="126"/>
      <c r="P1197" s="120"/>
      <c r="Q1197" s="129"/>
      <c r="R1197" s="128"/>
      <c r="S1197" s="128"/>
      <c r="T1197" s="128"/>
      <c r="U1197" s="128"/>
    </row>
    <row r="1198" spans="1:21" s="33" customFormat="1" ht="15" outlineLevel="1" x14ac:dyDescent="0.2">
      <c r="A1198" s="170"/>
      <c r="B1198" s="170" t="s">
        <v>665</v>
      </c>
      <c r="C1198" s="217" t="str">
        <f>+VLOOKUP(B:B,INSUMOS!A:C,2,FALSE)</f>
        <v>DISTANCIADORES EN CRUCETA PARA ENCHAPE 2MM</v>
      </c>
      <c r="D1198" s="190" t="str">
        <f>+VLOOKUP(B:B,INSUMOS!A:C,3,FALSE)</f>
        <v>UN</v>
      </c>
      <c r="E1198" s="218">
        <v>1</v>
      </c>
      <c r="F1198" s="241"/>
      <c r="G1198" s="220">
        <f>+VLOOKUP(B:B,INSUMOS!A:H,4,FALSE)</f>
        <v>50.185432473600002</v>
      </c>
      <c r="H1198" s="220">
        <f t="shared" si="184"/>
        <v>50.185432473600002</v>
      </c>
      <c r="I1198" s="220">
        <f>+VLOOKUP(B:B,INSUMOS!A:H,5,FALSE)</f>
        <v>0</v>
      </c>
      <c r="J1198" s="220">
        <f t="shared" si="184"/>
        <v>0</v>
      </c>
      <c r="K1198" s="57"/>
      <c r="L1198" s="44"/>
      <c r="M1198" s="44"/>
      <c r="N1198" s="125"/>
      <c r="O1198" s="126"/>
      <c r="P1198" s="116"/>
      <c r="Q1198" s="130"/>
      <c r="R1198" s="128"/>
      <c r="S1198" s="128"/>
      <c r="T1198" s="128"/>
      <c r="U1198" s="128"/>
    </row>
    <row r="1199" spans="1:21" s="33" customFormat="1" ht="15" outlineLevel="1" x14ac:dyDescent="0.2">
      <c r="A1199" s="235"/>
      <c r="B1199" s="235" t="s">
        <v>620</v>
      </c>
      <c r="C1199" s="217" t="str">
        <f>+VLOOKUP(B:B,INSUMOS!A:C,2,FALSE)</f>
        <v>BOQUILLA</v>
      </c>
      <c r="D1199" s="190" t="str">
        <f>+VLOOKUP(B:B,INSUMOS!A:C,3,FALSE)</f>
        <v>KG</v>
      </c>
      <c r="E1199" s="224">
        <v>0.25</v>
      </c>
      <c r="F1199" s="241"/>
      <c r="G1199" s="220">
        <f>+VLOOKUP(B:B,INSUMOS!A:H,4,FALSE)</f>
        <v>6449.9917212671999</v>
      </c>
      <c r="H1199" s="220">
        <f t="shared" si="184"/>
        <v>1612.4979303168</v>
      </c>
      <c r="I1199" s="220">
        <f>+VLOOKUP(B:B,INSUMOS!A:H,5,FALSE)</f>
        <v>0</v>
      </c>
      <c r="J1199" s="220">
        <f t="shared" si="184"/>
        <v>0</v>
      </c>
      <c r="K1199" s="57"/>
      <c r="L1199" s="44"/>
      <c r="M1199" s="44"/>
      <c r="N1199" s="125"/>
      <c r="O1199" s="126"/>
      <c r="P1199" s="120"/>
      <c r="Q1199" s="130"/>
      <c r="R1199" s="128"/>
      <c r="S1199" s="128"/>
      <c r="T1199" s="128"/>
      <c r="U1199" s="128"/>
    </row>
    <row r="1200" spans="1:21" s="33" customFormat="1" ht="15" outlineLevel="1" x14ac:dyDescent="0.2">
      <c r="A1200" s="170"/>
      <c r="B1200" s="170" t="s">
        <v>610</v>
      </c>
      <c r="C1200" s="217" t="str">
        <f>+VLOOKUP(B:B,INSUMOS!A:C,2,FALSE)</f>
        <v xml:space="preserve">ESTOPA ALGODÓN </v>
      </c>
      <c r="D1200" s="190" t="str">
        <f>+VLOOKUP(B:B,INSUMOS!A:C,3,FALSE)</f>
        <v>KG</v>
      </c>
      <c r="E1200" s="218">
        <v>1E-3</v>
      </c>
      <c r="F1200" s="241"/>
      <c r="G1200" s="220">
        <f>+VLOOKUP(B:B,INSUMOS!A:H,4,FALSE)</f>
        <v>20920.912895999998</v>
      </c>
      <c r="H1200" s="220">
        <f t="shared" si="184"/>
        <v>20.920912895999997</v>
      </c>
      <c r="I1200" s="220">
        <f>+VLOOKUP(B:B,INSUMOS!A:H,5,FALSE)</f>
        <v>0</v>
      </c>
      <c r="J1200" s="220">
        <f t="shared" si="184"/>
        <v>0</v>
      </c>
      <c r="K1200" s="57"/>
      <c r="L1200" s="44"/>
      <c r="M1200" s="44"/>
      <c r="N1200" s="125"/>
      <c r="O1200" s="126"/>
      <c r="P1200" s="116"/>
      <c r="Q1200" s="130"/>
      <c r="R1200" s="128"/>
      <c r="S1200" s="128"/>
      <c r="T1200" s="128"/>
      <c r="U1200" s="128"/>
    </row>
    <row r="1201" spans="1:21" s="33" customFormat="1" ht="15" outlineLevel="1" x14ac:dyDescent="0.2">
      <c r="A1201" s="170"/>
      <c r="B1201" s="170" t="s">
        <v>105</v>
      </c>
      <c r="C1201" s="217" t="str">
        <f>+VLOOKUP(B:B,INSUMOS!A:C,2,FALSE)</f>
        <v>CUADRILLA AA  (OFICIAL + 2 AYUDANTE)- ALBAÑILERIA CON PRESTACIONES</v>
      </c>
      <c r="D1201" s="190" t="str">
        <f>+VLOOKUP(B:B,INSUMOS!A:C,3,FALSE)</f>
        <v>HC</v>
      </c>
      <c r="E1201" s="224">
        <v>0.45</v>
      </c>
      <c r="F1201" s="262"/>
      <c r="G1201" s="220">
        <f>+VLOOKUP(B:B,INSUMOS!A:H,4,FALSE)</f>
        <v>40394.268199999999</v>
      </c>
      <c r="H1201" s="220">
        <f t="shared" si="184"/>
        <v>18177.420689999999</v>
      </c>
      <c r="I1201" s="220">
        <f>+VLOOKUP(B:B,INSUMOS!A:H,5,FALSE)</f>
        <v>0</v>
      </c>
      <c r="J1201" s="220">
        <f t="shared" si="184"/>
        <v>0</v>
      </c>
      <c r="K1201" s="57"/>
      <c r="L1201" s="44"/>
      <c r="M1201" s="44"/>
      <c r="N1201" s="125"/>
      <c r="O1201" s="126"/>
      <c r="P1201" s="120"/>
      <c r="Q1201" s="129"/>
      <c r="R1201" s="128"/>
      <c r="S1201" s="128"/>
      <c r="T1201" s="128"/>
      <c r="U1201" s="128"/>
    </row>
    <row r="1202" spans="1:21" s="33" customFormat="1" ht="15" x14ac:dyDescent="0.2">
      <c r="A1202" s="211" t="s">
        <v>2127</v>
      </c>
      <c r="B1202" s="211"/>
      <c r="C1202" s="212" t="s">
        <v>2128</v>
      </c>
      <c r="D1202" s="213" t="s">
        <v>362</v>
      </c>
      <c r="E1202" s="214"/>
      <c r="F1202" s="215"/>
      <c r="G1202" s="216"/>
      <c r="H1202" s="216">
        <f>SUBTOTAL(9,H1203:H1206)</f>
        <v>16820.883609807617</v>
      </c>
      <c r="I1202" s="216"/>
      <c r="J1202" s="216">
        <f>SUBTOTAL(9,J1203:J1206)</f>
        <v>0</v>
      </c>
      <c r="K1202" s="57"/>
      <c r="L1202" s="103"/>
    </row>
    <row r="1203" spans="1:21" s="33" customFormat="1" ht="15" outlineLevel="1" x14ac:dyDescent="0.2">
      <c r="A1203" s="170"/>
      <c r="B1203" s="170" t="s">
        <v>251</v>
      </c>
      <c r="C1203" s="217" t="str">
        <f>+VLOOKUP(B:B,INSUMOS!A:C,2,FALSE)</f>
        <v>HERRAMIENTA MENOR</v>
      </c>
      <c r="D1203" s="190" t="str">
        <f>+VLOOKUP(B:B,INSUMOS!A:C,3,FALSE)</f>
        <v>GLB</v>
      </c>
      <c r="E1203" s="224">
        <v>0.15</v>
      </c>
      <c r="F1203" s="219"/>
      <c r="G1203" s="220">
        <f>+VLOOKUP(B:B,INSUMOS!A:H,4,FALSE)</f>
        <v>4066.5798144</v>
      </c>
      <c r="H1203" s="220">
        <f t="shared" ref="H1203:J1206" si="185">($E1203+$F1203)*G1203</f>
        <v>609.98697215999994</v>
      </c>
      <c r="I1203" s="220">
        <f>+VLOOKUP(B:B,INSUMOS!A:H,5,FALSE)</f>
        <v>0</v>
      </c>
      <c r="J1203" s="220">
        <f t="shared" si="185"/>
        <v>0</v>
      </c>
      <c r="K1203" s="57"/>
      <c r="L1203" s="103"/>
    </row>
    <row r="1204" spans="1:21" s="33" customFormat="1" ht="15" outlineLevel="1" x14ac:dyDescent="0.2">
      <c r="A1204" s="170"/>
      <c r="B1204" s="170" t="s">
        <v>731</v>
      </c>
      <c r="C1204" s="217" t="str">
        <f>+VLOOKUP(B:B,INSUMOS!A:C,2,FALSE)</f>
        <v>WIN PROTECTOR METÁLICO INOXIDABLE</v>
      </c>
      <c r="D1204" s="190" t="str">
        <f>+VLOOKUP(B:B,INSUMOS!A:C,3,FALSE)</f>
        <v>ML</v>
      </c>
      <c r="E1204" s="218">
        <v>1</v>
      </c>
      <c r="F1204" s="262">
        <f>+E1204*0.03</f>
        <v>0.03</v>
      </c>
      <c r="G1204" s="220">
        <f>+VLOOKUP(B:B,INSUMOS!A:H,4,FALSE)</f>
        <v>9944.6507215872007</v>
      </c>
      <c r="H1204" s="220">
        <f t="shared" si="185"/>
        <v>10242.990243234817</v>
      </c>
      <c r="I1204" s="220">
        <f>+VLOOKUP(B:B,INSUMOS!A:H,5,FALSE)</f>
        <v>0</v>
      </c>
      <c r="J1204" s="220">
        <f t="shared" si="185"/>
        <v>0</v>
      </c>
      <c r="K1204" s="57"/>
      <c r="L1204" s="103"/>
    </row>
    <row r="1205" spans="1:21" s="33" customFormat="1" ht="15" outlineLevel="1" x14ac:dyDescent="0.2">
      <c r="A1205" s="170"/>
      <c r="B1205" s="170" t="s">
        <v>618</v>
      </c>
      <c r="C1205" s="217" t="str">
        <f>+VLOOKUP(B:B,INSUMOS!A:C,2,FALSE)</f>
        <v>PEGANTE CERÁMICO</v>
      </c>
      <c r="D1205" s="190" t="str">
        <f>+VLOOKUP(B:B,INSUMOS!A:C,3,FALSE)</f>
        <v>KG</v>
      </c>
      <c r="E1205" s="224">
        <v>0.18</v>
      </c>
      <c r="F1205" s="262">
        <f>+E1205*0.03</f>
        <v>5.3999999999999994E-3</v>
      </c>
      <c r="G1205" s="220">
        <f>+VLOOKUP(B:B,INSUMOS!A:H,4,FALSE)</f>
        <v>1686.6712320000001</v>
      </c>
      <c r="H1205" s="220">
        <f t="shared" si="185"/>
        <v>312.70884641279997</v>
      </c>
      <c r="I1205" s="220">
        <f>+VLOOKUP(B:B,INSUMOS!A:H,5,FALSE)</f>
        <v>0</v>
      </c>
      <c r="J1205" s="220">
        <f t="shared" si="185"/>
        <v>0</v>
      </c>
      <c r="K1205" s="57"/>
      <c r="L1205" s="103"/>
    </row>
    <row r="1206" spans="1:21" s="33" customFormat="1" ht="15" outlineLevel="1" x14ac:dyDescent="0.2">
      <c r="A1206" s="170"/>
      <c r="B1206" s="170" t="s">
        <v>105</v>
      </c>
      <c r="C1206" s="217" t="str">
        <f>+VLOOKUP(B:B,INSUMOS!A:C,2,FALSE)</f>
        <v>CUADRILLA AA  (OFICIAL + 2 AYUDANTE)- ALBAÑILERIA CON PRESTACIONES</v>
      </c>
      <c r="D1206" s="190" t="str">
        <f>+VLOOKUP(B:B,INSUMOS!A:C,3,FALSE)</f>
        <v>HC</v>
      </c>
      <c r="E1206" s="224">
        <v>0.14000000000000001</v>
      </c>
      <c r="F1206" s="240"/>
      <c r="G1206" s="220">
        <f>+VLOOKUP(B:B,INSUMOS!A:H,4,FALSE)</f>
        <v>40394.268199999999</v>
      </c>
      <c r="H1206" s="220">
        <f t="shared" si="185"/>
        <v>5655.1975480000001</v>
      </c>
      <c r="I1206" s="220">
        <f>+VLOOKUP(B:B,INSUMOS!A:H,5,FALSE)</f>
        <v>0</v>
      </c>
      <c r="J1206" s="220">
        <f t="shared" si="185"/>
        <v>0</v>
      </c>
      <c r="K1206" s="57"/>
      <c r="L1206" s="103"/>
    </row>
    <row r="1207" spans="1:21" s="33" customFormat="1" ht="30" x14ac:dyDescent="0.2">
      <c r="A1207" s="211" t="s">
        <v>2129</v>
      </c>
      <c r="B1207" s="211"/>
      <c r="C1207" s="269" t="s">
        <v>2130</v>
      </c>
      <c r="D1207" s="213" t="s">
        <v>233</v>
      </c>
      <c r="E1207" s="214"/>
      <c r="F1207" s="215"/>
      <c r="G1207" s="216"/>
      <c r="H1207" s="216">
        <f>SUBTOTAL(9,H1208:H1214)</f>
        <v>56307.708014853604</v>
      </c>
      <c r="I1207" s="216"/>
      <c r="J1207" s="216">
        <f>SUBTOTAL(9,J1208:J1214)</f>
        <v>0</v>
      </c>
      <c r="K1207" s="57"/>
      <c r="L1207" s="103"/>
    </row>
    <row r="1208" spans="1:21" s="33" customFormat="1" ht="15" outlineLevel="1" x14ac:dyDescent="0.2">
      <c r="A1208" s="223"/>
      <c r="B1208" s="223" t="s">
        <v>251</v>
      </c>
      <c r="C1208" s="217" t="str">
        <f>+VLOOKUP(B:B,INSUMOS!A:C,2,FALSE)</f>
        <v>HERRAMIENTA MENOR</v>
      </c>
      <c r="D1208" s="190" t="str">
        <f>+VLOOKUP(B:B,INSUMOS!A:C,3,FALSE)</f>
        <v>GLB</v>
      </c>
      <c r="E1208" s="224">
        <v>0.2</v>
      </c>
      <c r="F1208" s="241"/>
      <c r="G1208" s="220">
        <f>+VLOOKUP(B:B,INSUMOS!A:H,4,FALSE)</f>
        <v>4066.5798144</v>
      </c>
      <c r="H1208" s="220">
        <f t="shared" ref="H1208:J1214" si="186">($E1208+$F1208)*G1208</f>
        <v>813.31596288000003</v>
      </c>
      <c r="I1208" s="220">
        <f>+VLOOKUP(B:B,INSUMOS!A:H,5,FALSE)</f>
        <v>0</v>
      </c>
      <c r="J1208" s="220">
        <f t="shared" si="186"/>
        <v>0</v>
      </c>
      <c r="K1208" s="57"/>
      <c r="L1208" s="103"/>
    </row>
    <row r="1209" spans="1:21" s="33" customFormat="1" ht="15" outlineLevel="1" x14ac:dyDescent="0.2">
      <c r="A1209" s="223"/>
      <c r="B1209" s="223" t="s">
        <v>618</v>
      </c>
      <c r="C1209" s="217" t="str">
        <f>+VLOOKUP(B:B,INSUMOS!A:C,2,FALSE)</f>
        <v>PEGANTE CERÁMICO</v>
      </c>
      <c r="D1209" s="190" t="str">
        <f>+VLOOKUP(B:B,INSUMOS!A:C,3,FALSE)</f>
        <v>KG</v>
      </c>
      <c r="E1209" s="224">
        <v>3</v>
      </c>
      <c r="F1209" s="262">
        <f>+E1209*0.03</f>
        <v>0.09</v>
      </c>
      <c r="G1209" s="220">
        <f>+VLOOKUP(B:B,INSUMOS!A:H,4,FALSE)</f>
        <v>1686.6712320000001</v>
      </c>
      <c r="H1209" s="220">
        <f t="shared" si="186"/>
        <v>5211.8141068800005</v>
      </c>
      <c r="I1209" s="220">
        <f>+VLOOKUP(B:B,INSUMOS!A:H,5,FALSE)</f>
        <v>0</v>
      </c>
      <c r="J1209" s="220">
        <f t="shared" si="186"/>
        <v>0</v>
      </c>
      <c r="K1209" s="57"/>
      <c r="L1209" s="103"/>
    </row>
    <row r="1210" spans="1:21" s="33" customFormat="1" ht="30" outlineLevel="1" x14ac:dyDescent="0.2">
      <c r="A1210" s="223"/>
      <c r="B1210" s="223" t="s">
        <v>1497</v>
      </c>
      <c r="C1210" s="217" t="str">
        <f>+VLOOKUP(B:B,INSUMOS!A:C,2,FALSE)</f>
        <v xml:space="preserve">ENCHAPE CERÁMICO PARED COCINA 25CM * 35CM O SUPERIOR COLOR CLARO GARANTIA 10 AÑOS </v>
      </c>
      <c r="D1210" s="190" t="str">
        <f>+VLOOKUP(B:B,INSUMOS!A:C,3,FALSE)</f>
        <v>M2</v>
      </c>
      <c r="E1210" s="224">
        <v>1</v>
      </c>
      <c r="F1210" s="262">
        <f>+E1210*0.03</f>
        <v>0.03</v>
      </c>
      <c r="G1210" s="220">
        <f>+VLOOKUP(B:B,INSUMOS!A:H,4,FALSE)</f>
        <v>29944.75872768</v>
      </c>
      <c r="H1210" s="220">
        <f t="shared" si="186"/>
        <v>30843.101489510402</v>
      </c>
      <c r="I1210" s="220">
        <f>+VLOOKUP(B:B,INSUMOS!A:H,5,FALSE)</f>
        <v>0</v>
      </c>
      <c r="J1210" s="220">
        <f t="shared" si="186"/>
        <v>0</v>
      </c>
      <c r="K1210" s="57"/>
      <c r="L1210" s="103"/>
    </row>
    <row r="1211" spans="1:21" s="33" customFormat="1" ht="15" outlineLevel="1" x14ac:dyDescent="0.2">
      <c r="A1211" s="223"/>
      <c r="B1211" s="223" t="s">
        <v>665</v>
      </c>
      <c r="C1211" s="217" t="str">
        <f>+VLOOKUP(B:B,INSUMOS!A:C,2,FALSE)</f>
        <v>DISTANCIADORES EN CRUCETA PARA ENCHAPE 2MM</v>
      </c>
      <c r="D1211" s="190" t="str">
        <f>+VLOOKUP(B:B,INSUMOS!A:C,3,FALSE)</f>
        <v>UN</v>
      </c>
      <c r="E1211" s="224">
        <v>1</v>
      </c>
      <c r="F1211" s="241"/>
      <c r="G1211" s="220">
        <f>+VLOOKUP(B:B,INSUMOS!A:H,4,FALSE)</f>
        <v>50.185432473600002</v>
      </c>
      <c r="H1211" s="220">
        <f t="shared" si="186"/>
        <v>50.185432473600002</v>
      </c>
      <c r="I1211" s="220">
        <f>+VLOOKUP(B:B,INSUMOS!A:H,5,FALSE)</f>
        <v>0</v>
      </c>
      <c r="J1211" s="220">
        <f t="shared" si="186"/>
        <v>0</v>
      </c>
      <c r="K1211" s="57"/>
      <c r="L1211" s="103"/>
    </row>
    <row r="1212" spans="1:21" s="33" customFormat="1" ht="15" outlineLevel="1" x14ac:dyDescent="0.2">
      <c r="A1212" s="223"/>
      <c r="B1212" s="223" t="s">
        <v>620</v>
      </c>
      <c r="C1212" s="217" t="str">
        <f>+VLOOKUP(B:B,INSUMOS!A:C,2,FALSE)</f>
        <v>BOQUILLA</v>
      </c>
      <c r="D1212" s="190" t="str">
        <f>+VLOOKUP(B:B,INSUMOS!A:C,3,FALSE)</f>
        <v>KG</v>
      </c>
      <c r="E1212" s="224">
        <v>0.1</v>
      </c>
      <c r="F1212" s="241"/>
      <c r="G1212" s="220">
        <f>+VLOOKUP(B:B,INSUMOS!A:H,4,FALSE)</f>
        <v>6449.9917212671999</v>
      </c>
      <c r="H1212" s="220">
        <f t="shared" si="186"/>
        <v>644.99917212672005</v>
      </c>
      <c r="I1212" s="220">
        <f>+VLOOKUP(B:B,INSUMOS!A:H,5,FALSE)</f>
        <v>0</v>
      </c>
      <c r="J1212" s="220">
        <f t="shared" si="186"/>
        <v>0</v>
      </c>
      <c r="K1212" s="57"/>
      <c r="L1212" s="103"/>
    </row>
    <row r="1213" spans="1:21" s="33" customFormat="1" ht="15" outlineLevel="1" x14ac:dyDescent="0.2">
      <c r="A1213" s="223"/>
      <c r="B1213" s="223" t="s">
        <v>610</v>
      </c>
      <c r="C1213" s="217" t="str">
        <f>+VLOOKUP(B:B,INSUMOS!A:C,2,FALSE)</f>
        <v xml:space="preserve">ESTOPA ALGODÓN </v>
      </c>
      <c r="D1213" s="190" t="str">
        <f>+VLOOKUP(B:B,INSUMOS!A:C,3,FALSE)</f>
        <v>KG</v>
      </c>
      <c r="E1213" s="224">
        <v>1E-3</v>
      </c>
      <c r="F1213" s="243">
        <f>+E1213*0.03</f>
        <v>3.0000000000000001E-5</v>
      </c>
      <c r="G1213" s="220">
        <f>+VLOOKUP(B:B,INSUMOS!A:H,4,FALSE)</f>
        <v>20920.912895999998</v>
      </c>
      <c r="H1213" s="220">
        <f t="shared" si="186"/>
        <v>21.548540282880001</v>
      </c>
      <c r="I1213" s="220">
        <f>+VLOOKUP(B:B,INSUMOS!A:H,5,FALSE)</f>
        <v>0</v>
      </c>
      <c r="J1213" s="220">
        <f t="shared" si="186"/>
        <v>0</v>
      </c>
      <c r="K1213" s="57"/>
      <c r="L1213" s="103"/>
    </row>
    <row r="1214" spans="1:21" s="33" customFormat="1" ht="15" outlineLevel="1" x14ac:dyDescent="0.2">
      <c r="A1214" s="223"/>
      <c r="B1214" s="223" t="s">
        <v>105</v>
      </c>
      <c r="C1214" s="217" t="str">
        <f>+VLOOKUP(B:B,INSUMOS!A:C,2,FALSE)</f>
        <v>CUADRILLA AA  (OFICIAL + 2 AYUDANTE)- ALBAÑILERIA CON PRESTACIONES</v>
      </c>
      <c r="D1214" s="190" t="str">
        <f>+VLOOKUP(B:B,INSUMOS!A:C,3,FALSE)</f>
        <v>HC</v>
      </c>
      <c r="E1214" s="224">
        <v>0.45</v>
      </c>
      <c r="F1214" s="262">
        <f>+E1214*0.03</f>
        <v>1.35E-2</v>
      </c>
      <c r="G1214" s="220">
        <f>+VLOOKUP(B:B,INSUMOS!A:H,4,FALSE)</f>
        <v>40394.268199999999</v>
      </c>
      <c r="H1214" s="220">
        <f t="shared" si="186"/>
        <v>18722.7433107</v>
      </c>
      <c r="I1214" s="220">
        <f>+VLOOKUP(B:B,INSUMOS!A:H,5,FALSE)</f>
        <v>0</v>
      </c>
      <c r="J1214" s="220">
        <f t="shared" si="186"/>
        <v>0</v>
      </c>
      <c r="K1214" s="57"/>
      <c r="L1214" s="103"/>
      <c r="P1214" s="120"/>
    </row>
    <row r="1215" spans="1:21" s="33" customFormat="1" ht="30" outlineLevel="1" x14ac:dyDescent="0.2">
      <c r="A1215" s="236" t="s">
        <v>2131</v>
      </c>
      <c r="B1215" s="236"/>
      <c r="C1215" s="267" t="s">
        <v>2132</v>
      </c>
      <c r="D1215" s="268" t="s">
        <v>233</v>
      </c>
      <c r="E1215" s="237"/>
      <c r="F1215" s="238"/>
      <c r="G1215" s="216"/>
      <c r="H1215" s="216">
        <f>SUBTOTAL(9,H1216:H1222)</f>
        <v>56347.282744886397</v>
      </c>
      <c r="I1215" s="216"/>
      <c r="J1215" s="216">
        <f>SUBTOTAL(9,J1216:J1222)</f>
        <v>0</v>
      </c>
      <c r="K1215" s="57"/>
      <c r="L1215" s="103"/>
    </row>
    <row r="1216" spans="1:21" s="33" customFormat="1" ht="15" outlineLevel="1" x14ac:dyDescent="0.2">
      <c r="A1216" s="170"/>
      <c r="B1216" s="170" t="s">
        <v>251</v>
      </c>
      <c r="C1216" s="217" t="str">
        <f>+VLOOKUP(B:B,INSUMOS!A:C,2,FALSE)</f>
        <v>HERRAMIENTA MENOR</v>
      </c>
      <c r="D1216" s="190" t="str">
        <f>+VLOOKUP(B:B,INSUMOS!A:C,3,FALSE)</f>
        <v>GLB</v>
      </c>
      <c r="E1216" s="218">
        <v>0.1</v>
      </c>
      <c r="F1216" s="240"/>
      <c r="G1216" s="220">
        <f>+VLOOKUP(B:B,INSUMOS!A:H,4,FALSE)</f>
        <v>4066.5798144</v>
      </c>
      <c r="H1216" s="220">
        <f t="shared" ref="H1216:J1222" si="187">($E1216+$F1216)*G1216</f>
        <v>406.65798144000001</v>
      </c>
      <c r="I1216" s="220">
        <f>+VLOOKUP(B:B,INSUMOS!A:H,5,FALSE)</f>
        <v>0</v>
      </c>
      <c r="J1216" s="220">
        <f t="shared" si="187"/>
        <v>0</v>
      </c>
      <c r="K1216" s="57"/>
      <c r="L1216" s="103"/>
    </row>
    <row r="1217" spans="1:22" s="33" customFormat="1" ht="15" outlineLevel="1" x14ac:dyDescent="0.2">
      <c r="A1217" s="170"/>
      <c r="B1217" s="170" t="s">
        <v>618</v>
      </c>
      <c r="C1217" s="217" t="str">
        <f>+VLOOKUP(B:B,INSUMOS!A:C,2,FALSE)</f>
        <v>PEGANTE CERÁMICO</v>
      </c>
      <c r="D1217" s="190" t="str">
        <f>+VLOOKUP(B:B,INSUMOS!A:C,3,FALSE)</f>
        <v>KG</v>
      </c>
      <c r="E1217" s="218">
        <v>0.18</v>
      </c>
      <c r="F1217" s="262"/>
      <c r="G1217" s="220">
        <f>+VLOOKUP(B:B,INSUMOS!A:H,4,FALSE)</f>
        <v>1686.6712320000001</v>
      </c>
      <c r="H1217" s="220">
        <f t="shared" si="187"/>
        <v>303.60082176000003</v>
      </c>
      <c r="I1217" s="220">
        <f>+VLOOKUP(B:B,INSUMOS!A:H,5,FALSE)</f>
        <v>0</v>
      </c>
      <c r="J1217" s="220">
        <f t="shared" si="187"/>
        <v>0</v>
      </c>
      <c r="K1217" s="57"/>
      <c r="L1217" s="103"/>
    </row>
    <row r="1218" spans="1:22" s="33" customFormat="1" ht="30" outlineLevel="1" x14ac:dyDescent="0.2">
      <c r="A1218" s="170"/>
      <c r="B1218" s="170" t="s">
        <v>1491</v>
      </c>
      <c r="C1218" s="217" t="str">
        <f>+VLOOKUP(B:B,INSUMOS!A:C,2,FALSE)</f>
        <v>ENCHAPE PISO PARED (Piso Pared Egeo Blanco Cara Única 20,5x20,5 igual o calidad superior)</v>
      </c>
      <c r="D1218" s="190" t="str">
        <f>+VLOOKUP(B:B,INSUMOS!A:C,3,FALSE)</f>
        <v>M2</v>
      </c>
      <c r="E1218" s="224">
        <v>1</v>
      </c>
      <c r="F1218" s="262"/>
      <c r="G1218" s="220">
        <f>+VLOOKUP(B:B,INSUMOS!A:H,4,FALSE)</f>
        <v>35775.998976000003</v>
      </c>
      <c r="H1218" s="220">
        <f t="shared" si="187"/>
        <v>35775.998976000003</v>
      </c>
      <c r="I1218" s="220">
        <f>+VLOOKUP(B:B,INSUMOS!A:H,5,FALSE)</f>
        <v>0</v>
      </c>
      <c r="J1218" s="220">
        <f t="shared" si="187"/>
        <v>0</v>
      </c>
      <c r="K1218" s="57"/>
      <c r="L1218" s="103"/>
    </row>
    <row r="1219" spans="1:22" s="33" customFormat="1" ht="15" outlineLevel="1" x14ac:dyDescent="0.2">
      <c r="A1219" s="170"/>
      <c r="B1219" s="170" t="s">
        <v>665</v>
      </c>
      <c r="C1219" s="217" t="str">
        <f>+VLOOKUP(B:B,INSUMOS!A:C,2,FALSE)</f>
        <v>DISTANCIADORES EN CRUCETA PARA ENCHAPE 2MM</v>
      </c>
      <c r="D1219" s="190" t="str">
        <f>+VLOOKUP(B:B,INSUMOS!A:C,3,FALSE)</f>
        <v>UN</v>
      </c>
      <c r="E1219" s="218">
        <v>1</v>
      </c>
      <c r="F1219" s="241"/>
      <c r="G1219" s="220">
        <f>+VLOOKUP(B:B,INSUMOS!A:H,4,FALSE)</f>
        <v>50.185432473600002</v>
      </c>
      <c r="H1219" s="220">
        <f t="shared" si="187"/>
        <v>50.185432473600002</v>
      </c>
      <c r="I1219" s="220">
        <f>+VLOOKUP(B:B,INSUMOS!A:H,5,FALSE)</f>
        <v>0</v>
      </c>
      <c r="J1219" s="220">
        <f t="shared" si="187"/>
        <v>0</v>
      </c>
      <c r="K1219" s="57"/>
      <c r="L1219" s="103"/>
    </row>
    <row r="1220" spans="1:22" s="33" customFormat="1" ht="15" outlineLevel="1" x14ac:dyDescent="0.2">
      <c r="A1220" s="235"/>
      <c r="B1220" s="235" t="s">
        <v>620</v>
      </c>
      <c r="C1220" s="217" t="str">
        <f>+VLOOKUP(B:B,INSUMOS!A:C,2,FALSE)</f>
        <v>BOQUILLA</v>
      </c>
      <c r="D1220" s="190" t="str">
        <f>+VLOOKUP(B:B,INSUMOS!A:C,3,FALSE)</f>
        <v>KG</v>
      </c>
      <c r="E1220" s="224">
        <v>0.25</v>
      </c>
      <c r="F1220" s="241"/>
      <c r="G1220" s="220">
        <f>+VLOOKUP(B:B,INSUMOS!A:H,4,FALSE)</f>
        <v>6449.9917212671999</v>
      </c>
      <c r="H1220" s="220">
        <f t="shared" si="187"/>
        <v>1612.4979303168</v>
      </c>
      <c r="I1220" s="220">
        <f>+VLOOKUP(B:B,INSUMOS!A:H,5,FALSE)</f>
        <v>0</v>
      </c>
      <c r="J1220" s="220">
        <f t="shared" si="187"/>
        <v>0</v>
      </c>
      <c r="K1220" s="57"/>
      <c r="L1220" s="103"/>
    </row>
    <row r="1221" spans="1:22" s="33" customFormat="1" ht="15" outlineLevel="1" x14ac:dyDescent="0.2">
      <c r="A1221" s="170"/>
      <c r="B1221" s="170" t="s">
        <v>610</v>
      </c>
      <c r="C1221" s="217" t="str">
        <f>+VLOOKUP(B:B,INSUMOS!A:C,2,FALSE)</f>
        <v xml:space="preserve">ESTOPA ALGODÓN </v>
      </c>
      <c r="D1221" s="190" t="str">
        <f>+VLOOKUP(B:B,INSUMOS!A:C,3,FALSE)</f>
        <v>KG</v>
      </c>
      <c r="E1221" s="218">
        <v>1E-3</v>
      </c>
      <c r="F1221" s="241"/>
      <c r="G1221" s="220">
        <f>+VLOOKUP(B:B,INSUMOS!A:H,4,FALSE)</f>
        <v>20920.912895999998</v>
      </c>
      <c r="H1221" s="220">
        <f t="shared" si="187"/>
        <v>20.920912895999997</v>
      </c>
      <c r="I1221" s="220">
        <f>+VLOOKUP(B:B,INSUMOS!A:H,5,FALSE)</f>
        <v>0</v>
      </c>
      <c r="J1221" s="220">
        <f t="shared" si="187"/>
        <v>0</v>
      </c>
      <c r="K1221" s="57"/>
      <c r="L1221" s="103"/>
    </row>
    <row r="1222" spans="1:22" s="33" customFormat="1" ht="15" outlineLevel="1" x14ac:dyDescent="0.2">
      <c r="A1222" s="170"/>
      <c r="B1222" s="170" t="s">
        <v>105</v>
      </c>
      <c r="C1222" s="217" t="str">
        <f>+VLOOKUP(B:B,INSUMOS!A:C,2,FALSE)</f>
        <v>CUADRILLA AA  (OFICIAL + 2 AYUDANTE)- ALBAÑILERIA CON PRESTACIONES</v>
      </c>
      <c r="D1222" s="190" t="str">
        <f>+VLOOKUP(B:B,INSUMOS!A:C,3,FALSE)</f>
        <v>HC</v>
      </c>
      <c r="E1222" s="224">
        <v>0.45</v>
      </c>
      <c r="F1222" s="262"/>
      <c r="G1222" s="220">
        <f>+VLOOKUP(B:B,INSUMOS!A:H,4,FALSE)</f>
        <v>40394.268199999999</v>
      </c>
      <c r="H1222" s="220">
        <f t="shared" si="187"/>
        <v>18177.420689999999</v>
      </c>
      <c r="I1222" s="220">
        <f>+VLOOKUP(B:B,INSUMOS!A:H,5,FALSE)</f>
        <v>0</v>
      </c>
      <c r="J1222" s="220">
        <f t="shared" si="187"/>
        <v>0</v>
      </c>
      <c r="K1222" s="57"/>
      <c r="L1222" s="103"/>
      <c r="P1222" s="120"/>
    </row>
    <row r="1223" spans="1:22" ht="15" x14ac:dyDescent="0.2">
      <c r="A1223" s="211" t="s">
        <v>2133</v>
      </c>
      <c r="B1223" s="211"/>
      <c r="C1223" s="212" t="s">
        <v>2134</v>
      </c>
      <c r="D1223" s="213" t="s">
        <v>233</v>
      </c>
      <c r="E1223" s="214"/>
      <c r="F1223" s="215"/>
      <c r="G1223" s="216"/>
      <c r="H1223" s="216">
        <f>SUBTOTAL(9,H1224:H1226)</f>
        <v>36702.895075865759</v>
      </c>
      <c r="I1223" s="216"/>
      <c r="J1223" s="216">
        <f>SUBTOTAL(9,J1224:J1226)</f>
        <v>0</v>
      </c>
      <c r="K1223" s="57"/>
      <c r="L1223" s="103"/>
    </row>
    <row r="1224" spans="1:22" ht="15" outlineLevel="1" x14ac:dyDescent="0.2">
      <c r="A1224" s="165"/>
      <c r="B1224" s="165" t="s">
        <v>251</v>
      </c>
      <c r="C1224" s="217" t="str">
        <f>+VLOOKUP(B:B,INSUMOS!A:C,2,FALSE)</f>
        <v>HERRAMIENTA MENOR</v>
      </c>
      <c r="D1224" s="190" t="str">
        <f>+VLOOKUP(B:B,INSUMOS!A:C,3,FALSE)</f>
        <v>GLB</v>
      </c>
      <c r="E1224" s="224">
        <v>0.3</v>
      </c>
      <c r="F1224" s="240"/>
      <c r="G1224" s="220">
        <f>+VLOOKUP(B:B,INSUMOS!A:H,4,FALSE)</f>
        <v>4066.5798144</v>
      </c>
      <c r="H1224" s="220">
        <f t="shared" ref="H1224:J1226" si="188">($E1224+$F1224)*G1224</f>
        <v>1219.9739443199999</v>
      </c>
      <c r="I1224" s="220">
        <f>+VLOOKUP(B:B,INSUMOS!A:H,5,FALSE)</f>
        <v>0</v>
      </c>
      <c r="J1224" s="220">
        <f t="shared" si="188"/>
        <v>0</v>
      </c>
      <c r="K1224" s="57"/>
      <c r="L1224" s="103"/>
    </row>
    <row r="1225" spans="1:22" ht="15" outlineLevel="1" x14ac:dyDescent="0.2">
      <c r="A1225" s="165"/>
      <c r="B1225" s="165" t="s">
        <v>225</v>
      </c>
      <c r="C1225" s="217" t="str">
        <f>+VLOOKUP(B:B,INSUMOS!A:C,2,FALSE)</f>
        <v>MORTERO 1:4 (HECHO EN OBRA)</v>
      </c>
      <c r="D1225" s="190" t="str">
        <f>+VLOOKUP(B:B,INSUMOS!A:C,3,FALSE)</f>
        <v>M3</v>
      </c>
      <c r="E1225" s="224">
        <v>0.04</v>
      </c>
      <c r="F1225" s="262">
        <f>+E1225*0.03</f>
        <v>1.1999999999999999E-3</v>
      </c>
      <c r="G1225" s="220">
        <f>+VLOOKUP(B:B,INSUMOS!A:H,4,FALSE)</f>
        <v>709757.44404480001</v>
      </c>
      <c r="H1225" s="220">
        <f t="shared" si="188"/>
        <v>29242.006694645759</v>
      </c>
      <c r="I1225" s="220">
        <f>+VLOOKUP(B:B,INSUMOS!A:H,5,FALSE)</f>
        <v>0</v>
      </c>
      <c r="J1225" s="220">
        <f t="shared" si="188"/>
        <v>0</v>
      </c>
      <c r="K1225" s="57"/>
      <c r="L1225" s="103"/>
    </row>
    <row r="1226" spans="1:22" ht="15" outlineLevel="1" x14ac:dyDescent="0.2">
      <c r="A1226" s="223"/>
      <c r="B1226" s="223" t="s">
        <v>105</v>
      </c>
      <c r="C1226" s="217" t="str">
        <f>+VLOOKUP(B:B,INSUMOS!A:C,2,FALSE)</f>
        <v>CUADRILLA AA  (OFICIAL + 2 AYUDANTE)- ALBAÑILERIA CON PRESTACIONES</v>
      </c>
      <c r="D1226" s="190" t="str">
        <f>+VLOOKUP(B:B,INSUMOS!A:C,3,FALSE)</f>
        <v>HC</v>
      </c>
      <c r="E1226" s="224">
        <v>0.15</v>
      </c>
      <c r="F1226" s="262">
        <f>+E1226*0.03</f>
        <v>4.4999999999999997E-3</v>
      </c>
      <c r="G1226" s="220">
        <f>+VLOOKUP(B:B,INSUMOS!A:H,4,FALSE)</f>
        <v>40394.268199999999</v>
      </c>
      <c r="H1226" s="220">
        <f t="shared" si="188"/>
        <v>6240.9144368999996</v>
      </c>
      <c r="I1226" s="220">
        <f>+VLOOKUP(B:B,INSUMOS!A:H,5,FALSE)</f>
        <v>0</v>
      </c>
      <c r="J1226" s="220">
        <f t="shared" si="188"/>
        <v>0</v>
      </c>
      <c r="K1226" s="57"/>
      <c r="L1226" s="103"/>
      <c r="P1226" s="120"/>
    </row>
    <row r="1227" spans="1:22" ht="15" x14ac:dyDescent="0.2">
      <c r="A1227" s="211" t="s">
        <v>2135</v>
      </c>
      <c r="B1227" s="211"/>
      <c r="C1227" s="212" t="s">
        <v>2136</v>
      </c>
      <c r="D1227" s="213" t="s">
        <v>233</v>
      </c>
      <c r="E1227" s="214"/>
      <c r="F1227" s="215"/>
      <c r="G1227" s="216"/>
      <c r="H1227" s="216">
        <f>SUBTOTAL(9,H1228:H1231)</f>
        <v>46570.43552145936</v>
      </c>
      <c r="I1227" s="216"/>
      <c r="J1227" s="216">
        <f>SUBTOTAL(9,J1228:J1231)</f>
        <v>0</v>
      </c>
      <c r="K1227" s="57"/>
      <c r="L1227" s="103"/>
    </row>
    <row r="1228" spans="1:22" s="33" customFormat="1" ht="15" outlineLevel="1" x14ac:dyDescent="0.2">
      <c r="A1228" s="165"/>
      <c r="B1228" s="165" t="s">
        <v>251</v>
      </c>
      <c r="C1228" s="217" t="str">
        <f>+VLOOKUP(B:B,INSUMOS!A:C,2,FALSE)</f>
        <v>HERRAMIENTA MENOR</v>
      </c>
      <c r="D1228" s="190" t="str">
        <f>+VLOOKUP(B:B,INSUMOS!A:C,3,FALSE)</f>
        <v>GLB</v>
      </c>
      <c r="E1228" s="243">
        <v>0.3</v>
      </c>
      <c r="F1228" s="240"/>
      <c r="G1228" s="220">
        <f>+VLOOKUP(B:B,INSUMOS!A:H,4,FALSE)</f>
        <v>4066.5798144</v>
      </c>
      <c r="H1228" s="220">
        <f t="shared" ref="H1228:J1231" si="189">($E1228+$F1228)*G1228</f>
        <v>1219.9739443199999</v>
      </c>
      <c r="I1228" s="220">
        <f>+VLOOKUP(B:B,INSUMOS!A:H,5,FALSE)</f>
        <v>0</v>
      </c>
      <c r="J1228" s="220">
        <f t="shared" si="189"/>
        <v>0</v>
      </c>
      <c r="K1228" s="57"/>
      <c r="L1228" s="103"/>
    </row>
    <row r="1229" spans="1:22" s="33" customFormat="1" ht="15" outlineLevel="1" x14ac:dyDescent="0.2">
      <c r="A1229" s="165"/>
      <c r="B1229" s="165" t="s">
        <v>707</v>
      </c>
      <c r="C1229" s="217" t="str">
        <f>+VLOOKUP(B:B,INSUMOS!A:C,2,FALSE)</f>
        <v>SIKA 1 PRESENTACIÓN 1 KG</v>
      </c>
      <c r="D1229" s="190" t="str">
        <f>+VLOOKUP(B:B,INSUMOS!A:C,3,FALSE)</f>
        <v>KG</v>
      </c>
      <c r="E1229" s="243">
        <v>0.44</v>
      </c>
      <c r="F1229" s="262"/>
      <c r="G1229" s="220">
        <f>+VLOOKUP(B:B,INSUMOS!A:H,4,FALSE)</f>
        <v>22426.22828544</v>
      </c>
      <c r="H1229" s="220">
        <f t="shared" si="189"/>
        <v>9867.5404455936005</v>
      </c>
      <c r="I1229" s="220">
        <f>+VLOOKUP(B:B,INSUMOS!A:H,5,FALSE)</f>
        <v>0</v>
      </c>
      <c r="J1229" s="220">
        <f t="shared" si="189"/>
        <v>0</v>
      </c>
      <c r="K1229" s="57"/>
      <c r="L1229" s="103"/>
    </row>
    <row r="1230" spans="1:22" s="33" customFormat="1" ht="15" outlineLevel="1" x14ac:dyDescent="0.2">
      <c r="A1230" s="165"/>
      <c r="B1230" s="165" t="s">
        <v>225</v>
      </c>
      <c r="C1230" s="217" t="str">
        <f>+VLOOKUP(B:B,INSUMOS!A:C,2,FALSE)</f>
        <v>MORTERO 1:4 (HECHO EN OBRA)</v>
      </c>
      <c r="D1230" s="190" t="str">
        <f>+VLOOKUP(B:B,INSUMOS!A:C,3,FALSE)</f>
        <v>M3</v>
      </c>
      <c r="E1230" s="243">
        <v>0.04</v>
      </c>
      <c r="F1230" s="262">
        <f>+E1230*0.03</f>
        <v>1.1999999999999999E-3</v>
      </c>
      <c r="G1230" s="220">
        <f>+VLOOKUP(B:B,INSUMOS!A:H,4,FALSE)</f>
        <v>709757.44404480001</v>
      </c>
      <c r="H1230" s="220">
        <f t="shared" si="189"/>
        <v>29242.006694645759</v>
      </c>
      <c r="I1230" s="220">
        <f>+VLOOKUP(B:B,INSUMOS!A:H,5,FALSE)</f>
        <v>0</v>
      </c>
      <c r="J1230" s="220">
        <f t="shared" si="189"/>
        <v>0</v>
      </c>
      <c r="K1230" s="57"/>
      <c r="L1230" s="103"/>
    </row>
    <row r="1231" spans="1:22" s="33" customFormat="1" ht="15" outlineLevel="1" x14ac:dyDescent="0.2">
      <c r="A1231" s="165"/>
      <c r="B1231" s="165" t="s">
        <v>105</v>
      </c>
      <c r="C1231" s="217" t="str">
        <f>+VLOOKUP(B:B,INSUMOS!A:C,2,FALSE)</f>
        <v>CUADRILLA AA  (OFICIAL + 2 AYUDANTE)- ALBAÑILERIA CON PRESTACIONES</v>
      </c>
      <c r="D1231" s="190" t="str">
        <f>+VLOOKUP(B:B,INSUMOS!A:C,3,FALSE)</f>
        <v>HC</v>
      </c>
      <c r="E1231" s="224">
        <v>0.15</v>
      </c>
      <c r="F1231" s="262">
        <f>+E1231*0.03</f>
        <v>4.4999999999999997E-3</v>
      </c>
      <c r="G1231" s="220">
        <f>+VLOOKUP(B:B,INSUMOS!A:H,4,FALSE)</f>
        <v>40394.268199999999</v>
      </c>
      <c r="H1231" s="220">
        <f t="shared" si="189"/>
        <v>6240.9144368999996</v>
      </c>
      <c r="I1231" s="220">
        <f>+VLOOKUP(B:B,INSUMOS!A:H,5,FALSE)</f>
        <v>0</v>
      </c>
      <c r="J1231" s="220">
        <f t="shared" si="189"/>
        <v>0</v>
      </c>
      <c r="K1231" s="57"/>
      <c r="L1231" s="103"/>
      <c r="P1231" s="120"/>
      <c r="Q1231" s="36"/>
      <c r="R1231" s="36"/>
      <c r="S1231" s="36"/>
      <c r="T1231" s="36"/>
      <c r="U1231" s="36"/>
      <c r="V1231" s="36"/>
    </row>
    <row r="1232" spans="1:22" s="33" customFormat="1" ht="60" x14ac:dyDescent="0.2">
      <c r="A1232" s="211" t="s">
        <v>2137</v>
      </c>
      <c r="B1232" s="211"/>
      <c r="C1232" s="212" t="s">
        <v>2138</v>
      </c>
      <c r="D1232" s="213" t="s">
        <v>233</v>
      </c>
      <c r="E1232" s="214"/>
      <c r="F1232" s="215"/>
      <c r="G1232" s="216"/>
      <c r="H1232" s="216">
        <f>SUBTOTAL(9,H1233:H1239)</f>
        <v>68506.963839170698</v>
      </c>
      <c r="I1232" s="216"/>
      <c r="J1232" s="216">
        <f>SUBTOTAL(9,J1233:J1239)</f>
        <v>0</v>
      </c>
      <c r="K1232" s="57"/>
      <c r="L1232" s="103"/>
    </row>
    <row r="1233" spans="1:38" s="33" customFormat="1" ht="15" outlineLevel="1" x14ac:dyDescent="0.2">
      <c r="A1233" s="165"/>
      <c r="B1233" s="165" t="s">
        <v>251</v>
      </c>
      <c r="C1233" s="217" t="str">
        <f>+VLOOKUP(B:B,INSUMOS!A:C,2,FALSE)</f>
        <v>HERRAMIENTA MENOR</v>
      </c>
      <c r="D1233" s="190" t="str">
        <f>+VLOOKUP(B:B,INSUMOS!A:C,3,FALSE)</f>
        <v>GLB</v>
      </c>
      <c r="E1233" s="218">
        <v>0.05</v>
      </c>
      <c r="F1233" s="240"/>
      <c r="G1233" s="220">
        <f>+VLOOKUP(B:B,INSUMOS!A:H,4,FALSE)</f>
        <v>4066.5798144</v>
      </c>
      <c r="H1233" s="220">
        <f t="shared" ref="H1233:J1239" si="190">($E1233+$F1233)*G1233</f>
        <v>203.32899072000001</v>
      </c>
      <c r="I1233" s="220">
        <f>+VLOOKUP(B:B,INSUMOS!A:H,5,FALSE)</f>
        <v>0</v>
      </c>
      <c r="J1233" s="220">
        <f t="shared" si="190"/>
        <v>0</v>
      </c>
      <c r="K1233" s="57"/>
      <c r="L1233" s="103"/>
    </row>
    <row r="1234" spans="1:38" s="33" customFormat="1" ht="15" outlineLevel="1" x14ac:dyDescent="0.2">
      <c r="A1234" s="170"/>
      <c r="B1234" s="170" t="s">
        <v>302</v>
      </c>
      <c r="C1234" s="217" t="str">
        <f>+VLOOKUP(B:B,INSUMOS!A:C,2,FALSE)</f>
        <v>EMBOQUILLADORA (Regla)</v>
      </c>
      <c r="D1234" s="190" t="str">
        <f>+VLOOKUP(B:B,INSUMOS!A:C,3,FALSE)</f>
        <v>UN</v>
      </c>
      <c r="E1234" s="218">
        <v>0.25</v>
      </c>
      <c r="F1234" s="240"/>
      <c r="G1234" s="220">
        <f>+VLOOKUP(B:B,INSUMOS!A:H,4,FALSE)</f>
        <v>25018.440806399998</v>
      </c>
      <c r="H1234" s="220">
        <f t="shared" si="190"/>
        <v>6254.6102015999995</v>
      </c>
      <c r="I1234" s="220">
        <f>+VLOOKUP(B:B,INSUMOS!A:H,5,FALSE)</f>
        <v>0</v>
      </c>
      <c r="J1234" s="220">
        <f t="shared" si="190"/>
        <v>0</v>
      </c>
      <c r="K1234" s="57"/>
      <c r="L1234" s="103"/>
    </row>
    <row r="1235" spans="1:38" s="33" customFormat="1" ht="60" outlineLevel="1" x14ac:dyDescent="0.2">
      <c r="A1235" s="170"/>
      <c r="B1235" s="170" t="s">
        <v>1471</v>
      </c>
      <c r="C1235" s="217" t="str">
        <f>+VLOOKUP(B:B,INSUMOS!A:C,2,FALSE)</f>
        <v>PISO EN CERÁMICA REF,: CORONA LÍNEA MIKONOS ARD 338 CM X 338 CM (COLOR A ELEGIR: AZUL BEIGE BLANCO Y GRIS) TRÁFICO RESIDENCIAL GENERAL TRÁFICO ARD DE ALTA RESISTENCIA AL DESLIZAMIENTO IGUAL O CALIDAD SUPERIOR, GARANTÍA 10 AÑOS,</v>
      </c>
      <c r="D1235" s="190" t="str">
        <f>+VLOOKUP(B:B,INSUMOS!A:C,3,FALSE)</f>
        <v>M2</v>
      </c>
      <c r="E1235" s="218">
        <v>1</v>
      </c>
      <c r="F1235" s="240">
        <v>0.03</v>
      </c>
      <c r="G1235" s="220">
        <f>+VLOOKUP(B:B,INSUMOS!A:H,4,FALSE)</f>
        <v>35775.998976000003</v>
      </c>
      <c r="H1235" s="220">
        <f t="shared" si="190"/>
        <v>36849.278945280006</v>
      </c>
      <c r="I1235" s="220">
        <f>+VLOOKUP(B:B,INSUMOS!A:H,5,FALSE)</f>
        <v>0</v>
      </c>
      <c r="J1235" s="220">
        <f t="shared" si="190"/>
        <v>0</v>
      </c>
      <c r="K1235" s="57"/>
      <c r="L1235" s="103"/>
    </row>
    <row r="1236" spans="1:38" s="33" customFormat="1" ht="15" outlineLevel="1" x14ac:dyDescent="0.2">
      <c r="A1236" s="170"/>
      <c r="B1236" s="170" t="s">
        <v>618</v>
      </c>
      <c r="C1236" s="217" t="str">
        <f>+VLOOKUP(B:B,INSUMOS!A:C,2,FALSE)</f>
        <v>PEGANTE CERÁMICO</v>
      </c>
      <c r="D1236" s="190" t="str">
        <f>+VLOOKUP(B:B,INSUMOS!A:C,3,FALSE)</f>
        <v>KG</v>
      </c>
      <c r="E1236" s="218">
        <v>4</v>
      </c>
      <c r="F1236" s="240">
        <v>0.12</v>
      </c>
      <c r="G1236" s="220">
        <f>+VLOOKUP(B:B,INSUMOS!A:H,4,FALSE)</f>
        <v>1686.6712320000001</v>
      </c>
      <c r="H1236" s="220">
        <f t="shared" si="190"/>
        <v>6949.085475840001</v>
      </c>
      <c r="I1236" s="220">
        <f>+VLOOKUP(B:B,INSUMOS!A:H,5,FALSE)</f>
        <v>0</v>
      </c>
      <c r="J1236" s="220">
        <f t="shared" si="190"/>
        <v>0</v>
      </c>
      <c r="K1236" s="57"/>
      <c r="L1236" s="103"/>
    </row>
    <row r="1237" spans="1:38" s="33" customFormat="1" ht="15" outlineLevel="1" x14ac:dyDescent="0.2">
      <c r="A1237" s="170"/>
      <c r="B1237" s="170" t="s">
        <v>665</v>
      </c>
      <c r="C1237" s="217" t="str">
        <f>+VLOOKUP(B:B,INSUMOS!A:C,2,FALSE)</f>
        <v>DISTANCIADORES EN CRUCETA PARA ENCHAPE 2MM</v>
      </c>
      <c r="D1237" s="190" t="str">
        <f>+VLOOKUP(B:B,INSUMOS!A:C,3,FALSE)</f>
        <v>UN</v>
      </c>
      <c r="E1237" s="218">
        <v>1</v>
      </c>
      <c r="F1237" s="240">
        <v>0.03</v>
      </c>
      <c r="G1237" s="220">
        <f>+VLOOKUP(B:B,INSUMOS!A:H,4,FALSE)</f>
        <v>50.185432473600002</v>
      </c>
      <c r="H1237" s="220">
        <f t="shared" si="190"/>
        <v>51.690995447808007</v>
      </c>
      <c r="I1237" s="220">
        <f>+VLOOKUP(B:B,INSUMOS!A:H,5,FALSE)</f>
        <v>0</v>
      </c>
      <c r="J1237" s="220">
        <f t="shared" si="190"/>
        <v>0</v>
      </c>
      <c r="K1237" s="57"/>
      <c r="L1237" s="103"/>
    </row>
    <row r="1238" spans="1:38" s="33" customFormat="1" ht="15" outlineLevel="1" x14ac:dyDescent="0.2">
      <c r="A1238" s="170"/>
      <c r="B1238" s="170" t="s">
        <v>610</v>
      </c>
      <c r="C1238" s="217" t="str">
        <f>+VLOOKUP(B:B,INSUMOS!A:C,2,FALSE)</f>
        <v xml:space="preserve">ESTOPA ALGODÓN </v>
      </c>
      <c r="D1238" s="190" t="str">
        <f>+VLOOKUP(B:B,INSUMOS!A:C,3,FALSE)</f>
        <v>KG</v>
      </c>
      <c r="E1238" s="218">
        <v>1E-3</v>
      </c>
      <c r="F1238" s="239">
        <v>3.0000000000000001E-5</v>
      </c>
      <c r="G1238" s="220">
        <f>+VLOOKUP(B:B,INSUMOS!A:H,4,FALSE)</f>
        <v>20920.912895999998</v>
      </c>
      <c r="H1238" s="220">
        <f t="shared" si="190"/>
        <v>21.548540282880001</v>
      </c>
      <c r="I1238" s="220">
        <f>+VLOOKUP(B:B,INSUMOS!A:H,5,FALSE)</f>
        <v>0</v>
      </c>
      <c r="J1238" s="220">
        <f t="shared" si="190"/>
        <v>0</v>
      </c>
      <c r="K1238" s="57"/>
      <c r="L1238" s="103"/>
    </row>
    <row r="1239" spans="1:38" s="33" customFormat="1" ht="15" outlineLevel="1" x14ac:dyDescent="0.2">
      <c r="A1239" s="165"/>
      <c r="B1239" s="165" t="s">
        <v>105</v>
      </c>
      <c r="C1239" s="217" t="str">
        <f>+VLOOKUP(B:B,INSUMOS!A:C,2,FALSE)</f>
        <v>CUADRILLA AA  (OFICIAL + 2 AYUDANTE)- ALBAÑILERIA CON PRESTACIONES</v>
      </c>
      <c r="D1239" s="190" t="str">
        <f>+VLOOKUP(B:B,INSUMOS!A:C,3,FALSE)</f>
        <v>HC</v>
      </c>
      <c r="E1239" s="218">
        <v>0.45</v>
      </c>
      <c r="F1239" s="240"/>
      <c r="G1239" s="220">
        <f>+VLOOKUP(B:B,INSUMOS!A:H,4,FALSE)</f>
        <v>40394.268199999999</v>
      </c>
      <c r="H1239" s="220">
        <f t="shared" si="190"/>
        <v>18177.420689999999</v>
      </c>
      <c r="I1239" s="220">
        <f>+VLOOKUP(B:B,INSUMOS!A:H,5,FALSE)</f>
        <v>0</v>
      </c>
      <c r="J1239" s="220">
        <f t="shared" si="190"/>
        <v>0</v>
      </c>
      <c r="K1239" s="57"/>
      <c r="L1239" s="103"/>
      <c r="P1239" s="116"/>
    </row>
    <row r="1240" spans="1:38" s="33" customFormat="1" ht="60" x14ac:dyDescent="0.2">
      <c r="A1240" s="211" t="s">
        <v>2139</v>
      </c>
      <c r="B1240" s="211"/>
      <c r="C1240" s="212" t="s">
        <v>2140</v>
      </c>
      <c r="D1240" s="213" t="s">
        <v>362</v>
      </c>
      <c r="E1240" s="214"/>
      <c r="F1240" s="215"/>
      <c r="G1240" s="216"/>
      <c r="H1240" s="216">
        <f>SUBTOTAL(9,H1241:H1247)</f>
        <v>21774.127943586689</v>
      </c>
      <c r="I1240" s="216"/>
      <c r="J1240" s="216">
        <f>SUBTOTAL(9,J1241:J1247)</f>
        <v>0</v>
      </c>
      <c r="K1240" s="57"/>
      <c r="L1240" s="103"/>
    </row>
    <row r="1241" spans="1:38" ht="15" outlineLevel="1" x14ac:dyDescent="0.2">
      <c r="A1241" s="165"/>
      <c r="B1241" s="165" t="s">
        <v>251</v>
      </c>
      <c r="C1241" s="217" t="str">
        <f>+VLOOKUP(B:B,INSUMOS!A:C,2,FALSE)</f>
        <v>HERRAMIENTA MENOR</v>
      </c>
      <c r="D1241" s="190" t="str">
        <f>+VLOOKUP(B:B,INSUMOS!A:C,3,FALSE)</f>
        <v>GLB</v>
      </c>
      <c r="E1241" s="218">
        <v>0.2</v>
      </c>
      <c r="F1241" s="240"/>
      <c r="G1241" s="220">
        <f>+VLOOKUP(B:B,INSUMOS!A:H,4,FALSE)</f>
        <v>4066.5798144</v>
      </c>
      <c r="H1241" s="220">
        <f t="shared" ref="H1241:J1247" si="191">($E1241+$F1241)*G1241</f>
        <v>813.31596288000003</v>
      </c>
      <c r="I1241" s="220">
        <f>+VLOOKUP(B:B,INSUMOS!A:H,5,FALSE)</f>
        <v>0</v>
      </c>
      <c r="J1241" s="220">
        <f t="shared" si="191"/>
        <v>0</v>
      </c>
      <c r="K1241" s="57"/>
      <c r="L1241" s="103"/>
    </row>
    <row r="1242" spans="1:38" s="33" customFormat="1" ht="15" outlineLevel="1" x14ac:dyDescent="0.2">
      <c r="A1242" s="170"/>
      <c r="B1242" s="170" t="s">
        <v>302</v>
      </c>
      <c r="C1242" s="217" t="str">
        <f>+VLOOKUP(B:B,INSUMOS!A:C,2,FALSE)</f>
        <v>EMBOQUILLADORA (Regla)</v>
      </c>
      <c r="D1242" s="190" t="str">
        <f>+VLOOKUP(B:B,INSUMOS!A:C,3,FALSE)</f>
        <v>UN</v>
      </c>
      <c r="E1242" s="218">
        <v>0.06</v>
      </c>
      <c r="F1242" s="240"/>
      <c r="G1242" s="220">
        <f>+VLOOKUP(B:B,INSUMOS!A:H,4,FALSE)</f>
        <v>25018.440806399998</v>
      </c>
      <c r="H1242" s="220">
        <f t="shared" si="191"/>
        <v>1501.1064483839998</v>
      </c>
      <c r="I1242" s="220">
        <f>+VLOOKUP(B:B,INSUMOS!A:H,5,FALSE)</f>
        <v>0</v>
      </c>
      <c r="J1242" s="220">
        <f t="shared" si="191"/>
        <v>0</v>
      </c>
      <c r="K1242" s="57"/>
      <c r="L1242" s="103"/>
    </row>
    <row r="1243" spans="1:38" s="33" customFormat="1" ht="60" outlineLevel="1" x14ac:dyDescent="0.2">
      <c r="A1243" s="170"/>
      <c r="B1243" s="170" t="s">
        <v>1471</v>
      </c>
      <c r="C1243" s="217" t="str">
        <f>+VLOOKUP(B:B,INSUMOS!A:C,2,FALSE)</f>
        <v>PISO EN CERÁMICA REF,: CORONA LÍNEA MIKONOS ARD 338 CM X 338 CM (COLOR A ELEGIR: AZUL BEIGE BLANCO Y GRIS) TRÁFICO RESIDENCIAL GENERAL TRÁFICO ARD DE ALTA RESISTENCIA AL DESLIZAMIENTO IGUAL O CALIDAD SUPERIOR, GARANTÍA 10 AÑOS,</v>
      </c>
      <c r="D1243" s="190" t="str">
        <f>+VLOOKUP(B:B,INSUMOS!A:C,3,FALSE)</f>
        <v>M2</v>
      </c>
      <c r="E1243" s="218">
        <v>0.1</v>
      </c>
      <c r="F1243" s="240">
        <v>3.0000000000000001E-3</v>
      </c>
      <c r="G1243" s="220">
        <f>+VLOOKUP(B:B,INSUMOS!A:H,4,FALSE)</f>
        <v>35775.998976000003</v>
      </c>
      <c r="H1243" s="220">
        <f t="shared" si="191"/>
        <v>3684.9278945280007</v>
      </c>
      <c r="I1243" s="220">
        <f>+VLOOKUP(B:B,INSUMOS!A:H,5,FALSE)</f>
        <v>0</v>
      </c>
      <c r="J1243" s="220">
        <f t="shared" si="191"/>
        <v>0</v>
      </c>
      <c r="K1243" s="57"/>
      <c r="L1243" s="103"/>
    </row>
    <row r="1244" spans="1:38" s="33" customFormat="1" ht="15" outlineLevel="1" x14ac:dyDescent="0.2">
      <c r="A1244" s="170"/>
      <c r="B1244" s="170" t="s">
        <v>618</v>
      </c>
      <c r="C1244" s="217" t="str">
        <f>+VLOOKUP(B:B,INSUMOS!A:C,2,FALSE)</f>
        <v>PEGANTE CERÁMICO</v>
      </c>
      <c r="D1244" s="190" t="str">
        <f>+VLOOKUP(B:B,INSUMOS!A:C,3,FALSE)</f>
        <v>KG</v>
      </c>
      <c r="E1244" s="218">
        <v>0.9</v>
      </c>
      <c r="F1244" s="240">
        <v>2.7E-2</v>
      </c>
      <c r="G1244" s="220">
        <f>+VLOOKUP(B:B,INSUMOS!A:H,4,FALSE)</f>
        <v>1686.6712320000001</v>
      </c>
      <c r="H1244" s="220">
        <f t="shared" si="191"/>
        <v>1563.5442320640002</v>
      </c>
      <c r="I1244" s="220">
        <f>+VLOOKUP(B:B,INSUMOS!A:H,5,FALSE)</f>
        <v>0</v>
      </c>
      <c r="J1244" s="220">
        <f t="shared" si="191"/>
        <v>0</v>
      </c>
      <c r="K1244" s="57"/>
      <c r="L1244" s="103"/>
    </row>
    <row r="1245" spans="1:38" s="33" customFormat="1" ht="15" outlineLevel="1" x14ac:dyDescent="0.2">
      <c r="A1245" s="170"/>
      <c r="B1245" s="170" t="s">
        <v>665</v>
      </c>
      <c r="C1245" s="217" t="str">
        <f>+VLOOKUP(B:B,INSUMOS!A:C,2,FALSE)</f>
        <v>DISTANCIADORES EN CRUCETA PARA ENCHAPE 2MM</v>
      </c>
      <c r="D1245" s="190" t="str">
        <f>+VLOOKUP(B:B,INSUMOS!A:C,3,FALSE)</f>
        <v>UN</v>
      </c>
      <c r="E1245" s="218">
        <v>1</v>
      </c>
      <c r="F1245" s="240">
        <v>0.03</v>
      </c>
      <c r="G1245" s="220">
        <f>+VLOOKUP(B:B,INSUMOS!A:H,4,FALSE)</f>
        <v>50.185432473600002</v>
      </c>
      <c r="H1245" s="220">
        <f t="shared" si="191"/>
        <v>51.690995447808007</v>
      </c>
      <c r="I1245" s="220">
        <f>+VLOOKUP(B:B,INSUMOS!A:H,5,FALSE)</f>
        <v>0</v>
      </c>
      <c r="J1245" s="220">
        <f t="shared" si="191"/>
        <v>0</v>
      </c>
      <c r="K1245" s="57"/>
      <c r="L1245" s="103"/>
    </row>
    <row r="1246" spans="1:38" s="33" customFormat="1" ht="15" outlineLevel="1" x14ac:dyDescent="0.2">
      <c r="A1246" s="170"/>
      <c r="B1246" s="170" t="s">
        <v>610</v>
      </c>
      <c r="C1246" s="217" t="str">
        <f>+VLOOKUP(B:B,INSUMOS!A:C,2,FALSE)</f>
        <v xml:space="preserve">ESTOPA ALGODÓN </v>
      </c>
      <c r="D1246" s="190" t="str">
        <f>+VLOOKUP(B:B,INSUMOS!A:C,3,FALSE)</f>
        <v>KG</v>
      </c>
      <c r="E1246" s="218">
        <v>1E-3</v>
      </c>
      <c r="F1246" s="239">
        <v>3.0000000000000001E-5</v>
      </c>
      <c r="G1246" s="220">
        <f>+VLOOKUP(B:B,INSUMOS!A:H,4,FALSE)</f>
        <v>20920.912895999998</v>
      </c>
      <c r="H1246" s="220">
        <f t="shared" si="191"/>
        <v>21.548540282880001</v>
      </c>
      <c r="I1246" s="220">
        <f>+VLOOKUP(B:B,INSUMOS!A:H,5,FALSE)</f>
        <v>0</v>
      </c>
      <c r="J1246" s="220">
        <f t="shared" si="191"/>
        <v>0</v>
      </c>
      <c r="K1246" s="57"/>
      <c r="L1246" s="103"/>
    </row>
    <row r="1247" spans="1:38" s="33" customFormat="1" ht="15" outlineLevel="1" x14ac:dyDescent="0.2">
      <c r="A1247" s="165"/>
      <c r="B1247" s="165" t="s">
        <v>105</v>
      </c>
      <c r="C1247" s="217" t="str">
        <f>+VLOOKUP(B:B,INSUMOS!A:C,2,FALSE)</f>
        <v>CUADRILLA AA  (OFICIAL + 2 AYUDANTE)- ALBAÑILERIA CON PRESTACIONES</v>
      </c>
      <c r="D1247" s="190" t="str">
        <f>+VLOOKUP(B:B,INSUMOS!A:C,3,FALSE)</f>
        <v>HC</v>
      </c>
      <c r="E1247" s="218">
        <v>0.35</v>
      </c>
      <c r="F1247" s="240"/>
      <c r="G1247" s="220">
        <f>+VLOOKUP(B:B,INSUMOS!A:H,4,FALSE)</f>
        <v>40394.268199999999</v>
      </c>
      <c r="H1247" s="220">
        <f t="shared" si="191"/>
        <v>14137.993869999998</v>
      </c>
      <c r="I1247" s="220">
        <f>+VLOOKUP(B:B,INSUMOS!A:H,5,FALSE)</f>
        <v>0</v>
      </c>
      <c r="J1247" s="220">
        <f t="shared" si="191"/>
        <v>0</v>
      </c>
      <c r="K1247" s="57"/>
      <c r="L1247" s="103"/>
    </row>
    <row r="1248" spans="1:38" s="38" customFormat="1" ht="15" x14ac:dyDescent="0.2">
      <c r="A1248" s="211" t="s">
        <v>2141</v>
      </c>
      <c r="B1248" s="211"/>
      <c r="C1248" s="212" t="s">
        <v>2142</v>
      </c>
      <c r="D1248" s="213" t="s">
        <v>233</v>
      </c>
      <c r="E1248" s="214"/>
      <c r="F1248" s="215"/>
      <c r="G1248" s="216"/>
      <c r="H1248" s="216">
        <f>SUBTOTAL(9,H1249:H1254)</f>
        <v>86624.6007145029</v>
      </c>
      <c r="I1248" s="216"/>
      <c r="J1248" s="216">
        <f>SUBTOTAL(9,J1249:J1254)</f>
        <v>0</v>
      </c>
      <c r="K1248" s="57"/>
      <c r="L1248" s="103"/>
      <c r="M1248" s="36"/>
      <c r="N1248" s="36"/>
      <c r="O1248" s="36"/>
      <c r="P1248" s="36"/>
      <c r="Q1248" s="36"/>
      <c r="R1248" s="36"/>
      <c r="S1248" s="36"/>
      <c r="T1248" s="36"/>
      <c r="U1248" s="36"/>
      <c r="V1248" s="36"/>
      <c r="W1248" s="36"/>
      <c r="X1248" s="36"/>
      <c r="Y1248" s="36"/>
      <c r="Z1248" s="36"/>
      <c r="AA1248" s="36"/>
      <c r="AB1248" s="36"/>
      <c r="AC1248" s="36"/>
      <c r="AD1248" s="36"/>
      <c r="AE1248" s="36"/>
      <c r="AF1248" s="36"/>
      <c r="AG1248" s="36"/>
      <c r="AH1248" s="36"/>
      <c r="AI1248" s="36"/>
      <c r="AJ1248" s="36"/>
      <c r="AK1248" s="36"/>
      <c r="AL1248" s="36"/>
    </row>
    <row r="1249" spans="1:12" ht="15" outlineLevel="1" x14ac:dyDescent="0.2">
      <c r="A1249" s="165"/>
      <c r="B1249" s="165" t="s">
        <v>251</v>
      </c>
      <c r="C1249" s="217" t="str">
        <f>+VLOOKUP(B:B,INSUMOS!A:C,2,FALSE)</f>
        <v>HERRAMIENTA MENOR</v>
      </c>
      <c r="D1249" s="190" t="str">
        <f>+VLOOKUP(B:B,INSUMOS!A:C,3,FALSE)</f>
        <v>GLB</v>
      </c>
      <c r="E1249" s="224">
        <v>0.1</v>
      </c>
      <c r="F1249" s="241"/>
      <c r="G1249" s="220">
        <f>+VLOOKUP(B:B,INSUMOS!A:H,4,FALSE)</f>
        <v>4066.5798144</v>
      </c>
      <c r="H1249" s="220">
        <f t="shared" ref="H1249:J1254" si="192">($E1249+$F1249)*G1249</f>
        <v>406.65798144000001</v>
      </c>
      <c r="I1249" s="220">
        <f>+VLOOKUP(B:B,INSUMOS!A:H,5,FALSE)</f>
        <v>0</v>
      </c>
      <c r="J1249" s="220">
        <f t="shared" si="192"/>
        <v>0</v>
      </c>
      <c r="K1249" s="57"/>
      <c r="L1249" s="103"/>
    </row>
    <row r="1250" spans="1:12" ht="15" outlineLevel="1" x14ac:dyDescent="0.2">
      <c r="A1250" s="170"/>
      <c r="B1250" s="170" t="s">
        <v>154</v>
      </c>
      <c r="C1250" s="217" t="str">
        <f>+VLOOKUP(B:B,INSUMOS!A:C,2,FALSE)</f>
        <v>ARENA LAVADA DE PEÑA  (INCLUYE TRANSPORTE)</v>
      </c>
      <c r="D1250" s="190" t="str">
        <f>+VLOOKUP(B:B,INSUMOS!A:C,3,FALSE)</f>
        <v>M3</v>
      </c>
      <c r="E1250" s="224">
        <v>0.01</v>
      </c>
      <c r="F1250" s="243">
        <f t="shared" ref="F1250" si="193">+E1250*0.03</f>
        <v>2.9999999999999997E-4</v>
      </c>
      <c r="G1250" s="220">
        <f>+VLOOKUP(B:B,INSUMOS!A:H,4,FALSE)</f>
        <v>323788.88374272001</v>
      </c>
      <c r="H1250" s="220">
        <f t="shared" si="192"/>
        <v>3335.025502550016</v>
      </c>
      <c r="I1250" s="220">
        <f>+VLOOKUP(B:B,INSUMOS!A:H,5,FALSE)</f>
        <v>0</v>
      </c>
      <c r="J1250" s="220">
        <f t="shared" si="192"/>
        <v>0</v>
      </c>
      <c r="K1250" s="57"/>
      <c r="L1250" s="103"/>
    </row>
    <row r="1251" spans="1:12" ht="15" outlineLevel="1" x14ac:dyDescent="0.2">
      <c r="A1251" s="170"/>
      <c r="B1251" s="170" t="s">
        <v>190</v>
      </c>
      <c r="C1251" s="217" t="str">
        <f>+VLOOKUP(B:B,INSUMOS!A:C,2,FALSE)</f>
        <v>CEMENTO GRIS</v>
      </c>
      <c r="D1251" s="190" t="str">
        <f>+VLOOKUP(B:B,INSUMOS!A:C,3,FALSE)</f>
        <v>KG</v>
      </c>
      <c r="E1251" s="224">
        <v>1.5</v>
      </c>
      <c r="F1251" s="262"/>
      <c r="G1251" s="220">
        <f>+VLOOKUP(B:B,INSUMOS!A:H,4,FALSE)</f>
        <v>635.05492991999995</v>
      </c>
      <c r="H1251" s="220">
        <f t="shared" si="192"/>
        <v>952.58239487999992</v>
      </c>
      <c r="I1251" s="220">
        <f>+VLOOKUP(B:B,INSUMOS!A:H,5,FALSE)</f>
        <v>0</v>
      </c>
      <c r="J1251" s="220">
        <f t="shared" si="192"/>
        <v>0</v>
      </c>
      <c r="K1251" s="57"/>
      <c r="L1251" s="103"/>
    </row>
    <row r="1252" spans="1:12" s="33" customFormat="1" ht="15" outlineLevel="1" x14ac:dyDescent="0.2">
      <c r="A1252" s="170"/>
      <c r="B1252" s="170" t="s">
        <v>793</v>
      </c>
      <c r="C1252" s="217" t="str">
        <f>+VLOOKUP(B:B,INSUMOS!A:C,2,FALSE)</f>
        <v>DILATACIÓN EN BRONCE PC09</v>
      </c>
      <c r="D1252" s="190" t="str">
        <f>+VLOOKUP(B:B,INSUMOS!A:C,3,FALSE)</f>
        <v>ML</v>
      </c>
      <c r="E1252" s="218">
        <v>1</v>
      </c>
      <c r="F1252" s="240"/>
      <c r="G1252" s="220">
        <f>+VLOOKUP(B:B,INSUMOS!A:H,4,FALSE)</f>
        <v>12789.61015296</v>
      </c>
      <c r="H1252" s="220">
        <f t="shared" si="192"/>
        <v>12789.61015296</v>
      </c>
      <c r="I1252" s="220">
        <f>+VLOOKUP(B:B,INSUMOS!A:H,5,FALSE)</f>
        <v>0</v>
      </c>
      <c r="J1252" s="220">
        <f t="shared" si="192"/>
        <v>0</v>
      </c>
      <c r="K1252" s="57"/>
      <c r="L1252" s="103"/>
    </row>
    <row r="1253" spans="1:12" s="33" customFormat="1" ht="15" outlineLevel="1" x14ac:dyDescent="0.2">
      <c r="A1253" s="170"/>
      <c r="B1253" s="170" t="s">
        <v>142</v>
      </c>
      <c r="C1253" s="217" t="str">
        <f>+VLOOKUP(B:B,INSUMOS!A:C,2,FALSE)</f>
        <v>GRAVA N, 7 - 1/2"</v>
      </c>
      <c r="D1253" s="190" t="str">
        <f>+VLOOKUP(B:B,INSUMOS!A:C,3,FALSE)</f>
        <v>M3</v>
      </c>
      <c r="E1253" s="224">
        <v>5.0000000000000001E-3</v>
      </c>
      <c r="F1253" s="243">
        <f t="shared" ref="F1253" si="194">+E1253*0.03</f>
        <v>1.4999999999999999E-4</v>
      </c>
      <c r="G1253" s="220">
        <f>+VLOOKUP(B:B,INSUMOS!A:H,4,FALSE)</f>
        <v>82316.983664639993</v>
      </c>
      <c r="H1253" s="220">
        <f t="shared" si="192"/>
        <v>423.93246587289599</v>
      </c>
      <c r="I1253" s="220">
        <f>+VLOOKUP(B:B,INSUMOS!A:H,5,FALSE)</f>
        <v>0</v>
      </c>
      <c r="J1253" s="220">
        <f t="shared" si="192"/>
        <v>0</v>
      </c>
      <c r="K1253" s="57"/>
      <c r="L1253" s="103"/>
    </row>
    <row r="1254" spans="1:12" s="33" customFormat="1" ht="30" outlineLevel="1" x14ac:dyDescent="0.2">
      <c r="A1254" s="165"/>
      <c r="B1254" s="165" t="s">
        <v>91</v>
      </c>
      <c r="C1254" s="217" t="str">
        <f>+VLOOKUP(B:B,INSUMOS!A:C,2,FALSE)</f>
        <v>CUADRILLA (OFICIAL  ALBAÑILERIA CON PRESTACIONES+ AYUDANTE  ALBAÑILERIA CON PRESTACIONES)</v>
      </c>
      <c r="D1254" s="190" t="str">
        <f>+VLOOKUP(B:B,INSUMOS!A:C,3,FALSE)</f>
        <v>JR</v>
      </c>
      <c r="E1254" s="224">
        <v>0.3</v>
      </c>
      <c r="F1254" s="240"/>
      <c r="G1254" s="220">
        <f>+VLOOKUP(B:B,INSUMOS!A:H,4,FALSE)</f>
        <v>229055.97405600001</v>
      </c>
      <c r="H1254" s="220">
        <f t="shared" si="192"/>
        <v>68716.792216799993</v>
      </c>
      <c r="I1254" s="220">
        <f>+VLOOKUP(B:B,INSUMOS!A:H,5,FALSE)</f>
        <v>0</v>
      </c>
      <c r="J1254" s="220">
        <f t="shared" si="192"/>
        <v>0</v>
      </c>
      <c r="K1254" s="57"/>
      <c r="L1254" s="103"/>
    </row>
    <row r="1255" spans="1:12" ht="30" x14ac:dyDescent="0.2">
      <c r="A1255" s="211" t="s">
        <v>2143</v>
      </c>
      <c r="B1255" s="211"/>
      <c r="C1255" s="212" t="s">
        <v>2144</v>
      </c>
      <c r="D1255" s="249" t="s">
        <v>233</v>
      </c>
      <c r="E1255" s="214"/>
      <c r="F1255" s="215"/>
      <c r="G1255" s="216"/>
      <c r="H1255" s="216">
        <f>SUBTOTAL(9,H1256:H1257)</f>
        <v>4456.4182414240004</v>
      </c>
      <c r="I1255" s="216"/>
      <c r="J1255" s="216">
        <f>SUBTOTAL(9,J1256:J1257)</f>
        <v>0</v>
      </c>
      <c r="K1255" s="57"/>
      <c r="L1255" s="103"/>
    </row>
    <row r="1256" spans="1:12" ht="15" outlineLevel="1" x14ac:dyDescent="0.2">
      <c r="A1256" s="170"/>
      <c r="B1256" s="170" t="s">
        <v>251</v>
      </c>
      <c r="C1256" s="217" t="str">
        <f>+VLOOKUP(B:B,INSUMOS!A:C,2,FALSE)</f>
        <v>HERRAMIENTA MENOR</v>
      </c>
      <c r="D1256" s="190" t="str">
        <f>+VLOOKUP(B:B,INSUMOS!A:C,3,FALSE)</f>
        <v>GLB</v>
      </c>
      <c r="E1256" s="224">
        <v>0.5</v>
      </c>
      <c r="F1256" s="240"/>
      <c r="G1256" s="220">
        <f>+VLOOKUP(B:B,INSUMOS!A:H,4,FALSE)</f>
        <v>4066.5798144</v>
      </c>
      <c r="H1256" s="220">
        <f t="shared" ref="H1256:J1257" si="195">($E1256+$F1256)*G1256</f>
        <v>2033.2899072</v>
      </c>
      <c r="I1256" s="220">
        <f>+VLOOKUP(B:B,INSUMOS!A:H,5,FALSE)</f>
        <v>0</v>
      </c>
      <c r="J1256" s="220">
        <f t="shared" si="195"/>
        <v>0</v>
      </c>
      <c r="K1256" s="57"/>
      <c r="L1256" s="103"/>
    </row>
    <row r="1257" spans="1:12" ht="15" outlineLevel="1" x14ac:dyDescent="0.2">
      <c r="A1257" s="235"/>
      <c r="B1257" s="235" t="s">
        <v>14</v>
      </c>
      <c r="C1257" s="217" t="str">
        <f>+VLOOKUP(B:B,INSUMOS!A:C,2,FALSE)</f>
        <v>AYUDANTE ALBAÑILERÍA CON PRESTACIONES</v>
      </c>
      <c r="D1257" s="190" t="str">
        <f>+VLOOKUP(B:B,INSUMOS!A:C,3,FALSE)</f>
        <v>HH</v>
      </c>
      <c r="E1257" s="224">
        <v>0.2</v>
      </c>
      <c r="F1257" s="262">
        <f t="shared" ref="F1257" si="196">+E1257*0.03</f>
        <v>6.0000000000000001E-3</v>
      </c>
      <c r="G1257" s="220">
        <f>+VLOOKUP(B:B,INSUMOS!A:H,4,FALSE)</f>
        <v>11762.758904</v>
      </c>
      <c r="H1257" s="220">
        <f t="shared" si="195"/>
        <v>2423.1283342240004</v>
      </c>
      <c r="I1257" s="220">
        <f>+VLOOKUP(B:B,INSUMOS!A:H,5,FALSE)</f>
        <v>0</v>
      </c>
      <c r="J1257" s="220">
        <f t="shared" si="195"/>
        <v>0</v>
      </c>
      <c r="K1257" s="57"/>
      <c r="L1257" s="103"/>
    </row>
    <row r="1258" spans="1:12" ht="45" x14ac:dyDescent="0.2">
      <c r="A1258" s="211" t="s">
        <v>2145</v>
      </c>
      <c r="B1258" s="211"/>
      <c r="C1258" s="212" t="s">
        <v>2146</v>
      </c>
      <c r="D1258" s="213" t="s">
        <v>287</v>
      </c>
      <c r="E1258" s="214"/>
      <c r="F1258" s="215"/>
      <c r="G1258" s="216"/>
      <c r="H1258" s="216">
        <f>SUBTOTAL(9,H1259:H1264)</f>
        <v>312157.41659617284</v>
      </c>
      <c r="I1258" s="216"/>
      <c r="J1258" s="216">
        <f>SUBTOTAL(9,J1259:J1264)</f>
        <v>0</v>
      </c>
      <c r="K1258" s="57"/>
      <c r="L1258" s="103"/>
    </row>
    <row r="1259" spans="1:12" s="33" customFormat="1" ht="15" outlineLevel="1" x14ac:dyDescent="0.2">
      <c r="A1259" s="170"/>
      <c r="B1259" s="170" t="s">
        <v>251</v>
      </c>
      <c r="C1259" s="217" t="str">
        <f>+VLOOKUP(B:B,INSUMOS!A:C,2,FALSE)</f>
        <v>HERRAMIENTA MENOR</v>
      </c>
      <c r="D1259" s="190" t="str">
        <f>+VLOOKUP(B:B,INSUMOS!A:C,3,FALSE)</f>
        <v>GLB</v>
      </c>
      <c r="E1259" s="218">
        <v>1</v>
      </c>
      <c r="F1259" s="240"/>
      <c r="G1259" s="220">
        <f>+VLOOKUP(B:B,INSUMOS!A:H,4,FALSE)</f>
        <v>4066.5798144</v>
      </c>
      <c r="H1259" s="220">
        <f t="shared" ref="H1259:J1264" si="197">($E1259+$F1259)*G1259</f>
        <v>4066.5798144</v>
      </c>
      <c r="I1259" s="220">
        <f>+VLOOKUP(B:B,INSUMOS!A:H,5,FALSE)</f>
        <v>0</v>
      </c>
      <c r="J1259" s="220">
        <f t="shared" si="197"/>
        <v>0</v>
      </c>
      <c r="K1259" s="57"/>
      <c r="L1259" s="103"/>
    </row>
    <row r="1260" spans="1:12" s="33" customFormat="1" ht="30" outlineLevel="1" x14ac:dyDescent="0.2">
      <c r="A1260" s="170"/>
      <c r="B1260" s="170" t="s">
        <v>527</v>
      </c>
      <c r="C1260" s="217" t="str">
        <f>+VLOOKUP(B:B,INSUMOS!A:C,2,FALSE)</f>
        <v>PUERTA EN MADERA ENTAMBORADA 60CMS X 200 CMS TIPO INTERDOORS LÍNEA ESTAMBUL IGUAL O CALIDAD SUPERIOR</v>
      </c>
      <c r="D1260" s="190" t="str">
        <f>+VLOOKUP(B:B,INSUMOS!A:C,3,FALSE)</f>
        <v>UN</v>
      </c>
      <c r="E1260" s="218">
        <v>1</v>
      </c>
      <c r="F1260" s="240"/>
      <c r="G1260" s="220">
        <f>+VLOOKUP(B:B,INSUMOS!A:H,4,FALSE)</f>
        <v>113765.20089600001</v>
      </c>
      <c r="H1260" s="220">
        <f t="shared" si="197"/>
        <v>113765.20089600001</v>
      </c>
      <c r="I1260" s="220">
        <f>+VLOOKUP(B:B,INSUMOS!A:H,5,FALSE)</f>
        <v>0</v>
      </c>
      <c r="J1260" s="220">
        <f t="shared" si="197"/>
        <v>0</v>
      </c>
      <c r="K1260" s="57"/>
      <c r="L1260" s="103"/>
    </row>
    <row r="1261" spans="1:12" s="33" customFormat="1" ht="15" outlineLevel="1" x14ac:dyDescent="0.2">
      <c r="A1261" s="234"/>
      <c r="B1261" s="234" t="s">
        <v>575</v>
      </c>
      <c r="C1261" s="217" t="str">
        <f>+VLOOKUP(B:B,INSUMOS!A:C,2,FALSE)</f>
        <v>TAPALUZ 0,9 x 3 cm 3m</v>
      </c>
      <c r="D1261" s="190" t="str">
        <f>+VLOOKUP(B:B,INSUMOS!A:C,3,FALSE)</f>
        <v>UN</v>
      </c>
      <c r="E1261" s="224">
        <v>2</v>
      </c>
      <c r="F1261" s="240"/>
      <c r="G1261" s="220">
        <f>+VLOOKUP(B:B,INSUMOS!A:H,4,FALSE)</f>
        <v>7303.7506560000002</v>
      </c>
      <c r="H1261" s="220">
        <f t="shared" si="197"/>
        <v>14607.501312</v>
      </c>
      <c r="I1261" s="220">
        <f>+VLOOKUP(B:B,INSUMOS!A:H,5,FALSE)</f>
        <v>0</v>
      </c>
      <c r="J1261" s="220">
        <f t="shared" si="197"/>
        <v>0</v>
      </c>
      <c r="K1261" s="57"/>
      <c r="L1261" s="103"/>
    </row>
    <row r="1262" spans="1:12" s="33" customFormat="1" ht="15" outlineLevel="1" x14ac:dyDescent="0.2">
      <c r="A1262" s="234"/>
      <c r="B1262" s="234" t="s">
        <v>1509</v>
      </c>
      <c r="C1262" s="217" t="str">
        <f>+VLOOKUP(B:B,INSUMOS!A:C,2,FALSE)</f>
        <v>CERRADURA BAÑO BOLA SATIN FIXSER IGUAL O SUPERIOR CALIDAD,</v>
      </c>
      <c r="D1262" s="190" t="str">
        <f>+VLOOKUP(B:B,INSUMOS!A:C,3,FALSE)</f>
        <v>UN</v>
      </c>
      <c r="E1262" s="224">
        <v>1</v>
      </c>
      <c r="F1262" s="240"/>
      <c r="G1262" s="220">
        <f>+VLOOKUP(B:B,INSUMOS!A:H,4,FALSE)</f>
        <v>33823.384565452798</v>
      </c>
      <c r="H1262" s="220">
        <f t="shared" si="197"/>
        <v>33823.384565452798</v>
      </c>
      <c r="I1262" s="220">
        <f>+VLOOKUP(B:B,INSUMOS!A:H,5,FALSE)</f>
        <v>0</v>
      </c>
      <c r="J1262" s="220">
        <f t="shared" si="197"/>
        <v>0</v>
      </c>
      <c r="K1262" s="57"/>
      <c r="L1262" s="103"/>
    </row>
    <row r="1263" spans="1:12" s="33" customFormat="1" ht="15" outlineLevel="1" x14ac:dyDescent="0.2">
      <c r="A1263" s="170"/>
      <c r="B1263" s="170" t="s">
        <v>535</v>
      </c>
      <c r="C1263" s="217" t="str">
        <f>+VLOOKUP(B:B,INSUMOS!A:C,2,FALSE)</f>
        <v>MARCOS PARA PUERTAS DE 10X3CMX210 CABEZAL 060 - 070 - 080 - 090 (CEDRO)</v>
      </c>
      <c r="D1263" s="190" t="str">
        <f>+VLOOKUP(B:B,INSUMOS!A:C,3,FALSE)</f>
        <v>UN</v>
      </c>
      <c r="E1263" s="218">
        <v>1</v>
      </c>
      <c r="F1263" s="240"/>
      <c r="G1263" s="220">
        <f>+VLOOKUP(B:B,INSUMOS!A:H,4,FALSE)</f>
        <v>88645.250334720011</v>
      </c>
      <c r="H1263" s="220">
        <f t="shared" si="197"/>
        <v>88645.250334720011</v>
      </c>
      <c r="I1263" s="220">
        <f>+VLOOKUP(B:B,INSUMOS!A:H,5,FALSE)</f>
        <v>0</v>
      </c>
      <c r="J1263" s="220">
        <f t="shared" si="197"/>
        <v>0</v>
      </c>
      <c r="K1263" s="57"/>
      <c r="L1263" s="103"/>
    </row>
    <row r="1264" spans="1:12" s="33" customFormat="1" ht="15" outlineLevel="1" x14ac:dyDescent="0.2">
      <c r="A1264" s="165"/>
      <c r="B1264" s="165" t="s">
        <v>113</v>
      </c>
      <c r="C1264" s="217" t="str">
        <f>+VLOOKUP(B:B,INSUMOS!A:C,2,FALSE)</f>
        <v>CUADRILLA  CARPINTERIAS  (OFICIAL + AYUDANTE) CON PRESTACIONES</v>
      </c>
      <c r="D1264" s="190" t="str">
        <f>+VLOOKUP(B:B,INSUMOS!A:C,3,FALSE)</f>
        <v>HC</v>
      </c>
      <c r="E1264" s="224">
        <v>1.6</v>
      </c>
      <c r="F1264" s="240"/>
      <c r="G1264" s="220">
        <f>+VLOOKUP(B:B,INSUMOS!A:H,4,FALSE)</f>
        <v>35780.937295999996</v>
      </c>
      <c r="H1264" s="220">
        <f t="shared" si="197"/>
        <v>57249.499673599996</v>
      </c>
      <c r="I1264" s="220">
        <f>+VLOOKUP(B:B,INSUMOS!A:H,5,FALSE)</f>
        <v>0</v>
      </c>
      <c r="J1264" s="220">
        <f t="shared" si="197"/>
        <v>0</v>
      </c>
      <c r="K1264" s="57"/>
      <c r="L1264" s="103"/>
    </row>
    <row r="1265" spans="1:12" ht="45" x14ac:dyDescent="0.2">
      <c r="A1265" s="211" t="s">
        <v>2147</v>
      </c>
      <c r="B1265" s="211"/>
      <c r="C1265" s="212" t="s">
        <v>2148</v>
      </c>
      <c r="D1265" s="213" t="s">
        <v>287</v>
      </c>
      <c r="E1265" s="214"/>
      <c r="F1265" s="215"/>
      <c r="G1265" s="216"/>
      <c r="H1265" s="216">
        <f>SUBTOTAL(9,H1266:H1271)</f>
        <v>369524.69081984006</v>
      </c>
      <c r="I1265" s="216"/>
      <c r="J1265" s="216">
        <f>SUBTOTAL(9,J1266:J1271)</f>
        <v>0</v>
      </c>
      <c r="K1265" s="57"/>
      <c r="L1265" s="103"/>
    </row>
    <row r="1266" spans="1:12" s="33" customFormat="1" ht="15" outlineLevel="1" x14ac:dyDescent="0.2">
      <c r="A1266" s="170"/>
      <c r="B1266" s="170" t="s">
        <v>251</v>
      </c>
      <c r="C1266" s="217" t="str">
        <f>+VLOOKUP(B:B,INSUMOS!A:C,2,FALSE)</f>
        <v>HERRAMIENTA MENOR</v>
      </c>
      <c r="D1266" s="190" t="str">
        <f>+VLOOKUP(B:B,INSUMOS!A:C,3,FALSE)</f>
        <v>GLB</v>
      </c>
      <c r="E1266" s="218">
        <v>1</v>
      </c>
      <c r="F1266" s="240"/>
      <c r="G1266" s="220">
        <f>+VLOOKUP(B:B,INSUMOS!A:H,4,FALSE)</f>
        <v>4066.5798144</v>
      </c>
      <c r="H1266" s="220">
        <f t="shared" ref="H1266:J1271" si="198">($E1266+$F1266)*G1266</f>
        <v>4066.5798144</v>
      </c>
      <c r="I1266" s="220">
        <f>+VLOOKUP(B:B,INSUMOS!A:H,5,FALSE)</f>
        <v>0</v>
      </c>
      <c r="J1266" s="220">
        <f t="shared" si="198"/>
        <v>0</v>
      </c>
      <c r="K1266" s="57"/>
      <c r="L1266" s="103"/>
    </row>
    <row r="1267" spans="1:12" s="33" customFormat="1" ht="30" outlineLevel="1" x14ac:dyDescent="0.2">
      <c r="A1267" s="170"/>
      <c r="B1267" s="170" t="s">
        <v>531</v>
      </c>
      <c r="C1267" s="217" t="str">
        <f>+VLOOKUP(B:B,INSUMOS!A:C,2,FALSE)</f>
        <v>PUERTA EN MADERA ENTAMBORADA 80CMS X 200 CMS TIPO INTERDOORS LÍNEA CASTAÑO TOLEDO</v>
      </c>
      <c r="D1267" s="190" t="str">
        <f>+VLOOKUP(B:B,INSUMOS!A:C,3,FALSE)</f>
        <v>UN</v>
      </c>
      <c r="E1267" s="218">
        <v>1</v>
      </c>
      <c r="F1267" s="240"/>
      <c r="G1267" s="220">
        <f>+VLOOKUP(B:B,INSUMOS!A:H,4,FALSE)</f>
        <v>169238.92022169603</v>
      </c>
      <c r="H1267" s="220">
        <f t="shared" si="198"/>
        <v>169238.92022169603</v>
      </c>
      <c r="I1267" s="220">
        <f>+VLOOKUP(B:B,INSUMOS!A:H,5,FALSE)</f>
        <v>0</v>
      </c>
      <c r="J1267" s="220">
        <f t="shared" si="198"/>
        <v>0</v>
      </c>
      <c r="K1267" s="57"/>
      <c r="L1267" s="103"/>
    </row>
    <row r="1268" spans="1:12" s="33" customFormat="1" ht="15" outlineLevel="1" x14ac:dyDescent="0.2">
      <c r="A1268" s="234"/>
      <c r="B1268" s="234" t="s">
        <v>575</v>
      </c>
      <c r="C1268" s="217" t="str">
        <f>+VLOOKUP(B:B,INSUMOS!A:C,2,FALSE)</f>
        <v>TAPALUZ 0,9 x 3 cm 3m</v>
      </c>
      <c r="D1268" s="190" t="str">
        <f>+VLOOKUP(B:B,INSUMOS!A:C,3,FALSE)</f>
        <v>UN</v>
      </c>
      <c r="E1268" s="224">
        <v>2</v>
      </c>
      <c r="F1268" s="240"/>
      <c r="G1268" s="220">
        <f>+VLOOKUP(B:B,INSUMOS!A:H,4,FALSE)</f>
        <v>7303.7506560000002</v>
      </c>
      <c r="H1268" s="220">
        <f t="shared" si="198"/>
        <v>14607.501312</v>
      </c>
      <c r="I1268" s="220">
        <f>+VLOOKUP(B:B,INSUMOS!A:H,5,FALSE)</f>
        <v>0</v>
      </c>
      <c r="J1268" s="220">
        <f t="shared" si="198"/>
        <v>0</v>
      </c>
      <c r="K1268" s="57"/>
      <c r="L1268" s="103"/>
    </row>
    <row r="1269" spans="1:12" s="33" customFormat="1" ht="30" outlineLevel="1" x14ac:dyDescent="0.2">
      <c r="A1269" s="234"/>
      <c r="B1269" s="234" t="s">
        <v>1501</v>
      </c>
      <c r="C1269" s="217" t="str">
        <f>+VLOOKUP(B:B,INSUMOS!A:C,2,FALSE)</f>
        <v>CERRADURA PUERTA INTERNA PARA ALCOBA DE BOLA SATÍN ANTIQUE FIXSER, IGUAL CALIDAD O SUPERIOR, (NO INCLUYE ACCESORIOS)</v>
      </c>
      <c r="D1269" s="190" t="str">
        <f>+VLOOKUP(B:B,INSUMOS!A:C,3,FALSE)</f>
        <v>UN</v>
      </c>
      <c r="E1269" s="224">
        <v>1</v>
      </c>
      <c r="F1269" s="240"/>
      <c r="G1269" s="220">
        <f>+VLOOKUP(B:B,INSUMOS!A:H,4,FALSE)</f>
        <v>33999.454473215999</v>
      </c>
      <c r="H1269" s="220">
        <f t="shared" si="198"/>
        <v>33999.454473215999</v>
      </c>
      <c r="I1269" s="220">
        <f>+VLOOKUP(B:B,INSUMOS!A:H,5,FALSE)</f>
        <v>0</v>
      </c>
      <c r="J1269" s="220">
        <f t="shared" si="198"/>
        <v>0</v>
      </c>
      <c r="K1269" s="57"/>
      <c r="L1269" s="103"/>
    </row>
    <row r="1270" spans="1:12" s="33" customFormat="1" ht="15" outlineLevel="1" x14ac:dyDescent="0.2">
      <c r="A1270" s="170"/>
      <c r="B1270" s="170" t="s">
        <v>535</v>
      </c>
      <c r="C1270" s="217" t="str">
        <f>+VLOOKUP(B:B,INSUMOS!A:C,2,FALSE)</f>
        <v>MARCOS PARA PUERTAS DE 10X3CMX210 CABEZAL 060 - 070 - 080 - 090 (CEDRO)</v>
      </c>
      <c r="D1270" s="190" t="str">
        <f>+VLOOKUP(B:B,INSUMOS!A:C,3,FALSE)</f>
        <v>UN</v>
      </c>
      <c r="E1270" s="218">
        <v>1</v>
      </c>
      <c r="F1270" s="240"/>
      <c r="G1270" s="220">
        <f>+VLOOKUP(B:B,INSUMOS!A:H,4,FALSE)</f>
        <v>88645.250334720011</v>
      </c>
      <c r="H1270" s="220">
        <f t="shared" si="198"/>
        <v>88645.250334720011</v>
      </c>
      <c r="I1270" s="220">
        <f>+VLOOKUP(B:B,INSUMOS!A:H,5,FALSE)</f>
        <v>0</v>
      </c>
      <c r="J1270" s="220">
        <f t="shared" si="198"/>
        <v>0</v>
      </c>
      <c r="K1270" s="57"/>
      <c r="L1270" s="103"/>
    </row>
    <row r="1271" spans="1:12" s="33" customFormat="1" ht="15" outlineLevel="1" x14ac:dyDescent="0.2">
      <c r="A1271" s="165"/>
      <c r="B1271" s="165" t="s">
        <v>113</v>
      </c>
      <c r="C1271" s="217" t="str">
        <f>+VLOOKUP(B:B,INSUMOS!A:C,2,FALSE)</f>
        <v>CUADRILLA  CARPINTERIAS  (OFICIAL + AYUDANTE) CON PRESTACIONES</v>
      </c>
      <c r="D1271" s="190" t="str">
        <f>+VLOOKUP(B:B,INSUMOS!A:C,3,FALSE)</f>
        <v>HC</v>
      </c>
      <c r="E1271" s="224">
        <v>1.6</v>
      </c>
      <c r="F1271" s="262">
        <f t="shared" ref="F1271" si="199">+E1271*0.03</f>
        <v>4.8000000000000001E-2</v>
      </c>
      <c r="G1271" s="220">
        <f>+VLOOKUP(B:B,INSUMOS!A:H,4,FALSE)</f>
        <v>35780.937295999996</v>
      </c>
      <c r="H1271" s="220">
        <f t="shared" si="198"/>
        <v>58966.984663807998</v>
      </c>
      <c r="I1271" s="220">
        <f>+VLOOKUP(B:B,INSUMOS!A:H,5,FALSE)</f>
        <v>0</v>
      </c>
      <c r="J1271" s="220">
        <f t="shared" si="198"/>
        <v>0</v>
      </c>
      <c r="K1271" s="57"/>
      <c r="L1271" s="103"/>
    </row>
    <row r="1272" spans="1:12" s="33" customFormat="1" ht="45" x14ac:dyDescent="0.2">
      <c r="A1272" s="211" t="s">
        <v>2149</v>
      </c>
      <c r="B1272" s="211"/>
      <c r="C1272" s="212" t="s">
        <v>2150</v>
      </c>
      <c r="D1272" s="213" t="s">
        <v>362</v>
      </c>
      <c r="E1272" s="214"/>
      <c r="F1272" s="215"/>
      <c r="G1272" s="216"/>
      <c r="H1272" s="216">
        <f>SUBTOTAL(9,H1273:H1277)</f>
        <v>67297.686880312962</v>
      </c>
      <c r="I1272" s="216"/>
      <c r="J1272" s="216">
        <f>SUBTOTAL(9,J1273:J1277)</f>
        <v>0</v>
      </c>
      <c r="K1272" s="57"/>
      <c r="L1272" s="103"/>
    </row>
    <row r="1273" spans="1:12" s="33" customFormat="1" ht="15" outlineLevel="1" x14ac:dyDescent="0.2">
      <c r="A1273" s="170"/>
      <c r="B1273" s="170" t="s">
        <v>251</v>
      </c>
      <c r="C1273" s="217" t="str">
        <f>+VLOOKUP(B:B,INSUMOS!A:C,2,FALSE)</f>
        <v>HERRAMIENTA MENOR</v>
      </c>
      <c r="D1273" s="190" t="str">
        <f>+VLOOKUP(B:B,INSUMOS!A:C,3,FALSE)</f>
        <v>GLB</v>
      </c>
      <c r="E1273" s="218">
        <v>2</v>
      </c>
      <c r="F1273" s="240"/>
      <c r="G1273" s="220">
        <f>+VLOOKUP(B:B,INSUMOS!A:H,4,FALSE)</f>
        <v>4066.5798144</v>
      </c>
      <c r="H1273" s="220">
        <f t="shared" ref="H1273:J1277" si="200">($E1273+$F1273)*G1273</f>
        <v>8133.1596288000001</v>
      </c>
      <c r="I1273" s="220">
        <f>+VLOOKUP(B:B,INSUMOS!A:H,5,FALSE)</f>
        <v>0</v>
      </c>
      <c r="J1273" s="220">
        <f t="shared" si="200"/>
        <v>0</v>
      </c>
      <c r="K1273" s="57"/>
      <c r="L1273" s="103"/>
    </row>
    <row r="1274" spans="1:12" s="33" customFormat="1" ht="15" outlineLevel="1" x14ac:dyDescent="0.2">
      <c r="A1274" s="170"/>
      <c r="B1274" s="170" t="s">
        <v>283</v>
      </c>
      <c r="C1274" s="217" t="str">
        <f>+VLOOKUP(B:B,INSUMOS!A:C,2,FALSE)</f>
        <v>ANDAMIO TUBULAR 15*15 C/CRUCETA</v>
      </c>
      <c r="D1274" s="190" t="str">
        <f>+VLOOKUP(B:B,INSUMOS!A:C,3,FALSE)</f>
        <v>DIA</v>
      </c>
      <c r="E1274" s="218">
        <v>1</v>
      </c>
      <c r="F1274" s="240"/>
      <c r="G1274" s="220">
        <f>+VLOOKUP(B:B,INSUMOS!A:H,4,FALSE)</f>
        <v>3667.3493760000001</v>
      </c>
      <c r="H1274" s="220">
        <f t="shared" si="200"/>
        <v>3667.3493760000001</v>
      </c>
      <c r="I1274" s="220">
        <f>+VLOOKUP(B:B,INSUMOS!A:H,5,FALSE)</f>
        <v>0</v>
      </c>
      <c r="J1274" s="220">
        <f t="shared" si="200"/>
        <v>0</v>
      </c>
      <c r="K1274" s="57"/>
      <c r="L1274" s="103"/>
    </row>
    <row r="1275" spans="1:12" s="33" customFormat="1" ht="30" outlineLevel="1" x14ac:dyDescent="0.2">
      <c r="A1275" s="170"/>
      <c r="B1275" s="170" t="s">
        <v>1155</v>
      </c>
      <c r="C1275" s="217" t="str">
        <f>+VLOOKUP(B:B,INSUMOS!A:C,2,FALSE)</f>
        <v>PERFIL EN C METÀLICO  CALIBRE 14 DE  220 MM X 80 MM  6 METROS X 3750KG CON ANTICORROSIVO</v>
      </c>
      <c r="D1275" s="190" t="str">
        <f>+VLOOKUP(B:B,INSUMOS!A:C,3,FALSE)</f>
        <v>UN</v>
      </c>
      <c r="E1275" s="218">
        <v>0.16666666666666666</v>
      </c>
      <c r="F1275" s="240"/>
      <c r="G1275" s="220">
        <f>+VLOOKUP(B:B,INSUMOS!A:H,4,FALSE)</f>
        <v>223755.97200384</v>
      </c>
      <c r="H1275" s="220">
        <f t="shared" si="200"/>
        <v>37292.662000639997</v>
      </c>
      <c r="I1275" s="220">
        <f>+VLOOKUP(B:B,INSUMOS!A:H,5,FALSE)</f>
        <v>0</v>
      </c>
      <c r="J1275" s="220">
        <f t="shared" si="200"/>
        <v>0</v>
      </c>
      <c r="K1275" s="57"/>
      <c r="L1275" s="103"/>
    </row>
    <row r="1276" spans="1:12" s="33" customFormat="1" ht="15" outlineLevel="1" x14ac:dyDescent="0.2">
      <c r="A1276" s="170"/>
      <c r="B1276" s="170" t="s">
        <v>635</v>
      </c>
      <c r="C1276" s="217" t="str">
        <f>+VLOOKUP(B:B,INSUMOS!A:C,2,FALSE)</f>
        <v>SOLDADURA ELÉCT, 3/32” WEST ARCO</v>
      </c>
      <c r="D1276" s="190" t="str">
        <f>+VLOOKUP(B:B,INSUMOS!A:C,3,FALSE)</f>
        <v>KG</v>
      </c>
      <c r="E1276" s="218">
        <v>0.3</v>
      </c>
      <c r="F1276" s="240">
        <v>8.9999999999999993E-3</v>
      </c>
      <c r="G1276" s="220">
        <f>+VLOOKUP(B:B,INSUMOS!A:H,4,FALSE)</f>
        <v>26232.844093440002</v>
      </c>
      <c r="H1276" s="220">
        <f t="shared" si="200"/>
        <v>8105.9488248729604</v>
      </c>
      <c r="I1276" s="220">
        <f>+VLOOKUP(B:B,INSUMOS!A:H,5,FALSE)</f>
        <v>0</v>
      </c>
      <c r="J1276" s="220">
        <f t="shared" si="200"/>
        <v>0</v>
      </c>
      <c r="K1276" s="57"/>
      <c r="L1276" s="103"/>
    </row>
    <row r="1277" spans="1:12" s="33" customFormat="1" ht="15" outlineLevel="1" x14ac:dyDescent="0.2">
      <c r="A1277" s="170"/>
      <c r="B1277" s="170" t="s">
        <v>105</v>
      </c>
      <c r="C1277" s="217" t="str">
        <f>+VLOOKUP(B:B,INSUMOS!A:C,2,FALSE)</f>
        <v>CUADRILLA AA  (OFICIAL + 2 AYUDANTE)- ALBAÑILERIA CON PRESTACIONES</v>
      </c>
      <c r="D1277" s="190" t="str">
        <f>+VLOOKUP(B:B,INSUMOS!A:C,3,FALSE)</f>
        <v>HC</v>
      </c>
      <c r="E1277" s="218">
        <v>0.25</v>
      </c>
      <c r="F1277" s="240"/>
      <c r="G1277" s="220">
        <f>+VLOOKUP(B:B,INSUMOS!A:H,4,FALSE)</f>
        <v>40394.268199999999</v>
      </c>
      <c r="H1277" s="220">
        <f t="shared" si="200"/>
        <v>10098.56705</v>
      </c>
      <c r="I1277" s="220">
        <f>+VLOOKUP(B:B,INSUMOS!A:H,5,FALSE)</f>
        <v>0</v>
      </c>
      <c r="J1277" s="220">
        <f t="shared" si="200"/>
        <v>0</v>
      </c>
      <c r="K1277" s="57"/>
      <c r="L1277" s="103"/>
    </row>
    <row r="1278" spans="1:12" ht="30" x14ac:dyDescent="0.2">
      <c r="A1278" s="211" t="s">
        <v>2151</v>
      </c>
      <c r="B1278" s="211"/>
      <c r="C1278" s="212" t="s">
        <v>2152</v>
      </c>
      <c r="D1278" s="213" t="s">
        <v>362</v>
      </c>
      <c r="E1278" s="214"/>
      <c r="F1278" s="215"/>
      <c r="G1278" s="216"/>
      <c r="H1278" s="216">
        <f>SUBTOTAL(9,H1279:H1283)</f>
        <v>51807.75219103296</v>
      </c>
      <c r="I1278" s="216"/>
      <c r="J1278" s="216">
        <f>SUBTOTAL(9,J1279:J1283)</f>
        <v>0</v>
      </c>
      <c r="K1278" s="57"/>
      <c r="L1278" s="103"/>
    </row>
    <row r="1279" spans="1:12" ht="15" outlineLevel="1" x14ac:dyDescent="0.2">
      <c r="A1279" s="170"/>
      <c r="B1279" s="170" t="s">
        <v>251</v>
      </c>
      <c r="C1279" s="217" t="str">
        <f>+VLOOKUP(B:B,INSUMOS!A:C,2,FALSE)</f>
        <v>HERRAMIENTA MENOR</v>
      </c>
      <c r="D1279" s="190" t="str">
        <f>+VLOOKUP(B:B,INSUMOS!A:C,3,FALSE)</f>
        <v>GLB</v>
      </c>
      <c r="E1279" s="218">
        <v>2</v>
      </c>
      <c r="F1279" s="240"/>
      <c r="G1279" s="220">
        <f>+VLOOKUP(B:B,INSUMOS!A:H,4,FALSE)</f>
        <v>4066.5798144</v>
      </c>
      <c r="H1279" s="220">
        <f t="shared" ref="H1279:J1283" si="201">($E1279+$F1279)*G1279</f>
        <v>8133.1596288000001</v>
      </c>
      <c r="I1279" s="220">
        <f>+VLOOKUP(B:B,INSUMOS!A:H,5,FALSE)</f>
        <v>0</v>
      </c>
      <c r="J1279" s="220">
        <f t="shared" si="201"/>
        <v>0</v>
      </c>
      <c r="K1279" s="57"/>
      <c r="L1279" s="103"/>
    </row>
    <row r="1280" spans="1:12" ht="15" outlineLevel="1" x14ac:dyDescent="0.2">
      <c r="A1280" s="235"/>
      <c r="B1280" s="235" t="s">
        <v>283</v>
      </c>
      <c r="C1280" s="217" t="str">
        <f>+VLOOKUP(B:B,INSUMOS!A:C,2,FALSE)</f>
        <v>ANDAMIO TUBULAR 15*15 C/CRUCETA</v>
      </c>
      <c r="D1280" s="190" t="str">
        <f>+VLOOKUP(B:B,INSUMOS!A:C,3,FALSE)</f>
        <v>DIA</v>
      </c>
      <c r="E1280" s="218">
        <v>1</v>
      </c>
      <c r="F1280" s="240"/>
      <c r="G1280" s="220">
        <f>+VLOOKUP(B:B,INSUMOS!A:H,4,FALSE)</f>
        <v>3667.3493760000001</v>
      </c>
      <c r="H1280" s="220">
        <f t="shared" si="201"/>
        <v>3667.3493760000001</v>
      </c>
      <c r="I1280" s="220">
        <f>+VLOOKUP(B:B,INSUMOS!A:H,5,FALSE)</f>
        <v>0</v>
      </c>
      <c r="J1280" s="220">
        <f t="shared" si="201"/>
        <v>0</v>
      </c>
      <c r="K1280" s="57"/>
      <c r="L1280" s="103"/>
    </row>
    <row r="1281" spans="1:12" ht="30" outlineLevel="1" x14ac:dyDescent="0.2">
      <c r="A1281" s="235"/>
      <c r="B1281" s="235" t="s">
        <v>1157</v>
      </c>
      <c r="C1281" s="217" t="str">
        <f>+VLOOKUP(B:B,INSUMOS!A:C,2,FALSE)</f>
        <v>PERFIL METÀLICO  EN TUBO RECTANGULAR 80 MM X 40 MM CALIBRE 16 CON ANTICORROSIVO</v>
      </c>
      <c r="D1281" s="190" t="str">
        <f>+VLOOKUP(B:B,INSUMOS!A:C,3,FALSE)</f>
        <v>UN</v>
      </c>
      <c r="E1281" s="218">
        <v>0.16666666666666666</v>
      </c>
      <c r="F1281" s="240"/>
      <c r="G1281" s="220">
        <f>+VLOOKUP(B:B,INSUMOS!A:H,4,FALSE)</f>
        <v>130816.36386816001</v>
      </c>
      <c r="H1281" s="220">
        <f t="shared" si="201"/>
        <v>21802.727311360002</v>
      </c>
      <c r="I1281" s="220">
        <f>+VLOOKUP(B:B,INSUMOS!A:H,5,FALSE)</f>
        <v>0</v>
      </c>
      <c r="J1281" s="220">
        <f t="shared" si="201"/>
        <v>0</v>
      </c>
      <c r="K1281" s="57"/>
      <c r="L1281" s="103"/>
    </row>
    <row r="1282" spans="1:12" ht="15" outlineLevel="1" x14ac:dyDescent="0.2">
      <c r="A1282" s="170"/>
      <c r="B1282" s="170" t="s">
        <v>635</v>
      </c>
      <c r="C1282" s="217" t="str">
        <f>+VLOOKUP(B:B,INSUMOS!A:C,2,FALSE)</f>
        <v>SOLDADURA ELÉCT, 3/32” WEST ARCO</v>
      </c>
      <c r="D1282" s="190" t="str">
        <f>+VLOOKUP(B:B,INSUMOS!A:C,3,FALSE)</f>
        <v>KG</v>
      </c>
      <c r="E1282" s="218">
        <v>0.3</v>
      </c>
      <c r="F1282" s="240">
        <v>8.9999999999999993E-3</v>
      </c>
      <c r="G1282" s="220">
        <f>+VLOOKUP(B:B,INSUMOS!A:H,4,FALSE)</f>
        <v>26232.844093440002</v>
      </c>
      <c r="H1282" s="220">
        <f t="shared" si="201"/>
        <v>8105.9488248729604</v>
      </c>
      <c r="I1282" s="220">
        <f>+VLOOKUP(B:B,INSUMOS!A:H,5,FALSE)</f>
        <v>0</v>
      </c>
      <c r="J1282" s="220">
        <f t="shared" si="201"/>
        <v>0</v>
      </c>
      <c r="K1282" s="57"/>
      <c r="L1282" s="103"/>
    </row>
    <row r="1283" spans="1:12" ht="15" outlineLevel="1" x14ac:dyDescent="0.2">
      <c r="A1283" s="170"/>
      <c r="B1283" s="170" t="s">
        <v>105</v>
      </c>
      <c r="C1283" s="217" t="str">
        <f>+VLOOKUP(B:B,INSUMOS!A:C,2,FALSE)</f>
        <v>CUADRILLA AA  (OFICIAL + 2 AYUDANTE)- ALBAÑILERIA CON PRESTACIONES</v>
      </c>
      <c r="D1283" s="190" t="str">
        <f>+VLOOKUP(B:B,INSUMOS!A:C,3,FALSE)</f>
        <v>HC</v>
      </c>
      <c r="E1283" s="218">
        <v>0.25</v>
      </c>
      <c r="F1283" s="240"/>
      <c r="G1283" s="220">
        <f>+VLOOKUP(B:B,INSUMOS!A:H,4,FALSE)</f>
        <v>40394.268199999999</v>
      </c>
      <c r="H1283" s="220">
        <f t="shared" si="201"/>
        <v>10098.56705</v>
      </c>
      <c r="I1283" s="220">
        <f>+VLOOKUP(B:B,INSUMOS!A:H,5,FALSE)</f>
        <v>0</v>
      </c>
      <c r="J1283" s="220">
        <f t="shared" si="201"/>
        <v>0</v>
      </c>
      <c r="K1283" s="57"/>
      <c r="L1283" s="103"/>
    </row>
    <row r="1284" spans="1:12" s="33" customFormat="1" ht="30" x14ac:dyDescent="0.2">
      <c r="A1284" s="211" t="s">
        <v>2153</v>
      </c>
      <c r="B1284" s="211"/>
      <c r="C1284" s="212" t="s">
        <v>2154</v>
      </c>
      <c r="D1284" s="213" t="s">
        <v>362</v>
      </c>
      <c r="E1284" s="214"/>
      <c r="F1284" s="215"/>
      <c r="G1284" s="216"/>
      <c r="H1284" s="216">
        <f>SUBTOTAL(9,H1285:H1290)</f>
        <v>101741.260314944</v>
      </c>
      <c r="I1284" s="216"/>
      <c r="J1284" s="216">
        <f>SUBTOTAL(9,J1285:J1290)</f>
        <v>0</v>
      </c>
      <c r="K1284" s="57"/>
      <c r="L1284" s="103"/>
    </row>
    <row r="1285" spans="1:12" s="33" customFormat="1" ht="15" outlineLevel="1" x14ac:dyDescent="0.2">
      <c r="A1285" s="170"/>
      <c r="B1285" s="170" t="s">
        <v>251</v>
      </c>
      <c r="C1285" s="217" t="str">
        <f>+VLOOKUP(B:B,INSUMOS!A:C,2,FALSE)</f>
        <v>HERRAMIENTA MENOR</v>
      </c>
      <c r="D1285" s="190" t="str">
        <f>+VLOOKUP(B:B,INSUMOS!A:C,3,FALSE)</f>
        <v>GLB</v>
      </c>
      <c r="E1285" s="224">
        <v>1</v>
      </c>
      <c r="F1285" s="240"/>
      <c r="G1285" s="220">
        <f>+VLOOKUP(B:B,INSUMOS!A:H,4,FALSE)</f>
        <v>4066.5798144</v>
      </c>
      <c r="H1285" s="220">
        <f t="shared" ref="H1285:J1290" si="202">($E1285+$F1285)*G1285</f>
        <v>4066.5798144</v>
      </c>
      <c r="I1285" s="220">
        <f>+VLOOKUP(B:B,INSUMOS!A:H,5,FALSE)</f>
        <v>0</v>
      </c>
      <c r="J1285" s="220">
        <f t="shared" si="202"/>
        <v>0</v>
      </c>
      <c r="K1285" s="57"/>
      <c r="L1285" s="103"/>
    </row>
    <row r="1286" spans="1:12" s="33" customFormat="1" ht="15" outlineLevel="1" x14ac:dyDescent="0.2">
      <c r="A1286" s="170"/>
      <c r="B1286" s="170" t="s">
        <v>1055</v>
      </c>
      <c r="C1286" s="217" t="str">
        <f>+VLOOKUP(B:B,INSUMOS!A:C,2,FALSE)</f>
        <v>TUBERIA CERRAMIENTO NEGRO 2 X 0098 " X 6M</v>
      </c>
      <c r="D1286" s="190" t="str">
        <f>+VLOOKUP(B:B,INSUMOS!A:C,3,FALSE)</f>
        <v>UN</v>
      </c>
      <c r="E1286" s="224">
        <v>0.2</v>
      </c>
      <c r="F1286" s="240"/>
      <c r="G1286" s="220">
        <f>+VLOOKUP(B:B,INSUMOS!A:H,4,FALSE)</f>
        <v>195994.291968</v>
      </c>
      <c r="H1286" s="220">
        <f t="shared" si="202"/>
        <v>39198.8583936</v>
      </c>
      <c r="I1286" s="220">
        <f>+VLOOKUP(B:B,INSUMOS!A:H,5,FALSE)</f>
        <v>0</v>
      </c>
      <c r="J1286" s="220">
        <f t="shared" si="202"/>
        <v>0</v>
      </c>
      <c r="K1286" s="57"/>
      <c r="L1286" s="103"/>
    </row>
    <row r="1287" spans="1:12" s="33" customFormat="1" ht="15" outlineLevel="1" x14ac:dyDescent="0.2">
      <c r="A1287" s="170"/>
      <c r="B1287" s="170" t="s">
        <v>771</v>
      </c>
      <c r="C1287" s="217" t="str">
        <f>+VLOOKUP(B:B,INSUMOS!A:C,2,FALSE)</f>
        <v>ANCLAJE CHAZO EXPANSIVO 1-1/2”</v>
      </c>
      <c r="D1287" s="190" t="str">
        <f>+VLOOKUP(B:B,INSUMOS!A:C,3,FALSE)</f>
        <v>UN</v>
      </c>
      <c r="E1287" s="224">
        <v>2</v>
      </c>
      <c r="F1287" s="262"/>
      <c r="G1287" s="220">
        <f>+VLOOKUP(B:B,INSUMOS!A:H,4,FALSE)</f>
        <v>3608.5479936000002</v>
      </c>
      <c r="H1287" s="220">
        <f t="shared" si="202"/>
        <v>7217.0959872000003</v>
      </c>
      <c r="I1287" s="220">
        <f>+VLOOKUP(B:B,INSUMOS!A:H,5,FALSE)</f>
        <v>0</v>
      </c>
      <c r="J1287" s="220">
        <f t="shared" si="202"/>
        <v>0</v>
      </c>
      <c r="K1287" s="57"/>
      <c r="L1287" s="103"/>
    </row>
    <row r="1288" spans="1:12" s="33" customFormat="1" ht="15" outlineLevel="1" x14ac:dyDescent="0.2">
      <c r="A1288" s="170"/>
      <c r="B1288" s="170" t="s">
        <v>769</v>
      </c>
      <c r="C1288" s="217" t="str">
        <f>+VLOOKUP(B:B,INSUMOS!A:C,2,FALSE)</f>
        <v>PLATINA 1" X 1/8" X 6M</v>
      </c>
      <c r="D1288" s="190" t="str">
        <f>+VLOOKUP(B:B,INSUMOS!A:C,3,FALSE)</f>
        <v>ML</v>
      </c>
      <c r="E1288" s="218">
        <v>1</v>
      </c>
      <c r="F1288" s="240"/>
      <c r="G1288" s="220">
        <f>+VLOOKUP(B:B,INSUMOS!A:H,4,FALSE)</f>
        <v>5482.8884797440005</v>
      </c>
      <c r="H1288" s="220">
        <f t="shared" si="202"/>
        <v>5482.8884797440005</v>
      </c>
      <c r="I1288" s="220">
        <f>+VLOOKUP(B:B,INSUMOS!A:H,5,FALSE)</f>
        <v>0</v>
      </c>
      <c r="J1288" s="220">
        <f t="shared" si="202"/>
        <v>0</v>
      </c>
      <c r="K1288" s="57"/>
      <c r="L1288" s="103"/>
    </row>
    <row r="1289" spans="1:12" ht="15" outlineLevel="1" x14ac:dyDescent="0.2">
      <c r="A1289" s="170"/>
      <c r="B1289" s="170" t="s">
        <v>119</v>
      </c>
      <c r="C1289" s="217" t="str">
        <f>+VLOOKUP(B:B,INSUMOS!A:C,2,FALSE)</f>
        <v>SOLDADOR CON PRESTACIONES</v>
      </c>
      <c r="D1289" s="190" t="str">
        <f>+VLOOKUP(B:B,INSUMOS!A:C,3,FALSE)</f>
        <v>HH</v>
      </c>
      <c r="E1289" s="224">
        <v>1</v>
      </c>
      <c r="F1289" s="240"/>
      <c r="G1289" s="220">
        <f>+VLOOKUP(B:B,INSUMOS!A:H,4,FALSE)</f>
        <v>25843.232376</v>
      </c>
      <c r="H1289" s="220">
        <f t="shared" si="202"/>
        <v>25843.232376</v>
      </c>
      <c r="I1289" s="220">
        <f>+VLOOKUP(B:B,INSUMOS!A:H,5,FALSE)</f>
        <v>0</v>
      </c>
      <c r="J1289" s="220">
        <f t="shared" si="202"/>
        <v>0</v>
      </c>
      <c r="K1289" s="57"/>
      <c r="L1289" s="103"/>
    </row>
    <row r="1290" spans="1:12" s="33" customFormat="1" ht="15" outlineLevel="1" x14ac:dyDescent="0.2">
      <c r="A1290" s="170"/>
      <c r="B1290" s="170" t="s">
        <v>24</v>
      </c>
      <c r="C1290" s="217" t="str">
        <f>+VLOOKUP(B:B,INSUMOS!A:C,2,FALSE)</f>
        <v>OFICIAL INSTALACIONES CON PRESTACIONES</v>
      </c>
      <c r="D1290" s="190" t="str">
        <f>+VLOOKUP(B:B,INSUMOS!A:C,3,FALSE)</f>
        <v>HH</v>
      </c>
      <c r="E1290" s="218">
        <v>1</v>
      </c>
      <c r="F1290" s="240"/>
      <c r="G1290" s="220">
        <f>+VLOOKUP(B:B,INSUMOS!A:H,4,FALSE)</f>
        <v>19932.605263999998</v>
      </c>
      <c r="H1290" s="220">
        <f t="shared" si="202"/>
        <v>19932.605263999998</v>
      </c>
      <c r="I1290" s="220">
        <f>+VLOOKUP(B:B,INSUMOS!A:H,5,FALSE)</f>
        <v>0</v>
      </c>
      <c r="J1290" s="220">
        <f t="shared" si="202"/>
        <v>0</v>
      </c>
      <c r="K1290" s="57"/>
      <c r="L1290" s="103"/>
    </row>
    <row r="1291" spans="1:12" s="33" customFormat="1" ht="15" x14ac:dyDescent="0.2">
      <c r="A1291" s="211" t="s">
        <v>2155</v>
      </c>
      <c r="B1291" s="211"/>
      <c r="C1291" s="212" t="s">
        <v>2156</v>
      </c>
      <c r="D1291" s="213" t="s">
        <v>287</v>
      </c>
      <c r="E1291" s="214"/>
      <c r="F1291" s="215"/>
      <c r="G1291" s="216"/>
      <c r="H1291" s="216">
        <f>SUBTOTAL(9,H1292:H1297)</f>
        <v>222913.37164827576</v>
      </c>
      <c r="I1291" s="216"/>
      <c r="J1291" s="216">
        <f>SUBTOTAL(9,J1292:J1297)</f>
        <v>0</v>
      </c>
      <c r="K1291" s="57"/>
      <c r="L1291" s="103"/>
    </row>
    <row r="1292" spans="1:12" ht="15" outlineLevel="1" x14ac:dyDescent="0.2">
      <c r="A1292" s="170"/>
      <c r="B1292" s="170" t="s">
        <v>251</v>
      </c>
      <c r="C1292" s="217" t="str">
        <f>+VLOOKUP(B:B,INSUMOS!A:C,2,FALSE)</f>
        <v>HERRAMIENTA MENOR</v>
      </c>
      <c r="D1292" s="190" t="str">
        <f>+VLOOKUP(B:B,INSUMOS!A:C,3,FALSE)</f>
        <v>GLB</v>
      </c>
      <c r="E1292" s="218">
        <v>2</v>
      </c>
      <c r="F1292" s="240"/>
      <c r="G1292" s="220">
        <f>+VLOOKUP(B:B,INSUMOS!A:H,4,FALSE)</f>
        <v>4066.5798144</v>
      </c>
      <c r="H1292" s="220">
        <f t="shared" ref="H1292:J1297" si="203">($E1292+$F1292)*G1292</f>
        <v>8133.1596288000001</v>
      </c>
      <c r="I1292" s="220">
        <f>+VLOOKUP(B:B,INSUMOS!A:H,5,FALSE)</f>
        <v>0</v>
      </c>
      <c r="J1292" s="220">
        <f t="shared" si="203"/>
        <v>0</v>
      </c>
      <c r="K1292" s="57"/>
      <c r="L1292" s="103"/>
    </row>
    <row r="1293" spans="1:12" s="33" customFormat="1" ht="15" outlineLevel="1" x14ac:dyDescent="0.2">
      <c r="A1293" s="170"/>
      <c r="B1293" s="170" t="s">
        <v>477</v>
      </c>
      <c r="C1293" s="217" t="str">
        <f>+VLOOKUP(B:B,INSUMOS!A:C,2,FALSE)</f>
        <v xml:space="preserve">ANTICORROSIVO </v>
      </c>
      <c r="D1293" s="190" t="str">
        <f>+VLOOKUP(B:B,INSUMOS!A:C,3,FALSE)</f>
        <v>GAL</v>
      </c>
      <c r="E1293" s="218">
        <v>0.05</v>
      </c>
      <c r="F1293" s="240">
        <v>1.5E-3</v>
      </c>
      <c r="G1293" s="220">
        <f>+VLOOKUP(B:B,INSUMOS!A:H,4,FALSE)</f>
        <v>66875.951093452808</v>
      </c>
      <c r="H1293" s="220">
        <f t="shared" si="203"/>
        <v>3444.1114813128197</v>
      </c>
      <c r="I1293" s="220">
        <f>+VLOOKUP(B:B,INSUMOS!A:H,5,FALSE)</f>
        <v>0</v>
      </c>
      <c r="J1293" s="220">
        <f t="shared" si="203"/>
        <v>0</v>
      </c>
      <c r="K1293" s="57"/>
      <c r="L1293" s="103"/>
    </row>
    <row r="1294" spans="1:12" s="33" customFormat="1" ht="15" outlineLevel="1" x14ac:dyDescent="0.2">
      <c r="A1294" s="170"/>
      <c r="B1294" s="170" t="s">
        <v>1129</v>
      </c>
      <c r="C1294" s="217" t="str">
        <f>+VLOOKUP(B:B,INSUMOS!A:C,2,FALSE)</f>
        <v xml:space="preserve">LÁMINA COLD ROLLED CAL,16 DE 100 X 200 M </v>
      </c>
      <c r="D1294" s="190" t="str">
        <f>+VLOOKUP(B:B,INSUMOS!A:C,3,FALSE)</f>
        <v>UN</v>
      </c>
      <c r="E1294" s="218">
        <v>1.6</v>
      </c>
      <c r="F1294" s="240"/>
      <c r="G1294" s="220">
        <f>+VLOOKUP(B:B,INSUMOS!A:H,4,FALSE)</f>
        <v>99027.717580799988</v>
      </c>
      <c r="H1294" s="220">
        <f t="shared" si="203"/>
        <v>158444.34812928</v>
      </c>
      <c r="I1294" s="220">
        <f>+VLOOKUP(B:B,INSUMOS!A:H,5,FALSE)</f>
        <v>0</v>
      </c>
      <c r="J1294" s="220">
        <f t="shared" si="203"/>
        <v>0</v>
      </c>
      <c r="K1294" s="57"/>
      <c r="L1294" s="103"/>
    </row>
    <row r="1295" spans="1:12" s="33" customFormat="1" ht="15" outlineLevel="1" x14ac:dyDescent="0.2">
      <c r="A1295" s="170"/>
      <c r="B1295" s="170" t="s">
        <v>635</v>
      </c>
      <c r="C1295" s="217" t="str">
        <f>+VLOOKUP(B:B,INSUMOS!A:C,2,FALSE)</f>
        <v>SOLDADURA ELÉCT, 3/32” WEST ARCO</v>
      </c>
      <c r="D1295" s="190" t="str">
        <f>+VLOOKUP(B:B,INSUMOS!A:C,3,FALSE)</f>
        <v>KG</v>
      </c>
      <c r="E1295" s="218">
        <v>0.67</v>
      </c>
      <c r="F1295" s="240">
        <v>2.01E-2</v>
      </c>
      <c r="G1295" s="220">
        <f>+VLOOKUP(B:B,INSUMOS!A:H,4,FALSE)</f>
        <v>26232.844093440002</v>
      </c>
      <c r="H1295" s="220">
        <f t="shared" si="203"/>
        <v>18103.285708882948</v>
      </c>
      <c r="I1295" s="220">
        <f>+VLOOKUP(B:B,INSUMOS!A:H,5,FALSE)</f>
        <v>0</v>
      </c>
      <c r="J1295" s="220">
        <f t="shared" si="203"/>
        <v>0</v>
      </c>
      <c r="K1295" s="57"/>
      <c r="L1295" s="103"/>
    </row>
    <row r="1296" spans="1:12" s="33" customFormat="1" ht="15" outlineLevel="1" x14ac:dyDescent="0.2">
      <c r="A1296" s="170"/>
      <c r="B1296" s="170" t="s">
        <v>113</v>
      </c>
      <c r="C1296" s="217" t="str">
        <f>+VLOOKUP(B:B,INSUMOS!A:C,2,FALSE)</f>
        <v>CUADRILLA  CARPINTERIAS  (OFICIAL + AYUDANTE) CON PRESTACIONES</v>
      </c>
      <c r="D1296" s="190" t="str">
        <f>+VLOOKUP(B:B,INSUMOS!A:C,3,FALSE)</f>
        <v>HC</v>
      </c>
      <c r="E1296" s="218">
        <v>0.25</v>
      </c>
      <c r="F1296" s="240"/>
      <c r="G1296" s="220">
        <f>+VLOOKUP(B:B,INSUMOS!A:H,4,FALSE)</f>
        <v>35780.937295999996</v>
      </c>
      <c r="H1296" s="220">
        <f t="shared" si="203"/>
        <v>8945.2343239999991</v>
      </c>
      <c r="I1296" s="220">
        <f>+VLOOKUP(B:B,INSUMOS!A:H,5,FALSE)</f>
        <v>0</v>
      </c>
      <c r="J1296" s="220">
        <f t="shared" si="203"/>
        <v>0</v>
      </c>
      <c r="K1296" s="57"/>
      <c r="L1296" s="103"/>
    </row>
    <row r="1297" spans="1:12" s="33" customFormat="1" ht="15" outlineLevel="1" x14ac:dyDescent="0.2">
      <c r="A1297" s="170"/>
      <c r="B1297" s="170" t="s">
        <v>119</v>
      </c>
      <c r="C1297" s="217" t="str">
        <f>+VLOOKUP(B:B,INSUMOS!A:C,2,FALSE)</f>
        <v>SOLDADOR CON PRESTACIONES</v>
      </c>
      <c r="D1297" s="190" t="str">
        <f>+VLOOKUP(B:B,INSUMOS!A:C,3,FALSE)</f>
        <v>HH</v>
      </c>
      <c r="E1297" s="218">
        <v>1</v>
      </c>
      <c r="F1297" s="240"/>
      <c r="G1297" s="220">
        <f>+VLOOKUP(B:B,INSUMOS!A:H,4,FALSE)</f>
        <v>25843.232376</v>
      </c>
      <c r="H1297" s="220">
        <f t="shared" si="203"/>
        <v>25843.232376</v>
      </c>
      <c r="I1297" s="220">
        <f>+VLOOKUP(B:B,INSUMOS!A:H,5,FALSE)</f>
        <v>0</v>
      </c>
      <c r="J1297" s="220">
        <f t="shared" si="203"/>
        <v>0</v>
      </c>
      <c r="K1297" s="57"/>
      <c r="L1297" s="103"/>
    </row>
    <row r="1298" spans="1:12" s="33" customFormat="1" ht="15" x14ac:dyDescent="0.2">
      <c r="A1298" s="211" t="s">
        <v>2157</v>
      </c>
      <c r="B1298" s="211"/>
      <c r="C1298" s="212" t="s">
        <v>2158</v>
      </c>
      <c r="D1298" s="213" t="s">
        <v>287</v>
      </c>
      <c r="E1298" s="214"/>
      <c r="F1298" s="215"/>
      <c r="G1298" s="216"/>
      <c r="H1298" s="216">
        <f>SUBTOTAL(9,H1299:H1304)</f>
        <v>272763.54766080994</v>
      </c>
      <c r="I1298" s="216"/>
      <c r="J1298" s="216">
        <f>SUBTOTAL(9,J1299:J1304)</f>
        <v>0</v>
      </c>
      <c r="K1298" s="57"/>
      <c r="L1298" s="103"/>
    </row>
    <row r="1299" spans="1:12" ht="15" outlineLevel="1" x14ac:dyDescent="0.2">
      <c r="A1299" s="170"/>
      <c r="B1299" s="170" t="s">
        <v>251</v>
      </c>
      <c r="C1299" s="217" t="str">
        <f>+VLOOKUP(B:B,INSUMOS!A:C,2,FALSE)</f>
        <v>HERRAMIENTA MENOR</v>
      </c>
      <c r="D1299" s="190" t="str">
        <f>+VLOOKUP(B:B,INSUMOS!A:C,3,FALSE)</f>
        <v>GLB</v>
      </c>
      <c r="E1299" s="218">
        <v>2</v>
      </c>
      <c r="F1299" s="240"/>
      <c r="G1299" s="220">
        <f>+VLOOKUP(B:B,INSUMOS!A:H,4,FALSE)</f>
        <v>4066.5798144</v>
      </c>
      <c r="H1299" s="220">
        <f t="shared" ref="H1299:J1304" si="204">($E1299+$F1299)*G1299</f>
        <v>8133.1596288000001</v>
      </c>
      <c r="I1299" s="220">
        <f>+VLOOKUP(B:B,INSUMOS!A:H,5,FALSE)</f>
        <v>0</v>
      </c>
      <c r="J1299" s="220">
        <f t="shared" si="204"/>
        <v>0</v>
      </c>
      <c r="K1299" s="57"/>
      <c r="L1299" s="103"/>
    </row>
    <row r="1300" spans="1:12" s="33" customFormat="1" ht="15" outlineLevel="1" x14ac:dyDescent="0.2">
      <c r="A1300" s="170"/>
      <c r="B1300" s="170" t="s">
        <v>477</v>
      </c>
      <c r="C1300" s="217" t="str">
        <f>+VLOOKUP(B:B,INSUMOS!A:C,2,FALSE)</f>
        <v xml:space="preserve">ANTICORROSIVO </v>
      </c>
      <c r="D1300" s="190" t="str">
        <f>+VLOOKUP(B:B,INSUMOS!A:C,3,FALSE)</f>
        <v>GAL</v>
      </c>
      <c r="E1300" s="218">
        <v>0.06</v>
      </c>
      <c r="F1300" s="240">
        <v>1.8E-3</v>
      </c>
      <c r="G1300" s="220">
        <f>+VLOOKUP(B:B,INSUMOS!A:H,4,FALSE)</f>
        <v>66875.951093452808</v>
      </c>
      <c r="H1300" s="220">
        <f t="shared" si="204"/>
        <v>4132.9337775753838</v>
      </c>
      <c r="I1300" s="220">
        <f>+VLOOKUP(B:B,INSUMOS!A:H,5,FALSE)</f>
        <v>0</v>
      </c>
      <c r="J1300" s="220">
        <f t="shared" si="204"/>
        <v>0</v>
      </c>
      <c r="K1300" s="57"/>
      <c r="L1300" s="103"/>
    </row>
    <row r="1301" spans="1:12" s="33" customFormat="1" ht="15" outlineLevel="1" x14ac:dyDescent="0.2">
      <c r="A1301" s="170"/>
      <c r="B1301" s="170" t="s">
        <v>1129</v>
      </c>
      <c r="C1301" s="217" t="str">
        <f>+VLOOKUP(B:B,INSUMOS!A:C,2,FALSE)</f>
        <v xml:space="preserve">LÁMINA COLD ROLLED CAL,16 DE 100 X 200 M </v>
      </c>
      <c r="D1301" s="190" t="str">
        <f>+VLOOKUP(B:B,INSUMOS!A:C,3,FALSE)</f>
        <v>UN</v>
      </c>
      <c r="E1301" s="218">
        <v>1.8</v>
      </c>
      <c r="F1301" s="240"/>
      <c r="G1301" s="220">
        <f>+VLOOKUP(B:B,INSUMOS!A:H,4,FALSE)</f>
        <v>99027.717580799988</v>
      </c>
      <c r="H1301" s="220">
        <f t="shared" si="204"/>
        <v>178249.89164543999</v>
      </c>
      <c r="I1301" s="220">
        <f>+VLOOKUP(B:B,INSUMOS!A:H,5,FALSE)</f>
        <v>0</v>
      </c>
      <c r="J1301" s="220">
        <f t="shared" si="204"/>
        <v>0</v>
      </c>
      <c r="K1301" s="57"/>
      <c r="L1301" s="103"/>
    </row>
    <row r="1302" spans="1:12" s="33" customFormat="1" ht="15" outlineLevel="1" x14ac:dyDescent="0.2">
      <c r="A1302" s="170"/>
      <c r="B1302" s="170" t="s">
        <v>635</v>
      </c>
      <c r="C1302" s="217" t="str">
        <f>+VLOOKUP(B:B,INSUMOS!A:C,2,FALSE)</f>
        <v>SOLDADURA ELÉCT, 3/32” WEST ARCO</v>
      </c>
      <c r="D1302" s="190" t="str">
        <f>+VLOOKUP(B:B,INSUMOS!A:C,3,FALSE)</f>
        <v>KG</v>
      </c>
      <c r="E1302" s="218">
        <v>0.8</v>
      </c>
      <c r="F1302" s="240">
        <v>2.4E-2</v>
      </c>
      <c r="G1302" s="220">
        <f>+VLOOKUP(B:B,INSUMOS!A:H,4,FALSE)</f>
        <v>26232.844093440002</v>
      </c>
      <c r="H1302" s="220">
        <f t="shared" si="204"/>
        <v>21615.863532994565</v>
      </c>
      <c r="I1302" s="220">
        <f>+VLOOKUP(B:B,INSUMOS!A:H,5,FALSE)</f>
        <v>0</v>
      </c>
      <c r="J1302" s="220">
        <f t="shared" si="204"/>
        <v>0</v>
      </c>
      <c r="K1302" s="57"/>
      <c r="L1302" s="103"/>
    </row>
    <row r="1303" spans="1:12" s="33" customFormat="1" ht="15" outlineLevel="1" x14ac:dyDescent="0.2">
      <c r="A1303" s="170"/>
      <c r="B1303" s="170" t="s">
        <v>113</v>
      </c>
      <c r="C1303" s="217" t="str">
        <f>+VLOOKUP(B:B,INSUMOS!A:C,2,FALSE)</f>
        <v>CUADRILLA  CARPINTERIAS  (OFICIAL + AYUDANTE) CON PRESTACIONES</v>
      </c>
      <c r="D1303" s="190" t="str">
        <f>+VLOOKUP(B:B,INSUMOS!A:C,3,FALSE)</f>
        <v>HC</v>
      </c>
      <c r="E1303" s="218">
        <v>0.25</v>
      </c>
      <c r="F1303" s="240"/>
      <c r="G1303" s="220">
        <f>+VLOOKUP(B:B,INSUMOS!A:H,4,FALSE)</f>
        <v>35780.937295999996</v>
      </c>
      <c r="H1303" s="220">
        <f t="shared" si="204"/>
        <v>8945.2343239999991</v>
      </c>
      <c r="I1303" s="220">
        <f>+VLOOKUP(B:B,INSUMOS!A:H,5,FALSE)</f>
        <v>0</v>
      </c>
      <c r="J1303" s="220">
        <f t="shared" si="204"/>
        <v>0</v>
      </c>
      <c r="K1303" s="57"/>
      <c r="L1303" s="103"/>
    </row>
    <row r="1304" spans="1:12" s="33" customFormat="1" ht="15" outlineLevel="1" x14ac:dyDescent="0.2">
      <c r="A1304" s="170"/>
      <c r="B1304" s="170" t="s">
        <v>119</v>
      </c>
      <c r="C1304" s="217" t="str">
        <f>+VLOOKUP(B:B,INSUMOS!A:C,2,FALSE)</f>
        <v>SOLDADOR CON PRESTACIONES</v>
      </c>
      <c r="D1304" s="190" t="str">
        <f>+VLOOKUP(B:B,INSUMOS!A:C,3,FALSE)</f>
        <v>HH</v>
      </c>
      <c r="E1304" s="218">
        <v>2</v>
      </c>
      <c r="F1304" s="240"/>
      <c r="G1304" s="220">
        <f>+VLOOKUP(B:B,INSUMOS!A:H,4,FALSE)</f>
        <v>25843.232376</v>
      </c>
      <c r="H1304" s="220">
        <f t="shared" si="204"/>
        <v>51686.464752</v>
      </c>
      <c r="I1304" s="220">
        <f>+VLOOKUP(B:B,INSUMOS!A:H,5,FALSE)</f>
        <v>0</v>
      </c>
      <c r="J1304" s="220">
        <f t="shared" si="204"/>
        <v>0</v>
      </c>
      <c r="K1304" s="57"/>
      <c r="L1304" s="103"/>
    </row>
    <row r="1305" spans="1:12" s="33" customFormat="1" ht="15" x14ac:dyDescent="0.2">
      <c r="A1305" s="211" t="s">
        <v>2159</v>
      </c>
      <c r="B1305" s="211"/>
      <c r="C1305" s="212" t="s">
        <v>2160</v>
      </c>
      <c r="D1305" s="213" t="s">
        <v>287</v>
      </c>
      <c r="E1305" s="214"/>
      <c r="F1305" s="215"/>
      <c r="G1305" s="216"/>
      <c r="H1305" s="216">
        <f>SUBTOTAL(9,H1306:H1310)</f>
        <v>152993.96084189441</v>
      </c>
      <c r="I1305" s="216"/>
      <c r="J1305" s="216">
        <f>SUBTOTAL(9,J1306:J1310)</f>
        <v>0</v>
      </c>
      <c r="K1305" s="57"/>
      <c r="L1305" s="103"/>
    </row>
    <row r="1306" spans="1:12" s="33" customFormat="1" ht="15" outlineLevel="1" x14ac:dyDescent="0.2">
      <c r="A1306" s="170"/>
      <c r="B1306" s="170" t="s">
        <v>251</v>
      </c>
      <c r="C1306" s="217" t="str">
        <f>+VLOOKUP(B:B,INSUMOS!A:C,2,FALSE)</f>
        <v>HERRAMIENTA MENOR</v>
      </c>
      <c r="D1306" s="190" t="str">
        <f>+VLOOKUP(B:B,INSUMOS!A:C,3,FALSE)</f>
        <v>GLB</v>
      </c>
      <c r="E1306" s="218">
        <v>0.5</v>
      </c>
      <c r="F1306" s="240"/>
      <c r="G1306" s="220">
        <f>+VLOOKUP(B:B,INSUMOS!A:H,4,FALSE)</f>
        <v>4066.5798144</v>
      </c>
      <c r="H1306" s="220">
        <f t="shared" ref="H1306:J1310" si="205">($E1306+$F1306)*G1306</f>
        <v>2033.2899072</v>
      </c>
      <c r="I1306" s="220">
        <f>+VLOOKUP(B:B,INSUMOS!A:H,5,FALSE)</f>
        <v>0</v>
      </c>
      <c r="J1306" s="220">
        <f t="shared" si="205"/>
        <v>0</v>
      </c>
      <c r="K1306" s="57"/>
      <c r="L1306" s="103"/>
    </row>
    <row r="1307" spans="1:12" s="33" customFormat="1" ht="15" outlineLevel="1" x14ac:dyDescent="0.2">
      <c r="A1307" s="170"/>
      <c r="B1307" s="170" t="s">
        <v>1131</v>
      </c>
      <c r="C1307" s="217" t="str">
        <f>+VLOOKUP(B:B,INSUMOS!A:C,2,FALSE)</f>
        <v>VENTANA CORREDIZA 0,6X0,4 3MM EN ALUMINIO + VIDRIO</v>
      </c>
      <c r="D1307" s="190" t="str">
        <f>+VLOOKUP(B:B,INSUMOS!A:C,3,FALSE)</f>
        <v>UN</v>
      </c>
      <c r="E1307" s="218">
        <v>1</v>
      </c>
      <c r="F1307" s="240"/>
      <c r="G1307" s="220">
        <f>+VLOOKUP(B:B,INSUMOS!A:H,4,FALSE)</f>
        <v>132361.29282048001</v>
      </c>
      <c r="H1307" s="220">
        <f t="shared" si="205"/>
        <v>132361.29282048001</v>
      </c>
      <c r="I1307" s="220">
        <f>+VLOOKUP(B:B,INSUMOS!A:H,5,FALSE)</f>
        <v>0</v>
      </c>
      <c r="J1307" s="220">
        <f t="shared" si="205"/>
        <v>0</v>
      </c>
      <c r="K1307" s="57"/>
      <c r="L1307" s="103"/>
    </row>
    <row r="1308" spans="1:12" s="33" customFormat="1" ht="15" outlineLevel="1" x14ac:dyDescent="0.2">
      <c r="A1308" s="170"/>
      <c r="B1308" s="170" t="s">
        <v>777</v>
      </c>
      <c r="C1308" s="217" t="str">
        <f>+VLOOKUP(B:B,INSUMOS!A:C,2,FALSE)</f>
        <v>CHAZO PARA CARPINTERIA EN MADERA</v>
      </c>
      <c r="D1308" s="190" t="str">
        <f>+VLOOKUP(B:B,INSUMOS!A:C,3,FALSE)</f>
        <v>UN</v>
      </c>
      <c r="E1308" s="218">
        <v>2</v>
      </c>
      <c r="F1308" s="240"/>
      <c r="G1308" s="220">
        <f>+VLOOKUP(B:B,INSUMOS!A:H,4,FALSE)</f>
        <v>96.55805952</v>
      </c>
      <c r="H1308" s="220">
        <f t="shared" si="205"/>
        <v>193.11611904</v>
      </c>
      <c r="I1308" s="220">
        <f>+VLOOKUP(B:B,INSUMOS!A:H,5,FALSE)</f>
        <v>0</v>
      </c>
      <c r="J1308" s="220">
        <f t="shared" si="205"/>
        <v>0</v>
      </c>
      <c r="K1308" s="57"/>
      <c r="L1308" s="103"/>
    </row>
    <row r="1309" spans="1:12" s="33" customFormat="1" ht="15" outlineLevel="1" x14ac:dyDescent="0.2">
      <c r="A1309" s="170"/>
      <c r="B1309" s="170" t="s">
        <v>775</v>
      </c>
      <c r="C1309" s="217" t="str">
        <f>+VLOOKUP(B:B,INSUMOS!A:C,2,FALSE)</f>
        <v xml:space="preserve">TORNILLO LÁMINA AVELLANADO 10X2” </v>
      </c>
      <c r="D1309" s="190" t="str">
        <f>+VLOOKUP(B:B,INSUMOS!A:C,3,FALSE)</f>
        <v>UN</v>
      </c>
      <c r="E1309" s="218">
        <v>2</v>
      </c>
      <c r="F1309" s="240"/>
      <c r="G1309" s="220">
        <f>+VLOOKUP(B:B,INSUMOS!A:H,4,FALSE)</f>
        <v>257.89667358719998</v>
      </c>
      <c r="H1309" s="220">
        <f t="shared" si="205"/>
        <v>515.79334717439997</v>
      </c>
      <c r="I1309" s="220">
        <f>+VLOOKUP(B:B,INSUMOS!A:H,5,FALSE)</f>
        <v>0</v>
      </c>
      <c r="J1309" s="220">
        <f t="shared" si="205"/>
        <v>0</v>
      </c>
      <c r="K1309" s="57"/>
      <c r="L1309" s="103"/>
    </row>
    <row r="1310" spans="1:12" ht="15" outlineLevel="1" x14ac:dyDescent="0.2">
      <c r="A1310" s="170"/>
      <c r="B1310" s="170" t="s">
        <v>113</v>
      </c>
      <c r="C1310" s="217" t="str">
        <f>+VLOOKUP(B:B,INSUMOS!A:C,2,FALSE)</f>
        <v>CUADRILLA  CARPINTERIAS  (OFICIAL + AYUDANTE) CON PRESTACIONES</v>
      </c>
      <c r="D1310" s="190" t="str">
        <f>+VLOOKUP(B:B,INSUMOS!A:C,3,FALSE)</f>
        <v>HC</v>
      </c>
      <c r="E1310" s="218">
        <v>0.5</v>
      </c>
      <c r="F1310" s="240"/>
      <c r="G1310" s="220">
        <f>+VLOOKUP(B:B,INSUMOS!A:H,4,FALSE)</f>
        <v>35780.937295999996</v>
      </c>
      <c r="H1310" s="220">
        <f t="shared" si="205"/>
        <v>17890.468647999998</v>
      </c>
      <c r="I1310" s="220">
        <f>+VLOOKUP(B:B,INSUMOS!A:H,5,FALSE)</f>
        <v>0</v>
      </c>
      <c r="J1310" s="220">
        <f t="shared" si="205"/>
        <v>0</v>
      </c>
      <c r="K1310" s="57"/>
      <c r="L1310" s="103"/>
    </row>
    <row r="1311" spans="1:12" s="33" customFormat="1" ht="15" x14ac:dyDescent="0.2">
      <c r="A1311" s="211" t="s">
        <v>2161</v>
      </c>
      <c r="B1311" s="211"/>
      <c r="C1311" s="212" t="s">
        <v>2162</v>
      </c>
      <c r="D1311" s="213" t="s">
        <v>287</v>
      </c>
      <c r="E1311" s="214"/>
      <c r="F1311" s="215"/>
      <c r="G1311" s="216"/>
      <c r="H1311" s="216">
        <f>SUBTOTAL(9,H1312:H1316)</f>
        <v>250228.34098496</v>
      </c>
      <c r="I1311" s="216"/>
      <c r="J1311" s="216">
        <f>SUBTOTAL(9,J1312:J1316)</f>
        <v>0</v>
      </c>
      <c r="K1311" s="57"/>
      <c r="L1311" s="103"/>
    </row>
    <row r="1312" spans="1:12" s="33" customFormat="1" ht="15" outlineLevel="1" x14ac:dyDescent="0.2">
      <c r="A1312" s="170"/>
      <c r="B1312" s="170" t="s">
        <v>251</v>
      </c>
      <c r="C1312" s="217" t="str">
        <f>+VLOOKUP(B:B,INSUMOS!A:C,2,FALSE)</f>
        <v>HERRAMIENTA MENOR</v>
      </c>
      <c r="D1312" s="190" t="str">
        <f>+VLOOKUP(B:B,INSUMOS!A:C,3,FALSE)</f>
        <v>GLB</v>
      </c>
      <c r="E1312" s="218">
        <v>0.5</v>
      </c>
      <c r="F1312" s="240"/>
      <c r="G1312" s="220">
        <f>+VLOOKUP(B:B,INSUMOS!A:H,4,FALSE)</f>
        <v>4066.5798144</v>
      </c>
      <c r="H1312" s="220">
        <f t="shared" ref="H1312:J1316" si="206">($E1312+$F1312)*G1312</f>
        <v>2033.2899072</v>
      </c>
      <c r="I1312" s="220">
        <f>+VLOOKUP(B:B,INSUMOS!A:H,5,FALSE)</f>
        <v>0</v>
      </c>
      <c r="J1312" s="220">
        <f t="shared" si="206"/>
        <v>0</v>
      </c>
      <c r="K1312" s="57"/>
      <c r="L1312" s="103"/>
    </row>
    <row r="1313" spans="1:12" s="33" customFormat="1" ht="15" outlineLevel="1" x14ac:dyDescent="0.2">
      <c r="A1313" s="170"/>
      <c r="B1313" s="170" t="s">
        <v>777</v>
      </c>
      <c r="C1313" s="217" t="str">
        <f>+VLOOKUP(B:B,INSUMOS!A:C,2,FALSE)</f>
        <v>CHAZO PARA CARPINTERIA EN MADERA</v>
      </c>
      <c r="D1313" s="190" t="str">
        <f>+VLOOKUP(B:B,INSUMOS!A:C,3,FALSE)</f>
        <v>UN</v>
      </c>
      <c r="E1313" s="218">
        <v>8</v>
      </c>
      <c r="F1313" s="240">
        <v>0.12</v>
      </c>
      <c r="G1313" s="220">
        <f>+VLOOKUP(B:B,INSUMOS!A:H,4,FALSE)</f>
        <v>96.55805952</v>
      </c>
      <c r="H1313" s="220">
        <f t="shared" si="206"/>
        <v>784.05144330239989</v>
      </c>
      <c r="I1313" s="220">
        <f>+VLOOKUP(B:B,INSUMOS!A:H,5,FALSE)</f>
        <v>0</v>
      </c>
      <c r="J1313" s="220">
        <f t="shared" si="206"/>
        <v>0</v>
      </c>
      <c r="K1313" s="57"/>
      <c r="L1313" s="103"/>
    </row>
    <row r="1314" spans="1:12" s="33" customFormat="1" ht="15" outlineLevel="1" x14ac:dyDescent="0.2">
      <c r="A1314" s="170"/>
      <c r="B1314" s="170" t="s">
        <v>775</v>
      </c>
      <c r="C1314" s="217" t="str">
        <f>+VLOOKUP(B:B,INSUMOS!A:C,2,FALSE)</f>
        <v xml:space="preserve">TORNILLO LÁMINA AVELLANADO 10X2” </v>
      </c>
      <c r="D1314" s="190" t="str">
        <f>+VLOOKUP(B:B,INSUMOS!A:C,3,FALSE)</f>
        <v>UN</v>
      </c>
      <c r="E1314" s="218">
        <v>8</v>
      </c>
      <c r="F1314" s="240"/>
      <c r="G1314" s="220">
        <f>+VLOOKUP(B:B,INSUMOS!A:H,4,FALSE)</f>
        <v>257.89667358719998</v>
      </c>
      <c r="H1314" s="220">
        <f t="shared" si="206"/>
        <v>2063.1733886975999</v>
      </c>
      <c r="I1314" s="220">
        <f>+VLOOKUP(B:B,INSUMOS!A:H,5,FALSE)</f>
        <v>0</v>
      </c>
      <c r="J1314" s="220">
        <f t="shared" si="206"/>
        <v>0</v>
      </c>
      <c r="K1314" s="57"/>
      <c r="L1314" s="103"/>
    </row>
    <row r="1315" spans="1:12" s="33" customFormat="1" ht="15" outlineLevel="1" x14ac:dyDescent="0.2">
      <c r="A1315" s="170"/>
      <c r="B1315" s="170" t="s">
        <v>1133</v>
      </c>
      <c r="C1315" s="217" t="str">
        <f>+VLOOKUP(B:B,INSUMOS!A:C,2,FALSE)</f>
        <v>VENTANA CORREDIZA 1,2 X 1,2 3MM EN ALUMINIO + VIDRIO</v>
      </c>
      <c r="D1315" s="190" t="str">
        <f>+VLOOKUP(B:B,INSUMOS!A:C,3,FALSE)</f>
        <v>UN</v>
      </c>
      <c r="E1315" s="218">
        <v>1</v>
      </c>
      <c r="F1315" s="240"/>
      <c r="G1315" s="220">
        <f>+VLOOKUP(B:B,INSUMOS!A:H,4,FALSE)</f>
        <v>209566.88894976</v>
      </c>
      <c r="H1315" s="220">
        <f t="shared" si="206"/>
        <v>209566.88894976</v>
      </c>
      <c r="I1315" s="220">
        <f>+VLOOKUP(B:B,INSUMOS!A:H,5,FALSE)</f>
        <v>0</v>
      </c>
      <c r="J1315" s="220">
        <f t="shared" si="206"/>
        <v>0</v>
      </c>
      <c r="K1315" s="57"/>
      <c r="L1315" s="103"/>
    </row>
    <row r="1316" spans="1:12" ht="15" outlineLevel="1" x14ac:dyDescent="0.2">
      <c r="A1316" s="170"/>
      <c r="B1316" s="170" t="s">
        <v>113</v>
      </c>
      <c r="C1316" s="217" t="str">
        <f>+VLOOKUP(B:B,INSUMOS!A:C,2,FALSE)</f>
        <v>CUADRILLA  CARPINTERIAS  (OFICIAL + AYUDANTE) CON PRESTACIONES</v>
      </c>
      <c r="D1316" s="190" t="str">
        <f>+VLOOKUP(B:B,INSUMOS!A:C,3,FALSE)</f>
        <v>HC</v>
      </c>
      <c r="E1316" s="218">
        <v>1</v>
      </c>
      <c r="F1316" s="240"/>
      <c r="G1316" s="220">
        <f>+VLOOKUP(B:B,INSUMOS!A:H,4,FALSE)</f>
        <v>35780.937295999996</v>
      </c>
      <c r="H1316" s="220">
        <f t="shared" si="206"/>
        <v>35780.937295999996</v>
      </c>
      <c r="I1316" s="220">
        <f>+VLOOKUP(B:B,INSUMOS!A:H,5,FALSE)</f>
        <v>0</v>
      </c>
      <c r="J1316" s="220">
        <f t="shared" si="206"/>
        <v>0</v>
      </c>
      <c r="K1316" s="57"/>
      <c r="L1316" s="103"/>
    </row>
    <row r="1317" spans="1:12" s="33" customFormat="1" ht="15" x14ac:dyDescent="0.2">
      <c r="A1317" s="211" t="s">
        <v>2163</v>
      </c>
      <c r="B1317" s="211"/>
      <c r="C1317" s="212" t="s">
        <v>2164</v>
      </c>
      <c r="D1317" s="213" t="s">
        <v>233</v>
      </c>
      <c r="E1317" s="214"/>
      <c r="F1317" s="215"/>
      <c r="G1317" s="216"/>
      <c r="H1317" s="216">
        <f>SUBTOTAL(9,H1318:H1326)</f>
        <v>181099.54955183747</v>
      </c>
      <c r="I1317" s="216"/>
      <c r="J1317" s="216">
        <f>SUBTOTAL(9,J1318:J1326)</f>
        <v>0</v>
      </c>
      <c r="K1317" s="57"/>
      <c r="L1317" s="103"/>
    </row>
    <row r="1318" spans="1:12" s="33" customFormat="1" ht="15" outlineLevel="1" x14ac:dyDescent="0.2">
      <c r="A1318" s="170"/>
      <c r="B1318" s="170" t="s">
        <v>251</v>
      </c>
      <c r="C1318" s="217" t="str">
        <f>+VLOOKUP(B:B,INSUMOS!A:C,2,FALSE)</f>
        <v>HERRAMIENTA MENOR</v>
      </c>
      <c r="D1318" s="190" t="str">
        <f>+VLOOKUP(B:B,INSUMOS!A:C,3,FALSE)</f>
        <v>GLB</v>
      </c>
      <c r="E1318" s="218">
        <v>0.81469999999999998</v>
      </c>
      <c r="F1318" s="240"/>
      <c r="G1318" s="220">
        <f>+VLOOKUP(B:B,INSUMOS!A:H,4,FALSE)</f>
        <v>4066.5798144</v>
      </c>
      <c r="H1318" s="220">
        <f t="shared" ref="H1318:J1326" si="207">($E1318+$F1318)*G1318</f>
        <v>3313.0425747916797</v>
      </c>
      <c r="I1318" s="220">
        <f>+VLOOKUP(B:B,INSUMOS!A:H,5,FALSE)</f>
        <v>0</v>
      </c>
      <c r="J1318" s="220">
        <f t="shared" si="207"/>
        <v>0</v>
      </c>
      <c r="K1318" s="57"/>
      <c r="L1318" s="103"/>
    </row>
    <row r="1319" spans="1:12" s="33" customFormat="1" ht="15" outlineLevel="1" x14ac:dyDescent="0.2">
      <c r="A1319" s="170"/>
      <c r="B1319" s="170" t="s">
        <v>363</v>
      </c>
      <c r="C1319" s="217" t="str">
        <f>+VLOOKUP(B:B,INSUMOS!A:C,2,FALSE)</f>
        <v>ANGULO 1" POR 1/8" - 6 MTS</v>
      </c>
      <c r="D1319" s="190" t="str">
        <f>+VLOOKUP(B:B,INSUMOS!A:C,3,FALSE)</f>
        <v>UN</v>
      </c>
      <c r="E1319" s="218">
        <v>0.33</v>
      </c>
      <c r="F1319" s="240"/>
      <c r="G1319" s="220">
        <f>+VLOOKUP(B:B,INSUMOS!A:H,4,FALSE)</f>
        <v>44602.395955200001</v>
      </c>
      <c r="H1319" s="220">
        <f t="shared" si="207"/>
        <v>14718.790665216002</v>
      </c>
      <c r="I1319" s="220">
        <f>+VLOOKUP(B:B,INSUMOS!A:H,5,FALSE)</f>
        <v>0</v>
      </c>
      <c r="J1319" s="220">
        <f t="shared" si="207"/>
        <v>0</v>
      </c>
      <c r="K1319" s="57"/>
      <c r="L1319" s="103"/>
    </row>
    <row r="1320" spans="1:12" s="33" customFormat="1" ht="15" outlineLevel="1" x14ac:dyDescent="0.2">
      <c r="A1320" s="170"/>
      <c r="B1320" s="170" t="s">
        <v>777</v>
      </c>
      <c r="C1320" s="217" t="str">
        <f>+VLOOKUP(B:B,INSUMOS!A:C,2,FALSE)</f>
        <v>CHAZO PARA CARPINTERIA EN MADERA</v>
      </c>
      <c r="D1320" s="190" t="str">
        <f>+VLOOKUP(B:B,INSUMOS!A:C,3,FALSE)</f>
        <v>UN</v>
      </c>
      <c r="E1320" s="218">
        <v>4</v>
      </c>
      <c r="F1320" s="240">
        <v>0.12</v>
      </c>
      <c r="G1320" s="220">
        <f>+VLOOKUP(B:B,INSUMOS!A:H,4,FALSE)</f>
        <v>96.55805952</v>
      </c>
      <c r="H1320" s="220">
        <f t="shared" si="207"/>
        <v>397.8192052224</v>
      </c>
      <c r="I1320" s="220">
        <f>+VLOOKUP(B:B,INSUMOS!A:H,5,FALSE)</f>
        <v>0</v>
      </c>
      <c r="J1320" s="220">
        <f t="shared" si="207"/>
        <v>0</v>
      </c>
      <c r="K1320" s="57"/>
      <c r="L1320" s="103"/>
    </row>
    <row r="1321" spans="1:12" s="33" customFormat="1" ht="15" outlineLevel="1" x14ac:dyDescent="0.2">
      <c r="A1321" s="170"/>
      <c r="B1321" s="170" t="s">
        <v>603</v>
      </c>
      <c r="C1321" s="217" t="str">
        <f>+VLOOKUP(B:B,INSUMOS!A:C,2,FALSE)</f>
        <v>BISAGRA COBRE NUDO CABEZA PLANA 3"</v>
      </c>
      <c r="D1321" s="190" t="str">
        <f>+VLOOKUP(B:B,INSUMOS!A:C,3,FALSE)</f>
        <v>UN</v>
      </c>
      <c r="E1321" s="218">
        <v>1.05</v>
      </c>
      <c r="F1321" s="240"/>
      <c r="G1321" s="220">
        <f>+VLOOKUP(B:B,INSUMOS!A:H,4,FALSE)</f>
        <v>6746.6849280000006</v>
      </c>
      <c r="H1321" s="220">
        <f t="shared" si="207"/>
        <v>7084.0191744000012</v>
      </c>
      <c r="I1321" s="220">
        <f>+VLOOKUP(B:B,INSUMOS!A:H,5,FALSE)</f>
        <v>0</v>
      </c>
      <c r="J1321" s="220">
        <f t="shared" si="207"/>
        <v>0</v>
      </c>
      <c r="K1321" s="57"/>
      <c r="L1321" s="103"/>
    </row>
    <row r="1322" spans="1:12" s="33" customFormat="1" ht="15" outlineLevel="1" x14ac:dyDescent="0.2">
      <c r="A1322" s="170"/>
      <c r="B1322" s="170" t="s">
        <v>840</v>
      </c>
      <c r="C1322" s="217" t="str">
        <f>+VLOOKUP(B:B,INSUMOS!A:C,2,FALSE)</f>
        <v>LÁMINA GALVANIZADA CAL, 18 1,00X 2,00 M</v>
      </c>
      <c r="D1322" s="190" t="str">
        <f>+VLOOKUP(B:B,INSUMOS!A:C,3,FALSE)</f>
        <v>UN</v>
      </c>
      <c r="E1322" s="218">
        <v>0.44</v>
      </c>
      <c r="F1322" s="240"/>
      <c r="G1322" s="220">
        <f>+VLOOKUP(B:B,INSUMOS!A:H,4,FALSE)</f>
        <v>195905.16145152002</v>
      </c>
      <c r="H1322" s="220">
        <f t="shared" si="207"/>
        <v>86198.271038668812</v>
      </c>
      <c r="I1322" s="220">
        <f>+VLOOKUP(B:B,INSUMOS!A:H,5,FALSE)</f>
        <v>0</v>
      </c>
      <c r="J1322" s="220">
        <f t="shared" si="207"/>
        <v>0</v>
      </c>
      <c r="K1322" s="57"/>
      <c r="L1322" s="103"/>
    </row>
    <row r="1323" spans="1:12" s="33" customFormat="1" ht="15" outlineLevel="1" x14ac:dyDescent="0.2">
      <c r="A1323" s="170"/>
      <c r="B1323" s="170" t="s">
        <v>659</v>
      </c>
      <c r="C1323" s="217" t="str">
        <f>+VLOOKUP(B:B,INSUMOS!A:C,2,FALSE)</f>
        <v>MANIJA GATO PARA VENTANA 2693 UN 1,00</v>
      </c>
      <c r="D1323" s="190" t="str">
        <f>+VLOOKUP(B:B,INSUMOS!A:C,3,FALSE)</f>
        <v>UN</v>
      </c>
      <c r="E1323" s="218">
        <v>1</v>
      </c>
      <c r="F1323" s="240"/>
      <c r="G1323" s="220">
        <f>+VLOOKUP(B:B,INSUMOS!A:H,4,FALSE)</f>
        <v>4014.5870131199999</v>
      </c>
      <c r="H1323" s="220">
        <f t="shared" si="207"/>
        <v>4014.5870131199999</v>
      </c>
      <c r="I1323" s="220">
        <f>+VLOOKUP(B:B,INSUMOS!A:H,5,FALSE)</f>
        <v>0</v>
      </c>
      <c r="J1323" s="220">
        <f t="shared" si="207"/>
        <v>0</v>
      </c>
      <c r="K1323" s="57"/>
      <c r="L1323" s="103"/>
    </row>
    <row r="1324" spans="1:12" s="33" customFormat="1" ht="15" outlineLevel="1" x14ac:dyDescent="0.2">
      <c r="A1324" s="170"/>
      <c r="B1324" s="170" t="s">
        <v>635</v>
      </c>
      <c r="C1324" s="217" t="str">
        <f>+VLOOKUP(B:B,INSUMOS!A:C,2,FALSE)</f>
        <v>SOLDADURA ELÉCT, 3/32” WEST ARCO</v>
      </c>
      <c r="D1324" s="190" t="str">
        <f>+VLOOKUP(B:B,INSUMOS!A:C,3,FALSE)</f>
        <v>KG</v>
      </c>
      <c r="E1324" s="218">
        <v>0.8</v>
      </c>
      <c r="F1324" s="240">
        <v>2.4E-2</v>
      </c>
      <c r="G1324" s="220">
        <f>+VLOOKUP(B:B,INSUMOS!A:H,4,FALSE)</f>
        <v>26232.844093440002</v>
      </c>
      <c r="H1324" s="220">
        <f t="shared" si="207"/>
        <v>21615.863532994565</v>
      </c>
      <c r="I1324" s="220">
        <f>+VLOOKUP(B:B,INSUMOS!A:H,5,FALSE)</f>
        <v>0</v>
      </c>
      <c r="J1324" s="220">
        <f t="shared" si="207"/>
        <v>0</v>
      </c>
      <c r="K1324" s="57"/>
      <c r="L1324" s="103"/>
    </row>
    <row r="1325" spans="1:12" s="33" customFormat="1" ht="15" outlineLevel="1" x14ac:dyDescent="0.2">
      <c r="A1325" s="170"/>
      <c r="B1325" s="170" t="s">
        <v>119</v>
      </c>
      <c r="C1325" s="217" t="str">
        <f>+VLOOKUP(B:B,INSUMOS!A:C,2,FALSE)</f>
        <v>SOLDADOR CON PRESTACIONES</v>
      </c>
      <c r="D1325" s="190" t="str">
        <f>+VLOOKUP(B:B,INSUMOS!A:C,3,FALSE)</f>
        <v>HH</v>
      </c>
      <c r="E1325" s="218">
        <v>0.7</v>
      </c>
      <c r="F1325" s="240">
        <v>2.4E-2</v>
      </c>
      <c r="G1325" s="220">
        <f>+VLOOKUP(B:B,INSUMOS!A:H,4,FALSE)</f>
        <v>25843.232376</v>
      </c>
      <c r="H1325" s="220">
        <f t="shared" si="207"/>
        <v>18710.500240223999</v>
      </c>
      <c r="I1325" s="220">
        <f>+VLOOKUP(B:B,INSUMOS!A:H,5,FALSE)</f>
        <v>0</v>
      </c>
      <c r="J1325" s="220">
        <f t="shared" si="207"/>
        <v>0</v>
      </c>
      <c r="K1325" s="57"/>
      <c r="L1325" s="103"/>
    </row>
    <row r="1326" spans="1:12" s="33" customFormat="1" ht="15" outlineLevel="1" x14ac:dyDescent="0.2">
      <c r="A1326" s="170"/>
      <c r="B1326" s="170" t="s">
        <v>113</v>
      </c>
      <c r="C1326" s="217" t="str">
        <f>+VLOOKUP(B:B,INSUMOS!A:C,2,FALSE)</f>
        <v>CUADRILLA  CARPINTERIAS  (OFICIAL + AYUDANTE) CON PRESTACIONES</v>
      </c>
      <c r="D1326" s="190" t="str">
        <f>+VLOOKUP(B:B,INSUMOS!A:C,3,FALSE)</f>
        <v>HC</v>
      </c>
      <c r="E1326" s="218">
        <v>0.7</v>
      </c>
      <c r="F1326" s="240"/>
      <c r="G1326" s="220">
        <f>+VLOOKUP(B:B,INSUMOS!A:H,4,FALSE)</f>
        <v>35780.937295999996</v>
      </c>
      <c r="H1326" s="220">
        <f t="shared" si="207"/>
        <v>25046.656107199997</v>
      </c>
      <c r="I1326" s="220">
        <f>+VLOOKUP(B:B,INSUMOS!A:H,5,FALSE)</f>
        <v>0</v>
      </c>
      <c r="J1326" s="220">
        <f t="shared" si="207"/>
        <v>0</v>
      </c>
      <c r="K1326" s="57"/>
      <c r="L1326" s="103"/>
    </row>
    <row r="1327" spans="1:12" s="33" customFormat="1" ht="15" outlineLevel="1" x14ac:dyDescent="0.2">
      <c r="A1327" s="211" t="s">
        <v>2165</v>
      </c>
      <c r="B1327" s="211"/>
      <c r="C1327" s="212" t="s">
        <v>2166</v>
      </c>
      <c r="D1327" s="213" t="s">
        <v>1839</v>
      </c>
      <c r="E1327" s="214"/>
      <c r="F1327" s="215"/>
      <c r="G1327" s="216"/>
      <c r="H1327" s="216">
        <f>SUBTOTAL(9,H1328:H1330)</f>
        <v>43861.571011456006</v>
      </c>
      <c r="I1327" s="216"/>
      <c r="J1327" s="216">
        <f>SUBTOTAL(9,J1328:J1330)</f>
        <v>0</v>
      </c>
      <c r="K1327" s="57"/>
      <c r="L1327" s="103"/>
    </row>
    <row r="1328" spans="1:12" s="33" customFormat="1" ht="15" outlineLevel="1" x14ac:dyDescent="0.2">
      <c r="A1328" s="170"/>
      <c r="B1328" s="170" t="s">
        <v>771</v>
      </c>
      <c r="C1328" s="217" t="str">
        <f>+VLOOKUP(B:B,INSUMOS!A:C,2,FALSE)</f>
        <v>ANCLAJE CHAZO EXPANSIVO 1-1/2”</v>
      </c>
      <c r="D1328" s="190" t="str">
        <f>+VLOOKUP(B:B,INSUMOS!A:C,3,FALSE)</f>
        <v>UN</v>
      </c>
      <c r="E1328" s="218">
        <v>2</v>
      </c>
      <c r="F1328" s="240">
        <v>0.06</v>
      </c>
      <c r="G1328" s="220">
        <f>+VLOOKUP(B:B,INSUMOS!A:H,4,FALSE)</f>
        <v>3608.5479936000002</v>
      </c>
      <c r="H1328" s="220">
        <f t="shared" ref="H1328:J1330" si="208">($E1328+$F1328)*G1328</f>
        <v>7433.608866816001</v>
      </c>
      <c r="I1328" s="220">
        <f>+VLOOKUP(B:B,INSUMOS!A:H,5,FALSE)</f>
        <v>0</v>
      </c>
      <c r="J1328" s="220">
        <f t="shared" si="208"/>
        <v>0</v>
      </c>
      <c r="K1328" s="57"/>
      <c r="L1328" s="103"/>
    </row>
    <row r="1329" spans="1:12" s="33" customFormat="1" ht="15" outlineLevel="1" x14ac:dyDescent="0.2">
      <c r="A1329" s="170"/>
      <c r="B1329" s="170" t="s">
        <v>1457</v>
      </c>
      <c r="C1329" s="217" t="str">
        <f>+VLOOKUP(B:B,INSUMOS!A:C,2,FALSE)</f>
        <v>ESPEJO CRISTAL CLARO 4MM</v>
      </c>
      <c r="D1329" s="190" t="str">
        <f>+VLOOKUP(B:B,INSUMOS!A:C,3,FALSE)</f>
        <v>M2</v>
      </c>
      <c r="E1329" s="218">
        <v>0.24</v>
      </c>
      <c r="F1329" s="240"/>
      <c r="G1329" s="220">
        <f>+VLOOKUP(B:B,INSUMOS!A:H,4,FALSE)</f>
        <v>123668.59161600001</v>
      </c>
      <c r="H1329" s="220">
        <f t="shared" si="208"/>
        <v>29680.461987840001</v>
      </c>
      <c r="I1329" s="220">
        <f>+VLOOKUP(B:B,INSUMOS!A:H,5,FALSE)</f>
        <v>0</v>
      </c>
      <c r="J1329" s="220">
        <f t="shared" si="208"/>
        <v>0</v>
      </c>
      <c r="K1329" s="57"/>
      <c r="L1329" s="103"/>
    </row>
    <row r="1330" spans="1:12" s="33" customFormat="1" ht="15" outlineLevel="1" x14ac:dyDescent="0.2">
      <c r="A1330" s="170"/>
      <c r="B1330" s="170" t="s">
        <v>109</v>
      </c>
      <c r="C1330" s="217" t="str">
        <f>+VLOOKUP(B:B,INSUMOS!A:C,2,FALSE)</f>
        <v>CUADRILLA  INSTALACIONES (OFICIAL + AYUDANTE) CON PRESTACIONES</v>
      </c>
      <c r="D1330" s="190" t="str">
        <f>+VLOOKUP(B:B,INSUMOS!A:C,3,FALSE)</f>
        <v>HC</v>
      </c>
      <c r="E1330" s="218">
        <v>0.2</v>
      </c>
      <c r="F1330" s="240"/>
      <c r="G1330" s="220">
        <f>+VLOOKUP(B:B,INSUMOS!A:H,4,FALSE)</f>
        <v>33737.500783999996</v>
      </c>
      <c r="H1330" s="220">
        <f t="shared" si="208"/>
        <v>6747.5001567999998</v>
      </c>
      <c r="I1330" s="220">
        <f>+VLOOKUP(B:B,INSUMOS!A:H,5,FALSE)</f>
        <v>0</v>
      </c>
      <c r="J1330" s="220">
        <f t="shared" si="208"/>
        <v>0</v>
      </c>
      <c r="K1330" s="57"/>
      <c r="L1330" s="103"/>
    </row>
    <row r="1331" spans="1:12" s="33" customFormat="1" ht="15" x14ac:dyDescent="0.2">
      <c r="A1331" s="211" t="s">
        <v>2167</v>
      </c>
      <c r="B1331" s="211"/>
      <c r="C1331" s="212" t="s">
        <v>2168</v>
      </c>
      <c r="D1331" s="213" t="s">
        <v>233</v>
      </c>
      <c r="E1331" s="214"/>
      <c r="F1331" s="215"/>
      <c r="G1331" s="216"/>
      <c r="H1331" s="216">
        <f>SUBTOTAL(9,H1332:H1336)</f>
        <v>87582.278927187217</v>
      </c>
      <c r="I1331" s="216"/>
      <c r="J1331" s="216">
        <f>SUBTOTAL(9,J1332:J1336)</f>
        <v>0</v>
      </c>
      <c r="K1331" s="57"/>
      <c r="L1331" s="103"/>
    </row>
    <row r="1332" spans="1:12" s="33" customFormat="1" ht="15" outlineLevel="1" x14ac:dyDescent="0.2">
      <c r="A1332" s="165"/>
      <c r="B1332" s="165" t="s">
        <v>251</v>
      </c>
      <c r="C1332" s="217" t="str">
        <f>+VLOOKUP(B:B,INSUMOS!A:C,2,FALSE)</f>
        <v>HERRAMIENTA MENOR</v>
      </c>
      <c r="D1332" s="190" t="str">
        <f>+VLOOKUP(B:B,INSUMOS!A:C,3,FALSE)</f>
        <v>GLB</v>
      </c>
      <c r="E1332" s="218">
        <v>1</v>
      </c>
      <c r="F1332" s="240"/>
      <c r="G1332" s="220">
        <f>+VLOOKUP(B:B,INSUMOS!A:H,4,FALSE)</f>
        <v>4066.5798144</v>
      </c>
      <c r="H1332" s="220">
        <f t="shared" ref="H1332:J1336" si="209">($E1332+$F1332)*G1332</f>
        <v>4066.5798144</v>
      </c>
      <c r="I1332" s="220">
        <f>+VLOOKUP(B:B,INSUMOS!A:H,5,FALSE)</f>
        <v>0</v>
      </c>
      <c r="J1332" s="220">
        <f t="shared" si="209"/>
        <v>0</v>
      </c>
      <c r="K1332" s="57"/>
      <c r="L1332" s="103"/>
    </row>
    <row r="1333" spans="1:12" s="33" customFormat="1" ht="15" outlineLevel="1" x14ac:dyDescent="0.2">
      <c r="A1333" s="170"/>
      <c r="B1333" s="170" t="s">
        <v>1455</v>
      </c>
      <c r="C1333" s="217" t="str">
        <f>+VLOOKUP(B:B,INSUMOS!A:C,2,FALSE)</f>
        <v>VIDRIO INCOLORO PELDAR O SIMILAR DE 4 MM</v>
      </c>
      <c r="D1333" s="190" t="str">
        <f>+VLOOKUP(B:B,INSUMOS!A:C,3,FALSE)</f>
        <v>M2</v>
      </c>
      <c r="E1333" s="218">
        <v>1</v>
      </c>
      <c r="F1333" s="240"/>
      <c r="G1333" s="220">
        <f>+VLOOKUP(B:B,INSUMOS!A:H,4,FALSE)</f>
        <v>53556.051505152005</v>
      </c>
      <c r="H1333" s="220">
        <f t="shared" si="209"/>
        <v>53556.051505152005</v>
      </c>
      <c r="I1333" s="220">
        <f>+VLOOKUP(B:B,INSUMOS!A:H,5,FALSE)</f>
        <v>0</v>
      </c>
      <c r="J1333" s="220">
        <f t="shared" si="209"/>
        <v>0</v>
      </c>
      <c r="K1333" s="57"/>
      <c r="L1333" s="103"/>
    </row>
    <row r="1334" spans="1:12" ht="15" outlineLevel="1" x14ac:dyDescent="0.2">
      <c r="A1334" s="170"/>
      <c r="B1334" s="170" t="s">
        <v>1459</v>
      </c>
      <c r="C1334" s="217" t="str">
        <f>+VLOOKUP(B:B,INSUMOS!A:C,2,FALSE)</f>
        <v>PISAVIDRIO U 1/2X1/2 ANOLOC (L=6M)</v>
      </c>
      <c r="D1334" s="190" t="str">
        <f>+VLOOKUP(B:B,INSUMOS!A:C,3,FALSE)</f>
        <v>UN</v>
      </c>
      <c r="E1334" s="218">
        <v>0.7</v>
      </c>
      <c r="F1334" s="240"/>
      <c r="G1334" s="220">
        <f>+VLOOKUP(B:B,INSUMOS!A:H,4,FALSE)</f>
        <v>16304.571104256</v>
      </c>
      <c r="H1334" s="220">
        <f t="shared" si="209"/>
        <v>11413.199772979198</v>
      </c>
      <c r="I1334" s="220">
        <f>+VLOOKUP(B:B,INSUMOS!A:H,5,FALSE)</f>
        <v>0</v>
      </c>
      <c r="J1334" s="220">
        <f t="shared" si="209"/>
        <v>0</v>
      </c>
      <c r="K1334" s="57"/>
      <c r="L1334" s="103"/>
    </row>
    <row r="1335" spans="1:12" s="33" customFormat="1" ht="15" outlineLevel="1" x14ac:dyDescent="0.2">
      <c r="A1335" s="170"/>
      <c r="B1335" s="170" t="s">
        <v>745</v>
      </c>
      <c r="C1335" s="217" t="str">
        <f>+VLOOKUP(B:B,INSUMOS!A:C,2,FALSE)</f>
        <v>SILICONA VIDRIOS Y ALUMINIO 280 ML</v>
      </c>
      <c r="D1335" s="190" t="str">
        <f>+VLOOKUP(B:B,INSUMOS!A:C,3,FALSE)</f>
        <v>UN</v>
      </c>
      <c r="E1335" s="218">
        <v>0.3</v>
      </c>
      <c r="F1335" s="240">
        <v>8.9999999999999993E-3</v>
      </c>
      <c r="G1335" s="220">
        <f>+VLOOKUP(B:B,INSUMOS!A:H,4,FALSE)</f>
        <v>31071.888384000002</v>
      </c>
      <c r="H1335" s="220">
        <f t="shared" si="209"/>
        <v>9601.2135106559999</v>
      </c>
      <c r="I1335" s="220">
        <f>+VLOOKUP(B:B,INSUMOS!A:H,5,FALSE)</f>
        <v>0</v>
      </c>
      <c r="J1335" s="220">
        <f t="shared" si="209"/>
        <v>0</v>
      </c>
      <c r="K1335" s="57"/>
      <c r="L1335" s="103"/>
    </row>
    <row r="1336" spans="1:12" ht="15" outlineLevel="1" x14ac:dyDescent="0.2">
      <c r="A1336" s="165"/>
      <c r="B1336" s="165" t="s">
        <v>113</v>
      </c>
      <c r="C1336" s="217" t="str">
        <f>+VLOOKUP(B:B,INSUMOS!A:C,2,FALSE)</f>
        <v>CUADRILLA  CARPINTERIAS  (OFICIAL + AYUDANTE) CON PRESTACIONES</v>
      </c>
      <c r="D1336" s="190" t="str">
        <f>+VLOOKUP(B:B,INSUMOS!A:C,3,FALSE)</f>
        <v>HC</v>
      </c>
      <c r="E1336" s="218">
        <v>0.25</v>
      </c>
      <c r="F1336" s="240"/>
      <c r="G1336" s="220">
        <f>+VLOOKUP(B:B,INSUMOS!A:H,4,FALSE)</f>
        <v>35780.937295999996</v>
      </c>
      <c r="H1336" s="220">
        <f t="shared" si="209"/>
        <v>8945.2343239999991</v>
      </c>
      <c r="I1336" s="220">
        <f>+VLOOKUP(B:B,INSUMOS!A:H,5,FALSE)</f>
        <v>0</v>
      </c>
      <c r="J1336" s="220">
        <f t="shared" si="209"/>
        <v>0</v>
      </c>
      <c r="K1336" s="57"/>
      <c r="L1336" s="103"/>
    </row>
    <row r="1337" spans="1:12" s="33" customFormat="1" ht="45" x14ac:dyDescent="0.2">
      <c r="A1337" s="211" t="s">
        <v>2169</v>
      </c>
      <c r="B1337" s="211"/>
      <c r="C1337" s="212" t="s">
        <v>2170</v>
      </c>
      <c r="D1337" s="213" t="s">
        <v>287</v>
      </c>
      <c r="E1337" s="214"/>
      <c r="F1337" s="215"/>
      <c r="G1337" s="216"/>
      <c r="H1337" s="216">
        <f>SUBTOTAL(9,H1338:H1346)</f>
        <v>425160.40326903271</v>
      </c>
      <c r="I1337" s="216"/>
      <c r="J1337" s="216">
        <f>SUBTOTAL(9,J1338:J1346)</f>
        <v>0</v>
      </c>
      <c r="K1337" s="57"/>
      <c r="L1337" s="103"/>
    </row>
    <row r="1338" spans="1:12" s="33" customFormat="1" ht="15" outlineLevel="1" x14ac:dyDescent="0.2">
      <c r="A1338" s="165"/>
      <c r="B1338" s="165" t="s">
        <v>251</v>
      </c>
      <c r="C1338" s="217" t="str">
        <f>+VLOOKUP(B:B,INSUMOS!A:C,2,FALSE)</f>
        <v>HERRAMIENTA MENOR</v>
      </c>
      <c r="D1338" s="190" t="str">
        <f>+VLOOKUP(B:B,INSUMOS!A:C,3,FALSE)</f>
        <v>GLB</v>
      </c>
      <c r="E1338" s="218">
        <v>0.15000000349000001</v>
      </c>
      <c r="F1338" s="240"/>
      <c r="G1338" s="220">
        <f>+VLOOKUP(B:B,INSUMOS!A:H,4,FALSE)</f>
        <v>4066.5798144</v>
      </c>
      <c r="H1338" s="220">
        <f t="shared" ref="H1338:J1346" si="210">($E1338+$F1338)*G1338</f>
        <v>609.9869863523636</v>
      </c>
      <c r="I1338" s="220">
        <f>+VLOOKUP(B:B,INSUMOS!A:H,5,FALSE)</f>
        <v>0</v>
      </c>
      <c r="J1338" s="220">
        <f t="shared" si="210"/>
        <v>0</v>
      </c>
      <c r="K1338" s="57"/>
      <c r="L1338" s="103"/>
    </row>
    <row r="1339" spans="1:12" s="33" customFormat="1" ht="45" outlineLevel="1" x14ac:dyDescent="0.2">
      <c r="A1339" s="170"/>
      <c r="B1339" s="170" t="s">
        <v>1535</v>
      </c>
      <c r="C1339" s="217" t="str">
        <f>+VLOOKUP(B:B,INSUMOS!A:C,2,FALSE)</f>
        <v>SANITARIO ACUAPLUS ULTRA BLANCO CORONA IGUAL O DE SUPERIOR CALIDAD, CAPACIDAD 48 LITROS POR DESCARGA,  ALTO 598CM X ANCHO 365CM, (AHORRADOR)</v>
      </c>
      <c r="D1339" s="190" t="str">
        <f>+VLOOKUP(B:B,INSUMOS!A:C,3,FALSE)</f>
        <v>UN</v>
      </c>
      <c r="E1339" s="218">
        <v>1</v>
      </c>
      <c r="F1339" s="240"/>
      <c r="G1339" s="220">
        <f>+VLOOKUP(B:B,INSUMOS!A:H,4,FALSE)</f>
        <v>233843.81337600001</v>
      </c>
      <c r="H1339" s="220">
        <f t="shared" si="210"/>
        <v>233843.81337600001</v>
      </c>
      <c r="I1339" s="220">
        <f>+VLOOKUP(B:B,INSUMOS!A:H,5,FALSE)</f>
        <v>0</v>
      </c>
      <c r="J1339" s="220">
        <f t="shared" si="210"/>
        <v>0</v>
      </c>
      <c r="K1339" s="57"/>
      <c r="L1339" s="103"/>
    </row>
    <row r="1340" spans="1:12" s="33" customFormat="1" ht="15" outlineLevel="1" x14ac:dyDescent="0.2">
      <c r="A1340" s="170"/>
      <c r="B1340" s="170" t="s">
        <v>1577</v>
      </c>
      <c r="C1340" s="217" t="str">
        <f>+VLOOKUP(B:B,INSUMOS!A:C,2,FALSE)</f>
        <v>BARRA DE SEGURIDAD EN ACERO INOXIDABLE PARA DUCHA DE 3/4" DE 30 CM</v>
      </c>
      <c r="D1340" s="190" t="str">
        <f>+VLOOKUP(B:B,INSUMOS!A:C,3,FALSE)</f>
        <v>UN</v>
      </c>
      <c r="E1340" s="218">
        <v>1</v>
      </c>
      <c r="F1340" s="240"/>
      <c r="G1340" s="220">
        <f>+VLOOKUP(B:B,INSUMOS!A:H,4,FALSE)</f>
        <v>77371.477923840008</v>
      </c>
      <c r="H1340" s="220">
        <f t="shared" si="210"/>
        <v>77371.477923840008</v>
      </c>
      <c r="I1340" s="220">
        <f>+VLOOKUP(B:B,INSUMOS!A:H,5,FALSE)</f>
        <v>0</v>
      </c>
      <c r="J1340" s="220">
        <f t="shared" si="210"/>
        <v>0</v>
      </c>
      <c r="K1340" s="57"/>
      <c r="L1340" s="103"/>
    </row>
    <row r="1341" spans="1:12" s="33" customFormat="1" ht="15" outlineLevel="1" x14ac:dyDescent="0.2">
      <c r="A1341" s="170"/>
      <c r="B1341" s="170" t="s">
        <v>1575</v>
      </c>
      <c r="C1341" s="217" t="str">
        <f>+VLOOKUP(B:B,INSUMOS!A:C,2,FALSE)</f>
        <v xml:space="preserve">BRIDA SANITARIA  </v>
      </c>
      <c r="D1341" s="190" t="str">
        <f>+VLOOKUP(B:B,INSUMOS!A:C,3,FALSE)</f>
        <v>UN</v>
      </c>
      <c r="E1341" s="218">
        <v>1</v>
      </c>
      <c r="F1341" s="240"/>
      <c r="G1341" s="220">
        <f>+VLOOKUP(B:B,INSUMOS!A:H,4,FALSE)</f>
        <v>55638.486988800003</v>
      </c>
      <c r="H1341" s="220">
        <f t="shared" si="210"/>
        <v>55638.486988800003</v>
      </c>
      <c r="I1341" s="220">
        <f>+VLOOKUP(B:B,INSUMOS!A:H,5,FALSE)</f>
        <v>0</v>
      </c>
      <c r="J1341" s="220">
        <f t="shared" si="210"/>
        <v>0</v>
      </c>
      <c r="K1341" s="57"/>
      <c r="L1341" s="103"/>
    </row>
    <row r="1342" spans="1:12" ht="15" outlineLevel="1" x14ac:dyDescent="0.2">
      <c r="A1342" s="170"/>
      <c r="B1342" s="170" t="s">
        <v>963</v>
      </c>
      <c r="C1342" s="217" t="str">
        <f>+VLOOKUP(B:B,INSUMOS!A:C,2,FALSE)</f>
        <v>CODO 90  C X C PVC SANITARIA 4"</v>
      </c>
      <c r="D1342" s="190" t="str">
        <f>+VLOOKUP(B:B,INSUMOS!A:C,3,FALSE)</f>
        <v>UN</v>
      </c>
      <c r="E1342" s="218">
        <v>1</v>
      </c>
      <c r="F1342" s="240"/>
      <c r="G1342" s="220">
        <f>+VLOOKUP(B:B,INSUMOS!A:H,4,FALSE)</f>
        <v>18401.737881599998</v>
      </c>
      <c r="H1342" s="220">
        <f t="shared" si="210"/>
        <v>18401.737881599998</v>
      </c>
      <c r="I1342" s="220">
        <f>+VLOOKUP(B:B,INSUMOS!A:H,5,FALSE)</f>
        <v>0</v>
      </c>
      <c r="J1342" s="220">
        <f t="shared" si="210"/>
        <v>0</v>
      </c>
      <c r="K1342" s="57"/>
      <c r="L1342" s="103"/>
    </row>
    <row r="1343" spans="1:12" ht="15" outlineLevel="1" x14ac:dyDescent="0.2">
      <c r="A1343" s="170"/>
      <c r="B1343" s="170" t="s">
        <v>607</v>
      </c>
      <c r="C1343" s="217" t="str">
        <f>+VLOOKUP(B:B,INSUMOS!A:C,2,FALSE)</f>
        <v>CINTA TEFLON DE 1/2" X 10 M</v>
      </c>
      <c r="D1343" s="190" t="str">
        <f>+VLOOKUP(B:B,INSUMOS!A:C,3,FALSE)</f>
        <v>RL</v>
      </c>
      <c r="E1343" s="218">
        <v>0.19995728088102133</v>
      </c>
      <c r="F1343" s="240"/>
      <c r="G1343" s="220">
        <f>+VLOOKUP(B:B,INSUMOS!A:H,4,FALSE)</f>
        <v>1733.71233792</v>
      </c>
      <c r="H1343" s="220">
        <f t="shared" si="210"/>
        <v>346.66840492036158</v>
      </c>
      <c r="I1343" s="220">
        <f>+VLOOKUP(B:B,INSUMOS!A:H,5,FALSE)</f>
        <v>0</v>
      </c>
      <c r="J1343" s="220">
        <f t="shared" si="210"/>
        <v>0</v>
      </c>
      <c r="K1343" s="57"/>
      <c r="L1343" s="103"/>
    </row>
    <row r="1344" spans="1:12" s="33" customFormat="1" ht="15" outlineLevel="1" x14ac:dyDescent="0.2">
      <c r="A1344" s="170"/>
      <c r="B1344" s="170" t="s">
        <v>1559</v>
      </c>
      <c r="C1344" s="217" t="str">
        <f>+VLOOKUP(B:B,INSUMOS!A:C,2,FALSE)</f>
        <v>MANGUERA FLEXIBLE GRIFLEX</v>
      </c>
      <c r="D1344" s="190" t="str">
        <f>+VLOOKUP(B:B,INSUMOS!A:C,3,FALSE)</f>
        <v>UN</v>
      </c>
      <c r="E1344" s="218">
        <v>1</v>
      </c>
      <c r="F1344" s="240"/>
      <c r="G1344" s="220">
        <f>+VLOOKUP(B:B,INSUMOS!A:H,4,FALSE)</f>
        <v>3949.3855644671999</v>
      </c>
      <c r="H1344" s="220">
        <f t="shared" si="210"/>
        <v>3949.3855644671999</v>
      </c>
      <c r="I1344" s="220">
        <f>+VLOOKUP(B:B,INSUMOS!A:H,5,FALSE)</f>
        <v>0</v>
      </c>
      <c r="J1344" s="220">
        <f t="shared" si="210"/>
        <v>0</v>
      </c>
      <c r="K1344" s="57"/>
      <c r="L1344" s="103"/>
    </row>
    <row r="1345" spans="1:12" s="33" customFormat="1" ht="15" outlineLevel="1" x14ac:dyDescent="0.2">
      <c r="A1345" s="170"/>
      <c r="B1345" s="170" t="s">
        <v>193</v>
      </c>
      <c r="C1345" s="217" t="str">
        <f>+VLOOKUP(B:B,INSUMOS!A:C,2,FALSE)</f>
        <v>CEMENTO BLANCO</v>
      </c>
      <c r="D1345" s="190" t="str">
        <f>+VLOOKUP(B:B,INSUMOS!A:C,3,FALSE)</f>
        <v>KG</v>
      </c>
      <c r="E1345" s="218">
        <v>0.8</v>
      </c>
      <c r="F1345" s="240">
        <v>4.0000000000000008E-2</v>
      </c>
      <c r="G1345" s="220">
        <f>+VLOOKUP(B:B,INSUMOS!A:H,4,FALSE)</f>
        <v>1501.6016179200001</v>
      </c>
      <c r="H1345" s="220">
        <f t="shared" si="210"/>
        <v>1261.3453590528002</v>
      </c>
      <c r="I1345" s="220">
        <f>+VLOOKUP(B:B,INSUMOS!A:H,5,FALSE)</f>
        <v>0</v>
      </c>
      <c r="J1345" s="220">
        <f t="shared" si="210"/>
        <v>0</v>
      </c>
      <c r="K1345" s="57"/>
      <c r="L1345" s="103"/>
    </row>
    <row r="1346" spans="1:12" ht="15" outlineLevel="1" x14ac:dyDescent="0.2">
      <c r="A1346" s="165"/>
      <c r="B1346" s="165" t="s">
        <v>109</v>
      </c>
      <c r="C1346" s="217" t="str">
        <f>+VLOOKUP(B:B,INSUMOS!A:C,2,FALSE)</f>
        <v>CUADRILLA  INSTALACIONES (OFICIAL + AYUDANTE) CON PRESTACIONES</v>
      </c>
      <c r="D1346" s="190" t="str">
        <f>+VLOOKUP(B:B,INSUMOS!A:C,3,FALSE)</f>
        <v>HC</v>
      </c>
      <c r="E1346" s="218">
        <v>1</v>
      </c>
      <c r="F1346" s="240"/>
      <c r="G1346" s="220">
        <f>+VLOOKUP(B:B,INSUMOS!A:H,4,FALSE)</f>
        <v>33737.500783999996</v>
      </c>
      <c r="H1346" s="220">
        <f t="shared" si="210"/>
        <v>33737.500783999996</v>
      </c>
      <c r="I1346" s="220">
        <f>+VLOOKUP(B:B,INSUMOS!A:H,5,FALSE)</f>
        <v>0</v>
      </c>
      <c r="J1346" s="220">
        <f t="shared" si="210"/>
        <v>0</v>
      </c>
      <c r="K1346" s="57"/>
      <c r="L1346" s="103"/>
    </row>
    <row r="1347" spans="1:12" s="33" customFormat="1" ht="45" x14ac:dyDescent="0.2">
      <c r="A1347" s="211" t="s">
        <v>2171</v>
      </c>
      <c r="B1347" s="211"/>
      <c r="C1347" s="212" t="s">
        <v>2172</v>
      </c>
      <c r="D1347" s="213" t="s">
        <v>287</v>
      </c>
      <c r="E1347" s="214"/>
      <c r="F1347" s="215"/>
      <c r="G1347" s="216"/>
      <c r="H1347" s="216">
        <f>SUBTOTAL(9,H1348:H1355)</f>
        <v>231726.08186862082</v>
      </c>
      <c r="I1347" s="216"/>
      <c r="J1347" s="216">
        <f>SUBTOTAL(9,J1348:J1355)</f>
        <v>0</v>
      </c>
      <c r="K1347" s="57"/>
      <c r="L1347" s="103"/>
    </row>
    <row r="1348" spans="1:12" s="33" customFormat="1" ht="15" outlineLevel="1" x14ac:dyDescent="0.2">
      <c r="A1348" s="165"/>
      <c r="B1348" s="165" t="s">
        <v>251</v>
      </c>
      <c r="C1348" s="217" t="str">
        <f>+VLOOKUP(B:B,INSUMOS!A:C,2,FALSE)</f>
        <v>HERRAMIENTA MENOR</v>
      </c>
      <c r="D1348" s="190" t="str">
        <f>+VLOOKUP(B:B,INSUMOS!A:C,3,FALSE)</f>
        <v>GLB</v>
      </c>
      <c r="E1348" s="218">
        <v>0.5</v>
      </c>
      <c r="F1348" s="240"/>
      <c r="G1348" s="220">
        <f>+VLOOKUP(B:B,INSUMOS!A:H,4,FALSE)</f>
        <v>4066.5798144</v>
      </c>
      <c r="H1348" s="220">
        <f t="shared" ref="H1348:J1355" si="211">($E1348+$F1348)*G1348</f>
        <v>2033.2899072</v>
      </c>
      <c r="I1348" s="220">
        <f>+VLOOKUP(B:B,INSUMOS!A:H,5,FALSE)</f>
        <v>0</v>
      </c>
      <c r="J1348" s="220">
        <f t="shared" si="211"/>
        <v>0</v>
      </c>
      <c r="K1348" s="57"/>
      <c r="L1348" s="103"/>
    </row>
    <row r="1349" spans="1:12" s="33" customFormat="1" ht="30" outlineLevel="1" x14ac:dyDescent="0.2">
      <c r="A1349" s="170"/>
      <c r="B1349" s="170" t="s">
        <v>1539</v>
      </c>
      <c r="C1349" s="217" t="str">
        <f>+VLOOKUP(B:B,INSUMOS!A:C,2,FALSE)</f>
        <v>LAVAMANOS COLGAR ACUACER BLANCO CORONA CON ORIFICIOS PARA GRIFERÍA, MEDIDAS  47 X 37 CM, (NO INCLUYE GRIFERÍA DESAGÜES SIFÓN)</v>
      </c>
      <c r="D1349" s="190" t="str">
        <f>+VLOOKUP(B:B,INSUMOS!A:C,3,FALSE)</f>
        <v>UN</v>
      </c>
      <c r="E1349" s="218">
        <v>1</v>
      </c>
      <c r="F1349" s="240"/>
      <c r="G1349" s="220">
        <f>+VLOOKUP(B:B,INSUMOS!A:H,4,FALSE)</f>
        <v>82817.104896000004</v>
      </c>
      <c r="H1349" s="220">
        <f t="shared" si="211"/>
        <v>82817.104896000004</v>
      </c>
      <c r="I1349" s="220">
        <f>+VLOOKUP(B:B,INSUMOS!A:H,5,FALSE)</f>
        <v>0</v>
      </c>
      <c r="J1349" s="220">
        <f t="shared" si="211"/>
        <v>0</v>
      </c>
      <c r="K1349" s="57"/>
      <c r="L1349" s="103"/>
    </row>
    <row r="1350" spans="1:12" s="33" customFormat="1" ht="30" outlineLevel="1" x14ac:dyDescent="0.2">
      <c r="A1350" s="170"/>
      <c r="B1350" s="170" t="s">
        <v>1543</v>
      </c>
      <c r="C1350" s="217" t="str">
        <f>+VLOOKUP(B:B,INSUMOS!A:C,2,FALSE)</f>
        <v>GRIFERÍA LAVAMANOS INDIVIDUAL HELVETIA GRICOL IGUAL O DE SUPERIOR CALIDAD,</v>
      </c>
      <c r="D1350" s="190" t="str">
        <f>+VLOOKUP(B:B,INSUMOS!A:C,3,FALSE)</f>
        <v>UN</v>
      </c>
      <c r="E1350" s="218">
        <v>1</v>
      </c>
      <c r="F1350" s="240"/>
      <c r="G1350" s="220">
        <f>+VLOOKUP(B:B,INSUMOS!A:H,4,FALSE)</f>
        <v>82817.104896000004</v>
      </c>
      <c r="H1350" s="220">
        <f t="shared" si="211"/>
        <v>82817.104896000004</v>
      </c>
      <c r="I1350" s="220">
        <f>+VLOOKUP(B:B,INSUMOS!A:H,5,FALSE)</f>
        <v>0</v>
      </c>
      <c r="J1350" s="220">
        <f t="shared" si="211"/>
        <v>0</v>
      </c>
      <c r="K1350" s="57"/>
      <c r="L1350" s="103"/>
    </row>
    <row r="1351" spans="1:12" s="33" customFormat="1" ht="15" outlineLevel="1" x14ac:dyDescent="0.2">
      <c r="A1351" s="170"/>
      <c r="B1351" s="170" t="s">
        <v>1549</v>
      </c>
      <c r="C1351" s="217" t="str">
        <f>+VLOOKUP(B:B,INSUMOS!A:C,2,FALSE)</f>
        <v>SIFÓN TIPO BOTELLA GRIS GRIVAL DE SUPERIOR CALIDAD,</v>
      </c>
      <c r="D1351" s="190" t="str">
        <f>+VLOOKUP(B:B,INSUMOS!A:C,3,FALSE)</f>
        <v>UN</v>
      </c>
      <c r="E1351" s="218">
        <v>1</v>
      </c>
      <c r="F1351" s="240"/>
      <c r="G1351" s="220">
        <f>+VLOOKUP(B:B,INSUMOS!A:H,4,FALSE)</f>
        <v>12387.4953520128</v>
      </c>
      <c r="H1351" s="220">
        <f t="shared" si="211"/>
        <v>12387.4953520128</v>
      </c>
      <c r="I1351" s="220">
        <f>+VLOOKUP(B:B,INSUMOS!A:H,5,FALSE)</f>
        <v>0</v>
      </c>
      <c r="J1351" s="220">
        <f t="shared" si="211"/>
        <v>0</v>
      </c>
      <c r="K1351" s="57"/>
      <c r="L1351" s="103"/>
    </row>
    <row r="1352" spans="1:12" s="33" customFormat="1" ht="15" outlineLevel="1" x14ac:dyDescent="0.2">
      <c r="A1352" s="170"/>
      <c r="B1352" s="170" t="s">
        <v>1547</v>
      </c>
      <c r="C1352" s="217" t="str">
        <f>+VLOOKUP(B:B,INSUMOS!A:C,2,FALSE)</f>
        <v>DESAGÜE SENCILLO INTEGRADO REBOSE GRIVAL DE IGUAL O SUPERIOR CALIDAD,</v>
      </c>
      <c r="D1352" s="190" t="str">
        <f>+VLOOKUP(B:B,INSUMOS!A:C,3,FALSE)</f>
        <v>UN</v>
      </c>
      <c r="E1352" s="218">
        <v>1</v>
      </c>
      <c r="F1352" s="240"/>
      <c r="G1352" s="220">
        <f>+VLOOKUP(B:B,INSUMOS!A:H,4,FALSE)</f>
        <v>11636.484096</v>
      </c>
      <c r="H1352" s="220">
        <f t="shared" si="211"/>
        <v>11636.484096</v>
      </c>
      <c r="I1352" s="220">
        <f>+VLOOKUP(B:B,INSUMOS!A:H,5,FALSE)</f>
        <v>0</v>
      </c>
      <c r="J1352" s="220">
        <f t="shared" si="211"/>
        <v>0</v>
      </c>
      <c r="K1352" s="57"/>
      <c r="L1352" s="103"/>
    </row>
    <row r="1353" spans="1:12" s="33" customFormat="1" ht="15" outlineLevel="1" x14ac:dyDescent="0.2">
      <c r="A1353" s="170"/>
      <c r="B1353" s="170" t="s">
        <v>1551</v>
      </c>
      <c r="C1353" s="217" t="str">
        <f>+VLOOKUP(B:B,INSUMOS!A:C,2,FALSE)</f>
        <v>ACOPLE 1/2" X 1/2 40 CM PLÁSTICO  GRIVAL DE SUPERIOR CALIDAD,</v>
      </c>
      <c r="D1353" s="190" t="str">
        <f>+VLOOKUP(B:B,INSUMOS!A:C,3,FALSE)</f>
        <v>UN</v>
      </c>
      <c r="E1353" s="218">
        <v>1</v>
      </c>
      <c r="F1353" s="240"/>
      <c r="G1353" s="220">
        <f>+VLOOKUP(B:B,INSUMOS!A:H,4,FALSE)</f>
        <v>5508.7610880000002</v>
      </c>
      <c r="H1353" s="220">
        <f t="shared" si="211"/>
        <v>5508.7610880000002</v>
      </c>
      <c r="I1353" s="220">
        <f>+VLOOKUP(B:B,INSUMOS!A:H,5,FALSE)</f>
        <v>0</v>
      </c>
      <c r="J1353" s="220">
        <f t="shared" si="211"/>
        <v>0</v>
      </c>
      <c r="K1353" s="57"/>
      <c r="L1353" s="103"/>
    </row>
    <row r="1354" spans="1:12" s="33" customFormat="1" ht="15" outlineLevel="1" x14ac:dyDescent="0.2">
      <c r="A1354" s="170"/>
      <c r="B1354" s="170" t="s">
        <v>193</v>
      </c>
      <c r="C1354" s="217" t="str">
        <f>+VLOOKUP(B:B,INSUMOS!A:C,2,FALSE)</f>
        <v>CEMENTO BLANCO</v>
      </c>
      <c r="D1354" s="190" t="str">
        <f>+VLOOKUP(B:B,INSUMOS!A:C,3,FALSE)</f>
        <v>KG</v>
      </c>
      <c r="E1354" s="218">
        <v>0.5</v>
      </c>
      <c r="F1354" s="240">
        <v>2.5000000000000001E-2</v>
      </c>
      <c r="G1354" s="220">
        <f>+VLOOKUP(B:B,INSUMOS!A:H,4,FALSE)</f>
        <v>1501.6016179200001</v>
      </c>
      <c r="H1354" s="220">
        <f t="shared" si="211"/>
        <v>788.34084940800005</v>
      </c>
      <c r="I1354" s="220">
        <f>+VLOOKUP(B:B,INSUMOS!A:H,5,FALSE)</f>
        <v>0</v>
      </c>
      <c r="J1354" s="220">
        <f t="shared" si="211"/>
        <v>0</v>
      </c>
      <c r="K1354" s="57"/>
      <c r="L1354" s="103"/>
    </row>
    <row r="1355" spans="1:12" s="33" customFormat="1" ht="15" outlineLevel="1" x14ac:dyDescent="0.2">
      <c r="A1355" s="165"/>
      <c r="B1355" s="165" t="s">
        <v>109</v>
      </c>
      <c r="C1355" s="217" t="str">
        <f>+VLOOKUP(B:B,INSUMOS!A:C,2,FALSE)</f>
        <v>CUADRILLA  INSTALACIONES (OFICIAL + AYUDANTE) CON PRESTACIONES</v>
      </c>
      <c r="D1355" s="190" t="str">
        <f>+VLOOKUP(B:B,INSUMOS!A:C,3,FALSE)</f>
        <v>HC</v>
      </c>
      <c r="E1355" s="218">
        <v>1</v>
      </c>
      <c r="F1355" s="240"/>
      <c r="G1355" s="220">
        <f>+VLOOKUP(B:B,INSUMOS!A:H,4,FALSE)</f>
        <v>33737.500783999996</v>
      </c>
      <c r="H1355" s="220">
        <f t="shared" si="211"/>
        <v>33737.500783999996</v>
      </c>
      <c r="I1355" s="220">
        <f>+VLOOKUP(B:B,INSUMOS!A:H,5,FALSE)</f>
        <v>0</v>
      </c>
      <c r="J1355" s="220">
        <f t="shared" si="211"/>
        <v>0</v>
      </c>
      <c r="K1355" s="57"/>
      <c r="L1355" s="103"/>
    </row>
    <row r="1356" spans="1:12" s="33" customFormat="1" ht="45" x14ac:dyDescent="0.2">
      <c r="A1356" s="211" t="s">
        <v>2173</v>
      </c>
      <c r="B1356" s="211"/>
      <c r="C1356" s="212" t="s">
        <v>2174</v>
      </c>
      <c r="D1356" s="213" t="s">
        <v>287</v>
      </c>
      <c r="E1356" s="214"/>
      <c r="F1356" s="215"/>
      <c r="G1356" s="216"/>
      <c r="H1356" s="216">
        <f>SUBTOTAL(9,H1357:H1366)</f>
        <v>530106.39479404804</v>
      </c>
      <c r="I1356" s="216"/>
      <c r="J1356" s="216">
        <f>SUBTOTAL(9,J1357:J1366)</f>
        <v>0</v>
      </c>
      <c r="K1356" s="57"/>
      <c r="L1356" s="103"/>
    </row>
    <row r="1357" spans="1:12" s="33" customFormat="1" ht="15" outlineLevel="1" x14ac:dyDescent="0.2">
      <c r="A1357" s="170"/>
      <c r="B1357" s="170" t="s">
        <v>251</v>
      </c>
      <c r="C1357" s="217" t="str">
        <f>+VLOOKUP(B:B,INSUMOS!A:C,2,FALSE)</f>
        <v>HERRAMIENTA MENOR</v>
      </c>
      <c r="D1357" s="190" t="str">
        <f>+VLOOKUP(B:B,INSUMOS!A:C,3,FALSE)</f>
        <v>GLB</v>
      </c>
      <c r="E1357" s="218">
        <v>0.2</v>
      </c>
      <c r="F1357" s="240"/>
      <c r="G1357" s="220">
        <f>+VLOOKUP(B:B,INSUMOS!A:H,4,FALSE)</f>
        <v>4066.5798144</v>
      </c>
      <c r="H1357" s="220">
        <f t="shared" ref="H1357:J1366" si="212">($E1357+$F1357)*G1357</f>
        <v>813.31596288000003</v>
      </c>
      <c r="I1357" s="220">
        <f>+VLOOKUP(B:B,INSUMOS!A:H,5,FALSE)</f>
        <v>0</v>
      </c>
      <c r="J1357" s="220">
        <f t="shared" si="212"/>
        <v>0</v>
      </c>
      <c r="K1357" s="57"/>
      <c r="L1357" s="103"/>
    </row>
    <row r="1358" spans="1:12" ht="45" outlineLevel="1" x14ac:dyDescent="0.2">
      <c r="A1358" s="170"/>
      <c r="B1358" s="170" t="s">
        <v>1541</v>
      </c>
      <c r="C1358" s="217" t="str">
        <f>+VLOOKUP(B:B,INSUMOS!A:C,2,FALSE)</f>
        <v>COMBO ACUAPLUS ULTRA SANITARIO + LAVAMANOS SIN PEDESTAL + GRIFERÍA + ACCESORIOS BLANCO CORONA  IGUAL O DE SUPERIOR CALIDAD, (NO INCLUYE DESAGÜES SIFÓN)</v>
      </c>
      <c r="D1358" s="190" t="str">
        <f>+VLOOKUP(B:B,INSUMOS!A:C,3,FALSE)</f>
        <v>UN</v>
      </c>
      <c r="E1358" s="218">
        <v>1</v>
      </c>
      <c r="F1358" s="240"/>
      <c r="G1358" s="220">
        <f>+VLOOKUP(B:B,INSUMOS!A:H,4,FALSE)</f>
        <v>435625.39929600002</v>
      </c>
      <c r="H1358" s="220">
        <f t="shared" si="212"/>
        <v>435625.39929600002</v>
      </c>
      <c r="I1358" s="220">
        <f>+VLOOKUP(B:B,INSUMOS!A:H,5,FALSE)</f>
        <v>0</v>
      </c>
      <c r="J1358" s="220">
        <f t="shared" si="212"/>
        <v>0</v>
      </c>
      <c r="K1358" s="57"/>
      <c r="L1358" s="103"/>
    </row>
    <row r="1359" spans="1:12" s="33" customFormat="1" ht="15" outlineLevel="1" x14ac:dyDescent="0.2">
      <c r="A1359" s="170"/>
      <c r="B1359" s="170" t="s">
        <v>1547</v>
      </c>
      <c r="C1359" s="217" t="str">
        <f>+VLOOKUP(B:B,INSUMOS!A:C,2,FALSE)</f>
        <v>DESAGÜE SENCILLO INTEGRADO REBOSE GRIVAL DE IGUAL O SUPERIOR CALIDAD,</v>
      </c>
      <c r="D1359" s="190" t="str">
        <f>+VLOOKUP(B:B,INSUMOS!A:C,3,FALSE)</f>
        <v>UN</v>
      </c>
      <c r="E1359" s="218">
        <v>1</v>
      </c>
      <c r="F1359" s="240"/>
      <c r="G1359" s="220">
        <f>+VLOOKUP(B:B,INSUMOS!A:H,4,FALSE)</f>
        <v>11636.484096</v>
      </c>
      <c r="H1359" s="220">
        <f t="shared" si="212"/>
        <v>11636.484096</v>
      </c>
      <c r="I1359" s="220">
        <f>+VLOOKUP(B:B,INSUMOS!A:H,5,FALSE)</f>
        <v>0</v>
      </c>
      <c r="J1359" s="220">
        <f t="shared" si="212"/>
        <v>0</v>
      </c>
      <c r="K1359" s="57"/>
      <c r="L1359" s="103"/>
    </row>
    <row r="1360" spans="1:12" s="33" customFormat="1" ht="15" outlineLevel="1" x14ac:dyDescent="0.2">
      <c r="A1360" s="170"/>
      <c r="B1360" s="170" t="s">
        <v>1549</v>
      </c>
      <c r="C1360" s="217" t="str">
        <f>+VLOOKUP(B:B,INSUMOS!A:C,2,FALSE)</f>
        <v>SIFÓN TIPO BOTELLA GRIS GRIVAL DE SUPERIOR CALIDAD,</v>
      </c>
      <c r="D1360" s="190" t="str">
        <f>+VLOOKUP(B:B,INSUMOS!A:C,3,FALSE)</f>
        <v>UN</v>
      </c>
      <c r="E1360" s="218">
        <v>1</v>
      </c>
      <c r="F1360" s="240"/>
      <c r="G1360" s="220">
        <f>+VLOOKUP(B:B,INSUMOS!A:H,4,FALSE)</f>
        <v>12387.4953520128</v>
      </c>
      <c r="H1360" s="220">
        <f t="shared" si="212"/>
        <v>12387.4953520128</v>
      </c>
      <c r="I1360" s="220">
        <f>+VLOOKUP(B:B,INSUMOS!A:H,5,FALSE)</f>
        <v>0</v>
      </c>
      <c r="J1360" s="220">
        <f t="shared" si="212"/>
        <v>0</v>
      </c>
      <c r="K1360" s="57"/>
      <c r="L1360" s="103"/>
    </row>
    <row r="1361" spans="1:12" s="33" customFormat="1" ht="15" outlineLevel="1" x14ac:dyDescent="0.2">
      <c r="A1361" s="170"/>
      <c r="B1361" s="170" t="s">
        <v>1559</v>
      </c>
      <c r="C1361" s="217" t="str">
        <f>+VLOOKUP(B:B,INSUMOS!A:C,2,FALSE)</f>
        <v>MANGUERA FLEXIBLE GRIFLEX</v>
      </c>
      <c r="D1361" s="190" t="str">
        <f>+VLOOKUP(B:B,INSUMOS!A:C,3,FALSE)</f>
        <v>UN</v>
      </c>
      <c r="E1361" s="218">
        <v>1</v>
      </c>
      <c r="F1361" s="240"/>
      <c r="G1361" s="220">
        <f>+VLOOKUP(B:B,INSUMOS!A:H,4,FALSE)</f>
        <v>3949.3855644671999</v>
      </c>
      <c r="H1361" s="220">
        <f t="shared" si="212"/>
        <v>3949.3855644671999</v>
      </c>
      <c r="I1361" s="220">
        <f>+VLOOKUP(B:B,INSUMOS!A:H,5,FALSE)</f>
        <v>0</v>
      </c>
      <c r="J1361" s="220">
        <f t="shared" si="212"/>
        <v>0</v>
      </c>
      <c r="K1361" s="57"/>
      <c r="L1361" s="103"/>
    </row>
    <row r="1362" spans="1:12" s="33" customFormat="1" ht="15" outlineLevel="1" x14ac:dyDescent="0.2">
      <c r="A1362" s="170"/>
      <c r="B1362" s="170" t="s">
        <v>607</v>
      </c>
      <c r="C1362" s="217" t="str">
        <f>+VLOOKUP(B:B,INSUMOS!A:C,2,FALSE)</f>
        <v>CINTA TEFLON DE 1/2" X 10 M</v>
      </c>
      <c r="D1362" s="190" t="str">
        <f>+VLOOKUP(B:B,INSUMOS!A:C,3,FALSE)</f>
        <v>RL</v>
      </c>
      <c r="E1362" s="224">
        <v>0.2</v>
      </c>
      <c r="F1362" s="241"/>
      <c r="G1362" s="220">
        <f>+VLOOKUP(B:B,INSUMOS!A:H,4,FALSE)</f>
        <v>1733.71233792</v>
      </c>
      <c r="H1362" s="220">
        <f t="shared" si="212"/>
        <v>346.742467584</v>
      </c>
      <c r="I1362" s="220">
        <f>+VLOOKUP(B:B,INSUMOS!A:H,5,FALSE)</f>
        <v>0</v>
      </c>
      <c r="J1362" s="220">
        <f t="shared" si="212"/>
        <v>0</v>
      </c>
      <c r="K1362" s="57"/>
      <c r="L1362" s="103"/>
    </row>
    <row r="1363" spans="1:12" s="33" customFormat="1" ht="15" outlineLevel="1" x14ac:dyDescent="0.2">
      <c r="A1363" s="170"/>
      <c r="B1363" s="170" t="s">
        <v>741</v>
      </c>
      <c r="C1363" s="217" t="str">
        <f>+VLOOKUP(B:B,INSUMOS!A:C,2,FALSE)</f>
        <v>NIPLE GALVANIZADO 1/2" X 3 CM</v>
      </c>
      <c r="D1363" s="190" t="str">
        <f>+VLOOKUP(B:B,INSUMOS!A:C,3,FALSE)</f>
        <v>UN</v>
      </c>
      <c r="E1363" s="218">
        <v>2</v>
      </c>
      <c r="F1363" s="240"/>
      <c r="G1363" s="220">
        <f>+VLOOKUP(B:B,INSUMOS!A:H,4,FALSE)</f>
        <v>3750.9092351999998</v>
      </c>
      <c r="H1363" s="220">
        <f t="shared" si="212"/>
        <v>7501.8184703999996</v>
      </c>
      <c r="I1363" s="220">
        <f>+VLOOKUP(B:B,INSUMOS!A:H,5,FALSE)</f>
        <v>0</v>
      </c>
      <c r="J1363" s="220">
        <f t="shared" si="212"/>
        <v>0</v>
      </c>
      <c r="K1363" s="57"/>
      <c r="L1363" s="103"/>
    </row>
    <row r="1364" spans="1:12" s="33" customFormat="1" ht="15" outlineLevel="1" x14ac:dyDescent="0.2">
      <c r="A1364" s="170"/>
      <c r="B1364" s="170" t="s">
        <v>743</v>
      </c>
      <c r="C1364" s="217" t="str">
        <f>+VLOOKUP(B:B,INSUMOS!A:C,2,FALSE)</f>
        <v>TEE GALVANIZADO 1/2"</v>
      </c>
      <c r="D1364" s="190" t="str">
        <f>+VLOOKUP(B:B,INSUMOS!A:C,3,FALSE)</f>
        <v>UN</v>
      </c>
      <c r="E1364" s="218">
        <v>1</v>
      </c>
      <c r="F1364" s="240"/>
      <c r="G1364" s="220">
        <f>+VLOOKUP(B:B,INSUMOS!A:H,4,FALSE)</f>
        <v>5437.5804672000004</v>
      </c>
      <c r="H1364" s="220">
        <f t="shared" si="212"/>
        <v>5437.5804672000004</v>
      </c>
      <c r="I1364" s="220">
        <f>+VLOOKUP(B:B,INSUMOS!A:H,5,FALSE)</f>
        <v>0</v>
      </c>
      <c r="J1364" s="220">
        <f t="shared" si="212"/>
        <v>0</v>
      </c>
      <c r="K1364" s="57"/>
      <c r="L1364" s="103"/>
    </row>
    <row r="1365" spans="1:12" s="33" customFormat="1" ht="15" outlineLevel="1" x14ac:dyDescent="0.2">
      <c r="A1365" s="170"/>
      <c r="B1365" s="170" t="s">
        <v>193</v>
      </c>
      <c r="C1365" s="217" t="str">
        <f>+VLOOKUP(B:B,INSUMOS!A:C,2,FALSE)</f>
        <v>CEMENTO BLANCO</v>
      </c>
      <c r="D1365" s="190" t="str">
        <f>+VLOOKUP(B:B,INSUMOS!A:C,3,FALSE)</f>
        <v>KG</v>
      </c>
      <c r="E1365" s="218">
        <v>1.2</v>
      </c>
      <c r="F1365" s="241"/>
      <c r="G1365" s="220">
        <f>+VLOOKUP(B:B,INSUMOS!A:H,4,FALSE)</f>
        <v>1501.6016179200001</v>
      </c>
      <c r="H1365" s="220">
        <f t="shared" si="212"/>
        <v>1801.921941504</v>
      </c>
      <c r="I1365" s="220">
        <f>+VLOOKUP(B:B,INSUMOS!A:H,5,FALSE)</f>
        <v>0</v>
      </c>
      <c r="J1365" s="220">
        <f t="shared" si="212"/>
        <v>0</v>
      </c>
      <c r="K1365" s="57"/>
      <c r="L1365" s="103"/>
    </row>
    <row r="1366" spans="1:12" s="33" customFormat="1" ht="15" outlineLevel="1" x14ac:dyDescent="0.2">
      <c r="A1366" s="165"/>
      <c r="B1366" s="165" t="s">
        <v>109</v>
      </c>
      <c r="C1366" s="217" t="str">
        <f>+VLOOKUP(B:B,INSUMOS!A:C,2,FALSE)</f>
        <v>CUADRILLA  INSTALACIONES (OFICIAL + AYUDANTE) CON PRESTACIONES</v>
      </c>
      <c r="D1366" s="190" t="str">
        <f>+VLOOKUP(B:B,INSUMOS!A:C,3,FALSE)</f>
        <v>HC</v>
      </c>
      <c r="E1366" s="218">
        <v>1.5</v>
      </c>
      <c r="F1366" s="240"/>
      <c r="G1366" s="220">
        <f>+VLOOKUP(B:B,INSUMOS!A:H,4,FALSE)</f>
        <v>33737.500783999996</v>
      </c>
      <c r="H1366" s="220">
        <f t="shared" si="212"/>
        <v>50606.251175999991</v>
      </c>
      <c r="I1366" s="220">
        <f>+VLOOKUP(B:B,INSUMOS!A:H,5,FALSE)</f>
        <v>0</v>
      </c>
      <c r="J1366" s="220">
        <f t="shared" si="212"/>
        <v>0</v>
      </c>
      <c r="K1366" s="57"/>
      <c r="L1366" s="103"/>
    </row>
    <row r="1367" spans="1:12" s="33" customFormat="1" ht="15" x14ac:dyDescent="0.2">
      <c r="A1367" s="211" t="s">
        <v>2175</v>
      </c>
      <c r="B1367" s="211"/>
      <c r="C1367" s="212" t="s">
        <v>2176</v>
      </c>
      <c r="D1367" s="213" t="s">
        <v>287</v>
      </c>
      <c r="E1367" s="214"/>
      <c r="F1367" s="215"/>
      <c r="G1367" s="216"/>
      <c r="H1367" s="216">
        <f>SUBTOTAL(9,H1368:H1371)</f>
        <v>106891.69842795674</v>
      </c>
      <c r="I1367" s="216"/>
      <c r="J1367" s="216">
        <f>SUBTOTAL(9,J1368:J1371)</f>
        <v>0</v>
      </c>
      <c r="K1367" s="57"/>
      <c r="L1367" s="103"/>
    </row>
    <row r="1368" spans="1:12" s="33" customFormat="1" ht="15" outlineLevel="1" x14ac:dyDescent="0.2">
      <c r="A1368" s="165"/>
      <c r="B1368" s="165" t="s">
        <v>251</v>
      </c>
      <c r="C1368" s="217" t="str">
        <f>+VLOOKUP(B:B,INSUMOS!A:C,2,FALSE)</f>
        <v>HERRAMIENTA MENOR</v>
      </c>
      <c r="D1368" s="190" t="str">
        <f>+VLOOKUP(B:B,INSUMOS!A:C,3,FALSE)</f>
        <v>GLB</v>
      </c>
      <c r="E1368" s="218">
        <v>0.5</v>
      </c>
      <c r="F1368" s="240"/>
      <c r="G1368" s="220">
        <f>+VLOOKUP(B:B,INSUMOS!A:H,4,FALSE)</f>
        <v>4066.5798144</v>
      </c>
      <c r="H1368" s="220">
        <f t="shared" ref="H1368:J1371" si="213">($E1368+$F1368)*G1368</f>
        <v>2033.2899072</v>
      </c>
      <c r="I1368" s="220">
        <f>+VLOOKUP(B:B,INSUMOS!A:H,5,FALSE)</f>
        <v>0</v>
      </c>
      <c r="J1368" s="220">
        <f t="shared" si="213"/>
        <v>0</v>
      </c>
      <c r="K1368" s="57"/>
      <c r="L1368" s="103"/>
    </row>
    <row r="1369" spans="1:12" s="33" customFormat="1" ht="15" outlineLevel="1" x14ac:dyDescent="0.2">
      <c r="A1369" s="170"/>
      <c r="B1369" s="170" t="s">
        <v>1579</v>
      </c>
      <c r="C1369" s="217" t="str">
        <f>+VLOOKUP(B:B,INSUMOS!A:C,2,FALSE)</f>
        <v>DUCHA ELÉCTRICA 110V SUPER POWER 3T GRIVAL- IGUAL O CALIDAD SUPERIOR</v>
      </c>
      <c r="D1369" s="190" t="str">
        <f>+VLOOKUP(B:B,INSUMOS!A:C,3,FALSE)</f>
        <v>UN</v>
      </c>
      <c r="E1369" s="218">
        <v>1</v>
      </c>
      <c r="F1369" s="240"/>
      <c r="G1369" s="220">
        <f>+VLOOKUP(B:B,INSUMOS!A:H,4,FALSE)</f>
        <v>91069.934622412809</v>
      </c>
      <c r="H1369" s="220">
        <f t="shared" si="213"/>
        <v>91069.934622412809</v>
      </c>
      <c r="I1369" s="220">
        <f>+VLOOKUP(B:B,INSUMOS!A:H,5,FALSE)</f>
        <v>0</v>
      </c>
      <c r="J1369" s="220">
        <f t="shared" si="213"/>
        <v>0</v>
      </c>
      <c r="K1369" s="57"/>
      <c r="L1369" s="103"/>
    </row>
    <row r="1370" spans="1:12" ht="15" outlineLevel="1" x14ac:dyDescent="0.2">
      <c r="A1370" s="170"/>
      <c r="B1370" s="170" t="s">
        <v>607</v>
      </c>
      <c r="C1370" s="217" t="str">
        <f>+VLOOKUP(B:B,INSUMOS!A:C,2,FALSE)</f>
        <v>CINTA TEFLON DE 1/2" X 10 M</v>
      </c>
      <c r="D1370" s="190" t="str">
        <f>+VLOOKUP(B:B,INSUMOS!A:C,3,FALSE)</f>
        <v>RL</v>
      </c>
      <c r="E1370" s="218">
        <v>0.50000088906555717</v>
      </c>
      <c r="F1370" s="241"/>
      <c r="G1370" s="220">
        <f>+VLOOKUP(B:B,INSUMOS!A:H,4,FALSE)</f>
        <v>1733.71233792</v>
      </c>
      <c r="H1370" s="220">
        <f t="shared" si="213"/>
        <v>866.85771034392565</v>
      </c>
      <c r="I1370" s="220">
        <f>+VLOOKUP(B:B,INSUMOS!A:H,5,FALSE)</f>
        <v>0</v>
      </c>
      <c r="J1370" s="220">
        <f t="shared" si="213"/>
        <v>0</v>
      </c>
      <c r="K1370" s="57"/>
      <c r="L1370" s="103"/>
    </row>
    <row r="1371" spans="1:12" ht="15" outlineLevel="1" x14ac:dyDescent="0.2">
      <c r="A1371" s="170"/>
      <c r="B1371" s="170" t="s">
        <v>19</v>
      </c>
      <c r="C1371" s="217" t="str">
        <f>+VLOOKUP(B:B,INSUMOS!A:C,2,FALSE)</f>
        <v>OFICIAL  ELECTRICA CON PRESTACIONES</v>
      </c>
      <c r="D1371" s="190" t="str">
        <f>+VLOOKUP(B:B,INSUMOS!A:C,3,FALSE)</f>
        <v>HH</v>
      </c>
      <c r="E1371" s="218">
        <v>0.5</v>
      </c>
      <c r="F1371" s="240"/>
      <c r="G1371" s="220">
        <f>+VLOOKUP(B:B,INSUMOS!A:H,4,FALSE)</f>
        <v>25843.232376</v>
      </c>
      <c r="H1371" s="220">
        <f t="shared" si="213"/>
        <v>12921.616188</v>
      </c>
      <c r="I1371" s="220">
        <f>+VLOOKUP(B:B,INSUMOS!A:H,5,FALSE)</f>
        <v>0</v>
      </c>
      <c r="J1371" s="220">
        <f t="shared" si="213"/>
        <v>0</v>
      </c>
      <c r="K1371" s="57"/>
      <c r="L1371" s="103"/>
    </row>
    <row r="1372" spans="1:12" s="33" customFormat="1" ht="15" x14ac:dyDescent="0.2">
      <c r="A1372" s="211" t="s">
        <v>2177</v>
      </c>
      <c r="B1372" s="211"/>
      <c r="C1372" s="212" t="s">
        <v>2178</v>
      </c>
      <c r="D1372" s="213" t="s">
        <v>287</v>
      </c>
      <c r="E1372" s="214"/>
      <c r="F1372" s="215"/>
      <c r="G1372" s="216"/>
      <c r="H1372" s="216">
        <f>SUBTOTAL(9,H1373:H1377)</f>
        <v>58615.195046760535</v>
      </c>
      <c r="I1372" s="216"/>
      <c r="J1372" s="216">
        <f>SUBTOTAL(9,J1373:J1377)</f>
        <v>0</v>
      </c>
      <c r="K1372" s="57"/>
      <c r="L1372" s="103"/>
    </row>
    <row r="1373" spans="1:12" s="33" customFormat="1" ht="15" outlineLevel="1" x14ac:dyDescent="0.2">
      <c r="A1373" s="165"/>
      <c r="B1373" s="165" t="s">
        <v>251</v>
      </c>
      <c r="C1373" s="217" t="str">
        <f>+VLOOKUP(B:B,INSUMOS!A:C,2,FALSE)</f>
        <v>HERRAMIENTA MENOR</v>
      </c>
      <c r="D1373" s="190" t="str">
        <f>+VLOOKUP(B:B,INSUMOS!A:C,3,FALSE)</f>
        <v>GLB</v>
      </c>
      <c r="E1373" s="218">
        <v>0.2</v>
      </c>
      <c r="F1373" s="240"/>
      <c r="G1373" s="220">
        <f>+VLOOKUP(B:B,INSUMOS!A:H,4,FALSE)</f>
        <v>4066.5798144</v>
      </c>
      <c r="H1373" s="220">
        <f t="shared" ref="H1373:J1377" si="214">($E1373+$F1373)*G1373</f>
        <v>813.31596288000003</v>
      </c>
      <c r="I1373" s="220">
        <f>+VLOOKUP(B:B,INSUMOS!A:H,5,FALSE)</f>
        <v>0</v>
      </c>
      <c r="J1373" s="220">
        <f t="shared" si="214"/>
        <v>0</v>
      </c>
      <c r="K1373" s="57"/>
      <c r="L1373" s="103"/>
    </row>
    <row r="1374" spans="1:12" s="33" customFormat="1" ht="15" outlineLevel="1" x14ac:dyDescent="0.2">
      <c r="A1374" s="170"/>
      <c r="B1374" s="170" t="s">
        <v>1561</v>
      </c>
      <c r="C1374" s="217" t="str">
        <f>+VLOOKUP(B:B,INSUMOS!A:C,2,FALSE)</f>
        <v>REGISTRO DUCHA HELVETIA GRICOL IGUAL O CALIDAD SUPERIOR</v>
      </c>
      <c r="D1374" s="190" t="str">
        <f>+VLOOKUP(B:B,INSUMOS!A:C,3,FALSE)</f>
        <v>UN</v>
      </c>
      <c r="E1374" s="218">
        <v>1</v>
      </c>
      <c r="F1374" s="240"/>
      <c r="G1374" s="220">
        <f>+VLOOKUP(B:B,INSUMOS!A:H,4,FALSE)</f>
        <v>46092.026849587201</v>
      </c>
      <c r="H1374" s="220">
        <f t="shared" si="214"/>
        <v>46092.026849587201</v>
      </c>
      <c r="I1374" s="220">
        <f>+VLOOKUP(B:B,INSUMOS!A:H,5,FALSE)</f>
        <v>0</v>
      </c>
      <c r="J1374" s="220">
        <f t="shared" si="214"/>
        <v>0</v>
      </c>
      <c r="K1374" s="57"/>
      <c r="L1374" s="103"/>
    </row>
    <row r="1375" spans="1:12" ht="15" outlineLevel="1" x14ac:dyDescent="0.2">
      <c r="A1375" s="170"/>
      <c r="B1375" s="170" t="s">
        <v>607</v>
      </c>
      <c r="C1375" s="217" t="str">
        <f>+VLOOKUP(B:B,INSUMOS!A:C,2,FALSE)</f>
        <v>CINTA TEFLON DE 1/2" X 10 M</v>
      </c>
      <c r="D1375" s="190" t="str">
        <f>+VLOOKUP(B:B,INSUMOS!A:C,3,FALSE)</f>
        <v>RL</v>
      </c>
      <c r="E1375" s="218">
        <v>0.5</v>
      </c>
      <c r="F1375" s="241"/>
      <c r="G1375" s="220">
        <f>+VLOOKUP(B:B,INSUMOS!A:H,4,FALSE)</f>
        <v>1733.71233792</v>
      </c>
      <c r="H1375" s="220">
        <f t="shared" si="214"/>
        <v>866.85616895999999</v>
      </c>
      <c r="I1375" s="220">
        <f>+VLOOKUP(B:B,INSUMOS!A:H,5,FALSE)</f>
        <v>0</v>
      </c>
      <c r="J1375" s="220">
        <f t="shared" si="214"/>
        <v>0</v>
      </c>
      <c r="K1375" s="57"/>
      <c r="L1375" s="103"/>
    </row>
    <row r="1376" spans="1:12" ht="15" outlineLevel="1" x14ac:dyDescent="0.2">
      <c r="A1376" s="170"/>
      <c r="B1376" s="170" t="s">
        <v>1057</v>
      </c>
      <c r="C1376" s="217" t="str">
        <f>+VLOOKUP(B:B,INSUMOS!A:C,2,FALSE)</f>
        <v>TEE REDUCIDA 3/4 X 1/2 PRESIÓN</v>
      </c>
      <c r="D1376" s="190" t="str">
        <f>+VLOOKUP(B:B,INSUMOS!A:C,3,FALSE)</f>
        <v>UN</v>
      </c>
      <c r="E1376" s="218">
        <v>1</v>
      </c>
      <c r="F1376" s="240"/>
      <c r="G1376" s="220">
        <f>+VLOOKUP(B:B,INSUMOS!A:H,4,FALSE)</f>
        <v>2537.743872</v>
      </c>
      <c r="H1376" s="220">
        <f t="shared" si="214"/>
        <v>2537.743872</v>
      </c>
      <c r="I1376" s="220">
        <f>+VLOOKUP(B:B,INSUMOS!A:H,5,FALSE)</f>
        <v>0</v>
      </c>
      <c r="J1376" s="220">
        <f t="shared" si="214"/>
        <v>0</v>
      </c>
      <c r="K1376" s="57"/>
      <c r="L1376" s="103"/>
    </row>
    <row r="1377" spans="1:12" ht="15" outlineLevel="1" x14ac:dyDescent="0.2">
      <c r="A1377" s="170"/>
      <c r="B1377" s="170" t="s">
        <v>24</v>
      </c>
      <c r="C1377" s="217" t="str">
        <f>+VLOOKUP(B:B,INSUMOS!A:C,2,FALSE)</f>
        <v>OFICIAL INSTALACIONES CON PRESTACIONES</v>
      </c>
      <c r="D1377" s="190" t="str">
        <f>+VLOOKUP(B:B,INSUMOS!A:C,3,FALSE)</f>
        <v>HH</v>
      </c>
      <c r="E1377" s="218">
        <v>0.41666666666666669</v>
      </c>
      <c r="F1377" s="240"/>
      <c r="G1377" s="220">
        <f>+VLOOKUP(B:B,INSUMOS!A:H,4,FALSE)</f>
        <v>19932.605263999998</v>
      </c>
      <c r="H1377" s="220">
        <f t="shared" si="214"/>
        <v>8305.2521933333337</v>
      </c>
      <c r="I1377" s="220">
        <f>+VLOOKUP(B:B,INSUMOS!A:H,5,FALSE)</f>
        <v>0</v>
      </c>
      <c r="J1377" s="220">
        <f t="shared" si="214"/>
        <v>0</v>
      </c>
      <c r="K1377" s="57"/>
      <c r="L1377" s="103"/>
    </row>
    <row r="1378" spans="1:12" ht="45" x14ac:dyDescent="0.2">
      <c r="A1378" s="211" t="s">
        <v>2179</v>
      </c>
      <c r="B1378" s="211"/>
      <c r="C1378" s="212" t="s">
        <v>2180</v>
      </c>
      <c r="D1378" s="249" t="s">
        <v>287</v>
      </c>
      <c r="E1378" s="214"/>
      <c r="F1378" s="215"/>
      <c r="G1378" s="216"/>
      <c r="H1378" s="216">
        <f>SUBTOTAL(9,H1379:H1381)</f>
        <v>35645.760383359993</v>
      </c>
      <c r="I1378" s="216"/>
      <c r="J1378" s="216">
        <f>SUBTOTAL(9,J1379:J1381)</f>
        <v>0</v>
      </c>
      <c r="K1378" s="57"/>
      <c r="L1378" s="103"/>
    </row>
    <row r="1379" spans="1:12" s="33" customFormat="1" ht="15" outlineLevel="1" x14ac:dyDescent="0.2">
      <c r="A1379" s="170"/>
      <c r="B1379" s="170" t="s">
        <v>251</v>
      </c>
      <c r="C1379" s="217" t="str">
        <f>+VLOOKUP(B:B,INSUMOS!A:C,2,FALSE)</f>
        <v>HERRAMIENTA MENOR</v>
      </c>
      <c r="D1379" s="190" t="str">
        <f>+VLOOKUP(B:B,INSUMOS!A:C,3,FALSE)</f>
        <v>GLB</v>
      </c>
      <c r="E1379" s="218">
        <v>0.1</v>
      </c>
      <c r="F1379" s="219"/>
      <c r="G1379" s="220">
        <f>+VLOOKUP(B:B,INSUMOS!A:H,4,FALSE)</f>
        <v>4066.5798144</v>
      </c>
      <c r="H1379" s="220">
        <f t="shared" ref="H1379:J1381" si="215">($E1379+$F1379)*G1379</f>
        <v>406.65798144000001</v>
      </c>
      <c r="I1379" s="220">
        <f>+VLOOKUP(B:B,INSUMOS!A:H,5,FALSE)</f>
        <v>0</v>
      </c>
      <c r="J1379" s="220">
        <f t="shared" si="215"/>
        <v>0</v>
      </c>
      <c r="K1379" s="57"/>
      <c r="L1379" s="103"/>
    </row>
    <row r="1380" spans="1:12" s="33" customFormat="1" ht="15" outlineLevel="1" x14ac:dyDescent="0.2">
      <c r="A1380" s="170"/>
      <c r="B1380" s="170" t="s">
        <v>193</v>
      </c>
      <c r="C1380" s="217" t="str">
        <f>+VLOOKUP(B:B,INSUMOS!A:C,2,FALSE)</f>
        <v>CEMENTO BLANCO</v>
      </c>
      <c r="D1380" s="190" t="str">
        <f>+VLOOKUP(B:B,INSUMOS!A:C,3,FALSE)</f>
        <v>KG</v>
      </c>
      <c r="E1380" s="218">
        <v>1</v>
      </c>
      <c r="F1380" s="219"/>
      <c r="G1380" s="220">
        <f>+VLOOKUP(B:B,INSUMOS!A:H,4,FALSE)</f>
        <v>1501.6016179200001</v>
      </c>
      <c r="H1380" s="220">
        <f t="shared" si="215"/>
        <v>1501.6016179200001</v>
      </c>
      <c r="I1380" s="220">
        <f>+VLOOKUP(B:B,INSUMOS!A:H,5,FALSE)</f>
        <v>0</v>
      </c>
      <c r="J1380" s="220">
        <f t="shared" si="215"/>
        <v>0</v>
      </c>
      <c r="K1380" s="57"/>
      <c r="L1380" s="103"/>
    </row>
    <row r="1381" spans="1:12" s="33" customFormat="1" ht="15" outlineLevel="1" x14ac:dyDescent="0.2">
      <c r="A1381" s="170"/>
      <c r="B1381" s="170" t="s">
        <v>109</v>
      </c>
      <c r="C1381" s="217" t="str">
        <f>+VLOOKUP(B:B,INSUMOS!A:C,2,FALSE)</f>
        <v>CUADRILLA  INSTALACIONES (OFICIAL + AYUDANTE) CON PRESTACIONES</v>
      </c>
      <c r="D1381" s="190" t="str">
        <f>+VLOOKUP(B:B,INSUMOS!A:C,3,FALSE)</f>
        <v>HC</v>
      </c>
      <c r="E1381" s="218">
        <v>1</v>
      </c>
      <c r="F1381" s="219"/>
      <c r="G1381" s="220">
        <f>+VLOOKUP(B:B,INSUMOS!A:H,4,FALSE)</f>
        <v>33737.500783999996</v>
      </c>
      <c r="H1381" s="220">
        <f t="shared" si="215"/>
        <v>33737.500783999996</v>
      </c>
      <c r="I1381" s="220">
        <f>+VLOOKUP(B:B,INSUMOS!A:H,5,FALSE)</f>
        <v>0</v>
      </c>
      <c r="J1381" s="220">
        <f t="shared" si="215"/>
        <v>0</v>
      </c>
      <c r="K1381" s="57"/>
      <c r="L1381" s="103"/>
    </row>
    <row r="1382" spans="1:12" ht="60" x14ac:dyDescent="0.2">
      <c r="A1382" s="211" t="s">
        <v>2181</v>
      </c>
      <c r="B1382" s="211"/>
      <c r="C1382" s="212" t="s">
        <v>2182</v>
      </c>
      <c r="D1382" s="213" t="s">
        <v>287</v>
      </c>
      <c r="E1382" s="214"/>
      <c r="F1382" s="215"/>
      <c r="G1382" s="216"/>
      <c r="H1382" s="216">
        <f>SUBTOTAL(9,H1383:H1389)</f>
        <v>190028.69084065282</v>
      </c>
      <c r="I1382" s="216"/>
      <c r="J1382" s="216">
        <f>SUBTOTAL(9,J1383:J1389)</f>
        <v>0</v>
      </c>
      <c r="K1382" s="57"/>
      <c r="L1382" s="103"/>
    </row>
    <row r="1383" spans="1:12" ht="15" outlineLevel="1" x14ac:dyDescent="0.2">
      <c r="A1383" s="165"/>
      <c r="B1383" s="165" t="s">
        <v>251</v>
      </c>
      <c r="C1383" s="217" t="str">
        <f>+VLOOKUP(B:B,INSUMOS!A:C,2,FALSE)</f>
        <v>HERRAMIENTA MENOR</v>
      </c>
      <c r="D1383" s="190" t="str">
        <f>+VLOOKUP(B:B,INSUMOS!A:C,3,FALSE)</f>
        <v>GLB</v>
      </c>
      <c r="E1383" s="218">
        <v>0.2</v>
      </c>
      <c r="F1383" s="240"/>
      <c r="G1383" s="220">
        <f>+VLOOKUP(B:B,INSUMOS!A:H,4,FALSE)</f>
        <v>4066.5798144</v>
      </c>
      <c r="H1383" s="220">
        <f t="shared" ref="H1383:J1389" si="216">($E1383+$F1383)*G1383</f>
        <v>813.31596288000003</v>
      </c>
      <c r="I1383" s="220">
        <f>+VLOOKUP(B:B,INSUMOS!A:H,5,FALSE)</f>
        <v>0</v>
      </c>
      <c r="J1383" s="220">
        <f t="shared" si="216"/>
        <v>0</v>
      </c>
      <c r="K1383" s="57"/>
      <c r="L1383" s="103"/>
    </row>
    <row r="1384" spans="1:12" ht="45" outlineLevel="1" x14ac:dyDescent="0.2">
      <c r="A1384" s="170"/>
      <c r="B1384" s="170" t="s">
        <v>1515</v>
      </c>
      <c r="C1384" s="217" t="str">
        <f>+VLOOKUP(B:B,INSUMOS!A:C,2,FALSE)</f>
        <v>LAVAPLATOS DE EMPOTRAR EN ACERO INOXIDABLE DE 60 CMS X 40 CMS VITAL O SIMILAR CON HUECO PARA CANASTILLA DE 4 PULGADAS, (NO INCLUYE CANASTILLA NI GRIFERÍA)</v>
      </c>
      <c r="D1384" s="190" t="str">
        <f>+VLOOKUP(B:B,INSUMOS!A:C,3,FALSE)</f>
        <v>UN</v>
      </c>
      <c r="E1384" s="218">
        <v>1</v>
      </c>
      <c r="F1384" s="240"/>
      <c r="G1384" s="220">
        <f>+VLOOKUP(B:B,INSUMOS!A:H,4,FALSE)</f>
        <v>117478.972416</v>
      </c>
      <c r="H1384" s="220">
        <f t="shared" si="216"/>
        <v>117478.972416</v>
      </c>
      <c r="I1384" s="220">
        <f>+VLOOKUP(B:B,INSUMOS!A:H,5,FALSE)</f>
        <v>0</v>
      </c>
      <c r="J1384" s="220">
        <f t="shared" si="216"/>
        <v>0</v>
      </c>
      <c r="K1384" s="57"/>
      <c r="L1384" s="103"/>
    </row>
    <row r="1385" spans="1:12" ht="15" outlineLevel="1" x14ac:dyDescent="0.2">
      <c r="A1385" s="170"/>
      <c r="B1385" s="170" t="s">
        <v>1551</v>
      </c>
      <c r="C1385" s="217" t="str">
        <f>+VLOOKUP(B:B,INSUMOS!A:C,2,FALSE)</f>
        <v>ACOPLE 1/2" X 1/2 40 CM PLÁSTICO  GRIVAL DE SUPERIOR CALIDAD,</v>
      </c>
      <c r="D1385" s="190" t="str">
        <f>+VLOOKUP(B:B,INSUMOS!A:C,3,FALSE)</f>
        <v>UN</v>
      </c>
      <c r="E1385" s="218">
        <v>1</v>
      </c>
      <c r="F1385" s="240"/>
      <c r="G1385" s="220">
        <f>+VLOOKUP(B:B,INSUMOS!A:H,4,FALSE)</f>
        <v>5508.7610880000002</v>
      </c>
      <c r="H1385" s="220">
        <f t="shared" si="216"/>
        <v>5508.7610880000002</v>
      </c>
      <c r="I1385" s="220">
        <f>+VLOOKUP(B:B,INSUMOS!A:H,5,FALSE)</f>
        <v>0</v>
      </c>
      <c r="J1385" s="220">
        <f t="shared" si="216"/>
        <v>0</v>
      </c>
      <c r="K1385" s="57"/>
      <c r="L1385" s="103"/>
    </row>
    <row r="1386" spans="1:12" ht="15" outlineLevel="1" x14ac:dyDescent="0.2">
      <c r="A1386" s="170"/>
      <c r="B1386" s="170" t="s">
        <v>1037</v>
      </c>
      <c r="C1386" s="217" t="str">
        <f>+VLOOKUP(B:B,INSUMOS!A:C,2,FALSE)</f>
        <v>UNIÓN PVC SANITARIA 1 - 1/2”</v>
      </c>
      <c r="D1386" s="190" t="str">
        <f>+VLOOKUP(B:B,INSUMOS!A:C,3,FALSE)</f>
        <v>UN</v>
      </c>
      <c r="E1386" s="218">
        <v>1</v>
      </c>
      <c r="F1386" s="240"/>
      <c r="G1386" s="220">
        <f>+VLOOKUP(B:B,INSUMOS!A:H,4,FALSE)</f>
        <v>3165.3712588800004</v>
      </c>
      <c r="H1386" s="220">
        <f t="shared" si="216"/>
        <v>3165.3712588800004</v>
      </c>
      <c r="I1386" s="220">
        <f>+VLOOKUP(B:B,INSUMOS!A:H,5,FALSE)</f>
        <v>0</v>
      </c>
      <c r="J1386" s="220">
        <f t="shared" si="216"/>
        <v>0</v>
      </c>
      <c r="K1386" s="57"/>
      <c r="L1386" s="103"/>
    </row>
    <row r="1387" spans="1:12" ht="15" outlineLevel="1" x14ac:dyDescent="0.2">
      <c r="A1387" s="170"/>
      <c r="B1387" s="170" t="s">
        <v>1533</v>
      </c>
      <c r="C1387" s="217" t="str">
        <f>+VLOOKUP(B:B,INSUMOS!A:C,2,FALSE)</f>
        <v xml:space="preserve">SIFÓN EN P, TRAMPA QUE RETIENE OLORES Y RESIDUOS, </v>
      </c>
      <c r="D1387" s="190" t="str">
        <f>+VLOOKUP(B:B,INSUMOS!A:C,3,FALSE)</f>
        <v>UN</v>
      </c>
      <c r="E1387" s="218">
        <v>1</v>
      </c>
      <c r="F1387" s="240"/>
      <c r="G1387" s="220">
        <f>+VLOOKUP(B:B,INSUMOS!A:H,4,FALSE)</f>
        <v>27823.167712972798</v>
      </c>
      <c r="H1387" s="220">
        <f t="shared" si="216"/>
        <v>27823.167712972798</v>
      </c>
      <c r="I1387" s="220">
        <f>+VLOOKUP(B:B,INSUMOS!A:H,5,FALSE)</f>
        <v>0</v>
      </c>
      <c r="J1387" s="220">
        <f t="shared" si="216"/>
        <v>0</v>
      </c>
      <c r="K1387" s="57"/>
      <c r="L1387" s="103"/>
    </row>
    <row r="1388" spans="1:12" ht="15" outlineLevel="1" x14ac:dyDescent="0.2">
      <c r="A1388" s="170"/>
      <c r="B1388" s="170" t="s">
        <v>193</v>
      </c>
      <c r="C1388" s="217" t="str">
        <f>+VLOOKUP(B:B,INSUMOS!A:C,2,FALSE)</f>
        <v>CEMENTO BLANCO</v>
      </c>
      <c r="D1388" s="190" t="str">
        <f>+VLOOKUP(B:B,INSUMOS!A:C,3,FALSE)</f>
        <v>KG</v>
      </c>
      <c r="E1388" s="218">
        <v>1</v>
      </c>
      <c r="F1388" s="262"/>
      <c r="G1388" s="220">
        <f>+VLOOKUP(B:B,INSUMOS!A:H,4,FALSE)</f>
        <v>1501.6016179200001</v>
      </c>
      <c r="H1388" s="220">
        <f t="shared" si="216"/>
        <v>1501.6016179200001</v>
      </c>
      <c r="I1388" s="220">
        <f>+VLOOKUP(B:B,INSUMOS!A:H,5,FALSE)</f>
        <v>0</v>
      </c>
      <c r="J1388" s="220">
        <f t="shared" si="216"/>
        <v>0</v>
      </c>
      <c r="K1388" s="57"/>
      <c r="L1388" s="103"/>
    </row>
    <row r="1389" spans="1:12" ht="15" outlineLevel="1" x14ac:dyDescent="0.2">
      <c r="A1389" s="170"/>
      <c r="B1389" s="170" t="s">
        <v>109</v>
      </c>
      <c r="C1389" s="217" t="str">
        <f>+VLOOKUP(B:B,INSUMOS!A:C,2,FALSE)</f>
        <v>CUADRILLA  INSTALACIONES (OFICIAL + AYUDANTE) CON PRESTACIONES</v>
      </c>
      <c r="D1389" s="190" t="str">
        <f>+VLOOKUP(B:B,INSUMOS!A:C,3,FALSE)</f>
        <v>HC</v>
      </c>
      <c r="E1389" s="224">
        <v>1</v>
      </c>
      <c r="F1389" s="240"/>
      <c r="G1389" s="220">
        <f>+VLOOKUP(B:B,INSUMOS!A:H,4,FALSE)</f>
        <v>33737.500783999996</v>
      </c>
      <c r="H1389" s="220">
        <f t="shared" si="216"/>
        <v>33737.500783999996</v>
      </c>
      <c r="I1389" s="220">
        <f>+VLOOKUP(B:B,INSUMOS!A:H,5,FALSE)</f>
        <v>0</v>
      </c>
      <c r="J1389" s="220">
        <f t="shared" si="216"/>
        <v>0</v>
      </c>
      <c r="K1389" s="57"/>
      <c r="L1389" s="103"/>
    </row>
    <row r="1390" spans="1:12" ht="60" x14ac:dyDescent="0.2">
      <c r="A1390" s="211" t="s">
        <v>2183</v>
      </c>
      <c r="B1390" s="211"/>
      <c r="C1390" s="212" t="s">
        <v>2184</v>
      </c>
      <c r="D1390" s="213" t="s">
        <v>287</v>
      </c>
      <c r="E1390" s="214"/>
      <c r="F1390" s="215"/>
      <c r="G1390" s="216"/>
      <c r="H1390" s="216">
        <f>SUBTOTAL(9,H1391:H1397)</f>
        <v>202114.94980544003</v>
      </c>
      <c r="I1390" s="216"/>
      <c r="J1390" s="216">
        <f>SUBTOTAL(9,J1391:J1397)</f>
        <v>0</v>
      </c>
      <c r="K1390" s="57"/>
      <c r="L1390" s="103"/>
    </row>
    <row r="1391" spans="1:12" ht="15" outlineLevel="1" x14ac:dyDescent="0.2">
      <c r="A1391" s="165"/>
      <c r="B1391" s="165" t="s">
        <v>251</v>
      </c>
      <c r="C1391" s="217" t="str">
        <f>+VLOOKUP(B:B,INSUMOS!A:C,2,FALSE)</f>
        <v>HERRAMIENTA MENOR</v>
      </c>
      <c r="D1391" s="190" t="str">
        <f>+VLOOKUP(B:B,INSUMOS!A:C,3,FALSE)</f>
        <v>GLB</v>
      </c>
      <c r="E1391" s="218">
        <v>0.2</v>
      </c>
      <c r="F1391" s="240"/>
      <c r="G1391" s="220">
        <f>+VLOOKUP(B:B,INSUMOS!A:H,4,FALSE)</f>
        <v>4066.5798144</v>
      </c>
      <c r="H1391" s="220">
        <f t="shared" ref="H1391:J1397" si="217">($E1391+$F1391)*G1391</f>
        <v>813.31596288000003</v>
      </c>
      <c r="I1391" s="220">
        <f>+VLOOKUP(B:B,INSUMOS!A:H,5,FALSE)</f>
        <v>0</v>
      </c>
      <c r="J1391" s="220">
        <f t="shared" si="217"/>
        <v>0</v>
      </c>
      <c r="K1391" s="57"/>
      <c r="L1391" s="103"/>
    </row>
    <row r="1392" spans="1:12" ht="45" outlineLevel="1" x14ac:dyDescent="0.2">
      <c r="A1392" s="170"/>
      <c r="B1392" s="170" t="s">
        <v>1517</v>
      </c>
      <c r="C1392" s="217" t="str">
        <f>+VLOOKUP(B:B,INSUMOS!A:C,2,FALSE)</f>
        <v>LAVAPLATOS DE EMPOTRAR EN ACERO INOXIDABLE PARA GRIFERÍA MONO CONTROL HUECO PARA CANASTILLA DE 4 PULGADAS, (NO INCLUYE CANASTILLA NI GRIFERÍA)</v>
      </c>
      <c r="D1392" s="190" t="str">
        <f>+VLOOKUP(B:B,INSUMOS!A:C,3,FALSE)</f>
        <v>UN</v>
      </c>
      <c r="E1392" s="218">
        <v>1</v>
      </c>
      <c r="F1392" s="240"/>
      <c r="G1392" s="220">
        <f>+VLOOKUP(B:B,INSUMOS!A:H,4,FALSE)</f>
        <v>129565.2313807872</v>
      </c>
      <c r="H1392" s="220">
        <f t="shared" si="217"/>
        <v>129565.2313807872</v>
      </c>
      <c r="I1392" s="220">
        <f>+VLOOKUP(B:B,INSUMOS!A:H,5,FALSE)</f>
        <v>0</v>
      </c>
      <c r="J1392" s="220">
        <f t="shared" si="217"/>
        <v>0</v>
      </c>
      <c r="K1392" s="57"/>
      <c r="L1392" s="103"/>
    </row>
    <row r="1393" spans="1:12" ht="15" outlineLevel="1" x14ac:dyDescent="0.2">
      <c r="A1393" s="170"/>
      <c r="B1393" s="170" t="s">
        <v>1551</v>
      </c>
      <c r="C1393" s="217" t="str">
        <f>+VLOOKUP(B:B,INSUMOS!A:C,2,FALSE)</f>
        <v>ACOPLE 1/2" X 1/2 40 CM PLÁSTICO  GRIVAL DE SUPERIOR CALIDAD,</v>
      </c>
      <c r="D1393" s="190" t="str">
        <f>+VLOOKUP(B:B,INSUMOS!A:C,3,FALSE)</f>
        <v>UN</v>
      </c>
      <c r="E1393" s="218">
        <v>1</v>
      </c>
      <c r="F1393" s="240"/>
      <c r="G1393" s="220">
        <f>+VLOOKUP(B:B,INSUMOS!A:H,4,FALSE)</f>
        <v>5508.7610880000002</v>
      </c>
      <c r="H1393" s="220">
        <f t="shared" si="217"/>
        <v>5508.7610880000002</v>
      </c>
      <c r="I1393" s="220">
        <f>+VLOOKUP(B:B,INSUMOS!A:H,5,FALSE)</f>
        <v>0</v>
      </c>
      <c r="J1393" s="220">
        <f t="shared" si="217"/>
        <v>0</v>
      </c>
      <c r="K1393" s="57"/>
      <c r="L1393" s="103"/>
    </row>
    <row r="1394" spans="1:12" ht="15" outlineLevel="1" x14ac:dyDescent="0.2">
      <c r="A1394" s="170"/>
      <c r="B1394" s="170" t="s">
        <v>1037</v>
      </c>
      <c r="C1394" s="217" t="str">
        <f>+VLOOKUP(B:B,INSUMOS!A:C,2,FALSE)</f>
        <v>UNIÓN PVC SANITARIA 1 - 1/2”</v>
      </c>
      <c r="D1394" s="190" t="str">
        <f>+VLOOKUP(B:B,INSUMOS!A:C,3,FALSE)</f>
        <v>UN</v>
      </c>
      <c r="E1394" s="218">
        <v>1</v>
      </c>
      <c r="F1394" s="240"/>
      <c r="G1394" s="220">
        <f>+VLOOKUP(B:B,INSUMOS!A:H,4,FALSE)</f>
        <v>3165.3712588800004</v>
      </c>
      <c r="H1394" s="220">
        <f t="shared" si="217"/>
        <v>3165.3712588800004</v>
      </c>
      <c r="I1394" s="220">
        <f>+VLOOKUP(B:B,INSUMOS!A:H,5,FALSE)</f>
        <v>0</v>
      </c>
      <c r="J1394" s="220">
        <f t="shared" si="217"/>
        <v>0</v>
      </c>
      <c r="K1394" s="57"/>
      <c r="L1394" s="103"/>
    </row>
    <row r="1395" spans="1:12" ht="15" outlineLevel="1" x14ac:dyDescent="0.2">
      <c r="A1395" s="170"/>
      <c r="B1395" s="170" t="s">
        <v>1533</v>
      </c>
      <c r="C1395" s="217" t="str">
        <f>+VLOOKUP(B:B,INSUMOS!A:C,2,FALSE)</f>
        <v xml:space="preserve">SIFÓN EN P, TRAMPA QUE RETIENE OLORES Y RESIDUOS, </v>
      </c>
      <c r="D1395" s="190" t="str">
        <f>+VLOOKUP(B:B,INSUMOS!A:C,3,FALSE)</f>
        <v>UN</v>
      </c>
      <c r="E1395" s="218">
        <v>1</v>
      </c>
      <c r="F1395" s="240"/>
      <c r="G1395" s="220">
        <f>+VLOOKUP(B:B,INSUMOS!A:H,4,FALSE)</f>
        <v>27823.167712972798</v>
      </c>
      <c r="H1395" s="220">
        <f t="shared" si="217"/>
        <v>27823.167712972798</v>
      </c>
      <c r="I1395" s="220">
        <f>+VLOOKUP(B:B,INSUMOS!A:H,5,FALSE)</f>
        <v>0</v>
      </c>
      <c r="J1395" s="220">
        <f t="shared" si="217"/>
        <v>0</v>
      </c>
      <c r="K1395" s="57"/>
      <c r="L1395" s="103"/>
    </row>
    <row r="1396" spans="1:12" ht="15" outlineLevel="1" x14ac:dyDescent="0.2">
      <c r="A1396" s="170"/>
      <c r="B1396" s="170" t="s">
        <v>193</v>
      </c>
      <c r="C1396" s="217" t="str">
        <f>+VLOOKUP(B:B,INSUMOS!A:C,2,FALSE)</f>
        <v>CEMENTO BLANCO</v>
      </c>
      <c r="D1396" s="190" t="str">
        <f>+VLOOKUP(B:B,INSUMOS!A:C,3,FALSE)</f>
        <v>KG</v>
      </c>
      <c r="E1396" s="218">
        <v>1</v>
      </c>
      <c r="F1396" s="262"/>
      <c r="G1396" s="220">
        <f>+VLOOKUP(B:B,INSUMOS!A:H,4,FALSE)</f>
        <v>1501.6016179200001</v>
      </c>
      <c r="H1396" s="220">
        <f t="shared" si="217"/>
        <v>1501.6016179200001</v>
      </c>
      <c r="I1396" s="220">
        <f>+VLOOKUP(B:B,INSUMOS!A:H,5,FALSE)</f>
        <v>0</v>
      </c>
      <c r="J1396" s="220">
        <f t="shared" si="217"/>
        <v>0</v>
      </c>
      <c r="K1396" s="57"/>
      <c r="L1396" s="103"/>
    </row>
    <row r="1397" spans="1:12" ht="15" outlineLevel="1" x14ac:dyDescent="0.2">
      <c r="A1397" s="170"/>
      <c r="B1397" s="170" t="s">
        <v>109</v>
      </c>
      <c r="C1397" s="217" t="str">
        <f>+VLOOKUP(B:B,INSUMOS!A:C,2,FALSE)</f>
        <v>CUADRILLA  INSTALACIONES (OFICIAL + AYUDANTE) CON PRESTACIONES</v>
      </c>
      <c r="D1397" s="190" t="str">
        <f>+VLOOKUP(B:B,INSUMOS!A:C,3,FALSE)</f>
        <v>HC</v>
      </c>
      <c r="E1397" s="218">
        <v>1</v>
      </c>
      <c r="F1397" s="240"/>
      <c r="G1397" s="220">
        <f>+VLOOKUP(B:B,INSUMOS!A:H,4,FALSE)</f>
        <v>33737.500783999996</v>
      </c>
      <c r="H1397" s="220">
        <f t="shared" si="217"/>
        <v>33737.500783999996</v>
      </c>
      <c r="I1397" s="220">
        <f>+VLOOKUP(B:B,INSUMOS!A:H,5,FALSE)</f>
        <v>0</v>
      </c>
      <c r="J1397" s="220">
        <f t="shared" si="217"/>
        <v>0</v>
      </c>
      <c r="K1397" s="57"/>
      <c r="L1397" s="103"/>
    </row>
    <row r="1398" spans="1:12" ht="30" x14ac:dyDescent="0.2">
      <c r="A1398" s="211" t="s">
        <v>2185</v>
      </c>
      <c r="B1398" s="211"/>
      <c r="C1398" s="212" t="s">
        <v>2186</v>
      </c>
      <c r="D1398" s="213" t="s">
        <v>287</v>
      </c>
      <c r="E1398" s="214"/>
      <c r="F1398" s="215"/>
      <c r="G1398" s="216"/>
      <c r="H1398" s="216">
        <f>SUBTOTAL(9,H1399:H1402)</f>
        <v>82780.483506944016</v>
      </c>
      <c r="I1398" s="216"/>
      <c r="J1398" s="216">
        <f>SUBTOTAL(9,J1399:J1402)</f>
        <v>0</v>
      </c>
      <c r="K1398" s="57"/>
      <c r="L1398" s="103"/>
    </row>
    <row r="1399" spans="1:12" ht="15" outlineLevel="1" x14ac:dyDescent="0.2">
      <c r="A1399" s="165"/>
      <c r="B1399" s="165" t="s">
        <v>251</v>
      </c>
      <c r="C1399" s="217" t="str">
        <f>+VLOOKUP(B:B,INSUMOS!A:C,2,FALSE)</f>
        <v>HERRAMIENTA MENOR</v>
      </c>
      <c r="D1399" s="190" t="str">
        <f>+VLOOKUP(B:B,INSUMOS!A:C,3,FALSE)</f>
        <v>GLB</v>
      </c>
      <c r="E1399" s="218">
        <v>0.2</v>
      </c>
      <c r="F1399" s="240"/>
      <c r="G1399" s="220">
        <f>+VLOOKUP(B:B,INSUMOS!A:H,4,FALSE)</f>
        <v>4066.5798144</v>
      </c>
      <c r="H1399" s="220">
        <f t="shared" ref="H1399:J1402" si="218">($E1399+$F1399)*G1399</f>
        <v>813.31596288000003</v>
      </c>
      <c r="I1399" s="220">
        <f>+VLOOKUP(B:B,INSUMOS!A:H,5,FALSE)</f>
        <v>0</v>
      </c>
      <c r="J1399" s="220">
        <f t="shared" si="218"/>
        <v>0</v>
      </c>
      <c r="K1399" s="57"/>
      <c r="L1399" s="103"/>
    </row>
    <row r="1400" spans="1:12" ht="30" outlineLevel="1" x14ac:dyDescent="0.2">
      <c r="A1400" s="170"/>
      <c r="B1400" s="170" t="s">
        <v>1521</v>
      </c>
      <c r="C1400" s="217" t="str">
        <f>+VLOOKUP(B:B,INSUMOS!A:C,2,FALSE)</f>
        <v>GRIFERÍA LAVAPLATOS GALAXIA SENCILLA PICO CISNE GRIVAL IGUAL O CALIDAD SUPERIOR,  MONOCONTROL,</v>
      </c>
      <c r="D1400" s="190" t="str">
        <f>+VLOOKUP(B:B,INSUMOS!A:C,3,FALSE)</f>
        <v>UN</v>
      </c>
      <c r="E1400" s="218">
        <v>1</v>
      </c>
      <c r="F1400" s="240"/>
      <c r="G1400" s="220">
        <f>+VLOOKUP(B:B,INSUMOS!A:H,4,FALSE)</f>
        <v>68125.424762880008</v>
      </c>
      <c r="H1400" s="220">
        <f t="shared" si="218"/>
        <v>68125.424762880008</v>
      </c>
      <c r="I1400" s="220">
        <f>+VLOOKUP(B:B,INSUMOS!A:H,5,FALSE)</f>
        <v>0</v>
      </c>
      <c r="J1400" s="220">
        <f t="shared" si="218"/>
        <v>0</v>
      </c>
      <c r="K1400" s="57"/>
      <c r="L1400" s="103"/>
    </row>
    <row r="1401" spans="1:12" ht="15" outlineLevel="1" x14ac:dyDescent="0.2">
      <c r="A1401" s="170"/>
      <c r="B1401" s="170" t="s">
        <v>607</v>
      </c>
      <c r="C1401" s="217" t="str">
        <f>+VLOOKUP(B:B,INSUMOS!A:C,2,FALSE)</f>
        <v>CINTA TEFLON DE 1/2" X 10 M</v>
      </c>
      <c r="D1401" s="190" t="str">
        <f>+VLOOKUP(B:B,INSUMOS!A:C,3,FALSE)</f>
        <v>RL</v>
      </c>
      <c r="E1401" s="218">
        <v>0.2</v>
      </c>
      <c r="F1401" s="240"/>
      <c r="G1401" s="220">
        <f>+VLOOKUP(B:B,INSUMOS!A:H,4,FALSE)</f>
        <v>1733.71233792</v>
      </c>
      <c r="H1401" s="220">
        <f t="shared" si="218"/>
        <v>346.742467584</v>
      </c>
      <c r="I1401" s="220">
        <f>+VLOOKUP(B:B,INSUMOS!A:H,5,FALSE)</f>
        <v>0</v>
      </c>
      <c r="J1401" s="220">
        <f t="shared" si="218"/>
        <v>0</v>
      </c>
      <c r="K1401" s="57"/>
      <c r="L1401" s="103"/>
    </row>
    <row r="1402" spans="1:12" ht="15" outlineLevel="1" x14ac:dyDescent="0.2">
      <c r="A1402" s="170"/>
      <c r="B1402" s="170" t="s">
        <v>109</v>
      </c>
      <c r="C1402" s="217" t="str">
        <f>+VLOOKUP(B:B,INSUMOS!A:C,2,FALSE)</f>
        <v>CUADRILLA  INSTALACIONES (OFICIAL + AYUDANTE) CON PRESTACIONES</v>
      </c>
      <c r="D1402" s="190" t="str">
        <f>+VLOOKUP(B:B,INSUMOS!A:C,3,FALSE)</f>
        <v>HC</v>
      </c>
      <c r="E1402" s="218">
        <v>0.4</v>
      </c>
      <c r="F1402" s="240"/>
      <c r="G1402" s="220">
        <f>+VLOOKUP(B:B,INSUMOS!A:H,4,FALSE)</f>
        <v>33737.500783999996</v>
      </c>
      <c r="H1402" s="220">
        <f t="shared" si="218"/>
        <v>13495.0003136</v>
      </c>
      <c r="I1402" s="220">
        <f>+VLOOKUP(B:B,INSUMOS!A:H,5,FALSE)</f>
        <v>0</v>
      </c>
      <c r="J1402" s="220">
        <f t="shared" si="218"/>
        <v>0</v>
      </c>
      <c r="K1402" s="57"/>
      <c r="L1402" s="103"/>
    </row>
    <row r="1403" spans="1:12" ht="30" x14ac:dyDescent="0.2">
      <c r="A1403" s="211" t="s">
        <v>2187</v>
      </c>
      <c r="B1403" s="211"/>
      <c r="C1403" s="212" t="s">
        <v>2188</v>
      </c>
      <c r="D1403" s="213" t="s">
        <v>287</v>
      </c>
      <c r="E1403" s="214"/>
      <c r="F1403" s="215"/>
      <c r="G1403" s="216"/>
      <c r="H1403" s="216">
        <f>SUBTOTAL(9,H1404:H1407)</f>
        <v>425773.14732144168</v>
      </c>
      <c r="I1403" s="216"/>
      <c r="J1403" s="216">
        <f>SUBTOTAL(9,J1404:J1407)</f>
        <v>0</v>
      </c>
      <c r="K1403" s="57"/>
      <c r="L1403" s="103"/>
    </row>
    <row r="1404" spans="1:12" ht="15" outlineLevel="1" x14ac:dyDescent="0.2">
      <c r="A1404" s="165"/>
      <c r="B1404" s="165" t="s">
        <v>251</v>
      </c>
      <c r="C1404" s="217" t="str">
        <f>+VLOOKUP(B:B,INSUMOS!A:C,2,FALSE)</f>
        <v>HERRAMIENTA MENOR</v>
      </c>
      <c r="D1404" s="190" t="str">
        <f>+VLOOKUP(B:B,INSUMOS!A:C,3,FALSE)</f>
        <v>GLB</v>
      </c>
      <c r="E1404" s="218">
        <v>1</v>
      </c>
      <c r="F1404" s="240"/>
      <c r="G1404" s="220">
        <f>+VLOOKUP(B:B,INSUMOS!A:H,4,FALSE)</f>
        <v>4066.5798144</v>
      </c>
      <c r="H1404" s="220">
        <f t="shared" ref="H1404:J1407" si="219">($E1404+$F1404)*G1404</f>
        <v>4066.5798144</v>
      </c>
      <c r="I1404" s="220">
        <f>+VLOOKUP(B:B,INSUMOS!A:H,5,FALSE)</f>
        <v>0</v>
      </c>
      <c r="J1404" s="220">
        <f t="shared" si="219"/>
        <v>0</v>
      </c>
      <c r="K1404" s="57"/>
      <c r="L1404" s="103"/>
    </row>
    <row r="1405" spans="1:12" ht="15" outlineLevel="1" x14ac:dyDescent="0.2">
      <c r="A1405" s="170"/>
      <c r="B1405" s="170" t="s">
        <v>221</v>
      </c>
      <c r="C1405" s="217" t="str">
        <f>+VLOOKUP(B:B,INSUMOS!A:C,2,FALSE)</f>
        <v>MORTERO 1:3 (HECHO EN OBRA)</v>
      </c>
      <c r="D1405" s="190" t="str">
        <f>+VLOOKUP(B:B,INSUMOS!A:C,3,FALSE)</f>
        <v>M3</v>
      </c>
      <c r="E1405" s="224">
        <v>0.126</v>
      </c>
      <c r="F1405" s="262"/>
      <c r="G1405" s="220">
        <f>+VLOOKUP(B:B,INSUMOS!A:H,4,FALSE)</f>
        <v>738744.66868224007</v>
      </c>
      <c r="H1405" s="220">
        <f t="shared" si="219"/>
        <v>93081.828253962245</v>
      </c>
      <c r="I1405" s="220">
        <f>+VLOOKUP(B:B,INSUMOS!A:H,5,FALSE)</f>
        <v>0</v>
      </c>
      <c r="J1405" s="220">
        <f t="shared" si="219"/>
        <v>0</v>
      </c>
      <c r="K1405" s="57"/>
      <c r="L1405" s="103"/>
    </row>
    <row r="1406" spans="1:12" ht="15" outlineLevel="1" x14ac:dyDescent="0.2">
      <c r="A1406" s="170"/>
      <c r="B1406" s="170" t="s">
        <v>1527</v>
      </c>
      <c r="C1406" s="217" t="str">
        <f>+VLOOKUP(B:B,INSUMOS!A:C,2,FALSE)</f>
        <v xml:space="preserve">LAVADERO DE 80 X 60 X 25 CM GRANITO PULIDO </v>
      </c>
      <c r="D1406" s="190" t="str">
        <f>+VLOOKUP(B:B,INSUMOS!A:C,3,FALSE)</f>
        <v>UN</v>
      </c>
      <c r="E1406" s="218">
        <v>1</v>
      </c>
      <c r="F1406" s="240"/>
      <c r="G1406" s="220">
        <f>+VLOOKUP(B:B,INSUMOS!A:H,4,FALSE)</f>
        <v>308944.5304624128</v>
      </c>
      <c r="H1406" s="220">
        <f t="shared" si="219"/>
        <v>308944.5304624128</v>
      </c>
      <c r="I1406" s="220">
        <f>+VLOOKUP(B:B,INSUMOS!A:H,5,FALSE)</f>
        <v>0</v>
      </c>
      <c r="J1406" s="220">
        <f t="shared" si="219"/>
        <v>0</v>
      </c>
      <c r="K1406" s="57"/>
      <c r="L1406" s="103"/>
    </row>
    <row r="1407" spans="1:12" ht="15" outlineLevel="1" x14ac:dyDescent="0.2">
      <c r="A1407" s="170"/>
      <c r="B1407" s="170" t="s">
        <v>109</v>
      </c>
      <c r="C1407" s="217" t="str">
        <f>+VLOOKUP(B:B,INSUMOS!A:C,2,FALSE)</f>
        <v>CUADRILLA  INSTALACIONES (OFICIAL + AYUDANTE) CON PRESTACIONES</v>
      </c>
      <c r="D1407" s="190" t="str">
        <f>+VLOOKUP(B:B,INSUMOS!A:C,3,FALSE)</f>
        <v>HC</v>
      </c>
      <c r="E1407" s="224">
        <f>35/60</f>
        <v>0.58333333333333337</v>
      </c>
      <c r="F1407" s="240"/>
      <c r="G1407" s="220">
        <f>+VLOOKUP(B:B,INSUMOS!A:H,4,FALSE)</f>
        <v>33737.500783999996</v>
      </c>
      <c r="H1407" s="220">
        <f t="shared" si="219"/>
        <v>19680.208790666667</v>
      </c>
      <c r="I1407" s="220">
        <f>+VLOOKUP(B:B,INSUMOS!A:H,5,FALSE)</f>
        <v>0</v>
      </c>
      <c r="J1407" s="220">
        <f t="shared" si="219"/>
        <v>0</v>
      </c>
      <c r="K1407" s="57"/>
      <c r="L1407" s="103"/>
    </row>
    <row r="1408" spans="1:12" ht="30" x14ac:dyDescent="0.2">
      <c r="A1408" s="211" t="s">
        <v>2189</v>
      </c>
      <c r="B1408" s="211"/>
      <c r="C1408" s="212" t="s">
        <v>2190</v>
      </c>
      <c r="D1408" s="213" t="s">
        <v>287</v>
      </c>
      <c r="E1408" s="214"/>
      <c r="F1408" s="215"/>
      <c r="G1408" s="216"/>
      <c r="H1408" s="216">
        <f>SUBTOTAL(9,H1409:H1415)</f>
        <v>190343.92364417278</v>
      </c>
      <c r="I1408" s="216"/>
      <c r="J1408" s="216">
        <f>SUBTOTAL(9,J1409:J1415)</f>
        <v>0</v>
      </c>
      <c r="K1408" s="57"/>
      <c r="L1408" s="103"/>
    </row>
    <row r="1409" spans="1:12" ht="15" outlineLevel="1" x14ac:dyDescent="0.2">
      <c r="A1409" s="165"/>
      <c r="B1409" s="165" t="s">
        <v>251</v>
      </c>
      <c r="C1409" s="217" t="str">
        <f>+VLOOKUP(B:B,INSUMOS!A:C,2,FALSE)</f>
        <v>HERRAMIENTA MENOR</v>
      </c>
      <c r="D1409" s="190" t="str">
        <f>+VLOOKUP(B:B,INSUMOS!A:C,3,FALSE)</f>
        <v>GLB</v>
      </c>
      <c r="E1409" s="218">
        <v>1</v>
      </c>
      <c r="F1409" s="240"/>
      <c r="G1409" s="220">
        <f>+VLOOKUP(B:B,INSUMOS!A:H,4,FALSE)</f>
        <v>4066.5798144</v>
      </c>
      <c r="H1409" s="220">
        <f t="shared" ref="H1409:J1415" si="220">($E1409+$F1409)*G1409</f>
        <v>4066.5798144</v>
      </c>
      <c r="I1409" s="220">
        <f>+VLOOKUP(B:B,INSUMOS!A:H,5,FALSE)</f>
        <v>0</v>
      </c>
      <c r="J1409" s="220">
        <f t="shared" si="220"/>
        <v>0</v>
      </c>
      <c r="K1409" s="57"/>
      <c r="L1409" s="103"/>
    </row>
    <row r="1410" spans="1:12" ht="30" outlineLevel="1" x14ac:dyDescent="0.2">
      <c r="A1410" s="170"/>
      <c r="B1410" s="170" t="s">
        <v>1563</v>
      </c>
      <c r="C1410" s="217" t="str">
        <f>+VLOOKUP(B:B,INSUMOS!A:C,2,FALSE)</f>
        <v>LAVAPLATOS DE SOBREPONER EN ACERO INOXIDABLE DE 60 CM X 40 CM CON ÁREA DE TRABAJO, Longitud total 15 m VITAL IGUAL O CALIDAD SUPERIOR</v>
      </c>
      <c r="D1410" s="190" t="str">
        <f>+VLOOKUP(B:B,INSUMOS!A:C,3,FALSE)</f>
        <v>UN</v>
      </c>
      <c r="E1410" s="218">
        <v>1</v>
      </c>
      <c r="F1410" s="240"/>
      <c r="G1410" s="220">
        <f>+VLOOKUP(B:B,INSUMOS!A:H,4,FALSE)</f>
        <v>97672.190975999998</v>
      </c>
      <c r="H1410" s="220">
        <f t="shared" si="220"/>
        <v>97672.190975999998</v>
      </c>
      <c r="I1410" s="220">
        <f>+VLOOKUP(B:B,INSUMOS!A:H,5,FALSE)</f>
        <v>0</v>
      </c>
      <c r="J1410" s="220">
        <f t="shared" si="220"/>
        <v>0</v>
      </c>
      <c r="K1410" s="57"/>
      <c r="L1410" s="103"/>
    </row>
    <row r="1411" spans="1:12" ht="15" outlineLevel="1" x14ac:dyDescent="0.2">
      <c r="A1411" s="170"/>
      <c r="B1411" s="170" t="s">
        <v>1551</v>
      </c>
      <c r="C1411" s="217" t="str">
        <f>+VLOOKUP(B:B,INSUMOS!A:C,2,FALSE)</f>
        <v>ACOPLE 1/2" X 1/2 40 CM PLÁSTICO  GRIVAL DE SUPERIOR CALIDAD,</v>
      </c>
      <c r="D1411" s="190" t="str">
        <f>+VLOOKUP(B:B,INSUMOS!A:C,3,FALSE)</f>
        <v>UN</v>
      </c>
      <c r="E1411" s="218">
        <v>1</v>
      </c>
      <c r="F1411" s="240"/>
      <c r="G1411" s="220">
        <f>+VLOOKUP(B:B,INSUMOS!A:H,4,FALSE)</f>
        <v>5508.7610880000002</v>
      </c>
      <c r="H1411" s="220">
        <f t="shared" si="220"/>
        <v>5508.7610880000002</v>
      </c>
      <c r="I1411" s="220">
        <f>+VLOOKUP(B:B,INSUMOS!A:H,5,FALSE)</f>
        <v>0</v>
      </c>
      <c r="J1411" s="220">
        <f t="shared" si="220"/>
        <v>0</v>
      </c>
      <c r="K1411" s="57"/>
      <c r="L1411" s="103"/>
    </row>
    <row r="1412" spans="1:12" ht="15" outlineLevel="1" x14ac:dyDescent="0.2">
      <c r="A1412" s="170"/>
      <c r="B1412" s="170" t="s">
        <v>1037</v>
      </c>
      <c r="C1412" s="217" t="str">
        <f>+VLOOKUP(B:B,INSUMOS!A:C,2,FALSE)</f>
        <v>UNIÓN PVC SANITARIA 1 - 1/2”</v>
      </c>
      <c r="D1412" s="190" t="str">
        <f>+VLOOKUP(B:B,INSUMOS!A:C,3,FALSE)</f>
        <v>UN</v>
      </c>
      <c r="E1412" s="218">
        <v>1</v>
      </c>
      <c r="F1412" s="240"/>
      <c r="G1412" s="220">
        <f>+VLOOKUP(B:B,INSUMOS!A:H,4,FALSE)</f>
        <v>3165.3712588800004</v>
      </c>
      <c r="H1412" s="220">
        <f t="shared" si="220"/>
        <v>3165.3712588800004</v>
      </c>
      <c r="I1412" s="220">
        <f>+VLOOKUP(B:B,INSUMOS!A:H,5,FALSE)</f>
        <v>0</v>
      </c>
      <c r="J1412" s="220">
        <f t="shared" si="220"/>
        <v>0</v>
      </c>
      <c r="K1412" s="57"/>
      <c r="L1412" s="103"/>
    </row>
    <row r="1413" spans="1:12" ht="15" outlineLevel="1" x14ac:dyDescent="0.2">
      <c r="A1413" s="170"/>
      <c r="B1413" s="170" t="s">
        <v>1533</v>
      </c>
      <c r="C1413" s="217" t="str">
        <f>+VLOOKUP(B:B,INSUMOS!A:C,2,FALSE)</f>
        <v xml:space="preserve">SIFÓN EN P, TRAMPA QUE RETIENE OLORES Y RESIDUOS, </v>
      </c>
      <c r="D1413" s="190" t="str">
        <f>+VLOOKUP(B:B,INSUMOS!A:C,3,FALSE)</f>
        <v>UN</v>
      </c>
      <c r="E1413" s="218">
        <v>1</v>
      </c>
      <c r="F1413" s="240"/>
      <c r="G1413" s="220">
        <f>+VLOOKUP(B:B,INSUMOS!A:H,4,FALSE)</f>
        <v>27823.167712972798</v>
      </c>
      <c r="H1413" s="220">
        <f t="shared" si="220"/>
        <v>27823.167712972798</v>
      </c>
      <c r="I1413" s="220">
        <f>+VLOOKUP(B:B,INSUMOS!A:H,5,FALSE)</f>
        <v>0</v>
      </c>
      <c r="J1413" s="220">
        <f t="shared" si="220"/>
        <v>0</v>
      </c>
      <c r="K1413" s="57"/>
      <c r="L1413" s="103"/>
    </row>
    <row r="1414" spans="1:12" ht="15" outlineLevel="1" x14ac:dyDescent="0.2">
      <c r="A1414" s="170"/>
      <c r="B1414" s="170" t="s">
        <v>193</v>
      </c>
      <c r="C1414" s="217" t="str">
        <f>+VLOOKUP(B:B,INSUMOS!A:C,2,FALSE)</f>
        <v>CEMENTO BLANCO</v>
      </c>
      <c r="D1414" s="190" t="str">
        <f>+VLOOKUP(B:B,INSUMOS!A:C,3,FALSE)</f>
        <v>KG</v>
      </c>
      <c r="E1414" s="218">
        <v>1</v>
      </c>
      <c r="F1414" s="262"/>
      <c r="G1414" s="220">
        <f>+VLOOKUP(B:B,INSUMOS!A:H,4,FALSE)</f>
        <v>1501.6016179200001</v>
      </c>
      <c r="H1414" s="220">
        <f t="shared" si="220"/>
        <v>1501.6016179200001</v>
      </c>
      <c r="I1414" s="220">
        <f>+VLOOKUP(B:B,INSUMOS!A:H,5,FALSE)</f>
        <v>0</v>
      </c>
      <c r="J1414" s="220">
        <f t="shared" si="220"/>
        <v>0</v>
      </c>
      <c r="K1414" s="57"/>
      <c r="L1414" s="103"/>
    </row>
    <row r="1415" spans="1:12" ht="15" outlineLevel="1" x14ac:dyDescent="0.2">
      <c r="A1415" s="170"/>
      <c r="B1415" s="170" t="s">
        <v>109</v>
      </c>
      <c r="C1415" s="217" t="str">
        <f>+VLOOKUP(B:B,INSUMOS!A:C,2,FALSE)</f>
        <v>CUADRILLA  INSTALACIONES (OFICIAL + AYUDANTE) CON PRESTACIONES</v>
      </c>
      <c r="D1415" s="190" t="str">
        <f>+VLOOKUP(B:B,INSUMOS!A:C,3,FALSE)</f>
        <v>HC</v>
      </c>
      <c r="E1415" s="218">
        <v>1.5</v>
      </c>
      <c r="F1415" s="240"/>
      <c r="G1415" s="220">
        <f>+VLOOKUP(B:B,INSUMOS!A:H,4,FALSE)</f>
        <v>33737.500783999996</v>
      </c>
      <c r="H1415" s="220">
        <f t="shared" si="220"/>
        <v>50606.251175999991</v>
      </c>
      <c r="I1415" s="220">
        <f>+VLOOKUP(B:B,INSUMOS!A:H,5,FALSE)</f>
        <v>0</v>
      </c>
      <c r="J1415" s="220">
        <f t="shared" si="220"/>
        <v>0</v>
      </c>
      <c r="K1415" s="57"/>
      <c r="L1415" s="103"/>
    </row>
    <row r="1416" spans="1:12" ht="15" x14ac:dyDescent="0.2">
      <c r="A1416" s="211" t="str">
        <f>+"15,10"</f>
        <v>15,10</v>
      </c>
      <c r="B1416" s="211"/>
      <c r="C1416" s="212" t="s">
        <v>2191</v>
      </c>
      <c r="D1416" s="213" t="s">
        <v>287</v>
      </c>
      <c r="E1416" s="214"/>
      <c r="F1416" s="215"/>
      <c r="G1416" s="216"/>
      <c r="H1416" s="216">
        <f>SUBTOTAL(9,H1417:H1419)</f>
        <v>1998381.6393344002</v>
      </c>
      <c r="I1416" s="216"/>
      <c r="J1416" s="216">
        <f>SUBTOTAL(9,J1417:J1419)</f>
        <v>0</v>
      </c>
      <c r="K1416" s="57"/>
      <c r="L1416" s="103"/>
    </row>
    <row r="1417" spans="1:12" ht="15" outlineLevel="1" x14ac:dyDescent="0.2">
      <c r="A1417" s="270"/>
      <c r="B1417" s="270" t="s">
        <v>251</v>
      </c>
      <c r="C1417" s="217" t="str">
        <f>+VLOOKUP(B:B,INSUMOS!A:C,2,FALSE)</f>
        <v>HERRAMIENTA MENOR</v>
      </c>
      <c r="D1417" s="190" t="str">
        <f>+VLOOKUP(B:B,INSUMOS!A:C,3,FALSE)</f>
        <v>GLB</v>
      </c>
      <c r="E1417" s="218">
        <v>1</v>
      </c>
      <c r="F1417" s="240"/>
      <c r="G1417" s="220">
        <f>+VLOOKUP(B:B,INSUMOS!A:H,4,FALSE)</f>
        <v>4066.5798144</v>
      </c>
      <c r="H1417" s="220">
        <f t="shared" ref="H1417:J1419" si="221">($E1417+$F1417)*G1417</f>
        <v>4066.5798144</v>
      </c>
      <c r="I1417" s="220">
        <f>+VLOOKUP(B:B,INSUMOS!A:H,5,FALSE)</f>
        <v>0</v>
      </c>
      <c r="J1417" s="220">
        <f t="shared" si="221"/>
        <v>0</v>
      </c>
      <c r="K1417" s="57"/>
      <c r="L1417" s="103"/>
    </row>
    <row r="1418" spans="1:12" ht="30" outlineLevel="1" x14ac:dyDescent="0.2">
      <c r="A1418" s="270"/>
      <c r="B1418" s="270" t="s">
        <v>1567</v>
      </c>
      <c r="C1418" s="217" t="str">
        <f>+VLOOKUP(B:B,INSUMOS!A:C,2,FALSE)</f>
        <v>COCINA INTEGRAL 1,80 METROS SIENA HUMO CON 4 FOGONES Y POCETA A LA DERECHA - SOCODA</v>
      </c>
      <c r="D1418" s="190" t="str">
        <f>+VLOOKUP(B:B,INSUMOS!A:C,3,FALSE)</f>
        <v>UN</v>
      </c>
      <c r="E1418" s="218">
        <v>1</v>
      </c>
      <c r="F1418" s="240"/>
      <c r="G1418" s="220">
        <f>+VLOOKUP(B:B,INSUMOS!A:H,4,FALSE)</f>
        <v>1851191.3103360001</v>
      </c>
      <c r="H1418" s="220">
        <f t="shared" si="221"/>
        <v>1851191.3103360001</v>
      </c>
      <c r="I1418" s="220">
        <f>+VLOOKUP(B:B,INSUMOS!A:H,5,FALSE)</f>
        <v>0</v>
      </c>
      <c r="J1418" s="220">
        <f t="shared" si="221"/>
        <v>0</v>
      </c>
      <c r="K1418" s="57"/>
      <c r="L1418" s="103"/>
    </row>
    <row r="1419" spans="1:12" ht="15" x14ac:dyDescent="0.2">
      <c r="A1419" s="270"/>
      <c r="B1419" s="270" t="s">
        <v>113</v>
      </c>
      <c r="C1419" s="217" t="str">
        <f>+VLOOKUP(B:B,INSUMOS!A:C,2,FALSE)</f>
        <v>CUADRILLA  CARPINTERIAS  (OFICIAL + AYUDANTE) CON PRESTACIONES</v>
      </c>
      <c r="D1419" s="190" t="str">
        <f>+VLOOKUP(B:B,INSUMOS!A:C,3,FALSE)</f>
        <v>HC</v>
      </c>
      <c r="E1419" s="224">
        <v>4</v>
      </c>
      <c r="F1419" s="240"/>
      <c r="G1419" s="220">
        <f>+VLOOKUP(B:B,INSUMOS!A:H,4,FALSE)</f>
        <v>35780.937295999996</v>
      </c>
      <c r="H1419" s="220">
        <f t="shared" si="221"/>
        <v>143123.74918399999</v>
      </c>
      <c r="I1419" s="220">
        <f>+VLOOKUP(B:B,INSUMOS!A:H,5,FALSE)</f>
        <v>0</v>
      </c>
      <c r="J1419" s="220">
        <f t="shared" si="221"/>
        <v>0</v>
      </c>
      <c r="K1419" s="57"/>
      <c r="L1419" s="103"/>
    </row>
    <row r="1420" spans="1:12" ht="30" x14ac:dyDescent="0.2">
      <c r="A1420" s="211" t="s">
        <v>2192</v>
      </c>
      <c r="B1420" s="211"/>
      <c r="C1420" s="212" t="s">
        <v>2193</v>
      </c>
      <c r="D1420" s="213" t="s">
        <v>287</v>
      </c>
      <c r="E1420" s="214"/>
      <c r="F1420" s="215"/>
      <c r="G1420" s="216"/>
      <c r="H1420" s="216">
        <f>SUBTOTAL(9,H1421:H1423)</f>
        <v>45800.791324095997</v>
      </c>
      <c r="I1420" s="216"/>
      <c r="J1420" s="216">
        <f>SUBTOTAL(9,J1421:J1423)</f>
        <v>0</v>
      </c>
      <c r="K1420" s="57"/>
      <c r="L1420" s="103"/>
    </row>
    <row r="1421" spans="1:12" ht="15" outlineLevel="1" x14ac:dyDescent="0.2">
      <c r="A1421" s="246"/>
      <c r="B1421" s="246" t="s">
        <v>251</v>
      </c>
      <c r="C1421" s="217" t="str">
        <f>+VLOOKUP(B:B,INSUMOS!A:C,2,FALSE)</f>
        <v>HERRAMIENTA MENOR</v>
      </c>
      <c r="D1421" s="190" t="str">
        <f>+VLOOKUP(B:B,INSUMOS!A:C,3,FALSE)</f>
        <v>GLB</v>
      </c>
      <c r="E1421" s="224">
        <v>0.2</v>
      </c>
      <c r="F1421" s="241"/>
      <c r="G1421" s="220">
        <f>+VLOOKUP(B:B,INSUMOS!A:H,4,FALSE)</f>
        <v>4066.5798144</v>
      </c>
      <c r="H1421" s="220">
        <f t="shared" ref="H1421:J1423" si="222">($E1421+$F1421)*G1421</f>
        <v>813.31596288000003</v>
      </c>
      <c r="I1421" s="220">
        <f>+VLOOKUP(B:B,INSUMOS!A:H,5,FALSE)</f>
        <v>0</v>
      </c>
      <c r="J1421" s="220">
        <f t="shared" si="222"/>
        <v>0</v>
      </c>
      <c r="K1421" s="57"/>
      <c r="L1421" s="103"/>
    </row>
    <row r="1422" spans="1:12" ht="30" outlineLevel="1" x14ac:dyDescent="0.2">
      <c r="A1422" s="223"/>
      <c r="B1422" s="223" t="s">
        <v>1501</v>
      </c>
      <c r="C1422" s="217" t="str">
        <f>+VLOOKUP(B:B,INSUMOS!A:C,2,FALSE)</f>
        <v>CERRADURA PUERTA INTERNA PARA ALCOBA DE BOLA SATÍN ANTIQUE FIXSER, IGUAL CALIDAD O SUPERIOR, (NO INCLUYE ACCESORIOS)</v>
      </c>
      <c r="D1422" s="190" t="str">
        <f>+VLOOKUP(B:B,INSUMOS!A:C,3,FALSE)</f>
        <v>UN</v>
      </c>
      <c r="E1422" s="224">
        <v>1</v>
      </c>
      <c r="F1422" s="241"/>
      <c r="G1422" s="220">
        <f>+VLOOKUP(B:B,INSUMOS!A:H,4,FALSE)</f>
        <v>33999.454473215999</v>
      </c>
      <c r="H1422" s="220">
        <f t="shared" si="222"/>
        <v>33999.454473215999</v>
      </c>
      <c r="I1422" s="220">
        <f>+VLOOKUP(B:B,INSUMOS!A:H,5,FALSE)</f>
        <v>0</v>
      </c>
      <c r="J1422" s="220">
        <f t="shared" si="222"/>
        <v>0</v>
      </c>
      <c r="K1422" s="57"/>
      <c r="L1422" s="103"/>
    </row>
    <row r="1423" spans="1:12" ht="15" outlineLevel="1" x14ac:dyDescent="0.2">
      <c r="A1423" s="266"/>
      <c r="B1423" s="266" t="s">
        <v>39</v>
      </c>
      <c r="C1423" s="217" t="str">
        <f>+VLOOKUP(B:B,INSUMOS!A:C,2,FALSE)</f>
        <v>OFICIAL CARPINTERIA CON PRESTACIONES</v>
      </c>
      <c r="D1423" s="190" t="str">
        <f>+VLOOKUP(B:B,INSUMOS!A:C,3,FALSE)</f>
        <v>HR</v>
      </c>
      <c r="E1423" s="224">
        <v>0.5</v>
      </c>
      <c r="F1423" s="241"/>
      <c r="G1423" s="220">
        <f>+VLOOKUP(B:B,INSUMOS!A:H,4,FALSE)</f>
        <v>21976.041775999998</v>
      </c>
      <c r="H1423" s="220">
        <f t="shared" si="222"/>
        <v>10988.020887999999</v>
      </c>
      <c r="I1423" s="220">
        <f>+VLOOKUP(B:B,INSUMOS!A:H,5,FALSE)</f>
        <v>0</v>
      </c>
      <c r="J1423" s="220">
        <f t="shared" si="222"/>
        <v>0</v>
      </c>
      <c r="K1423" s="57"/>
      <c r="L1423" s="103"/>
    </row>
    <row r="1424" spans="1:12" ht="30" x14ac:dyDescent="0.2">
      <c r="A1424" s="211" t="s">
        <v>2194</v>
      </c>
      <c r="B1424" s="211"/>
      <c r="C1424" s="212" t="s">
        <v>2195</v>
      </c>
      <c r="D1424" s="213" t="s">
        <v>287</v>
      </c>
      <c r="E1424" s="214"/>
      <c r="F1424" s="215"/>
      <c r="G1424" s="216"/>
      <c r="H1424" s="216">
        <f>SUBTOTAL(9,H1425:H1427)</f>
        <v>45624.721416332795</v>
      </c>
      <c r="I1424" s="216"/>
      <c r="J1424" s="216">
        <f>SUBTOTAL(9,J1425:J1427)</f>
        <v>0</v>
      </c>
      <c r="K1424" s="57"/>
      <c r="L1424" s="103"/>
    </row>
    <row r="1425" spans="1:12" ht="15" outlineLevel="1" x14ac:dyDescent="0.2">
      <c r="A1425" s="165"/>
      <c r="B1425" s="165" t="s">
        <v>251</v>
      </c>
      <c r="C1425" s="217" t="str">
        <f>+VLOOKUP(B:B,INSUMOS!A:C,2,FALSE)</f>
        <v>HERRAMIENTA MENOR</v>
      </c>
      <c r="D1425" s="190" t="str">
        <f>+VLOOKUP(B:B,INSUMOS!A:C,3,FALSE)</f>
        <v>GLB</v>
      </c>
      <c r="E1425" s="218">
        <v>0.2</v>
      </c>
      <c r="F1425" s="240"/>
      <c r="G1425" s="220">
        <f>+VLOOKUP(B:B,INSUMOS!A:H,4,FALSE)</f>
        <v>4066.5798144</v>
      </c>
      <c r="H1425" s="220">
        <f t="shared" ref="H1425:J1427" si="223">($E1425+$F1425)*G1425</f>
        <v>813.31596288000003</v>
      </c>
      <c r="I1425" s="220">
        <f>+VLOOKUP(B:B,INSUMOS!A:H,5,FALSE)</f>
        <v>0</v>
      </c>
      <c r="J1425" s="220">
        <f t="shared" si="223"/>
        <v>0</v>
      </c>
      <c r="K1425" s="57"/>
      <c r="L1425" s="103"/>
    </row>
    <row r="1426" spans="1:12" ht="15" outlineLevel="1" x14ac:dyDescent="0.2">
      <c r="A1426" s="170"/>
      <c r="B1426" s="170" t="s">
        <v>1509</v>
      </c>
      <c r="C1426" s="217" t="str">
        <f>+VLOOKUP(B:B,INSUMOS!A:C,2,FALSE)</f>
        <v>CERRADURA BAÑO BOLA SATIN FIXSER IGUAL O SUPERIOR CALIDAD,</v>
      </c>
      <c r="D1426" s="190" t="str">
        <f>+VLOOKUP(B:B,INSUMOS!A:C,3,FALSE)</f>
        <v>UN</v>
      </c>
      <c r="E1426" s="218">
        <v>1</v>
      </c>
      <c r="F1426" s="240"/>
      <c r="G1426" s="220">
        <f>+VLOOKUP(B:B,INSUMOS!A:H,4,FALSE)</f>
        <v>33823.384565452798</v>
      </c>
      <c r="H1426" s="220">
        <f t="shared" si="223"/>
        <v>33823.384565452798</v>
      </c>
      <c r="I1426" s="220">
        <f>+VLOOKUP(B:B,INSUMOS!A:H,5,FALSE)</f>
        <v>0</v>
      </c>
      <c r="J1426" s="220">
        <f t="shared" si="223"/>
        <v>0</v>
      </c>
      <c r="K1426" s="57"/>
      <c r="L1426" s="103"/>
    </row>
    <row r="1427" spans="1:12" ht="15" outlineLevel="1" x14ac:dyDescent="0.2">
      <c r="A1427" s="159"/>
      <c r="B1427" s="159" t="s">
        <v>39</v>
      </c>
      <c r="C1427" s="217" t="str">
        <f>+VLOOKUP(B:B,INSUMOS!A:C,2,FALSE)</f>
        <v>OFICIAL CARPINTERIA CON PRESTACIONES</v>
      </c>
      <c r="D1427" s="190" t="str">
        <f>+VLOOKUP(B:B,INSUMOS!A:C,3,FALSE)</f>
        <v>HR</v>
      </c>
      <c r="E1427" s="218">
        <v>0.5</v>
      </c>
      <c r="F1427" s="240"/>
      <c r="G1427" s="220">
        <f>+VLOOKUP(B:B,INSUMOS!A:H,4,FALSE)</f>
        <v>21976.041775999998</v>
      </c>
      <c r="H1427" s="220">
        <f t="shared" si="223"/>
        <v>10988.020887999999</v>
      </c>
      <c r="I1427" s="220">
        <f>+VLOOKUP(B:B,INSUMOS!A:H,5,FALSE)</f>
        <v>0</v>
      </c>
      <c r="J1427" s="220">
        <f t="shared" si="223"/>
        <v>0</v>
      </c>
      <c r="K1427" s="57"/>
      <c r="L1427" s="103"/>
    </row>
    <row r="1428" spans="1:12" ht="15" x14ac:dyDescent="0.2">
      <c r="A1428" s="211" t="s">
        <v>2196</v>
      </c>
      <c r="B1428" s="211"/>
      <c r="C1428" s="212" t="s">
        <v>2197</v>
      </c>
      <c r="D1428" s="249" t="s">
        <v>124</v>
      </c>
      <c r="E1428" s="225"/>
      <c r="F1428" s="226"/>
      <c r="G1428" s="216"/>
      <c r="H1428" s="216">
        <f>SUBTOTAL(9,H1429:H1430)</f>
        <v>12535.76622528</v>
      </c>
      <c r="I1428" s="216"/>
      <c r="J1428" s="216">
        <f>SUBTOTAL(9,J1429:J1430)</f>
        <v>0</v>
      </c>
      <c r="K1428" s="57"/>
      <c r="L1428" s="103"/>
    </row>
    <row r="1429" spans="1:12" ht="15" outlineLevel="1" x14ac:dyDescent="0.2">
      <c r="A1429" s="165"/>
      <c r="B1429" s="165" t="s">
        <v>251</v>
      </c>
      <c r="C1429" s="217" t="str">
        <f>+VLOOKUP(B:B,INSUMOS!A:C,2,FALSE)</f>
        <v>HERRAMIENTA MENOR</v>
      </c>
      <c r="D1429" s="190" t="str">
        <f>+VLOOKUP(B:B,INSUMOS!A:C,3,FALSE)</f>
        <v>GLB</v>
      </c>
      <c r="E1429" s="218">
        <v>1</v>
      </c>
      <c r="F1429" s="219"/>
      <c r="G1429" s="220">
        <f>+VLOOKUP(B:B,INSUMOS!A:H,4,FALSE)</f>
        <v>4066.5798144</v>
      </c>
      <c r="H1429" s="220">
        <f t="shared" ref="H1429:J1430" si="224">($E1429+$F1429)*G1429</f>
        <v>4066.5798144</v>
      </c>
      <c r="I1429" s="220">
        <f>+VLOOKUP(B:B,INSUMOS!A:H,5,FALSE)</f>
        <v>0</v>
      </c>
      <c r="J1429" s="220">
        <f t="shared" si="224"/>
        <v>0</v>
      </c>
      <c r="K1429" s="57"/>
      <c r="L1429" s="103"/>
    </row>
    <row r="1430" spans="1:12" s="33" customFormat="1" ht="15" outlineLevel="1" x14ac:dyDescent="0.2">
      <c r="A1430" s="170"/>
      <c r="B1430" s="170" t="s">
        <v>70</v>
      </c>
      <c r="C1430" s="217" t="str">
        <f>+VLOOKUP(B:B,INSUMOS!A:C,2,FALSE)</f>
        <v>CUADRILLA (2 AYUDANTES ALBAÑILERIA CON PRESTACIONES)</v>
      </c>
      <c r="D1430" s="190" t="str">
        <f>+VLOOKUP(B:B,INSUMOS!A:C,3,FALSE)</f>
        <v>JR</v>
      </c>
      <c r="E1430" s="218">
        <v>4.4999999999999998E-2</v>
      </c>
      <c r="F1430" s="219"/>
      <c r="G1430" s="220">
        <f>+VLOOKUP(B:B,INSUMOS!A:H,4,FALSE)</f>
        <v>188204.142464</v>
      </c>
      <c r="H1430" s="220">
        <f t="shared" si="224"/>
        <v>8469.18641088</v>
      </c>
      <c r="I1430" s="220">
        <f>+VLOOKUP(B:B,INSUMOS!A:H,5,FALSE)</f>
        <v>0</v>
      </c>
      <c r="J1430" s="220">
        <f t="shared" si="224"/>
        <v>0</v>
      </c>
      <c r="K1430" s="57"/>
      <c r="L1430" s="103"/>
    </row>
    <row r="1431" spans="1:12" ht="30" x14ac:dyDescent="0.2">
      <c r="A1431" s="211" t="s">
        <v>2198</v>
      </c>
      <c r="B1431" s="211"/>
      <c r="C1431" s="212" t="s">
        <v>2199</v>
      </c>
      <c r="D1431" s="249" t="s">
        <v>124</v>
      </c>
      <c r="E1431" s="225"/>
      <c r="F1431" s="226"/>
      <c r="G1431" s="216"/>
      <c r="H1431" s="216">
        <f>SUBTOTAL(9,H1432:H1434)</f>
        <v>96380.949689007975</v>
      </c>
      <c r="I1431" s="216"/>
      <c r="J1431" s="216">
        <f>SUBTOTAL(9,J1432:J1434)</f>
        <v>0</v>
      </c>
      <c r="K1431" s="57"/>
      <c r="L1431" s="103"/>
    </row>
    <row r="1432" spans="1:12" s="33" customFormat="1" ht="15" outlineLevel="1" x14ac:dyDescent="0.2">
      <c r="A1432" s="170"/>
      <c r="B1432" s="170" t="s">
        <v>251</v>
      </c>
      <c r="C1432" s="217" t="str">
        <f>+VLOOKUP(B:B,INSUMOS!A:C,2,FALSE)</f>
        <v>HERRAMIENTA MENOR</v>
      </c>
      <c r="D1432" s="190" t="str">
        <f>+VLOOKUP(B:B,INSUMOS!A:C,3,FALSE)</f>
        <v>GLB</v>
      </c>
      <c r="E1432" s="218">
        <v>1</v>
      </c>
      <c r="F1432" s="219"/>
      <c r="G1432" s="220">
        <f>+VLOOKUP(B:B,INSUMOS!A:H,4,FALSE)</f>
        <v>4066.5798144</v>
      </c>
      <c r="H1432" s="220">
        <f t="shared" ref="H1432:J1434" si="225">($E1432+$F1432)*G1432</f>
        <v>4066.5798144</v>
      </c>
      <c r="I1432" s="220">
        <f>+VLOOKUP(B:B,INSUMOS!A:H,5,FALSE)</f>
        <v>0</v>
      </c>
      <c r="J1432" s="220">
        <f t="shared" si="225"/>
        <v>0</v>
      </c>
      <c r="K1432" s="57"/>
      <c r="L1432" s="103"/>
    </row>
    <row r="1433" spans="1:12" s="33" customFormat="1" ht="15" outlineLevel="1" x14ac:dyDescent="0.2">
      <c r="A1433" s="170"/>
      <c r="B1433" s="170" t="s">
        <v>238</v>
      </c>
      <c r="C1433" s="217" t="str">
        <f>+VLOOKUP(B:B,INSUMOS!A:C,2,FALSE)</f>
        <v>VOLQUETA 6 M3 (INCLUYE CARGE Y ESCOMBRERA)</v>
      </c>
      <c r="D1433" s="190" t="str">
        <f>+VLOOKUP(B:B,INSUMOS!A:C,3,FALSE)</f>
        <v>VJ</v>
      </c>
      <c r="E1433" s="218">
        <v>0.21</v>
      </c>
      <c r="F1433" s="219"/>
      <c r="G1433" s="220">
        <f>+VLOOKUP(B:B,INSUMOS!A:H,4,FALSE)</f>
        <v>372268.45716479997</v>
      </c>
      <c r="H1433" s="220">
        <f t="shared" si="225"/>
        <v>78176.376004607984</v>
      </c>
      <c r="I1433" s="220">
        <f>+VLOOKUP(B:B,INSUMOS!A:H,5,FALSE)</f>
        <v>0</v>
      </c>
      <c r="J1433" s="220">
        <f t="shared" si="225"/>
        <v>0</v>
      </c>
      <c r="K1433" s="57"/>
      <c r="L1433" s="103"/>
    </row>
    <row r="1434" spans="1:12" s="33" customFormat="1" ht="15" outlineLevel="1" x14ac:dyDescent="0.2">
      <c r="A1434" s="170"/>
      <c r="B1434" s="170" t="s">
        <v>105</v>
      </c>
      <c r="C1434" s="217" t="str">
        <f>+VLOOKUP(B:B,INSUMOS!A:C,2,FALSE)</f>
        <v>CUADRILLA AA  (OFICIAL + 2 AYUDANTE)- ALBAÑILERIA CON PRESTACIONES</v>
      </c>
      <c r="D1434" s="190" t="str">
        <f>+VLOOKUP(B:B,INSUMOS!A:C,3,FALSE)</f>
        <v>HC</v>
      </c>
      <c r="E1434" s="218">
        <v>0.35</v>
      </c>
      <c r="F1434" s="219"/>
      <c r="G1434" s="220">
        <f>+VLOOKUP(B:B,INSUMOS!A:H,4,FALSE)</f>
        <v>40394.268199999999</v>
      </c>
      <c r="H1434" s="220">
        <f t="shared" si="225"/>
        <v>14137.993869999998</v>
      </c>
      <c r="I1434" s="220">
        <f>+VLOOKUP(B:B,INSUMOS!A:H,5,FALSE)</f>
        <v>0</v>
      </c>
      <c r="J1434" s="220">
        <f t="shared" si="225"/>
        <v>0</v>
      </c>
      <c r="K1434" s="57"/>
      <c r="L1434" s="103"/>
    </row>
    <row r="1435" spans="1:12" ht="30" x14ac:dyDescent="0.2">
      <c r="A1435" s="211" t="s">
        <v>2200</v>
      </c>
      <c r="B1435" s="211"/>
      <c r="C1435" s="212" t="s">
        <v>2201</v>
      </c>
      <c r="D1435" s="249" t="s">
        <v>124</v>
      </c>
      <c r="E1435" s="225"/>
      <c r="F1435" s="226"/>
      <c r="G1435" s="216"/>
      <c r="H1435" s="216">
        <f>SUBTOTAL(9,H1436:H1438)</f>
        <v>103085.149003616</v>
      </c>
      <c r="I1435" s="216"/>
      <c r="J1435" s="216">
        <f>SUBTOTAL(9,J1436:J1438)</f>
        <v>0</v>
      </c>
      <c r="K1435" s="57"/>
      <c r="L1435" s="103"/>
    </row>
    <row r="1436" spans="1:12" s="33" customFormat="1" ht="15" outlineLevel="1" x14ac:dyDescent="0.2">
      <c r="A1436" s="170"/>
      <c r="B1436" s="170" t="s">
        <v>158</v>
      </c>
      <c r="C1436" s="217" t="str">
        <f>+VLOOKUP(B:B,INSUMOS!A:C,2,FALSE)</f>
        <v>BASE GRANULAR B-200 (INCLUYE TRANSPORTE)</v>
      </c>
      <c r="D1436" s="190" t="str">
        <f>+VLOOKUP(B:B,INSUMOS!A:C,3,FALSE)</f>
        <v>M3</v>
      </c>
      <c r="E1436" s="218">
        <v>1.3</v>
      </c>
      <c r="F1436" s="219">
        <v>0.05</v>
      </c>
      <c r="G1436" s="220">
        <f>+VLOOKUP(B:B,INSUMOS!A:H,4,FALSE)</f>
        <v>53859.590430719996</v>
      </c>
      <c r="H1436" s="220">
        <f t="shared" ref="H1436:J1438" si="226">($E1436+$F1436)*G1436</f>
        <v>72710.447081471997</v>
      </c>
      <c r="I1436" s="220">
        <f>+VLOOKUP(B:B,INSUMOS!A:H,5,FALSE)</f>
        <v>0</v>
      </c>
      <c r="J1436" s="220">
        <f t="shared" si="226"/>
        <v>0</v>
      </c>
      <c r="K1436" s="57"/>
      <c r="L1436" s="103"/>
    </row>
    <row r="1437" spans="1:12" s="33" customFormat="1" ht="15" outlineLevel="1" x14ac:dyDescent="0.2">
      <c r="A1437" s="170"/>
      <c r="B1437" s="170" t="s">
        <v>236</v>
      </c>
      <c r="C1437" s="217" t="str">
        <f>+VLOOKUP(B:B,INSUMOS!A:C,2,FALSE)</f>
        <v>VIBROCOMPACTADOR GASOLINA 32X65CM</v>
      </c>
      <c r="D1437" s="190" t="str">
        <f>+VLOOKUP(B:B,INSUMOS!A:C,3,FALSE)</f>
        <v>HR</v>
      </c>
      <c r="E1437" s="218">
        <v>0.5</v>
      </c>
      <c r="F1437" s="219"/>
      <c r="G1437" s="220">
        <f>+VLOOKUP(B:B,INSUMOS!A:H,4,FALSE)</f>
        <v>4197.428364288</v>
      </c>
      <c r="H1437" s="220">
        <f t="shared" si="226"/>
        <v>2098.714182144</v>
      </c>
      <c r="I1437" s="220">
        <f>+VLOOKUP(B:B,INSUMOS!A:H,5,FALSE)</f>
        <v>0</v>
      </c>
      <c r="J1437" s="220">
        <f t="shared" si="226"/>
        <v>0</v>
      </c>
      <c r="K1437" s="57"/>
      <c r="L1437" s="103"/>
    </row>
    <row r="1438" spans="1:12" s="33" customFormat="1" ht="30" outlineLevel="1" x14ac:dyDescent="0.2">
      <c r="A1438" s="159"/>
      <c r="B1438" s="159" t="s">
        <v>79</v>
      </c>
      <c r="C1438" s="217" t="str">
        <f>+VLOOKUP(B:B,INSUMOS!A:C,2,FALSE)</f>
        <v>CUADRILLA (OFICIAL ALBAÑILERIA CON PRESTACIONES+ 2 AYUDANTES ALBAÑILERIA CON PRESTACIONES)</v>
      </c>
      <c r="D1438" s="190" t="str">
        <f>+VLOOKUP(B:B,INSUMOS!A:C,3,FALSE)</f>
        <v>HC</v>
      </c>
      <c r="E1438" s="218">
        <v>0.7</v>
      </c>
      <c r="F1438" s="219"/>
      <c r="G1438" s="220">
        <f>+VLOOKUP(B:B,INSUMOS!A:H,4,FALSE)</f>
        <v>40394.268199999999</v>
      </c>
      <c r="H1438" s="220">
        <f t="shared" si="226"/>
        <v>28275.987739999997</v>
      </c>
      <c r="I1438" s="220">
        <f>+VLOOKUP(B:B,INSUMOS!A:H,5,FALSE)</f>
        <v>0</v>
      </c>
      <c r="J1438" s="220">
        <f t="shared" si="226"/>
        <v>0</v>
      </c>
      <c r="K1438" s="57"/>
      <c r="L1438" s="103"/>
    </row>
    <row r="1439" spans="1:12" ht="30" x14ac:dyDescent="0.2">
      <c r="A1439" s="211" t="s">
        <v>2202</v>
      </c>
      <c r="B1439" s="211"/>
      <c r="C1439" s="212" t="s">
        <v>2203</v>
      </c>
      <c r="D1439" s="249" t="s">
        <v>124</v>
      </c>
      <c r="E1439" s="225"/>
      <c r="F1439" s="226"/>
      <c r="G1439" s="216"/>
      <c r="H1439" s="216">
        <f>SUBTOTAL(9,H1440:H1441)</f>
        <v>26335.275102143998</v>
      </c>
      <c r="I1439" s="216"/>
      <c r="J1439" s="216">
        <f>SUBTOTAL(9,J1440:J1441)</f>
        <v>0</v>
      </c>
      <c r="K1439" s="57"/>
      <c r="L1439" s="103"/>
    </row>
    <row r="1440" spans="1:12" s="33" customFormat="1" ht="15" outlineLevel="1" x14ac:dyDescent="0.2">
      <c r="A1440" s="170"/>
      <c r="B1440" s="170" t="s">
        <v>236</v>
      </c>
      <c r="C1440" s="217" t="str">
        <f>+VLOOKUP(B:B,INSUMOS!A:C,2,FALSE)</f>
        <v>VIBROCOMPACTADOR GASOLINA 32X65CM</v>
      </c>
      <c r="D1440" s="190" t="str">
        <f>+VLOOKUP(B:B,INSUMOS!A:C,3,FALSE)</f>
        <v>HR</v>
      </c>
      <c r="E1440" s="218">
        <v>0.5</v>
      </c>
      <c r="F1440" s="219"/>
      <c r="G1440" s="220">
        <f>+VLOOKUP(B:B,INSUMOS!A:H,4,FALSE)</f>
        <v>4197.428364288</v>
      </c>
      <c r="H1440" s="220">
        <f t="shared" ref="H1440:J1441" si="227">($E1440+$F1440)*G1440</f>
        <v>2098.714182144</v>
      </c>
      <c r="I1440" s="220">
        <f>+VLOOKUP(B:B,INSUMOS!A:H,5,FALSE)</f>
        <v>0</v>
      </c>
      <c r="J1440" s="220">
        <f t="shared" si="227"/>
        <v>0</v>
      </c>
      <c r="K1440" s="57"/>
      <c r="L1440" s="103"/>
    </row>
    <row r="1441" spans="1:16" s="33" customFormat="1" ht="30" outlineLevel="1" x14ac:dyDescent="0.2">
      <c r="A1441" s="159"/>
      <c r="B1441" s="159" t="s">
        <v>79</v>
      </c>
      <c r="C1441" s="217" t="str">
        <f>+VLOOKUP(B:B,INSUMOS!A:C,2,FALSE)</f>
        <v>CUADRILLA (OFICIAL ALBAÑILERIA CON PRESTACIONES+ 2 AYUDANTES ALBAÑILERIA CON PRESTACIONES)</v>
      </c>
      <c r="D1441" s="190" t="str">
        <f>+VLOOKUP(B:B,INSUMOS!A:C,3,FALSE)</f>
        <v>HC</v>
      </c>
      <c r="E1441" s="218">
        <v>0.6</v>
      </c>
      <c r="F1441" s="219"/>
      <c r="G1441" s="220">
        <f>+VLOOKUP(B:B,INSUMOS!A:H,4,FALSE)</f>
        <v>40394.268199999999</v>
      </c>
      <c r="H1441" s="220">
        <f t="shared" si="227"/>
        <v>24236.56092</v>
      </c>
      <c r="I1441" s="220">
        <f>+VLOOKUP(B:B,INSUMOS!A:H,5,FALSE)</f>
        <v>0</v>
      </c>
      <c r="J1441" s="220">
        <f t="shared" si="227"/>
        <v>0</v>
      </c>
      <c r="K1441" s="57"/>
      <c r="L1441" s="103"/>
    </row>
    <row r="1442" spans="1:16" ht="15" x14ac:dyDescent="0.2">
      <c r="A1442" s="211" t="s">
        <v>2204</v>
      </c>
      <c r="B1442" s="211"/>
      <c r="C1442" s="212" t="s">
        <v>2205</v>
      </c>
      <c r="D1442" s="249" t="s">
        <v>124</v>
      </c>
      <c r="E1442" s="225"/>
      <c r="F1442" s="226"/>
      <c r="G1442" s="216"/>
      <c r="H1442" s="216">
        <f>SUBTOTAL(9,H1443:H1445)</f>
        <v>204627.41868389765</v>
      </c>
      <c r="I1442" s="216"/>
      <c r="J1442" s="216">
        <f>SUBTOTAL(9,J1443:J1445)</f>
        <v>0</v>
      </c>
      <c r="K1442" s="57"/>
      <c r="L1442" s="103"/>
    </row>
    <row r="1443" spans="1:16" s="33" customFormat="1" ht="15" outlineLevel="1" x14ac:dyDescent="0.2">
      <c r="A1443" s="170"/>
      <c r="B1443" s="170" t="s">
        <v>150</v>
      </c>
      <c r="C1443" s="217" t="str">
        <f>+VLOOKUP(B:B,INSUMOS!A:C,2,FALSE)</f>
        <v xml:space="preserve">GRAVA (TRITURADO 3/4 " ) CON TRASPORTE </v>
      </c>
      <c r="D1443" s="190" t="str">
        <f>+VLOOKUP(B:B,INSUMOS!A:C,3,FALSE)</f>
        <v>M3</v>
      </c>
      <c r="E1443" s="218">
        <v>1</v>
      </c>
      <c r="F1443" s="219">
        <v>0.03</v>
      </c>
      <c r="G1443" s="220">
        <f>+VLOOKUP(B:B,INSUMOS!A:H,4,FALSE)</f>
        <v>137803.20602112002</v>
      </c>
      <c r="H1443" s="220">
        <f t="shared" ref="H1443:J1445" si="228">($E1443+$F1443)*G1443</f>
        <v>141937.30220175363</v>
      </c>
      <c r="I1443" s="220">
        <f>+VLOOKUP(B:B,INSUMOS!A:H,5,FALSE)</f>
        <v>0</v>
      </c>
      <c r="J1443" s="220">
        <f t="shared" si="228"/>
        <v>0</v>
      </c>
      <c r="K1443" s="57"/>
      <c r="L1443" s="103"/>
    </row>
    <row r="1444" spans="1:16" s="33" customFormat="1" ht="15" outlineLevel="1" x14ac:dyDescent="0.2">
      <c r="A1444" s="170"/>
      <c r="B1444" s="170" t="s">
        <v>236</v>
      </c>
      <c r="C1444" s="217" t="str">
        <f>+VLOOKUP(B:B,INSUMOS!A:C,2,FALSE)</f>
        <v>VIBROCOMPACTADOR GASOLINA 32X65CM</v>
      </c>
      <c r="D1444" s="190" t="str">
        <f>+VLOOKUP(B:B,INSUMOS!A:C,3,FALSE)</f>
        <v>HR</v>
      </c>
      <c r="E1444" s="218">
        <v>0.5</v>
      </c>
      <c r="F1444" s="219"/>
      <c r="G1444" s="220">
        <f>+VLOOKUP(B:B,INSUMOS!A:H,4,FALSE)</f>
        <v>4197.428364288</v>
      </c>
      <c r="H1444" s="220">
        <f t="shared" si="228"/>
        <v>2098.714182144</v>
      </c>
      <c r="I1444" s="220">
        <f>+VLOOKUP(B:B,INSUMOS!A:H,5,FALSE)</f>
        <v>0</v>
      </c>
      <c r="J1444" s="220">
        <f t="shared" si="228"/>
        <v>0</v>
      </c>
      <c r="K1444" s="57"/>
      <c r="L1444" s="103"/>
    </row>
    <row r="1445" spans="1:16" s="33" customFormat="1" ht="30" outlineLevel="1" x14ac:dyDescent="0.2">
      <c r="A1445" s="159"/>
      <c r="B1445" s="159" t="s">
        <v>79</v>
      </c>
      <c r="C1445" s="217" t="str">
        <f>+VLOOKUP(B:B,INSUMOS!A:C,2,FALSE)</f>
        <v>CUADRILLA (OFICIAL ALBAÑILERIA CON PRESTACIONES+ 2 AYUDANTES ALBAÑILERIA CON PRESTACIONES)</v>
      </c>
      <c r="D1445" s="190" t="str">
        <f>+VLOOKUP(B:B,INSUMOS!A:C,3,FALSE)</f>
        <v>HC</v>
      </c>
      <c r="E1445" s="218">
        <v>1.5</v>
      </c>
      <c r="F1445" s="219"/>
      <c r="G1445" s="220">
        <f>+VLOOKUP(B:B,INSUMOS!A:H,4,FALSE)</f>
        <v>40394.268199999999</v>
      </c>
      <c r="H1445" s="220">
        <f t="shared" si="228"/>
        <v>60591.402300000002</v>
      </c>
      <c r="I1445" s="220">
        <f>+VLOOKUP(B:B,INSUMOS!A:H,5,FALSE)</f>
        <v>0</v>
      </c>
      <c r="J1445" s="220">
        <f t="shared" si="228"/>
        <v>0</v>
      </c>
      <c r="K1445" s="57"/>
      <c r="L1445" s="103"/>
    </row>
    <row r="1446" spans="1:16" ht="30" x14ac:dyDescent="0.2">
      <c r="A1446" s="211" t="s">
        <v>2206</v>
      </c>
      <c r="B1446" s="211"/>
      <c r="C1446" s="212" t="s">
        <v>1678</v>
      </c>
      <c r="D1446" s="249" t="s">
        <v>287</v>
      </c>
      <c r="E1446" s="214"/>
      <c r="F1446" s="215"/>
      <c r="G1446" s="216"/>
      <c r="H1446" s="216">
        <f>SUBTOTAL(9,H1447:H1448)</f>
        <v>12784.678904640001</v>
      </c>
      <c r="I1446" s="216"/>
      <c r="J1446" s="216">
        <f>SUBTOTAL(9,J1447:J1448)</f>
        <v>0</v>
      </c>
      <c r="K1446" s="57"/>
      <c r="L1446" s="103"/>
    </row>
    <row r="1447" spans="1:16" ht="30" outlineLevel="1" x14ac:dyDescent="0.2">
      <c r="A1447" s="170"/>
      <c r="B1447" s="170" t="str">
        <f>+INSUMOS!A847</f>
        <v>IE064</v>
      </c>
      <c r="C1447" s="217" t="str">
        <f>+VLOOKUP(B:B,INSUMOS!A:C,2,FALSE)</f>
        <v>BOMBILLOS LED PARA HABITACIONES - ESPACIOS AMPLIOS (BOMBILLO LED 14W-18W)</v>
      </c>
      <c r="D1447" s="190" t="str">
        <f>+VLOOKUP(B:B,INSUMOS!A:C,3,FALSE)</f>
        <v>UN</v>
      </c>
      <c r="E1447" s="218">
        <v>1</v>
      </c>
      <c r="F1447" s="240"/>
      <c r="G1447" s="220">
        <f>+VLOOKUP(B:B,INSUMOS!A:H,4,FALSE)</f>
        <v>12646.629949440001</v>
      </c>
      <c r="H1447" s="220">
        <f t="shared" ref="H1447:J1448" si="229">($E1447+$F1447)*G1447</f>
        <v>12646.629949440001</v>
      </c>
      <c r="I1447" s="220">
        <f>+VLOOKUP(B:B,INSUMOS!A:H,5,FALSE)</f>
        <v>0</v>
      </c>
      <c r="J1447" s="220">
        <f t="shared" si="229"/>
        <v>0</v>
      </c>
      <c r="K1447" s="57"/>
      <c r="L1447" s="103"/>
    </row>
    <row r="1448" spans="1:16" ht="15" outlineLevel="1" x14ac:dyDescent="0.2">
      <c r="A1448" s="170"/>
      <c r="B1448" s="170" t="s">
        <v>121</v>
      </c>
      <c r="C1448" s="217" t="str">
        <f>+VLOOKUP(B:B,INSUMOS!A:C,2,FALSE)</f>
        <v>AYUDANTE ELECTRICA CON PRESTACIONES</v>
      </c>
      <c r="D1448" s="190" t="str">
        <f>+VLOOKUP(B:B,INSUMOS!A:C,3,FALSE)</f>
        <v>HH</v>
      </c>
      <c r="E1448" s="218">
        <v>0.01</v>
      </c>
      <c r="F1448" s="240"/>
      <c r="G1448" s="220">
        <f>+VLOOKUP(B:B,INSUMOS!A:H,4,FALSE)</f>
        <v>13804.89552</v>
      </c>
      <c r="H1448" s="220">
        <f t="shared" si="229"/>
        <v>138.04895519999999</v>
      </c>
      <c r="I1448" s="220">
        <f>+VLOOKUP(B:B,INSUMOS!A:H,5,FALSE)</f>
        <v>0</v>
      </c>
      <c r="J1448" s="220">
        <f t="shared" si="229"/>
        <v>0</v>
      </c>
      <c r="K1448" s="57"/>
      <c r="L1448" s="103"/>
      <c r="P1448" s="116"/>
    </row>
    <row r="1449" spans="1:16" ht="30" x14ac:dyDescent="0.2">
      <c r="A1449" s="211" t="s">
        <v>2207</v>
      </c>
      <c r="B1449" s="211"/>
      <c r="C1449" s="212" t="s">
        <v>2208</v>
      </c>
      <c r="D1449" s="249" t="s">
        <v>287</v>
      </c>
      <c r="E1449" s="214"/>
      <c r="F1449" s="215"/>
      <c r="G1449" s="216"/>
      <c r="H1449" s="216">
        <f>SUBTOTAL(9,H1450:H1451)</f>
        <v>10249.41088032</v>
      </c>
      <c r="I1449" s="216"/>
      <c r="J1449" s="216">
        <f>SUBTOTAL(9,J1450:J1451)</f>
        <v>0</v>
      </c>
      <c r="K1449" s="57"/>
      <c r="L1449" s="103"/>
    </row>
    <row r="1450" spans="1:16" ht="30" outlineLevel="1" x14ac:dyDescent="0.2">
      <c r="A1450" s="170"/>
      <c r="B1450" s="170" t="str">
        <f>+INSUMOS!A848</f>
        <v>IE065</v>
      </c>
      <c r="C1450" s="217" t="str">
        <f>+VLOOKUP(B:B,INSUMOS!A:C,2,FALSE)</f>
        <v>BOMBILLOS LED PARA COCINAS BAÑOS- ESPACIOS PEQUEÑOS (BOMBILLO LED 115W-12W)</v>
      </c>
      <c r="D1450" s="190" t="str">
        <f>+VLOOKUP(B:B,INSUMOS!A:C,3,FALSE)</f>
        <v>UN</v>
      </c>
      <c r="E1450" s="218">
        <v>1</v>
      </c>
      <c r="F1450" s="240"/>
      <c r="G1450" s="220">
        <f>+VLOOKUP(B:B,INSUMOS!A:H,4,FALSE)</f>
        <v>10111.36192512</v>
      </c>
      <c r="H1450" s="220">
        <f t="shared" ref="H1450:J1451" si="230">($E1450+$F1450)*G1450</f>
        <v>10111.36192512</v>
      </c>
      <c r="I1450" s="220">
        <f>+VLOOKUP(B:B,INSUMOS!A:H,5,FALSE)</f>
        <v>0</v>
      </c>
      <c r="J1450" s="220">
        <f t="shared" si="230"/>
        <v>0</v>
      </c>
      <c r="K1450" s="57"/>
      <c r="L1450" s="103"/>
    </row>
    <row r="1451" spans="1:16" ht="15" outlineLevel="1" x14ac:dyDescent="0.2">
      <c r="A1451" s="170"/>
      <c r="B1451" s="170" t="s">
        <v>121</v>
      </c>
      <c r="C1451" s="217" t="str">
        <f>+VLOOKUP(B:B,INSUMOS!A:C,2,FALSE)</f>
        <v>AYUDANTE ELECTRICA CON PRESTACIONES</v>
      </c>
      <c r="D1451" s="190" t="str">
        <f>+VLOOKUP(B:B,INSUMOS!A:C,3,FALSE)</f>
        <v>HH</v>
      </c>
      <c r="E1451" s="218">
        <v>0.01</v>
      </c>
      <c r="F1451" s="240"/>
      <c r="G1451" s="220">
        <f>+VLOOKUP(B:B,INSUMOS!A:H,4,FALSE)</f>
        <v>13804.89552</v>
      </c>
      <c r="H1451" s="220">
        <f t="shared" si="230"/>
        <v>138.04895519999999</v>
      </c>
      <c r="I1451" s="220">
        <f>+VLOOKUP(B:B,INSUMOS!A:H,5,FALSE)</f>
        <v>0</v>
      </c>
      <c r="J1451" s="220">
        <f t="shared" si="230"/>
        <v>0</v>
      </c>
      <c r="K1451" s="57"/>
      <c r="L1451" s="103"/>
      <c r="P1451" s="116"/>
    </row>
    <row r="1452" spans="1:16" ht="15" x14ac:dyDescent="0.2">
      <c r="A1452" s="211" t="s">
        <v>2209</v>
      </c>
      <c r="B1452" s="211"/>
      <c r="C1452" s="212" t="s">
        <v>2210</v>
      </c>
      <c r="D1452" s="249" t="s">
        <v>124</v>
      </c>
      <c r="E1452" s="225"/>
      <c r="F1452" s="226"/>
      <c r="G1452" s="216"/>
      <c r="H1452" s="216">
        <f>SUBTOTAL(9,H1453:H1454)</f>
        <v>94920.249074761581</v>
      </c>
      <c r="I1452" s="216"/>
      <c r="J1452" s="216">
        <f>SUBTOTAL(9,J1453:J1454)</f>
        <v>0</v>
      </c>
      <c r="K1452" s="57"/>
      <c r="L1452" s="103"/>
    </row>
    <row r="1453" spans="1:16" s="33" customFormat="1" ht="15" outlineLevel="1" x14ac:dyDescent="0.2">
      <c r="A1453" s="170"/>
      <c r="B1453" s="170" t="s">
        <v>238</v>
      </c>
      <c r="C1453" s="217" t="str">
        <f>+VLOOKUP(B:B,INSUMOS!A:C,2,FALSE)</f>
        <v>VOLQUETA 6 M3 (INCLUYE CARGE Y ESCOMBRERA)</v>
      </c>
      <c r="D1453" s="190" t="str">
        <f>+VLOOKUP(B:B,INSUMOS!A:C,3,FALSE)</f>
        <v>VJ</v>
      </c>
      <c r="E1453" s="218">
        <v>0.217</v>
      </c>
      <c r="F1453" s="219"/>
      <c r="G1453" s="220">
        <f>+VLOOKUP(B:B,INSUMOS!A:H,4,FALSE)</f>
        <v>372268.45716479997</v>
      </c>
      <c r="H1453" s="220">
        <f t="shared" ref="H1453:J1454" si="231">($E1453+$F1453)*G1453</f>
        <v>80782.25520476159</v>
      </c>
      <c r="I1453" s="220">
        <f>+VLOOKUP(B:B,INSUMOS!A:H,5,FALSE)</f>
        <v>0</v>
      </c>
      <c r="J1453" s="220">
        <f t="shared" si="231"/>
        <v>0</v>
      </c>
      <c r="K1453" s="57"/>
      <c r="L1453" s="103"/>
    </row>
    <row r="1454" spans="1:16" s="33" customFormat="1" ht="15" outlineLevel="1" x14ac:dyDescent="0.2">
      <c r="A1454" s="170"/>
      <c r="B1454" s="170" t="s">
        <v>105</v>
      </c>
      <c r="C1454" s="217" t="str">
        <f>+VLOOKUP(B:B,INSUMOS!A:C,2,FALSE)</f>
        <v>CUADRILLA AA  (OFICIAL + 2 AYUDANTE)- ALBAÑILERIA CON PRESTACIONES</v>
      </c>
      <c r="D1454" s="190" t="str">
        <f>+VLOOKUP(B:B,INSUMOS!A:C,3,FALSE)</f>
        <v>HC</v>
      </c>
      <c r="E1454" s="218">
        <v>0.35</v>
      </c>
      <c r="F1454" s="219"/>
      <c r="G1454" s="220">
        <f>+VLOOKUP(B:B,INSUMOS!A:H,4,FALSE)</f>
        <v>40394.268199999999</v>
      </c>
      <c r="H1454" s="220">
        <f t="shared" si="231"/>
        <v>14137.993869999998</v>
      </c>
      <c r="I1454" s="220">
        <f>+VLOOKUP(B:B,INSUMOS!A:H,5,FALSE)</f>
        <v>0</v>
      </c>
      <c r="J1454" s="220">
        <f t="shared" si="231"/>
        <v>0</v>
      </c>
      <c r="K1454" s="57"/>
      <c r="L1454" s="103"/>
    </row>
    <row r="1455" spans="1:16" s="33" customFormat="1" ht="15" outlineLevel="1" x14ac:dyDescent="0.2">
      <c r="A1455" s="211" t="s">
        <v>2211</v>
      </c>
      <c r="B1455" s="211"/>
      <c r="C1455" s="212" t="s">
        <v>2212</v>
      </c>
      <c r="D1455" s="249" t="s">
        <v>124</v>
      </c>
      <c r="E1455" s="225"/>
      <c r="F1455" s="226"/>
      <c r="G1455" s="216"/>
      <c r="H1455" s="216">
        <f>SUBTOTAL(9,H1456:H1458)</f>
        <v>112991.79132460992</v>
      </c>
      <c r="I1455" s="216"/>
      <c r="J1455" s="216">
        <f>SUBTOTAL(9,J1456:J1458)</f>
        <v>0</v>
      </c>
      <c r="K1455" s="57"/>
      <c r="L1455" s="103"/>
    </row>
    <row r="1456" spans="1:16" s="33" customFormat="1" ht="15" outlineLevel="1" x14ac:dyDescent="0.2">
      <c r="A1456" s="170"/>
      <c r="B1456" s="170" t="s">
        <v>238</v>
      </c>
      <c r="C1456" s="217" t="str">
        <f>+VLOOKUP(B:B,INSUMOS!A:C,2,FALSE)</f>
        <v>VOLQUETA 6 M3 (INCLUYE CARGE Y ESCOMBRERA)</v>
      </c>
      <c r="D1456" s="190" t="str">
        <f>+VLOOKUP(B:B,INSUMOS!A:C,3,FALSE)</f>
        <v>VJ</v>
      </c>
      <c r="E1456" s="218">
        <v>0.217</v>
      </c>
      <c r="F1456" s="219"/>
      <c r="G1456" s="220">
        <f>+VLOOKUP(B:B,INSUMOS!A:H,4,FALSE)</f>
        <v>372268.45716479997</v>
      </c>
      <c r="H1456" s="220">
        <f t="shared" ref="H1456:J1458" si="232">($E1456+$F1456)*G1456</f>
        <v>80782.25520476159</v>
      </c>
      <c r="I1456" s="220">
        <f>+VLOOKUP(B:B,INSUMOS!A:H,5,FALSE)</f>
        <v>0</v>
      </c>
      <c r="J1456" s="220">
        <f t="shared" si="232"/>
        <v>0</v>
      </c>
      <c r="K1456" s="57"/>
      <c r="L1456" s="103"/>
    </row>
    <row r="1457" spans="1:12" s="33" customFormat="1" ht="15" outlineLevel="1" x14ac:dyDescent="0.2">
      <c r="A1457" s="170"/>
      <c r="B1457" s="170" t="s">
        <v>105</v>
      </c>
      <c r="C1457" s="217" t="str">
        <f>+VLOOKUP(B:B,INSUMOS!A:C,2,FALSE)</f>
        <v>CUADRILLA AA  (OFICIAL + 2 AYUDANTE)- ALBAÑILERIA CON PRESTACIONES</v>
      </c>
      <c r="D1457" s="190" t="str">
        <f>+VLOOKUP(B:B,INSUMOS!A:C,3,FALSE)</f>
        <v>HC</v>
      </c>
      <c r="E1457" s="218">
        <v>0.15</v>
      </c>
      <c r="F1457" s="219"/>
      <c r="G1457" s="220">
        <f>+VLOOKUP(B:B,INSUMOS!A:H,4,FALSE)</f>
        <v>40394.268199999999</v>
      </c>
      <c r="H1457" s="220">
        <f t="shared" si="232"/>
        <v>6059.14023</v>
      </c>
      <c r="I1457" s="220">
        <f>+VLOOKUP(B:B,INSUMOS!A:H,5,FALSE)</f>
        <v>0</v>
      </c>
      <c r="J1457" s="220">
        <f t="shared" si="232"/>
        <v>0</v>
      </c>
      <c r="K1457" s="57"/>
      <c r="L1457" s="103"/>
    </row>
    <row r="1458" spans="1:12" s="33" customFormat="1" ht="15" outlineLevel="1" x14ac:dyDescent="0.2">
      <c r="A1458" s="170"/>
      <c r="B1458" s="170" t="s">
        <v>245</v>
      </c>
      <c r="C1458" s="217" t="str">
        <f>+VLOOKUP(B:B,INSUMOS!A:C,2,FALSE)</f>
        <v>RETROCARGADOR CAT 416/420D</v>
      </c>
      <c r="D1458" s="190" t="str">
        <f>+VLOOKUP(B:B,INSUMOS!A:C,3,FALSE)</f>
        <v>HR</v>
      </c>
      <c r="E1458" s="218">
        <v>0.15</v>
      </c>
      <c r="F1458" s="219"/>
      <c r="G1458" s="220">
        <f>+VLOOKUP(B:B,INSUMOS!A:H,4,FALSE)</f>
        <v>174335.97259898882</v>
      </c>
      <c r="H1458" s="220">
        <f t="shared" si="232"/>
        <v>26150.395889848322</v>
      </c>
      <c r="I1458" s="220">
        <f>+VLOOKUP(B:B,INSUMOS!A:H,5,FALSE)</f>
        <v>0</v>
      </c>
      <c r="J1458" s="220">
        <f t="shared" si="232"/>
        <v>0</v>
      </c>
      <c r="K1458" s="57"/>
      <c r="L1458" s="103"/>
    </row>
    <row r="1459" spans="1:12" ht="15" x14ac:dyDescent="0.2">
      <c r="A1459" s="211" t="s">
        <v>2213</v>
      </c>
      <c r="B1459" s="211"/>
      <c r="C1459" s="212" t="s">
        <v>2214</v>
      </c>
      <c r="D1459" s="249" t="s">
        <v>362</v>
      </c>
      <c r="E1459" s="214"/>
      <c r="F1459" s="215"/>
      <c r="G1459" s="216"/>
      <c r="H1459" s="216">
        <f>SUBTOTAL(9,H1460:H1471)</f>
        <v>209195.72552324008</v>
      </c>
      <c r="I1459" s="216"/>
      <c r="J1459" s="216">
        <f>SUBTOTAL(9,J1460:J1471)</f>
        <v>0</v>
      </c>
      <c r="K1459" s="57"/>
      <c r="L1459" s="103"/>
    </row>
    <row r="1460" spans="1:12" ht="15" outlineLevel="1" x14ac:dyDescent="0.2">
      <c r="A1460" s="170"/>
      <c r="B1460" s="170" t="s">
        <v>348</v>
      </c>
      <c r="C1460" s="217" t="str">
        <f>+VLOOKUP(B:B,INSUMOS!A:C,2,FALSE)</f>
        <v>ACERO FIGURADO Ø 1/4" A Ø1" F'Y=60000 PSI (EN OBRA)</v>
      </c>
      <c r="D1460" s="190" t="str">
        <f>+VLOOKUP(B:B,INSUMOS!A:C,3,FALSE)</f>
        <v>KG</v>
      </c>
      <c r="E1460" s="218">
        <v>7.1</v>
      </c>
      <c r="F1460" s="240">
        <v>0.35499999999999998</v>
      </c>
      <c r="G1460" s="220">
        <f>+VLOOKUP(B:B,INSUMOS!A:H,4,FALSE)</f>
        <v>6274.045605888</v>
      </c>
      <c r="H1460" s="220">
        <f t="shared" ref="H1460:J1471" si="233">($E1460+$F1460)*G1460</f>
        <v>46773.009991895044</v>
      </c>
      <c r="I1460" s="220">
        <f>+VLOOKUP(B:B,INSUMOS!A:H,5,FALSE)</f>
        <v>0</v>
      </c>
      <c r="J1460" s="220">
        <f t="shared" si="233"/>
        <v>0</v>
      </c>
      <c r="K1460" s="57"/>
      <c r="L1460" s="103"/>
    </row>
    <row r="1461" spans="1:12" ht="15" outlineLevel="1" x14ac:dyDescent="0.2">
      <c r="A1461" s="170"/>
      <c r="B1461" s="170" t="s">
        <v>596</v>
      </c>
      <c r="C1461" s="217" t="str">
        <f>+VLOOKUP(B:B,INSUMOS!A:C,2,FALSE)</f>
        <v>ALAMBRE NEGRO</v>
      </c>
      <c r="D1461" s="190" t="str">
        <f>+VLOOKUP(B:B,INSUMOS!A:C,3,FALSE)</f>
        <v>KG</v>
      </c>
      <c r="E1461" s="218">
        <v>0.09</v>
      </c>
      <c r="F1461" s="240">
        <v>2.6999999999999997E-3</v>
      </c>
      <c r="G1461" s="220">
        <f>+VLOOKUP(B:B,INSUMOS!A:H,4,FALSE)</f>
        <v>11219.712276787201</v>
      </c>
      <c r="H1461" s="220">
        <f t="shared" si="233"/>
        <v>1040.0673280581734</v>
      </c>
      <c r="I1461" s="220">
        <f>+VLOOKUP(B:B,INSUMOS!A:H,5,FALSE)</f>
        <v>0</v>
      </c>
      <c r="J1461" s="220">
        <f t="shared" si="233"/>
        <v>0</v>
      </c>
      <c r="K1461" s="57"/>
      <c r="L1461" s="103"/>
    </row>
    <row r="1462" spans="1:12" ht="15" outlineLevel="1" x14ac:dyDescent="0.2">
      <c r="A1462" s="170"/>
      <c r="B1462" s="170" t="s">
        <v>215</v>
      </c>
      <c r="C1462" s="217" t="str">
        <f>+VLOOKUP(B:B,INSUMOS!A:C,2,FALSE)</f>
        <v>CONCRETO MEZCLA EN OBRA 1:2:3  AGREGADOS DE RIO (APRX, 3000 PSI)</v>
      </c>
      <c r="D1462" s="190" t="str">
        <f>+VLOOKUP(B:B,INSUMOS!A:C,3,FALSE)</f>
        <v>M3</v>
      </c>
      <c r="E1462" s="218">
        <v>0.09</v>
      </c>
      <c r="F1462" s="240">
        <v>4.4999999999999997E-3</v>
      </c>
      <c r="G1462" s="220">
        <f>+VLOOKUP(B:B,INSUMOS!A:H,4,FALSE)</f>
        <v>652937.51443788188</v>
      </c>
      <c r="H1462" s="220">
        <f t="shared" si="233"/>
        <v>61702.595114379837</v>
      </c>
      <c r="I1462" s="220">
        <f>+VLOOKUP(B:B,INSUMOS!A:H,5,FALSE)</f>
        <v>0</v>
      </c>
      <c r="J1462" s="220">
        <f t="shared" si="233"/>
        <v>0</v>
      </c>
      <c r="K1462" s="57"/>
      <c r="L1462" s="103"/>
    </row>
    <row r="1463" spans="1:12" ht="15" outlineLevel="1" x14ac:dyDescent="0.2">
      <c r="A1463" s="170"/>
      <c r="B1463" s="170" t="s">
        <v>845</v>
      </c>
      <c r="C1463" s="217" t="str">
        <f>+VLOOKUP(B:B,INSUMOS!A:C,2,FALSE)</f>
        <v>SEPAROL ECOLÓGICO (Desmoldante para formaleta)</v>
      </c>
      <c r="D1463" s="190" t="str">
        <f>+VLOOKUP(B:B,INSUMOS!A:C,3,FALSE)</f>
        <v>KG</v>
      </c>
      <c r="E1463" s="218">
        <v>0.3</v>
      </c>
      <c r="F1463" s="240">
        <v>8.9999999999999993E-3</v>
      </c>
      <c r="G1463" s="220">
        <f>+VLOOKUP(B:B,INSUMOS!A:H,4,FALSE)</f>
        <v>14729.684395008002</v>
      </c>
      <c r="H1463" s="220">
        <f t="shared" si="233"/>
        <v>4551.4724780574725</v>
      </c>
      <c r="I1463" s="220">
        <f>+VLOOKUP(B:B,INSUMOS!A:H,5,FALSE)</f>
        <v>0</v>
      </c>
      <c r="J1463" s="220">
        <f t="shared" si="233"/>
        <v>0</v>
      </c>
      <c r="K1463" s="57"/>
      <c r="L1463" s="103"/>
    </row>
    <row r="1464" spans="1:12" ht="15" outlineLevel="1" x14ac:dyDescent="0.2">
      <c r="A1464" s="170"/>
      <c r="B1464" s="170" t="s">
        <v>847</v>
      </c>
      <c r="C1464" s="217" t="str">
        <f>+VLOOKUP(B:B,INSUMOS!A:C,2,FALSE)</f>
        <v xml:space="preserve">DISTANCIADOR, CM-20 CLIP MORTERO  </v>
      </c>
      <c r="D1464" s="190" t="str">
        <f>+VLOOKUP(B:B,INSUMOS!A:C,3,FALSE)</f>
        <v>UN</v>
      </c>
      <c r="E1464" s="218">
        <v>4</v>
      </c>
      <c r="F1464" s="240"/>
      <c r="G1464" s="220">
        <f>+VLOOKUP(B:B,INSUMOS!A:H,4,FALSE)</f>
        <v>391.80289535999998</v>
      </c>
      <c r="H1464" s="220">
        <f t="shared" si="233"/>
        <v>1567.2115814399999</v>
      </c>
      <c r="I1464" s="220">
        <f>+VLOOKUP(B:B,INSUMOS!A:H,5,FALSE)</f>
        <v>0</v>
      </c>
      <c r="J1464" s="220">
        <f t="shared" si="233"/>
        <v>0</v>
      </c>
      <c r="K1464" s="57"/>
      <c r="L1464" s="103"/>
    </row>
    <row r="1465" spans="1:12" ht="15" outlineLevel="1" x14ac:dyDescent="0.2">
      <c r="A1465" s="170"/>
      <c r="B1465" s="170" t="s">
        <v>598</v>
      </c>
      <c r="C1465" s="217" t="str">
        <f>+VLOOKUP(B:B,INSUMOS!A:C,2,FALSE)</f>
        <v>PUNTILLA CON CABEZA 2"</v>
      </c>
      <c r="D1465" s="190" t="str">
        <f>+VLOOKUP(B:B,INSUMOS!A:C,3,FALSE)</f>
        <v>LB</v>
      </c>
      <c r="E1465" s="218">
        <v>0.4</v>
      </c>
      <c r="F1465" s="240">
        <v>1.2E-2</v>
      </c>
      <c r="G1465" s="220">
        <f>+VLOOKUP(B:B,INSUMOS!A:H,4,FALSE)</f>
        <v>8574.6899248128011</v>
      </c>
      <c r="H1465" s="220">
        <f t="shared" si="233"/>
        <v>3532.7722490228743</v>
      </c>
      <c r="I1465" s="220">
        <f>+VLOOKUP(B:B,INSUMOS!A:H,5,FALSE)</f>
        <v>0</v>
      </c>
      <c r="J1465" s="220">
        <f t="shared" si="233"/>
        <v>0</v>
      </c>
      <c r="K1465" s="57"/>
      <c r="L1465" s="103"/>
    </row>
    <row r="1466" spans="1:12" ht="15" outlineLevel="1" x14ac:dyDescent="0.2">
      <c r="A1466" s="170"/>
      <c r="B1466" s="170" t="s">
        <v>505</v>
      </c>
      <c r="C1466" s="217" t="str">
        <f>+VLOOKUP(B:B,INSUMOS!A:C,2,FALSE)</f>
        <v>REPISA EN ORDINARIO 2,90 X 0,08 X 0,04</v>
      </c>
      <c r="D1466" s="190" t="str">
        <f>+VLOOKUP(B:B,INSUMOS!A:C,3,FALSE)</f>
        <v>UN</v>
      </c>
      <c r="E1466" s="218">
        <v>0.7</v>
      </c>
      <c r="F1466" s="240">
        <v>2.0999999999999998E-2</v>
      </c>
      <c r="G1466" s="220">
        <f>+VLOOKUP(B:B,INSUMOS!A:H,4,FALSE)</f>
        <v>12379.2384</v>
      </c>
      <c r="H1466" s="220">
        <f t="shared" si="233"/>
        <v>8925.4308863999995</v>
      </c>
      <c r="I1466" s="220">
        <f>+VLOOKUP(B:B,INSUMOS!A:H,5,FALSE)</f>
        <v>0</v>
      </c>
      <c r="J1466" s="220">
        <f t="shared" si="233"/>
        <v>0</v>
      </c>
      <c r="K1466" s="57"/>
      <c r="L1466" s="103"/>
    </row>
    <row r="1467" spans="1:12" ht="15" outlineLevel="1" x14ac:dyDescent="0.2">
      <c r="A1467" s="170"/>
      <c r="B1467" s="170" t="s">
        <v>513</v>
      </c>
      <c r="C1467" s="217" t="str">
        <f>+VLOOKUP(B:B,INSUMOS!A:C,2,FALSE)</f>
        <v>TABLA BURRA EN ORDINARIO 2,90 X 0,28 X 0,025</v>
      </c>
      <c r="D1467" s="190" t="str">
        <f>+VLOOKUP(B:B,INSUMOS!A:C,3,FALSE)</f>
        <v>UN</v>
      </c>
      <c r="E1467" s="218">
        <v>1</v>
      </c>
      <c r="F1467" s="240">
        <v>0.03</v>
      </c>
      <c r="G1467" s="220">
        <f>+VLOOKUP(B:B,INSUMOS!A:H,4,FALSE)</f>
        <v>24758.4768</v>
      </c>
      <c r="H1467" s="220">
        <f t="shared" si="233"/>
        <v>25501.231104000002</v>
      </c>
      <c r="I1467" s="220">
        <f>+VLOOKUP(B:B,INSUMOS!A:H,5,FALSE)</f>
        <v>0</v>
      </c>
      <c r="J1467" s="220">
        <f t="shared" si="233"/>
        <v>0</v>
      </c>
      <c r="K1467" s="57"/>
      <c r="L1467" s="103"/>
    </row>
    <row r="1468" spans="1:12" ht="15" outlineLevel="1" x14ac:dyDescent="0.2">
      <c r="A1468" s="170"/>
      <c r="B1468" s="170" t="s">
        <v>268</v>
      </c>
      <c r="C1468" s="217" t="str">
        <f>+VLOOKUP(B:B,INSUMOS!A:C,2,FALSE)</f>
        <v>VIBRADOR DE CONCRETO A GASOLINA Y/O ELECTRICO</v>
      </c>
      <c r="D1468" s="190" t="str">
        <f>+VLOOKUP(B:B,INSUMOS!A:C,3,FALSE)</f>
        <v>DIA</v>
      </c>
      <c r="E1468" s="218">
        <v>0.08</v>
      </c>
      <c r="F1468" s="240"/>
      <c r="G1468" s="220">
        <f>+VLOOKUP(B:B,INSUMOS!A:H,4,FALSE)</f>
        <v>54468.648960000006</v>
      </c>
      <c r="H1468" s="220">
        <f t="shared" si="233"/>
        <v>4357.4919168000006</v>
      </c>
      <c r="I1468" s="220">
        <f>+VLOOKUP(B:B,INSUMOS!A:H,5,FALSE)</f>
        <v>0</v>
      </c>
      <c r="J1468" s="220">
        <f t="shared" si="233"/>
        <v>0</v>
      </c>
      <c r="K1468" s="57"/>
      <c r="L1468" s="103"/>
    </row>
    <row r="1469" spans="1:12" ht="15" outlineLevel="1" x14ac:dyDescent="0.2">
      <c r="A1469" s="270"/>
      <c r="B1469" s="270" t="s">
        <v>583</v>
      </c>
      <c r="C1469" s="217" t="str">
        <f>+VLOOKUP(B:B,INSUMOS!A:C,2,FALSE)</f>
        <v>FORMALETA MADERA -TABLERO EN MADERA DE 0 70 M X 14 M (ALQUILER)</v>
      </c>
      <c r="D1469" s="190" t="str">
        <f>+VLOOKUP(B:B,INSUMOS!A:C,3,FALSE)</f>
        <v>DIA</v>
      </c>
      <c r="E1469" s="218">
        <v>1.2</v>
      </c>
      <c r="F1469" s="240"/>
      <c r="G1469" s="220">
        <f>+VLOOKUP(B:B,INSUMOS!A:H,4,FALSE)</f>
        <v>318.14642687999998</v>
      </c>
      <c r="H1469" s="220">
        <f t="shared" si="233"/>
        <v>381.77571225599996</v>
      </c>
      <c r="I1469" s="220">
        <f>+VLOOKUP(B:B,INSUMOS!A:H,5,FALSE)</f>
        <v>0</v>
      </c>
      <c r="J1469" s="220">
        <f t="shared" si="233"/>
        <v>0</v>
      </c>
      <c r="K1469" s="57"/>
      <c r="L1469" s="103"/>
    </row>
    <row r="1470" spans="1:12" ht="15" outlineLevel="1" x14ac:dyDescent="0.2">
      <c r="A1470" s="170"/>
      <c r="B1470" s="170" t="s">
        <v>251</v>
      </c>
      <c r="C1470" s="217" t="str">
        <f>+VLOOKUP(B:B,INSUMOS!A:C,2,FALSE)</f>
        <v>HERRAMIENTA MENOR</v>
      </c>
      <c r="D1470" s="190" t="str">
        <f>+VLOOKUP(B:B,INSUMOS!A:C,3,FALSE)</f>
        <v>GLB</v>
      </c>
      <c r="E1470" s="218">
        <v>0.58760566126579794</v>
      </c>
      <c r="F1470" s="240"/>
      <c r="G1470" s="220">
        <f>+VLOOKUP(B:B,INSUMOS!A:H,4,FALSE)</f>
        <v>4066.5798144</v>
      </c>
      <c r="H1470" s="220">
        <f t="shared" si="233"/>
        <v>2389.5453209306579</v>
      </c>
      <c r="I1470" s="220">
        <f>+VLOOKUP(B:B,INSUMOS!A:H,5,FALSE)</f>
        <v>0</v>
      </c>
      <c r="J1470" s="220">
        <f t="shared" si="233"/>
        <v>0</v>
      </c>
      <c r="K1470" s="57"/>
      <c r="L1470" s="103"/>
    </row>
    <row r="1471" spans="1:12" ht="30" outlineLevel="1" x14ac:dyDescent="0.2">
      <c r="A1471" s="170"/>
      <c r="B1471" s="170" t="s">
        <v>79</v>
      </c>
      <c r="C1471" s="217" t="str">
        <f>+VLOOKUP(B:B,INSUMOS!A:C,2,FALSE)</f>
        <v>CUADRILLA (OFICIAL ALBAÑILERIA CON PRESTACIONES+ 2 AYUDANTES ALBAÑILERIA CON PRESTACIONES)</v>
      </c>
      <c r="D1471" s="190" t="str">
        <f>+VLOOKUP(B:B,INSUMOS!A:C,3,FALSE)</f>
        <v>HC</v>
      </c>
      <c r="E1471" s="218">
        <v>1.2</v>
      </c>
      <c r="F1471" s="240"/>
      <c r="G1471" s="220">
        <f>+VLOOKUP(B:B,INSUMOS!A:H,4,FALSE)</f>
        <v>40394.268199999999</v>
      </c>
      <c r="H1471" s="220">
        <f t="shared" si="233"/>
        <v>48473.12184</v>
      </c>
      <c r="I1471" s="220">
        <f>+VLOOKUP(B:B,INSUMOS!A:H,5,FALSE)</f>
        <v>0</v>
      </c>
      <c r="J1471" s="220">
        <f t="shared" si="233"/>
        <v>0</v>
      </c>
      <c r="K1471" s="57"/>
      <c r="L1471" s="103"/>
    </row>
    <row r="1472" spans="1:12" ht="30" x14ac:dyDescent="0.2">
      <c r="A1472" s="211" t="s">
        <v>2215</v>
      </c>
      <c r="B1472" s="211"/>
      <c r="C1472" s="212" t="s">
        <v>2216</v>
      </c>
      <c r="D1472" s="249" t="s">
        <v>124</v>
      </c>
      <c r="E1472" s="214"/>
      <c r="F1472" s="215"/>
      <c r="G1472" s="216"/>
      <c r="H1472" s="216">
        <f>SUBTOTAL(9,H1473:H1484)</f>
        <v>796887.46305889066</v>
      </c>
      <c r="I1472" s="216"/>
      <c r="J1472" s="216">
        <f>SUBTOTAL(9,J1473:J1484)</f>
        <v>0</v>
      </c>
      <c r="K1472" s="57"/>
      <c r="L1472" s="103"/>
    </row>
    <row r="1473" spans="1:12" ht="15" outlineLevel="1" x14ac:dyDescent="0.2">
      <c r="A1473" s="235"/>
      <c r="B1473" s="235" t="s">
        <v>251</v>
      </c>
      <c r="C1473" s="217" t="str">
        <f>+VLOOKUP(B:B,INSUMOS!A:C,2,FALSE)</f>
        <v>HERRAMIENTA MENOR</v>
      </c>
      <c r="D1473" s="190" t="str">
        <f>+VLOOKUP(B:B,INSUMOS!A:C,3,FALSE)</f>
        <v>GLB</v>
      </c>
      <c r="E1473" s="218">
        <v>1.9586855375526597</v>
      </c>
      <c r="F1473" s="240"/>
      <c r="G1473" s="220">
        <f>+VLOOKUP(B:B,INSUMOS!A:H,4,FALSE)</f>
        <v>4066.5798144</v>
      </c>
      <c r="H1473" s="220">
        <f t="shared" ref="H1473:J1484" si="234">($E1473+$F1473)*G1473</f>
        <v>7965.1510697688591</v>
      </c>
      <c r="I1473" s="220">
        <f>+VLOOKUP(B:B,INSUMOS!A:H,5,FALSE)</f>
        <v>0</v>
      </c>
      <c r="J1473" s="220">
        <f t="shared" si="234"/>
        <v>0</v>
      </c>
      <c r="K1473" s="57"/>
      <c r="L1473" s="103"/>
    </row>
    <row r="1474" spans="1:12" ht="15" outlineLevel="1" x14ac:dyDescent="0.2">
      <c r="A1474" s="235"/>
      <c r="B1474" s="235" t="s">
        <v>348</v>
      </c>
      <c r="C1474" s="217" t="str">
        <f>+VLOOKUP(B:B,INSUMOS!A:C,2,FALSE)</f>
        <v>ACERO FIGURADO Ø 1/4" A Ø1" F'Y=60000 PSI (EN OBRA)</v>
      </c>
      <c r="D1474" s="190" t="str">
        <f>+VLOOKUP(B:B,INSUMOS!A:C,3,FALSE)</f>
        <v>KG</v>
      </c>
      <c r="E1474" s="218">
        <v>41.42</v>
      </c>
      <c r="F1474" s="240">
        <v>2.0710000000000002</v>
      </c>
      <c r="G1474" s="220">
        <f>+VLOOKUP(B:B,INSUMOS!A:H,4,FALSE)</f>
        <v>6274.045605888</v>
      </c>
      <c r="H1474" s="220">
        <f t="shared" si="234"/>
        <v>272864.51744567498</v>
      </c>
      <c r="I1474" s="220">
        <f>+VLOOKUP(B:B,INSUMOS!A:H,5,FALSE)</f>
        <v>0</v>
      </c>
      <c r="J1474" s="220">
        <f t="shared" si="234"/>
        <v>0</v>
      </c>
      <c r="K1474" s="57"/>
      <c r="L1474" s="103"/>
    </row>
    <row r="1475" spans="1:12" ht="15" outlineLevel="1" x14ac:dyDescent="0.2">
      <c r="A1475" s="235"/>
      <c r="B1475" s="235" t="s">
        <v>596</v>
      </c>
      <c r="C1475" s="217" t="str">
        <f>+VLOOKUP(B:B,INSUMOS!A:C,2,FALSE)</f>
        <v>ALAMBRE NEGRO</v>
      </c>
      <c r="D1475" s="190" t="str">
        <f>+VLOOKUP(B:B,INSUMOS!A:C,3,FALSE)</f>
        <v>KG</v>
      </c>
      <c r="E1475" s="218">
        <v>0.03</v>
      </c>
      <c r="F1475" s="240">
        <v>8.9999999999999998E-4</v>
      </c>
      <c r="G1475" s="220">
        <f>+VLOOKUP(B:B,INSUMOS!A:H,4,FALSE)</f>
        <v>11219.712276787201</v>
      </c>
      <c r="H1475" s="220">
        <f t="shared" si="234"/>
        <v>346.68910935272453</v>
      </c>
      <c r="I1475" s="220">
        <f>+VLOOKUP(B:B,INSUMOS!A:H,5,FALSE)</f>
        <v>0</v>
      </c>
      <c r="J1475" s="220">
        <f t="shared" si="234"/>
        <v>0</v>
      </c>
      <c r="K1475" s="57"/>
      <c r="L1475" s="103"/>
    </row>
    <row r="1476" spans="1:12" ht="15" outlineLevel="1" x14ac:dyDescent="0.2">
      <c r="A1476" s="235"/>
      <c r="B1476" s="235" t="s">
        <v>215</v>
      </c>
      <c r="C1476" s="217" t="str">
        <f>+VLOOKUP(B:B,INSUMOS!A:C,2,FALSE)</f>
        <v>CONCRETO MEZCLA EN OBRA 1:2:3  AGREGADOS DE RIO (APRX, 3000 PSI)</v>
      </c>
      <c r="D1476" s="190" t="str">
        <f>+VLOOKUP(B:B,INSUMOS!A:C,3,FALSE)</f>
        <v>M3</v>
      </c>
      <c r="E1476" s="218">
        <v>0.3</v>
      </c>
      <c r="F1476" s="240">
        <v>1.4999999999999999E-2</v>
      </c>
      <c r="G1476" s="220">
        <f>+VLOOKUP(B:B,INSUMOS!A:H,4,FALSE)</f>
        <v>652937.51443788188</v>
      </c>
      <c r="H1476" s="220">
        <f t="shared" si="234"/>
        <v>205675.3170479328</v>
      </c>
      <c r="I1476" s="220">
        <f>+VLOOKUP(B:B,INSUMOS!A:H,5,FALSE)</f>
        <v>0</v>
      </c>
      <c r="J1476" s="220">
        <f t="shared" si="234"/>
        <v>0</v>
      </c>
      <c r="K1476" s="57"/>
      <c r="L1476" s="103"/>
    </row>
    <row r="1477" spans="1:12" ht="15" outlineLevel="1" x14ac:dyDescent="0.2">
      <c r="A1477" s="235"/>
      <c r="B1477" s="235" t="s">
        <v>519</v>
      </c>
      <c r="C1477" s="217" t="str">
        <f>+VLOOKUP(B:B,INSUMOS!A:C,2,FALSE)</f>
        <v>TABLA CHAPA EN ORDINARIO 2,90 X 0,28 X 0,02</v>
      </c>
      <c r="D1477" s="190" t="str">
        <f>+VLOOKUP(B:B,INSUMOS!A:C,3,FALSE)</f>
        <v>UN</v>
      </c>
      <c r="E1477" s="218">
        <v>1.8</v>
      </c>
      <c r="F1477" s="240">
        <v>5.3999999999999999E-2</v>
      </c>
      <c r="G1477" s="220">
        <f>+VLOOKUP(B:B,INSUMOS!A:H,4,FALSE)</f>
        <v>21924.002583551999</v>
      </c>
      <c r="H1477" s="220">
        <f t="shared" si="234"/>
        <v>40647.100789905409</v>
      </c>
      <c r="I1477" s="220">
        <f>+VLOOKUP(B:B,INSUMOS!A:H,5,FALSE)</f>
        <v>0</v>
      </c>
      <c r="J1477" s="220">
        <f t="shared" si="234"/>
        <v>0</v>
      </c>
      <c r="K1477" s="57"/>
      <c r="L1477" s="103"/>
    </row>
    <row r="1478" spans="1:12" ht="30" outlineLevel="1" x14ac:dyDescent="0.2">
      <c r="A1478" s="235"/>
      <c r="B1478" s="235" t="s">
        <v>79</v>
      </c>
      <c r="C1478" s="217" t="str">
        <f>+VLOOKUP(B:B,INSUMOS!A:C,2,FALSE)</f>
        <v>CUADRILLA (OFICIAL ALBAÑILERIA CON PRESTACIONES+ 2 AYUDANTES ALBAÑILERIA CON PRESTACIONES)</v>
      </c>
      <c r="D1478" s="190" t="str">
        <f>+VLOOKUP(B:B,INSUMOS!A:C,3,FALSE)</f>
        <v>HC</v>
      </c>
      <c r="E1478" s="218">
        <v>4</v>
      </c>
      <c r="F1478" s="240"/>
      <c r="G1478" s="220">
        <f>+VLOOKUP(B:B,INSUMOS!A:H,4,FALSE)</f>
        <v>40394.268199999999</v>
      </c>
      <c r="H1478" s="220">
        <f t="shared" si="234"/>
        <v>161577.07279999999</v>
      </c>
      <c r="I1478" s="220">
        <f>+VLOOKUP(B:B,INSUMOS!A:H,5,FALSE)</f>
        <v>0</v>
      </c>
      <c r="J1478" s="220">
        <f t="shared" si="234"/>
        <v>0</v>
      </c>
      <c r="K1478" s="57"/>
      <c r="L1478" s="103"/>
    </row>
    <row r="1479" spans="1:12" ht="15" outlineLevel="1" x14ac:dyDescent="0.2">
      <c r="A1479" s="235"/>
      <c r="B1479" s="235" t="s">
        <v>631</v>
      </c>
      <c r="C1479" s="217" t="str">
        <f>+VLOOKUP(B:B,INSUMOS!A:C,2,FALSE)</f>
        <v>PUNTILLA SIN CABEZA 1"</v>
      </c>
      <c r="D1479" s="190" t="str">
        <f>+VLOOKUP(B:B,INSUMOS!A:C,3,FALSE)</f>
        <v>LB</v>
      </c>
      <c r="E1479" s="218">
        <v>0.2</v>
      </c>
      <c r="F1479" s="240">
        <v>6.0000000000000001E-3</v>
      </c>
      <c r="G1479" s="220">
        <f>+VLOOKUP(B:B,INSUMOS!A:H,4,FALSE)</f>
        <v>7978.4191488000006</v>
      </c>
      <c r="H1479" s="220">
        <f t="shared" si="234"/>
        <v>1643.5543446528002</v>
      </c>
      <c r="I1479" s="220">
        <f>+VLOOKUP(B:B,INSUMOS!A:H,5,FALSE)</f>
        <v>0</v>
      </c>
      <c r="J1479" s="220">
        <f t="shared" si="234"/>
        <v>0</v>
      </c>
      <c r="K1479" s="57"/>
      <c r="L1479" s="103"/>
    </row>
    <row r="1480" spans="1:12" ht="15" outlineLevel="1" x14ac:dyDescent="0.2">
      <c r="A1480" s="235"/>
      <c r="B1480" s="235" t="s">
        <v>509</v>
      </c>
      <c r="C1480" s="217" t="str">
        <f>+VLOOKUP(B:B,INSUMOS!A:C,2,FALSE)</f>
        <v>DURMIENTE EN ORDINARIO 2,90 X 0,04 X 0,04</v>
      </c>
      <c r="D1480" s="190" t="str">
        <f>+VLOOKUP(B:B,INSUMOS!A:C,3,FALSE)</f>
        <v>UN</v>
      </c>
      <c r="E1480" s="218">
        <v>4</v>
      </c>
      <c r="F1480" s="240">
        <v>0.12</v>
      </c>
      <c r="G1480" s="220">
        <f>+VLOOKUP(B:B,INSUMOS!A:H,4,FALSE)</f>
        <v>6189.6192000000001</v>
      </c>
      <c r="H1480" s="220">
        <f t="shared" si="234"/>
        <v>25501.231104000002</v>
      </c>
      <c r="I1480" s="220">
        <f>+VLOOKUP(B:B,INSUMOS!A:H,5,FALSE)</f>
        <v>0</v>
      </c>
      <c r="J1480" s="220">
        <f t="shared" si="234"/>
        <v>0</v>
      </c>
      <c r="K1480" s="57"/>
      <c r="L1480" s="103"/>
    </row>
    <row r="1481" spans="1:12" ht="15" outlineLevel="1" x14ac:dyDescent="0.2">
      <c r="A1481" s="235"/>
      <c r="B1481" s="235" t="s">
        <v>505</v>
      </c>
      <c r="C1481" s="217" t="str">
        <f>+VLOOKUP(B:B,INSUMOS!A:C,2,FALSE)</f>
        <v>REPISA EN ORDINARIO 2,90 X 0,08 X 0,04</v>
      </c>
      <c r="D1481" s="190" t="str">
        <f>+VLOOKUP(B:B,INSUMOS!A:C,3,FALSE)</f>
        <v>UN</v>
      </c>
      <c r="E1481" s="218">
        <v>2</v>
      </c>
      <c r="F1481" s="240">
        <v>0.06</v>
      </c>
      <c r="G1481" s="220">
        <f>+VLOOKUP(B:B,INSUMOS!A:H,4,FALSE)</f>
        <v>12379.2384</v>
      </c>
      <c r="H1481" s="220">
        <f t="shared" si="234"/>
        <v>25501.231104000002</v>
      </c>
      <c r="I1481" s="220">
        <f>+VLOOKUP(B:B,INSUMOS!A:H,5,FALSE)</f>
        <v>0</v>
      </c>
      <c r="J1481" s="220">
        <f t="shared" si="234"/>
        <v>0</v>
      </c>
      <c r="K1481" s="57"/>
      <c r="L1481" s="103"/>
    </row>
    <row r="1482" spans="1:12" ht="15" outlineLevel="1" x14ac:dyDescent="0.2">
      <c r="A1482" s="170"/>
      <c r="B1482" s="170" t="s">
        <v>849</v>
      </c>
      <c r="C1482" s="217" t="str">
        <f>+VLOOKUP(B:B,INSUMOS!A:C,2,FALSE)</f>
        <v>CURASEAL BLANCO (SELLADOR)</v>
      </c>
      <c r="D1482" s="190" t="str">
        <f>+VLOOKUP(B:B,INSUMOS!A:C,3,FALSE)</f>
        <v>KG</v>
      </c>
      <c r="E1482" s="218">
        <v>0.05</v>
      </c>
      <c r="F1482" s="240">
        <v>1.5E-3</v>
      </c>
      <c r="G1482" s="220">
        <f>+VLOOKUP(B:B,INSUMOS!A:H,4,FALSE)</f>
        <v>9114.0904796159994</v>
      </c>
      <c r="H1482" s="220">
        <f t="shared" si="234"/>
        <v>469.37565970022399</v>
      </c>
      <c r="I1482" s="220">
        <f>+VLOOKUP(B:B,INSUMOS!A:H,5,FALSE)</f>
        <v>0</v>
      </c>
      <c r="J1482" s="220">
        <f t="shared" si="234"/>
        <v>0</v>
      </c>
      <c r="K1482" s="57"/>
      <c r="L1482" s="103"/>
    </row>
    <row r="1483" spans="1:12" ht="15" outlineLevel="1" x14ac:dyDescent="0.2">
      <c r="A1483" s="170"/>
      <c r="B1483" s="170" t="s">
        <v>845</v>
      </c>
      <c r="C1483" s="217" t="str">
        <f>+VLOOKUP(B:B,INSUMOS!A:C,2,FALSE)</f>
        <v>SEPAROL ECOLÓGICO (Desmoldante para formaleta)</v>
      </c>
      <c r="D1483" s="190" t="str">
        <f>+VLOOKUP(B:B,INSUMOS!A:C,3,FALSE)</f>
        <v>KG</v>
      </c>
      <c r="E1483" s="218">
        <v>1.4999999999999999E-2</v>
      </c>
      <c r="F1483" s="239">
        <v>4.4999999999999999E-4</v>
      </c>
      <c r="G1483" s="220">
        <f>+VLOOKUP(B:B,INSUMOS!A:H,4,FALSE)</f>
        <v>14729.684395008002</v>
      </c>
      <c r="H1483" s="220">
        <f t="shared" si="234"/>
        <v>227.57362390287363</v>
      </c>
      <c r="I1483" s="220">
        <f>+VLOOKUP(B:B,INSUMOS!A:H,5,FALSE)</f>
        <v>0</v>
      </c>
      <c r="J1483" s="220">
        <f t="shared" si="234"/>
        <v>0</v>
      </c>
      <c r="K1483" s="57"/>
      <c r="L1483" s="103"/>
    </row>
    <row r="1484" spans="1:12" ht="15" outlineLevel="1" x14ac:dyDescent="0.2">
      <c r="A1484" s="235"/>
      <c r="B1484" s="235" t="s">
        <v>268</v>
      </c>
      <c r="C1484" s="217" t="str">
        <f>+VLOOKUP(B:B,INSUMOS!A:C,2,FALSE)</f>
        <v>VIBRADOR DE CONCRETO A GASOLINA Y/O ELECTRICO</v>
      </c>
      <c r="D1484" s="190" t="str">
        <f>+VLOOKUP(B:B,INSUMOS!A:C,3,FALSE)</f>
        <v>DIA</v>
      </c>
      <c r="E1484" s="218">
        <v>1</v>
      </c>
      <c r="F1484" s="240"/>
      <c r="G1484" s="220">
        <f>+VLOOKUP(B:B,INSUMOS!A:H,4,FALSE)</f>
        <v>54468.648960000006</v>
      </c>
      <c r="H1484" s="220">
        <f t="shared" si="234"/>
        <v>54468.648960000006</v>
      </c>
      <c r="I1484" s="220">
        <f>+VLOOKUP(B:B,INSUMOS!A:H,5,FALSE)</f>
        <v>0</v>
      </c>
      <c r="J1484" s="220">
        <f t="shared" si="234"/>
        <v>0</v>
      </c>
      <c r="K1484" s="57"/>
      <c r="L1484" s="103"/>
    </row>
    <row r="1485" spans="1:12" ht="15" x14ac:dyDescent="0.2">
      <c r="A1485" s="211" t="s">
        <v>2217</v>
      </c>
      <c r="B1485" s="211"/>
      <c r="C1485" s="212" t="s">
        <v>2218</v>
      </c>
      <c r="D1485" s="249" t="s">
        <v>362</v>
      </c>
      <c r="E1485" s="214"/>
      <c r="F1485" s="215"/>
      <c r="G1485" s="216"/>
      <c r="H1485" s="216">
        <f>SUBTOTAL(9,H1486:H1497)</f>
        <v>286107.48275877326</v>
      </c>
      <c r="I1485" s="216"/>
      <c r="J1485" s="216">
        <f>SUBTOTAL(9,J1486:J1497)</f>
        <v>0</v>
      </c>
      <c r="K1485" s="57"/>
      <c r="L1485" s="103"/>
    </row>
    <row r="1486" spans="1:12" ht="15" outlineLevel="1" x14ac:dyDescent="0.2">
      <c r="A1486" s="170"/>
      <c r="B1486" s="170" t="s">
        <v>381</v>
      </c>
      <c r="C1486" s="217" t="str">
        <f>+VLOOKUP(B:B,INSUMOS!A:C,2,FALSE)</f>
        <v>ACERO CORRUG, FIG,1/4” A 1” 60,000 PSI</v>
      </c>
      <c r="D1486" s="190" t="str">
        <f>+VLOOKUP(B:B,INSUMOS!A:C,3,FALSE)</f>
        <v>KG</v>
      </c>
      <c r="E1486" s="218">
        <v>17.899999999999999</v>
      </c>
      <c r="F1486" s="240">
        <v>0.89500000000000002</v>
      </c>
      <c r="G1486" s="220">
        <f>+VLOOKUP(B:B,INSUMOS!A:H,4,FALSE)</f>
        <v>6274.045605888</v>
      </c>
      <c r="H1486" s="220">
        <f t="shared" ref="H1486:J1497" si="235">($E1486+$F1486)*G1486</f>
        <v>117920.68716266495</v>
      </c>
      <c r="I1486" s="220">
        <f>+VLOOKUP(B:B,INSUMOS!A:H,5,FALSE)</f>
        <v>0</v>
      </c>
      <c r="J1486" s="220">
        <f t="shared" si="235"/>
        <v>0</v>
      </c>
      <c r="K1486" s="57"/>
      <c r="L1486" s="103"/>
    </row>
    <row r="1487" spans="1:12" ht="15" outlineLevel="1" x14ac:dyDescent="0.2">
      <c r="A1487" s="170"/>
      <c r="B1487" s="170" t="s">
        <v>596</v>
      </c>
      <c r="C1487" s="217" t="str">
        <f>+VLOOKUP(B:B,INSUMOS!A:C,2,FALSE)</f>
        <v>ALAMBRE NEGRO</v>
      </c>
      <c r="D1487" s="190" t="str">
        <f>+VLOOKUP(B:B,INSUMOS!A:C,3,FALSE)</f>
        <v>KG</v>
      </c>
      <c r="E1487" s="218">
        <v>0.1</v>
      </c>
      <c r="F1487" s="240">
        <v>3.0000000000000001E-3</v>
      </c>
      <c r="G1487" s="220">
        <f>+VLOOKUP(B:B,INSUMOS!A:H,4,FALSE)</f>
        <v>11219.712276787201</v>
      </c>
      <c r="H1487" s="220">
        <f t="shared" si="235"/>
        <v>1155.6303645090818</v>
      </c>
      <c r="I1487" s="220">
        <f>+VLOOKUP(B:B,INSUMOS!A:H,5,FALSE)</f>
        <v>0</v>
      </c>
      <c r="J1487" s="220">
        <f t="shared" si="235"/>
        <v>0</v>
      </c>
      <c r="K1487" s="57"/>
      <c r="L1487" s="103"/>
    </row>
    <row r="1488" spans="1:12" ht="15" outlineLevel="1" x14ac:dyDescent="0.2">
      <c r="A1488" s="170"/>
      <c r="B1488" s="170" t="s">
        <v>215</v>
      </c>
      <c r="C1488" s="217" t="str">
        <f>+VLOOKUP(B:B,INSUMOS!A:C,2,FALSE)</f>
        <v>CONCRETO MEZCLA EN OBRA 1:2:3  AGREGADOS DE RIO (APRX, 3000 PSI)</v>
      </c>
      <c r="D1488" s="190" t="str">
        <f>+VLOOKUP(B:B,INSUMOS!A:C,3,FALSE)</f>
        <v>M3</v>
      </c>
      <c r="E1488" s="218">
        <v>0.09</v>
      </c>
      <c r="F1488" s="240">
        <v>4.4999999999999997E-3</v>
      </c>
      <c r="G1488" s="220">
        <f>+VLOOKUP(B:B,INSUMOS!A:H,4,FALSE)</f>
        <v>652937.51443788188</v>
      </c>
      <c r="H1488" s="220">
        <f t="shared" si="235"/>
        <v>61702.595114379837</v>
      </c>
      <c r="I1488" s="220">
        <f>+VLOOKUP(B:B,INSUMOS!A:H,5,FALSE)</f>
        <v>0</v>
      </c>
      <c r="J1488" s="220">
        <f t="shared" si="235"/>
        <v>0</v>
      </c>
      <c r="K1488" s="57"/>
      <c r="L1488" s="103"/>
    </row>
    <row r="1489" spans="1:12" ht="15" outlineLevel="1" x14ac:dyDescent="0.2">
      <c r="A1489" s="170"/>
      <c r="B1489" s="170" t="s">
        <v>845</v>
      </c>
      <c r="C1489" s="217" t="str">
        <f>+VLOOKUP(B:B,INSUMOS!A:C,2,FALSE)</f>
        <v>SEPAROL ECOLÓGICO (Desmoldante para formaleta)</v>
      </c>
      <c r="D1489" s="190" t="str">
        <f>+VLOOKUP(B:B,INSUMOS!A:C,3,FALSE)</f>
        <v>KG</v>
      </c>
      <c r="E1489" s="218">
        <v>0.3</v>
      </c>
      <c r="F1489" s="240">
        <v>8.9999999999999993E-3</v>
      </c>
      <c r="G1489" s="220">
        <f>+VLOOKUP(B:B,INSUMOS!A:H,4,FALSE)</f>
        <v>14729.684395008002</v>
      </c>
      <c r="H1489" s="220">
        <f t="shared" si="235"/>
        <v>4551.4724780574725</v>
      </c>
      <c r="I1489" s="220">
        <f>+VLOOKUP(B:B,INSUMOS!A:H,5,FALSE)</f>
        <v>0</v>
      </c>
      <c r="J1489" s="220">
        <f t="shared" si="235"/>
        <v>0</v>
      </c>
      <c r="K1489" s="57"/>
      <c r="L1489" s="103"/>
    </row>
    <row r="1490" spans="1:12" ht="15" outlineLevel="1" x14ac:dyDescent="0.2">
      <c r="A1490" s="170"/>
      <c r="B1490" s="170" t="s">
        <v>849</v>
      </c>
      <c r="C1490" s="217" t="str">
        <f>+VLOOKUP(B:B,INSUMOS!A:C,2,FALSE)</f>
        <v>CURASEAL BLANCO (SELLADOR)</v>
      </c>
      <c r="D1490" s="190" t="str">
        <f>+VLOOKUP(B:B,INSUMOS!A:C,3,FALSE)</f>
        <v>KG</v>
      </c>
      <c r="E1490" s="218">
        <v>4</v>
      </c>
      <c r="F1490" s="240">
        <v>0.12</v>
      </c>
      <c r="G1490" s="220">
        <f>+VLOOKUP(B:B,INSUMOS!A:H,4,FALSE)</f>
        <v>9114.0904796159994</v>
      </c>
      <c r="H1490" s="220">
        <f t="shared" si="235"/>
        <v>37550.052776017917</v>
      </c>
      <c r="I1490" s="220">
        <f>+VLOOKUP(B:B,INSUMOS!A:H,5,FALSE)</f>
        <v>0</v>
      </c>
      <c r="J1490" s="220">
        <f t="shared" si="235"/>
        <v>0</v>
      </c>
      <c r="K1490" s="57"/>
      <c r="L1490" s="103"/>
    </row>
    <row r="1491" spans="1:12" ht="15" outlineLevel="1" x14ac:dyDescent="0.2">
      <c r="A1491" s="170"/>
      <c r="B1491" s="170" t="s">
        <v>509</v>
      </c>
      <c r="C1491" s="217" t="str">
        <f>+VLOOKUP(B:B,INSUMOS!A:C,2,FALSE)</f>
        <v>DURMIENTE EN ORDINARIO 2,90 X 0,04 X 0,04</v>
      </c>
      <c r="D1491" s="190" t="str">
        <f>+VLOOKUP(B:B,INSUMOS!A:C,3,FALSE)</f>
        <v>UN</v>
      </c>
      <c r="E1491" s="218">
        <v>0.3</v>
      </c>
      <c r="F1491" s="240">
        <v>8.9999999999999993E-3</v>
      </c>
      <c r="G1491" s="220">
        <f>+VLOOKUP(B:B,INSUMOS!A:H,4,FALSE)</f>
        <v>6189.6192000000001</v>
      </c>
      <c r="H1491" s="220">
        <f t="shared" si="235"/>
        <v>1912.5923328000001</v>
      </c>
      <c r="I1491" s="220">
        <f>+VLOOKUP(B:B,INSUMOS!A:H,5,FALSE)</f>
        <v>0</v>
      </c>
      <c r="J1491" s="220">
        <f t="shared" si="235"/>
        <v>0</v>
      </c>
      <c r="K1491" s="57"/>
      <c r="L1491" s="103"/>
    </row>
    <row r="1492" spans="1:12" ht="15" outlineLevel="1" x14ac:dyDescent="0.2">
      <c r="A1492" s="170"/>
      <c r="B1492" s="170" t="s">
        <v>598</v>
      </c>
      <c r="C1492" s="217" t="str">
        <f>+VLOOKUP(B:B,INSUMOS!A:C,2,FALSE)</f>
        <v>PUNTILLA CON CABEZA 2"</v>
      </c>
      <c r="D1492" s="190" t="str">
        <f>+VLOOKUP(B:B,INSUMOS!A:C,3,FALSE)</f>
        <v>LB</v>
      </c>
      <c r="E1492" s="218">
        <v>0.4</v>
      </c>
      <c r="F1492" s="240">
        <v>1.2E-2</v>
      </c>
      <c r="G1492" s="220">
        <f>+VLOOKUP(B:B,INSUMOS!A:H,4,FALSE)</f>
        <v>8574.6899248128011</v>
      </c>
      <c r="H1492" s="220">
        <f t="shared" si="235"/>
        <v>3532.7722490228743</v>
      </c>
      <c r="I1492" s="220">
        <f>+VLOOKUP(B:B,INSUMOS!A:H,5,FALSE)</f>
        <v>0</v>
      </c>
      <c r="J1492" s="220">
        <f t="shared" si="235"/>
        <v>0</v>
      </c>
      <c r="K1492" s="57"/>
      <c r="L1492" s="103"/>
    </row>
    <row r="1493" spans="1:12" ht="15" outlineLevel="1" x14ac:dyDescent="0.2">
      <c r="A1493" s="170"/>
      <c r="B1493" s="170" t="s">
        <v>505</v>
      </c>
      <c r="C1493" s="217" t="str">
        <f>+VLOOKUP(B:B,INSUMOS!A:C,2,FALSE)</f>
        <v>REPISA EN ORDINARIO 2,90 X 0,08 X 0,04</v>
      </c>
      <c r="D1493" s="190" t="str">
        <f>+VLOOKUP(B:B,INSUMOS!A:C,3,FALSE)</f>
        <v>UN</v>
      </c>
      <c r="E1493" s="218">
        <v>0.3</v>
      </c>
      <c r="F1493" s="240">
        <v>8.9999999999999993E-3</v>
      </c>
      <c r="G1493" s="220">
        <f>+VLOOKUP(B:B,INSUMOS!A:H,4,FALSE)</f>
        <v>12379.2384</v>
      </c>
      <c r="H1493" s="220">
        <f t="shared" si="235"/>
        <v>3825.1846656000002</v>
      </c>
      <c r="I1493" s="220">
        <f>+VLOOKUP(B:B,INSUMOS!A:H,5,FALSE)</f>
        <v>0</v>
      </c>
      <c r="J1493" s="220">
        <f t="shared" si="235"/>
        <v>0</v>
      </c>
      <c r="K1493" s="57"/>
      <c r="L1493" s="103"/>
    </row>
    <row r="1494" spans="1:12" ht="15" outlineLevel="1" x14ac:dyDescent="0.2">
      <c r="A1494" s="170"/>
      <c r="B1494" s="170" t="s">
        <v>513</v>
      </c>
      <c r="C1494" s="217" t="str">
        <f>+VLOOKUP(B:B,INSUMOS!A:C,2,FALSE)</f>
        <v>TABLA BURRA EN ORDINARIO 2,90 X 0,28 X 0,025</v>
      </c>
      <c r="D1494" s="190" t="str">
        <f>+VLOOKUP(B:B,INSUMOS!A:C,3,FALSE)</f>
        <v>UN</v>
      </c>
      <c r="E1494" s="218">
        <v>1</v>
      </c>
      <c r="F1494" s="240">
        <v>0.03</v>
      </c>
      <c r="G1494" s="220">
        <f>+VLOOKUP(B:B,INSUMOS!A:H,4,FALSE)</f>
        <v>24758.4768</v>
      </c>
      <c r="H1494" s="220">
        <f t="shared" si="235"/>
        <v>25501.231104000002</v>
      </c>
      <c r="I1494" s="220">
        <f>+VLOOKUP(B:B,INSUMOS!A:H,5,FALSE)</f>
        <v>0</v>
      </c>
      <c r="J1494" s="220">
        <f t="shared" si="235"/>
        <v>0</v>
      </c>
      <c r="K1494" s="57"/>
      <c r="L1494" s="103"/>
    </row>
    <row r="1495" spans="1:12" ht="15" outlineLevel="1" x14ac:dyDescent="0.2">
      <c r="A1495" s="170"/>
      <c r="B1495" s="170" t="s">
        <v>268</v>
      </c>
      <c r="C1495" s="217" t="str">
        <f>+VLOOKUP(B:B,INSUMOS!A:C,2,FALSE)</f>
        <v>VIBRADOR DE CONCRETO A GASOLINA Y/O ELECTRICO</v>
      </c>
      <c r="D1495" s="190" t="str">
        <f>+VLOOKUP(B:B,INSUMOS!A:C,3,FALSE)</f>
        <v>DIA</v>
      </c>
      <c r="E1495" s="218">
        <v>0.13333333333333333</v>
      </c>
      <c r="F1495" s="240"/>
      <c r="G1495" s="220">
        <f>+VLOOKUP(B:B,INSUMOS!A:H,4,FALSE)</f>
        <v>54468.648960000006</v>
      </c>
      <c r="H1495" s="220">
        <f t="shared" si="235"/>
        <v>7262.4865280000004</v>
      </c>
      <c r="I1495" s="220">
        <f>+VLOOKUP(B:B,INSUMOS!A:H,5,FALSE)</f>
        <v>0</v>
      </c>
      <c r="J1495" s="220">
        <f t="shared" si="235"/>
        <v>0</v>
      </c>
      <c r="K1495" s="57"/>
      <c r="L1495" s="103"/>
    </row>
    <row r="1496" spans="1:12" ht="15" outlineLevel="1" x14ac:dyDescent="0.2">
      <c r="A1496" s="170"/>
      <c r="B1496" s="170" t="s">
        <v>251</v>
      </c>
      <c r="C1496" s="217" t="str">
        <f>+VLOOKUP(B:B,INSUMOS!A:C,2,FALSE)</f>
        <v>HERRAMIENTA MENOR</v>
      </c>
      <c r="D1496" s="190" t="str">
        <f>+VLOOKUP(B:B,INSUMOS!A:C,3,FALSE)</f>
        <v>GLB</v>
      </c>
      <c r="E1496" s="218">
        <v>0.24483569219408247</v>
      </c>
      <c r="F1496" s="240"/>
      <c r="G1496" s="220">
        <f>+VLOOKUP(B:B,INSUMOS!A:H,4,FALSE)</f>
        <v>4066.5798144</v>
      </c>
      <c r="H1496" s="220">
        <f t="shared" si="235"/>
        <v>995.64388372110739</v>
      </c>
      <c r="I1496" s="220">
        <f>+VLOOKUP(B:B,INSUMOS!A:H,5,FALSE)</f>
        <v>0</v>
      </c>
      <c r="J1496" s="220">
        <f t="shared" si="235"/>
        <v>0</v>
      </c>
      <c r="K1496" s="57"/>
      <c r="L1496" s="103"/>
    </row>
    <row r="1497" spans="1:12" ht="30" outlineLevel="1" x14ac:dyDescent="0.2">
      <c r="A1497" s="170"/>
      <c r="B1497" s="170" t="s">
        <v>79</v>
      </c>
      <c r="C1497" s="217" t="str">
        <f>+VLOOKUP(B:B,INSUMOS!A:C,2,FALSE)</f>
        <v>CUADRILLA (OFICIAL ALBAÑILERIA CON PRESTACIONES+ 2 AYUDANTES ALBAÑILERIA CON PRESTACIONES)</v>
      </c>
      <c r="D1497" s="190" t="str">
        <f>+VLOOKUP(B:B,INSUMOS!A:C,3,FALSE)</f>
        <v>HC</v>
      </c>
      <c r="E1497" s="218">
        <v>0.5</v>
      </c>
      <c r="F1497" s="240"/>
      <c r="G1497" s="220">
        <f>+VLOOKUP(B:B,INSUMOS!A:H,4,FALSE)</f>
        <v>40394.268199999999</v>
      </c>
      <c r="H1497" s="220">
        <f t="shared" si="235"/>
        <v>20197.134099999999</v>
      </c>
      <c r="I1497" s="220">
        <f>+VLOOKUP(B:B,INSUMOS!A:H,5,FALSE)</f>
        <v>0</v>
      </c>
      <c r="J1497" s="220">
        <f t="shared" si="235"/>
        <v>0</v>
      </c>
      <c r="K1497" s="57"/>
      <c r="L1497" s="103"/>
    </row>
    <row r="1498" spans="1:12" ht="15" x14ac:dyDescent="0.2">
      <c r="A1498" s="211" t="s">
        <v>2219</v>
      </c>
      <c r="B1498" s="211"/>
      <c r="C1498" s="212" t="s">
        <v>2220</v>
      </c>
      <c r="D1498" s="249" t="s">
        <v>362</v>
      </c>
      <c r="E1498" s="214"/>
      <c r="F1498" s="215"/>
      <c r="G1498" s="216"/>
      <c r="H1498" s="216">
        <f>SUBTOTAL(9,H1499:H1510)</f>
        <v>89866.280085526712</v>
      </c>
      <c r="I1498" s="216"/>
      <c r="J1498" s="216">
        <f>SUBTOTAL(9,J1499:J1510)</f>
        <v>0</v>
      </c>
      <c r="K1498" s="57"/>
      <c r="L1498" s="103"/>
    </row>
    <row r="1499" spans="1:12" ht="15" outlineLevel="1" x14ac:dyDescent="0.2">
      <c r="A1499" s="170"/>
      <c r="B1499" s="170" t="s">
        <v>381</v>
      </c>
      <c r="C1499" s="217" t="str">
        <f>+VLOOKUP(B:B,INSUMOS!A:C,2,FALSE)</f>
        <v>ACERO CORRUG, FIG,1/4” A 1” 60,000 PSI</v>
      </c>
      <c r="D1499" s="190" t="str">
        <f>+VLOOKUP(B:B,INSUMOS!A:C,3,FALSE)</f>
        <v>KG</v>
      </c>
      <c r="E1499" s="218">
        <v>3.88</v>
      </c>
      <c r="F1499" s="240">
        <v>0.19400000000000001</v>
      </c>
      <c r="G1499" s="220">
        <f>+VLOOKUP(B:B,INSUMOS!A:H,4,FALSE)</f>
        <v>6274.045605888</v>
      </c>
      <c r="H1499" s="220">
        <f t="shared" ref="H1499:J1510" si="236">($E1499+$F1499)*G1499</f>
        <v>25560.461798387711</v>
      </c>
      <c r="I1499" s="220">
        <f>+VLOOKUP(B:B,INSUMOS!A:H,5,FALSE)</f>
        <v>0</v>
      </c>
      <c r="J1499" s="220">
        <f t="shared" si="236"/>
        <v>0</v>
      </c>
      <c r="K1499" s="57"/>
      <c r="L1499" s="103"/>
    </row>
    <row r="1500" spans="1:12" ht="15" outlineLevel="1" x14ac:dyDescent="0.2">
      <c r="A1500" s="170"/>
      <c r="B1500" s="170" t="s">
        <v>596</v>
      </c>
      <c r="C1500" s="217" t="str">
        <f>+VLOOKUP(B:B,INSUMOS!A:C,2,FALSE)</f>
        <v>ALAMBRE NEGRO</v>
      </c>
      <c r="D1500" s="190" t="str">
        <f>+VLOOKUP(B:B,INSUMOS!A:C,3,FALSE)</f>
        <v>KG</v>
      </c>
      <c r="E1500" s="218">
        <v>0.15</v>
      </c>
      <c r="F1500" s="240">
        <v>4.4999999999999997E-3</v>
      </c>
      <c r="G1500" s="220">
        <f>+VLOOKUP(B:B,INSUMOS!A:H,4,FALSE)</f>
        <v>11219.712276787201</v>
      </c>
      <c r="H1500" s="220">
        <f t="shared" si="236"/>
        <v>1733.4455467636226</v>
      </c>
      <c r="I1500" s="220">
        <f>+VLOOKUP(B:B,INSUMOS!A:H,5,FALSE)</f>
        <v>0</v>
      </c>
      <c r="J1500" s="220">
        <f t="shared" si="236"/>
        <v>0</v>
      </c>
      <c r="K1500" s="57"/>
      <c r="L1500" s="103"/>
    </row>
    <row r="1501" spans="1:12" ht="15" outlineLevel="1" x14ac:dyDescent="0.2">
      <c r="A1501" s="170"/>
      <c r="B1501" s="170" t="s">
        <v>215</v>
      </c>
      <c r="C1501" s="217" t="str">
        <f>+VLOOKUP(B:B,INSUMOS!A:C,2,FALSE)</f>
        <v>CONCRETO MEZCLA EN OBRA 1:2:3  AGREGADOS DE RIO (APRX, 3000 PSI)</v>
      </c>
      <c r="D1501" s="190" t="str">
        <f>+VLOOKUP(B:B,INSUMOS!A:C,3,FALSE)</f>
        <v>M3</v>
      </c>
      <c r="E1501" s="218">
        <f>0.12*0.17</f>
        <v>2.0400000000000001E-2</v>
      </c>
      <c r="F1501" s="240">
        <f>+E1501*0.03</f>
        <v>6.1200000000000002E-4</v>
      </c>
      <c r="G1501" s="220">
        <f>+VLOOKUP(B:B,INSUMOS!A:H,4,FALSE)</f>
        <v>652937.51443788188</v>
      </c>
      <c r="H1501" s="220">
        <f t="shared" si="236"/>
        <v>13719.523053368775</v>
      </c>
      <c r="I1501" s="220">
        <f>+VLOOKUP(B:B,INSUMOS!A:H,5,FALSE)</f>
        <v>0</v>
      </c>
      <c r="J1501" s="220">
        <f t="shared" si="236"/>
        <v>0</v>
      </c>
      <c r="K1501" s="57"/>
      <c r="L1501" s="103"/>
    </row>
    <row r="1502" spans="1:12" ht="15" outlineLevel="1" x14ac:dyDescent="0.2">
      <c r="A1502" s="170"/>
      <c r="B1502" s="170" t="s">
        <v>845</v>
      </c>
      <c r="C1502" s="217" t="str">
        <f>+VLOOKUP(B:B,INSUMOS!A:C,2,FALSE)</f>
        <v>SEPAROL ECOLÓGICO (Desmoldante para formaleta)</v>
      </c>
      <c r="D1502" s="190" t="str">
        <f>+VLOOKUP(B:B,INSUMOS!A:C,3,FALSE)</f>
        <v>KG</v>
      </c>
      <c r="E1502" s="218">
        <v>0.08</v>
      </c>
      <c r="F1502" s="240">
        <v>2.3999999999999998E-3</v>
      </c>
      <c r="G1502" s="220">
        <f>+VLOOKUP(B:B,INSUMOS!A:H,4,FALSE)</f>
        <v>14729.684395008002</v>
      </c>
      <c r="H1502" s="220">
        <f t="shared" si="236"/>
        <v>1213.7259941486593</v>
      </c>
      <c r="I1502" s="220">
        <f>+VLOOKUP(B:B,INSUMOS!A:H,5,FALSE)</f>
        <v>0</v>
      </c>
      <c r="J1502" s="220">
        <f t="shared" si="236"/>
        <v>0</v>
      </c>
      <c r="K1502" s="57"/>
      <c r="L1502" s="103"/>
    </row>
    <row r="1503" spans="1:12" ht="15" outlineLevel="1" x14ac:dyDescent="0.2">
      <c r="A1503" s="170"/>
      <c r="B1503" s="170" t="s">
        <v>849</v>
      </c>
      <c r="C1503" s="217" t="str">
        <f>+VLOOKUP(B:B,INSUMOS!A:C,2,FALSE)</f>
        <v>CURASEAL BLANCO (SELLADOR)</v>
      </c>
      <c r="D1503" s="190" t="str">
        <f>+VLOOKUP(B:B,INSUMOS!A:C,3,FALSE)</f>
        <v>KG</v>
      </c>
      <c r="E1503" s="218">
        <v>0.26</v>
      </c>
      <c r="F1503" s="240">
        <v>7.7999999999999996E-3</v>
      </c>
      <c r="G1503" s="220">
        <f>+VLOOKUP(B:B,INSUMOS!A:H,4,FALSE)</f>
        <v>9114.0904796159994</v>
      </c>
      <c r="H1503" s="220">
        <f t="shared" si="236"/>
        <v>2440.7534304411643</v>
      </c>
      <c r="I1503" s="220">
        <f>+VLOOKUP(B:B,INSUMOS!A:H,5,FALSE)</f>
        <v>0</v>
      </c>
      <c r="J1503" s="220">
        <f t="shared" si="236"/>
        <v>0</v>
      </c>
      <c r="K1503" s="57"/>
      <c r="L1503" s="103"/>
    </row>
    <row r="1504" spans="1:12" ht="15" outlineLevel="1" x14ac:dyDescent="0.2">
      <c r="A1504" s="170"/>
      <c r="B1504" s="170" t="s">
        <v>509</v>
      </c>
      <c r="C1504" s="217" t="str">
        <f>+VLOOKUP(B:B,INSUMOS!A:C,2,FALSE)</f>
        <v>DURMIENTE EN ORDINARIO 2,90 X 0,04 X 0,04</v>
      </c>
      <c r="D1504" s="190" t="str">
        <f>+VLOOKUP(B:B,INSUMOS!A:C,3,FALSE)</f>
        <v>UN</v>
      </c>
      <c r="E1504" s="218">
        <v>0.3</v>
      </c>
      <c r="F1504" s="240">
        <v>8.9999999999999993E-3</v>
      </c>
      <c r="G1504" s="220">
        <f>+VLOOKUP(B:B,INSUMOS!A:H,4,FALSE)</f>
        <v>6189.6192000000001</v>
      </c>
      <c r="H1504" s="220">
        <f t="shared" si="236"/>
        <v>1912.5923328000001</v>
      </c>
      <c r="I1504" s="220">
        <f>+VLOOKUP(B:B,INSUMOS!A:H,5,FALSE)</f>
        <v>0</v>
      </c>
      <c r="J1504" s="220">
        <f t="shared" si="236"/>
        <v>0</v>
      </c>
      <c r="K1504" s="57"/>
      <c r="L1504" s="103"/>
    </row>
    <row r="1505" spans="1:12" ht="15" outlineLevel="1" x14ac:dyDescent="0.2">
      <c r="A1505" s="170"/>
      <c r="B1505" s="170" t="s">
        <v>598</v>
      </c>
      <c r="C1505" s="217" t="str">
        <f>+VLOOKUP(B:B,INSUMOS!A:C,2,FALSE)</f>
        <v>PUNTILLA CON CABEZA 2"</v>
      </c>
      <c r="D1505" s="190" t="str">
        <f>+VLOOKUP(B:B,INSUMOS!A:C,3,FALSE)</f>
        <v>LB</v>
      </c>
      <c r="E1505" s="218">
        <v>0.2</v>
      </c>
      <c r="F1505" s="240">
        <v>6.0000000000000001E-3</v>
      </c>
      <c r="G1505" s="220">
        <f>+VLOOKUP(B:B,INSUMOS!A:H,4,FALSE)</f>
        <v>8574.6899248128011</v>
      </c>
      <c r="H1505" s="220">
        <f t="shared" si="236"/>
        <v>1766.3861245114372</v>
      </c>
      <c r="I1505" s="220">
        <f>+VLOOKUP(B:B,INSUMOS!A:H,5,FALSE)</f>
        <v>0</v>
      </c>
      <c r="J1505" s="220">
        <f t="shared" si="236"/>
        <v>0</v>
      </c>
      <c r="K1505" s="57"/>
      <c r="L1505" s="103"/>
    </row>
    <row r="1506" spans="1:12" ht="15" outlineLevel="1" x14ac:dyDescent="0.2">
      <c r="A1506" s="170"/>
      <c r="B1506" s="170" t="s">
        <v>505</v>
      </c>
      <c r="C1506" s="217" t="str">
        <f>+VLOOKUP(B:B,INSUMOS!A:C,2,FALSE)</f>
        <v>REPISA EN ORDINARIO 2,90 X 0,08 X 0,04</v>
      </c>
      <c r="D1506" s="190" t="str">
        <f>+VLOOKUP(B:B,INSUMOS!A:C,3,FALSE)</f>
        <v>UN</v>
      </c>
      <c r="E1506" s="218">
        <v>0.12</v>
      </c>
      <c r="F1506" s="240">
        <v>3.5999999999999999E-3</v>
      </c>
      <c r="G1506" s="220">
        <f>+VLOOKUP(B:B,INSUMOS!A:H,4,FALSE)</f>
        <v>12379.2384</v>
      </c>
      <c r="H1506" s="220">
        <f t="shared" si="236"/>
        <v>1530.0738662400001</v>
      </c>
      <c r="I1506" s="220">
        <f>+VLOOKUP(B:B,INSUMOS!A:H,5,FALSE)</f>
        <v>0</v>
      </c>
      <c r="J1506" s="220">
        <f t="shared" si="236"/>
        <v>0</v>
      </c>
      <c r="K1506" s="57"/>
      <c r="L1506" s="103"/>
    </row>
    <row r="1507" spans="1:12" ht="15" outlineLevel="1" x14ac:dyDescent="0.2">
      <c r="A1507" s="170"/>
      <c r="B1507" s="170" t="s">
        <v>513</v>
      </c>
      <c r="C1507" s="217" t="str">
        <f>+VLOOKUP(B:B,INSUMOS!A:C,2,FALSE)</f>
        <v>TABLA BURRA EN ORDINARIO 2,90 X 0,28 X 0,025</v>
      </c>
      <c r="D1507" s="190" t="str">
        <f>+VLOOKUP(B:B,INSUMOS!A:C,3,FALSE)</f>
        <v>UN</v>
      </c>
      <c r="E1507" s="218">
        <v>0.4</v>
      </c>
      <c r="F1507" s="240">
        <v>1.2E-2</v>
      </c>
      <c r="G1507" s="220">
        <f>+VLOOKUP(B:B,INSUMOS!A:H,4,FALSE)</f>
        <v>24758.4768</v>
      </c>
      <c r="H1507" s="220">
        <f t="shared" si="236"/>
        <v>10200.492441600001</v>
      </c>
      <c r="I1507" s="220">
        <f>+VLOOKUP(B:B,INSUMOS!A:H,5,FALSE)</f>
        <v>0</v>
      </c>
      <c r="J1507" s="220">
        <f t="shared" si="236"/>
        <v>0</v>
      </c>
      <c r="K1507" s="57"/>
      <c r="L1507" s="103"/>
    </row>
    <row r="1508" spans="1:12" ht="15" outlineLevel="1" x14ac:dyDescent="0.2">
      <c r="A1508" s="170"/>
      <c r="B1508" s="170" t="s">
        <v>268</v>
      </c>
      <c r="C1508" s="217" t="str">
        <f>+VLOOKUP(B:B,INSUMOS!A:C,2,FALSE)</f>
        <v>VIBRADOR DE CONCRETO A GASOLINA Y/O ELECTRICO</v>
      </c>
      <c r="D1508" s="190" t="str">
        <f>+VLOOKUP(B:B,INSUMOS!A:C,3,FALSE)</f>
        <v>DIA</v>
      </c>
      <c r="E1508" s="218">
        <v>0.08</v>
      </c>
      <c r="F1508" s="240"/>
      <c r="G1508" s="220">
        <f>+VLOOKUP(B:B,INSUMOS!A:H,4,FALSE)</f>
        <v>54468.648960000006</v>
      </c>
      <c r="H1508" s="220">
        <f t="shared" si="236"/>
        <v>4357.4919168000006</v>
      </c>
      <c r="I1508" s="220">
        <f>+VLOOKUP(B:B,INSUMOS!A:H,5,FALSE)</f>
        <v>0</v>
      </c>
      <c r="J1508" s="220">
        <f t="shared" si="236"/>
        <v>0</v>
      </c>
      <c r="K1508" s="57"/>
      <c r="L1508" s="103"/>
    </row>
    <row r="1509" spans="1:12" ht="15" outlineLevel="1" x14ac:dyDescent="0.2">
      <c r="A1509" s="170"/>
      <c r="B1509" s="170" t="s">
        <v>251</v>
      </c>
      <c r="C1509" s="217" t="str">
        <f>+VLOOKUP(B:B,INSUMOS!A:C,2,FALSE)</f>
        <v>HERRAMIENTA MENOR</v>
      </c>
      <c r="D1509" s="190" t="str">
        <f>+VLOOKUP(B:B,INSUMOS!A:C,3,FALSE)</f>
        <v>GLB</v>
      </c>
      <c r="E1509" s="218">
        <v>0.29380283063289897</v>
      </c>
      <c r="F1509" s="240"/>
      <c r="G1509" s="220">
        <f>+VLOOKUP(B:B,INSUMOS!A:H,4,FALSE)</f>
        <v>4066.5798144</v>
      </c>
      <c r="H1509" s="220">
        <f t="shared" si="236"/>
        <v>1194.772660465329</v>
      </c>
      <c r="I1509" s="220">
        <f>+VLOOKUP(B:B,INSUMOS!A:H,5,FALSE)</f>
        <v>0</v>
      </c>
      <c r="J1509" s="220">
        <f t="shared" si="236"/>
        <v>0</v>
      </c>
      <c r="K1509" s="57"/>
      <c r="L1509" s="103"/>
    </row>
    <row r="1510" spans="1:12" ht="30" outlineLevel="1" x14ac:dyDescent="0.2">
      <c r="A1510" s="170"/>
      <c r="B1510" s="170" t="s">
        <v>79</v>
      </c>
      <c r="C1510" s="217" t="str">
        <f>+VLOOKUP(B:B,INSUMOS!A:C,2,FALSE)</f>
        <v>CUADRILLA (OFICIAL ALBAÑILERIA CON PRESTACIONES+ 2 AYUDANTES ALBAÑILERIA CON PRESTACIONES)</v>
      </c>
      <c r="D1510" s="190" t="str">
        <f>+VLOOKUP(B:B,INSUMOS!A:C,3,FALSE)</f>
        <v>HC</v>
      </c>
      <c r="E1510" s="218">
        <v>0.6</v>
      </c>
      <c r="F1510" s="240"/>
      <c r="G1510" s="220">
        <f>+VLOOKUP(B:B,INSUMOS!A:H,4,FALSE)</f>
        <v>40394.268199999999</v>
      </c>
      <c r="H1510" s="220">
        <f t="shared" si="236"/>
        <v>24236.56092</v>
      </c>
      <c r="I1510" s="220">
        <f>+VLOOKUP(B:B,INSUMOS!A:H,5,FALSE)</f>
        <v>0</v>
      </c>
      <c r="J1510" s="220">
        <f t="shared" si="236"/>
        <v>0</v>
      </c>
      <c r="K1510" s="57"/>
      <c r="L1510" s="103"/>
    </row>
    <row r="1511" spans="1:12" ht="15" x14ac:dyDescent="0.2">
      <c r="A1511" s="211" t="s">
        <v>2221</v>
      </c>
      <c r="B1511" s="211"/>
      <c r="C1511" s="212" t="s">
        <v>2222</v>
      </c>
      <c r="D1511" s="249" t="s">
        <v>362</v>
      </c>
      <c r="E1511" s="214"/>
      <c r="F1511" s="215"/>
      <c r="G1511" s="216"/>
      <c r="H1511" s="216">
        <f>SUBTOTAL(9,H1512:H1524)</f>
        <v>303369.20320588583</v>
      </c>
      <c r="I1511" s="216"/>
      <c r="J1511" s="216">
        <f>SUBTOTAL(9,J1512:J1524)</f>
        <v>0</v>
      </c>
      <c r="K1511" s="57"/>
      <c r="L1511" s="103"/>
    </row>
    <row r="1512" spans="1:12" ht="15" outlineLevel="1" x14ac:dyDescent="0.2">
      <c r="A1512" s="170"/>
      <c r="B1512" s="170" t="s">
        <v>348</v>
      </c>
      <c r="C1512" s="217" t="str">
        <f>+VLOOKUP(B:B,INSUMOS!A:C,2,FALSE)</f>
        <v>ACERO FIGURADO Ø 1/4" A Ø1" F'Y=60000 PSI (EN OBRA)</v>
      </c>
      <c r="D1512" s="190" t="str">
        <f>+VLOOKUP(B:B,INSUMOS!A:C,3,FALSE)</f>
        <v>KG</v>
      </c>
      <c r="E1512" s="218">
        <v>9.2799999999999994</v>
      </c>
      <c r="F1512" s="240">
        <v>0.46399999999999997</v>
      </c>
      <c r="G1512" s="220">
        <f>+VLOOKUP(B:B,INSUMOS!A:H,4,FALSE)</f>
        <v>6274.045605888</v>
      </c>
      <c r="H1512" s="220">
        <f t="shared" ref="H1512:J1524" si="237">($E1512+$F1512)*G1512</f>
        <v>61134.300383772672</v>
      </c>
      <c r="I1512" s="220">
        <f>+VLOOKUP(B:B,INSUMOS!A:H,5,FALSE)</f>
        <v>0</v>
      </c>
      <c r="J1512" s="220">
        <f t="shared" si="237"/>
        <v>0</v>
      </c>
      <c r="K1512" s="57"/>
      <c r="L1512" s="103"/>
    </row>
    <row r="1513" spans="1:12" ht="15" outlineLevel="1" x14ac:dyDescent="0.2">
      <c r="A1513" s="170"/>
      <c r="B1513" s="170" t="s">
        <v>596</v>
      </c>
      <c r="C1513" s="217" t="str">
        <f>+VLOOKUP(B:B,INSUMOS!A:C,2,FALSE)</f>
        <v>ALAMBRE NEGRO</v>
      </c>
      <c r="D1513" s="190" t="str">
        <f>+VLOOKUP(B:B,INSUMOS!A:C,3,FALSE)</f>
        <v>KG</v>
      </c>
      <c r="E1513" s="218">
        <v>0.09</v>
      </c>
      <c r="F1513" s="240">
        <v>2.6999999999999997E-3</v>
      </c>
      <c r="G1513" s="220">
        <f>+VLOOKUP(B:B,INSUMOS!A:H,4,FALSE)</f>
        <v>11219.712276787201</v>
      </c>
      <c r="H1513" s="220">
        <f t="shared" si="237"/>
        <v>1040.0673280581734</v>
      </c>
      <c r="I1513" s="220">
        <f>+VLOOKUP(B:B,INSUMOS!A:H,5,FALSE)</f>
        <v>0</v>
      </c>
      <c r="J1513" s="220">
        <f t="shared" si="237"/>
        <v>0</v>
      </c>
      <c r="K1513" s="57"/>
      <c r="L1513" s="103"/>
    </row>
    <row r="1514" spans="1:12" ht="15" outlineLevel="1" x14ac:dyDescent="0.2">
      <c r="A1514" s="170"/>
      <c r="B1514" s="170" t="s">
        <v>215</v>
      </c>
      <c r="C1514" s="217" t="str">
        <f>+VLOOKUP(B:B,INSUMOS!A:C,2,FALSE)</f>
        <v>CONCRETO MEZCLA EN OBRA 1:2:3  AGREGADOS DE RIO (APRX, 3000 PSI)</v>
      </c>
      <c r="D1514" s="190" t="str">
        <f>+VLOOKUP(B:B,INSUMOS!A:C,3,FALSE)</f>
        <v>M3</v>
      </c>
      <c r="E1514" s="218">
        <v>7.4999999999999997E-2</v>
      </c>
      <c r="F1514" s="240">
        <v>3.7499999999999999E-3</v>
      </c>
      <c r="G1514" s="220">
        <f>+VLOOKUP(B:B,INSUMOS!A:H,4,FALSE)</f>
        <v>652937.51443788188</v>
      </c>
      <c r="H1514" s="220">
        <f t="shared" si="237"/>
        <v>51418.829261983199</v>
      </c>
      <c r="I1514" s="220">
        <f>+VLOOKUP(B:B,INSUMOS!A:H,5,FALSE)</f>
        <v>0</v>
      </c>
      <c r="J1514" s="220">
        <f t="shared" si="237"/>
        <v>0</v>
      </c>
      <c r="K1514" s="57"/>
      <c r="L1514" s="103"/>
    </row>
    <row r="1515" spans="1:12" ht="15" outlineLevel="1" x14ac:dyDescent="0.2">
      <c r="A1515" s="170"/>
      <c r="B1515" s="170" t="s">
        <v>845</v>
      </c>
      <c r="C1515" s="217" t="str">
        <f>+VLOOKUP(B:B,INSUMOS!A:C,2,FALSE)</f>
        <v>SEPAROL ECOLÓGICO (Desmoldante para formaleta)</v>
      </c>
      <c r="D1515" s="190" t="str">
        <f>+VLOOKUP(B:B,INSUMOS!A:C,3,FALSE)</f>
        <v>KG</v>
      </c>
      <c r="E1515" s="218">
        <v>0.3</v>
      </c>
      <c r="F1515" s="240">
        <v>8.9999999999999993E-3</v>
      </c>
      <c r="G1515" s="220">
        <f>+VLOOKUP(B:B,INSUMOS!A:H,4,FALSE)</f>
        <v>14729.684395008002</v>
      </c>
      <c r="H1515" s="220">
        <f t="shared" si="237"/>
        <v>4551.4724780574725</v>
      </c>
      <c r="I1515" s="220">
        <f>+VLOOKUP(B:B,INSUMOS!A:H,5,FALSE)</f>
        <v>0</v>
      </c>
      <c r="J1515" s="220">
        <f t="shared" si="237"/>
        <v>0</v>
      </c>
      <c r="K1515" s="57"/>
      <c r="L1515" s="103"/>
    </row>
    <row r="1516" spans="1:12" ht="15" outlineLevel="1" x14ac:dyDescent="0.2">
      <c r="A1516" s="170"/>
      <c r="B1516" s="170" t="s">
        <v>849</v>
      </c>
      <c r="C1516" s="217" t="str">
        <f>+VLOOKUP(B:B,INSUMOS!A:C,2,FALSE)</f>
        <v>CURASEAL BLANCO (SELLADOR)</v>
      </c>
      <c r="D1516" s="190" t="str">
        <f>+VLOOKUP(B:B,INSUMOS!A:C,3,FALSE)</f>
        <v>KG</v>
      </c>
      <c r="E1516" s="218">
        <v>4</v>
      </c>
      <c r="F1516" s="240">
        <v>0.12</v>
      </c>
      <c r="G1516" s="220">
        <f>+VLOOKUP(B:B,INSUMOS!A:H,4,FALSE)</f>
        <v>9114.0904796159994</v>
      </c>
      <c r="H1516" s="220">
        <f t="shared" si="237"/>
        <v>37550.052776017917</v>
      </c>
      <c r="I1516" s="220">
        <f>+VLOOKUP(B:B,INSUMOS!A:H,5,FALSE)</f>
        <v>0</v>
      </c>
      <c r="J1516" s="220">
        <f t="shared" si="237"/>
        <v>0</v>
      </c>
      <c r="K1516" s="57"/>
      <c r="L1516" s="103"/>
    </row>
    <row r="1517" spans="1:12" ht="15" outlineLevel="1" x14ac:dyDescent="0.2">
      <c r="A1517" s="170"/>
      <c r="B1517" s="170" t="s">
        <v>598</v>
      </c>
      <c r="C1517" s="217" t="str">
        <f>+VLOOKUP(B:B,INSUMOS!A:C,2,FALSE)</f>
        <v>PUNTILLA CON CABEZA 2"</v>
      </c>
      <c r="D1517" s="190" t="str">
        <f>+VLOOKUP(B:B,INSUMOS!A:C,3,FALSE)</f>
        <v>LB</v>
      </c>
      <c r="E1517" s="218">
        <v>0.4</v>
      </c>
      <c r="F1517" s="240">
        <v>1.2E-2</v>
      </c>
      <c r="G1517" s="220">
        <f>+VLOOKUP(B:B,INSUMOS!A:H,4,FALSE)</f>
        <v>8574.6899248128011</v>
      </c>
      <c r="H1517" s="220">
        <f t="shared" si="237"/>
        <v>3532.7722490228743</v>
      </c>
      <c r="I1517" s="220">
        <f>+VLOOKUP(B:B,INSUMOS!A:H,5,FALSE)</f>
        <v>0</v>
      </c>
      <c r="J1517" s="220">
        <f t="shared" si="237"/>
        <v>0</v>
      </c>
      <c r="K1517" s="57"/>
      <c r="L1517" s="103"/>
    </row>
    <row r="1518" spans="1:12" ht="15" outlineLevel="1" x14ac:dyDescent="0.2">
      <c r="A1518" s="170"/>
      <c r="B1518" s="170" t="s">
        <v>505</v>
      </c>
      <c r="C1518" s="217" t="str">
        <f>+VLOOKUP(B:B,INSUMOS!A:C,2,FALSE)</f>
        <v>REPISA EN ORDINARIO 2,90 X 0,08 X 0,04</v>
      </c>
      <c r="D1518" s="190" t="str">
        <f>+VLOOKUP(B:B,INSUMOS!A:C,3,FALSE)</f>
        <v>UN</v>
      </c>
      <c r="E1518" s="218">
        <v>0.6</v>
      </c>
      <c r="F1518" s="240">
        <v>1.7999999999999999E-2</v>
      </c>
      <c r="G1518" s="220">
        <f>+VLOOKUP(B:B,INSUMOS!A:H,4,FALSE)</f>
        <v>12379.2384</v>
      </c>
      <c r="H1518" s="220">
        <f t="shared" si="237"/>
        <v>7650.3693312000005</v>
      </c>
      <c r="I1518" s="220">
        <f>+VLOOKUP(B:B,INSUMOS!A:H,5,FALSE)</f>
        <v>0</v>
      </c>
      <c r="J1518" s="220">
        <f t="shared" si="237"/>
        <v>0</v>
      </c>
      <c r="K1518" s="57"/>
      <c r="L1518" s="103"/>
    </row>
    <row r="1519" spans="1:12" ht="15" outlineLevel="1" x14ac:dyDescent="0.2">
      <c r="A1519" s="170"/>
      <c r="B1519" s="170" t="s">
        <v>513</v>
      </c>
      <c r="C1519" s="217" t="str">
        <f>+VLOOKUP(B:B,INSUMOS!A:C,2,FALSE)</f>
        <v>TABLA BURRA EN ORDINARIO 2,90 X 0,28 X 0,025</v>
      </c>
      <c r="D1519" s="190" t="str">
        <f>+VLOOKUP(B:B,INSUMOS!A:C,3,FALSE)</f>
        <v>UN</v>
      </c>
      <c r="E1519" s="218">
        <v>1</v>
      </c>
      <c r="F1519" s="240">
        <v>0.03</v>
      </c>
      <c r="G1519" s="220">
        <f>+VLOOKUP(B:B,INSUMOS!A:H,4,FALSE)</f>
        <v>24758.4768</v>
      </c>
      <c r="H1519" s="220">
        <f t="shared" si="237"/>
        <v>25501.231104000002</v>
      </c>
      <c r="I1519" s="220">
        <f>+VLOOKUP(B:B,INSUMOS!A:H,5,FALSE)</f>
        <v>0</v>
      </c>
      <c r="J1519" s="220">
        <f t="shared" si="237"/>
        <v>0</v>
      </c>
      <c r="K1519" s="57"/>
      <c r="L1519" s="103"/>
    </row>
    <row r="1520" spans="1:12" ht="15" outlineLevel="1" x14ac:dyDescent="0.2">
      <c r="A1520" s="170"/>
      <c r="B1520" s="170" t="s">
        <v>268</v>
      </c>
      <c r="C1520" s="217" t="str">
        <f>+VLOOKUP(B:B,INSUMOS!A:C,2,FALSE)</f>
        <v>VIBRADOR DE CONCRETO A GASOLINA Y/O ELECTRICO</v>
      </c>
      <c r="D1520" s="190" t="str">
        <f>+VLOOKUP(B:B,INSUMOS!A:C,3,FALSE)</f>
        <v>DIA</v>
      </c>
      <c r="E1520" s="218">
        <v>0.08</v>
      </c>
      <c r="F1520" s="240"/>
      <c r="G1520" s="220">
        <f>+VLOOKUP(B:B,INSUMOS!A:H,4,FALSE)</f>
        <v>54468.648960000006</v>
      </c>
      <c r="H1520" s="220">
        <f t="shared" si="237"/>
        <v>4357.4919168000006</v>
      </c>
      <c r="I1520" s="220">
        <f>+VLOOKUP(B:B,INSUMOS!A:H,5,FALSE)</f>
        <v>0</v>
      </c>
      <c r="J1520" s="220">
        <f t="shared" si="237"/>
        <v>0</v>
      </c>
      <c r="K1520" s="57"/>
      <c r="L1520" s="103"/>
    </row>
    <row r="1521" spans="1:12" ht="15" outlineLevel="1" x14ac:dyDescent="0.2">
      <c r="A1521" s="270"/>
      <c r="B1521" s="270" t="s">
        <v>583</v>
      </c>
      <c r="C1521" s="217" t="str">
        <f>+VLOOKUP(B:B,INSUMOS!A:C,2,FALSE)</f>
        <v>FORMALETA MADERA -TABLERO EN MADERA DE 0 70 M X 14 M (ALQUILER)</v>
      </c>
      <c r="D1521" s="190" t="str">
        <f>+VLOOKUP(B:B,INSUMOS!A:C,3,FALSE)</f>
        <v>DIA</v>
      </c>
      <c r="E1521" s="218">
        <v>1.2</v>
      </c>
      <c r="F1521" s="240"/>
      <c r="G1521" s="220">
        <f>+VLOOKUP(B:B,INSUMOS!A:H,4,FALSE)</f>
        <v>318.14642687999998</v>
      </c>
      <c r="H1521" s="220">
        <f t="shared" si="237"/>
        <v>381.77571225599996</v>
      </c>
      <c r="I1521" s="220">
        <f>+VLOOKUP(B:B,INSUMOS!A:H,5,FALSE)</f>
        <v>0</v>
      </c>
      <c r="J1521" s="220">
        <f t="shared" si="237"/>
        <v>0</v>
      </c>
      <c r="K1521" s="57"/>
      <c r="L1521" s="103"/>
    </row>
    <row r="1522" spans="1:12" ht="15" outlineLevel="1" x14ac:dyDescent="0.2">
      <c r="A1522" s="270"/>
      <c r="B1522" s="270" t="s">
        <v>585</v>
      </c>
      <c r="C1522" s="217" t="str">
        <f>+VLOOKUP(B:B,INSUMOS!A:C,2,FALSE)</f>
        <v>PARALES CORRIENTE METÁLICOS 280 A 350 M - TELESCÓPICO INCLUYE CRUCETA</v>
      </c>
      <c r="D1522" s="190" t="str">
        <f>+VLOOKUP(B:B,INSUMOS!A:C,3,FALSE)</f>
        <v>DIA</v>
      </c>
      <c r="E1522" s="218">
        <v>1</v>
      </c>
      <c r="F1522" s="240"/>
      <c r="G1522" s="220">
        <f>+VLOOKUP(B:B,INSUMOS!A:H,4,FALSE)</f>
        <v>286.95074611200005</v>
      </c>
      <c r="H1522" s="220">
        <f t="shared" si="237"/>
        <v>286.95074611200005</v>
      </c>
      <c r="I1522" s="220">
        <f>+VLOOKUP(B:B,INSUMOS!A:H,5,FALSE)</f>
        <v>0</v>
      </c>
      <c r="J1522" s="220">
        <f t="shared" si="237"/>
        <v>0</v>
      </c>
      <c r="K1522" s="57"/>
      <c r="L1522" s="103"/>
    </row>
    <row r="1523" spans="1:12" ht="15" outlineLevel="1" x14ac:dyDescent="0.2">
      <c r="A1523" s="170"/>
      <c r="B1523" s="170" t="s">
        <v>251</v>
      </c>
      <c r="C1523" s="217" t="str">
        <f>+VLOOKUP(B:B,INSUMOS!A:C,2,FALSE)</f>
        <v>HERRAMIENTA MENOR</v>
      </c>
      <c r="D1523" s="190" t="str">
        <f>+VLOOKUP(B:B,INSUMOS!A:C,3,FALSE)</f>
        <v>GLB</v>
      </c>
      <c r="E1523" s="218">
        <v>1.2241784609704123</v>
      </c>
      <c r="F1523" s="240"/>
      <c r="G1523" s="220">
        <f>+VLOOKUP(B:B,INSUMOS!A:H,4,FALSE)</f>
        <v>4066.5798144</v>
      </c>
      <c r="H1523" s="220">
        <f t="shared" si="237"/>
        <v>4978.2194186055367</v>
      </c>
      <c r="I1523" s="220">
        <f>+VLOOKUP(B:B,INSUMOS!A:H,5,FALSE)</f>
        <v>0</v>
      </c>
      <c r="J1523" s="220">
        <f t="shared" si="237"/>
        <v>0</v>
      </c>
      <c r="K1523" s="57"/>
      <c r="L1523" s="103"/>
    </row>
    <row r="1524" spans="1:12" ht="30" outlineLevel="1" x14ac:dyDescent="0.2">
      <c r="A1524" s="170"/>
      <c r="B1524" s="170" t="s">
        <v>79</v>
      </c>
      <c r="C1524" s="217" t="str">
        <f>+VLOOKUP(B:B,INSUMOS!A:C,2,FALSE)</f>
        <v>CUADRILLA (OFICIAL ALBAÑILERIA CON PRESTACIONES+ 2 AYUDANTES ALBAÑILERIA CON PRESTACIONES)</v>
      </c>
      <c r="D1524" s="190" t="str">
        <f>+VLOOKUP(B:B,INSUMOS!A:C,3,FALSE)</f>
        <v>HC</v>
      </c>
      <c r="E1524" s="218">
        <v>2.5</v>
      </c>
      <c r="F1524" s="240"/>
      <c r="G1524" s="220">
        <f>+VLOOKUP(B:B,INSUMOS!A:H,4,FALSE)</f>
        <v>40394.268199999999</v>
      </c>
      <c r="H1524" s="220">
        <f t="shared" si="237"/>
        <v>100985.67049999999</v>
      </c>
      <c r="I1524" s="220">
        <f>+VLOOKUP(B:B,INSUMOS!A:H,5,FALSE)</f>
        <v>0</v>
      </c>
      <c r="J1524" s="220">
        <f t="shared" si="237"/>
        <v>0</v>
      </c>
      <c r="K1524" s="57"/>
      <c r="L1524" s="103"/>
    </row>
    <row r="1525" spans="1:12" ht="15" x14ac:dyDescent="0.2">
      <c r="A1525" s="211" t="s">
        <v>2223</v>
      </c>
      <c r="B1525" s="211"/>
      <c r="C1525" s="212" t="s">
        <v>2224</v>
      </c>
      <c r="D1525" s="249" t="s">
        <v>362</v>
      </c>
      <c r="E1525" s="214"/>
      <c r="F1525" s="215"/>
      <c r="G1525" s="216"/>
      <c r="H1525" s="216">
        <f>SUBTOTAL(9,H1526:H1538)</f>
        <v>318617.16942974465</v>
      </c>
      <c r="I1525" s="216"/>
      <c r="J1525" s="216">
        <f>SUBTOTAL(9,J1526:J1538)</f>
        <v>0</v>
      </c>
      <c r="K1525" s="57"/>
      <c r="L1525" s="103"/>
    </row>
    <row r="1526" spans="1:12" ht="15" outlineLevel="1" x14ac:dyDescent="0.2">
      <c r="A1526" s="170"/>
      <c r="B1526" s="170" t="s">
        <v>348</v>
      </c>
      <c r="C1526" s="217" t="str">
        <f>+VLOOKUP(B:B,INSUMOS!A:C,2,FALSE)</f>
        <v>ACERO FIGURADO Ø 1/4" A Ø1" F'Y=60000 PSI (EN OBRA)</v>
      </c>
      <c r="D1526" s="190" t="str">
        <f>+VLOOKUP(B:B,INSUMOS!A:C,3,FALSE)</f>
        <v>KG</v>
      </c>
      <c r="E1526" s="218">
        <v>9.84</v>
      </c>
      <c r="F1526" s="240">
        <v>0.49199999999999999</v>
      </c>
      <c r="G1526" s="220">
        <f>+VLOOKUP(B:B,INSUMOS!A:H,4,FALSE)</f>
        <v>6274.045605888</v>
      </c>
      <c r="H1526" s="220">
        <f t="shared" ref="H1526:J1538" si="238">($E1526+$F1526)*G1526</f>
        <v>64823.439200034823</v>
      </c>
      <c r="I1526" s="220">
        <f>+VLOOKUP(B:B,INSUMOS!A:H,5,FALSE)</f>
        <v>0</v>
      </c>
      <c r="J1526" s="220">
        <f t="shared" si="238"/>
        <v>0</v>
      </c>
      <c r="K1526" s="57"/>
      <c r="L1526" s="103"/>
    </row>
    <row r="1527" spans="1:12" ht="15" outlineLevel="1" x14ac:dyDescent="0.2">
      <c r="A1527" s="170"/>
      <c r="B1527" s="170" t="s">
        <v>596</v>
      </c>
      <c r="C1527" s="217" t="str">
        <f>+VLOOKUP(B:B,INSUMOS!A:C,2,FALSE)</f>
        <v>ALAMBRE NEGRO</v>
      </c>
      <c r="D1527" s="190" t="str">
        <f>+VLOOKUP(B:B,INSUMOS!A:C,3,FALSE)</f>
        <v>KG</v>
      </c>
      <c r="E1527" s="218">
        <v>0.09</v>
      </c>
      <c r="F1527" s="240">
        <v>2.6999999999999997E-3</v>
      </c>
      <c r="G1527" s="220">
        <f>+VLOOKUP(B:B,INSUMOS!A:H,4,FALSE)</f>
        <v>11219.712276787201</v>
      </c>
      <c r="H1527" s="220">
        <f t="shared" si="238"/>
        <v>1040.0673280581734</v>
      </c>
      <c r="I1527" s="220">
        <f>+VLOOKUP(B:B,INSUMOS!A:H,5,FALSE)</f>
        <v>0</v>
      </c>
      <c r="J1527" s="220">
        <f t="shared" si="238"/>
        <v>0</v>
      </c>
      <c r="K1527" s="57"/>
      <c r="L1527" s="103"/>
    </row>
    <row r="1528" spans="1:12" ht="15" outlineLevel="1" x14ac:dyDescent="0.2">
      <c r="A1528" s="170"/>
      <c r="B1528" s="170" t="s">
        <v>215</v>
      </c>
      <c r="C1528" s="217" t="str">
        <f>+VLOOKUP(B:B,INSUMOS!A:C,2,FALSE)</f>
        <v>CONCRETO MEZCLA EN OBRA 1:2:3  AGREGADOS DE RIO (APRX, 3000 PSI)</v>
      </c>
      <c r="D1528" s="190" t="str">
        <f>+VLOOKUP(B:B,INSUMOS!A:C,3,FALSE)</f>
        <v>M3</v>
      </c>
      <c r="E1528" s="218">
        <v>0.09</v>
      </c>
      <c r="F1528" s="240">
        <v>4.4999999999999997E-3</v>
      </c>
      <c r="G1528" s="220">
        <f>+VLOOKUP(B:B,INSUMOS!A:H,4,FALSE)</f>
        <v>652937.51443788188</v>
      </c>
      <c r="H1528" s="220">
        <f t="shared" si="238"/>
        <v>61702.595114379837</v>
      </c>
      <c r="I1528" s="220">
        <f>+VLOOKUP(B:B,INSUMOS!A:H,5,FALSE)</f>
        <v>0</v>
      </c>
      <c r="J1528" s="220">
        <f t="shared" si="238"/>
        <v>0</v>
      </c>
      <c r="K1528" s="57"/>
      <c r="L1528" s="103"/>
    </row>
    <row r="1529" spans="1:12" ht="15" outlineLevel="1" x14ac:dyDescent="0.2">
      <c r="A1529" s="170"/>
      <c r="B1529" s="170" t="s">
        <v>845</v>
      </c>
      <c r="C1529" s="217" t="str">
        <f>+VLOOKUP(B:B,INSUMOS!A:C,2,FALSE)</f>
        <v>SEPAROL ECOLÓGICO (Desmoldante para formaleta)</v>
      </c>
      <c r="D1529" s="190" t="str">
        <f>+VLOOKUP(B:B,INSUMOS!A:C,3,FALSE)</f>
        <v>KG</v>
      </c>
      <c r="E1529" s="218">
        <v>0.3</v>
      </c>
      <c r="F1529" s="240">
        <v>8.9999999999999993E-3</v>
      </c>
      <c r="G1529" s="220">
        <f>+VLOOKUP(B:B,INSUMOS!A:H,4,FALSE)</f>
        <v>14729.684395008002</v>
      </c>
      <c r="H1529" s="220">
        <f t="shared" si="238"/>
        <v>4551.4724780574725</v>
      </c>
      <c r="I1529" s="220">
        <f>+VLOOKUP(B:B,INSUMOS!A:H,5,FALSE)</f>
        <v>0</v>
      </c>
      <c r="J1529" s="220">
        <f t="shared" si="238"/>
        <v>0</v>
      </c>
      <c r="K1529" s="57"/>
      <c r="L1529" s="103"/>
    </row>
    <row r="1530" spans="1:12" ht="15" outlineLevel="1" x14ac:dyDescent="0.2">
      <c r="A1530" s="170"/>
      <c r="B1530" s="170" t="s">
        <v>849</v>
      </c>
      <c r="C1530" s="217" t="str">
        <f>+VLOOKUP(B:B,INSUMOS!A:C,2,FALSE)</f>
        <v>CURASEAL BLANCO (SELLADOR)</v>
      </c>
      <c r="D1530" s="190" t="str">
        <f>+VLOOKUP(B:B,INSUMOS!A:C,3,FALSE)</f>
        <v>KG</v>
      </c>
      <c r="E1530" s="218">
        <v>4</v>
      </c>
      <c r="F1530" s="240">
        <v>0.12</v>
      </c>
      <c r="G1530" s="220">
        <f>+VLOOKUP(B:B,INSUMOS!A:H,4,FALSE)</f>
        <v>9114.0904796159994</v>
      </c>
      <c r="H1530" s="220">
        <f t="shared" si="238"/>
        <v>37550.052776017917</v>
      </c>
      <c r="I1530" s="220">
        <f>+VLOOKUP(B:B,INSUMOS!A:H,5,FALSE)</f>
        <v>0</v>
      </c>
      <c r="J1530" s="220">
        <f t="shared" si="238"/>
        <v>0</v>
      </c>
      <c r="K1530" s="57"/>
      <c r="L1530" s="103"/>
    </row>
    <row r="1531" spans="1:12" ht="15" outlineLevel="1" x14ac:dyDescent="0.2">
      <c r="A1531" s="170"/>
      <c r="B1531" s="170" t="s">
        <v>598</v>
      </c>
      <c r="C1531" s="217" t="str">
        <f>+VLOOKUP(B:B,INSUMOS!A:C,2,FALSE)</f>
        <v>PUNTILLA CON CABEZA 2"</v>
      </c>
      <c r="D1531" s="190" t="str">
        <f>+VLOOKUP(B:B,INSUMOS!A:C,3,FALSE)</f>
        <v>LB</v>
      </c>
      <c r="E1531" s="218">
        <v>0.4</v>
      </c>
      <c r="F1531" s="240">
        <v>1.2E-2</v>
      </c>
      <c r="G1531" s="220">
        <f>+VLOOKUP(B:B,INSUMOS!A:H,4,FALSE)</f>
        <v>8574.6899248128011</v>
      </c>
      <c r="H1531" s="220">
        <f t="shared" si="238"/>
        <v>3532.7722490228743</v>
      </c>
      <c r="I1531" s="220">
        <f>+VLOOKUP(B:B,INSUMOS!A:H,5,FALSE)</f>
        <v>0</v>
      </c>
      <c r="J1531" s="220">
        <f t="shared" si="238"/>
        <v>0</v>
      </c>
      <c r="K1531" s="57"/>
      <c r="L1531" s="103"/>
    </row>
    <row r="1532" spans="1:12" ht="15" outlineLevel="1" x14ac:dyDescent="0.2">
      <c r="A1532" s="170"/>
      <c r="B1532" s="170" t="s">
        <v>505</v>
      </c>
      <c r="C1532" s="217" t="str">
        <f>+VLOOKUP(B:B,INSUMOS!A:C,2,FALSE)</f>
        <v>REPISA EN ORDINARIO 2,90 X 0,08 X 0,04</v>
      </c>
      <c r="D1532" s="190" t="str">
        <f>+VLOOKUP(B:B,INSUMOS!A:C,3,FALSE)</f>
        <v>UN</v>
      </c>
      <c r="E1532" s="218">
        <v>0.7</v>
      </c>
      <c r="F1532" s="240">
        <v>2.0999999999999998E-2</v>
      </c>
      <c r="G1532" s="220">
        <f>+VLOOKUP(B:B,INSUMOS!A:H,4,FALSE)</f>
        <v>12379.2384</v>
      </c>
      <c r="H1532" s="220">
        <f t="shared" si="238"/>
        <v>8925.4308863999995</v>
      </c>
      <c r="I1532" s="220">
        <f>+VLOOKUP(B:B,INSUMOS!A:H,5,FALSE)</f>
        <v>0</v>
      </c>
      <c r="J1532" s="220">
        <f t="shared" si="238"/>
        <v>0</v>
      </c>
      <c r="K1532" s="57"/>
      <c r="L1532" s="103"/>
    </row>
    <row r="1533" spans="1:12" ht="15" outlineLevel="1" x14ac:dyDescent="0.2">
      <c r="A1533" s="170"/>
      <c r="B1533" s="170" t="s">
        <v>513</v>
      </c>
      <c r="C1533" s="217" t="str">
        <f>+VLOOKUP(B:B,INSUMOS!A:C,2,FALSE)</f>
        <v>TABLA BURRA EN ORDINARIO 2,90 X 0,28 X 0,025</v>
      </c>
      <c r="D1533" s="190" t="str">
        <f>+VLOOKUP(B:B,INSUMOS!A:C,3,FALSE)</f>
        <v>UN</v>
      </c>
      <c r="E1533" s="218">
        <v>1</v>
      </c>
      <c r="F1533" s="240">
        <v>0.03</v>
      </c>
      <c r="G1533" s="220">
        <f>+VLOOKUP(B:B,INSUMOS!A:H,4,FALSE)</f>
        <v>24758.4768</v>
      </c>
      <c r="H1533" s="220">
        <f t="shared" si="238"/>
        <v>25501.231104000002</v>
      </c>
      <c r="I1533" s="220">
        <f>+VLOOKUP(B:B,INSUMOS!A:H,5,FALSE)</f>
        <v>0</v>
      </c>
      <c r="J1533" s="220">
        <f t="shared" si="238"/>
        <v>0</v>
      </c>
      <c r="K1533" s="57"/>
      <c r="L1533" s="103"/>
    </row>
    <row r="1534" spans="1:12" ht="15" outlineLevel="1" x14ac:dyDescent="0.2">
      <c r="A1534" s="170"/>
      <c r="B1534" s="170" t="s">
        <v>268</v>
      </c>
      <c r="C1534" s="217" t="str">
        <f>+VLOOKUP(B:B,INSUMOS!A:C,2,FALSE)</f>
        <v>VIBRADOR DE CONCRETO A GASOLINA Y/O ELECTRICO</v>
      </c>
      <c r="D1534" s="190" t="str">
        <f>+VLOOKUP(B:B,INSUMOS!A:C,3,FALSE)</f>
        <v>DIA</v>
      </c>
      <c r="E1534" s="218">
        <v>0.08</v>
      </c>
      <c r="F1534" s="240"/>
      <c r="G1534" s="220">
        <f>+VLOOKUP(B:B,INSUMOS!A:H,4,FALSE)</f>
        <v>54468.648960000006</v>
      </c>
      <c r="H1534" s="220">
        <f t="shared" si="238"/>
        <v>4357.4919168000006</v>
      </c>
      <c r="I1534" s="220">
        <f>+VLOOKUP(B:B,INSUMOS!A:H,5,FALSE)</f>
        <v>0</v>
      </c>
      <c r="J1534" s="220">
        <f t="shared" si="238"/>
        <v>0</v>
      </c>
      <c r="K1534" s="57"/>
      <c r="L1534" s="103"/>
    </row>
    <row r="1535" spans="1:12" ht="15" outlineLevel="1" x14ac:dyDescent="0.2">
      <c r="A1535" s="270"/>
      <c r="B1535" s="270" t="s">
        <v>583</v>
      </c>
      <c r="C1535" s="217" t="str">
        <f>+VLOOKUP(B:B,INSUMOS!A:C,2,FALSE)</f>
        <v>FORMALETA MADERA -TABLERO EN MADERA DE 0 70 M X 14 M (ALQUILER)</v>
      </c>
      <c r="D1535" s="190" t="str">
        <f>+VLOOKUP(B:B,INSUMOS!A:C,3,FALSE)</f>
        <v>DIA</v>
      </c>
      <c r="E1535" s="218">
        <v>1.2</v>
      </c>
      <c r="F1535" s="240"/>
      <c r="G1535" s="220">
        <f>+VLOOKUP(B:B,INSUMOS!A:H,4,FALSE)</f>
        <v>318.14642687999998</v>
      </c>
      <c r="H1535" s="220">
        <f t="shared" si="238"/>
        <v>381.77571225599996</v>
      </c>
      <c r="I1535" s="220">
        <f>+VLOOKUP(B:B,INSUMOS!A:H,5,FALSE)</f>
        <v>0</v>
      </c>
      <c r="J1535" s="220">
        <f t="shared" si="238"/>
        <v>0</v>
      </c>
      <c r="K1535" s="57"/>
      <c r="L1535" s="103"/>
    </row>
    <row r="1536" spans="1:12" ht="15" outlineLevel="1" x14ac:dyDescent="0.2">
      <c r="A1536" s="270"/>
      <c r="B1536" s="270" t="s">
        <v>585</v>
      </c>
      <c r="C1536" s="217" t="str">
        <f>+VLOOKUP(B:B,INSUMOS!A:C,2,FALSE)</f>
        <v>PARALES CORRIENTE METÁLICOS 280 A 350 M - TELESCÓPICO INCLUYE CRUCETA</v>
      </c>
      <c r="D1536" s="190" t="str">
        <f>+VLOOKUP(B:B,INSUMOS!A:C,3,FALSE)</f>
        <v>DIA</v>
      </c>
      <c r="E1536" s="218">
        <v>1</v>
      </c>
      <c r="F1536" s="240"/>
      <c r="G1536" s="220">
        <f>+VLOOKUP(B:B,INSUMOS!A:H,4,FALSE)</f>
        <v>286.95074611200005</v>
      </c>
      <c r="H1536" s="220">
        <f t="shared" si="238"/>
        <v>286.95074611200005</v>
      </c>
      <c r="I1536" s="220">
        <f>+VLOOKUP(B:B,INSUMOS!A:H,5,FALSE)</f>
        <v>0</v>
      </c>
      <c r="J1536" s="220">
        <f t="shared" si="238"/>
        <v>0</v>
      </c>
      <c r="K1536" s="57"/>
      <c r="L1536" s="103"/>
    </row>
    <row r="1537" spans="1:12" ht="15" outlineLevel="1" x14ac:dyDescent="0.2">
      <c r="A1537" s="170"/>
      <c r="B1537" s="170" t="s">
        <v>251</v>
      </c>
      <c r="C1537" s="217" t="str">
        <f>+VLOOKUP(B:B,INSUMOS!A:C,2,FALSE)</f>
        <v>HERRAMIENTA MENOR</v>
      </c>
      <c r="D1537" s="190" t="str">
        <f>+VLOOKUP(B:B,INSUMOS!A:C,3,FALSE)</f>
        <v>GLB</v>
      </c>
      <c r="E1537" s="218">
        <v>1.2241784609704123</v>
      </c>
      <c r="F1537" s="240"/>
      <c r="G1537" s="220">
        <f>+VLOOKUP(B:B,INSUMOS!A:H,4,FALSE)</f>
        <v>4066.5798144</v>
      </c>
      <c r="H1537" s="220">
        <f t="shared" si="238"/>
        <v>4978.2194186055367</v>
      </c>
      <c r="I1537" s="220">
        <f>+VLOOKUP(B:B,INSUMOS!A:H,5,FALSE)</f>
        <v>0</v>
      </c>
      <c r="J1537" s="220">
        <f t="shared" si="238"/>
        <v>0</v>
      </c>
      <c r="K1537" s="57"/>
      <c r="L1537" s="103"/>
    </row>
    <row r="1538" spans="1:12" ht="30" outlineLevel="1" x14ac:dyDescent="0.2">
      <c r="A1538" s="170"/>
      <c r="B1538" s="170" t="s">
        <v>79</v>
      </c>
      <c r="C1538" s="217" t="str">
        <f>+VLOOKUP(B:B,INSUMOS!A:C,2,FALSE)</f>
        <v>CUADRILLA (OFICIAL ALBAÑILERIA CON PRESTACIONES+ 2 AYUDANTES ALBAÑILERIA CON PRESTACIONES)</v>
      </c>
      <c r="D1538" s="190" t="str">
        <f>+VLOOKUP(B:B,INSUMOS!A:C,3,FALSE)</f>
        <v>HC</v>
      </c>
      <c r="E1538" s="218">
        <v>2.5</v>
      </c>
      <c r="F1538" s="240"/>
      <c r="G1538" s="220">
        <f>+VLOOKUP(B:B,INSUMOS!A:H,4,FALSE)</f>
        <v>40394.268199999999</v>
      </c>
      <c r="H1538" s="220">
        <f t="shared" si="238"/>
        <v>100985.67049999999</v>
      </c>
      <c r="I1538" s="220">
        <f>+VLOOKUP(B:B,INSUMOS!A:H,5,FALSE)</f>
        <v>0</v>
      </c>
      <c r="J1538" s="220">
        <f t="shared" si="238"/>
        <v>0</v>
      </c>
      <c r="K1538" s="57"/>
      <c r="L1538" s="103"/>
    </row>
    <row r="1539" spans="1:12" ht="15" x14ac:dyDescent="0.2">
      <c r="A1539" s="211" t="s">
        <v>2225</v>
      </c>
      <c r="B1539" s="211"/>
      <c r="C1539" s="212" t="s">
        <v>2226</v>
      </c>
      <c r="D1539" s="249" t="s">
        <v>362</v>
      </c>
      <c r="E1539" s="214"/>
      <c r="F1539" s="215"/>
      <c r="G1539" s="216"/>
      <c r="H1539" s="216">
        <f>SUBTOTAL(9,H1540:H1552)</f>
        <v>289257.30909775756</v>
      </c>
      <c r="I1539" s="216"/>
      <c r="J1539" s="216">
        <f>SUBTOTAL(9,J1540:J1552)</f>
        <v>0</v>
      </c>
      <c r="K1539" s="57"/>
      <c r="L1539" s="103"/>
    </row>
    <row r="1540" spans="1:12" ht="15" outlineLevel="1" x14ac:dyDescent="0.2">
      <c r="A1540" s="170"/>
      <c r="B1540" s="170" t="s">
        <v>348</v>
      </c>
      <c r="C1540" s="217" t="str">
        <f>+VLOOKUP(B:B,INSUMOS!A:C,2,FALSE)</f>
        <v>ACERO FIGURADO Ø 1/4" A Ø1" F'Y=60000 PSI (EN OBRA)</v>
      </c>
      <c r="D1540" s="190" t="str">
        <f>+VLOOKUP(B:B,INSUMOS!A:C,3,FALSE)</f>
        <v>KG</v>
      </c>
      <c r="E1540" s="218">
        <v>8.7200000000000006</v>
      </c>
      <c r="F1540" s="240">
        <v>0.43600000000000005</v>
      </c>
      <c r="G1540" s="220">
        <f>+VLOOKUP(B:B,INSUMOS!A:H,4,FALSE)</f>
        <v>6274.045605888</v>
      </c>
      <c r="H1540" s="220">
        <f t="shared" ref="H1540:J1552" si="239">($E1540+$F1540)*G1540</f>
        <v>57445.161567510528</v>
      </c>
      <c r="I1540" s="220">
        <f>+VLOOKUP(B:B,INSUMOS!A:H,5,FALSE)</f>
        <v>0</v>
      </c>
      <c r="J1540" s="220">
        <f t="shared" si="239"/>
        <v>0</v>
      </c>
      <c r="K1540" s="57"/>
      <c r="L1540" s="103"/>
    </row>
    <row r="1541" spans="1:12" ht="15" outlineLevel="1" x14ac:dyDescent="0.2">
      <c r="A1541" s="170"/>
      <c r="B1541" s="170" t="s">
        <v>596</v>
      </c>
      <c r="C1541" s="217" t="str">
        <f>+VLOOKUP(B:B,INSUMOS!A:C,2,FALSE)</f>
        <v>ALAMBRE NEGRO</v>
      </c>
      <c r="D1541" s="190" t="str">
        <f>+VLOOKUP(B:B,INSUMOS!A:C,3,FALSE)</f>
        <v>KG</v>
      </c>
      <c r="E1541" s="218">
        <v>0.09</v>
      </c>
      <c r="F1541" s="240">
        <v>2.6999999999999997E-3</v>
      </c>
      <c r="G1541" s="220">
        <f>+VLOOKUP(B:B,INSUMOS!A:H,4,FALSE)</f>
        <v>11219.712276787201</v>
      </c>
      <c r="H1541" s="220">
        <f t="shared" si="239"/>
        <v>1040.0673280581734</v>
      </c>
      <c r="I1541" s="220">
        <f>+VLOOKUP(B:B,INSUMOS!A:H,5,FALSE)</f>
        <v>0</v>
      </c>
      <c r="J1541" s="220">
        <f t="shared" si="239"/>
        <v>0</v>
      </c>
      <c r="K1541" s="57"/>
      <c r="L1541" s="103"/>
    </row>
    <row r="1542" spans="1:12" ht="15" outlineLevel="1" x14ac:dyDescent="0.2">
      <c r="A1542" s="170"/>
      <c r="B1542" s="170" t="s">
        <v>215</v>
      </c>
      <c r="C1542" s="217" t="str">
        <f>+VLOOKUP(B:B,INSUMOS!A:C,2,FALSE)</f>
        <v>CONCRETO MEZCLA EN OBRA 1:2:3  AGREGADOS DE RIO (APRX, 3000 PSI)</v>
      </c>
      <c r="D1542" s="190" t="str">
        <f>+VLOOKUP(B:B,INSUMOS!A:C,3,FALSE)</f>
        <v>M3</v>
      </c>
      <c r="E1542" s="218">
        <v>0.06</v>
      </c>
      <c r="F1542" s="240">
        <v>3.0000000000000001E-3</v>
      </c>
      <c r="G1542" s="220">
        <f>+VLOOKUP(B:B,INSUMOS!A:H,4,FALSE)</f>
        <v>652937.51443788188</v>
      </c>
      <c r="H1542" s="220">
        <f t="shared" si="239"/>
        <v>41135.063409586561</v>
      </c>
      <c r="I1542" s="220">
        <f>+VLOOKUP(B:B,INSUMOS!A:H,5,FALSE)</f>
        <v>0</v>
      </c>
      <c r="J1542" s="220">
        <f t="shared" si="239"/>
        <v>0</v>
      </c>
      <c r="K1542" s="57"/>
      <c r="L1542" s="103"/>
    </row>
    <row r="1543" spans="1:12" ht="15" outlineLevel="1" x14ac:dyDescent="0.2">
      <c r="A1543" s="170"/>
      <c r="B1543" s="170" t="s">
        <v>845</v>
      </c>
      <c r="C1543" s="217" t="str">
        <f>+VLOOKUP(B:B,INSUMOS!A:C,2,FALSE)</f>
        <v>SEPAROL ECOLÓGICO (Desmoldante para formaleta)</v>
      </c>
      <c r="D1543" s="190" t="str">
        <f>+VLOOKUP(B:B,INSUMOS!A:C,3,FALSE)</f>
        <v>KG</v>
      </c>
      <c r="E1543" s="218">
        <v>0.3</v>
      </c>
      <c r="F1543" s="240">
        <v>8.9999999999999993E-3</v>
      </c>
      <c r="G1543" s="220">
        <f>+VLOOKUP(B:B,INSUMOS!A:H,4,FALSE)</f>
        <v>14729.684395008002</v>
      </c>
      <c r="H1543" s="220">
        <f t="shared" si="239"/>
        <v>4551.4724780574725</v>
      </c>
      <c r="I1543" s="220">
        <f>+VLOOKUP(B:B,INSUMOS!A:H,5,FALSE)</f>
        <v>0</v>
      </c>
      <c r="J1543" s="220">
        <f t="shared" si="239"/>
        <v>0</v>
      </c>
      <c r="K1543" s="57"/>
      <c r="L1543" s="103"/>
    </row>
    <row r="1544" spans="1:12" ht="15" outlineLevel="1" x14ac:dyDescent="0.2">
      <c r="A1544" s="170"/>
      <c r="B1544" s="170" t="s">
        <v>849</v>
      </c>
      <c r="C1544" s="217" t="str">
        <f>+VLOOKUP(B:B,INSUMOS!A:C,2,FALSE)</f>
        <v>CURASEAL BLANCO (SELLADOR)</v>
      </c>
      <c r="D1544" s="190" t="str">
        <f>+VLOOKUP(B:B,INSUMOS!A:C,3,FALSE)</f>
        <v>KG</v>
      </c>
      <c r="E1544" s="218">
        <v>4</v>
      </c>
      <c r="F1544" s="240">
        <v>0.12</v>
      </c>
      <c r="G1544" s="220">
        <f>+VLOOKUP(B:B,INSUMOS!A:H,4,FALSE)</f>
        <v>9114.0904796159994</v>
      </c>
      <c r="H1544" s="220">
        <f t="shared" si="239"/>
        <v>37550.052776017917</v>
      </c>
      <c r="I1544" s="220">
        <f>+VLOOKUP(B:B,INSUMOS!A:H,5,FALSE)</f>
        <v>0</v>
      </c>
      <c r="J1544" s="220">
        <f t="shared" si="239"/>
        <v>0</v>
      </c>
      <c r="K1544" s="57"/>
      <c r="L1544" s="103"/>
    </row>
    <row r="1545" spans="1:12" ht="15" outlineLevel="1" x14ac:dyDescent="0.2">
      <c r="A1545" s="170"/>
      <c r="B1545" s="170" t="s">
        <v>598</v>
      </c>
      <c r="C1545" s="217" t="str">
        <f>+VLOOKUP(B:B,INSUMOS!A:C,2,FALSE)</f>
        <v>PUNTILLA CON CABEZA 2"</v>
      </c>
      <c r="D1545" s="190" t="str">
        <f>+VLOOKUP(B:B,INSUMOS!A:C,3,FALSE)</f>
        <v>LB</v>
      </c>
      <c r="E1545" s="218">
        <v>0.4</v>
      </c>
      <c r="F1545" s="240">
        <v>1.2E-2</v>
      </c>
      <c r="G1545" s="220">
        <f>+VLOOKUP(B:B,INSUMOS!A:H,4,FALSE)</f>
        <v>8574.6899248128011</v>
      </c>
      <c r="H1545" s="220">
        <f t="shared" si="239"/>
        <v>3532.7722490228743</v>
      </c>
      <c r="I1545" s="220">
        <f>+VLOOKUP(B:B,INSUMOS!A:H,5,FALSE)</f>
        <v>0</v>
      </c>
      <c r="J1545" s="220">
        <f t="shared" si="239"/>
        <v>0</v>
      </c>
      <c r="K1545" s="57"/>
      <c r="L1545" s="103"/>
    </row>
    <row r="1546" spans="1:12" ht="15" outlineLevel="1" x14ac:dyDescent="0.2">
      <c r="A1546" s="170"/>
      <c r="B1546" s="170" t="s">
        <v>505</v>
      </c>
      <c r="C1546" s="217" t="str">
        <f>+VLOOKUP(B:B,INSUMOS!A:C,2,FALSE)</f>
        <v>REPISA EN ORDINARIO 2,90 X 0,08 X 0,04</v>
      </c>
      <c r="D1546" s="190" t="str">
        <f>+VLOOKUP(B:B,INSUMOS!A:C,3,FALSE)</f>
        <v>UN</v>
      </c>
      <c r="E1546" s="218">
        <v>0.6</v>
      </c>
      <c r="F1546" s="240">
        <v>1.7999999999999999E-2</v>
      </c>
      <c r="G1546" s="220">
        <f>+VLOOKUP(B:B,INSUMOS!A:H,4,FALSE)</f>
        <v>12379.2384</v>
      </c>
      <c r="H1546" s="220">
        <f t="shared" si="239"/>
        <v>7650.3693312000005</v>
      </c>
      <c r="I1546" s="220">
        <f>+VLOOKUP(B:B,INSUMOS!A:H,5,FALSE)</f>
        <v>0</v>
      </c>
      <c r="J1546" s="220">
        <f t="shared" si="239"/>
        <v>0</v>
      </c>
      <c r="K1546" s="57"/>
      <c r="L1546" s="103"/>
    </row>
    <row r="1547" spans="1:12" ht="15" outlineLevel="1" x14ac:dyDescent="0.2">
      <c r="A1547" s="170"/>
      <c r="B1547" s="170" t="s">
        <v>513</v>
      </c>
      <c r="C1547" s="217" t="str">
        <f>+VLOOKUP(B:B,INSUMOS!A:C,2,FALSE)</f>
        <v>TABLA BURRA EN ORDINARIO 2,90 X 0,28 X 0,025</v>
      </c>
      <c r="D1547" s="190" t="str">
        <f>+VLOOKUP(B:B,INSUMOS!A:C,3,FALSE)</f>
        <v>UN</v>
      </c>
      <c r="E1547" s="218">
        <v>1</v>
      </c>
      <c r="F1547" s="240">
        <v>0.03</v>
      </c>
      <c r="G1547" s="220">
        <f>+VLOOKUP(B:B,INSUMOS!A:H,4,FALSE)</f>
        <v>24758.4768</v>
      </c>
      <c r="H1547" s="220">
        <f t="shared" si="239"/>
        <v>25501.231104000002</v>
      </c>
      <c r="I1547" s="220">
        <f>+VLOOKUP(B:B,INSUMOS!A:H,5,FALSE)</f>
        <v>0</v>
      </c>
      <c r="J1547" s="220">
        <f t="shared" si="239"/>
        <v>0</v>
      </c>
      <c r="K1547" s="57"/>
      <c r="L1547" s="103"/>
    </row>
    <row r="1548" spans="1:12" ht="15" outlineLevel="1" x14ac:dyDescent="0.2">
      <c r="A1548" s="170"/>
      <c r="B1548" s="170" t="s">
        <v>268</v>
      </c>
      <c r="C1548" s="217" t="str">
        <f>+VLOOKUP(B:B,INSUMOS!A:C,2,FALSE)</f>
        <v>VIBRADOR DE CONCRETO A GASOLINA Y/O ELECTRICO</v>
      </c>
      <c r="D1548" s="190" t="str">
        <f>+VLOOKUP(B:B,INSUMOS!A:C,3,FALSE)</f>
        <v>DIA</v>
      </c>
      <c r="E1548" s="218">
        <v>0.08</v>
      </c>
      <c r="F1548" s="240"/>
      <c r="G1548" s="220">
        <f>+VLOOKUP(B:B,INSUMOS!A:H,4,FALSE)</f>
        <v>54468.648960000006</v>
      </c>
      <c r="H1548" s="220">
        <f t="shared" si="239"/>
        <v>4357.4919168000006</v>
      </c>
      <c r="I1548" s="220">
        <f>+VLOOKUP(B:B,INSUMOS!A:H,5,FALSE)</f>
        <v>0</v>
      </c>
      <c r="J1548" s="220">
        <f t="shared" si="239"/>
        <v>0</v>
      </c>
      <c r="K1548" s="57"/>
      <c r="L1548" s="103"/>
    </row>
    <row r="1549" spans="1:12" ht="15" outlineLevel="1" x14ac:dyDescent="0.2">
      <c r="A1549" s="270"/>
      <c r="B1549" s="270" t="s">
        <v>583</v>
      </c>
      <c r="C1549" s="217" t="str">
        <f>+VLOOKUP(B:B,INSUMOS!A:C,2,FALSE)</f>
        <v>FORMALETA MADERA -TABLERO EN MADERA DE 0 70 M X 14 M (ALQUILER)</v>
      </c>
      <c r="D1549" s="190" t="str">
        <f>+VLOOKUP(B:B,INSUMOS!A:C,3,FALSE)</f>
        <v>DIA</v>
      </c>
      <c r="E1549" s="218">
        <v>1.2</v>
      </c>
      <c r="F1549" s="240"/>
      <c r="G1549" s="220">
        <f>+VLOOKUP(B:B,INSUMOS!A:H,4,FALSE)</f>
        <v>318.14642687999998</v>
      </c>
      <c r="H1549" s="220">
        <f t="shared" si="239"/>
        <v>381.77571225599996</v>
      </c>
      <c r="I1549" s="220">
        <f>+VLOOKUP(B:B,INSUMOS!A:H,5,FALSE)</f>
        <v>0</v>
      </c>
      <c r="J1549" s="220">
        <f t="shared" si="239"/>
        <v>0</v>
      </c>
      <c r="K1549" s="57"/>
      <c r="L1549" s="103"/>
    </row>
    <row r="1550" spans="1:12" ht="15" outlineLevel="1" x14ac:dyDescent="0.2">
      <c r="A1550" s="270"/>
      <c r="B1550" s="270" t="s">
        <v>585</v>
      </c>
      <c r="C1550" s="217" t="str">
        <f>+VLOOKUP(B:B,INSUMOS!A:C,2,FALSE)</f>
        <v>PARALES CORRIENTE METÁLICOS 280 A 350 M - TELESCÓPICO INCLUYE CRUCETA</v>
      </c>
      <c r="D1550" s="190" t="str">
        <f>+VLOOKUP(B:B,INSUMOS!A:C,3,FALSE)</f>
        <v>DIA</v>
      </c>
      <c r="E1550" s="218">
        <v>1</v>
      </c>
      <c r="F1550" s="240"/>
      <c r="G1550" s="220">
        <f>+VLOOKUP(B:B,INSUMOS!A:H,4,FALSE)</f>
        <v>286.95074611200005</v>
      </c>
      <c r="H1550" s="220">
        <f t="shared" si="239"/>
        <v>286.95074611200005</v>
      </c>
      <c r="I1550" s="220">
        <f>+VLOOKUP(B:B,INSUMOS!A:H,5,FALSE)</f>
        <v>0</v>
      </c>
      <c r="J1550" s="220">
        <f t="shared" si="239"/>
        <v>0</v>
      </c>
      <c r="K1550" s="57"/>
      <c r="L1550" s="103"/>
    </row>
    <row r="1551" spans="1:12" ht="15" outlineLevel="1" x14ac:dyDescent="0.2">
      <c r="A1551" s="170"/>
      <c r="B1551" s="170" t="s">
        <v>251</v>
      </c>
      <c r="C1551" s="217" t="str">
        <f>+VLOOKUP(B:B,INSUMOS!A:C,2,FALSE)</f>
        <v>HERRAMIENTA MENOR</v>
      </c>
      <c r="D1551" s="190" t="str">
        <f>+VLOOKUP(B:B,INSUMOS!A:C,3,FALSE)</f>
        <v>GLB</v>
      </c>
      <c r="E1551" s="218">
        <v>1.19</v>
      </c>
      <c r="F1551" s="240"/>
      <c r="G1551" s="220">
        <f>+VLOOKUP(B:B,INSUMOS!A:H,4,FALSE)</f>
        <v>4066.5798144</v>
      </c>
      <c r="H1551" s="220">
        <f t="shared" si="239"/>
        <v>4839.2299791360001</v>
      </c>
      <c r="I1551" s="220">
        <f>+VLOOKUP(B:B,INSUMOS!A:H,5,FALSE)</f>
        <v>0</v>
      </c>
      <c r="J1551" s="220">
        <f t="shared" si="239"/>
        <v>0</v>
      </c>
      <c r="K1551" s="57"/>
      <c r="L1551" s="103"/>
    </row>
    <row r="1552" spans="1:12" ht="30" outlineLevel="1" x14ac:dyDescent="0.2">
      <c r="A1552" s="170"/>
      <c r="B1552" s="170" t="s">
        <v>79</v>
      </c>
      <c r="C1552" s="217" t="str">
        <f>+VLOOKUP(B:B,INSUMOS!A:C,2,FALSE)</f>
        <v>CUADRILLA (OFICIAL ALBAÑILERIA CON PRESTACIONES+ 2 AYUDANTES ALBAÑILERIA CON PRESTACIONES)</v>
      </c>
      <c r="D1552" s="190" t="str">
        <f>+VLOOKUP(B:B,INSUMOS!A:C,3,FALSE)</f>
        <v>HC</v>
      </c>
      <c r="E1552" s="218">
        <v>2.5</v>
      </c>
      <c r="F1552" s="240"/>
      <c r="G1552" s="220">
        <f>+VLOOKUP(B:B,INSUMOS!A:H,4,FALSE)</f>
        <v>40394.268199999999</v>
      </c>
      <c r="H1552" s="220">
        <f t="shared" si="239"/>
        <v>100985.67049999999</v>
      </c>
      <c r="I1552" s="220">
        <f>+VLOOKUP(B:B,INSUMOS!A:H,5,FALSE)</f>
        <v>0</v>
      </c>
      <c r="J1552" s="220">
        <f t="shared" si="239"/>
        <v>0</v>
      </c>
      <c r="K1552" s="57"/>
      <c r="L1552" s="103"/>
    </row>
    <row r="1553" spans="1:12" ht="15" x14ac:dyDescent="0.2">
      <c r="A1553" s="211" t="s">
        <v>2227</v>
      </c>
      <c r="B1553" s="211"/>
      <c r="C1553" s="212" t="s">
        <v>2228</v>
      </c>
      <c r="D1553" s="249" t="s">
        <v>362</v>
      </c>
      <c r="E1553" s="214"/>
      <c r="F1553" s="215"/>
      <c r="G1553" s="216"/>
      <c r="H1553" s="216">
        <f>SUBTOTAL(9,H1554:H1566)</f>
        <v>133499.12337227416</v>
      </c>
      <c r="I1553" s="216"/>
      <c r="J1553" s="216">
        <f>SUBTOTAL(9,J1554:J1566)</f>
        <v>0</v>
      </c>
      <c r="K1553" s="57"/>
      <c r="L1553" s="103"/>
    </row>
    <row r="1554" spans="1:12" ht="15" outlineLevel="1" x14ac:dyDescent="0.2">
      <c r="A1554" s="170"/>
      <c r="B1554" s="170" t="s">
        <v>348</v>
      </c>
      <c r="C1554" s="217" t="str">
        <f>+VLOOKUP(B:B,INSUMOS!A:C,2,FALSE)</f>
        <v>ACERO FIGURADO Ø 1/4" A Ø1" F'Y=60000 PSI (EN OBRA)</v>
      </c>
      <c r="D1554" s="190" t="str">
        <f>+VLOOKUP(B:B,INSUMOS!A:C,3,FALSE)</f>
        <v>KG</v>
      </c>
      <c r="E1554" s="218">
        <v>4.29</v>
      </c>
      <c r="F1554" s="240">
        <v>0.21450000000000002</v>
      </c>
      <c r="G1554" s="220">
        <f>+VLOOKUP(B:B,INSUMOS!A:H,4,FALSE)</f>
        <v>6274.045605888</v>
      </c>
      <c r="H1554" s="220">
        <f t="shared" ref="H1554:J1566" si="240">($E1554+$F1554)*G1554</f>
        <v>28261.438431722498</v>
      </c>
      <c r="I1554" s="220">
        <f>+VLOOKUP(B:B,INSUMOS!A:H,5,FALSE)</f>
        <v>0</v>
      </c>
      <c r="J1554" s="220">
        <f t="shared" si="240"/>
        <v>0</v>
      </c>
      <c r="K1554" s="57"/>
      <c r="L1554" s="103"/>
    </row>
    <row r="1555" spans="1:12" ht="15" outlineLevel="1" x14ac:dyDescent="0.2">
      <c r="A1555" s="170"/>
      <c r="B1555" s="170" t="s">
        <v>596</v>
      </c>
      <c r="C1555" s="217" t="str">
        <f>+VLOOKUP(B:B,INSUMOS!A:C,2,FALSE)</f>
        <v>ALAMBRE NEGRO</v>
      </c>
      <c r="D1555" s="190" t="str">
        <f>+VLOOKUP(B:B,INSUMOS!A:C,3,FALSE)</f>
        <v>KG</v>
      </c>
      <c r="E1555" s="218">
        <v>0.09</v>
      </c>
      <c r="F1555" s="240">
        <v>2.6999999999999997E-3</v>
      </c>
      <c r="G1555" s="220">
        <f>+VLOOKUP(B:B,INSUMOS!A:H,4,FALSE)</f>
        <v>11219.712276787201</v>
      </c>
      <c r="H1555" s="220">
        <f t="shared" si="240"/>
        <v>1040.0673280581734</v>
      </c>
      <c r="I1555" s="220">
        <f>+VLOOKUP(B:B,INSUMOS!A:H,5,FALSE)</f>
        <v>0</v>
      </c>
      <c r="J1555" s="220">
        <f t="shared" si="240"/>
        <v>0</v>
      </c>
      <c r="K1555" s="57"/>
      <c r="L1555" s="103"/>
    </row>
    <row r="1556" spans="1:12" ht="15" outlineLevel="1" x14ac:dyDescent="0.2">
      <c r="A1556" s="170"/>
      <c r="B1556" s="170" t="s">
        <v>215</v>
      </c>
      <c r="C1556" s="217" t="str">
        <f>+VLOOKUP(B:B,INSUMOS!A:C,2,FALSE)</f>
        <v>CONCRETO MEZCLA EN OBRA 1:2:3  AGREGADOS DE RIO (APRX, 3000 PSI)</v>
      </c>
      <c r="D1556" s="190" t="str">
        <f>+VLOOKUP(B:B,INSUMOS!A:C,3,FALSE)</f>
        <v>M3</v>
      </c>
      <c r="E1556" s="218">
        <v>3.5999999999999997E-2</v>
      </c>
      <c r="F1556" s="240">
        <v>1.8E-3</v>
      </c>
      <c r="G1556" s="220">
        <f>+VLOOKUP(B:B,INSUMOS!A:H,4,FALSE)</f>
        <v>652937.51443788188</v>
      </c>
      <c r="H1556" s="220">
        <f t="shared" si="240"/>
        <v>24681.038045751935</v>
      </c>
      <c r="I1556" s="220">
        <f>+VLOOKUP(B:B,INSUMOS!A:H,5,FALSE)</f>
        <v>0</v>
      </c>
      <c r="J1556" s="220">
        <f t="shared" si="240"/>
        <v>0</v>
      </c>
      <c r="K1556" s="57"/>
      <c r="L1556" s="103"/>
    </row>
    <row r="1557" spans="1:12" ht="15" outlineLevel="1" x14ac:dyDescent="0.2">
      <c r="A1557" s="170"/>
      <c r="B1557" s="170" t="s">
        <v>845</v>
      </c>
      <c r="C1557" s="217" t="str">
        <f>+VLOOKUP(B:B,INSUMOS!A:C,2,FALSE)</f>
        <v>SEPAROL ECOLÓGICO (Desmoldante para formaleta)</v>
      </c>
      <c r="D1557" s="190" t="str">
        <f>+VLOOKUP(B:B,INSUMOS!A:C,3,FALSE)</f>
        <v>KG</v>
      </c>
      <c r="E1557" s="218">
        <v>0.2</v>
      </c>
      <c r="F1557" s="240">
        <v>6.0000000000000001E-3</v>
      </c>
      <c r="G1557" s="220">
        <f>+VLOOKUP(B:B,INSUMOS!A:H,4,FALSE)</f>
        <v>14729.684395008002</v>
      </c>
      <c r="H1557" s="220">
        <f t="shared" si="240"/>
        <v>3034.3149853716486</v>
      </c>
      <c r="I1557" s="220">
        <f>+VLOOKUP(B:B,INSUMOS!A:H,5,FALSE)</f>
        <v>0</v>
      </c>
      <c r="J1557" s="220">
        <f t="shared" si="240"/>
        <v>0</v>
      </c>
      <c r="K1557" s="57"/>
      <c r="L1557" s="103"/>
    </row>
    <row r="1558" spans="1:12" ht="15" outlineLevel="1" x14ac:dyDescent="0.2">
      <c r="A1558" s="170"/>
      <c r="B1558" s="170" t="s">
        <v>849</v>
      </c>
      <c r="C1558" s="217" t="str">
        <f>+VLOOKUP(B:B,INSUMOS!A:C,2,FALSE)</f>
        <v>CURASEAL BLANCO (SELLADOR)</v>
      </c>
      <c r="D1558" s="190" t="str">
        <f>+VLOOKUP(B:B,INSUMOS!A:C,3,FALSE)</f>
        <v>KG</v>
      </c>
      <c r="E1558" s="218">
        <v>4</v>
      </c>
      <c r="F1558" s="240">
        <v>0.12</v>
      </c>
      <c r="G1558" s="220">
        <f>+VLOOKUP(B:B,INSUMOS!A:H,4,FALSE)</f>
        <v>9114.0904796159994</v>
      </c>
      <c r="H1558" s="220">
        <f t="shared" si="240"/>
        <v>37550.052776017917</v>
      </c>
      <c r="I1558" s="220">
        <f>+VLOOKUP(B:B,INSUMOS!A:H,5,FALSE)</f>
        <v>0</v>
      </c>
      <c r="J1558" s="220">
        <f t="shared" si="240"/>
        <v>0</v>
      </c>
      <c r="K1558" s="57"/>
      <c r="L1558" s="103"/>
    </row>
    <row r="1559" spans="1:12" ht="15" outlineLevel="1" x14ac:dyDescent="0.2">
      <c r="A1559" s="170"/>
      <c r="B1559" s="170" t="s">
        <v>598</v>
      </c>
      <c r="C1559" s="217" t="str">
        <f>+VLOOKUP(B:B,INSUMOS!A:C,2,FALSE)</f>
        <v>PUNTILLA CON CABEZA 2"</v>
      </c>
      <c r="D1559" s="190" t="str">
        <f>+VLOOKUP(B:B,INSUMOS!A:C,3,FALSE)</f>
        <v>LB</v>
      </c>
      <c r="E1559" s="218">
        <v>0.4</v>
      </c>
      <c r="F1559" s="240">
        <v>1.2E-2</v>
      </c>
      <c r="G1559" s="220">
        <f>+VLOOKUP(B:B,INSUMOS!A:H,4,FALSE)</f>
        <v>8574.6899248128011</v>
      </c>
      <c r="H1559" s="220">
        <f t="shared" si="240"/>
        <v>3532.7722490228743</v>
      </c>
      <c r="I1559" s="220">
        <f>+VLOOKUP(B:B,INSUMOS!A:H,5,FALSE)</f>
        <v>0</v>
      </c>
      <c r="J1559" s="220">
        <f t="shared" si="240"/>
        <v>0</v>
      </c>
      <c r="K1559" s="57"/>
      <c r="L1559" s="103"/>
    </row>
    <row r="1560" spans="1:12" ht="15" outlineLevel="1" x14ac:dyDescent="0.2">
      <c r="A1560" s="170"/>
      <c r="B1560" s="170" t="s">
        <v>505</v>
      </c>
      <c r="C1560" s="217" t="str">
        <f>+VLOOKUP(B:B,INSUMOS!A:C,2,FALSE)</f>
        <v>REPISA EN ORDINARIO 2,90 X 0,08 X 0,04</v>
      </c>
      <c r="D1560" s="190" t="str">
        <f>+VLOOKUP(B:B,INSUMOS!A:C,3,FALSE)</f>
        <v>UN</v>
      </c>
      <c r="E1560" s="218">
        <v>0.12</v>
      </c>
      <c r="F1560" s="240">
        <v>3.5999999999999999E-3</v>
      </c>
      <c r="G1560" s="220">
        <f>+VLOOKUP(B:B,INSUMOS!A:H,4,FALSE)</f>
        <v>12379.2384</v>
      </c>
      <c r="H1560" s="220">
        <f t="shared" si="240"/>
        <v>1530.0738662400001</v>
      </c>
      <c r="I1560" s="220">
        <f>+VLOOKUP(B:B,INSUMOS!A:H,5,FALSE)</f>
        <v>0</v>
      </c>
      <c r="J1560" s="220">
        <f t="shared" si="240"/>
        <v>0</v>
      </c>
      <c r="K1560" s="57"/>
      <c r="L1560" s="103"/>
    </row>
    <row r="1561" spans="1:12" ht="15" outlineLevel="1" x14ac:dyDescent="0.2">
      <c r="A1561" s="170"/>
      <c r="B1561" s="170" t="s">
        <v>513</v>
      </c>
      <c r="C1561" s="217" t="str">
        <f>+VLOOKUP(B:B,INSUMOS!A:C,2,FALSE)</f>
        <v>TABLA BURRA EN ORDINARIO 2,90 X 0,28 X 0,025</v>
      </c>
      <c r="D1561" s="190" t="str">
        <f>+VLOOKUP(B:B,INSUMOS!A:C,3,FALSE)</f>
        <v>UN</v>
      </c>
      <c r="E1561" s="218">
        <v>0.3</v>
      </c>
      <c r="F1561" s="240">
        <v>8.9999999999999993E-3</v>
      </c>
      <c r="G1561" s="220">
        <f>+VLOOKUP(B:B,INSUMOS!A:H,4,FALSE)</f>
        <v>24758.4768</v>
      </c>
      <c r="H1561" s="220">
        <f t="shared" si="240"/>
        <v>7650.3693312000005</v>
      </c>
      <c r="I1561" s="220">
        <f>+VLOOKUP(B:B,INSUMOS!A:H,5,FALSE)</f>
        <v>0</v>
      </c>
      <c r="J1561" s="220">
        <f t="shared" si="240"/>
        <v>0</v>
      </c>
      <c r="K1561" s="57"/>
      <c r="L1561" s="103"/>
    </row>
    <row r="1562" spans="1:12" ht="15" outlineLevel="1" x14ac:dyDescent="0.2">
      <c r="A1562" s="170"/>
      <c r="B1562" s="170" t="s">
        <v>268</v>
      </c>
      <c r="C1562" s="217" t="str">
        <f>+VLOOKUP(B:B,INSUMOS!A:C,2,FALSE)</f>
        <v>VIBRADOR DE CONCRETO A GASOLINA Y/O ELECTRICO</v>
      </c>
      <c r="D1562" s="190" t="str">
        <f>+VLOOKUP(B:B,INSUMOS!A:C,3,FALSE)</f>
        <v>DIA</v>
      </c>
      <c r="E1562" s="218">
        <v>0.08</v>
      </c>
      <c r="F1562" s="240"/>
      <c r="G1562" s="220">
        <f>+VLOOKUP(B:B,INSUMOS!A:H,4,FALSE)</f>
        <v>54468.648960000006</v>
      </c>
      <c r="H1562" s="220">
        <f t="shared" si="240"/>
        <v>4357.4919168000006</v>
      </c>
      <c r="I1562" s="220">
        <f>+VLOOKUP(B:B,INSUMOS!A:H,5,FALSE)</f>
        <v>0</v>
      </c>
      <c r="J1562" s="220">
        <f t="shared" si="240"/>
        <v>0</v>
      </c>
      <c r="K1562" s="57"/>
      <c r="L1562" s="103"/>
    </row>
    <row r="1563" spans="1:12" ht="15" outlineLevel="1" x14ac:dyDescent="0.2">
      <c r="A1563" s="270"/>
      <c r="B1563" s="270" t="s">
        <v>583</v>
      </c>
      <c r="C1563" s="217" t="str">
        <f>+VLOOKUP(B:B,INSUMOS!A:C,2,FALSE)</f>
        <v>FORMALETA MADERA -TABLERO EN MADERA DE 0 70 M X 14 M (ALQUILER)</v>
      </c>
      <c r="D1563" s="190" t="str">
        <f>+VLOOKUP(B:B,INSUMOS!A:C,3,FALSE)</f>
        <v>DIA</v>
      </c>
      <c r="E1563" s="218">
        <v>1.2</v>
      </c>
      <c r="F1563" s="240"/>
      <c r="G1563" s="220">
        <f>+VLOOKUP(B:B,INSUMOS!A:H,4,FALSE)</f>
        <v>318.14642687999998</v>
      </c>
      <c r="H1563" s="220">
        <f t="shared" si="240"/>
        <v>381.77571225599996</v>
      </c>
      <c r="I1563" s="220">
        <f>+VLOOKUP(B:B,INSUMOS!A:H,5,FALSE)</f>
        <v>0</v>
      </c>
      <c r="J1563" s="220">
        <f t="shared" si="240"/>
        <v>0</v>
      </c>
      <c r="K1563" s="57"/>
      <c r="L1563" s="103"/>
    </row>
    <row r="1564" spans="1:12" ht="15" outlineLevel="1" x14ac:dyDescent="0.2">
      <c r="A1564" s="270"/>
      <c r="B1564" s="270" t="s">
        <v>585</v>
      </c>
      <c r="C1564" s="217" t="str">
        <f>+VLOOKUP(B:B,INSUMOS!A:C,2,FALSE)</f>
        <v>PARALES CORRIENTE METÁLICOS 280 A 350 M - TELESCÓPICO INCLUYE CRUCETA</v>
      </c>
      <c r="D1564" s="190" t="str">
        <f>+VLOOKUP(B:B,INSUMOS!A:C,3,FALSE)</f>
        <v>DIA</v>
      </c>
      <c r="E1564" s="218">
        <v>1</v>
      </c>
      <c r="F1564" s="240"/>
      <c r="G1564" s="220">
        <f>+VLOOKUP(B:B,INSUMOS!A:H,4,FALSE)</f>
        <v>286.95074611200005</v>
      </c>
      <c r="H1564" s="220">
        <f t="shared" si="240"/>
        <v>286.95074611200005</v>
      </c>
      <c r="I1564" s="220">
        <f>+VLOOKUP(B:B,INSUMOS!A:H,5,FALSE)</f>
        <v>0</v>
      </c>
      <c r="J1564" s="220">
        <f t="shared" si="240"/>
        <v>0</v>
      </c>
      <c r="K1564" s="57"/>
      <c r="L1564" s="103"/>
    </row>
    <row r="1565" spans="1:12" ht="15" outlineLevel="1" x14ac:dyDescent="0.2">
      <c r="A1565" s="170"/>
      <c r="B1565" s="170" t="s">
        <v>251</v>
      </c>
      <c r="C1565" s="217" t="str">
        <f>+VLOOKUP(B:B,INSUMOS!A:C,2,FALSE)</f>
        <v>HERRAMIENTA MENOR</v>
      </c>
      <c r="D1565" s="190" t="str">
        <f>+VLOOKUP(B:B,INSUMOS!A:C,3,FALSE)</f>
        <v>GLB</v>
      </c>
      <c r="E1565" s="218">
        <v>0.24483569219408247</v>
      </c>
      <c r="F1565" s="240"/>
      <c r="G1565" s="220">
        <f>+VLOOKUP(B:B,INSUMOS!A:H,4,FALSE)</f>
        <v>4066.5798144</v>
      </c>
      <c r="H1565" s="220">
        <f t="shared" si="240"/>
        <v>995.64388372110739</v>
      </c>
      <c r="I1565" s="220">
        <f>+VLOOKUP(B:B,INSUMOS!A:H,5,FALSE)</f>
        <v>0</v>
      </c>
      <c r="J1565" s="220">
        <f t="shared" si="240"/>
        <v>0</v>
      </c>
      <c r="K1565" s="57"/>
      <c r="L1565" s="103"/>
    </row>
    <row r="1566" spans="1:12" ht="30" outlineLevel="1" x14ac:dyDescent="0.2">
      <c r="A1566" s="170"/>
      <c r="B1566" s="170" t="s">
        <v>79</v>
      </c>
      <c r="C1566" s="217" t="str">
        <f>+VLOOKUP(B:B,INSUMOS!A:C,2,FALSE)</f>
        <v>CUADRILLA (OFICIAL ALBAÑILERIA CON PRESTACIONES+ 2 AYUDANTES ALBAÑILERIA CON PRESTACIONES)</v>
      </c>
      <c r="D1566" s="190" t="str">
        <f>+VLOOKUP(B:B,INSUMOS!A:C,3,FALSE)</f>
        <v>HC</v>
      </c>
      <c r="E1566" s="218">
        <v>0.5</v>
      </c>
      <c r="F1566" s="240"/>
      <c r="G1566" s="220">
        <f>+VLOOKUP(B:B,INSUMOS!A:H,4,FALSE)</f>
        <v>40394.268199999999</v>
      </c>
      <c r="H1566" s="220">
        <f t="shared" si="240"/>
        <v>20197.134099999999</v>
      </c>
      <c r="I1566" s="220">
        <f>+VLOOKUP(B:B,INSUMOS!A:H,5,FALSE)</f>
        <v>0</v>
      </c>
      <c r="J1566" s="220">
        <f t="shared" si="240"/>
        <v>0</v>
      </c>
      <c r="K1566" s="57"/>
      <c r="L1566" s="103"/>
    </row>
    <row r="1567" spans="1:12" ht="15" x14ac:dyDescent="0.2">
      <c r="A1567" s="211" t="s">
        <v>2229</v>
      </c>
      <c r="B1567" s="211"/>
      <c r="C1567" s="212" t="s">
        <v>2230</v>
      </c>
      <c r="D1567" s="249" t="s">
        <v>233</v>
      </c>
      <c r="E1567" s="214"/>
      <c r="F1567" s="215"/>
      <c r="G1567" s="216"/>
      <c r="H1567" s="216">
        <f>SUBTOTAL(9,H1568:H1578)</f>
        <v>139155.34456033004</v>
      </c>
      <c r="I1567" s="216"/>
      <c r="J1567" s="216">
        <f>SUBTOTAL(9,J1568:J1578)</f>
        <v>0</v>
      </c>
      <c r="K1567" s="57"/>
      <c r="L1567" s="103"/>
    </row>
    <row r="1568" spans="1:12" ht="15" outlineLevel="1" x14ac:dyDescent="0.2">
      <c r="A1568" s="170"/>
      <c r="B1568" s="170" t="s">
        <v>338</v>
      </c>
      <c r="C1568" s="217" t="str">
        <f>+VLOOKUP(B:B,INSUMOS!A:C,2,FALSE)</f>
        <v>MALLA ELECTROSOLDADA S=150X150MM Ø=6X6MM</v>
      </c>
      <c r="D1568" s="190" t="str">
        <f>+VLOOKUP(B:B,INSUMOS!A:C,3,FALSE)</f>
        <v>KG</v>
      </c>
      <c r="E1568" s="218">
        <v>2.9872340425531916</v>
      </c>
      <c r="F1568" s="240">
        <v>0.14936170212765959</v>
      </c>
      <c r="G1568" s="220">
        <f>+VLOOKUP(B:B,INSUMOS!A:H,4,FALSE)</f>
        <v>8346.08252928</v>
      </c>
      <c r="H1568" s="220">
        <f t="shared" ref="H1568:J1578" si="241">($E1568+$F1568)*G1568</f>
        <v>26178.286946094842</v>
      </c>
      <c r="I1568" s="220">
        <f>+VLOOKUP(B:B,INSUMOS!A:H,5,FALSE)</f>
        <v>0</v>
      </c>
      <c r="J1568" s="220">
        <f t="shared" si="241"/>
        <v>0</v>
      </c>
      <c r="K1568" s="57"/>
      <c r="L1568" s="103"/>
    </row>
    <row r="1569" spans="1:12" ht="15" outlineLevel="1" x14ac:dyDescent="0.2">
      <c r="A1569" s="170"/>
      <c r="B1569" s="170" t="s">
        <v>596</v>
      </c>
      <c r="C1569" s="217" t="str">
        <f>+VLOOKUP(B:B,INSUMOS!A:C,2,FALSE)</f>
        <v>ALAMBRE NEGRO</v>
      </c>
      <c r="D1569" s="190" t="str">
        <f>+VLOOKUP(B:B,INSUMOS!A:C,3,FALSE)</f>
        <v>KG</v>
      </c>
      <c r="E1569" s="218">
        <v>0.09</v>
      </c>
      <c r="F1569" s="240">
        <v>2.6999999999999997E-3</v>
      </c>
      <c r="G1569" s="220">
        <f>+VLOOKUP(B:B,INSUMOS!A:H,4,FALSE)</f>
        <v>11219.712276787201</v>
      </c>
      <c r="H1569" s="220">
        <f t="shared" si="241"/>
        <v>1040.0673280581734</v>
      </c>
      <c r="I1569" s="220">
        <f>+VLOOKUP(B:B,INSUMOS!A:H,5,FALSE)</f>
        <v>0</v>
      </c>
      <c r="J1569" s="220">
        <f t="shared" si="241"/>
        <v>0</v>
      </c>
      <c r="K1569" s="57"/>
      <c r="L1569" s="103"/>
    </row>
    <row r="1570" spans="1:12" ht="15" outlineLevel="1" x14ac:dyDescent="0.2">
      <c r="A1570" s="170"/>
      <c r="B1570" s="170" t="s">
        <v>215</v>
      </c>
      <c r="C1570" s="217" t="str">
        <f>+VLOOKUP(B:B,INSUMOS!A:C,2,FALSE)</f>
        <v>CONCRETO MEZCLA EN OBRA 1:2:3  AGREGADOS DE RIO (APRX, 3000 PSI)</v>
      </c>
      <c r="D1570" s="190" t="str">
        <f>+VLOOKUP(B:B,INSUMOS!A:C,3,FALSE)</f>
        <v>M3</v>
      </c>
      <c r="E1570" s="218">
        <v>0.1</v>
      </c>
      <c r="F1570" s="240">
        <v>6.0000000000000001E-3</v>
      </c>
      <c r="G1570" s="220">
        <f>+VLOOKUP(B:B,INSUMOS!A:H,4,FALSE)</f>
        <v>652937.51443788188</v>
      </c>
      <c r="H1570" s="220">
        <f t="shared" si="241"/>
        <v>69211.37653041548</v>
      </c>
      <c r="I1570" s="220">
        <f>+VLOOKUP(B:B,INSUMOS!A:H,5,FALSE)</f>
        <v>0</v>
      </c>
      <c r="J1570" s="220">
        <f t="shared" si="241"/>
        <v>0</v>
      </c>
      <c r="K1570" s="57"/>
      <c r="L1570" s="103"/>
    </row>
    <row r="1571" spans="1:12" ht="15" outlineLevel="1" x14ac:dyDescent="0.2">
      <c r="A1571" s="270"/>
      <c r="B1571" s="270" t="s">
        <v>519</v>
      </c>
      <c r="C1571" s="217" t="str">
        <f>+VLOOKUP(B:B,INSUMOS!A:C,2,FALSE)</f>
        <v>TABLA CHAPA EN ORDINARIO 2,90 X 0,28 X 0,02</v>
      </c>
      <c r="D1571" s="190" t="str">
        <f>+VLOOKUP(B:B,INSUMOS!A:C,3,FALSE)</f>
        <v>UN</v>
      </c>
      <c r="E1571" s="239">
        <v>0.4</v>
      </c>
      <c r="F1571" s="240">
        <v>1.2E-2</v>
      </c>
      <c r="G1571" s="220">
        <f>+VLOOKUP(B:B,INSUMOS!A:H,4,FALSE)</f>
        <v>21924.002583551999</v>
      </c>
      <c r="H1571" s="220">
        <f t="shared" si="241"/>
        <v>9032.6890644234245</v>
      </c>
      <c r="I1571" s="220">
        <f>+VLOOKUP(B:B,INSUMOS!A:H,5,FALSE)</f>
        <v>0</v>
      </c>
      <c r="J1571" s="220">
        <f t="shared" si="241"/>
        <v>0</v>
      </c>
      <c r="K1571" s="57"/>
      <c r="L1571" s="103"/>
    </row>
    <row r="1572" spans="1:12" ht="30" outlineLevel="1" x14ac:dyDescent="0.2">
      <c r="A1572" s="270"/>
      <c r="B1572" s="270" t="s">
        <v>101</v>
      </c>
      <c r="C1572" s="217" t="str">
        <f>+VLOOKUP(B:B,INSUMOS!A:C,2,FALSE)</f>
        <v>CUADRILLA (HORA OFICIAL INSTALACIONES CON PRESTACIONES + HORA DE 2 AYUDANTES INSTALACIONES CON PRESTACIONES)</v>
      </c>
      <c r="D1572" s="190" t="str">
        <f>+VLOOKUP(B:B,INSUMOS!A:C,3,FALSE)</f>
        <v>HC</v>
      </c>
      <c r="E1572" s="239">
        <v>0.5</v>
      </c>
      <c r="F1572" s="240"/>
      <c r="G1572" s="220">
        <f>+VLOOKUP(B:B,INSUMOS!A:H,4,FALSE)</f>
        <v>47543.371226000003</v>
      </c>
      <c r="H1572" s="220">
        <f t="shared" si="241"/>
        <v>23771.685613000001</v>
      </c>
      <c r="I1572" s="220">
        <f>+VLOOKUP(B:B,INSUMOS!A:H,5,FALSE)</f>
        <v>0</v>
      </c>
      <c r="J1572" s="220">
        <f t="shared" si="241"/>
        <v>0</v>
      </c>
      <c r="K1572" s="57"/>
      <c r="L1572" s="103"/>
    </row>
    <row r="1573" spans="1:12" ht="15" outlineLevel="1" x14ac:dyDescent="0.2">
      <c r="A1573" s="270"/>
      <c r="B1573" s="270" t="s">
        <v>631</v>
      </c>
      <c r="C1573" s="217" t="str">
        <f>+VLOOKUP(B:B,INSUMOS!A:C,2,FALSE)</f>
        <v>PUNTILLA SIN CABEZA 1"</v>
      </c>
      <c r="D1573" s="190" t="str">
        <f>+VLOOKUP(B:B,INSUMOS!A:C,3,FALSE)</f>
        <v>LB</v>
      </c>
      <c r="E1573" s="239">
        <v>0.2</v>
      </c>
      <c r="F1573" s="240">
        <v>6.0000000000000001E-3</v>
      </c>
      <c r="G1573" s="220">
        <f>+VLOOKUP(B:B,INSUMOS!A:H,4,FALSE)</f>
        <v>7978.4191488000006</v>
      </c>
      <c r="H1573" s="220">
        <f t="shared" si="241"/>
        <v>1643.5543446528002</v>
      </c>
      <c r="I1573" s="220">
        <f>+VLOOKUP(B:B,INSUMOS!A:H,5,FALSE)</f>
        <v>0</v>
      </c>
      <c r="J1573" s="220">
        <f t="shared" si="241"/>
        <v>0</v>
      </c>
      <c r="K1573" s="57"/>
      <c r="L1573" s="103"/>
    </row>
    <row r="1574" spans="1:12" ht="15" outlineLevel="1" x14ac:dyDescent="0.2">
      <c r="A1574" s="270"/>
      <c r="B1574" s="270" t="s">
        <v>505</v>
      </c>
      <c r="C1574" s="217" t="str">
        <f>+VLOOKUP(B:B,INSUMOS!A:C,2,FALSE)</f>
        <v>REPISA EN ORDINARIO 2,90 X 0,08 X 0,04</v>
      </c>
      <c r="D1574" s="190" t="str">
        <f>+VLOOKUP(B:B,INSUMOS!A:C,3,FALSE)</f>
        <v>UN</v>
      </c>
      <c r="E1574" s="239">
        <v>0.2</v>
      </c>
      <c r="F1574" s="240">
        <v>6.0000000000000001E-3</v>
      </c>
      <c r="G1574" s="220">
        <f>+VLOOKUP(B:B,INSUMOS!A:H,4,FALSE)</f>
        <v>12379.2384</v>
      </c>
      <c r="H1574" s="220">
        <f t="shared" si="241"/>
        <v>2550.1231104000003</v>
      </c>
      <c r="I1574" s="220">
        <f>+VLOOKUP(B:B,INSUMOS!A:H,5,FALSE)</f>
        <v>0</v>
      </c>
      <c r="J1574" s="220">
        <f t="shared" si="241"/>
        <v>0</v>
      </c>
      <c r="K1574" s="57"/>
      <c r="L1574" s="103"/>
    </row>
    <row r="1575" spans="1:12" ht="15" outlineLevel="1" x14ac:dyDescent="0.2">
      <c r="A1575" s="270"/>
      <c r="B1575" s="270" t="s">
        <v>845</v>
      </c>
      <c r="C1575" s="217" t="str">
        <f>+VLOOKUP(B:B,INSUMOS!A:C,2,FALSE)</f>
        <v>SEPAROL ECOLÓGICO (Desmoldante para formaleta)</v>
      </c>
      <c r="D1575" s="190" t="str">
        <f>+VLOOKUP(B:B,INSUMOS!A:C,3,FALSE)</f>
        <v>KG</v>
      </c>
      <c r="E1575" s="239">
        <v>0.12</v>
      </c>
      <c r="F1575" s="240">
        <v>3.5999999999999999E-3</v>
      </c>
      <c r="G1575" s="220">
        <f>+VLOOKUP(B:B,INSUMOS!A:H,4,FALSE)</f>
        <v>14729.684395008002</v>
      </c>
      <c r="H1575" s="220">
        <f t="shared" si="241"/>
        <v>1820.5889912229891</v>
      </c>
      <c r="I1575" s="220">
        <f>+VLOOKUP(B:B,INSUMOS!A:H,5,FALSE)</f>
        <v>0</v>
      </c>
      <c r="J1575" s="220">
        <f t="shared" si="241"/>
        <v>0</v>
      </c>
      <c r="K1575" s="57"/>
      <c r="L1575" s="103"/>
    </row>
    <row r="1576" spans="1:12" ht="15" outlineLevel="1" x14ac:dyDescent="0.2">
      <c r="A1576" s="270"/>
      <c r="B1576" s="270" t="s">
        <v>849</v>
      </c>
      <c r="C1576" s="217" t="str">
        <f>+VLOOKUP(B:B,INSUMOS!A:C,2,FALSE)</f>
        <v>CURASEAL BLANCO (SELLADOR)</v>
      </c>
      <c r="D1576" s="190" t="str">
        <f>+VLOOKUP(B:B,INSUMOS!A:C,3,FALSE)</f>
        <v>KG</v>
      </c>
      <c r="E1576" s="239">
        <v>0.03</v>
      </c>
      <c r="F1576" s="240">
        <v>8.9999999999999998E-4</v>
      </c>
      <c r="G1576" s="220">
        <f>+VLOOKUP(B:B,INSUMOS!A:H,4,FALSE)</f>
        <v>9114.0904796159994</v>
      </c>
      <c r="H1576" s="220">
        <f t="shared" si="241"/>
        <v>281.62539582013437</v>
      </c>
      <c r="I1576" s="220">
        <f>+VLOOKUP(B:B,INSUMOS!A:H,5,FALSE)</f>
        <v>0</v>
      </c>
      <c r="J1576" s="220">
        <f t="shared" si="241"/>
        <v>0</v>
      </c>
      <c r="K1576" s="57"/>
      <c r="L1576" s="103"/>
    </row>
    <row r="1577" spans="1:12" ht="15" outlineLevel="1" x14ac:dyDescent="0.2">
      <c r="A1577" s="270"/>
      <c r="B1577" s="270" t="s">
        <v>268</v>
      </c>
      <c r="C1577" s="217" t="str">
        <f>+VLOOKUP(B:B,INSUMOS!A:C,2,FALSE)</f>
        <v>VIBRADOR DE CONCRETO A GASOLINA Y/O ELECTRICO</v>
      </c>
      <c r="D1577" s="190" t="str">
        <f>+VLOOKUP(B:B,INSUMOS!A:C,3,FALSE)</f>
        <v>DIA</v>
      </c>
      <c r="E1577" s="239">
        <v>0.03</v>
      </c>
      <c r="F1577" s="240"/>
      <c r="G1577" s="220">
        <f>+VLOOKUP(B:B,INSUMOS!A:H,4,FALSE)</f>
        <v>54468.648960000006</v>
      </c>
      <c r="H1577" s="220">
        <f t="shared" si="241"/>
        <v>1634.0594688000001</v>
      </c>
      <c r="I1577" s="220">
        <f>+VLOOKUP(B:B,INSUMOS!A:H,5,FALSE)</f>
        <v>0</v>
      </c>
      <c r="J1577" s="220">
        <f t="shared" si="241"/>
        <v>0</v>
      </c>
      <c r="K1577" s="57"/>
      <c r="L1577" s="103"/>
    </row>
    <row r="1578" spans="1:12" ht="15" outlineLevel="1" x14ac:dyDescent="0.2">
      <c r="A1578" s="170"/>
      <c r="B1578" s="170" t="s">
        <v>251</v>
      </c>
      <c r="C1578" s="217" t="str">
        <f>+VLOOKUP(B:B,INSUMOS!A:C,2,FALSE)</f>
        <v>HERRAMIENTA MENOR</v>
      </c>
      <c r="D1578" s="190" t="str">
        <f>+VLOOKUP(B:B,INSUMOS!A:C,3,FALSE)</f>
        <v>GLB</v>
      </c>
      <c r="E1578" s="218">
        <v>0.48967138438816493</v>
      </c>
      <c r="F1578" s="240"/>
      <c r="G1578" s="220">
        <f>+VLOOKUP(B:B,INSUMOS!A:H,4,FALSE)</f>
        <v>4066.5798144</v>
      </c>
      <c r="H1578" s="220">
        <f t="shared" si="241"/>
        <v>1991.2877674422148</v>
      </c>
      <c r="I1578" s="220">
        <f>+VLOOKUP(B:B,INSUMOS!A:H,5,FALSE)</f>
        <v>0</v>
      </c>
      <c r="J1578" s="220">
        <f t="shared" si="241"/>
        <v>0</v>
      </c>
      <c r="K1578" s="57"/>
      <c r="L1578" s="103"/>
    </row>
    <row r="1579" spans="1:12" x14ac:dyDescent="0.2">
      <c r="A1579" s="271" t="s">
        <v>2231</v>
      </c>
      <c r="B1579" s="271"/>
      <c r="C1579" s="260" t="s">
        <v>2232</v>
      </c>
      <c r="D1579" s="213" t="s">
        <v>124</v>
      </c>
      <c r="E1579" s="272"/>
      <c r="F1579" s="273"/>
      <c r="G1579" s="216"/>
      <c r="H1579" s="216">
        <f>SUBTOTAL(9,H1580:H1582)</f>
        <v>75576.164509763708</v>
      </c>
      <c r="I1579" s="216"/>
      <c r="J1579" s="216">
        <f>SUBTOTAL(9,J1580:J1582)</f>
        <v>0</v>
      </c>
      <c r="K1579" s="57"/>
      <c r="L1579" s="103"/>
    </row>
    <row r="1580" spans="1:12" ht="15" outlineLevel="1" x14ac:dyDescent="0.2">
      <c r="A1580" s="270"/>
      <c r="B1580" s="270" t="s">
        <v>251</v>
      </c>
      <c r="C1580" s="217" t="str">
        <f>+VLOOKUP(B:B,INSUMOS!A:C,2,FALSE)</f>
        <v>HERRAMIENTA MENOR</v>
      </c>
      <c r="D1580" s="190" t="str">
        <f>+VLOOKUP(B:B,INSUMOS!A:C,3,FALSE)</f>
        <v>GLB</v>
      </c>
      <c r="E1580" s="218">
        <v>0.4472250063612831</v>
      </c>
      <c r="F1580" s="240"/>
      <c r="G1580" s="220">
        <f>+VLOOKUP(B:B,INSUMOS!A:H,4,FALSE)</f>
        <v>4066.5798144</v>
      </c>
      <c r="H1580" s="220">
        <f t="shared" ref="H1580:J1582" si="242">($E1580+$F1580)*G1580</f>
        <v>1818.6761833637054</v>
      </c>
      <c r="I1580" s="220">
        <f>+VLOOKUP(B:B,INSUMOS!A:H,5,FALSE)</f>
        <v>0</v>
      </c>
      <c r="J1580" s="220">
        <f t="shared" si="242"/>
        <v>0</v>
      </c>
      <c r="K1580" s="57"/>
      <c r="L1580" s="103"/>
    </row>
    <row r="1581" spans="1:12" ht="15" outlineLevel="1" x14ac:dyDescent="0.2">
      <c r="A1581" s="170"/>
      <c r="B1581" s="170" t="s">
        <v>136</v>
      </c>
      <c r="C1581" s="217" t="str">
        <f>+VLOOKUP(B:B,INSUMOS!A:C,2,FALSE)</f>
        <v>RECEBO COMUN (INCLUYE TRANSPORTE)</v>
      </c>
      <c r="D1581" s="190" t="str">
        <f>+VLOOKUP(B:B,INSUMOS!A:C,3,FALSE)</f>
        <v>M3</v>
      </c>
      <c r="E1581" s="218">
        <v>1</v>
      </c>
      <c r="F1581" s="240">
        <v>0.25</v>
      </c>
      <c r="G1581" s="220">
        <f>+VLOOKUP(B:B,INSUMOS!A:H,4,FALSE)</f>
        <v>51477.82496256</v>
      </c>
      <c r="H1581" s="220">
        <f t="shared" si="242"/>
        <v>64347.2812032</v>
      </c>
      <c r="I1581" s="220">
        <f>+VLOOKUP(B:B,INSUMOS!A:H,5,FALSE)</f>
        <v>0</v>
      </c>
      <c r="J1581" s="220">
        <f t="shared" si="242"/>
        <v>0</v>
      </c>
      <c r="K1581" s="57"/>
      <c r="L1581" s="103"/>
    </row>
    <row r="1582" spans="1:12" ht="15" outlineLevel="1" x14ac:dyDescent="0.2">
      <c r="A1582" s="159"/>
      <c r="B1582" s="159" t="s">
        <v>72</v>
      </c>
      <c r="C1582" s="217" t="str">
        <f>+VLOOKUP(B:B,INSUMOS!A:C,2,FALSE)</f>
        <v>CUADRILLA (2 AYUDANTES ALBAÑILERIA CON PRESTACIONES)</v>
      </c>
      <c r="D1582" s="190" t="str">
        <f>+VLOOKUP(B:B,INSUMOS!A:C,3,FALSE)</f>
        <v>HC</v>
      </c>
      <c r="E1582" s="218">
        <v>0.4</v>
      </c>
      <c r="F1582" s="240"/>
      <c r="G1582" s="220">
        <f>+VLOOKUP(B:B,INSUMOS!A:H,4,FALSE)</f>
        <v>23525.517808000001</v>
      </c>
      <c r="H1582" s="220">
        <f t="shared" si="242"/>
        <v>9410.2071231999998</v>
      </c>
      <c r="I1582" s="220">
        <f>+VLOOKUP(B:B,INSUMOS!A:H,5,FALSE)</f>
        <v>0</v>
      </c>
      <c r="J1582" s="220">
        <f t="shared" si="242"/>
        <v>0</v>
      </c>
      <c r="K1582" s="57"/>
      <c r="L1582" s="103"/>
    </row>
    <row r="1583" spans="1:12" x14ac:dyDescent="0.2">
      <c r="A1583" s="271" t="s">
        <v>2233</v>
      </c>
      <c r="B1583" s="271"/>
      <c r="C1583" s="274" t="s">
        <v>2234</v>
      </c>
      <c r="D1583" s="213" t="s">
        <v>362</v>
      </c>
      <c r="E1583" s="272"/>
      <c r="F1583" s="273"/>
      <c r="G1583" s="216"/>
      <c r="H1583" s="216">
        <f>SUBTOTAL(9,H1584:H1592)</f>
        <v>153246.28639332214</v>
      </c>
      <c r="I1583" s="216"/>
      <c r="J1583" s="216">
        <f>SUBTOTAL(9,J1584:J1592)</f>
        <v>0</v>
      </c>
      <c r="K1583" s="57"/>
      <c r="L1583" s="103"/>
    </row>
    <row r="1584" spans="1:12" ht="15" outlineLevel="1" x14ac:dyDescent="0.2">
      <c r="A1584" s="270"/>
      <c r="B1584" s="270" t="s">
        <v>251</v>
      </c>
      <c r="C1584" s="217" t="str">
        <f>+VLOOKUP(B:B,INSUMOS!A:C,2,FALSE)</f>
        <v>HERRAMIENTA MENOR</v>
      </c>
      <c r="D1584" s="190" t="str">
        <f>+VLOOKUP(B:B,INSUMOS!A:C,3,FALSE)</f>
        <v>GLB</v>
      </c>
      <c r="E1584" s="275">
        <v>1.1752113225315959</v>
      </c>
      <c r="F1584" s="276"/>
      <c r="G1584" s="220">
        <f>+VLOOKUP(B:B,INSUMOS!A:H,4,FALSE)</f>
        <v>4066.5798144</v>
      </c>
      <c r="H1584" s="220">
        <f t="shared" ref="H1584:J1592" si="243">($E1584+$F1584)*G1584</f>
        <v>4779.0906418613158</v>
      </c>
      <c r="I1584" s="220">
        <f>+VLOOKUP(B:B,INSUMOS!A:H,5,FALSE)</f>
        <v>0</v>
      </c>
      <c r="J1584" s="220">
        <f t="shared" si="243"/>
        <v>0</v>
      </c>
      <c r="K1584" s="57"/>
      <c r="L1584" s="103"/>
    </row>
    <row r="1585" spans="1:12" ht="15" outlineLevel="1" x14ac:dyDescent="0.2">
      <c r="A1585" s="270"/>
      <c r="B1585" s="270" t="s">
        <v>311</v>
      </c>
      <c r="C1585" s="217" t="str">
        <f>+VLOOKUP(B:B,INSUMOS!A:C,2,FALSE)</f>
        <v>ACPM</v>
      </c>
      <c r="D1585" s="190" t="str">
        <f>+VLOOKUP(B:B,INSUMOS!A:C,3,FALSE)</f>
        <v>GAL</v>
      </c>
      <c r="E1585" s="275">
        <v>0.15</v>
      </c>
      <c r="F1585" s="276">
        <v>4.4999999999999997E-3</v>
      </c>
      <c r="G1585" s="220">
        <f>+VLOOKUP(B:B,INSUMOS!A:H,4,FALSE)</f>
        <v>10935.447825408</v>
      </c>
      <c r="H1585" s="220">
        <f t="shared" si="243"/>
        <v>1689.5266890255361</v>
      </c>
      <c r="I1585" s="220">
        <f>+VLOOKUP(B:B,INSUMOS!A:H,5,FALSE)</f>
        <v>0</v>
      </c>
      <c r="J1585" s="220">
        <f t="shared" si="243"/>
        <v>0</v>
      </c>
      <c r="K1585" s="57"/>
      <c r="L1585" s="103"/>
    </row>
    <row r="1586" spans="1:12" ht="30" outlineLevel="1" x14ac:dyDescent="0.2">
      <c r="A1586" s="270"/>
      <c r="B1586" s="270" t="s">
        <v>101</v>
      </c>
      <c r="C1586" s="217" t="str">
        <f>+VLOOKUP(B:B,INSUMOS!A:C,2,FALSE)</f>
        <v>CUADRILLA (HORA OFICIAL INSTALACIONES CON PRESTACIONES + HORA DE 2 AYUDANTES INSTALACIONES CON PRESTACIONES)</v>
      </c>
      <c r="D1586" s="190" t="str">
        <f>+VLOOKUP(B:B,INSUMOS!A:C,3,FALSE)</f>
        <v>HC</v>
      </c>
      <c r="E1586" s="275">
        <v>1.2</v>
      </c>
      <c r="F1586" s="276"/>
      <c r="G1586" s="220">
        <f>+VLOOKUP(B:B,INSUMOS!A:H,4,FALSE)</f>
        <v>47543.371226000003</v>
      </c>
      <c r="H1586" s="220">
        <f t="shared" si="243"/>
        <v>57052.045471199999</v>
      </c>
      <c r="I1586" s="220">
        <f>+VLOOKUP(B:B,INSUMOS!A:H,5,FALSE)</f>
        <v>0</v>
      </c>
      <c r="J1586" s="220">
        <f t="shared" si="243"/>
        <v>0</v>
      </c>
      <c r="K1586" s="57"/>
      <c r="L1586" s="103"/>
    </row>
    <row r="1587" spans="1:12" ht="15" outlineLevel="1" x14ac:dyDescent="0.2">
      <c r="A1587" s="270"/>
      <c r="B1587" s="270" t="s">
        <v>523</v>
      </c>
      <c r="C1587" s="217" t="str">
        <f>+VLOOKUP(B:B,INSUMOS!A:C,2,FALSE)</f>
        <v>TABLA CHAPA EN ORDINARIO 2,90 X 0,18 X 0,02</v>
      </c>
      <c r="D1587" s="190" t="str">
        <f>+VLOOKUP(B:B,INSUMOS!A:C,3,FALSE)</f>
        <v>UN</v>
      </c>
      <c r="E1587" s="275">
        <v>0.69</v>
      </c>
      <c r="F1587" s="276">
        <v>2.0699999999999996E-2</v>
      </c>
      <c r="G1587" s="220">
        <f>+VLOOKUP(B:B,INSUMOS!A:H,4,FALSE)</f>
        <v>14508.591197184</v>
      </c>
      <c r="H1587" s="220">
        <f t="shared" si="243"/>
        <v>10311.255763838666</v>
      </c>
      <c r="I1587" s="220">
        <f>+VLOOKUP(B:B,INSUMOS!A:H,5,FALSE)</f>
        <v>0</v>
      </c>
      <c r="J1587" s="220">
        <f t="shared" si="243"/>
        <v>0</v>
      </c>
      <c r="K1587" s="57"/>
      <c r="L1587" s="103"/>
    </row>
    <row r="1588" spans="1:12" ht="15" outlineLevel="1" x14ac:dyDescent="0.2">
      <c r="A1588" s="270"/>
      <c r="B1588" s="270" t="s">
        <v>598</v>
      </c>
      <c r="C1588" s="217" t="str">
        <f>+VLOOKUP(B:B,INSUMOS!A:C,2,FALSE)</f>
        <v>PUNTILLA CON CABEZA 2"</v>
      </c>
      <c r="D1588" s="190" t="str">
        <f>+VLOOKUP(B:B,INSUMOS!A:C,3,FALSE)</f>
        <v>LB</v>
      </c>
      <c r="E1588" s="275">
        <v>0.17599999999999999</v>
      </c>
      <c r="F1588" s="276">
        <v>5.2799999999999991E-3</v>
      </c>
      <c r="G1588" s="220">
        <f>+VLOOKUP(B:B,INSUMOS!A:H,4,FALSE)</f>
        <v>8574.6899248128011</v>
      </c>
      <c r="H1588" s="220">
        <f t="shared" si="243"/>
        <v>1554.4197895700645</v>
      </c>
      <c r="I1588" s="220">
        <f>+VLOOKUP(B:B,INSUMOS!A:H,5,FALSE)</f>
        <v>0</v>
      </c>
      <c r="J1588" s="220">
        <f t="shared" si="243"/>
        <v>0</v>
      </c>
      <c r="K1588" s="57"/>
      <c r="L1588" s="103"/>
    </row>
    <row r="1589" spans="1:12" ht="15" outlineLevel="1" x14ac:dyDescent="0.2">
      <c r="A1589" s="270"/>
      <c r="B1589" s="270" t="s">
        <v>2235</v>
      </c>
      <c r="C1589" s="217" t="str">
        <f>+VLOOKUP(B:B,APUS!A:C,3,FALSE)</f>
        <v>CONCRETO 1:2:3 (3,000PSI APROX,) MEZCLA EN OBRA- OBRAS VARIAS</v>
      </c>
      <c r="D1589" s="190" t="str">
        <f>+VLOOKUP(B:B,APUS!A:D,4,FALSE)</f>
        <v>M3</v>
      </c>
      <c r="E1589" s="277">
        <f>0.25*0.25</f>
        <v>6.25E-2</v>
      </c>
      <c r="F1589" s="278">
        <f>+E1589*0.03</f>
        <v>1.8749999999999999E-3</v>
      </c>
      <c r="G1589" s="220">
        <f>+VLOOKUP(B:B,APUS!A:N,8,FALSE)</f>
        <v>642698.43404572189</v>
      </c>
      <c r="H1589" s="220">
        <f t="shared" si="243"/>
        <v>41373.711691693345</v>
      </c>
      <c r="I1589" s="220">
        <f>+VLOOKUP(B:B,APUS!A:N,10,FALSE)</f>
        <v>0</v>
      </c>
      <c r="J1589" s="220">
        <f t="shared" si="243"/>
        <v>0</v>
      </c>
      <c r="K1589" s="57"/>
      <c r="L1589" s="103"/>
    </row>
    <row r="1590" spans="1:12" ht="15" outlineLevel="1" x14ac:dyDescent="0.2">
      <c r="A1590" s="270"/>
      <c r="B1590" s="270" t="s">
        <v>381</v>
      </c>
      <c r="C1590" s="217" t="str">
        <f>+VLOOKUP(B:B,INSUMOS!A:C,2,FALSE)</f>
        <v>ACERO CORRUG, FIG,1/4” A 1” 60,000 PSI</v>
      </c>
      <c r="D1590" s="190" t="str">
        <f>+VLOOKUP(B:B,INSUMOS!A:C,3,FALSE)</f>
        <v>KG</v>
      </c>
      <c r="E1590" s="275">
        <v>3.73</v>
      </c>
      <c r="F1590" s="276">
        <v>0.1119</v>
      </c>
      <c r="G1590" s="220">
        <f>+VLOOKUP(B:B,INSUMOS!A:H,4,FALSE)</f>
        <v>6274.045605888</v>
      </c>
      <c r="H1590" s="220">
        <f t="shared" si="243"/>
        <v>24104.255813261105</v>
      </c>
      <c r="I1590" s="220">
        <f>+VLOOKUP(B:B,INSUMOS!A:H,5,FALSE)</f>
        <v>0</v>
      </c>
      <c r="J1590" s="220">
        <f t="shared" si="243"/>
        <v>0</v>
      </c>
      <c r="K1590" s="57"/>
      <c r="L1590" s="103"/>
    </row>
    <row r="1591" spans="1:12" ht="15" outlineLevel="1" x14ac:dyDescent="0.2">
      <c r="A1591" s="270"/>
      <c r="B1591" s="270" t="s">
        <v>596</v>
      </c>
      <c r="C1591" s="217" t="str">
        <f>+VLOOKUP(B:B,INSUMOS!A:C,2,FALSE)</f>
        <v>ALAMBRE NEGRO</v>
      </c>
      <c r="D1591" s="190" t="str">
        <f>+VLOOKUP(B:B,INSUMOS!A:C,3,FALSE)</f>
        <v>KG</v>
      </c>
      <c r="E1591" s="275">
        <v>0.33</v>
      </c>
      <c r="F1591" s="276">
        <v>9.9989999999999996E-2</v>
      </c>
      <c r="G1591" s="220">
        <f>+VLOOKUP(B:B,INSUMOS!A:H,4,FALSE)</f>
        <v>11219.712276787201</v>
      </c>
      <c r="H1591" s="220">
        <f t="shared" si="243"/>
        <v>4824.3640818957283</v>
      </c>
      <c r="I1591" s="220">
        <f>+VLOOKUP(B:B,INSUMOS!A:H,5,FALSE)</f>
        <v>0</v>
      </c>
      <c r="J1591" s="220">
        <f t="shared" si="243"/>
        <v>0</v>
      </c>
      <c r="K1591" s="57"/>
      <c r="L1591" s="103"/>
    </row>
    <row r="1592" spans="1:12" ht="15" outlineLevel="1" x14ac:dyDescent="0.2">
      <c r="A1592" s="270"/>
      <c r="B1592" s="270" t="s">
        <v>2231</v>
      </c>
      <c r="C1592" s="217" t="str">
        <f>+VLOOKUP(B:B,APUS!A:C,3,FALSE)</f>
        <v>RELLENO RECEBO COMPACTADO(INCLUYE MATERIAL Y COMPACTACION)</v>
      </c>
      <c r="D1592" s="190" t="str">
        <f>+VLOOKUP(B:B,APUS!A:D,4,FALSE)</f>
        <v>M3</v>
      </c>
      <c r="E1592" s="277">
        <v>0.1</v>
      </c>
      <c r="F1592" s="278"/>
      <c r="G1592" s="220">
        <f>+VLOOKUP(B:B,APUS!A:N,8,FALSE)</f>
        <v>75576.164509763708</v>
      </c>
      <c r="H1592" s="220">
        <f t="shared" si="243"/>
        <v>7557.6164509763712</v>
      </c>
      <c r="I1592" s="220">
        <f>+VLOOKUP(B:B,APUS!A:N,10,FALSE)</f>
        <v>0</v>
      </c>
      <c r="J1592" s="220">
        <f t="shared" si="243"/>
        <v>0</v>
      </c>
      <c r="K1592" s="57"/>
      <c r="L1592" s="103"/>
    </row>
    <row r="1593" spans="1:12" ht="60" x14ac:dyDescent="0.2">
      <c r="A1593" s="271" t="s">
        <v>2236</v>
      </c>
      <c r="B1593" s="271"/>
      <c r="C1593" s="279" t="s">
        <v>2237</v>
      </c>
      <c r="D1593" s="213" t="s">
        <v>362</v>
      </c>
      <c r="E1593" s="272"/>
      <c r="F1593" s="273"/>
      <c r="G1593" s="216"/>
      <c r="H1593" s="216">
        <f>SUBTOTAL(9,H1594:H1602)</f>
        <v>167390.65207341182</v>
      </c>
      <c r="I1593" s="216"/>
      <c r="J1593" s="216">
        <f>SUBTOTAL(9,J1594:J1602)</f>
        <v>0</v>
      </c>
      <c r="K1593" s="57"/>
      <c r="L1593" s="103"/>
    </row>
    <row r="1594" spans="1:12" ht="15" outlineLevel="1" x14ac:dyDescent="0.2">
      <c r="A1594" s="270"/>
      <c r="B1594" s="270" t="s">
        <v>251</v>
      </c>
      <c r="C1594" s="217" t="str">
        <f>+VLOOKUP(B:B,INSUMOS!A:C,2,FALSE)</f>
        <v>HERRAMIENTA MENOR</v>
      </c>
      <c r="D1594" s="190" t="str">
        <f>+VLOOKUP(B:B,INSUMOS!A:C,3,FALSE)</f>
        <v>GLB</v>
      </c>
      <c r="E1594" s="275">
        <v>1.1752113225315959</v>
      </c>
      <c r="F1594" s="276"/>
      <c r="G1594" s="220">
        <f>+VLOOKUP(B:B,INSUMOS!A:H,4,FALSE)</f>
        <v>4066.5798144</v>
      </c>
      <c r="H1594" s="220">
        <f t="shared" ref="H1594:J1602" si="244">($E1594+$F1594)*G1594</f>
        <v>4779.0906418613158</v>
      </c>
      <c r="I1594" s="220">
        <f>+VLOOKUP(B:B,INSUMOS!A:H,5,FALSE)</f>
        <v>0</v>
      </c>
      <c r="J1594" s="220">
        <f t="shared" si="244"/>
        <v>0</v>
      </c>
      <c r="K1594" s="57"/>
      <c r="L1594" s="103"/>
    </row>
    <row r="1595" spans="1:12" ht="15" outlineLevel="1" x14ac:dyDescent="0.2">
      <c r="A1595" s="270"/>
      <c r="B1595" s="270" t="s">
        <v>311</v>
      </c>
      <c r="C1595" s="217" t="str">
        <f>+VLOOKUP(B:B,INSUMOS!A:C,2,FALSE)</f>
        <v>ACPM</v>
      </c>
      <c r="D1595" s="190" t="str">
        <f>+VLOOKUP(B:B,INSUMOS!A:C,3,FALSE)</f>
        <v>GAL</v>
      </c>
      <c r="E1595" s="275">
        <v>0.15</v>
      </c>
      <c r="F1595" s="276">
        <v>4.4999999999999997E-3</v>
      </c>
      <c r="G1595" s="220">
        <f>+VLOOKUP(B:B,INSUMOS!A:H,4,FALSE)</f>
        <v>10935.447825408</v>
      </c>
      <c r="H1595" s="220">
        <f t="shared" si="244"/>
        <v>1689.5266890255361</v>
      </c>
      <c r="I1595" s="220">
        <f>+VLOOKUP(B:B,INSUMOS!A:H,5,FALSE)</f>
        <v>0</v>
      </c>
      <c r="J1595" s="220">
        <f t="shared" si="244"/>
        <v>0</v>
      </c>
      <c r="K1595" s="57"/>
      <c r="L1595" s="103"/>
    </row>
    <row r="1596" spans="1:12" ht="30" outlineLevel="1" x14ac:dyDescent="0.2">
      <c r="A1596" s="270"/>
      <c r="B1596" s="270" t="s">
        <v>101</v>
      </c>
      <c r="C1596" s="217" t="str">
        <f>+VLOOKUP(B:B,INSUMOS!A:C,2,FALSE)</f>
        <v>CUADRILLA (HORA OFICIAL INSTALACIONES CON PRESTACIONES + HORA DE 2 AYUDANTES INSTALACIONES CON PRESTACIONES)</v>
      </c>
      <c r="D1596" s="190" t="str">
        <f>+VLOOKUP(B:B,INSUMOS!A:C,3,FALSE)</f>
        <v>HC</v>
      </c>
      <c r="E1596" s="275">
        <v>1.2</v>
      </c>
      <c r="F1596" s="276"/>
      <c r="G1596" s="220">
        <f>+VLOOKUP(B:B,INSUMOS!A:H,4,FALSE)</f>
        <v>47543.371226000003</v>
      </c>
      <c r="H1596" s="220">
        <f t="shared" si="244"/>
        <v>57052.045471199999</v>
      </c>
      <c r="I1596" s="220">
        <f>+VLOOKUP(B:B,INSUMOS!A:H,5,FALSE)</f>
        <v>0</v>
      </c>
      <c r="J1596" s="220">
        <f t="shared" si="244"/>
        <v>0</v>
      </c>
      <c r="K1596" s="57"/>
      <c r="L1596" s="103"/>
    </row>
    <row r="1597" spans="1:12" ht="15" outlineLevel="1" x14ac:dyDescent="0.2">
      <c r="A1597" s="270"/>
      <c r="B1597" s="270" t="s">
        <v>519</v>
      </c>
      <c r="C1597" s="217" t="str">
        <f>+VLOOKUP(B:B,INSUMOS!A:C,2,FALSE)</f>
        <v>TABLA CHAPA EN ORDINARIO 2,90 X 0,28 X 0,02</v>
      </c>
      <c r="D1597" s="190" t="str">
        <f>+VLOOKUP(B:B,INSUMOS!A:C,3,FALSE)</f>
        <v>UN</v>
      </c>
      <c r="E1597" s="275">
        <v>0.69</v>
      </c>
      <c r="F1597" s="276">
        <v>2.0699999999999996E-2</v>
      </c>
      <c r="G1597" s="220">
        <f>+VLOOKUP(B:B,INSUMOS!A:H,4,FALSE)</f>
        <v>21924.002583551999</v>
      </c>
      <c r="H1597" s="220">
        <f t="shared" si="244"/>
        <v>15581.388636130403</v>
      </c>
      <c r="I1597" s="220">
        <f>+VLOOKUP(B:B,INSUMOS!A:H,5,FALSE)</f>
        <v>0</v>
      </c>
      <c r="J1597" s="220">
        <f t="shared" si="244"/>
        <v>0</v>
      </c>
      <c r="K1597" s="57"/>
      <c r="L1597" s="103"/>
    </row>
    <row r="1598" spans="1:12" ht="15" outlineLevel="1" x14ac:dyDescent="0.2">
      <c r="A1598" s="270"/>
      <c r="B1598" s="270" t="s">
        <v>598</v>
      </c>
      <c r="C1598" s="217" t="str">
        <f>+VLOOKUP(B:B,INSUMOS!A:C,2,FALSE)</f>
        <v>PUNTILLA CON CABEZA 2"</v>
      </c>
      <c r="D1598" s="190" t="str">
        <f>+VLOOKUP(B:B,INSUMOS!A:C,3,FALSE)</f>
        <v>LB</v>
      </c>
      <c r="E1598" s="275">
        <v>0.17599999999999999</v>
      </c>
      <c r="F1598" s="276">
        <v>5.2799999999999991E-3</v>
      </c>
      <c r="G1598" s="220">
        <f>+VLOOKUP(B:B,INSUMOS!A:H,4,FALSE)</f>
        <v>8574.6899248128011</v>
      </c>
      <c r="H1598" s="220">
        <f t="shared" si="244"/>
        <v>1554.4197895700645</v>
      </c>
      <c r="I1598" s="220">
        <f>+VLOOKUP(B:B,INSUMOS!A:H,5,FALSE)</f>
        <v>0</v>
      </c>
      <c r="J1598" s="220">
        <f t="shared" si="244"/>
        <v>0</v>
      </c>
      <c r="K1598" s="57"/>
      <c r="L1598" s="103"/>
    </row>
    <row r="1599" spans="1:12" ht="15" outlineLevel="1" x14ac:dyDescent="0.2">
      <c r="A1599" s="270"/>
      <c r="B1599" s="270" t="s">
        <v>2235</v>
      </c>
      <c r="C1599" s="217" t="str">
        <f>+VLOOKUP(B:B,APUS!A:C,3,FALSE)</f>
        <v>CONCRETO 1:2:3 (3,000PSI APROX,) MEZCLA EN OBRA- OBRAS VARIAS</v>
      </c>
      <c r="D1599" s="190" t="str">
        <f>+VLOOKUP(B:B,APUS!A:D,4,FALSE)</f>
        <v>M3</v>
      </c>
      <c r="E1599" s="277">
        <v>7.4999999999999997E-2</v>
      </c>
      <c r="F1599" s="278">
        <v>3.7499999999999999E-3</v>
      </c>
      <c r="G1599" s="220">
        <f>+VLOOKUP(B:B,APUS!A:N,8,FALSE)</f>
        <v>642698.43404572189</v>
      </c>
      <c r="H1599" s="220">
        <f t="shared" si="244"/>
        <v>50612.501681100599</v>
      </c>
      <c r="I1599" s="220">
        <f>+VLOOKUP(B:B,APUS!A:N,10,FALSE)</f>
        <v>0</v>
      </c>
      <c r="J1599" s="220">
        <f t="shared" si="244"/>
        <v>0</v>
      </c>
      <c r="K1599" s="57"/>
      <c r="L1599" s="103"/>
    </row>
    <row r="1600" spans="1:12" ht="15" outlineLevel="1" x14ac:dyDescent="0.2">
      <c r="A1600" s="270"/>
      <c r="B1600" s="270" t="s">
        <v>381</v>
      </c>
      <c r="C1600" s="217" t="str">
        <f>+VLOOKUP(B:B,INSUMOS!A:C,2,FALSE)</f>
        <v>ACERO CORRUG, FIG,1/4” A 1” 60,000 PSI</v>
      </c>
      <c r="D1600" s="190" t="str">
        <f>+VLOOKUP(B:B,INSUMOS!A:C,3,FALSE)</f>
        <v>KG</v>
      </c>
      <c r="E1600" s="275">
        <v>3.83</v>
      </c>
      <c r="F1600" s="276">
        <v>0.1149</v>
      </c>
      <c r="G1600" s="220">
        <f>+VLOOKUP(B:B,INSUMOS!A:H,4,FALSE)</f>
        <v>6274.045605888</v>
      </c>
      <c r="H1600" s="220">
        <f t="shared" si="244"/>
        <v>24750.482510667571</v>
      </c>
      <c r="I1600" s="220">
        <f>+VLOOKUP(B:B,INSUMOS!A:H,5,FALSE)</f>
        <v>0</v>
      </c>
      <c r="J1600" s="220">
        <f t="shared" si="244"/>
        <v>0</v>
      </c>
      <c r="K1600" s="57"/>
      <c r="L1600" s="103"/>
    </row>
    <row r="1601" spans="1:12" ht="15" outlineLevel="1" x14ac:dyDescent="0.2">
      <c r="A1601" s="270"/>
      <c r="B1601" s="270" t="s">
        <v>596</v>
      </c>
      <c r="C1601" s="217" t="str">
        <f>+VLOOKUP(B:B,INSUMOS!A:C,2,FALSE)</f>
        <v>ALAMBRE NEGRO</v>
      </c>
      <c r="D1601" s="190" t="str">
        <f>+VLOOKUP(B:B,INSUMOS!A:C,3,FALSE)</f>
        <v>KG</v>
      </c>
      <c r="E1601" s="275">
        <v>0.33</v>
      </c>
      <c r="F1601" s="276">
        <v>9.9000000000000008E-3</v>
      </c>
      <c r="G1601" s="220">
        <f>+VLOOKUP(B:B,INSUMOS!A:H,4,FALSE)</f>
        <v>11219.712276787201</v>
      </c>
      <c r="H1601" s="220">
        <f t="shared" si="244"/>
        <v>3813.5802028799699</v>
      </c>
      <c r="I1601" s="220">
        <f>+VLOOKUP(B:B,INSUMOS!A:H,5,FALSE)</f>
        <v>0</v>
      </c>
      <c r="J1601" s="220">
        <f t="shared" si="244"/>
        <v>0</v>
      </c>
      <c r="K1601" s="57"/>
      <c r="L1601" s="103"/>
    </row>
    <row r="1602" spans="1:12" ht="15" outlineLevel="1" x14ac:dyDescent="0.2">
      <c r="A1602" s="270"/>
      <c r="B1602" s="270" t="s">
        <v>2231</v>
      </c>
      <c r="C1602" s="217" t="str">
        <f>+VLOOKUP(B:B,APUS!A:C,3,FALSE)</f>
        <v>RELLENO RECEBO COMPACTADO(INCLUYE MATERIAL Y COMPACTACION)</v>
      </c>
      <c r="D1602" s="190" t="str">
        <f>+VLOOKUP(B:B,APUS!A:D,4,FALSE)</f>
        <v>M3</v>
      </c>
      <c r="E1602" s="277">
        <v>0.1</v>
      </c>
      <c r="F1602" s="278"/>
      <c r="G1602" s="220">
        <f>+VLOOKUP(B:B,APUS!A:N,8,FALSE)</f>
        <v>75576.164509763708</v>
      </c>
      <c r="H1602" s="220">
        <f t="shared" si="244"/>
        <v>7557.6164509763712</v>
      </c>
      <c r="I1602" s="220">
        <f>+VLOOKUP(B:B,APUS!A:N,10,FALSE)</f>
        <v>0</v>
      </c>
      <c r="J1602" s="220">
        <f t="shared" si="244"/>
        <v>0</v>
      </c>
      <c r="K1602" s="57"/>
      <c r="L1602" s="103"/>
    </row>
    <row r="1603" spans="1:12" x14ac:dyDescent="0.2">
      <c r="A1603" s="271" t="s">
        <v>2238</v>
      </c>
      <c r="B1603" s="271"/>
      <c r="C1603" s="280" t="s">
        <v>2239</v>
      </c>
      <c r="D1603" s="268" t="s">
        <v>362</v>
      </c>
      <c r="E1603" s="237"/>
      <c r="F1603" s="281"/>
      <c r="G1603" s="282"/>
      <c r="H1603" s="282">
        <f>SUBTOTAL(9,H1604:H1611)</f>
        <v>72931.043385827652</v>
      </c>
      <c r="I1603" s="282"/>
      <c r="J1603" s="282">
        <f>SUBTOTAL(9,J1604:J1611)</f>
        <v>0</v>
      </c>
      <c r="K1603" s="57"/>
      <c r="L1603" s="103"/>
    </row>
    <row r="1604" spans="1:12" ht="15" outlineLevel="1" x14ac:dyDescent="0.2">
      <c r="A1604" s="270"/>
      <c r="B1604" s="270" t="s">
        <v>251</v>
      </c>
      <c r="C1604" s="217" t="str">
        <f>+VLOOKUP(B:B,INSUMOS!A:C,2,FALSE)</f>
        <v>HERRAMIENTA MENOR</v>
      </c>
      <c r="D1604" s="190" t="str">
        <f>+VLOOKUP(B:B,INSUMOS!A:C,3,FALSE)</f>
        <v>GLB</v>
      </c>
      <c r="E1604" s="218">
        <v>0.78347421502106396</v>
      </c>
      <c r="F1604" s="240"/>
      <c r="G1604" s="220">
        <f>+VLOOKUP(B:B,INSUMOS!A:H,4,FALSE)</f>
        <v>4066.5798144</v>
      </c>
      <c r="H1604" s="220">
        <f t="shared" ref="H1604:J1611" si="245">($E1604+$F1604)*G1604</f>
        <v>3186.0604279075442</v>
      </c>
      <c r="I1604" s="220">
        <f>+VLOOKUP(B:B,INSUMOS!A:H,5,FALSE)</f>
        <v>0</v>
      </c>
      <c r="J1604" s="220">
        <f t="shared" si="245"/>
        <v>0</v>
      </c>
      <c r="K1604" s="57"/>
      <c r="L1604" s="103"/>
    </row>
    <row r="1605" spans="1:12" ht="15" outlineLevel="1" x14ac:dyDescent="0.2">
      <c r="A1605" s="270"/>
      <c r="B1605" s="270" t="s">
        <v>311</v>
      </c>
      <c r="C1605" s="217" t="str">
        <f>+VLOOKUP(B:B,INSUMOS!A:C,2,FALSE)</f>
        <v>ACPM</v>
      </c>
      <c r="D1605" s="190" t="str">
        <f>+VLOOKUP(B:B,INSUMOS!A:C,3,FALSE)</f>
        <v>GAL</v>
      </c>
      <c r="E1605" s="218">
        <v>0.15</v>
      </c>
      <c r="F1605" s="240">
        <v>4.4999999999999997E-3</v>
      </c>
      <c r="G1605" s="220">
        <f>+VLOOKUP(B:B,INSUMOS!A:H,4,FALSE)</f>
        <v>10935.447825408</v>
      </c>
      <c r="H1605" s="220">
        <f t="shared" si="245"/>
        <v>1689.5266890255361</v>
      </c>
      <c r="I1605" s="220">
        <f>+VLOOKUP(B:B,INSUMOS!A:H,5,FALSE)</f>
        <v>0</v>
      </c>
      <c r="J1605" s="220">
        <f t="shared" si="245"/>
        <v>0</v>
      </c>
      <c r="K1605" s="57"/>
      <c r="L1605" s="103"/>
    </row>
    <row r="1606" spans="1:12" ht="15" outlineLevel="1" x14ac:dyDescent="0.2">
      <c r="A1606" s="270"/>
      <c r="B1606" s="270" t="s">
        <v>2235</v>
      </c>
      <c r="C1606" s="217" t="str">
        <f>+VLOOKUP(B:B,APUS!A:C,3,FALSE)</f>
        <v>CONCRETO 1:2:3 (3,000PSI APROX,) MEZCLA EN OBRA- OBRAS VARIAS</v>
      </c>
      <c r="D1606" s="190" t="str">
        <f>+VLOOKUP(B:B,APUS!A:D,4,FALSE)</f>
        <v>M3</v>
      </c>
      <c r="E1606" s="277">
        <f>0.12*0.12</f>
        <v>1.44E-2</v>
      </c>
      <c r="F1606" s="283">
        <f>+E1606*0.03</f>
        <v>4.3199999999999998E-4</v>
      </c>
      <c r="G1606" s="220">
        <f>+VLOOKUP(B:B,APUS!A:N,8,FALSE)</f>
        <v>642698.43404572189</v>
      </c>
      <c r="H1606" s="220">
        <f t="shared" si="245"/>
        <v>9532.5031737661466</v>
      </c>
      <c r="I1606" s="220">
        <f>+VLOOKUP(B:B,APUS!A:N,10,FALSE)</f>
        <v>0</v>
      </c>
      <c r="J1606" s="220">
        <f t="shared" si="245"/>
        <v>0</v>
      </c>
      <c r="K1606" s="57"/>
      <c r="L1606" s="103"/>
    </row>
    <row r="1607" spans="1:12" ht="15" outlineLevel="1" x14ac:dyDescent="0.2">
      <c r="A1607" s="270"/>
      <c r="B1607" s="270" t="s">
        <v>381</v>
      </c>
      <c r="C1607" s="217" t="str">
        <f>+VLOOKUP(B:B,INSUMOS!A:C,2,FALSE)</f>
        <v>ACERO CORRUG, FIG,1/4” A 1” 60,000 PSI</v>
      </c>
      <c r="D1607" s="190" t="str">
        <f>+VLOOKUP(B:B,INSUMOS!A:C,3,FALSE)</f>
        <v>KG</v>
      </c>
      <c r="E1607" s="218">
        <v>1.41</v>
      </c>
      <c r="F1607" s="240">
        <v>4.2299999999999997E-2</v>
      </c>
      <c r="G1607" s="220">
        <f>+VLOOKUP(B:B,INSUMOS!A:H,4,FALSE)</f>
        <v>6274.045605888</v>
      </c>
      <c r="H1607" s="220">
        <f t="shared" si="245"/>
        <v>9111.7964334311418</v>
      </c>
      <c r="I1607" s="220">
        <f>+VLOOKUP(B:B,INSUMOS!A:H,5,FALSE)</f>
        <v>0</v>
      </c>
      <c r="J1607" s="220">
        <f t="shared" si="245"/>
        <v>0</v>
      </c>
      <c r="K1607" s="57"/>
      <c r="L1607" s="103"/>
    </row>
    <row r="1608" spans="1:12" ht="15" outlineLevel="1" x14ac:dyDescent="0.2">
      <c r="A1608" s="270"/>
      <c r="B1608" s="270" t="s">
        <v>596</v>
      </c>
      <c r="C1608" s="217" t="str">
        <f>+VLOOKUP(B:B,INSUMOS!A:C,2,FALSE)</f>
        <v>ALAMBRE NEGRO</v>
      </c>
      <c r="D1608" s="190" t="str">
        <f>+VLOOKUP(B:B,INSUMOS!A:C,3,FALSE)</f>
        <v>KG</v>
      </c>
      <c r="E1608" s="218">
        <v>0.16</v>
      </c>
      <c r="F1608" s="240">
        <v>4.7999999999999996E-3</v>
      </c>
      <c r="G1608" s="220">
        <f>+VLOOKUP(B:B,INSUMOS!A:H,4,FALSE)</f>
        <v>11219.712276787201</v>
      </c>
      <c r="H1608" s="220">
        <f t="shared" si="245"/>
        <v>1849.0085832145307</v>
      </c>
      <c r="I1608" s="220">
        <f>+VLOOKUP(B:B,INSUMOS!A:H,5,FALSE)</f>
        <v>0</v>
      </c>
      <c r="J1608" s="220">
        <f t="shared" si="245"/>
        <v>0</v>
      </c>
      <c r="K1608" s="57"/>
      <c r="L1608" s="103"/>
    </row>
    <row r="1609" spans="1:12" ht="15" outlineLevel="1" x14ac:dyDescent="0.2">
      <c r="A1609" s="270"/>
      <c r="B1609" s="270" t="s">
        <v>525</v>
      </c>
      <c r="C1609" s="217" t="str">
        <f>+VLOOKUP(B:B,INSUMOS!A:C,2,FALSE)</f>
        <v>TABLA CHAPA EN ORDINARIO 2,90 X 0,13 X 0,02</v>
      </c>
      <c r="D1609" s="190" t="str">
        <f>+VLOOKUP(B:B,INSUMOS!A:C,3,FALSE)</f>
        <v>UN</v>
      </c>
      <c r="E1609" s="218">
        <v>0.69</v>
      </c>
      <c r="F1609" s="240">
        <v>2.0699999999999996E-2</v>
      </c>
      <c r="G1609" s="220">
        <f>+VLOOKUP(B:B,INSUMOS!A:H,4,FALSE)</f>
        <v>11218.561007616001</v>
      </c>
      <c r="H1609" s="220">
        <f t="shared" si="245"/>
        <v>7973.0313081126906</v>
      </c>
      <c r="I1609" s="220">
        <f>+VLOOKUP(B:B,INSUMOS!A:H,5,FALSE)</f>
        <v>0</v>
      </c>
      <c r="J1609" s="220">
        <f t="shared" si="245"/>
        <v>0</v>
      </c>
      <c r="K1609" s="57"/>
      <c r="L1609" s="103"/>
    </row>
    <row r="1610" spans="1:12" ht="15" outlineLevel="1" x14ac:dyDescent="0.2">
      <c r="A1610" s="270"/>
      <c r="B1610" s="270" t="s">
        <v>598</v>
      </c>
      <c r="C1610" s="217" t="str">
        <f>+VLOOKUP(B:B,INSUMOS!A:C,2,FALSE)</f>
        <v>PUNTILLA CON CABEZA 2"</v>
      </c>
      <c r="D1610" s="190" t="str">
        <f>+VLOOKUP(B:B,INSUMOS!A:C,3,FALSE)</f>
        <v>LB</v>
      </c>
      <c r="E1610" s="218">
        <v>0.17599999999999999</v>
      </c>
      <c r="F1610" s="240">
        <v>5.2799999999999991E-3</v>
      </c>
      <c r="G1610" s="220">
        <f>+VLOOKUP(B:B,INSUMOS!A:H,4,FALSE)</f>
        <v>8574.6899248128011</v>
      </c>
      <c r="H1610" s="220">
        <f t="shared" si="245"/>
        <v>1554.4197895700645</v>
      </c>
      <c r="I1610" s="220">
        <f>+VLOOKUP(B:B,INSUMOS!A:H,5,FALSE)</f>
        <v>0</v>
      </c>
      <c r="J1610" s="220">
        <f t="shared" si="245"/>
        <v>0</v>
      </c>
      <c r="K1610" s="57"/>
      <c r="L1610" s="103"/>
    </row>
    <row r="1611" spans="1:12" ht="30" outlineLevel="1" x14ac:dyDescent="0.2">
      <c r="A1611" s="270"/>
      <c r="B1611" s="270" t="s">
        <v>101</v>
      </c>
      <c r="C1611" s="217" t="str">
        <f>+VLOOKUP(B:B,INSUMOS!A:C,2,FALSE)</f>
        <v>CUADRILLA (HORA OFICIAL INSTALACIONES CON PRESTACIONES + HORA DE 2 AYUDANTES INSTALACIONES CON PRESTACIONES)</v>
      </c>
      <c r="D1611" s="190" t="str">
        <f>+VLOOKUP(B:B,INSUMOS!A:C,3,FALSE)</f>
        <v>HC</v>
      </c>
      <c r="E1611" s="218">
        <v>0.8</v>
      </c>
      <c r="F1611" s="240"/>
      <c r="G1611" s="220">
        <f>+VLOOKUP(B:B,INSUMOS!A:H,4,FALSE)</f>
        <v>47543.371226000003</v>
      </c>
      <c r="H1611" s="220">
        <f t="shared" si="245"/>
        <v>38034.696980800007</v>
      </c>
      <c r="I1611" s="220">
        <f>+VLOOKUP(B:B,INSUMOS!A:H,5,FALSE)</f>
        <v>0</v>
      </c>
      <c r="J1611" s="220">
        <f t="shared" si="245"/>
        <v>0</v>
      </c>
      <c r="K1611" s="57"/>
      <c r="L1611" s="103"/>
    </row>
    <row r="1612" spans="1:12" x14ac:dyDescent="0.2">
      <c r="A1612" s="271" t="s">
        <v>2240</v>
      </c>
      <c r="B1612" s="271"/>
      <c r="C1612" s="280" t="s">
        <v>2241</v>
      </c>
      <c r="D1612" s="268" t="s">
        <v>362</v>
      </c>
      <c r="E1612" s="237"/>
      <c r="F1612" s="281"/>
      <c r="G1612" s="282"/>
      <c r="H1612" s="282">
        <f>SUBTOTAL(9,H1613:H1621)</f>
        <v>107259.7504834526</v>
      </c>
      <c r="I1612" s="282"/>
      <c r="J1612" s="282">
        <f>SUBTOTAL(9,J1613:J1621)</f>
        <v>0</v>
      </c>
      <c r="K1612" s="57"/>
      <c r="L1612" s="103"/>
    </row>
    <row r="1613" spans="1:12" ht="15" outlineLevel="1" x14ac:dyDescent="0.2">
      <c r="A1613" s="270"/>
      <c r="B1613" s="270" t="s">
        <v>251</v>
      </c>
      <c r="C1613" s="217" t="str">
        <f>+VLOOKUP(B:B,INSUMOS!A:C,2,FALSE)</f>
        <v>HERRAMIENTA MENOR</v>
      </c>
      <c r="D1613" s="190" t="str">
        <f>+VLOOKUP(B:B,INSUMOS!A:C,3,FALSE)</f>
        <v>GLB</v>
      </c>
      <c r="E1613" s="218">
        <v>2.2361250318064152</v>
      </c>
      <c r="F1613" s="240"/>
      <c r="G1613" s="220">
        <f>+VLOOKUP(B:B,INSUMOS!A:H,4,FALSE)</f>
        <v>4066.5798144</v>
      </c>
      <c r="H1613" s="220">
        <f t="shared" ref="H1613:J1621" si="246">($E1613+$F1613)*G1613</f>
        <v>9093.3809168185253</v>
      </c>
      <c r="I1613" s="220">
        <f>+VLOOKUP(B:B,INSUMOS!A:H,5,FALSE)</f>
        <v>0</v>
      </c>
      <c r="J1613" s="220">
        <f t="shared" si="246"/>
        <v>0</v>
      </c>
      <c r="K1613" s="57"/>
      <c r="L1613" s="103"/>
    </row>
    <row r="1614" spans="1:12" ht="15" outlineLevel="1" x14ac:dyDescent="0.2">
      <c r="A1614" s="270"/>
      <c r="B1614" s="270" t="s">
        <v>311</v>
      </c>
      <c r="C1614" s="217" t="str">
        <f>+VLOOKUP(B:B,INSUMOS!A:C,2,FALSE)</f>
        <v>ACPM</v>
      </c>
      <c r="D1614" s="190" t="str">
        <f>+VLOOKUP(B:B,INSUMOS!A:C,3,FALSE)</f>
        <v>GAL</v>
      </c>
      <c r="E1614" s="218">
        <v>0.15</v>
      </c>
      <c r="F1614" s="240">
        <v>4.4999999999999997E-3</v>
      </c>
      <c r="G1614" s="220">
        <f>+VLOOKUP(B:B,INSUMOS!A:H,4,FALSE)</f>
        <v>10935.447825408</v>
      </c>
      <c r="H1614" s="220">
        <f t="shared" si="246"/>
        <v>1689.5266890255361</v>
      </c>
      <c r="I1614" s="220">
        <f>+VLOOKUP(B:B,INSUMOS!A:H,5,FALSE)</f>
        <v>0</v>
      </c>
      <c r="J1614" s="220">
        <f t="shared" si="246"/>
        <v>0</v>
      </c>
      <c r="K1614" s="57"/>
      <c r="L1614" s="103"/>
    </row>
    <row r="1615" spans="1:12" ht="15" outlineLevel="1" x14ac:dyDescent="0.2">
      <c r="A1615" s="270"/>
      <c r="B1615" s="270" t="s">
        <v>2235</v>
      </c>
      <c r="C1615" s="217" t="str">
        <f>+VLOOKUP(B:B,APUS!A:C,3,FALSE)</f>
        <v>CONCRETO 1:2:3 (3,000PSI APROX,) MEZCLA EN OBRA- OBRAS VARIAS</v>
      </c>
      <c r="D1615" s="190" t="str">
        <f>+VLOOKUP(B:B,APUS!A:D,4,FALSE)</f>
        <v>M3</v>
      </c>
      <c r="E1615" s="277">
        <f>0.12*0.17</f>
        <v>2.0400000000000001E-2</v>
      </c>
      <c r="F1615" s="284">
        <f>+E1615*0.03</f>
        <v>6.1200000000000002E-4</v>
      </c>
      <c r="G1615" s="220">
        <f>+VLOOKUP(B:B,APUS!A:N,8,FALSE)</f>
        <v>642698.43404572189</v>
      </c>
      <c r="H1615" s="220">
        <f t="shared" si="246"/>
        <v>13504.379496168711</v>
      </c>
      <c r="I1615" s="220">
        <f>+VLOOKUP(B:B,APUS!A:N,10,FALSE)</f>
        <v>0</v>
      </c>
      <c r="J1615" s="220">
        <f t="shared" si="246"/>
        <v>0</v>
      </c>
      <c r="K1615" s="57"/>
      <c r="L1615" s="103"/>
    </row>
    <row r="1616" spans="1:12" ht="15" outlineLevel="1" x14ac:dyDescent="0.2">
      <c r="A1616" s="270"/>
      <c r="B1616" s="270" t="s">
        <v>381</v>
      </c>
      <c r="C1616" s="217" t="str">
        <f>+VLOOKUP(B:B,INSUMOS!A:C,2,FALSE)</f>
        <v>ACERO CORRUG, FIG,1/4” A 1” 60,000 PSI</v>
      </c>
      <c r="D1616" s="190" t="str">
        <f>+VLOOKUP(B:B,INSUMOS!A:C,3,FALSE)</f>
        <v>KG</v>
      </c>
      <c r="E1616" s="218">
        <v>4.1100000000000003</v>
      </c>
      <c r="F1616" s="240">
        <v>0.12330000000000001</v>
      </c>
      <c r="G1616" s="220">
        <f>+VLOOKUP(B:B,INSUMOS!A:H,4,FALSE)</f>
        <v>6274.045605888</v>
      </c>
      <c r="H1616" s="220">
        <f t="shared" si="246"/>
        <v>26559.917263405674</v>
      </c>
      <c r="I1616" s="220">
        <f>+VLOOKUP(B:B,INSUMOS!A:H,5,FALSE)</f>
        <v>0</v>
      </c>
      <c r="J1616" s="220">
        <f t="shared" si="246"/>
        <v>0</v>
      </c>
      <c r="K1616" s="57"/>
      <c r="L1616" s="103"/>
    </row>
    <row r="1617" spans="1:12" ht="15" outlineLevel="1" x14ac:dyDescent="0.2">
      <c r="A1617" s="270"/>
      <c r="B1617" s="270" t="s">
        <v>596</v>
      </c>
      <c r="C1617" s="217" t="str">
        <f>+VLOOKUP(B:B,INSUMOS!A:C,2,FALSE)</f>
        <v>ALAMBRE NEGRO</v>
      </c>
      <c r="D1617" s="190" t="str">
        <f>+VLOOKUP(B:B,INSUMOS!A:C,3,FALSE)</f>
        <v>KG</v>
      </c>
      <c r="E1617" s="218">
        <v>0.28000000000000003</v>
      </c>
      <c r="F1617" s="240">
        <v>8.4000000000000012E-3</v>
      </c>
      <c r="G1617" s="220">
        <f>+VLOOKUP(B:B,INSUMOS!A:H,4,FALSE)</f>
        <v>11219.712276787201</v>
      </c>
      <c r="H1617" s="220">
        <f t="shared" si="246"/>
        <v>3235.7650206254293</v>
      </c>
      <c r="I1617" s="220">
        <f>+VLOOKUP(B:B,INSUMOS!A:H,5,FALSE)</f>
        <v>0</v>
      </c>
      <c r="J1617" s="220">
        <f t="shared" si="246"/>
        <v>0</v>
      </c>
      <c r="K1617" s="57"/>
      <c r="L1617" s="103"/>
    </row>
    <row r="1618" spans="1:12" ht="15" outlineLevel="1" x14ac:dyDescent="0.2">
      <c r="A1618" s="270"/>
      <c r="B1618" s="270" t="s">
        <v>523</v>
      </c>
      <c r="C1618" s="217" t="str">
        <f>+VLOOKUP(B:B,INSUMOS!A:C,2,FALSE)</f>
        <v>TABLA CHAPA EN ORDINARIO 2,90 X 0,18 X 0,02</v>
      </c>
      <c r="D1618" s="190" t="str">
        <f>+VLOOKUP(B:B,INSUMOS!A:C,3,FALSE)</f>
        <v>UN</v>
      </c>
      <c r="E1618" s="218">
        <v>0.69</v>
      </c>
      <c r="F1618" s="240">
        <v>2.0699999999999996E-2</v>
      </c>
      <c r="G1618" s="220">
        <f>+VLOOKUP(B:B,INSUMOS!A:H,4,FALSE)</f>
        <v>14508.591197184</v>
      </c>
      <c r="H1618" s="220">
        <f t="shared" si="246"/>
        <v>10311.255763838666</v>
      </c>
      <c r="I1618" s="220">
        <f>+VLOOKUP(B:B,INSUMOS!A:H,5,FALSE)</f>
        <v>0</v>
      </c>
      <c r="J1618" s="220">
        <f t="shared" si="246"/>
        <v>0</v>
      </c>
      <c r="K1618" s="57"/>
      <c r="L1618" s="103"/>
    </row>
    <row r="1619" spans="1:12" ht="15" outlineLevel="1" x14ac:dyDescent="0.2">
      <c r="A1619" s="270"/>
      <c r="B1619" s="270" t="s">
        <v>598</v>
      </c>
      <c r="C1619" s="217" t="str">
        <f>+VLOOKUP(B:B,INSUMOS!A:C,2,FALSE)</f>
        <v>PUNTILLA CON CABEZA 2"</v>
      </c>
      <c r="D1619" s="190" t="str">
        <f>+VLOOKUP(B:B,INSUMOS!A:C,3,FALSE)</f>
        <v>LB</v>
      </c>
      <c r="E1619" s="218">
        <v>0.17599999999999999</v>
      </c>
      <c r="F1619" s="240">
        <v>5.2799999999999991E-3</v>
      </c>
      <c r="G1619" s="220">
        <f>+VLOOKUP(B:B,INSUMOS!A:H,4,FALSE)</f>
        <v>8574.6899248128011</v>
      </c>
      <c r="H1619" s="220">
        <f t="shared" si="246"/>
        <v>1554.4197895700645</v>
      </c>
      <c r="I1619" s="220">
        <f>+VLOOKUP(B:B,INSUMOS!A:H,5,FALSE)</f>
        <v>0</v>
      </c>
      <c r="J1619" s="220">
        <f t="shared" si="246"/>
        <v>0</v>
      </c>
      <c r="K1619" s="57"/>
      <c r="L1619" s="103"/>
    </row>
    <row r="1620" spans="1:12" ht="15" outlineLevel="1" x14ac:dyDescent="0.2">
      <c r="A1620" s="270"/>
      <c r="B1620" s="270" t="s">
        <v>283</v>
      </c>
      <c r="C1620" s="217" t="str">
        <f>+VLOOKUP(B:B,INSUMOS!A:C,2,FALSE)</f>
        <v>ANDAMIO TUBULAR 15*15 C/CRUCETA</v>
      </c>
      <c r="D1620" s="190" t="str">
        <f>+VLOOKUP(B:B,INSUMOS!A:C,3,FALSE)</f>
        <v>DIA</v>
      </c>
      <c r="E1620" s="218">
        <v>0.25</v>
      </c>
      <c r="F1620" s="240"/>
      <c r="G1620" s="220">
        <f>+VLOOKUP(B:B,INSUMOS!A:H,4,FALSE)</f>
        <v>3667.3493760000001</v>
      </c>
      <c r="H1620" s="220">
        <f t="shared" si="246"/>
        <v>916.83734400000003</v>
      </c>
      <c r="I1620" s="220">
        <f>+VLOOKUP(B:B,INSUMOS!A:H,5,FALSE)</f>
        <v>0</v>
      </c>
      <c r="J1620" s="220">
        <f t="shared" si="246"/>
        <v>0</v>
      </c>
      <c r="K1620" s="57"/>
      <c r="L1620" s="103"/>
    </row>
    <row r="1621" spans="1:12" ht="15" outlineLevel="1" x14ac:dyDescent="0.2">
      <c r="A1621" s="270"/>
      <c r="B1621" s="270" t="s">
        <v>105</v>
      </c>
      <c r="C1621" s="217" t="str">
        <f>+VLOOKUP(B:B,INSUMOS!A:C,2,FALSE)</f>
        <v>CUADRILLA AA  (OFICIAL + 2 AYUDANTE)- ALBAÑILERIA CON PRESTACIONES</v>
      </c>
      <c r="D1621" s="190" t="str">
        <f>+VLOOKUP(B:B,INSUMOS!A:C,3,FALSE)</f>
        <v>HC</v>
      </c>
      <c r="E1621" s="218">
        <v>1</v>
      </c>
      <c r="F1621" s="240"/>
      <c r="G1621" s="220">
        <f>+VLOOKUP(B:B,INSUMOS!A:H,4,FALSE)</f>
        <v>40394.268199999999</v>
      </c>
      <c r="H1621" s="220">
        <f t="shared" si="246"/>
        <v>40394.268199999999</v>
      </c>
      <c r="I1621" s="220">
        <f>+VLOOKUP(B:B,INSUMOS!A:H,5,FALSE)</f>
        <v>0</v>
      </c>
      <c r="J1621" s="220">
        <f t="shared" si="246"/>
        <v>0</v>
      </c>
      <c r="K1621" s="57"/>
      <c r="L1621" s="103"/>
    </row>
    <row r="1622" spans="1:12" x14ac:dyDescent="0.2">
      <c r="A1622" s="271" t="s">
        <v>2242</v>
      </c>
      <c r="B1622" s="271"/>
      <c r="C1622" s="280" t="s">
        <v>2243</v>
      </c>
      <c r="D1622" s="268" t="s">
        <v>362</v>
      </c>
      <c r="E1622" s="237"/>
      <c r="F1622" s="281"/>
      <c r="G1622" s="282"/>
      <c r="H1622" s="282">
        <f>SUBTOTAL(9,H1623:H1631)</f>
        <v>118354.94907451597</v>
      </c>
      <c r="I1622" s="282"/>
      <c r="J1622" s="282">
        <f>SUBTOTAL(9,J1623:J1631)</f>
        <v>0</v>
      </c>
      <c r="K1622" s="57"/>
      <c r="L1622" s="103"/>
    </row>
    <row r="1623" spans="1:12" ht="15" outlineLevel="1" x14ac:dyDescent="0.2">
      <c r="A1623" s="270"/>
      <c r="B1623" s="270" t="s">
        <v>251</v>
      </c>
      <c r="C1623" s="217" t="str">
        <f>+VLOOKUP(B:B,INSUMOS!A:C,2,FALSE)</f>
        <v>HERRAMIENTA MENOR</v>
      </c>
      <c r="D1623" s="190" t="str">
        <f>+VLOOKUP(B:B,INSUMOS!A:C,3,FALSE)</f>
        <v>GLB</v>
      </c>
      <c r="E1623" s="218">
        <v>1.1752113225315959</v>
      </c>
      <c r="F1623" s="240"/>
      <c r="G1623" s="220">
        <f>+VLOOKUP(B:B,INSUMOS!A:H,4,FALSE)</f>
        <v>4066.5798144</v>
      </c>
      <c r="H1623" s="220">
        <f t="shared" ref="H1623:J1631" si="247">($E1623+$F1623)*G1623</f>
        <v>4779.0906418613158</v>
      </c>
      <c r="I1623" s="220">
        <f>+VLOOKUP(B:B,INSUMOS!A:H,5,FALSE)</f>
        <v>0</v>
      </c>
      <c r="J1623" s="220">
        <f t="shared" si="247"/>
        <v>0</v>
      </c>
      <c r="K1623" s="57"/>
      <c r="L1623" s="103"/>
    </row>
    <row r="1624" spans="1:12" ht="15" outlineLevel="1" x14ac:dyDescent="0.2">
      <c r="A1624" s="270"/>
      <c r="B1624" s="270" t="s">
        <v>311</v>
      </c>
      <c r="C1624" s="217" t="str">
        <f>+VLOOKUP(B:B,INSUMOS!A:C,2,FALSE)</f>
        <v>ACPM</v>
      </c>
      <c r="D1624" s="190" t="str">
        <f>+VLOOKUP(B:B,INSUMOS!A:C,3,FALSE)</f>
        <v>GAL</v>
      </c>
      <c r="E1624" s="218">
        <v>0.15</v>
      </c>
      <c r="F1624" s="240">
        <v>4.4999999999999997E-3</v>
      </c>
      <c r="G1624" s="220">
        <f>+VLOOKUP(B:B,INSUMOS!A:H,4,FALSE)</f>
        <v>10935.447825408</v>
      </c>
      <c r="H1624" s="220">
        <f t="shared" si="247"/>
        <v>1689.5266890255361</v>
      </c>
      <c r="I1624" s="220">
        <f>+VLOOKUP(B:B,INSUMOS!A:H,5,FALSE)</f>
        <v>0</v>
      </c>
      <c r="J1624" s="220">
        <f t="shared" si="247"/>
        <v>0</v>
      </c>
      <c r="K1624" s="57"/>
      <c r="L1624" s="103"/>
    </row>
    <row r="1625" spans="1:12" ht="15" outlineLevel="1" x14ac:dyDescent="0.2">
      <c r="A1625" s="270"/>
      <c r="B1625" s="270" t="s">
        <v>2235</v>
      </c>
      <c r="C1625" s="217" t="str">
        <f>+VLOOKUP(B:B,APUS!A:C,3,FALSE)</f>
        <v>CONCRETO 1:2:3 (3,000PSI APROX,) MEZCLA EN OBRA- OBRAS VARIAS</v>
      </c>
      <c r="D1625" s="190" t="str">
        <f>+VLOOKUP(B:B,APUS!A:D,4,FALSE)</f>
        <v>M3</v>
      </c>
      <c r="E1625" s="277">
        <v>2.3E-2</v>
      </c>
      <c r="F1625" s="284">
        <v>1.15E-3</v>
      </c>
      <c r="G1625" s="220">
        <f>+VLOOKUP(B:B,APUS!A:N,8,FALSE)</f>
        <v>642698.43404572189</v>
      </c>
      <c r="H1625" s="220">
        <f t="shared" si="247"/>
        <v>15521.167182204183</v>
      </c>
      <c r="I1625" s="220">
        <f>+VLOOKUP(B:B,APUS!A:N,10,FALSE)</f>
        <v>0</v>
      </c>
      <c r="J1625" s="220">
        <f t="shared" si="247"/>
        <v>0</v>
      </c>
      <c r="K1625" s="57"/>
      <c r="L1625" s="103"/>
    </row>
    <row r="1626" spans="1:12" ht="15" outlineLevel="1" x14ac:dyDescent="0.2">
      <c r="A1626" s="270"/>
      <c r="B1626" s="270" t="s">
        <v>381</v>
      </c>
      <c r="C1626" s="217" t="str">
        <f>+VLOOKUP(B:B,INSUMOS!A:C,2,FALSE)</f>
        <v>ACERO CORRUG, FIG,1/4” A 1” 60,000 PSI</v>
      </c>
      <c r="D1626" s="190" t="str">
        <f>+VLOOKUP(B:B,INSUMOS!A:C,3,FALSE)</f>
        <v>KG</v>
      </c>
      <c r="E1626" s="218">
        <v>3.21</v>
      </c>
      <c r="F1626" s="240">
        <v>9.6299999999999997E-2</v>
      </c>
      <c r="G1626" s="220">
        <f>+VLOOKUP(B:B,INSUMOS!A:H,4,FALSE)</f>
        <v>6274.045605888</v>
      </c>
      <c r="H1626" s="220">
        <f t="shared" si="247"/>
        <v>20743.876986747491</v>
      </c>
      <c r="I1626" s="220">
        <f>+VLOOKUP(B:B,INSUMOS!A:H,5,FALSE)</f>
        <v>0</v>
      </c>
      <c r="J1626" s="220">
        <f t="shared" si="247"/>
        <v>0</v>
      </c>
      <c r="K1626" s="57"/>
      <c r="L1626" s="103"/>
    </row>
    <row r="1627" spans="1:12" ht="15" outlineLevel="1" x14ac:dyDescent="0.2">
      <c r="A1627" s="270"/>
      <c r="B1627" s="270" t="s">
        <v>596</v>
      </c>
      <c r="C1627" s="217" t="str">
        <f>+VLOOKUP(B:B,INSUMOS!A:C,2,FALSE)</f>
        <v>ALAMBRE NEGRO</v>
      </c>
      <c r="D1627" s="190" t="str">
        <f>+VLOOKUP(B:B,INSUMOS!A:C,3,FALSE)</f>
        <v>KG</v>
      </c>
      <c r="E1627" s="218">
        <v>0.33</v>
      </c>
      <c r="F1627" s="240">
        <v>9.9000000000000008E-3</v>
      </c>
      <c r="G1627" s="220">
        <f>+VLOOKUP(B:B,INSUMOS!A:H,4,FALSE)</f>
        <v>11219.712276787201</v>
      </c>
      <c r="H1627" s="220">
        <f t="shared" si="247"/>
        <v>3813.5802028799699</v>
      </c>
      <c r="I1627" s="220">
        <f>+VLOOKUP(B:B,INSUMOS!A:H,5,FALSE)</f>
        <v>0</v>
      </c>
      <c r="J1627" s="220">
        <f t="shared" si="247"/>
        <v>0</v>
      </c>
      <c r="K1627" s="57"/>
      <c r="L1627" s="103"/>
    </row>
    <row r="1628" spans="1:12" ht="15" outlineLevel="1" x14ac:dyDescent="0.2">
      <c r="A1628" s="270"/>
      <c r="B1628" s="270" t="s">
        <v>525</v>
      </c>
      <c r="C1628" s="217" t="str">
        <f>+VLOOKUP(B:B,INSUMOS!A:C,2,FALSE)</f>
        <v>TABLA CHAPA EN ORDINARIO 2,90 X 0,13 X 0,02</v>
      </c>
      <c r="D1628" s="190" t="str">
        <f>+VLOOKUP(B:B,INSUMOS!A:C,3,FALSE)</f>
        <v>UN</v>
      </c>
      <c r="E1628" s="218">
        <v>1.03</v>
      </c>
      <c r="F1628" s="240">
        <v>3.09E-2</v>
      </c>
      <c r="G1628" s="220">
        <f>+VLOOKUP(B:B,INSUMOS!A:H,4,FALSE)</f>
        <v>11218.561007616001</v>
      </c>
      <c r="H1628" s="220">
        <f t="shared" si="247"/>
        <v>11901.771372979814</v>
      </c>
      <c r="I1628" s="220">
        <f>+VLOOKUP(B:B,INSUMOS!A:H,5,FALSE)</f>
        <v>0</v>
      </c>
      <c r="J1628" s="220">
        <f t="shared" si="247"/>
        <v>0</v>
      </c>
      <c r="K1628" s="57"/>
      <c r="L1628" s="103"/>
    </row>
    <row r="1629" spans="1:12" ht="15" outlineLevel="1" x14ac:dyDescent="0.2">
      <c r="A1629" s="270"/>
      <c r="B1629" s="270" t="s">
        <v>598</v>
      </c>
      <c r="C1629" s="217" t="str">
        <f>+VLOOKUP(B:B,INSUMOS!A:C,2,FALSE)</f>
        <v>PUNTILLA CON CABEZA 2"</v>
      </c>
      <c r="D1629" s="190" t="str">
        <f>+VLOOKUP(B:B,INSUMOS!A:C,3,FALSE)</f>
        <v>LB</v>
      </c>
      <c r="E1629" s="218">
        <v>0.26500000000000001</v>
      </c>
      <c r="F1629" s="240">
        <v>7.9500000000000005E-3</v>
      </c>
      <c r="G1629" s="220">
        <f>+VLOOKUP(B:B,INSUMOS!A:H,4,FALSE)</f>
        <v>8574.6899248128011</v>
      </c>
      <c r="H1629" s="220">
        <f t="shared" si="247"/>
        <v>2340.4616149776543</v>
      </c>
      <c r="I1629" s="220">
        <f>+VLOOKUP(B:B,INSUMOS!A:H,5,FALSE)</f>
        <v>0</v>
      </c>
      <c r="J1629" s="220">
        <f t="shared" si="247"/>
        <v>0</v>
      </c>
      <c r="K1629" s="57"/>
      <c r="L1629" s="103"/>
    </row>
    <row r="1630" spans="1:12" ht="15" outlineLevel="1" x14ac:dyDescent="0.2">
      <c r="A1630" s="270"/>
      <c r="B1630" s="270" t="s">
        <v>283</v>
      </c>
      <c r="C1630" s="217" t="str">
        <f>+VLOOKUP(B:B,INSUMOS!A:C,2,FALSE)</f>
        <v>ANDAMIO TUBULAR 15*15 C/CRUCETA</v>
      </c>
      <c r="D1630" s="190" t="str">
        <f>+VLOOKUP(B:B,INSUMOS!A:C,3,FALSE)</f>
        <v>DIA</v>
      </c>
      <c r="E1630" s="218">
        <v>0.14000000000000001</v>
      </c>
      <c r="F1630" s="240"/>
      <c r="G1630" s="220">
        <f>+VLOOKUP(B:B,INSUMOS!A:H,4,FALSE)</f>
        <v>3667.3493760000001</v>
      </c>
      <c r="H1630" s="220">
        <f t="shared" si="247"/>
        <v>513.42891264000002</v>
      </c>
      <c r="I1630" s="220">
        <f>+VLOOKUP(B:B,INSUMOS!A:H,5,FALSE)</f>
        <v>0</v>
      </c>
      <c r="J1630" s="220">
        <f t="shared" si="247"/>
        <v>0</v>
      </c>
      <c r="K1630" s="57"/>
      <c r="L1630" s="103"/>
    </row>
    <row r="1631" spans="1:12" ht="30" outlineLevel="1" x14ac:dyDescent="0.2">
      <c r="A1631" s="270"/>
      <c r="B1631" s="270" t="s">
        <v>101</v>
      </c>
      <c r="C1631" s="217" t="str">
        <f>+VLOOKUP(B:B,INSUMOS!A:C,2,FALSE)</f>
        <v>CUADRILLA (HORA OFICIAL INSTALACIONES CON PRESTACIONES + HORA DE 2 AYUDANTES INSTALACIONES CON PRESTACIONES)</v>
      </c>
      <c r="D1631" s="190" t="str">
        <f>+VLOOKUP(B:B,INSUMOS!A:C,3,FALSE)</f>
        <v>HC</v>
      </c>
      <c r="E1631" s="218">
        <v>1.2</v>
      </c>
      <c r="F1631" s="240"/>
      <c r="G1631" s="220">
        <f>+VLOOKUP(B:B,INSUMOS!A:H,4,FALSE)</f>
        <v>47543.371226000003</v>
      </c>
      <c r="H1631" s="220">
        <f t="shared" si="247"/>
        <v>57052.045471199999</v>
      </c>
      <c r="I1631" s="220">
        <f>+VLOOKUP(B:B,INSUMOS!A:H,5,FALSE)</f>
        <v>0</v>
      </c>
      <c r="J1631" s="220">
        <f t="shared" si="247"/>
        <v>0</v>
      </c>
      <c r="K1631" s="57"/>
      <c r="L1631" s="103"/>
    </row>
    <row r="1632" spans="1:12" x14ac:dyDescent="0.2">
      <c r="A1632" s="285" t="s">
        <v>2235</v>
      </c>
      <c r="B1632" s="285" t="s">
        <v>2244</v>
      </c>
      <c r="C1632" s="280" t="s">
        <v>2245</v>
      </c>
      <c r="D1632" s="268" t="s">
        <v>124</v>
      </c>
      <c r="E1632" s="286"/>
      <c r="F1632" s="226"/>
      <c r="G1632" s="282"/>
      <c r="H1632" s="282">
        <f>SUBTOTAL(9,H1633:H1639)</f>
        <v>642698.43404572189</v>
      </c>
      <c r="I1632" s="282"/>
      <c r="J1632" s="282">
        <f>SUBTOTAL(9,J1633:J1639)</f>
        <v>0</v>
      </c>
      <c r="K1632" s="57"/>
      <c r="L1632" s="103"/>
    </row>
    <row r="1633" spans="1:16" ht="15" outlineLevel="1" x14ac:dyDescent="0.2">
      <c r="A1633" s="270"/>
      <c r="B1633" s="270" t="s">
        <v>251</v>
      </c>
      <c r="C1633" s="217" t="str">
        <f>+VLOOKUP(B:B,INSUMOS!A:C,2,FALSE)</f>
        <v>HERRAMIENTA MENOR</v>
      </c>
      <c r="D1633" s="190" t="str">
        <f>+VLOOKUP(B:B,INSUMOS!A:C,3,FALSE)</f>
        <v>GLB</v>
      </c>
      <c r="E1633" s="218">
        <v>0.36674148089298547</v>
      </c>
      <c r="F1633" s="240"/>
      <c r="G1633" s="220">
        <f>+VLOOKUP(B:B,INSUMOS!A:H,4,FALSE)</f>
        <v>4066.5798144</v>
      </c>
      <c r="H1633" s="220">
        <f t="shared" ref="H1633:J1639" si="248">($E1633+$F1633)*G1633</f>
        <v>1491.383503302578</v>
      </c>
      <c r="I1633" s="220">
        <f>+VLOOKUP(B:B,INSUMOS!A:H,5,FALSE)</f>
        <v>0</v>
      </c>
      <c r="J1633" s="220">
        <f t="shared" si="248"/>
        <v>0</v>
      </c>
      <c r="K1633" s="57"/>
      <c r="L1633" s="103"/>
    </row>
    <row r="1634" spans="1:16" ht="15" outlineLevel="1" x14ac:dyDescent="0.2">
      <c r="A1634" s="270"/>
      <c r="B1634" s="270" t="s">
        <v>190</v>
      </c>
      <c r="C1634" s="217" t="str">
        <f>+VLOOKUP(B:B,INSUMOS!A:C,2,FALSE)</f>
        <v>CEMENTO GRIS</v>
      </c>
      <c r="D1634" s="190" t="str">
        <f>+VLOOKUP(B:B,INSUMOS!A:C,3,FALSE)</f>
        <v>KG</v>
      </c>
      <c r="E1634" s="218">
        <v>350</v>
      </c>
      <c r="F1634" s="240">
        <v>17.5</v>
      </c>
      <c r="G1634" s="220">
        <f>+VLOOKUP(B:B,INSUMOS!A:H,4,FALSE)</f>
        <v>635.05492991999995</v>
      </c>
      <c r="H1634" s="220">
        <f t="shared" si="248"/>
        <v>233382.68674559999</v>
      </c>
      <c r="I1634" s="220">
        <f>+VLOOKUP(B:B,INSUMOS!A:H,5,FALSE)</f>
        <v>0</v>
      </c>
      <c r="J1634" s="220">
        <f t="shared" si="248"/>
        <v>0</v>
      </c>
      <c r="K1634" s="57"/>
      <c r="L1634" s="103"/>
    </row>
    <row r="1635" spans="1:16" ht="15" outlineLevel="1" x14ac:dyDescent="0.2">
      <c r="A1635" s="270"/>
      <c r="B1635" s="270" t="s">
        <v>160</v>
      </c>
      <c r="C1635" s="217" t="str">
        <f>+VLOOKUP(B:B,INSUMOS!A:C,2,FALSE)</f>
        <v>ARENA LAVADA DE RÍO (INCLUYE TRANSPORTE)</v>
      </c>
      <c r="D1635" s="190" t="str">
        <f>+VLOOKUP(B:B,INSUMOS!A:C,3,FALSE)</f>
        <v>M3</v>
      </c>
      <c r="E1635" s="218">
        <v>0.56000000000000005</v>
      </c>
      <c r="F1635" s="240">
        <v>1.6800000000000002E-2</v>
      </c>
      <c r="G1635" s="220">
        <f>+VLOOKUP(B:B,INSUMOS!A:H,4,FALSE)</f>
        <v>261449.51500800002</v>
      </c>
      <c r="H1635" s="220">
        <f t="shared" si="248"/>
        <v>150804.08025661443</v>
      </c>
      <c r="I1635" s="220">
        <f>+VLOOKUP(B:B,INSUMOS!A:H,5,FALSE)</f>
        <v>0</v>
      </c>
      <c r="J1635" s="220">
        <f t="shared" si="248"/>
        <v>0</v>
      </c>
      <c r="K1635" s="57"/>
      <c r="L1635" s="103"/>
    </row>
    <row r="1636" spans="1:16" ht="15" outlineLevel="1" x14ac:dyDescent="0.2">
      <c r="A1636" s="270"/>
      <c r="B1636" s="270" t="s">
        <v>152</v>
      </c>
      <c r="C1636" s="217" t="str">
        <f>+VLOOKUP(B:B,INSUMOS!A:C,2,FALSE)</f>
        <v>GRAVILLA DE RÍO DE 1/2" (INCLUYE TRANSPORTE)</v>
      </c>
      <c r="D1636" s="190" t="str">
        <f>+VLOOKUP(B:B,INSUMOS!A:C,3,FALSE)</f>
        <v>M3</v>
      </c>
      <c r="E1636" s="218">
        <v>0.84</v>
      </c>
      <c r="F1636" s="240">
        <v>2.5199999999999997E-2</v>
      </c>
      <c r="G1636" s="220">
        <f>+VLOOKUP(B:B,INSUMOS!A:H,4,FALSE)</f>
        <v>264420.53222400002</v>
      </c>
      <c r="H1636" s="220">
        <f t="shared" si="248"/>
        <v>228776.64448020482</v>
      </c>
      <c r="I1636" s="220">
        <f>+VLOOKUP(B:B,INSUMOS!A:H,5,FALSE)</f>
        <v>0</v>
      </c>
      <c r="J1636" s="220">
        <f t="shared" si="248"/>
        <v>0</v>
      </c>
      <c r="K1636" s="57"/>
      <c r="L1636" s="103"/>
    </row>
    <row r="1637" spans="1:16" ht="15" outlineLevel="1" x14ac:dyDescent="0.2">
      <c r="A1637" s="270"/>
      <c r="B1637" s="270" t="s">
        <v>260</v>
      </c>
      <c r="C1637" s="217" t="str">
        <f>+VLOOKUP(B:B,INSUMOS!A:C,2,FALSE)</f>
        <v>MEZCLADORA A GASOLINA (1,5 BULTOS)</v>
      </c>
      <c r="D1637" s="190" t="str">
        <f>+VLOOKUP(B:B,INSUMOS!A:C,3,FALSE)</f>
        <v>DIA</v>
      </c>
      <c r="E1637" s="218">
        <v>0.13</v>
      </c>
      <c r="F1637" s="240"/>
      <c r="G1637" s="220">
        <f>+VLOOKUP(B:B,INSUMOS!A:H,4,FALSE)</f>
        <v>61896.192000000003</v>
      </c>
      <c r="H1637" s="220">
        <f t="shared" si="248"/>
        <v>8046.5049600000002</v>
      </c>
      <c r="I1637" s="220">
        <f>+VLOOKUP(B:B,INSUMOS!A:H,5,FALSE)</f>
        <v>0</v>
      </c>
      <c r="J1637" s="220">
        <f t="shared" si="248"/>
        <v>0</v>
      </c>
      <c r="K1637" s="57"/>
      <c r="L1637" s="103"/>
    </row>
    <row r="1638" spans="1:16" ht="15" outlineLevel="1" x14ac:dyDescent="0.2">
      <c r="A1638" s="270"/>
      <c r="B1638" s="270" t="s">
        <v>14</v>
      </c>
      <c r="C1638" s="217" t="str">
        <f>+VLOOKUP(B:B,INSUMOS!A:C,2,FALSE)</f>
        <v>AYUDANTE ALBAÑILERÍA CON PRESTACIONES</v>
      </c>
      <c r="D1638" s="190" t="str">
        <f>+VLOOKUP(B:B,INSUMOS!A:C,3,FALSE)</f>
        <v>HH</v>
      </c>
      <c r="E1638" s="218">
        <v>1</v>
      </c>
      <c r="F1638" s="240"/>
      <c r="G1638" s="220">
        <f>+VLOOKUP(B:B,INSUMOS!A:H,4,FALSE)</f>
        <v>11762.758904</v>
      </c>
      <c r="H1638" s="220">
        <f t="shared" si="248"/>
        <v>11762.758904</v>
      </c>
      <c r="I1638" s="220">
        <f>+VLOOKUP(B:B,INSUMOS!A:H,5,FALSE)</f>
        <v>0</v>
      </c>
      <c r="J1638" s="220">
        <f t="shared" si="248"/>
        <v>0</v>
      </c>
      <c r="K1638" s="57"/>
      <c r="L1638" s="103"/>
      <c r="P1638" s="116"/>
    </row>
    <row r="1639" spans="1:16" ht="15" outlineLevel="1" x14ac:dyDescent="0.2">
      <c r="A1639" s="270"/>
      <c r="B1639" s="270" t="s">
        <v>12</v>
      </c>
      <c r="C1639" s="217" t="str">
        <f>+VLOOKUP(B:B,INSUMOS!A:C,2,FALSE)</f>
        <v xml:space="preserve">OFICIAL ALBAÑILERIA CON PRESTACIONES </v>
      </c>
      <c r="D1639" s="190" t="str">
        <f>+VLOOKUP(B:B,INSUMOS!A:C,3,FALSE)</f>
        <v>HH</v>
      </c>
      <c r="E1639" s="218">
        <v>0.5</v>
      </c>
      <c r="F1639" s="240"/>
      <c r="G1639" s="220">
        <f>+VLOOKUP(B:B,INSUMOS!A:H,4,FALSE)</f>
        <v>16868.750391999998</v>
      </c>
      <c r="H1639" s="220">
        <f t="shared" si="248"/>
        <v>8434.3751959999991</v>
      </c>
      <c r="I1639" s="220">
        <f>+VLOOKUP(B:B,INSUMOS!A:H,5,FALSE)</f>
        <v>0</v>
      </c>
      <c r="J1639" s="220">
        <f t="shared" si="248"/>
        <v>0</v>
      </c>
      <c r="K1639" s="57"/>
      <c r="L1639" s="103"/>
    </row>
    <row r="1640" spans="1:16" x14ac:dyDescent="0.2">
      <c r="A1640" s="285" t="s">
        <v>2246</v>
      </c>
      <c r="B1640" s="285" t="s">
        <v>2247</v>
      </c>
      <c r="C1640" s="280" t="s">
        <v>2248</v>
      </c>
      <c r="D1640" s="268" t="s">
        <v>124</v>
      </c>
      <c r="E1640" s="286"/>
      <c r="F1640" s="226"/>
      <c r="G1640" s="282"/>
      <c r="H1640" s="282">
        <f>SUBTOTAL(9,H1641:H1647)</f>
        <v>672855.92998530588</v>
      </c>
      <c r="I1640" s="282"/>
      <c r="J1640" s="282">
        <f>SUBTOTAL(9,J1641:J1647)</f>
        <v>0</v>
      </c>
      <c r="K1640" s="57"/>
      <c r="L1640" s="103"/>
    </row>
    <row r="1641" spans="1:16" ht="15" outlineLevel="1" x14ac:dyDescent="0.2">
      <c r="A1641" s="270"/>
      <c r="B1641" s="270" t="s">
        <v>251</v>
      </c>
      <c r="C1641" s="217" t="str">
        <f>+VLOOKUP(B:B,INSUMOS!A:C,2,FALSE)</f>
        <v>HERRAMIENTA MENOR</v>
      </c>
      <c r="D1641" s="190" t="str">
        <f>+VLOOKUP(B:B,INSUMOS!A:C,3,FALSE)</f>
        <v>GLB</v>
      </c>
      <c r="E1641" s="218">
        <v>0.36674148089298547</v>
      </c>
      <c r="F1641" s="240"/>
      <c r="G1641" s="220">
        <f>+VLOOKUP(B:B,INSUMOS!A:H,4,FALSE)</f>
        <v>4066.5798144</v>
      </c>
      <c r="H1641" s="220">
        <f t="shared" ref="H1641:J1647" si="249">($E1641+$F1641)*G1641</f>
        <v>1491.383503302578</v>
      </c>
      <c r="I1641" s="220">
        <f>+VLOOKUP(B:B,INSUMOS!A:H,5,FALSE)</f>
        <v>0</v>
      </c>
      <c r="J1641" s="220">
        <f t="shared" si="249"/>
        <v>0</v>
      </c>
      <c r="K1641" s="57"/>
      <c r="L1641" s="103"/>
    </row>
    <row r="1642" spans="1:16" ht="15" outlineLevel="1" x14ac:dyDescent="0.2">
      <c r="A1642" s="270"/>
      <c r="B1642" s="270" t="s">
        <v>190</v>
      </c>
      <c r="C1642" s="217" t="str">
        <f>+VLOOKUP(B:B,INSUMOS!A:C,2,FALSE)</f>
        <v>CEMENTO GRIS</v>
      </c>
      <c r="D1642" s="190" t="str">
        <f>+VLOOKUP(B:B,INSUMOS!A:C,3,FALSE)</f>
        <v>KG</v>
      </c>
      <c r="E1642" s="218">
        <v>420</v>
      </c>
      <c r="F1642" s="240">
        <v>21.25</v>
      </c>
      <c r="G1642" s="220">
        <f>+VLOOKUP(B:B,INSUMOS!A:H,4,FALSE)</f>
        <v>635.05492991999995</v>
      </c>
      <c r="H1642" s="220">
        <f t="shared" si="249"/>
        <v>280217.98782719998</v>
      </c>
      <c r="I1642" s="220">
        <f>+VLOOKUP(B:B,INSUMOS!A:H,5,FALSE)</f>
        <v>0</v>
      </c>
      <c r="J1642" s="220">
        <f t="shared" si="249"/>
        <v>0</v>
      </c>
      <c r="K1642" s="57"/>
      <c r="L1642" s="103"/>
      <c r="P1642" s="116"/>
    </row>
    <row r="1643" spans="1:16" ht="15" outlineLevel="1" x14ac:dyDescent="0.2">
      <c r="A1643" s="270"/>
      <c r="B1643" s="270" t="s">
        <v>160</v>
      </c>
      <c r="C1643" s="217" t="str">
        <f>+VLOOKUP(B:B,INSUMOS!A:C,2,FALSE)</f>
        <v>ARENA LAVADA DE RÍO (INCLUYE TRANSPORTE)</v>
      </c>
      <c r="D1643" s="190" t="str">
        <f>+VLOOKUP(B:B,INSUMOS!A:C,3,FALSE)</f>
        <v>M3</v>
      </c>
      <c r="E1643" s="218">
        <v>0.67</v>
      </c>
      <c r="F1643" s="240">
        <v>2.01E-2</v>
      </c>
      <c r="G1643" s="220">
        <f>+VLOOKUP(B:B,INSUMOS!A:H,4,FALSE)</f>
        <v>261449.51500800002</v>
      </c>
      <c r="H1643" s="220">
        <f t="shared" si="249"/>
        <v>180426.31030702082</v>
      </c>
      <c r="I1643" s="220">
        <f>+VLOOKUP(B:B,INSUMOS!A:H,5,FALSE)</f>
        <v>0</v>
      </c>
      <c r="J1643" s="220">
        <f t="shared" si="249"/>
        <v>0</v>
      </c>
      <c r="K1643" s="57"/>
      <c r="L1643" s="103"/>
    </row>
    <row r="1644" spans="1:16" ht="15" outlineLevel="1" x14ac:dyDescent="0.2">
      <c r="A1644" s="270"/>
      <c r="B1644" s="270" t="s">
        <v>152</v>
      </c>
      <c r="C1644" s="217" t="str">
        <f>+VLOOKUP(B:B,INSUMOS!A:C,2,FALSE)</f>
        <v>GRAVILLA DE RÍO DE 1/2" (INCLUYE TRANSPORTE)</v>
      </c>
      <c r="D1644" s="190" t="str">
        <f>+VLOOKUP(B:B,INSUMOS!A:C,3,FALSE)</f>
        <v>M3</v>
      </c>
      <c r="E1644" s="218">
        <v>0.67</v>
      </c>
      <c r="F1644" s="240">
        <v>2.01E-2</v>
      </c>
      <c r="G1644" s="220">
        <f>+VLOOKUP(B:B,INSUMOS!A:H,4,FALSE)</f>
        <v>264420.53222400002</v>
      </c>
      <c r="H1644" s="220">
        <f t="shared" si="249"/>
        <v>182476.60928778243</v>
      </c>
      <c r="I1644" s="220">
        <f>+VLOOKUP(B:B,INSUMOS!A:H,5,FALSE)</f>
        <v>0</v>
      </c>
      <c r="J1644" s="220">
        <f t="shared" si="249"/>
        <v>0</v>
      </c>
      <c r="K1644" s="57"/>
      <c r="L1644" s="103"/>
    </row>
    <row r="1645" spans="1:16" ht="15" outlineLevel="1" x14ac:dyDescent="0.2">
      <c r="A1645" s="270"/>
      <c r="B1645" s="270" t="s">
        <v>260</v>
      </c>
      <c r="C1645" s="217" t="str">
        <f>+VLOOKUP(B:B,INSUMOS!A:C,2,FALSE)</f>
        <v>MEZCLADORA A GASOLINA (1,5 BULTOS)</v>
      </c>
      <c r="D1645" s="190" t="str">
        <f>+VLOOKUP(B:B,INSUMOS!A:C,3,FALSE)</f>
        <v>DIA</v>
      </c>
      <c r="E1645" s="218">
        <v>0.13</v>
      </c>
      <c r="F1645" s="240"/>
      <c r="G1645" s="220">
        <f>+VLOOKUP(B:B,INSUMOS!A:H,4,FALSE)</f>
        <v>61896.192000000003</v>
      </c>
      <c r="H1645" s="220">
        <f t="shared" si="249"/>
        <v>8046.5049600000002</v>
      </c>
      <c r="I1645" s="220">
        <f>+VLOOKUP(B:B,INSUMOS!A:H,5,FALSE)</f>
        <v>0</v>
      </c>
      <c r="J1645" s="220">
        <f t="shared" si="249"/>
        <v>0</v>
      </c>
      <c r="K1645" s="57"/>
      <c r="L1645" s="103"/>
    </row>
    <row r="1646" spans="1:16" ht="15" outlineLevel="1" x14ac:dyDescent="0.2">
      <c r="A1646" s="270"/>
      <c r="B1646" s="270" t="s">
        <v>14</v>
      </c>
      <c r="C1646" s="217" t="str">
        <f>+VLOOKUP(B:B,INSUMOS!A:C,2,FALSE)</f>
        <v>AYUDANTE ALBAÑILERÍA CON PRESTACIONES</v>
      </c>
      <c r="D1646" s="190" t="str">
        <f>+VLOOKUP(B:B,INSUMOS!A:C,3,FALSE)</f>
        <v>HH</v>
      </c>
      <c r="E1646" s="218">
        <v>1</v>
      </c>
      <c r="F1646" s="240"/>
      <c r="G1646" s="220">
        <f>+VLOOKUP(B:B,INSUMOS!A:H,4,FALSE)</f>
        <v>11762.758904</v>
      </c>
      <c r="H1646" s="220">
        <f t="shared" si="249"/>
        <v>11762.758904</v>
      </c>
      <c r="I1646" s="220">
        <f>+VLOOKUP(B:B,INSUMOS!A:H,5,FALSE)</f>
        <v>0</v>
      </c>
      <c r="J1646" s="220">
        <f t="shared" si="249"/>
        <v>0</v>
      </c>
      <c r="K1646" s="57"/>
      <c r="L1646" s="103"/>
      <c r="P1646" s="116"/>
    </row>
    <row r="1647" spans="1:16" ht="15" outlineLevel="1" x14ac:dyDescent="0.2">
      <c r="A1647" s="270"/>
      <c r="B1647" s="270" t="s">
        <v>12</v>
      </c>
      <c r="C1647" s="217" t="str">
        <f>+VLOOKUP(B:B,INSUMOS!A:C,2,FALSE)</f>
        <v xml:space="preserve">OFICIAL ALBAÑILERIA CON PRESTACIONES </v>
      </c>
      <c r="D1647" s="190" t="str">
        <f>+VLOOKUP(B:B,INSUMOS!A:C,3,FALSE)</f>
        <v>HH</v>
      </c>
      <c r="E1647" s="218">
        <v>0.5</v>
      </c>
      <c r="F1647" s="240"/>
      <c r="G1647" s="220">
        <f>+VLOOKUP(B:B,INSUMOS!A:H,4,FALSE)</f>
        <v>16868.750391999998</v>
      </c>
      <c r="H1647" s="220">
        <f t="shared" si="249"/>
        <v>8434.3751959999991</v>
      </c>
      <c r="I1647" s="220">
        <f>+VLOOKUP(B:B,INSUMOS!A:H,5,FALSE)</f>
        <v>0</v>
      </c>
      <c r="J1647" s="220">
        <f t="shared" si="249"/>
        <v>0</v>
      </c>
      <c r="K1647" s="57"/>
      <c r="L1647" s="103"/>
    </row>
    <row r="1648" spans="1:16" ht="15" x14ac:dyDescent="0.2">
      <c r="A1648" s="271" t="s">
        <v>2249</v>
      </c>
      <c r="B1648" s="271"/>
      <c r="C1648" s="267" t="s">
        <v>2250</v>
      </c>
      <c r="D1648" s="268" t="s">
        <v>287</v>
      </c>
      <c r="E1648" s="237"/>
      <c r="F1648" s="281"/>
      <c r="G1648" s="282"/>
      <c r="H1648" s="282">
        <f>SUBTOTAL(9,H1649:H1653)</f>
        <v>10447.219794605891</v>
      </c>
      <c r="I1648" s="282"/>
      <c r="J1648" s="282">
        <f>SUBTOTAL(9,J1649:J1653)</f>
        <v>0</v>
      </c>
      <c r="K1648" s="57"/>
      <c r="L1648" s="103"/>
    </row>
    <row r="1649" spans="1:12" ht="15" outlineLevel="1" x14ac:dyDescent="0.2">
      <c r="A1649" s="270"/>
      <c r="B1649" s="270" t="s">
        <v>251</v>
      </c>
      <c r="C1649" s="217" t="str">
        <f>+VLOOKUP(B:B,INSUMOS!A:C,2,FALSE)</f>
        <v>HERRAMIENTA MENOR</v>
      </c>
      <c r="D1649" s="190" t="str">
        <f>+VLOOKUP(B:B,INSUMOS!A:C,3,FALSE)</f>
        <v>GLB</v>
      </c>
      <c r="E1649" s="218">
        <v>7.0000000000000007E-2</v>
      </c>
      <c r="F1649" s="240"/>
      <c r="G1649" s="220">
        <f>+VLOOKUP(B:B,INSUMOS!A:H,4,FALSE)</f>
        <v>4066.5798144</v>
      </c>
      <c r="H1649" s="220">
        <f t="shared" ref="H1649:J1653" si="250">($E1649+$F1649)*G1649</f>
        <v>284.66058700800005</v>
      </c>
      <c r="I1649" s="220">
        <f>+VLOOKUP(B:B,INSUMOS!A:H,5,FALSE)</f>
        <v>0</v>
      </c>
      <c r="J1649" s="220">
        <f t="shared" si="250"/>
        <v>0</v>
      </c>
      <c r="K1649" s="57"/>
      <c r="L1649" s="103"/>
    </row>
    <row r="1650" spans="1:12" ht="15" outlineLevel="1" x14ac:dyDescent="0.2">
      <c r="A1650" s="270"/>
      <c r="B1650" s="270" t="s">
        <v>525</v>
      </c>
      <c r="C1650" s="217" t="str">
        <f>+VLOOKUP(B:B,INSUMOS!A:C,2,FALSE)</f>
        <v>TABLA CHAPA EN ORDINARIO 2,90 X 0,13 X 0,02</v>
      </c>
      <c r="D1650" s="190" t="str">
        <f>+VLOOKUP(B:B,INSUMOS!A:C,3,FALSE)</f>
        <v>UN</v>
      </c>
      <c r="E1650" s="218">
        <v>0.14000000000000001</v>
      </c>
      <c r="F1650" s="240">
        <v>4.2000000000000006E-3</v>
      </c>
      <c r="G1650" s="220">
        <f>+VLOOKUP(B:B,INSUMOS!A:H,4,FALSE)</f>
        <v>11218.561007616001</v>
      </c>
      <c r="H1650" s="220">
        <f t="shared" si="250"/>
        <v>1617.7164972982275</v>
      </c>
      <c r="I1650" s="220">
        <f>+VLOOKUP(B:B,INSUMOS!A:H,5,FALSE)</f>
        <v>0</v>
      </c>
      <c r="J1650" s="220">
        <f t="shared" si="250"/>
        <v>0</v>
      </c>
      <c r="K1650" s="57"/>
      <c r="L1650" s="103"/>
    </row>
    <row r="1651" spans="1:12" ht="15" outlineLevel="1" x14ac:dyDescent="0.2">
      <c r="A1651" s="270"/>
      <c r="B1651" s="270" t="s">
        <v>598</v>
      </c>
      <c r="C1651" s="217" t="str">
        <f>+VLOOKUP(B:B,INSUMOS!A:C,2,FALSE)</f>
        <v>PUNTILLA CON CABEZA 2"</v>
      </c>
      <c r="D1651" s="190" t="str">
        <f>+VLOOKUP(B:B,INSUMOS!A:C,3,FALSE)</f>
        <v>LB</v>
      </c>
      <c r="E1651" s="218">
        <v>0.17599999999999999</v>
      </c>
      <c r="F1651" s="240">
        <v>5.2799999999999991E-3</v>
      </c>
      <c r="G1651" s="220">
        <f>+VLOOKUP(B:B,INSUMOS!A:H,4,FALSE)</f>
        <v>8574.6899248128011</v>
      </c>
      <c r="H1651" s="220">
        <f t="shared" si="250"/>
        <v>1554.4197895700645</v>
      </c>
      <c r="I1651" s="220">
        <f>+VLOOKUP(B:B,INSUMOS!A:H,5,FALSE)</f>
        <v>0</v>
      </c>
      <c r="J1651" s="220">
        <f t="shared" si="250"/>
        <v>0</v>
      </c>
      <c r="K1651" s="57"/>
      <c r="L1651" s="103"/>
    </row>
    <row r="1652" spans="1:12" ht="15" outlineLevel="1" x14ac:dyDescent="0.2">
      <c r="A1652" s="270"/>
      <c r="B1652" s="270" t="s">
        <v>1585</v>
      </c>
      <c r="C1652" s="217" t="str">
        <f>+VLOOKUP(B:B,INSUMOS!A:C,2,FALSE)</f>
        <v>VARA CORREDOR Ø8-10CM (L=3M)</v>
      </c>
      <c r="D1652" s="190" t="str">
        <f>+VLOOKUP(B:B,INSUMOS!A:C,3,FALSE)</f>
        <v>UN</v>
      </c>
      <c r="E1652" s="218">
        <v>0.5</v>
      </c>
      <c r="F1652" s="240">
        <v>1.4999999999999999E-2</v>
      </c>
      <c r="G1652" s="220">
        <f>+VLOOKUP(B:B,INSUMOS!A:H,4,FALSE)</f>
        <v>7298.7989606399997</v>
      </c>
      <c r="H1652" s="220">
        <f t="shared" si="250"/>
        <v>3758.8814647295999</v>
      </c>
      <c r="I1652" s="220">
        <f>+VLOOKUP(B:B,INSUMOS!A:H,5,FALSE)</f>
        <v>0</v>
      </c>
      <c r="J1652" s="220">
        <f t="shared" si="250"/>
        <v>0</v>
      </c>
      <c r="K1652" s="57"/>
      <c r="L1652" s="103"/>
    </row>
    <row r="1653" spans="1:12" ht="15" outlineLevel="1" x14ac:dyDescent="0.2">
      <c r="A1653" s="270"/>
      <c r="B1653" s="270" t="s">
        <v>105</v>
      </c>
      <c r="C1653" s="217" t="str">
        <f>+VLOOKUP(B:B,INSUMOS!A:C,2,FALSE)</f>
        <v>CUADRILLA AA  (OFICIAL + 2 AYUDANTE)- ALBAÑILERIA CON PRESTACIONES</v>
      </c>
      <c r="D1653" s="190" t="str">
        <f>+VLOOKUP(B:B,INSUMOS!A:C,3,FALSE)</f>
        <v>HC</v>
      </c>
      <c r="E1653" s="218">
        <v>0.08</v>
      </c>
      <c r="F1653" s="240"/>
      <c r="G1653" s="220">
        <f>+VLOOKUP(B:B,INSUMOS!A:H,4,FALSE)</f>
        <v>40394.268199999999</v>
      </c>
      <c r="H1653" s="220">
        <f t="shared" si="250"/>
        <v>3231.5414559999999</v>
      </c>
      <c r="I1653" s="220">
        <f>+VLOOKUP(B:B,INSUMOS!A:H,5,FALSE)</f>
        <v>0</v>
      </c>
      <c r="J1653" s="220">
        <f t="shared" si="250"/>
        <v>0</v>
      </c>
      <c r="K1653" s="57"/>
      <c r="L1653" s="103"/>
    </row>
    <row r="1654" spans="1:12" ht="15" x14ac:dyDescent="0.2">
      <c r="A1654" s="271" t="s">
        <v>2251</v>
      </c>
      <c r="B1654" s="271"/>
      <c r="C1654" s="267" t="s">
        <v>2252</v>
      </c>
      <c r="D1654" s="268" t="s">
        <v>233</v>
      </c>
      <c r="E1654" s="237"/>
      <c r="F1654" s="281"/>
      <c r="G1654" s="282"/>
      <c r="H1654" s="282">
        <f>SUBTOTAL(9,H1655:H1664)</f>
        <v>231493.73766056044</v>
      </c>
      <c r="I1654" s="282"/>
      <c r="J1654" s="282">
        <f>SUBTOTAL(9,J1655:J1664)</f>
        <v>0</v>
      </c>
      <c r="K1654" s="57"/>
      <c r="L1654" s="103"/>
    </row>
    <row r="1655" spans="1:12" ht="15" outlineLevel="1" x14ac:dyDescent="0.2">
      <c r="A1655" s="287"/>
      <c r="B1655" s="170" t="s">
        <v>338</v>
      </c>
      <c r="C1655" s="217" t="s">
        <v>339</v>
      </c>
      <c r="D1655" s="190" t="s">
        <v>192</v>
      </c>
      <c r="E1655" s="218">
        <v>3.64</v>
      </c>
      <c r="F1655" s="240">
        <v>0.14936170212765959</v>
      </c>
      <c r="G1655" s="220">
        <f>+VLOOKUP(B:B,INSUMOS!A:H,4,FALSE)</f>
        <v>8346.08252928</v>
      </c>
      <c r="H1655" s="220">
        <f t="shared" ref="H1655:H1664" si="251">($E1655+$F1655)*G1655</f>
        <v>31626.325499250383</v>
      </c>
      <c r="I1655" s="220">
        <f>+VLOOKUP(B:B,INSUMOS!A:H,5,FALSE)</f>
        <v>0</v>
      </c>
      <c r="J1655" s="220">
        <f t="shared" ref="J1655:J1664" si="252">($E1655+$F1655)*I1655</f>
        <v>0</v>
      </c>
      <c r="K1655" s="57"/>
      <c r="L1655" s="103"/>
    </row>
    <row r="1656" spans="1:12" ht="15" outlineLevel="1" x14ac:dyDescent="0.2">
      <c r="A1656" s="287"/>
      <c r="B1656" s="170" t="s">
        <v>596</v>
      </c>
      <c r="C1656" s="217" t="s">
        <v>597</v>
      </c>
      <c r="D1656" s="190" t="s">
        <v>192</v>
      </c>
      <c r="E1656" s="218">
        <v>0.09</v>
      </c>
      <c r="F1656" s="240">
        <v>2.6999999999999997E-3</v>
      </c>
      <c r="G1656" s="220">
        <f>+VLOOKUP(B:B,INSUMOS!A:H,4,FALSE)</f>
        <v>11219.712276787201</v>
      </c>
      <c r="H1656" s="220">
        <f t="shared" si="251"/>
        <v>1040.0673280581734</v>
      </c>
      <c r="I1656" s="220">
        <f>+VLOOKUP(B:B,INSUMOS!A:H,5,FALSE)</f>
        <v>0</v>
      </c>
      <c r="J1656" s="220">
        <f t="shared" si="252"/>
        <v>0</v>
      </c>
      <c r="K1656" s="57"/>
      <c r="L1656" s="103"/>
    </row>
    <row r="1657" spans="1:12" ht="15" outlineLevel="1" x14ac:dyDescent="0.2">
      <c r="A1657" s="287"/>
      <c r="B1657" s="170" t="s">
        <v>166</v>
      </c>
      <c r="C1657" s="217" t="s">
        <v>167</v>
      </c>
      <c r="D1657" s="190" t="s">
        <v>124</v>
      </c>
      <c r="E1657" s="218">
        <f>1/6.6666</f>
        <v>0.15000150001500015</v>
      </c>
      <c r="F1657" s="240">
        <v>6.0000000000000001E-3</v>
      </c>
      <c r="G1657" s="220">
        <f>+VLOOKUP(B:B,INSUMOS!A:H,4,FALSE)</f>
        <v>451435.66741094401</v>
      </c>
      <c r="H1657" s="220">
        <f t="shared" si="251"/>
        <v>70424.641276379989</v>
      </c>
      <c r="I1657" s="220">
        <f>+VLOOKUP(B:B,INSUMOS!A:H,5,FALSE)</f>
        <v>0</v>
      </c>
      <c r="J1657" s="220">
        <f t="shared" si="252"/>
        <v>0</v>
      </c>
      <c r="K1657" s="57"/>
      <c r="L1657" s="103"/>
    </row>
    <row r="1658" spans="1:12" ht="15" outlineLevel="1" x14ac:dyDescent="0.2">
      <c r="A1658" s="287"/>
      <c r="B1658" s="270" t="s">
        <v>519</v>
      </c>
      <c r="C1658" s="217" t="s">
        <v>520</v>
      </c>
      <c r="D1658" s="190" t="s">
        <v>287</v>
      </c>
      <c r="E1658" s="239">
        <v>0.4</v>
      </c>
      <c r="F1658" s="240">
        <v>1.2E-2</v>
      </c>
      <c r="G1658" s="220">
        <f>+VLOOKUP(B:B,INSUMOS!A:H,4,FALSE)</f>
        <v>21924.002583551999</v>
      </c>
      <c r="H1658" s="220">
        <f t="shared" si="251"/>
        <v>9032.6890644234245</v>
      </c>
      <c r="I1658" s="220">
        <f>+VLOOKUP(B:B,INSUMOS!A:H,5,FALSE)</f>
        <v>0</v>
      </c>
      <c r="J1658" s="220">
        <f t="shared" si="252"/>
        <v>0</v>
      </c>
      <c r="K1658" s="57"/>
      <c r="L1658" s="103"/>
    </row>
    <row r="1659" spans="1:12" ht="15" outlineLevel="1" x14ac:dyDescent="0.2">
      <c r="A1659" s="287"/>
      <c r="B1659" s="270" t="s">
        <v>82</v>
      </c>
      <c r="C1659" s="217" t="s">
        <v>83</v>
      </c>
      <c r="D1659" s="190" t="s">
        <v>9</v>
      </c>
      <c r="E1659" s="239">
        <f>8/30</f>
        <v>0.26666666666666666</v>
      </c>
      <c r="F1659" s="240"/>
      <c r="G1659" s="220">
        <f>+VLOOKUP(B:B,INSUMOS!A:H,4,FALSE)</f>
        <v>417260.11652000004</v>
      </c>
      <c r="H1659" s="220">
        <f t="shared" si="251"/>
        <v>111269.36440533334</v>
      </c>
      <c r="I1659" s="220">
        <f>+VLOOKUP(B:B,INSUMOS!A:H,5,FALSE)</f>
        <v>0</v>
      </c>
      <c r="J1659" s="220">
        <f t="shared" si="252"/>
        <v>0</v>
      </c>
      <c r="K1659" s="57"/>
      <c r="L1659" s="103"/>
    </row>
    <row r="1660" spans="1:12" ht="15" outlineLevel="1" x14ac:dyDescent="0.2">
      <c r="A1660" s="287"/>
      <c r="B1660" s="270" t="s">
        <v>631</v>
      </c>
      <c r="C1660" s="217" t="s">
        <v>632</v>
      </c>
      <c r="D1660" s="190" t="s">
        <v>600</v>
      </c>
      <c r="E1660" s="239">
        <v>0.2</v>
      </c>
      <c r="F1660" s="240">
        <v>6.0000000000000001E-3</v>
      </c>
      <c r="G1660" s="220">
        <f>+VLOOKUP(B:B,INSUMOS!A:H,4,FALSE)</f>
        <v>7978.4191488000006</v>
      </c>
      <c r="H1660" s="220">
        <f t="shared" si="251"/>
        <v>1643.5543446528002</v>
      </c>
      <c r="I1660" s="220">
        <f>+VLOOKUP(B:B,INSUMOS!A:H,5,FALSE)</f>
        <v>0</v>
      </c>
      <c r="J1660" s="220">
        <f t="shared" si="252"/>
        <v>0</v>
      </c>
      <c r="K1660" s="57"/>
      <c r="L1660" s="103"/>
    </row>
    <row r="1661" spans="1:12" ht="15" outlineLevel="1" x14ac:dyDescent="0.2">
      <c r="A1661" s="287"/>
      <c r="B1661" s="270" t="s">
        <v>505</v>
      </c>
      <c r="C1661" s="217" t="s">
        <v>506</v>
      </c>
      <c r="D1661" s="190" t="s">
        <v>287</v>
      </c>
      <c r="E1661" s="239">
        <v>0.2</v>
      </c>
      <c r="F1661" s="240">
        <v>6.0000000000000001E-3</v>
      </c>
      <c r="G1661" s="220">
        <f>+VLOOKUP(B:B,INSUMOS!A:H,4,FALSE)</f>
        <v>12379.2384</v>
      </c>
      <c r="H1661" s="220">
        <f t="shared" si="251"/>
        <v>2550.1231104000003</v>
      </c>
      <c r="I1661" s="220">
        <f>+VLOOKUP(B:B,INSUMOS!A:H,5,FALSE)</f>
        <v>0</v>
      </c>
      <c r="J1661" s="220">
        <f t="shared" si="252"/>
        <v>0</v>
      </c>
      <c r="K1661" s="57"/>
      <c r="L1661" s="103"/>
    </row>
    <row r="1662" spans="1:12" ht="15" outlineLevel="1" x14ac:dyDescent="0.2">
      <c r="A1662" s="287"/>
      <c r="B1662" s="270" t="s">
        <v>849</v>
      </c>
      <c r="C1662" s="217" t="s">
        <v>850</v>
      </c>
      <c r="D1662" s="190" t="s">
        <v>192</v>
      </c>
      <c r="E1662" s="239">
        <v>0.03</v>
      </c>
      <c r="F1662" s="240">
        <v>8.9999999999999998E-4</v>
      </c>
      <c r="G1662" s="220">
        <f>+VLOOKUP(B:B,INSUMOS!A:H,4,FALSE)</f>
        <v>9114.0904796159994</v>
      </c>
      <c r="H1662" s="220">
        <f t="shared" si="251"/>
        <v>281.62539582013437</v>
      </c>
      <c r="I1662" s="220">
        <f>+VLOOKUP(B:B,INSUMOS!A:H,5,FALSE)</f>
        <v>0</v>
      </c>
      <c r="J1662" s="220">
        <f t="shared" si="252"/>
        <v>0</v>
      </c>
      <c r="K1662" s="57"/>
      <c r="L1662" s="103"/>
    </row>
    <row r="1663" spans="1:12" ht="15" outlineLevel="1" x14ac:dyDescent="0.2">
      <c r="A1663" s="287"/>
      <c r="B1663" s="270" t="s">
        <v>268</v>
      </c>
      <c r="C1663" s="217" t="s">
        <v>269</v>
      </c>
      <c r="D1663" s="190" t="s">
        <v>242</v>
      </c>
      <c r="E1663" s="239">
        <v>0.03</v>
      </c>
      <c r="F1663" s="240"/>
      <c r="G1663" s="220">
        <f>+VLOOKUP(B:B,INSUMOS!A:H,4,FALSE)</f>
        <v>54468.648960000006</v>
      </c>
      <c r="H1663" s="220">
        <f t="shared" si="251"/>
        <v>1634.0594688000001</v>
      </c>
      <c r="I1663" s="220">
        <f>+VLOOKUP(B:B,INSUMOS!A:H,5,FALSE)</f>
        <v>0</v>
      </c>
      <c r="J1663" s="220">
        <f t="shared" si="252"/>
        <v>0</v>
      </c>
      <c r="K1663" s="57"/>
      <c r="L1663" s="103"/>
    </row>
    <row r="1664" spans="1:12" ht="15" outlineLevel="1" x14ac:dyDescent="0.2">
      <c r="A1664" s="287"/>
      <c r="B1664" s="170" t="s">
        <v>251</v>
      </c>
      <c r="C1664" s="217" t="s">
        <v>252</v>
      </c>
      <c r="D1664" s="190" t="s">
        <v>253</v>
      </c>
      <c r="E1664" s="218">
        <v>0.48967138438816493</v>
      </c>
      <c r="F1664" s="240"/>
      <c r="G1664" s="220">
        <f>+VLOOKUP(B:B,INSUMOS!A:H,4,FALSE)</f>
        <v>4066.5798144</v>
      </c>
      <c r="H1664" s="220">
        <f t="shared" si="251"/>
        <v>1991.2877674422148</v>
      </c>
      <c r="I1664" s="220">
        <f>+VLOOKUP(B:B,INSUMOS!A:H,5,FALSE)</f>
        <v>0</v>
      </c>
      <c r="J1664" s="220">
        <f t="shared" si="252"/>
        <v>0</v>
      </c>
      <c r="K1664" s="57"/>
      <c r="L1664" s="103"/>
    </row>
    <row r="1665" spans="1:16" ht="30" outlineLevel="1" x14ac:dyDescent="0.2">
      <c r="A1665" s="288" t="s">
        <v>2253</v>
      </c>
      <c r="B1665" s="288" t="s">
        <v>2254</v>
      </c>
      <c r="C1665" s="289" t="s">
        <v>2255</v>
      </c>
      <c r="D1665" s="290" t="s">
        <v>2029</v>
      </c>
      <c r="E1665" s="288"/>
      <c r="F1665" s="291"/>
      <c r="G1665" s="290"/>
      <c r="H1665" s="292">
        <f>SUBTOTAL(9,H1666:H1673)</f>
        <v>78696.018295488</v>
      </c>
      <c r="I1665" s="290"/>
      <c r="J1665" s="292">
        <f>SUBTOTAL(9,J1666:J1673)</f>
        <v>0</v>
      </c>
      <c r="K1665" s="57"/>
      <c r="L1665" s="103"/>
    </row>
    <row r="1666" spans="1:16" ht="15" outlineLevel="1" x14ac:dyDescent="0.2">
      <c r="A1666" s="99" t="s">
        <v>2254</v>
      </c>
      <c r="B1666" s="99" t="s">
        <v>251</v>
      </c>
      <c r="C1666" s="293" t="str">
        <f>+VLOOKUP(B:B,INSUMOS!A:C,2,FALSE)</f>
        <v>HERRAMIENTA MENOR</v>
      </c>
      <c r="D1666" s="294" t="str">
        <f>+VLOOKUP(B:B,INSUMOS!A:C,3,FALSE)</f>
        <v>GLB</v>
      </c>
      <c r="E1666" s="99">
        <v>0.46899999999999997</v>
      </c>
      <c r="F1666" s="100"/>
      <c r="G1666" s="295">
        <f>+VLOOKUP(B:B,INSUMOS!A:H,4,FALSE)</f>
        <v>4066.5798144</v>
      </c>
      <c r="H1666" s="220">
        <f t="shared" ref="H1666:J1673" si="253">($E1666+$F1666)*G1666</f>
        <v>1907.2259329535998</v>
      </c>
      <c r="I1666" s="295">
        <f>+VLOOKUP(B:B,INSUMOS!A:H,5,FALSE)</f>
        <v>0</v>
      </c>
      <c r="J1666" s="220">
        <f t="shared" si="253"/>
        <v>0</v>
      </c>
      <c r="K1666" s="57"/>
      <c r="L1666" s="103"/>
    </row>
    <row r="1667" spans="1:16" ht="15" outlineLevel="1" x14ac:dyDescent="0.2">
      <c r="A1667" s="99" t="s">
        <v>2254</v>
      </c>
      <c r="B1667" s="99" t="s">
        <v>1272</v>
      </c>
      <c r="C1667" s="293" t="str">
        <f>+VLOOKUP(B:B,INSUMOS!A:C,2,FALSE)</f>
        <v>TORNILLO UMBRELLA  CON CAPUCHON PARA FIJACION DE TEJA  21/2"</v>
      </c>
      <c r="D1667" s="294" t="str">
        <f>+VLOOKUP(B:B,INSUMOS!A:C,3,FALSE)</f>
        <v>UN</v>
      </c>
      <c r="E1667" s="101">
        <v>2</v>
      </c>
      <c r="F1667" s="100"/>
      <c r="G1667" s="295">
        <f>+VLOOKUP(B:B,INSUMOS!A:H,4,FALSE)</f>
        <v>1003.9562342400001</v>
      </c>
      <c r="H1667" s="220">
        <f t="shared" si="253"/>
        <v>2007.9124684800001</v>
      </c>
      <c r="I1667" s="295">
        <f>+VLOOKUP(B:B,INSUMOS!A:H,5,FALSE)</f>
        <v>0</v>
      </c>
      <c r="J1667" s="220">
        <f t="shared" si="253"/>
        <v>0</v>
      </c>
      <c r="K1667" s="57"/>
      <c r="L1667" s="103"/>
    </row>
    <row r="1668" spans="1:16" ht="15" outlineLevel="1" x14ac:dyDescent="0.2">
      <c r="A1668" s="99" t="s">
        <v>2254</v>
      </c>
      <c r="B1668" s="99" t="s">
        <v>1149</v>
      </c>
      <c r="C1668" s="293" t="str">
        <f>+VLOOKUP(B:B,INSUMOS!A:C,2,FALSE)</f>
        <v>GANCHO 150MM</v>
      </c>
      <c r="D1668" s="294" t="str">
        <f>+VLOOKUP(B:B,INSUMOS!A:C,3,FALSE)</f>
        <v>UN</v>
      </c>
      <c r="E1668" s="101">
        <v>1</v>
      </c>
      <c r="F1668" s="100"/>
      <c r="G1668" s="295">
        <f>+VLOOKUP(B:B,INSUMOS!A:H,4,FALSE)</f>
        <v>688.28565504000005</v>
      </c>
      <c r="H1668" s="220">
        <f t="shared" si="253"/>
        <v>688.28565504000005</v>
      </c>
      <c r="I1668" s="295">
        <f>+VLOOKUP(B:B,INSUMOS!A:H,5,FALSE)</f>
        <v>0</v>
      </c>
      <c r="J1668" s="220">
        <f t="shared" si="253"/>
        <v>0</v>
      </c>
      <c r="K1668" s="57"/>
      <c r="L1668" s="103"/>
      <c r="P1668" s="131"/>
    </row>
    <row r="1669" spans="1:16" ht="15" outlineLevel="1" x14ac:dyDescent="0.2">
      <c r="A1669" s="99" t="s">
        <v>2254</v>
      </c>
      <c r="B1669" s="99" t="s">
        <v>1167</v>
      </c>
      <c r="C1669" s="293" t="str">
        <f>+VLOOKUP(B:B,INSUMOS!A:C,2,FALSE)</f>
        <v>TORNILLO AUTOPERFORANTE 3/4"</v>
      </c>
      <c r="D1669" s="294" t="str">
        <f>+VLOOKUP(B:B,INSUMOS!A:C,3,FALSE)</f>
        <v>UN</v>
      </c>
      <c r="E1669" s="101">
        <v>2</v>
      </c>
      <c r="F1669" s="100"/>
      <c r="G1669" s="295">
        <f>+VLOOKUP(B:B,INSUMOS!A:H,4,FALSE)</f>
        <v>559.54157568000005</v>
      </c>
      <c r="H1669" s="220">
        <f t="shared" si="253"/>
        <v>1119.0831513600001</v>
      </c>
      <c r="I1669" s="295">
        <f>+VLOOKUP(B:B,INSUMOS!A:H,5,FALSE)</f>
        <v>0</v>
      </c>
      <c r="J1669" s="220">
        <f t="shared" si="253"/>
        <v>0</v>
      </c>
      <c r="K1669" s="57"/>
      <c r="L1669" s="103"/>
      <c r="P1669" s="131"/>
    </row>
    <row r="1670" spans="1:16" ht="15" outlineLevel="1" x14ac:dyDescent="0.2">
      <c r="A1670" s="99" t="s">
        <v>2254</v>
      </c>
      <c r="B1670" s="99" t="s">
        <v>1274</v>
      </c>
      <c r="C1670" s="293" t="str">
        <f>+VLOOKUP(B:B,INSUMOS!A:C,2,FALSE)</f>
        <v>TEJA P-7 FIBROCEMENTO  N°4</v>
      </c>
      <c r="D1670" s="294" t="str">
        <f>+VLOOKUP(B:B,INSUMOS!A:C,3,FALSE)</f>
        <v>UN</v>
      </c>
      <c r="E1670" s="101">
        <v>1.01</v>
      </c>
      <c r="F1670" s="100"/>
      <c r="G1670" s="295">
        <f>+VLOOKUP(B:B,INSUMOS!A:H,4,FALSE)</f>
        <v>25748.815872000003</v>
      </c>
      <c r="H1670" s="220">
        <f t="shared" si="253"/>
        <v>26006.304030720003</v>
      </c>
      <c r="I1670" s="295">
        <f>+VLOOKUP(B:B,INSUMOS!A:H,5,FALSE)</f>
        <v>0</v>
      </c>
      <c r="J1670" s="220">
        <f t="shared" si="253"/>
        <v>0</v>
      </c>
      <c r="K1670" s="57"/>
      <c r="L1670" s="103"/>
      <c r="P1670" s="131"/>
    </row>
    <row r="1671" spans="1:16" ht="15" outlineLevel="1" x14ac:dyDescent="0.2">
      <c r="A1671" s="99" t="s">
        <v>2254</v>
      </c>
      <c r="B1671" s="99" t="s">
        <v>1270</v>
      </c>
      <c r="C1671" s="293" t="str">
        <f>+VLOOKUP(B:B,INSUMOS!A:C,2,FALSE)</f>
        <v>PERFIL C Gr,50 (150X50X1,5MM) L=6M</v>
      </c>
      <c r="D1671" s="294" t="str">
        <f>+VLOOKUP(B:B,INSUMOS!A:C,3,FALSE)</f>
        <v>UN</v>
      </c>
      <c r="E1671" s="102">
        <v>0.22</v>
      </c>
      <c r="F1671" s="100"/>
      <c r="G1671" s="295">
        <f>+VLOOKUP(B:B,INSUMOS!A:H,4,FALSE)</f>
        <v>100987.35101952001</v>
      </c>
      <c r="H1671" s="220">
        <f t="shared" si="253"/>
        <v>22217.217224294403</v>
      </c>
      <c r="I1671" s="295">
        <f>+VLOOKUP(B:B,INSUMOS!A:H,5,FALSE)</f>
        <v>0</v>
      </c>
      <c r="J1671" s="220">
        <f t="shared" si="253"/>
        <v>0</v>
      </c>
      <c r="K1671" s="57"/>
      <c r="L1671" s="103"/>
      <c r="P1671" s="131"/>
    </row>
    <row r="1672" spans="1:16" ht="15" outlineLevel="1" x14ac:dyDescent="0.2">
      <c r="A1672" s="99" t="s">
        <v>2254</v>
      </c>
      <c r="B1672" s="99" t="s">
        <v>283</v>
      </c>
      <c r="C1672" s="293" t="str">
        <f>+VLOOKUP(B:B,INSUMOS!A:C,2,FALSE)</f>
        <v>ANDAMIO TUBULAR 15*15 C/CRUCETA</v>
      </c>
      <c r="D1672" s="294" t="str">
        <f>+VLOOKUP(B:B,INSUMOS!A:C,3,FALSE)</f>
        <v>DIA</v>
      </c>
      <c r="E1672" s="102">
        <v>0.14000000000000001</v>
      </c>
      <c r="F1672" s="100"/>
      <c r="G1672" s="295">
        <f>+VLOOKUP(B:B,INSUMOS!A:H,4,FALSE)</f>
        <v>3667.3493760000001</v>
      </c>
      <c r="H1672" s="220">
        <f t="shared" si="253"/>
        <v>513.42891264000002</v>
      </c>
      <c r="I1672" s="295">
        <f>+VLOOKUP(B:B,INSUMOS!A:H,5,FALSE)</f>
        <v>0</v>
      </c>
      <c r="J1672" s="220">
        <f t="shared" si="253"/>
        <v>0</v>
      </c>
      <c r="K1672" s="57"/>
      <c r="L1672" s="103"/>
      <c r="P1672" s="131"/>
    </row>
    <row r="1673" spans="1:16" ht="15" outlineLevel="1" x14ac:dyDescent="0.2">
      <c r="A1673" s="99" t="s">
        <v>2254</v>
      </c>
      <c r="B1673" s="99" t="s">
        <v>105</v>
      </c>
      <c r="C1673" s="293" t="str">
        <f>+VLOOKUP(B:B,INSUMOS!A:C,2,FALSE)</f>
        <v>CUADRILLA AA  (OFICIAL + 2 AYUDANTE)- ALBAÑILERIA CON PRESTACIONES</v>
      </c>
      <c r="D1673" s="294" t="str">
        <f>+VLOOKUP(B:B,INSUMOS!A:C,3,FALSE)</f>
        <v>HC</v>
      </c>
      <c r="E1673" s="101">
        <v>0.6</v>
      </c>
      <c r="F1673" s="100"/>
      <c r="G1673" s="295">
        <f>+VLOOKUP(B:B,INSUMOS!A:H,4,FALSE)</f>
        <v>40394.268199999999</v>
      </c>
      <c r="H1673" s="220">
        <f t="shared" si="253"/>
        <v>24236.56092</v>
      </c>
      <c r="I1673" s="295">
        <f>+VLOOKUP(B:B,INSUMOS!A:H,5,FALSE)</f>
        <v>0</v>
      </c>
      <c r="J1673" s="220">
        <f t="shared" si="253"/>
        <v>0</v>
      </c>
      <c r="K1673" s="57"/>
      <c r="L1673" s="103"/>
      <c r="P1673" s="131"/>
    </row>
    <row r="1674" spans="1:16" ht="15" x14ac:dyDescent="0.2">
      <c r="A1674" s="271" t="s">
        <v>2256</v>
      </c>
      <c r="B1674" s="271"/>
      <c r="C1674" s="296" t="s">
        <v>2257</v>
      </c>
      <c r="D1674" s="297" t="s">
        <v>233</v>
      </c>
      <c r="E1674" s="237"/>
      <c r="F1674" s="281"/>
      <c r="G1674" s="292"/>
      <c r="H1674" s="292">
        <f>SUBTOTAL(9,H1675:H1677)</f>
        <v>5336.4382978767999</v>
      </c>
      <c r="I1674" s="292"/>
      <c r="J1674" s="292">
        <f>SUBTOTAL(9,J1675:J1677)</f>
        <v>0</v>
      </c>
      <c r="K1674" s="57"/>
      <c r="L1674" s="103"/>
    </row>
    <row r="1675" spans="1:16" ht="15" outlineLevel="1" x14ac:dyDescent="0.2">
      <c r="A1675" s="270"/>
      <c r="B1675" s="270" t="s">
        <v>251</v>
      </c>
      <c r="C1675" s="217" t="str">
        <f>+VLOOKUP(B:B,INSUMOS!A:C,2,FALSE)</f>
        <v>HERRAMIENTA MENOR</v>
      </c>
      <c r="D1675" s="190" t="str">
        <f>+VLOOKUP(B:B,INSUMOS!A:C,3,FALSE)</f>
        <v>GLB</v>
      </c>
      <c r="E1675" s="218">
        <v>1.0999999999999999E-2</v>
      </c>
      <c r="F1675" s="240"/>
      <c r="G1675" s="220">
        <f>+VLOOKUP(B:B,INSUMOS!A:H,4,FALSE)</f>
        <v>4066.5798144</v>
      </c>
      <c r="H1675" s="220">
        <f t="shared" ref="H1675:J1677" si="254">($E1675+$F1675)*G1675</f>
        <v>44.732377958400001</v>
      </c>
      <c r="I1675" s="220">
        <f>+VLOOKUP(B:B,INSUMOS!A:H,5,FALSE)</f>
        <v>0</v>
      </c>
      <c r="J1675" s="220">
        <f t="shared" si="254"/>
        <v>0</v>
      </c>
      <c r="K1675" s="57"/>
      <c r="L1675" s="103"/>
    </row>
    <row r="1676" spans="1:16" ht="15" outlineLevel="1" x14ac:dyDescent="0.2">
      <c r="A1676" s="270"/>
      <c r="B1676" s="270" t="s">
        <v>238</v>
      </c>
      <c r="C1676" s="217" t="str">
        <f>+VLOOKUP(B:B,INSUMOS!A:C,2,FALSE)</f>
        <v>VOLQUETA 6 M3 (INCLUYE CARGE Y ESCOMBRERA)</v>
      </c>
      <c r="D1676" s="190" t="str">
        <f>+VLOOKUP(B:B,INSUMOS!A:C,3,FALSE)</f>
        <v>VJ</v>
      </c>
      <c r="E1676" s="218">
        <v>8.0000000000000002E-3</v>
      </c>
      <c r="F1676" s="240"/>
      <c r="G1676" s="220">
        <f>+VLOOKUP(B:B,INSUMOS!A:H,4,FALSE)</f>
        <v>372268.45716479997</v>
      </c>
      <c r="H1676" s="220">
        <f t="shared" si="254"/>
        <v>2978.1476573184</v>
      </c>
      <c r="I1676" s="220">
        <f>+VLOOKUP(B:B,INSUMOS!A:H,5,FALSE)</f>
        <v>0</v>
      </c>
      <c r="J1676" s="220">
        <f t="shared" si="254"/>
        <v>0</v>
      </c>
      <c r="K1676" s="57"/>
      <c r="L1676" s="103"/>
    </row>
    <row r="1677" spans="1:16" ht="15" outlineLevel="1" x14ac:dyDescent="0.2">
      <c r="A1677" s="270"/>
      <c r="B1677" s="270" t="s">
        <v>68</v>
      </c>
      <c r="C1677" s="217" t="str">
        <f>+VLOOKUP(B:B,INSUMOS!A:C,2,FALSE)</f>
        <v>AUXILIAR 2 DE ASEO CON PRESTACIONES</v>
      </c>
      <c r="D1677" s="190" t="str">
        <f>+VLOOKUP(B:B,INSUMOS!A:C,3,FALSE)</f>
        <v>JR</v>
      </c>
      <c r="E1677" s="218">
        <v>2.5000000000000001E-2</v>
      </c>
      <c r="F1677" s="240"/>
      <c r="G1677" s="220">
        <f>+VLOOKUP(B:B,INSUMOS!A:H,4,FALSE)</f>
        <v>92542.330503999998</v>
      </c>
      <c r="H1677" s="220">
        <f t="shared" si="254"/>
        <v>2313.5582626</v>
      </c>
      <c r="I1677" s="220">
        <f>+VLOOKUP(B:B,INSUMOS!A:H,5,FALSE)</f>
        <v>0</v>
      </c>
      <c r="J1677" s="220">
        <f t="shared" si="254"/>
        <v>0</v>
      </c>
      <c r="K1677" s="57"/>
      <c r="L1677" s="103"/>
    </row>
    <row r="1678" spans="1:16" ht="30" x14ac:dyDescent="0.2">
      <c r="A1678" s="211" t="s">
        <v>2258</v>
      </c>
      <c r="B1678" s="211"/>
      <c r="C1678" s="212" t="s">
        <v>2259</v>
      </c>
      <c r="D1678" s="213" t="s">
        <v>233</v>
      </c>
      <c r="E1678" s="225"/>
      <c r="F1678" s="226"/>
      <c r="G1678" s="216"/>
      <c r="H1678" s="216">
        <f>SUBTOTAL(9,H1679:H1692)</f>
        <v>271174.10980080295</v>
      </c>
      <c r="I1678" s="216"/>
      <c r="J1678" s="216">
        <f>SUBTOTAL(9,J1679:J1692)</f>
        <v>0</v>
      </c>
      <c r="K1678" s="57"/>
      <c r="L1678" s="103"/>
    </row>
    <row r="1679" spans="1:16" ht="15" outlineLevel="1" x14ac:dyDescent="0.2">
      <c r="A1679" s="270"/>
      <c r="B1679" s="270" t="s">
        <v>251</v>
      </c>
      <c r="C1679" s="217" t="str">
        <f>+VLOOKUP(B:B,INSUMOS!A:C,2,FALSE)</f>
        <v>HERRAMIENTA MENOR</v>
      </c>
      <c r="D1679" s="190" t="str">
        <f>+VLOOKUP(B:B,INSUMOS!A:C,3,FALSE)</f>
        <v>GLB</v>
      </c>
      <c r="E1679" s="218">
        <v>0.61208923048520614</v>
      </c>
      <c r="F1679" s="240"/>
      <c r="G1679" s="220">
        <f>+VLOOKUP(B:B,INSUMOS!A:H,4,FALSE)</f>
        <v>4066.5798144</v>
      </c>
      <c r="H1679" s="220">
        <f t="shared" ref="H1679:J1692" si="255">($E1679+$F1679)*G1679</f>
        <v>2489.1097093027684</v>
      </c>
      <c r="I1679" s="220">
        <f>+VLOOKUP(B:B,INSUMOS!A:H,5,FALSE)</f>
        <v>0</v>
      </c>
      <c r="J1679" s="220">
        <f t="shared" si="255"/>
        <v>0</v>
      </c>
      <c r="K1679" s="57"/>
      <c r="L1679" s="103"/>
    </row>
    <row r="1680" spans="1:16" ht="15" outlineLevel="1" x14ac:dyDescent="0.2">
      <c r="A1680" s="270"/>
      <c r="B1680" s="270" t="s">
        <v>381</v>
      </c>
      <c r="C1680" s="217" t="str">
        <f>+VLOOKUP(B:B,INSUMOS!A:C,2,FALSE)</f>
        <v>ACERO CORRUG, FIG,1/4” A 1” 60,000 PSI</v>
      </c>
      <c r="D1680" s="190" t="str">
        <f>+VLOOKUP(B:B,INSUMOS!A:C,3,FALSE)</f>
        <v>KG</v>
      </c>
      <c r="E1680" s="218">
        <v>12.95</v>
      </c>
      <c r="F1680" s="240">
        <v>0.38849999999999996</v>
      </c>
      <c r="G1680" s="220">
        <f>+VLOOKUP(B:B,INSUMOS!A:H,4,FALSE)</f>
        <v>6274.045605888</v>
      </c>
      <c r="H1680" s="220">
        <f t="shared" si="255"/>
        <v>83686.357314137087</v>
      </c>
      <c r="I1680" s="220">
        <f>+VLOOKUP(B:B,INSUMOS!A:H,5,FALSE)</f>
        <v>0</v>
      </c>
      <c r="J1680" s="220">
        <f t="shared" si="255"/>
        <v>0</v>
      </c>
      <c r="K1680" s="57"/>
      <c r="L1680" s="103"/>
    </row>
    <row r="1681" spans="1:12" ht="15" outlineLevel="1" x14ac:dyDescent="0.2">
      <c r="A1681" s="270"/>
      <c r="B1681" s="270" t="s">
        <v>596</v>
      </c>
      <c r="C1681" s="217" t="str">
        <f>+VLOOKUP(B:B,INSUMOS!A:C,2,FALSE)</f>
        <v>ALAMBRE NEGRO</v>
      </c>
      <c r="D1681" s="190" t="str">
        <f>+VLOOKUP(B:B,INSUMOS!A:C,3,FALSE)</f>
        <v>KG</v>
      </c>
      <c r="E1681" s="218">
        <v>0.44</v>
      </c>
      <c r="F1681" s="240">
        <v>1.32E-2</v>
      </c>
      <c r="G1681" s="220">
        <f>+VLOOKUP(B:B,INSUMOS!A:H,4,FALSE)</f>
        <v>11219.712276787201</v>
      </c>
      <c r="H1681" s="220">
        <f t="shared" si="255"/>
        <v>5084.7736038399589</v>
      </c>
      <c r="I1681" s="220">
        <f>+VLOOKUP(B:B,INSUMOS!A:H,5,FALSE)</f>
        <v>0</v>
      </c>
      <c r="J1681" s="220">
        <f t="shared" si="255"/>
        <v>0</v>
      </c>
      <c r="K1681" s="57"/>
      <c r="L1681" s="103"/>
    </row>
    <row r="1682" spans="1:12" ht="15" outlineLevel="1" x14ac:dyDescent="0.2">
      <c r="A1682" s="270"/>
      <c r="B1682" s="270" t="s">
        <v>505</v>
      </c>
      <c r="C1682" s="217" t="str">
        <f>+VLOOKUP(B:B,INSUMOS!A:C,2,FALSE)</f>
        <v>REPISA EN ORDINARIO 2,90 X 0,08 X 0,04</v>
      </c>
      <c r="D1682" s="190" t="str">
        <f>+VLOOKUP(B:B,INSUMOS!A:C,3,FALSE)</f>
        <v>UN</v>
      </c>
      <c r="E1682" s="218">
        <v>0.2</v>
      </c>
      <c r="F1682" s="240">
        <v>6.0000000000000001E-3</v>
      </c>
      <c r="G1682" s="220">
        <f>+VLOOKUP(B:B,INSUMOS!A:H,4,FALSE)</f>
        <v>12379.2384</v>
      </c>
      <c r="H1682" s="220">
        <f t="shared" si="255"/>
        <v>2550.1231104000003</v>
      </c>
      <c r="I1682" s="220">
        <f>+VLOOKUP(B:B,INSUMOS!A:H,5,FALSE)</f>
        <v>0</v>
      </c>
      <c r="J1682" s="220">
        <f t="shared" si="255"/>
        <v>0</v>
      </c>
      <c r="K1682" s="57"/>
      <c r="L1682" s="103"/>
    </row>
    <row r="1683" spans="1:12" ht="15" outlineLevel="1" x14ac:dyDescent="0.2">
      <c r="A1683" s="270"/>
      <c r="B1683" s="270" t="s">
        <v>523</v>
      </c>
      <c r="C1683" s="217" t="str">
        <f>+VLOOKUP(B:B,INSUMOS!A:C,2,FALSE)</f>
        <v>TABLA CHAPA EN ORDINARIO 2,90 X 0,18 X 0,02</v>
      </c>
      <c r="D1683" s="190" t="str">
        <f>+VLOOKUP(B:B,INSUMOS!A:C,3,FALSE)</f>
        <v>UN</v>
      </c>
      <c r="E1683" s="218">
        <v>0.2</v>
      </c>
      <c r="F1683" s="240">
        <v>6.0000000000000001E-3</v>
      </c>
      <c r="G1683" s="220">
        <f>+VLOOKUP(B:B,INSUMOS!A:H,4,FALSE)</f>
        <v>14508.591197184</v>
      </c>
      <c r="H1683" s="220">
        <f t="shared" si="255"/>
        <v>2988.7697866199042</v>
      </c>
      <c r="I1683" s="220">
        <f>+VLOOKUP(B:B,INSUMOS!A:H,5,FALSE)</f>
        <v>0</v>
      </c>
      <c r="J1683" s="220">
        <f t="shared" si="255"/>
        <v>0</v>
      </c>
      <c r="K1683" s="57"/>
      <c r="L1683" s="103"/>
    </row>
    <row r="1684" spans="1:12" ht="15" outlineLevel="1" x14ac:dyDescent="0.2">
      <c r="A1684" s="270"/>
      <c r="B1684" s="270" t="s">
        <v>598</v>
      </c>
      <c r="C1684" s="217" t="str">
        <f>+VLOOKUP(B:B,INSUMOS!A:C,2,FALSE)</f>
        <v>PUNTILLA CON CABEZA 2"</v>
      </c>
      <c r="D1684" s="190" t="str">
        <f>+VLOOKUP(B:B,INSUMOS!A:C,3,FALSE)</f>
        <v>LB</v>
      </c>
      <c r="E1684" s="218">
        <v>0.4</v>
      </c>
      <c r="F1684" s="240">
        <v>1.2E-2</v>
      </c>
      <c r="G1684" s="220">
        <f>+VLOOKUP(B:B,INSUMOS!A:H,4,FALSE)</f>
        <v>8574.6899248128011</v>
      </c>
      <c r="H1684" s="220">
        <f t="shared" si="255"/>
        <v>3532.7722490228743</v>
      </c>
      <c r="I1684" s="220">
        <f>+VLOOKUP(B:B,INSUMOS!A:H,5,FALSE)</f>
        <v>0</v>
      </c>
      <c r="J1684" s="220">
        <f t="shared" si="255"/>
        <v>0</v>
      </c>
      <c r="K1684" s="57"/>
      <c r="L1684" s="103"/>
    </row>
    <row r="1685" spans="1:12" ht="15" outlineLevel="1" x14ac:dyDescent="0.2">
      <c r="A1685" s="270"/>
      <c r="B1685" s="270" t="s">
        <v>583</v>
      </c>
      <c r="C1685" s="217" t="str">
        <f>+VLOOKUP(B:B,INSUMOS!A:C,2,FALSE)</f>
        <v>FORMALETA MADERA -TABLERO EN MADERA DE 0 70 M X 14 M (ALQUILER)</v>
      </c>
      <c r="D1685" s="190" t="str">
        <f>+VLOOKUP(B:B,INSUMOS!A:C,3,FALSE)</f>
        <v>DIA</v>
      </c>
      <c r="E1685" s="218">
        <v>28.6</v>
      </c>
      <c r="F1685" s="240"/>
      <c r="G1685" s="220">
        <f>+VLOOKUP(B:B,INSUMOS!A:H,4,FALSE)</f>
        <v>318.14642687999998</v>
      </c>
      <c r="H1685" s="220">
        <f t="shared" si="255"/>
        <v>9098.987808767999</v>
      </c>
      <c r="I1685" s="220">
        <f>+VLOOKUP(B:B,INSUMOS!A:H,5,FALSE)</f>
        <v>0</v>
      </c>
      <c r="J1685" s="220">
        <f t="shared" si="255"/>
        <v>0</v>
      </c>
      <c r="K1685" s="57"/>
      <c r="L1685" s="103"/>
    </row>
    <row r="1686" spans="1:12" ht="15" outlineLevel="1" x14ac:dyDescent="0.2">
      <c r="A1686" s="270"/>
      <c r="B1686" s="270" t="s">
        <v>585</v>
      </c>
      <c r="C1686" s="217" t="str">
        <f>+VLOOKUP(B:B,INSUMOS!A:C,2,FALSE)</f>
        <v>PARALES CORRIENTE METÁLICOS 280 A 350 M - TELESCÓPICO INCLUYE CRUCETA</v>
      </c>
      <c r="D1686" s="190" t="str">
        <f>+VLOOKUP(B:B,INSUMOS!A:C,3,FALSE)</f>
        <v>DIA</v>
      </c>
      <c r="E1686" s="218">
        <v>28</v>
      </c>
      <c r="F1686" s="240"/>
      <c r="G1686" s="220">
        <f>+VLOOKUP(B:B,INSUMOS!A:H,4,FALSE)</f>
        <v>286.95074611200005</v>
      </c>
      <c r="H1686" s="220">
        <f t="shared" si="255"/>
        <v>8034.6208911360009</v>
      </c>
      <c r="I1686" s="220">
        <f>+VLOOKUP(B:B,INSUMOS!A:H,5,FALSE)</f>
        <v>0</v>
      </c>
      <c r="J1686" s="220">
        <f t="shared" si="255"/>
        <v>0</v>
      </c>
      <c r="K1686" s="57"/>
      <c r="L1686" s="103"/>
    </row>
    <row r="1687" spans="1:12" ht="15" outlineLevel="1" x14ac:dyDescent="0.2">
      <c r="A1687" s="270"/>
      <c r="B1687" s="270" t="s">
        <v>845</v>
      </c>
      <c r="C1687" s="217" t="str">
        <f>+VLOOKUP(B:B,INSUMOS!A:C,2,FALSE)</f>
        <v>SEPAROL ECOLÓGICO (Desmoldante para formaleta)</v>
      </c>
      <c r="D1687" s="190" t="str">
        <f>+VLOOKUP(B:B,INSUMOS!A:C,3,FALSE)</f>
        <v>KG</v>
      </c>
      <c r="E1687" s="218">
        <v>0.12</v>
      </c>
      <c r="F1687" s="240">
        <v>3.5999999999999999E-3</v>
      </c>
      <c r="G1687" s="220">
        <f>+VLOOKUP(B:B,INSUMOS!A:H,4,FALSE)</f>
        <v>14729.684395008002</v>
      </c>
      <c r="H1687" s="220">
        <f t="shared" si="255"/>
        <v>1820.5889912229891</v>
      </c>
      <c r="I1687" s="220">
        <f>+VLOOKUP(B:B,INSUMOS!A:H,5,FALSE)</f>
        <v>0</v>
      </c>
      <c r="J1687" s="220">
        <f t="shared" si="255"/>
        <v>0</v>
      </c>
      <c r="K1687" s="57"/>
      <c r="L1687" s="103"/>
    </row>
    <row r="1688" spans="1:12" ht="15" outlineLevel="1" x14ac:dyDescent="0.2">
      <c r="A1688" s="270"/>
      <c r="B1688" s="270" t="s">
        <v>849</v>
      </c>
      <c r="C1688" s="217" t="str">
        <f>+VLOOKUP(B:B,INSUMOS!A:C,2,FALSE)</f>
        <v>CURASEAL BLANCO (SELLADOR)</v>
      </c>
      <c r="D1688" s="190" t="str">
        <f>+VLOOKUP(B:B,INSUMOS!A:C,3,FALSE)</f>
        <v>KG</v>
      </c>
      <c r="E1688" s="218">
        <v>0.3</v>
      </c>
      <c r="F1688" s="240">
        <v>8.9999999999999993E-3</v>
      </c>
      <c r="G1688" s="220">
        <f>+VLOOKUP(B:B,INSUMOS!A:H,4,FALSE)</f>
        <v>9114.0904796159994</v>
      </c>
      <c r="H1688" s="220">
        <f t="shared" si="255"/>
        <v>2816.2539582013437</v>
      </c>
      <c r="I1688" s="220">
        <f>+VLOOKUP(B:B,INSUMOS!A:H,5,FALSE)</f>
        <v>0</v>
      </c>
      <c r="J1688" s="220">
        <f t="shared" si="255"/>
        <v>0</v>
      </c>
      <c r="K1688" s="57"/>
      <c r="L1688" s="103"/>
    </row>
    <row r="1689" spans="1:12" ht="15" outlineLevel="1" x14ac:dyDescent="0.2">
      <c r="A1689" s="270"/>
      <c r="B1689" s="270" t="s">
        <v>283</v>
      </c>
      <c r="C1689" s="217" t="str">
        <f>+VLOOKUP(B:B,INSUMOS!A:C,2,FALSE)</f>
        <v>ANDAMIO TUBULAR 15*15 C/CRUCETA</v>
      </c>
      <c r="D1689" s="190" t="str">
        <f>+VLOOKUP(B:B,INSUMOS!A:C,3,FALSE)</f>
        <v>DIA</v>
      </c>
      <c r="E1689" s="218">
        <v>0.63</v>
      </c>
      <c r="F1689" s="240"/>
      <c r="G1689" s="220">
        <f>+VLOOKUP(B:B,INSUMOS!A:H,4,FALSE)</f>
        <v>3667.3493760000001</v>
      </c>
      <c r="H1689" s="220">
        <f t="shared" si="255"/>
        <v>2310.43010688</v>
      </c>
      <c r="I1689" s="220">
        <f>+VLOOKUP(B:B,INSUMOS!A:H,5,FALSE)</f>
        <v>0</v>
      </c>
      <c r="J1689" s="220">
        <f t="shared" si="255"/>
        <v>0</v>
      </c>
      <c r="K1689" s="57"/>
      <c r="L1689" s="103"/>
    </row>
    <row r="1690" spans="1:12" ht="15" outlineLevel="1" x14ac:dyDescent="0.2">
      <c r="A1690" s="270"/>
      <c r="B1690" s="270" t="s">
        <v>215</v>
      </c>
      <c r="C1690" s="217" t="str">
        <f>+VLOOKUP(B:B,INSUMOS!A:C,2,FALSE)</f>
        <v>CONCRETO MEZCLA EN OBRA 1:2:3  AGREGADOS DE RIO (APRX, 3000 PSI)</v>
      </c>
      <c r="D1690" s="190" t="str">
        <f>+VLOOKUP(B:B,INSUMOS!A:C,3,FALSE)</f>
        <v>M3</v>
      </c>
      <c r="E1690" s="277">
        <v>0.125</v>
      </c>
      <c r="F1690" s="284">
        <v>6.2500000000000003E-3</v>
      </c>
      <c r="G1690" s="220">
        <f>+VLOOKUP(B:B,INSUMOS!A:H,4,FALSE)</f>
        <v>652937.51443788188</v>
      </c>
      <c r="H1690" s="220">
        <f t="shared" si="255"/>
        <v>85698.048769971996</v>
      </c>
      <c r="I1690" s="220">
        <f>+VLOOKUP(B:B,INSUMOS!A:H,5,FALSE)</f>
        <v>0</v>
      </c>
      <c r="J1690" s="220">
        <f t="shared" si="255"/>
        <v>0</v>
      </c>
      <c r="K1690" s="57"/>
      <c r="L1690" s="103"/>
    </row>
    <row r="1691" spans="1:12" ht="15" outlineLevel="1" x14ac:dyDescent="0.2">
      <c r="A1691" s="270"/>
      <c r="B1691" s="270" t="s">
        <v>268</v>
      </c>
      <c r="C1691" s="217" t="str">
        <f>+VLOOKUP(B:B,INSUMOS!A:C,2,FALSE)</f>
        <v>VIBRADOR DE CONCRETO A GASOLINA Y/O ELECTRICO</v>
      </c>
      <c r="D1691" s="190" t="str">
        <f>+VLOOKUP(B:B,INSUMOS!A:C,3,FALSE)</f>
        <v>DIA</v>
      </c>
      <c r="E1691" s="218">
        <v>0.03</v>
      </c>
      <c r="F1691" s="240"/>
      <c r="G1691" s="220">
        <f>+VLOOKUP(B:B,INSUMOS!A:H,4,FALSE)</f>
        <v>54468.648960000006</v>
      </c>
      <c r="H1691" s="220">
        <f t="shared" si="255"/>
        <v>1634.0594688000001</v>
      </c>
      <c r="I1691" s="220">
        <f>+VLOOKUP(B:B,INSUMOS!A:H,5,FALSE)</f>
        <v>0</v>
      </c>
      <c r="J1691" s="220">
        <f t="shared" si="255"/>
        <v>0</v>
      </c>
      <c r="K1691" s="57"/>
      <c r="L1691" s="103"/>
    </row>
    <row r="1692" spans="1:12" ht="30" outlineLevel="1" x14ac:dyDescent="0.2">
      <c r="A1692" s="270"/>
      <c r="B1692" s="270" t="s">
        <v>101</v>
      </c>
      <c r="C1692" s="217" t="str">
        <f>+VLOOKUP(B:B,INSUMOS!A:C,2,FALSE)</f>
        <v>CUADRILLA (HORA OFICIAL INSTALACIONES CON PRESTACIONES + HORA DE 2 AYUDANTES INSTALACIONES CON PRESTACIONES)</v>
      </c>
      <c r="D1692" s="190" t="str">
        <f>+VLOOKUP(B:B,INSUMOS!A:C,3,FALSE)</f>
        <v>HC</v>
      </c>
      <c r="E1692" s="218">
        <v>1.25</v>
      </c>
      <c r="F1692" s="240"/>
      <c r="G1692" s="220">
        <f>+VLOOKUP(B:B,INSUMOS!A:H,4,FALSE)</f>
        <v>47543.371226000003</v>
      </c>
      <c r="H1692" s="220">
        <f t="shared" si="255"/>
        <v>59429.214032500007</v>
      </c>
      <c r="I1692" s="220">
        <f>+VLOOKUP(B:B,INSUMOS!A:H,5,FALSE)</f>
        <v>0</v>
      </c>
      <c r="J1692" s="220">
        <f t="shared" si="255"/>
        <v>0</v>
      </c>
      <c r="K1692" s="57"/>
      <c r="L1692" s="103"/>
    </row>
    <row r="1693" spans="1:12" s="33" customFormat="1" x14ac:dyDescent="0.2">
      <c r="A1693" s="211" t="s">
        <v>2260</v>
      </c>
      <c r="B1693" s="211"/>
      <c r="C1693" s="260" t="s">
        <v>1684</v>
      </c>
      <c r="D1693" s="213" t="s">
        <v>233</v>
      </c>
      <c r="E1693" s="214"/>
      <c r="F1693" s="215"/>
      <c r="G1693" s="216"/>
      <c r="H1693" s="216">
        <f>SUBTOTAL(9,H1694:H1701)</f>
        <v>89041.325249669739</v>
      </c>
      <c r="I1693" s="216"/>
      <c r="J1693" s="216">
        <f>SUBTOTAL(9,J1694:J1701)</f>
        <v>0</v>
      </c>
      <c r="K1693" s="57"/>
      <c r="L1693" s="103"/>
    </row>
    <row r="1694" spans="1:12" s="33" customFormat="1" ht="15" outlineLevel="1" x14ac:dyDescent="0.2">
      <c r="A1694" s="165"/>
      <c r="B1694" s="165" t="s">
        <v>251</v>
      </c>
      <c r="C1694" s="217" t="str">
        <f>+VLOOKUP(B:B,INSUMOS!A:C,2,FALSE)</f>
        <v>HERRAMIENTA MENOR</v>
      </c>
      <c r="D1694" s="190" t="str">
        <f>+VLOOKUP(B:B,INSUMOS!A:C,3,FALSE)</f>
        <v>GLB</v>
      </c>
      <c r="E1694" s="239">
        <v>2.1</v>
      </c>
      <c r="F1694" s="240"/>
      <c r="G1694" s="220">
        <f>+VLOOKUP(B:B,INSUMOS!A:H,4,FALSE)</f>
        <v>4066.5798144</v>
      </c>
      <c r="H1694" s="220">
        <f t="shared" ref="H1694:J1701" si="256">($E1694+$F1694)*G1694</f>
        <v>8539.8176102400012</v>
      </c>
      <c r="I1694" s="220">
        <f>+VLOOKUP(B:B,INSUMOS!A:H,5,FALSE)</f>
        <v>0</v>
      </c>
      <c r="J1694" s="220">
        <f t="shared" si="256"/>
        <v>0</v>
      </c>
      <c r="K1694" s="57"/>
      <c r="L1694" s="103"/>
    </row>
    <row r="1695" spans="1:12" ht="15" outlineLevel="1" x14ac:dyDescent="0.2">
      <c r="A1695" s="194"/>
      <c r="B1695" s="194" t="s">
        <v>1683</v>
      </c>
      <c r="C1695" s="217" t="str">
        <f>+VLOOKUP(B:B,INSUMOS!A:C,2,FALSE)</f>
        <v xml:space="preserve">CUBIERTA TEJA TERMOACÚSTICA ECOROOF UPVC O SIMILAR DE 2,0MM BLANCO, </v>
      </c>
      <c r="D1695" s="190" t="str">
        <f>+VLOOKUP(B:B,INSUMOS!A:C,3,FALSE)</f>
        <v>M2</v>
      </c>
      <c r="E1695" s="239">
        <v>1</v>
      </c>
      <c r="F1695" s="240"/>
      <c r="G1695" s="220">
        <f>+VLOOKUP(B:B,INSUMOS!A:H,4,FALSE)</f>
        <v>54941.535866880004</v>
      </c>
      <c r="H1695" s="220">
        <f t="shared" si="256"/>
        <v>54941.535866880004</v>
      </c>
      <c r="I1695" s="220">
        <f>+VLOOKUP(B:B,INSUMOS!A:H,5,FALSE)</f>
        <v>0</v>
      </c>
      <c r="J1695" s="220">
        <f t="shared" si="256"/>
        <v>0</v>
      </c>
      <c r="K1695" s="57"/>
      <c r="L1695" s="103"/>
    </row>
    <row r="1696" spans="1:12" s="33" customFormat="1" ht="15" outlineLevel="1" x14ac:dyDescent="0.2">
      <c r="A1696" s="165"/>
      <c r="B1696" s="165" t="s">
        <v>705</v>
      </c>
      <c r="C1696" s="217" t="str">
        <f>+VLOOKUP(B:B,INSUMOS!A:C,2,FALSE)</f>
        <v>TORNILLO AUTOPERFORANTE 10-16X3/4 CABEZA HEXAGONALPARA CANALETA 90</v>
      </c>
      <c r="D1696" s="190" t="str">
        <f>+VLOOKUP(B:B,INSUMOS!A:C,3,FALSE)</f>
        <v>UN</v>
      </c>
      <c r="E1696" s="239">
        <v>1.6</v>
      </c>
      <c r="F1696" s="240">
        <v>4.8000000000000001E-2</v>
      </c>
      <c r="G1696" s="220">
        <f>+VLOOKUP(B:B,INSUMOS!A:H,4,FALSE)</f>
        <v>204.77736161280001</v>
      </c>
      <c r="H1696" s="220">
        <f t="shared" si="256"/>
        <v>337.47309193789442</v>
      </c>
      <c r="I1696" s="220">
        <f>+VLOOKUP(B:B,INSUMOS!A:H,5,FALSE)</f>
        <v>0</v>
      </c>
      <c r="J1696" s="220">
        <f t="shared" si="256"/>
        <v>0</v>
      </c>
      <c r="K1696" s="57"/>
      <c r="L1696" s="103"/>
    </row>
    <row r="1697" spans="1:12" s="33" customFormat="1" ht="15" outlineLevel="1" x14ac:dyDescent="0.2">
      <c r="A1697" s="165"/>
      <c r="B1697" s="165" t="s">
        <v>627</v>
      </c>
      <c r="C1697" s="217" t="str">
        <f>+VLOOKUP(B:B,INSUMOS!A:C,2,FALSE)</f>
        <v>ARANDELA PLANA (Ref, VARIAS)</v>
      </c>
      <c r="D1697" s="190" t="str">
        <f>+VLOOKUP(B:B,INSUMOS!A:C,3,FALSE)</f>
        <v>UN</v>
      </c>
      <c r="E1697" s="239">
        <v>1.6</v>
      </c>
      <c r="F1697" s="240">
        <v>4.8000000000000001E-2</v>
      </c>
      <c r="G1697" s="220">
        <f>+VLOOKUP(B:B,INSUMOS!A:H,4,FALSE)</f>
        <v>837.45547776000001</v>
      </c>
      <c r="H1697" s="220">
        <f t="shared" si="256"/>
        <v>1380.12662734848</v>
      </c>
      <c r="I1697" s="220">
        <f>+VLOOKUP(B:B,INSUMOS!A:H,5,FALSE)</f>
        <v>0</v>
      </c>
      <c r="J1697" s="220">
        <f t="shared" si="256"/>
        <v>0</v>
      </c>
      <c r="K1697" s="57"/>
      <c r="L1697" s="103"/>
    </row>
    <row r="1698" spans="1:12" s="33" customFormat="1" ht="15" outlineLevel="1" x14ac:dyDescent="0.2">
      <c r="A1698" s="165"/>
      <c r="B1698" s="165" t="s">
        <v>605</v>
      </c>
      <c r="C1698" s="217" t="str">
        <f>+VLOOKUP(B:B,INSUMOS!A:C,2,FALSE)</f>
        <v>NEOPRENO</v>
      </c>
      <c r="D1698" s="190" t="str">
        <f>+VLOOKUP(B:B,INSUMOS!A:C,3,FALSE)</f>
        <v>UN</v>
      </c>
      <c r="E1698" s="239">
        <v>1.6</v>
      </c>
      <c r="F1698" s="240">
        <v>4.8000000000000001E-2</v>
      </c>
      <c r="G1698" s="220">
        <f>+VLOOKUP(B:B,INSUMOS!A:H,4,FALSE)</f>
        <v>467.93521152</v>
      </c>
      <c r="H1698" s="220">
        <f t="shared" si="256"/>
        <v>771.15722858496008</v>
      </c>
      <c r="I1698" s="220">
        <f>+VLOOKUP(B:B,INSUMOS!A:H,5,FALSE)</f>
        <v>0</v>
      </c>
      <c r="J1698" s="220">
        <f t="shared" si="256"/>
        <v>0</v>
      </c>
      <c r="K1698" s="57"/>
      <c r="L1698" s="103"/>
    </row>
    <row r="1699" spans="1:12" s="33" customFormat="1" ht="15" outlineLevel="1" x14ac:dyDescent="0.2">
      <c r="A1699" s="165"/>
      <c r="B1699" s="165" t="s">
        <v>703</v>
      </c>
      <c r="C1699" s="217" t="str">
        <f>+VLOOKUP(B:B,INSUMOS!A:C,2,FALSE)</f>
        <v>CLIP TIPO SENCILLO</v>
      </c>
      <c r="D1699" s="190" t="str">
        <f>+VLOOKUP(B:B,INSUMOS!A:C,3,FALSE)</f>
        <v>UN</v>
      </c>
      <c r="E1699" s="239">
        <v>2</v>
      </c>
      <c r="F1699" s="240">
        <v>0.06</v>
      </c>
      <c r="G1699" s="220">
        <f>+VLOOKUP(B:B,INSUMOS!A:H,4,FALSE)</f>
        <v>3213.6502886400003</v>
      </c>
      <c r="H1699" s="220">
        <f t="shared" si="256"/>
        <v>6620.1195945984009</v>
      </c>
      <c r="I1699" s="220">
        <f>+VLOOKUP(B:B,INSUMOS!A:H,5,FALSE)</f>
        <v>0</v>
      </c>
      <c r="J1699" s="220">
        <f t="shared" si="256"/>
        <v>0</v>
      </c>
      <c r="K1699" s="57"/>
      <c r="L1699" s="103"/>
    </row>
    <row r="1700" spans="1:12" s="33" customFormat="1" ht="15" outlineLevel="1" x14ac:dyDescent="0.2">
      <c r="A1700" s="165"/>
      <c r="B1700" s="165" t="s">
        <v>283</v>
      </c>
      <c r="C1700" s="217" t="str">
        <f>+VLOOKUP(B:B,INSUMOS!A:C,2,FALSE)</f>
        <v>ANDAMIO TUBULAR 15*15 C/CRUCETA</v>
      </c>
      <c r="D1700" s="190" t="str">
        <f>+VLOOKUP(B:B,INSUMOS!A:C,3,FALSE)</f>
        <v>DIA</v>
      </c>
      <c r="E1700" s="239">
        <v>0.08</v>
      </c>
      <c r="F1700" s="240"/>
      <c r="G1700" s="220">
        <f>+VLOOKUP(B:B,INSUMOS!A:H,4,FALSE)</f>
        <v>3667.3493760000001</v>
      </c>
      <c r="H1700" s="220">
        <f t="shared" si="256"/>
        <v>293.38795008</v>
      </c>
      <c r="I1700" s="220">
        <f>+VLOOKUP(B:B,INSUMOS!A:H,5,FALSE)</f>
        <v>0</v>
      </c>
      <c r="J1700" s="220">
        <f t="shared" si="256"/>
        <v>0</v>
      </c>
      <c r="K1700" s="57"/>
      <c r="L1700" s="103"/>
    </row>
    <row r="1701" spans="1:12" s="33" customFormat="1" ht="15" outlineLevel="1" x14ac:dyDescent="0.2">
      <c r="A1701" s="165"/>
      <c r="B1701" s="165" t="s">
        <v>105</v>
      </c>
      <c r="C1701" s="217" t="str">
        <f>+VLOOKUP(B:B,INSUMOS!A:C,2,FALSE)</f>
        <v>CUADRILLA AA  (OFICIAL + 2 AYUDANTE)- ALBAÑILERIA CON PRESTACIONES</v>
      </c>
      <c r="D1701" s="190" t="str">
        <f>+VLOOKUP(B:B,INSUMOS!A:C,3,FALSE)</f>
        <v>HC</v>
      </c>
      <c r="E1701" s="239">
        <v>0.4</v>
      </c>
      <c r="F1701" s="240"/>
      <c r="G1701" s="220">
        <f>+VLOOKUP(B:B,INSUMOS!A:H,4,FALSE)</f>
        <v>40394.268199999999</v>
      </c>
      <c r="H1701" s="220">
        <f t="shared" si="256"/>
        <v>16157.707280000001</v>
      </c>
      <c r="I1701" s="220">
        <f>+VLOOKUP(B:B,INSUMOS!A:H,5,FALSE)</f>
        <v>0</v>
      </c>
      <c r="J1701" s="220">
        <f t="shared" si="256"/>
        <v>0</v>
      </c>
      <c r="K1701" s="57"/>
      <c r="L1701" s="103"/>
    </row>
    <row r="1702" spans="1:12" s="33" customFormat="1" ht="15" x14ac:dyDescent="0.2">
      <c r="A1702" s="211" t="s">
        <v>2261</v>
      </c>
      <c r="B1702" s="211"/>
      <c r="C1702" s="212" t="s">
        <v>2262</v>
      </c>
      <c r="D1702" s="213" t="s">
        <v>287</v>
      </c>
      <c r="E1702" s="214"/>
      <c r="F1702" s="215"/>
      <c r="G1702" s="216"/>
      <c r="H1702" s="216">
        <f>SUBTOTAL(9,H1703:H1705)</f>
        <v>513430.30895743996</v>
      </c>
      <c r="I1702" s="216"/>
      <c r="J1702" s="216">
        <f>SUBTOTAL(9,J1703:J1705)</f>
        <v>0</v>
      </c>
      <c r="K1702" s="57"/>
      <c r="L1702" s="103"/>
    </row>
    <row r="1703" spans="1:12" s="33" customFormat="1" ht="15" outlineLevel="1" x14ac:dyDescent="0.2">
      <c r="A1703" s="170"/>
      <c r="B1703" s="170" t="s">
        <v>251</v>
      </c>
      <c r="C1703" s="217" t="str">
        <f>+VLOOKUP(B:B,INSUMOS!A:C,2,FALSE)</f>
        <v>HERRAMIENTA MENOR</v>
      </c>
      <c r="D1703" s="190" t="str">
        <f>+VLOOKUP(B:B,INSUMOS!A:C,3,FALSE)</f>
        <v>GLB</v>
      </c>
      <c r="E1703" s="218">
        <v>0.1</v>
      </c>
      <c r="F1703" s="219"/>
      <c r="G1703" s="220">
        <f>+VLOOKUP(B:B,INSUMOS!A:H,4,FALSE)</f>
        <v>4066.5798144</v>
      </c>
      <c r="H1703" s="220">
        <f t="shared" ref="H1703:J1705" si="257">($E1703+$F1703)*G1703</f>
        <v>406.65798144000001</v>
      </c>
      <c r="I1703" s="220">
        <f>+VLOOKUP(B:B,INSUMOS!A:H,5,FALSE)</f>
        <v>0</v>
      </c>
      <c r="J1703" s="220">
        <f t="shared" si="257"/>
        <v>0</v>
      </c>
      <c r="K1703" s="57"/>
      <c r="L1703" s="103"/>
    </row>
    <row r="1704" spans="1:12" s="33" customFormat="1" ht="30" outlineLevel="1" x14ac:dyDescent="0.2">
      <c r="A1704" s="194"/>
      <c r="B1704" s="194" t="s">
        <v>1689</v>
      </c>
      <c r="C1704" s="217" t="str">
        <f>+VLOOKUP(B:B,INSUMOS!A:C,2,FALSE)</f>
        <v>TRAMPA DE GRASAS TIPO INGEAGUAS 85 LITROS SIMILAR Y/O MEJOR CALIDAD, INCLUYE CONEXIONES</v>
      </c>
      <c r="D1704" s="190" t="str">
        <f>+VLOOKUP(B:B,INSUMOS!A:C,3,FALSE)</f>
        <v>UN</v>
      </c>
      <c r="E1704" s="218">
        <v>1</v>
      </c>
      <c r="F1704" s="219"/>
      <c r="G1704" s="220">
        <f>+VLOOKUP(B:B,INSUMOS!A:H,4,FALSE)</f>
        <v>351446.57817599998</v>
      </c>
      <c r="H1704" s="220">
        <f t="shared" si="257"/>
        <v>351446.57817599998</v>
      </c>
      <c r="I1704" s="220">
        <f>+VLOOKUP(B:B,INSUMOS!A:H,5,FALSE)</f>
        <v>0</v>
      </c>
      <c r="J1704" s="220">
        <f t="shared" si="257"/>
        <v>0</v>
      </c>
      <c r="K1704" s="57"/>
      <c r="L1704" s="103"/>
    </row>
    <row r="1705" spans="1:12" ht="15" outlineLevel="1" x14ac:dyDescent="0.2">
      <c r="A1705" s="165"/>
      <c r="B1705" s="165" t="s">
        <v>105</v>
      </c>
      <c r="C1705" s="217" t="str">
        <f>+VLOOKUP(B:B,INSUMOS!A:C,2,FALSE)</f>
        <v>CUADRILLA AA  (OFICIAL + 2 AYUDANTE)- ALBAÑILERIA CON PRESTACIONES</v>
      </c>
      <c r="D1705" s="190" t="str">
        <f>+VLOOKUP(B:B,INSUMOS!A:C,3,FALSE)</f>
        <v>HC</v>
      </c>
      <c r="E1705" s="218">
        <v>4</v>
      </c>
      <c r="F1705" s="219"/>
      <c r="G1705" s="220">
        <f>+VLOOKUP(B:B,INSUMOS!A:H,4,FALSE)</f>
        <v>40394.268199999999</v>
      </c>
      <c r="H1705" s="220">
        <f t="shared" si="257"/>
        <v>161577.07279999999</v>
      </c>
      <c r="I1705" s="220">
        <f>+VLOOKUP(B:B,INSUMOS!A:H,5,FALSE)</f>
        <v>0</v>
      </c>
      <c r="J1705" s="220">
        <f t="shared" si="257"/>
        <v>0</v>
      </c>
      <c r="K1705" s="57"/>
      <c r="L1705" s="103"/>
    </row>
    <row r="1706" spans="1:12" ht="15" x14ac:dyDescent="0.2">
      <c r="A1706" s="211" t="s">
        <v>2263</v>
      </c>
      <c r="B1706" s="211"/>
      <c r="C1706" s="212" t="s">
        <v>2264</v>
      </c>
      <c r="D1706" s="213" t="s">
        <v>287</v>
      </c>
      <c r="E1706" s="214"/>
      <c r="F1706" s="215"/>
      <c r="G1706" s="216"/>
      <c r="H1706" s="216">
        <f>SUBTOTAL(9,H1707:H1707)</f>
        <v>13626727.677511681</v>
      </c>
      <c r="I1706" s="216"/>
      <c r="J1706" s="216">
        <f>SUBTOTAL(9,J1707:J1707)</f>
        <v>0</v>
      </c>
      <c r="K1706" s="57"/>
      <c r="L1706" s="103"/>
    </row>
    <row r="1707" spans="1:12" ht="150" x14ac:dyDescent="0.2">
      <c r="A1707" s="159"/>
      <c r="B1707" s="159" t="s">
        <v>1713</v>
      </c>
      <c r="C1707" s="217" t="str">
        <f>+VLOOKUP(B:B,INSUMOS!A:C,2,FALSE)</f>
        <v>KIT FOTOVOLTAICO incluiye Tres (3) Paneles solares 385W
-Inversor Hybrido 1500 watts (Inversor – Regulador)
- Dos (2) batería-gel 100 Ah Ciclo Profundo,
-Cable solar flexible 4mm
-S-MC4 -T21-conectores en T2 a 1 en Y,
-Conectores Solares MC4,
-Protecciones (16 Amp y 63 Amp) Fusible Tipo Riel 30 Amp,
-Tablero – Caja de Distribución para Protecciones
eléctricas, Servicio de instalación Conexión puesta en marcha y Pruebas de sistema fotovoltaico aislado, (mano de obra calificada), o similar</v>
      </c>
      <c r="D1707" s="190" t="str">
        <f>+VLOOKUP(B:B,INSUMOS!A:C,3,FALSE)</f>
        <v>UN</v>
      </c>
      <c r="E1707" s="239">
        <v>1</v>
      </c>
      <c r="F1707" s="240"/>
      <c r="G1707" s="220">
        <f>+VLOOKUP(B:B,INSUMOS!A:H,4,FALSE)</f>
        <v>13626727.677511681</v>
      </c>
      <c r="H1707" s="220">
        <f>($E1707+$F1707)*G1707</f>
        <v>13626727.677511681</v>
      </c>
      <c r="I1707" s="220">
        <f>+VLOOKUP(B:B,INSUMOS!A:H,5,FALSE)</f>
        <v>0</v>
      </c>
      <c r="J1707" s="220">
        <f>($E1707+$F1707)*I1707</f>
        <v>0</v>
      </c>
      <c r="K1707" s="57"/>
      <c r="L1707" s="103"/>
    </row>
    <row r="1708" spans="1:12" ht="15" x14ac:dyDescent="0.2">
      <c r="A1708" s="211" t="s">
        <v>2265</v>
      </c>
      <c r="B1708" s="211"/>
      <c r="C1708" s="212" t="s">
        <v>2266</v>
      </c>
      <c r="D1708" s="213" t="s">
        <v>287</v>
      </c>
      <c r="E1708" s="214"/>
      <c r="F1708" s="215"/>
      <c r="G1708" s="216"/>
      <c r="H1708" s="216">
        <f>SUBTOTAL(9,H1709:H1712)</f>
        <v>2741553.8705654405</v>
      </c>
      <c r="I1708" s="216"/>
      <c r="J1708" s="216">
        <f>SUBTOTAL(9,J1709:J1712)</f>
        <v>0</v>
      </c>
      <c r="K1708" s="57"/>
      <c r="L1708" s="103"/>
    </row>
    <row r="1709" spans="1:12" ht="30" x14ac:dyDescent="0.2">
      <c r="A1709" s="194"/>
      <c r="B1709" s="194" t="s">
        <v>1715</v>
      </c>
      <c r="C1709" s="217" t="str">
        <f>+VLOOKUP(B:B,INSUMOS!A:C,2,FALSE)</f>
        <v xml:space="preserve">CALENTADOR DE AGUA SOLAR 100LT - POR GRAVEDAD
Inlcuye tubos de cobre de circulación de agua tanque estructura o similar </v>
      </c>
      <c r="D1709" s="190" t="str">
        <f>+VLOOKUP(B:B,INSUMOS!A:C,3,FALSE)</f>
        <v>UN</v>
      </c>
      <c r="E1709" s="239">
        <v>1</v>
      </c>
      <c r="F1709" s="240"/>
      <c r="G1709" s="220">
        <f>+VLOOKUP(B:B,INSUMOS!A:H,4,FALSE)</f>
        <v>2661124.0273612803</v>
      </c>
      <c r="H1709" s="220">
        <f t="shared" ref="H1709:J1712" si="258">($E1709+$F1709)*G1709</f>
        <v>2661124.0273612803</v>
      </c>
      <c r="I1709" s="220">
        <f>+VLOOKUP(B:B,INSUMOS!A:H,5,FALSE)</f>
        <v>0</v>
      </c>
      <c r="J1709" s="220">
        <f t="shared" si="258"/>
        <v>0</v>
      </c>
      <c r="K1709" s="57"/>
      <c r="L1709" s="103"/>
    </row>
    <row r="1710" spans="1:12" ht="15" x14ac:dyDescent="0.2">
      <c r="A1710" s="194"/>
      <c r="B1710" s="194" t="s">
        <v>251</v>
      </c>
      <c r="C1710" s="217" t="str">
        <f>+VLOOKUP(B:B,INSUMOS!A:C,2,FALSE)</f>
        <v>HERRAMIENTA MENOR</v>
      </c>
      <c r="D1710" s="190" t="str">
        <f>+VLOOKUP(B:B,INSUMOS!A:C,3,FALSE)</f>
        <v>GLB</v>
      </c>
      <c r="E1710" s="239">
        <v>0.5</v>
      </c>
      <c r="F1710" s="240"/>
      <c r="G1710" s="220">
        <f>+VLOOKUP(B:B,INSUMOS!A:H,4,FALSE)</f>
        <v>4066.5798144</v>
      </c>
      <c r="H1710" s="220">
        <f t="shared" si="258"/>
        <v>2033.2899072</v>
      </c>
      <c r="I1710" s="220">
        <f>+VLOOKUP(B:B,INSUMOS!A:H,5,FALSE)</f>
        <v>0</v>
      </c>
      <c r="J1710" s="220">
        <f t="shared" si="258"/>
        <v>0</v>
      </c>
      <c r="K1710" s="57"/>
      <c r="L1710" s="103"/>
    </row>
    <row r="1711" spans="1:12" ht="15" x14ac:dyDescent="0.2">
      <c r="A1711" s="194"/>
      <c r="B1711" s="194" t="s">
        <v>607</v>
      </c>
      <c r="C1711" s="217" t="str">
        <f>+VLOOKUP(B:B,INSUMOS!A:C,2,FALSE)</f>
        <v>CINTA TEFLON DE 1/2" X 10 M</v>
      </c>
      <c r="D1711" s="190" t="str">
        <f>+VLOOKUP(B:B,INSUMOS!A:C,3,FALSE)</f>
        <v>RL</v>
      </c>
      <c r="E1711" s="239">
        <v>0.5</v>
      </c>
      <c r="F1711" s="240"/>
      <c r="G1711" s="220">
        <f>+VLOOKUP(B:B,INSUMOS!A:H,4,FALSE)</f>
        <v>1733.71233792</v>
      </c>
      <c r="H1711" s="220">
        <f t="shared" si="258"/>
        <v>866.85616895999999</v>
      </c>
      <c r="I1711" s="220">
        <f>+VLOOKUP(B:B,INSUMOS!A:H,5,FALSE)</f>
        <v>0</v>
      </c>
      <c r="J1711" s="220">
        <f t="shared" si="258"/>
        <v>0</v>
      </c>
      <c r="K1711" s="57"/>
      <c r="L1711" s="103"/>
    </row>
    <row r="1712" spans="1:12" ht="15" x14ac:dyDescent="0.2">
      <c r="A1712" s="194"/>
      <c r="B1712" s="194" t="s">
        <v>19</v>
      </c>
      <c r="C1712" s="217" t="str">
        <f>+VLOOKUP(B:B,INSUMOS!A:C,2,FALSE)</f>
        <v>OFICIAL  ELECTRICA CON PRESTACIONES</v>
      </c>
      <c r="D1712" s="190" t="str">
        <f>+VLOOKUP(B:B,INSUMOS!A:C,3,FALSE)</f>
        <v>HH</v>
      </c>
      <c r="E1712" s="239">
        <v>3</v>
      </c>
      <c r="F1712" s="240"/>
      <c r="G1712" s="220">
        <f>+VLOOKUP(B:B,INSUMOS!A:H,4,FALSE)</f>
        <v>25843.232376</v>
      </c>
      <c r="H1712" s="220">
        <f t="shared" si="258"/>
        <v>77529.697128</v>
      </c>
      <c r="I1712" s="220">
        <f>+VLOOKUP(B:B,INSUMOS!A:H,5,FALSE)</f>
        <v>0</v>
      </c>
      <c r="J1712" s="220">
        <f t="shared" si="258"/>
        <v>0</v>
      </c>
      <c r="K1712" s="57"/>
      <c r="L1712" s="103"/>
    </row>
    <row r="1713" spans="1:12" ht="15" x14ac:dyDescent="0.2">
      <c r="A1713" s="211" t="s">
        <v>2267</v>
      </c>
      <c r="B1713" s="211"/>
      <c r="C1713" s="212" t="s">
        <v>2268</v>
      </c>
      <c r="D1713" s="213" t="s">
        <v>287</v>
      </c>
      <c r="E1713" s="214"/>
      <c r="F1713" s="215"/>
      <c r="G1713" s="216"/>
      <c r="H1713" s="216">
        <f>SUBTOTAL(9,H1714:H1717)</f>
        <v>113055.89534688</v>
      </c>
      <c r="I1713" s="216"/>
      <c r="J1713" s="216">
        <f>SUBTOTAL(9,J1714:J1717)</f>
        <v>0</v>
      </c>
      <c r="K1713" s="57"/>
      <c r="L1713" s="103"/>
    </row>
    <row r="1714" spans="1:12" ht="30" x14ac:dyDescent="0.2">
      <c r="A1714" s="194"/>
      <c r="B1714" s="194" t="s">
        <v>1717</v>
      </c>
      <c r="C1714" s="217" t="str">
        <f>+VLOOKUP(B:B,INSUMOS!A:C,2,FALSE)</f>
        <v xml:space="preserve">DUCHA ELECTRICA DE BAJO CONSUMO 127 - 220V 4600w-5500w 30a-40a 4mm2 - 6mm2 O SIMILAR </v>
      </c>
      <c r="D1714" s="190" t="str">
        <f>+VLOOKUP(B:B,INSUMOS!A:C,3,FALSE)</f>
        <v>UN</v>
      </c>
      <c r="E1714" s="239">
        <v>1</v>
      </c>
      <c r="F1714" s="240"/>
      <c r="G1714" s="220">
        <f>+VLOOKUP(B:B,INSUMOS!A:H,4,FALSE)</f>
        <v>84312.51689472</v>
      </c>
      <c r="H1714" s="220">
        <f t="shared" ref="H1714:J1717" si="259">($E1714+$F1714)*G1714</f>
        <v>84312.51689472</v>
      </c>
      <c r="I1714" s="220">
        <f>+VLOOKUP(B:B,INSUMOS!A:H,5,FALSE)</f>
        <v>0</v>
      </c>
      <c r="J1714" s="220">
        <f t="shared" si="259"/>
        <v>0</v>
      </c>
      <c r="K1714" s="57"/>
      <c r="L1714" s="103"/>
    </row>
    <row r="1715" spans="1:12" ht="15" x14ac:dyDescent="0.2">
      <c r="A1715" s="194"/>
      <c r="B1715" s="194" t="s">
        <v>251</v>
      </c>
      <c r="C1715" s="217" t="str">
        <f>+VLOOKUP(B:B,INSUMOS!A:C,2,FALSE)</f>
        <v>HERRAMIENTA MENOR</v>
      </c>
      <c r="D1715" s="190" t="str">
        <f>+VLOOKUP(B:B,INSUMOS!A:C,3,FALSE)</f>
        <v>GLB</v>
      </c>
      <c r="E1715" s="239">
        <v>0.5</v>
      </c>
      <c r="F1715" s="240"/>
      <c r="G1715" s="220">
        <f>+VLOOKUP(B:B,INSUMOS!A:H,4,FALSE)</f>
        <v>4066.5798144</v>
      </c>
      <c r="H1715" s="220">
        <f t="shared" si="259"/>
        <v>2033.2899072</v>
      </c>
      <c r="I1715" s="220">
        <f>+VLOOKUP(B:B,INSUMOS!A:H,5,FALSE)</f>
        <v>0</v>
      </c>
      <c r="J1715" s="220">
        <f t="shared" si="259"/>
        <v>0</v>
      </c>
      <c r="K1715" s="57"/>
      <c r="L1715" s="103"/>
    </row>
    <row r="1716" spans="1:12" ht="15" x14ac:dyDescent="0.2">
      <c r="A1716" s="194"/>
      <c r="B1716" s="194" t="s">
        <v>607</v>
      </c>
      <c r="C1716" s="217" t="str">
        <f>+VLOOKUP(B:B,INSUMOS!A:C,2,FALSE)</f>
        <v>CINTA TEFLON DE 1/2" X 10 M</v>
      </c>
      <c r="D1716" s="190" t="str">
        <f>+VLOOKUP(B:B,INSUMOS!A:C,3,FALSE)</f>
        <v>RL</v>
      </c>
      <c r="E1716" s="239">
        <v>0.5</v>
      </c>
      <c r="F1716" s="240"/>
      <c r="G1716" s="220">
        <f>+VLOOKUP(B:B,INSUMOS!A:H,4,FALSE)</f>
        <v>1733.71233792</v>
      </c>
      <c r="H1716" s="220">
        <f t="shared" si="259"/>
        <v>866.85616895999999</v>
      </c>
      <c r="I1716" s="220">
        <f>+VLOOKUP(B:B,INSUMOS!A:H,5,FALSE)</f>
        <v>0</v>
      </c>
      <c r="J1716" s="220">
        <f t="shared" si="259"/>
        <v>0</v>
      </c>
      <c r="K1716" s="57"/>
      <c r="L1716" s="103"/>
    </row>
    <row r="1717" spans="1:12" ht="15" x14ac:dyDescent="0.2">
      <c r="A1717" s="194"/>
      <c r="B1717" s="194" t="s">
        <v>19</v>
      </c>
      <c r="C1717" s="217" t="str">
        <f>+VLOOKUP(B:B,INSUMOS!A:C,2,FALSE)</f>
        <v>OFICIAL  ELECTRICA CON PRESTACIONES</v>
      </c>
      <c r="D1717" s="190" t="str">
        <f>+VLOOKUP(B:B,INSUMOS!A:C,3,FALSE)</f>
        <v>HH</v>
      </c>
      <c r="E1717" s="239">
        <v>1</v>
      </c>
      <c r="F1717" s="240"/>
      <c r="G1717" s="220">
        <f>+VLOOKUP(B:B,INSUMOS!A:H,4,FALSE)</f>
        <v>25843.232376</v>
      </c>
      <c r="H1717" s="220">
        <f t="shared" si="259"/>
        <v>25843.232376</v>
      </c>
      <c r="I1717" s="220">
        <f>+VLOOKUP(B:B,INSUMOS!A:H,5,FALSE)</f>
        <v>0</v>
      </c>
      <c r="J1717" s="220">
        <f t="shared" si="259"/>
        <v>0</v>
      </c>
      <c r="K1717" s="57"/>
      <c r="L1717" s="103"/>
    </row>
    <row r="1718" spans="1:12" ht="15" x14ac:dyDescent="0.2">
      <c r="A1718" s="211" t="s">
        <v>2269</v>
      </c>
      <c r="B1718" s="211"/>
      <c r="C1718" s="212" t="s">
        <v>2270</v>
      </c>
      <c r="D1718" s="213" t="s">
        <v>287</v>
      </c>
      <c r="E1718" s="214"/>
      <c r="F1718" s="215"/>
      <c r="G1718" s="216"/>
      <c r="H1718" s="216">
        <f>SUBTOTAL(9,H1719:H1722)</f>
        <v>74409.38800608</v>
      </c>
      <c r="I1718" s="216"/>
      <c r="J1718" s="216">
        <f>SUBTOTAL(9,J1719:J1722)</f>
        <v>0</v>
      </c>
      <c r="K1718" s="57"/>
      <c r="L1718" s="103"/>
    </row>
    <row r="1719" spans="1:12" ht="15" x14ac:dyDescent="0.2">
      <c r="A1719" s="194"/>
      <c r="B1719" s="194" t="s">
        <v>1719</v>
      </c>
      <c r="C1719" s="217" t="str">
        <f>+VLOOKUP(B:B,INSUMOS!A:C,2,FALSE)</f>
        <v>GRIFERIA AHORRADORA AIREADORA DE BAJO CONSUMO O SIMILAR</v>
      </c>
      <c r="D1719" s="190" t="str">
        <f>+VLOOKUP(B:B,INSUMOS!A:C,3,FALSE)</f>
        <v>UN</v>
      </c>
      <c r="E1719" s="239">
        <v>1</v>
      </c>
      <c r="F1719" s="240"/>
      <c r="G1719" s="220">
        <f>+VLOOKUP(B:B,INSUMOS!A:H,4,FALSE)</f>
        <v>41610.33403392</v>
      </c>
      <c r="H1719" s="220">
        <f t="shared" ref="H1719:J1722" si="260">($E1719+$F1719)*G1719</f>
        <v>41610.33403392</v>
      </c>
      <c r="I1719" s="220">
        <f>+VLOOKUP(B:B,INSUMOS!A:H,5,FALSE)</f>
        <v>0</v>
      </c>
      <c r="J1719" s="220">
        <f t="shared" si="260"/>
        <v>0</v>
      </c>
      <c r="K1719" s="57"/>
      <c r="L1719" s="103"/>
    </row>
    <row r="1720" spans="1:12" ht="15" x14ac:dyDescent="0.2">
      <c r="A1720" s="194"/>
      <c r="B1720" s="194" t="s">
        <v>251</v>
      </c>
      <c r="C1720" s="217" t="str">
        <f>+VLOOKUP(B:B,INSUMOS!A:C,2,FALSE)</f>
        <v>HERRAMIENTA MENOR</v>
      </c>
      <c r="D1720" s="190" t="str">
        <f>+VLOOKUP(B:B,INSUMOS!A:C,3,FALSE)</f>
        <v>GLB</v>
      </c>
      <c r="E1720" s="239">
        <v>0.5</v>
      </c>
      <c r="F1720" s="240"/>
      <c r="G1720" s="220">
        <f>+VLOOKUP(B:B,INSUMOS!A:H,4,FALSE)</f>
        <v>4066.5798144</v>
      </c>
      <c r="H1720" s="220">
        <f t="shared" si="260"/>
        <v>2033.2899072</v>
      </c>
      <c r="I1720" s="220">
        <f>+VLOOKUP(B:B,INSUMOS!A:H,5,FALSE)</f>
        <v>0</v>
      </c>
      <c r="J1720" s="220">
        <f t="shared" si="260"/>
        <v>0</v>
      </c>
      <c r="K1720" s="57"/>
      <c r="L1720" s="103"/>
    </row>
    <row r="1721" spans="1:12" ht="15" x14ac:dyDescent="0.2">
      <c r="A1721" s="194"/>
      <c r="B1721" s="194" t="s">
        <v>607</v>
      </c>
      <c r="C1721" s="217" t="str">
        <f>+VLOOKUP(B:B,INSUMOS!A:C,2,FALSE)</f>
        <v>CINTA TEFLON DE 1/2" X 10 M</v>
      </c>
      <c r="D1721" s="190" t="str">
        <f>+VLOOKUP(B:B,INSUMOS!A:C,3,FALSE)</f>
        <v>RL</v>
      </c>
      <c r="E1721" s="239">
        <v>0.5</v>
      </c>
      <c r="F1721" s="240"/>
      <c r="G1721" s="220">
        <f>+VLOOKUP(B:B,INSUMOS!A:H,4,FALSE)</f>
        <v>1733.71233792</v>
      </c>
      <c r="H1721" s="220">
        <f t="shared" si="260"/>
        <v>866.85616895999999</v>
      </c>
      <c r="I1721" s="220">
        <f>+VLOOKUP(B:B,INSUMOS!A:H,5,FALSE)</f>
        <v>0</v>
      </c>
      <c r="J1721" s="220">
        <f t="shared" si="260"/>
        <v>0</v>
      </c>
      <c r="K1721" s="57"/>
      <c r="L1721" s="103"/>
    </row>
    <row r="1722" spans="1:12" ht="15" x14ac:dyDescent="0.2">
      <c r="A1722" s="194"/>
      <c r="B1722" s="194" t="s">
        <v>24</v>
      </c>
      <c r="C1722" s="217" t="str">
        <f>+VLOOKUP(B:B,INSUMOS!A:C,2,FALSE)</f>
        <v>OFICIAL INSTALACIONES CON PRESTACIONES</v>
      </c>
      <c r="D1722" s="190" t="str">
        <f>+VLOOKUP(B:B,INSUMOS!A:C,3,FALSE)</f>
        <v>HH</v>
      </c>
      <c r="E1722" s="239">
        <v>1.5</v>
      </c>
      <c r="F1722" s="240"/>
      <c r="G1722" s="220">
        <f>+VLOOKUP(B:B,INSUMOS!A:H,4,FALSE)</f>
        <v>19932.605263999998</v>
      </c>
      <c r="H1722" s="220">
        <f t="shared" si="260"/>
        <v>29898.907895999997</v>
      </c>
      <c r="I1722" s="220">
        <f>+VLOOKUP(B:B,INSUMOS!A:H,5,FALSE)</f>
        <v>0</v>
      </c>
      <c r="J1722" s="220">
        <f t="shared" si="260"/>
        <v>0</v>
      </c>
      <c r="K1722" s="57"/>
      <c r="L1722" s="103"/>
    </row>
    <row r="1723" spans="1:12" ht="15" x14ac:dyDescent="0.2">
      <c r="A1723" s="211" t="s">
        <v>2271</v>
      </c>
      <c r="B1723" s="211"/>
      <c r="C1723" s="212" t="s">
        <v>2272</v>
      </c>
      <c r="D1723" s="213" t="s">
        <v>287</v>
      </c>
      <c r="E1723" s="214"/>
      <c r="F1723" s="215"/>
      <c r="G1723" s="216"/>
      <c r="H1723" s="216">
        <f>SUBTOTAL(9,H1724:H1727)</f>
        <v>713739.15083807998</v>
      </c>
      <c r="I1723" s="216"/>
      <c r="J1723" s="216">
        <f>SUBTOTAL(9,J1724:J1727)</f>
        <v>0</v>
      </c>
      <c r="K1723" s="57"/>
      <c r="L1723" s="103"/>
    </row>
    <row r="1724" spans="1:12" ht="15" x14ac:dyDescent="0.2">
      <c r="A1724" s="194"/>
      <c r="B1724" s="194" t="s">
        <v>1711</v>
      </c>
      <c r="C1724" s="217" t="str">
        <f>+VLOOKUP(B:B,INSUMOS!A:C,2,FALSE)</f>
        <v>FILTROS PURIFICADORRES DE AGUA - BAJO O SOBRE MESON O SIMILAR</v>
      </c>
      <c r="D1724" s="190" t="str">
        <f>+VLOOKUP(B:B,INSUMOS!A:C,3,FALSE)</f>
        <v>UN</v>
      </c>
      <c r="E1724" s="239">
        <v>1</v>
      </c>
      <c r="F1724" s="240"/>
      <c r="G1724" s="220">
        <f>+VLOOKUP(B:B,INSUMOS!A:H,4,FALSE)</f>
        <v>702467.31055103999</v>
      </c>
      <c r="H1724" s="220">
        <f t="shared" ref="H1724:J1727" si="261">($E1724+$F1724)*G1724</f>
        <v>702467.31055103999</v>
      </c>
      <c r="I1724" s="220">
        <f>+VLOOKUP(B:B,INSUMOS!A:H,5,FALSE)</f>
        <v>0</v>
      </c>
      <c r="J1724" s="220">
        <f t="shared" si="261"/>
        <v>0</v>
      </c>
      <c r="K1724" s="57"/>
      <c r="L1724" s="103"/>
    </row>
    <row r="1725" spans="1:12" ht="15" x14ac:dyDescent="0.2">
      <c r="A1725" s="194"/>
      <c r="B1725" s="194" t="s">
        <v>251</v>
      </c>
      <c r="C1725" s="217" t="str">
        <f>+VLOOKUP(B:B,INSUMOS!A:C,2,FALSE)</f>
        <v>HERRAMIENTA MENOR</v>
      </c>
      <c r="D1725" s="190" t="str">
        <f>+VLOOKUP(B:B,INSUMOS!A:C,3,FALSE)</f>
        <v>GLB</v>
      </c>
      <c r="E1725" s="239">
        <v>0.5</v>
      </c>
      <c r="F1725" s="240"/>
      <c r="G1725" s="220">
        <f>+VLOOKUP(B:B,INSUMOS!A:H,4,FALSE)</f>
        <v>4066.5798144</v>
      </c>
      <c r="H1725" s="220">
        <f t="shared" si="261"/>
        <v>2033.2899072</v>
      </c>
      <c r="I1725" s="220">
        <f>+VLOOKUP(B:B,INSUMOS!A:H,5,FALSE)</f>
        <v>0</v>
      </c>
      <c r="J1725" s="220">
        <f t="shared" si="261"/>
        <v>0</v>
      </c>
      <c r="K1725" s="57"/>
      <c r="L1725" s="103"/>
    </row>
    <row r="1726" spans="1:12" ht="15" x14ac:dyDescent="0.2">
      <c r="A1726" s="194"/>
      <c r="B1726" s="194" t="s">
        <v>607</v>
      </c>
      <c r="C1726" s="217" t="str">
        <f>+VLOOKUP(B:B,INSUMOS!A:C,2,FALSE)</f>
        <v>CINTA TEFLON DE 1/2" X 10 M</v>
      </c>
      <c r="D1726" s="190" t="str">
        <f>+VLOOKUP(B:B,INSUMOS!A:C,3,FALSE)</f>
        <v>RL</v>
      </c>
      <c r="E1726" s="239">
        <v>0.5</v>
      </c>
      <c r="F1726" s="240"/>
      <c r="G1726" s="220">
        <f>+VLOOKUP(B:B,INSUMOS!A:H,4,FALSE)</f>
        <v>1733.71233792</v>
      </c>
      <c r="H1726" s="220">
        <f t="shared" si="261"/>
        <v>866.85616895999999</v>
      </c>
      <c r="I1726" s="220">
        <f>+VLOOKUP(B:B,INSUMOS!A:H,5,FALSE)</f>
        <v>0</v>
      </c>
      <c r="J1726" s="220">
        <f t="shared" si="261"/>
        <v>0</v>
      </c>
      <c r="K1726" s="57"/>
      <c r="L1726" s="103"/>
    </row>
    <row r="1727" spans="1:12" ht="15" x14ac:dyDescent="0.2">
      <c r="A1727" s="194"/>
      <c r="B1727" s="194" t="s">
        <v>24</v>
      </c>
      <c r="C1727" s="217" t="str">
        <f>+VLOOKUP(B:B,INSUMOS!A:C,2,FALSE)</f>
        <v>OFICIAL INSTALACIONES CON PRESTACIONES</v>
      </c>
      <c r="D1727" s="190" t="str">
        <f>+VLOOKUP(B:B,INSUMOS!A:C,3,FALSE)</f>
        <v>HH</v>
      </c>
      <c r="E1727" s="239">
        <v>0.42</v>
      </c>
      <c r="F1727" s="240"/>
      <c r="G1727" s="220">
        <f>+VLOOKUP(B:B,INSUMOS!A:H,4,FALSE)</f>
        <v>19932.605263999998</v>
      </c>
      <c r="H1727" s="220">
        <f t="shared" si="261"/>
        <v>8371.6942108799994</v>
      </c>
      <c r="I1727" s="220">
        <f>+VLOOKUP(B:B,INSUMOS!A:H,5,FALSE)</f>
        <v>0</v>
      </c>
      <c r="J1727" s="220">
        <f t="shared" si="261"/>
        <v>0</v>
      </c>
      <c r="K1727" s="57"/>
      <c r="L1727" s="103"/>
    </row>
    <row r="1728" spans="1:12" ht="15" x14ac:dyDescent="0.2">
      <c r="A1728" s="211" t="s">
        <v>2273</v>
      </c>
      <c r="B1728" s="211"/>
      <c r="C1728" s="212" t="s">
        <v>2274</v>
      </c>
      <c r="D1728" s="213" t="s">
        <v>287</v>
      </c>
      <c r="E1728" s="214"/>
      <c r="F1728" s="215"/>
      <c r="G1728" s="216"/>
      <c r="H1728" s="216">
        <f>SUBTOTAL(9,H1729)</f>
        <v>247460.97561600001</v>
      </c>
      <c r="I1728" s="216"/>
      <c r="J1728" s="216">
        <f>SUBTOTAL(9,J1729)</f>
        <v>0</v>
      </c>
      <c r="K1728" s="57"/>
      <c r="L1728" s="103"/>
    </row>
    <row r="1729" spans="1:12" ht="15" x14ac:dyDescent="0.2">
      <c r="A1729" s="194"/>
      <c r="B1729" s="194" t="s">
        <v>1721</v>
      </c>
      <c r="C1729" s="217" t="str">
        <f>+VLOOKUP(B:B,INSUMOS!A:C,2,FALSE)</f>
        <v>TANQUE ALMACENADOR Y PURIFICADOR DE AGUA O SIMILAR</v>
      </c>
      <c r="D1729" s="190" t="str">
        <f>+VLOOKUP(B:B,INSUMOS!A:C,3,FALSE)</f>
        <v>UN</v>
      </c>
      <c r="E1729" s="239">
        <v>1</v>
      </c>
      <c r="F1729" s="240"/>
      <c r="G1729" s="220">
        <f>+VLOOKUP(B:B,INSUMOS!A:H,4,FALSE)</f>
        <v>247460.97561600001</v>
      </c>
      <c r="H1729" s="220">
        <f>($E1729+$F1729)*G1729</f>
        <v>247460.97561600001</v>
      </c>
      <c r="I1729" s="220">
        <f>+VLOOKUP(B:B,INSUMOS!A:H,5,FALSE)</f>
        <v>0</v>
      </c>
      <c r="J1729" s="220">
        <f>($E1729+$F1729)*I1729</f>
        <v>0</v>
      </c>
      <c r="K1729" s="57"/>
      <c r="L1729" s="103"/>
    </row>
    <row r="1730" spans="1:12" ht="30" x14ac:dyDescent="0.2">
      <c r="A1730" s="211" t="s">
        <v>2275</v>
      </c>
      <c r="B1730" s="211"/>
      <c r="C1730" s="212" t="s">
        <v>2276</v>
      </c>
      <c r="D1730" s="213" t="s">
        <v>287</v>
      </c>
      <c r="E1730" s="214"/>
      <c r="F1730" s="215"/>
      <c r="G1730" s="216"/>
      <c r="H1730" s="216">
        <f>SUBTOTAL(9,H1731:H1733)</f>
        <v>187248.75679648001</v>
      </c>
      <c r="I1730" s="216"/>
      <c r="J1730" s="216">
        <f>SUBTOTAL(9,J1731:J1733)</f>
        <v>0</v>
      </c>
      <c r="K1730" s="57"/>
      <c r="L1730" s="103"/>
    </row>
    <row r="1731" spans="1:12" ht="15" x14ac:dyDescent="0.2">
      <c r="A1731" s="194"/>
      <c r="B1731" s="194" t="s">
        <v>1723</v>
      </c>
      <c r="C1731" s="217" t="str">
        <f>+VLOOKUP(B:B,INSUMOS!A:C,2,FALSE)</f>
        <v>TANQUES DE RECOLECIÓN Y REUTILIZACIÓN DE AGUA LLUVIA 250 LT O SIMILAR</v>
      </c>
      <c r="D1731" s="190" t="str">
        <f>+VLOOKUP(B:B,INSUMOS!A:C,3,FALSE)</f>
        <v>UN</v>
      </c>
      <c r="E1731" s="239">
        <v>1</v>
      </c>
      <c r="F1731" s="240"/>
      <c r="G1731" s="220">
        <f>+VLOOKUP(B:B,INSUMOS!A:H,4,FALSE)</f>
        <v>175249.16425728</v>
      </c>
      <c r="H1731" s="220">
        <f t="shared" ref="H1731:J1733" si="262">($E1731+$F1731)*G1731</f>
        <v>175249.16425728</v>
      </c>
      <c r="I1731" s="220">
        <f>+VLOOKUP(B:B,INSUMOS!A:H,5,FALSE)</f>
        <v>0</v>
      </c>
      <c r="J1731" s="220">
        <f t="shared" si="262"/>
        <v>0</v>
      </c>
      <c r="K1731" s="57"/>
      <c r="L1731" s="103"/>
    </row>
    <row r="1732" spans="1:12" ht="15" x14ac:dyDescent="0.2">
      <c r="A1732" s="194"/>
      <c r="B1732" s="194" t="s">
        <v>251</v>
      </c>
      <c r="C1732" s="217" t="str">
        <f>+VLOOKUP(B:B,INSUMOS!A:C,2,FALSE)</f>
        <v>HERRAMIENTA MENOR</v>
      </c>
      <c r="D1732" s="190" t="str">
        <f>+VLOOKUP(B:B,INSUMOS!A:C,3,FALSE)</f>
        <v>GLB</v>
      </c>
      <c r="E1732" s="239">
        <v>0.5</v>
      </c>
      <c r="F1732" s="240"/>
      <c r="G1732" s="220">
        <f>+VLOOKUP(B:B,INSUMOS!A:H,4,FALSE)</f>
        <v>4066.5798144</v>
      </c>
      <c r="H1732" s="220">
        <f t="shared" si="262"/>
        <v>2033.2899072</v>
      </c>
      <c r="I1732" s="220">
        <f>+VLOOKUP(B:B,INSUMOS!A:H,5,FALSE)</f>
        <v>0</v>
      </c>
      <c r="J1732" s="220">
        <f t="shared" si="262"/>
        <v>0</v>
      </c>
      <c r="K1732" s="57"/>
      <c r="L1732" s="103"/>
    </row>
    <row r="1733" spans="1:12" ht="15" x14ac:dyDescent="0.2">
      <c r="A1733" s="194"/>
      <c r="B1733" s="194" t="s">
        <v>24</v>
      </c>
      <c r="C1733" s="217" t="str">
        <f>+VLOOKUP(B:B,INSUMOS!A:C,2,FALSE)</f>
        <v>OFICIAL INSTALACIONES CON PRESTACIONES</v>
      </c>
      <c r="D1733" s="190" t="str">
        <f>+VLOOKUP(B:B,INSUMOS!A:C,3,FALSE)</f>
        <v>HH</v>
      </c>
      <c r="E1733" s="239">
        <v>0.5</v>
      </c>
      <c r="F1733" s="240"/>
      <c r="G1733" s="220">
        <f>+VLOOKUP(B:B,INSUMOS!A:H,4,FALSE)</f>
        <v>19932.605263999998</v>
      </c>
      <c r="H1733" s="220">
        <f t="shared" si="262"/>
        <v>9966.302631999999</v>
      </c>
      <c r="I1733" s="220">
        <f>+VLOOKUP(B:B,INSUMOS!A:H,5,FALSE)</f>
        <v>0</v>
      </c>
      <c r="J1733" s="220">
        <f t="shared" si="262"/>
        <v>0</v>
      </c>
      <c r="K1733" s="57"/>
      <c r="L1733" s="103"/>
    </row>
    <row r="1734" spans="1:12" ht="15" x14ac:dyDescent="0.2">
      <c r="A1734" s="211" t="s">
        <v>2277</v>
      </c>
      <c r="B1734" s="211"/>
      <c r="C1734" s="212" t="s">
        <v>2278</v>
      </c>
      <c r="D1734" s="213" t="s">
        <v>362</v>
      </c>
      <c r="E1734" s="214"/>
      <c r="F1734" s="215"/>
      <c r="G1734" s="216"/>
      <c r="H1734" s="216">
        <f>SUBTOTAL(9,H1735:H1737)</f>
        <v>134994.7138272</v>
      </c>
      <c r="I1734" s="216"/>
      <c r="J1734" s="216">
        <f>SUBTOTAL(9,J1735:J1737)</f>
        <v>0</v>
      </c>
      <c r="K1734" s="57"/>
      <c r="L1734" s="103"/>
    </row>
    <row r="1735" spans="1:12" ht="15" x14ac:dyDescent="0.2">
      <c r="A1735" s="194"/>
      <c r="B1735" s="194" t="s">
        <v>1725</v>
      </c>
      <c r="C1735" s="217" t="str">
        <f>+VLOOKUP(B:B,INSUMOS!A:C,2,FALSE)</f>
        <v>AISLANTE TERMICO ECOLOGICO O SIMILAR</v>
      </c>
      <c r="D1735" s="190" t="str">
        <f>+VLOOKUP(B:B,INSUMOS!A:C,3,FALSE)</f>
        <v>ML</v>
      </c>
      <c r="E1735" s="239">
        <v>1</v>
      </c>
      <c r="F1735" s="240"/>
      <c r="G1735" s="220">
        <f>+VLOOKUP(B:B,INSUMOS!A:H,4,FALSE)</f>
        <v>84488.302080000009</v>
      </c>
      <c r="H1735" s="220">
        <f t="shared" ref="H1735:J1737" si="263">($E1735+$F1735)*G1735</f>
        <v>84488.302080000009</v>
      </c>
      <c r="I1735" s="220">
        <f>+VLOOKUP(B:B,INSUMOS!A:H,5,FALSE)</f>
        <v>0</v>
      </c>
      <c r="J1735" s="220">
        <f t="shared" si="263"/>
        <v>0</v>
      </c>
      <c r="K1735" s="57"/>
      <c r="L1735" s="103"/>
    </row>
    <row r="1736" spans="1:12" ht="15" x14ac:dyDescent="0.2">
      <c r="A1736" s="194"/>
      <c r="B1736" s="194" t="s">
        <v>251</v>
      </c>
      <c r="C1736" s="217" t="str">
        <f>+VLOOKUP(B:B,INSUMOS!A:C,2,FALSE)</f>
        <v>HERRAMIENTA MENOR</v>
      </c>
      <c r="D1736" s="190" t="str">
        <f>+VLOOKUP(B:B,INSUMOS!A:C,3,FALSE)</f>
        <v>GLB</v>
      </c>
      <c r="E1736" s="239">
        <v>0.5</v>
      </c>
      <c r="F1736" s="240"/>
      <c r="G1736" s="220">
        <f>+VLOOKUP(B:B,INSUMOS!A:H,4,FALSE)</f>
        <v>4066.5798144</v>
      </c>
      <c r="H1736" s="220">
        <f t="shared" si="263"/>
        <v>2033.2899072</v>
      </c>
      <c r="I1736" s="220">
        <f>+VLOOKUP(B:B,INSUMOS!A:H,5,FALSE)</f>
        <v>0</v>
      </c>
      <c r="J1736" s="220">
        <f t="shared" si="263"/>
        <v>0</v>
      </c>
      <c r="K1736" s="57"/>
      <c r="L1736" s="103"/>
    </row>
    <row r="1737" spans="1:12" ht="15" x14ac:dyDescent="0.2">
      <c r="A1737" s="194"/>
      <c r="B1737" s="194" t="s">
        <v>105</v>
      </c>
      <c r="C1737" s="217" t="str">
        <f>+VLOOKUP(B:B,INSUMOS!A:C,2,FALSE)</f>
        <v>CUADRILLA AA  (OFICIAL + 2 AYUDANTE)- ALBAÑILERIA CON PRESTACIONES</v>
      </c>
      <c r="D1737" s="190" t="str">
        <f>+VLOOKUP(B:B,INSUMOS!A:C,3,FALSE)</f>
        <v>HC</v>
      </c>
      <c r="E1737" s="239">
        <v>1.2</v>
      </c>
      <c r="F1737" s="240"/>
      <c r="G1737" s="220">
        <f>+VLOOKUP(B:B,INSUMOS!A:H,4,FALSE)</f>
        <v>40394.268199999999</v>
      </c>
      <c r="H1737" s="220">
        <f t="shared" si="263"/>
        <v>48473.12184</v>
      </c>
      <c r="I1737" s="220">
        <f>+VLOOKUP(B:B,INSUMOS!A:H,5,FALSE)</f>
        <v>0</v>
      </c>
      <c r="J1737" s="220">
        <f t="shared" si="263"/>
        <v>0</v>
      </c>
      <c r="K1737" s="57"/>
      <c r="L1737" s="103"/>
    </row>
    <row r="1738" spans="1:12" ht="15" x14ac:dyDescent="0.2">
      <c r="A1738" s="211" t="s">
        <v>2279</v>
      </c>
      <c r="B1738" s="211"/>
      <c r="C1738" s="212" t="s">
        <v>2280</v>
      </c>
      <c r="D1738" s="213" t="s">
        <v>287</v>
      </c>
      <c r="E1738" s="214"/>
      <c r="F1738" s="215"/>
      <c r="G1738" s="216"/>
      <c r="H1738" s="216">
        <f>SUBTOTAL(9,H1739:H1741)</f>
        <v>2460891.3184079998</v>
      </c>
      <c r="I1738" s="216"/>
      <c r="J1738" s="216">
        <f>SUBTOTAL(9,J1739:J1741)</f>
        <v>0</v>
      </c>
      <c r="K1738" s="57"/>
      <c r="L1738" s="103"/>
    </row>
    <row r="1739" spans="1:12" ht="15" x14ac:dyDescent="0.2">
      <c r="A1739" s="194"/>
      <c r="B1739" s="194" t="s">
        <v>1727</v>
      </c>
      <c r="C1739" s="217" t="str">
        <f>+VLOOKUP(B:B,INSUMOS!A:C,2,FALSE)</f>
        <v>ESTUFA EFICIENTE O SIMILAR</v>
      </c>
      <c r="D1739" s="190" t="str">
        <f>+VLOOKUP(B:B,INSUMOS!A:C,3,FALSE)</f>
        <v>UN</v>
      </c>
      <c r="E1739" s="239">
        <v>1</v>
      </c>
      <c r="F1739" s="240"/>
      <c r="G1739" s="220">
        <f>+VLOOKUP(B:B,INSUMOS!A:H,4,FALSE)</f>
        <v>2450486.3342899201</v>
      </c>
      <c r="H1739" s="220">
        <f t="shared" ref="H1739:J1741" si="264">($E1739+$F1739)*G1739</f>
        <v>2450486.3342899201</v>
      </c>
      <c r="I1739" s="220">
        <f>+VLOOKUP(B:B,INSUMOS!A:H,5,FALSE)</f>
        <v>0</v>
      </c>
      <c r="J1739" s="220">
        <f t="shared" si="264"/>
        <v>0</v>
      </c>
      <c r="K1739" s="57"/>
      <c r="L1739" s="103"/>
    </row>
    <row r="1740" spans="1:12" ht="15" x14ac:dyDescent="0.2">
      <c r="A1740" s="194"/>
      <c r="B1740" s="194" t="s">
        <v>251</v>
      </c>
      <c r="C1740" s="217" t="str">
        <f>+VLOOKUP(B:B,INSUMOS!A:C,2,FALSE)</f>
        <v>HERRAMIENTA MENOR</v>
      </c>
      <c r="D1740" s="190" t="str">
        <f>+VLOOKUP(B:B,INSUMOS!A:C,3,FALSE)</f>
        <v>GLB</v>
      </c>
      <c r="E1740" s="239">
        <v>0.5</v>
      </c>
      <c r="F1740" s="240"/>
      <c r="G1740" s="220">
        <f>+VLOOKUP(B:B,INSUMOS!A:H,4,FALSE)</f>
        <v>4066.5798144</v>
      </c>
      <c r="H1740" s="220">
        <f t="shared" si="264"/>
        <v>2033.2899072</v>
      </c>
      <c r="I1740" s="220">
        <f>+VLOOKUP(B:B,INSUMOS!A:H,5,FALSE)</f>
        <v>0</v>
      </c>
      <c r="J1740" s="220">
        <f t="shared" si="264"/>
        <v>0</v>
      </c>
      <c r="K1740" s="57"/>
      <c r="L1740" s="103"/>
    </row>
    <row r="1741" spans="1:12" ht="15" x14ac:dyDescent="0.2">
      <c r="A1741" s="194"/>
      <c r="B1741" s="194" t="s">
        <v>24</v>
      </c>
      <c r="C1741" s="217" t="str">
        <f>+VLOOKUP(B:B,INSUMOS!A:C,2,FALSE)</f>
        <v>OFICIAL INSTALACIONES CON PRESTACIONES</v>
      </c>
      <c r="D1741" s="190" t="str">
        <f>+VLOOKUP(B:B,INSUMOS!A:C,3,FALSE)</f>
        <v>HH</v>
      </c>
      <c r="E1741" s="239">
        <v>0.42</v>
      </c>
      <c r="F1741" s="240"/>
      <c r="G1741" s="220">
        <f>+VLOOKUP(B:B,INSUMOS!A:H,4,FALSE)</f>
        <v>19932.605263999998</v>
      </c>
      <c r="H1741" s="220">
        <f t="shared" si="264"/>
        <v>8371.6942108799994</v>
      </c>
      <c r="I1741" s="220">
        <f>+VLOOKUP(B:B,INSUMOS!A:H,5,FALSE)</f>
        <v>0</v>
      </c>
      <c r="J1741" s="220">
        <f t="shared" si="264"/>
        <v>0</v>
      </c>
      <c r="K1741" s="57"/>
      <c r="L1741" s="103"/>
    </row>
    <row r="1742" spans="1:12" ht="15" x14ac:dyDescent="0.2">
      <c r="A1742" s="211" t="s">
        <v>2281</v>
      </c>
      <c r="B1742" s="211"/>
      <c r="C1742" s="212" t="s">
        <v>1730</v>
      </c>
      <c r="D1742" s="213" t="s">
        <v>287</v>
      </c>
      <c r="E1742" s="214"/>
      <c r="F1742" s="215"/>
      <c r="G1742" s="216"/>
      <c r="H1742" s="216">
        <f>SUBTOTAL(9,H1743:H1752)</f>
        <v>1010772.1636759143</v>
      </c>
      <c r="I1742" s="216"/>
      <c r="J1742" s="216">
        <f>SUBTOTAL(9,J1743:J1752)</f>
        <v>0</v>
      </c>
      <c r="K1742" s="57"/>
      <c r="L1742" s="103"/>
    </row>
    <row r="1743" spans="1:12" ht="15" x14ac:dyDescent="0.2">
      <c r="A1743" s="194"/>
      <c r="B1743" s="194" t="s">
        <v>1729</v>
      </c>
      <c r="C1743" s="217" t="str">
        <f>+VLOOKUP(B:B,INSUMOS!A:C,2,FALSE)</f>
        <v>CONSTRUCCIÓN ATRAPA NIEBLAS</v>
      </c>
      <c r="D1743" s="190" t="str">
        <f>+VLOOKUP(B:B,INSUMOS!A:C,3,FALSE)</f>
        <v>UN</v>
      </c>
      <c r="E1743" s="239">
        <v>1</v>
      </c>
      <c r="F1743" s="240"/>
      <c r="G1743" s="220">
        <f>+VLOOKUP(B:B,INSUMOS!A:H,4,FALSE)</f>
        <v>449126.71662305278</v>
      </c>
      <c r="H1743" s="220">
        <f t="shared" ref="H1743:J1752" si="265">($E1743+$F1743)*G1743</f>
        <v>449126.71662305278</v>
      </c>
      <c r="I1743" s="220">
        <f>+VLOOKUP(B:B,INSUMOS!A:H,5,FALSE)</f>
        <v>0</v>
      </c>
      <c r="J1743" s="220">
        <f t="shared" si="265"/>
        <v>0</v>
      </c>
      <c r="K1743" s="57"/>
      <c r="L1743" s="103"/>
    </row>
    <row r="1744" spans="1:12" ht="15" x14ac:dyDescent="0.2">
      <c r="A1744" s="194"/>
      <c r="B1744" s="194" t="s">
        <v>1723</v>
      </c>
      <c r="C1744" s="217" t="str">
        <f>+VLOOKUP(B:B,INSUMOS!A:C,2,FALSE)</f>
        <v>TANQUES DE RECOLECIÓN Y REUTILIZACIÓN DE AGUA LLUVIA 250 LT O SIMILAR</v>
      </c>
      <c r="D1744" s="190" t="str">
        <f>+VLOOKUP(B:B,INSUMOS!A:C,3,FALSE)</f>
        <v>UN</v>
      </c>
      <c r="E1744" s="239">
        <v>1</v>
      </c>
      <c r="F1744" s="240"/>
      <c r="G1744" s="220">
        <f>+VLOOKUP(B:B,INSUMOS!A:H,4,FALSE)</f>
        <v>175249.16425728</v>
      </c>
      <c r="H1744" s="220">
        <f t="shared" si="265"/>
        <v>175249.16425728</v>
      </c>
      <c r="I1744" s="220">
        <f>+VLOOKUP(B:B,INSUMOS!A:H,5,FALSE)</f>
        <v>0</v>
      </c>
      <c r="J1744" s="220">
        <f t="shared" si="265"/>
        <v>0</v>
      </c>
      <c r="K1744" s="57"/>
      <c r="L1744" s="103"/>
    </row>
    <row r="1745" spans="1:12" ht="15" x14ac:dyDescent="0.2">
      <c r="A1745" s="194"/>
      <c r="B1745" s="194" t="s">
        <v>1731</v>
      </c>
      <c r="C1745" s="217" t="str">
        <f>+VLOOKUP(B:B,INSUMOS!A:C,2,FALSE)</f>
        <v>MALLA DE CERRAMIENTO POLISOMBRA O TEJIDO DE POLIETILENO O SIMILAR</v>
      </c>
      <c r="D1745" s="190" t="str">
        <f>+VLOOKUP(B:B,INSUMOS!A:C,3,FALSE)</f>
        <v>M2</v>
      </c>
      <c r="E1745" s="239">
        <v>6</v>
      </c>
      <c r="F1745" s="240"/>
      <c r="G1745" s="220">
        <f>+VLOOKUP(B:B,INSUMOS!A:H,4,FALSE)</f>
        <v>19682.989055999999</v>
      </c>
      <c r="H1745" s="220">
        <f t="shared" si="265"/>
        <v>118097.93433599999</v>
      </c>
      <c r="I1745" s="220">
        <f>+VLOOKUP(B:B,INSUMOS!A:H,5,FALSE)</f>
        <v>0</v>
      </c>
      <c r="J1745" s="220">
        <f t="shared" si="265"/>
        <v>0</v>
      </c>
      <c r="K1745" s="57"/>
      <c r="L1745" s="103"/>
    </row>
    <row r="1746" spans="1:12" ht="15" x14ac:dyDescent="0.2">
      <c r="A1746" s="194"/>
      <c r="B1746" s="194" t="s">
        <v>251</v>
      </c>
      <c r="C1746" s="217" t="str">
        <f>+VLOOKUP(B:B,INSUMOS!A:C,2,FALSE)</f>
        <v>HERRAMIENTA MENOR</v>
      </c>
      <c r="D1746" s="190" t="str">
        <f>+VLOOKUP(B:B,INSUMOS!A:C,3,FALSE)</f>
        <v>GLB</v>
      </c>
      <c r="E1746" s="239">
        <v>0.5</v>
      </c>
      <c r="F1746" s="240"/>
      <c r="G1746" s="220">
        <f>+VLOOKUP(B:B,INSUMOS!A:H,4,FALSE)</f>
        <v>4066.5798144</v>
      </c>
      <c r="H1746" s="220">
        <f t="shared" si="265"/>
        <v>2033.2899072</v>
      </c>
      <c r="I1746" s="220">
        <f>+VLOOKUP(B:B,INSUMOS!A:H,5,FALSE)</f>
        <v>0</v>
      </c>
      <c r="J1746" s="220">
        <f t="shared" si="265"/>
        <v>0</v>
      </c>
      <c r="K1746" s="57"/>
      <c r="L1746" s="103"/>
    </row>
    <row r="1747" spans="1:12" ht="15" x14ac:dyDescent="0.2">
      <c r="A1747" s="194"/>
      <c r="B1747" s="194" t="s">
        <v>957</v>
      </c>
      <c r="C1747" s="217" t="str">
        <f>+VLOOKUP(B:B,INSUMOS!A:C,2,FALSE)</f>
        <v>TUBO PVC SANITARIA 4"</v>
      </c>
      <c r="D1747" s="190" t="str">
        <f>+VLOOKUP(B:B,INSUMOS!A:C,3,FALSE)</f>
        <v>ML</v>
      </c>
      <c r="E1747" s="239">
        <v>1.03</v>
      </c>
      <c r="F1747" s="240"/>
      <c r="G1747" s="220">
        <f>+VLOOKUP(B:B,INSUMOS!A:H,4,FALSE)</f>
        <v>29344.675146239999</v>
      </c>
      <c r="H1747" s="220">
        <f t="shared" si="265"/>
        <v>30225.015400627199</v>
      </c>
      <c r="I1747" s="220">
        <f>+VLOOKUP(B:B,INSUMOS!A:H,5,FALSE)</f>
        <v>0</v>
      </c>
      <c r="J1747" s="220">
        <f t="shared" si="265"/>
        <v>0</v>
      </c>
      <c r="K1747" s="57"/>
      <c r="L1747" s="103"/>
    </row>
    <row r="1748" spans="1:12" ht="15" x14ac:dyDescent="0.2">
      <c r="A1748" s="194"/>
      <c r="B1748" s="194" t="s">
        <v>1013</v>
      </c>
      <c r="C1748" s="217" t="str">
        <f>+VLOOKUP(B:B,INSUMOS!A:C,2,FALSE)</f>
        <v>UNION PVC SANITARIA 4"</v>
      </c>
      <c r="D1748" s="190" t="str">
        <f>+VLOOKUP(B:B,INSUMOS!A:C,3,FALSE)</f>
        <v>UN</v>
      </c>
      <c r="E1748" s="239">
        <v>0.16</v>
      </c>
      <c r="F1748" s="240"/>
      <c r="G1748" s="220">
        <f>+VLOOKUP(B:B,INSUMOS!A:H,4,FALSE)</f>
        <v>10401.03610368</v>
      </c>
      <c r="H1748" s="220">
        <f t="shared" si="265"/>
        <v>1664.1657765888001</v>
      </c>
      <c r="I1748" s="220">
        <f>+VLOOKUP(B:B,INSUMOS!A:H,5,FALSE)</f>
        <v>0</v>
      </c>
      <c r="J1748" s="220">
        <f t="shared" si="265"/>
        <v>0</v>
      </c>
      <c r="K1748" s="57"/>
      <c r="L1748" s="103"/>
    </row>
    <row r="1749" spans="1:12" ht="30" x14ac:dyDescent="0.2">
      <c r="A1749" s="194"/>
      <c r="B1749" s="194" t="s">
        <v>1157</v>
      </c>
      <c r="C1749" s="217" t="str">
        <f>+VLOOKUP(B:B,INSUMOS!A:C,2,FALSE)</f>
        <v>PERFIL METÀLICO  EN TUBO RECTANGULAR 80 MM X 40 MM CALIBRE 16 CON ANTICORROSIVO</v>
      </c>
      <c r="D1749" s="190" t="str">
        <f>+VLOOKUP(B:B,INSUMOS!A:C,3,FALSE)</f>
        <v>UN</v>
      </c>
      <c r="E1749" s="239">
        <v>1.5</v>
      </c>
      <c r="F1749" s="240"/>
      <c r="G1749" s="220">
        <f>+VLOOKUP(B:B,INSUMOS!A:H,4,FALSE)</f>
        <v>130816.36386816001</v>
      </c>
      <c r="H1749" s="220">
        <f t="shared" si="265"/>
        <v>196224.54580224003</v>
      </c>
      <c r="I1749" s="220">
        <f>+VLOOKUP(B:B,INSUMOS!A:H,5,FALSE)</f>
        <v>0</v>
      </c>
      <c r="J1749" s="220">
        <f t="shared" si="265"/>
        <v>0</v>
      </c>
      <c r="K1749" s="57"/>
      <c r="L1749" s="103"/>
    </row>
    <row r="1750" spans="1:12" ht="15" x14ac:dyDescent="0.2">
      <c r="A1750" s="194"/>
      <c r="B1750" s="194" t="s">
        <v>477</v>
      </c>
      <c r="C1750" s="217" t="str">
        <f>+VLOOKUP(B:B,INSUMOS!A:C,2,FALSE)</f>
        <v xml:space="preserve">ANTICORROSIVO </v>
      </c>
      <c r="D1750" s="190" t="str">
        <f>+VLOOKUP(B:B,INSUMOS!A:C,3,FALSE)</f>
        <v>GAL</v>
      </c>
      <c r="E1750" s="239">
        <v>0.05</v>
      </c>
      <c r="F1750" s="240"/>
      <c r="G1750" s="220">
        <f>+VLOOKUP(B:B,INSUMOS!A:H,4,FALSE)</f>
        <v>66875.951093452808</v>
      </c>
      <c r="H1750" s="220">
        <f t="shared" si="265"/>
        <v>3343.7975546726407</v>
      </c>
      <c r="I1750" s="220">
        <f>+VLOOKUP(B:B,INSUMOS!A:H,5,FALSE)</f>
        <v>0</v>
      </c>
      <c r="J1750" s="220">
        <f t="shared" si="265"/>
        <v>0</v>
      </c>
      <c r="K1750" s="57"/>
      <c r="L1750" s="103"/>
    </row>
    <row r="1751" spans="1:12" ht="15" x14ac:dyDescent="0.2">
      <c r="A1751" s="194"/>
      <c r="B1751" s="194" t="s">
        <v>635</v>
      </c>
      <c r="C1751" s="217" t="str">
        <f>+VLOOKUP(B:B,INSUMOS!A:C,2,FALSE)</f>
        <v>SOLDADURA ELÉCT, 3/32” WEST ARCO</v>
      </c>
      <c r="D1751" s="190" t="str">
        <f>+VLOOKUP(B:B,INSUMOS!A:C,3,FALSE)</f>
        <v>KG</v>
      </c>
      <c r="E1751" s="239">
        <v>1</v>
      </c>
      <c r="F1751" s="240"/>
      <c r="G1751" s="220">
        <f>+VLOOKUP(B:B,INSUMOS!A:H,4,FALSE)</f>
        <v>26232.844093440002</v>
      </c>
      <c r="H1751" s="220">
        <f t="shared" si="265"/>
        <v>26232.844093440002</v>
      </c>
      <c r="I1751" s="220">
        <f>+VLOOKUP(B:B,INSUMOS!A:H,5,FALSE)</f>
        <v>0</v>
      </c>
      <c r="J1751" s="220">
        <f t="shared" si="265"/>
        <v>0</v>
      </c>
      <c r="K1751" s="57"/>
      <c r="L1751" s="103"/>
    </row>
    <row r="1752" spans="1:12" ht="15" x14ac:dyDescent="0.2">
      <c r="A1752" s="194"/>
      <c r="B1752" s="194" t="s">
        <v>598</v>
      </c>
      <c r="C1752" s="217" t="str">
        <f>+VLOOKUP(B:B,INSUMOS!A:C,2,FALSE)</f>
        <v>PUNTILLA CON CABEZA 2"</v>
      </c>
      <c r="D1752" s="190" t="str">
        <f>+VLOOKUP(B:B,INSUMOS!A:C,3,FALSE)</f>
        <v>LB</v>
      </c>
      <c r="E1752" s="239">
        <v>1</v>
      </c>
      <c r="F1752" s="240"/>
      <c r="G1752" s="220">
        <f>+VLOOKUP(B:B,INSUMOS!A:H,4,FALSE)</f>
        <v>8574.6899248128011</v>
      </c>
      <c r="H1752" s="220">
        <f t="shared" si="265"/>
        <v>8574.6899248128011</v>
      </c>
      <c r="I1752" s="220">
        <f>+VLOOKUP(B:B,INSUMOS!A:H,5,FALSE)</f>
        <v>0</v>
      </c>
      <c r="J1752" s="220">
        <f t="shared" si="265"/>
        <v>0</v>
      </c>
      <c r="K1752" s="57"/>
      <c r="L1752" s="103"/>
    </row>
    <row r="1753" spans="1:12" ht="15" x14ac:dyDescent="0.2">
      <c r="A1753" s="211" t="s">
        <v>2282</v>
      </c>
      <c r="B1753" s="211"/>
      <c r="C1753" s="212" t="s">
        <v>2283</v>
      </c>
      <c r="D1753" s="213" t="s">
        <v>287</v>
      </c>
      <c r="E1753" s="214"/>
      <c r="F1753" s="215"/>
      <c r="G1753" s="216"/>
      <c r="H1753" s="216">
        <f>SUBTOTAL(9,H1754:H1757)</f>
        <v>1134652.3369193601</v>
      </c>
      <c r="I1753" s="216"/>
      <c r="J1753" s="216">
        <f>SUBTOTAL(9,J1754:J1757)</f>
        <v>0</v>
      </c>
      <c r="K1753" s="57"/>
      <c r="L1753" s="103"/>
    </row>
    <row r="1754" spans="1:12" ht="15" x14ac:dyDescent="0.2">
      <c r="A1754" s="194"/>
      <c r="B1754" s="194" t="s">
        <v>1733</v>
      </c>
      <c r="C1754" s="217" t="str">
        <f>+VLOOKUP(B:B,INSUMOS!A:C,2,FALSE)</f>
        <v>FILTROS DE OSMOSIS INVERSA  O SIMILAR</v>
      </c>
      <c r="D1754" s="190" t="str">
        <f>+VLOOKUP(B:B,INSUMOS!A:C,3,FALSE)</f>
        <v>UN</v>
      </c>
      <c r="E1754" s="239">
        <v>1</v>
      </c>
      <c r="F1754" s="240"/>
      <c r="G1754" s="220">
        <f>+VLOOKUP(B:B,INSUMOS!A:H,4,FALSE)</f>
        <v>1081920.6776832</v>
      </c>
      <c r="H1754" s="220">
        <f t="shared" ref="H1754:J1757" si="266">($E1754+$F1754)*G1754</f>
        <v>1081920.6776832</v>
      </c>
      <c r="I1754" s="220">
        <f>+VLOOKUP(B:B,INSUMOS!A:H,5,FALSE)</f>
        <v>0</v>
      </c>
      <c r="J1754" s="220">
        <f t="shared" si="266"/>
        <v>0</v>
      </c>
      <c r="K1754" s="57"/>
      <c r="L1754" s="103"/>
    </row>
    <row r="1755" spans="1:12" ht="15" x14ac:dyDescent="0.2">
      <c r="A1755" s="194"/>
      <c r="B1755" s="194" t="s">
        <v>251</v>
      </c>
      <c r="C1755" s="217" t="str">
        <f>+VLOOKUP(B:B,INSUMOS!A:C,2,FALSE)</f>
        <v>HERRAMIENTA MENOR</v>
      </c>
      <c r="D1755" s="190" t="str">
        <f>+VLOOKUP(B:B,INSUMOS!A:C,3,FALSE)</f>
        <v>GLB</v>
      </c>
      <c r="E1755" s="239">
        <v>0.5</v>
      </c>
      <c r="F1755" s="240"/>
      <c r="G1755" s="220">
        <f>+VLOOKUP(B:B,INSUMOS!A:H,4,FALSE)</f>
        <v>4066.5798144</v>
      </c>
      <c r="H1755" s="220">
        <f t="shared" si="266"/>
        <v>2033.2899072</v>
      </c>
      <c r="I1755" s="220">
        <f>+VLOOKUP(B:B,INSUMOS!A:H,5,FALSE)</f>
        <v>0</v>
      </c>
      <c r="J1755" s="220">
        <f t="shared" si="266"/>
        <v>0</v>
      </c>
      <c r="K1755" s="57"/>
      <c r="L1755" s="103"/>
    </row>
    <row r="1756" spans="1:12" ht="15" x14ac:dyDescent="0.2">
      <c r="A1756" s="194"/>
      <c r="B1756" s="194" t="s">
        <v>607</v>
      </c>
      <c r="C1756" s="217" t="str">
        <f>+VLOOKUP(B:B,INSUMOS!A:C,2,FALSE)</f>
        <v>CINTA TEFLON DE 1/2" X 10 M</v>
      </c>
      <c r="D1756" s="190" t="str">
        <f>+VLOOKUP(B:B,INSUMOS!A:C,3,FALSE)</f>
        <v>RL</v>
      </c>
      <c r="E1756" s="239">
        <v>0.5</v>
      </c>
      <c r="F1756" s="240"/>
      <c r="G1756" s="220">
        <f>+VLOOKUP(B:B,INSUMOS!A:H,4,FALSE)</f>
        <v>1733.71233792</v>
      </c>
      <c r="H1756" s="220">
        <f t="shared" si="266"/>
        <v>866.85616895999999</v>
      </c>
      <c r="I1756" s="220">
        <f>+VLOOKUP(B:B,INSUMOS!A:H,5,FALSE)</f>
        <v>0</v>
      </c>
      <c r="J1756" s="220">
        <f t="shared" si="266"/>
        <v>0</v>
      </c>
      <c r="K1756" s="57"/>
      <c r="L1756" s="103"/>
    </row>
    <row r="1757" spans="1:12" ht="15" x14ac:dyDescent="0.2">
      <c r="A1757" s="194"/>
      <c r="B1757" s="194" t="s">
        <v>24</v>
      </c>
      <c r="C1757" s="217" t="str">
        <f>+VLOOKUP(B:B,INSUMOS!A:C,2,FALSE)</f>
        <v>OFICIAL INSTALACIONES CON PRESTACIONES</v>
      </c>
      <c r="D1757" s="190" t="str">
        <f>+VLOOKUP(B:B,INSUMOS!A:C,3,FALSE)</f>
        <v>HH</v>
      </c>
      <c r="E1757" s="239">
        <v>2.5</v>
      </c>
      <c r="F1757" s="240"/>
      <c r="G1757" s="220">
        <f>+VLOOKUP(B:B,INSUMOS!A:H,4,FALSE)</f>
        <v>19932.605263999998</v>
      </c>
      <c r="H1757" s="220">
        <f t="shared" si="266"/>
        <v>49831.513159999995</v>
      </c>
      <c r="I1757" s="220">
        <f>+VLOOKUP(B:B,INSUMOS!A:H,5,FALSE)</f>
        <v>0</v>
      </c>
      <c r="J1757" s="220">
        <f t="shared" si="266"/>
        <v>0</v>
      </c>
      <c r="K1757" s="57"/>
      <c r="L1757" s="103"/>
    </row>
    <row r="1758" spans="1:12" ht="15" x14ac:dyDescent="0.2">
      <c r="A1758" s="211" t="s">
        <v>2284</v>
      </c>
      <c r="B1758" s="211"/>
      <c r="C1758" s="212" t="s">
        <v>2285</v>
      </c>
      <c r="D1758" s="213" t="s">
        <v>287</v>
      </c>
      <c r="E1758" s="214"/>
      <c r="F1758" s="215"/>
      <c r="G1758" s="216"/>
      <c r="H1758" s="216">
        <f>SUBTOTAL(9,H1759:H1763)</f>
        <v>3172240.8870041599</v>
      </c>
      <c r="I1758" s="216"/>
      <c r="J1758" s="216">
        <f>SUBTOTAL(9,J1759:J1763)</f>
        <v>0</v>
      </c>
      <c r="K1758" s="57"/>
      <c r="L1758" s="103"/>
    </row>
    <row r="1759" spans="1:12" ht="30" x14ac:dyDescent="0.2">
      <c r="A1759" s="194"/>
      <c r="B1759" s="194" t="s">
        <v>1735</v>
      </c>
      <c r="C1759" s="217" t="str">
        <f>+VLOOKUP(B:B,INSUMOS!A:C,2,FALSE)</f>
        <v>POZO SEPTICO CONICO Sistema Séptico Cónico 4,000 Litros  incluye Tanque 2,000Lt + Séptico 2,000Lt + Trampa de Grasa 105Lt</v>
      </c>
      <c r="D1759" s="190" t="str">
        <f>+VLOOKUP(B:B,INSUMOS!A:C,3,FALSE)</f>
        <v>UN</v>
      </c>
      <c r="E1759" s="239">
        <v>1</v>
      </c>
      <c r="F1759" s="240"/>
      <c r="G1759" s="220">
        <f>+VLOOKUP(B:B,INSUMOS!A:H,4,FALSE)</f>
        <v>2743115.4370559999</v>
      </c>
      <c r="H1759" s="220">
        <f t="shared" ref="H1759:J1763" si="267">($E1759+$F1759)*G1759</f>
        <v>2743115.4370559999</v>
      </c>
      <c r="I1759" s="220">
        <f>+VLOOKUP(B:B,INSUMOS!A:H,5,FALSE)</f>
        <v>0</v>
      </c>
      <c r="J1759" s="220">
        <f t="shared" si="267"/>
        <v>0</v>
      </c>
      <c r="K1759" s="57"/>
      <c r="L1759" s="103"/>
    </row>
    <row r="1760" spans="1:12" ht="15" x14ac:dyDescent="0.2">
      <c r="A1760" s="194"/>
      <c r="B1760" s="194" t="s">
        <v>1737</v>
      </c>
      <c r="C1760" s="217" t="str">
        <f>+VLOOKUP(B:B,INSUMOS!A:C,2,FALSE)</f>
        <v>Kit Accesorios Para Sistema Séptico Cónico 4,000 Litros Rotoplast O SIMILAR</v>
      </c>
      <c r="D1760" s="190" t="str">
        <f>+VLOOKUP(B:B,INSUMOS!A:C,3,FALSE)</f>
        <v>UN</v>
      </c>
      <c r="E1760" s="239">
        <v>1</v>
      </c>
      <c r="F1760" s="240"/>
      <c r="G1760" s="220">
        <f>+VLOOKUP(B:B,INSUMOS!A:H,4,FALSE)</f>
        <v>346494.88281600003</v>
      </c>
      <c r="H1760" s="220">
        <f t="shared" si="267"/>
        <v>346494.88281600003</v>
      </c>
      <c r="I1760" s="220">
        <f>+VLOOKUP(B:B,INSUMOS!A:H,5,FALSE)</f>
        <v>0</v>
      </c>
      <c r="J1760" s="220">
        <f t="shared" si="267"/>
        <v>0</v>
      </c>
      <c r="K1760" s="57"/>
      <c r="L1760" s="103"/>
    </row>
    <row r="1761" spans="1:12" ht="15" x14ac:dyDescent="0.2">
      <c r="A1761" s="194"/>
      <c r="B1761" s="194" t="s">
        <v>251</v>
      </c>
      <c r="C1761" s="217" t="str">
        <f>+VLOOKUP(B:B,INSUMOS!A:C,2,FALSE)</f>
        <v>HERRAMIENTA MENOR</v>
      </c>
      <c r="D1761" s="190" t="str">
        <f>+VLOOKUP(B:B,INSUMOS!A:C,3,FALSE)</f>
        <v>GLB</v>
      </c>
      <c r="E1761" s="239">
        <v>0.5</v>
      </c>
      <c r="F1761" s="240"/>
      <c r="G1761" s="220">
        <f>+VLOOKUP(B:B,INSUMOS!A:H,4,FALSE)</f>
        <v>4066.5798144</v>
      </c>
      <c r="H1761" s="220">
        <f t="shared" si="267"/>
        <v>2033.2899072</v>
      </c>
      <c r="I1761" s="220">
        <f>+VLOOKUP(B:B,INSUMOS!A:H,5,FALSE)</f>
        <v>0</v>
      </c>
      <c r="J1761" s="220">
        <f t="shared" si="267"/>
        <v>0</v>
      </c>
      <c r="K1761" s="57"/>
      <c r="L1761" s="103"/>
    </row>
    <row r="1762" spans="1:12" ht="15" x14ac:dyDescent="0.2">
      <c r="A1762" s="194"/>
      <c r="B1762" s="194" t="s">
        <v>607</v>
      </c>
      <c r="C1762" s="217" t="str">
        <f>+VLOOKUP(B:B,INSUMOS!A:C,2,FALSE)</f>
        <v>CINTA TEFLON DE 1/2" X 10 M</v>
      </c>
      <c r="D1762" s="190" t="str">
        <f>+VLOOKUP(B:B,INSUMOS!A:C,3,FALSE)</f>
        <v>RL</v>
      </c>
      <c r="E1762" s="239">
        <v>0.5</v>
      </c>
      <c r="F1762" s="240"/>
      <c r="G1762" s="220">
        <f>+VLOOKUP(B:B,INSUMOS!A:H,4,FALSE)</f>
        <v>1733.71233792</v>
      </c>
      <c r="H1762" s="220">
        <f t="shared" si="267"/>
        <v>866.85616895999999</v>
      </c>
      <c r="I1762" s="220">
        <f>+VLOOKUP(B:B,INSUMOS!A:H,5,FALSE)</f>
        <v>0</v>
      </c>
      <c r="J1762" s="220">
        <f t="shared" si="267"/>
        <v>0</v>
      </c>
      <c r="K1762" s="57"/>
      <c r="L1762" s="103"/>
    </row>
    <row r="1763" spans="1:12" ht="15" x14ac:dyDescent="0.2">
      <c r="A1763" s="194"/>
      <c r="B1763" s="194" t="s">
        <v>24</v>
      </c>
      <c r="C1763" s="217" t="str">
        <f>+VLOOKUP(B:B,INSUMOS!A:C,2,FALSE)</f>
        <v>OFICIAL INSTALACIONES CON PRESTACIONES</v>
      </c>
      <c r="D1763" s="190" t="str">
        <f>+VLOOKUP(B:B,INSUMOS!A:C,3,FALSE)</f>
        <v>HH</v>
      </c>
      <c r="E1763" s="239">
        <v>4</v>
      </c>
      <c r="F1763" s="240"/>
      <c r="G1763" s="220">
        <f>+VLOOKUP(B:B,INSUMOS!A:H,4,FALSE)</f>
        <v>19932.605263999998</v>
      </c>
      <c r="H1763" s="220">
        <f t="shared" si="267"/>
        <v>79730.421055999992</v>
      </c>
      <c r="I1763" s="220">
        <f>+VLOOKUP(B:B,INSUMOS!A:H,5,FALSE)</f>
        <v>0</v>
      </c>
      <c r="J1763" s="220">
        <f t="shared" si="267"/>
        <v>0</v>
      </c>
      <c r="K1763" s="57"/>
      <c r="L1763" s="103"/>
    </row>
    <row r="1764" spans="1:12" ht="15" x14ac:dyDescent="0.2">
      <c r="A1764" s="211" t="s">
        <v>2286</v>
      </c>
      <c r="B1764" s="211"/>
      <c r="C1764" s="212" t="s">
        <v>2287</v>
      </c>
      <c r="D1764" s="213" t="s">
        <v>287</v>
      </c>
      <c r="E1764" s="214"/>
      <c r="F1764" s="215"/>
      <c r="G1764" s="216"/>
      <c r="H1764" s="216">
        <f>SUBTOTAL(9,H1765:H1768)</f>
        <v>4105759.25474816</v>
      </c>
      <c r="I1764" s="216"/>
      <c r="J1764" s="216">
        <f>SUBTOTAL(9,J1765:J1768)</f>
        <v>0</v>
      </c>
      <c r="K1764" s="57"/>
      <c r="L1764" s="103"/>
    </row>
    <row r="1765" spans="1:12" ht="15" x14ac:dyDescent="0.2">
      <c r="A1765" s="194"/>
      <c r="B1765" s="194" t="s">
        <v>1739</v>
      </c>
      <c r="C1765" s="217" t="str">
        <f>+VLOOKUP(B:B,INSUMOS!A:C,2,FALSE)</f>
        <v>POZO SEPTICO INCLUYE Tapa accesorios y 140 unidades filtrantes rosetón</v>
      </c>
      <c r="D1765" s="190" t="str">
        <f>+VLOOKUP(B:B,INSUMOS!A:C,3,FALSE)</f>
        <v>UN</v>
      </c>
      <c r="E1765" s="239">
        <v>1</v>
      </c>
      <c r="F1765" s="240"/>
      <c r="G1765" s="220">
        <f>+VLOOKUP(B:B,INSUMOS!A:H,4,FALSE)</f>
        <v>4023128.687616</v>
      </c>
      <c r="H1765" s="220">
        <f t="shared" ref="H1765:J1768" si="268">($E1765+$F1765)*G1765</f>
        <v>4023128.687616</v>
      </c>
      <c r="I1765" s="220">
        <f>+VLOOKUP(B:B,INSUMOS!A:H,5,FALSE)</f>
        <v>0</v>
      </c>
      <c r="J1765" s="220">
        <f t="shared" si="268"/>
        <v>0</v>
      </c>
      <c r="K1765" s="57"/>
      <c r="L1765" s="103"/>
    </row>
    <row r="1766" spans="1:12" ht="15" x14ac:dyDescent="0.2">
      <c r="A1766" s="194"/>
      <c r="B1766" s="194" t="s">
        <v>251</v>
      </c>
      <c r="C1766" s="217" t="str">
        <f>+VLOOKUP(B:B,INSUMOS!A:C,2,FALSE)</f>
        <v>HERRAMIENTA MENOR</v>
      </c>
      <c r="D1766" s="190" t="str">
        <f>+VLOOKUP(B:B,INSUMOS!A:C,3,FALSE)</f>
        <v>GLB</v>
      </c>
      <c r="E1766" s="239">
        <v>0.5</v>
      </c>
      <c r="F1766" s="240"/>
      <c r="G1766" s="220">
        <f>+VLOOKUP(B:B,INSUMOS!A:H,4,FALSE)</f>
        <v>4066.5798144</v>
      </c>
      <c r="H1766" s="220">
        <f t="shared" si="268"/>
        <v>2033.2899072</v>
      </c>
      <c r="I1766" s="220">
        <f>+VLOOKUP(B:B,INSUMOS!A:H,5,FALSE)</f>
        <v>0</v>
      </c>
      <c r="J1766" s="220">
        <f t="shared" si="268"/>
        <v>0</v>
      </c>
      <c r="K1766" s="57"/>
      <c r="L1766" s="103"/>
    </row>
    <row r="1767" spans="1:12" ht="15" x14ac:dyDescent="0.2">
      <c r="A1767" s="194"/>
      <c r="B1767" s="194" t="s">
        <v>607</v>
      </c>
      <c r="C1767" s="217" t="str">
        <f>+VLOOKUP(B:B,INSUMOS!A:C,2,FALSE)</f>
        <v>CINTA TEFLON DE 1/2" X 10 M</v>
      </c>
      <c r="D1767" s="190" t="str">
        <f>+VLOOKUP(B:B,INSUMOS!A:C,3,FALSE)</f>
        <v>RL</v>
      </c>
      <c r="E1767" s="239">
        <v>0.5</v>
      </c>
      <c r="F1767" s="240"/>
      <c r="G1767" s="220">
        <f>+VLOOKUP(B:B,INSUMOS!A:H,4,FALSE)</f>
        <v>1733.71233792</v>
      </c>
      <c r="H1767" s="220">
        <f t="shared" si="268"/>
        <v>866.85616895999999</v>
      </c>
      <c r="I1767" s="220">
        <f>+VLOOKUP(B:B,INSUMOS!A:H,5,FALSE)</f>
        <v>0</v>
      </c>
      <c r="J1767" s="220">
        <f t="shared" si="268"/>
        <v>0</v>
      </c>
      <c r="K1767" s="57"/>
      <c r="L1767" s="103"/>
    </row>
    <row r="1768" spans="1:12" ht="15" x14ac:dyDescent="0.2">
      <c r="A1768" s="194"/>
      <c r="B1768" s="194" t="s">
        <v>24</v>
      </c>
      <c r="C1768" s="217" t="str">
        <f>+VLOOKUP(B:B,INSUMOS!A:C,2,FALSE)</f>
        <v>OFICIAL INSTALACIONES CON PRESTACIONES</v>
      </c>
      <c r="D1768" s="190" t="str">
        <f>+VLOOKUP(B:B,INSUMOS!A:C,3,FALSE)</f>
        <v>HH</v>
      </c>
      <c r="E1768" s="239">
        <v>4</v>
      </c>
      <c r="F1768" s="240"/>
      <c r="G1768" s="220">
        <f>+VLOOKUP(B:B,INSUMOS!A:H,4,FALSE)</f>
        <v>19932.605263999998</v>
      </c>
      <c r="H1768" s="220">
        <f t="shared" si="268"/>
        <v>79730.421055999992</v>
      </c>
      <c r="I1768" s="220">
        <f>+VLOOKUP(B:B,INSUMOS!A:H,5,FALSE)</f>
        <v>0</v>
      </c>
      <c r="J1768" s="220">
        <f t="shared" si="268"/>
        <v>0</v>
      </c>
      <c r="K1768" s="57"/>
      <c r="L1768" s="103"/>
    </row>
    <row r="1769" spans="1:12" ht="45" x14ac:dyDescent="0.2">
      <c r="A1769" s="227" t="s">
        <v>2288</v>
      </c>
      <c r="B1769" s="211"/>
      <c r="C1769" s="212" t="s">
        <v>2289</v>
      </c>
      <c r="D1769" s="213" t="s">
        <v>287</v>
      </c>
      <c r="E1769" s="214"/>
      <c r="F1769" s="215"/>
      <c r="G1769" s="216"/>
      <c r="H1769" s="216">
        <f>SUBTOTAL(9,H1770:H1773)</f>
        <v>2672228.9135052799</v>
      </c>
      <c r="I1769" s="216"/>
      <c r="J1769" s="216">
        <f>SUBTOTAL(9,J1770:J1773)</f>
        <v>0</v>
      </c>
      <c r="K1769" s="57"/>
      <c r="L1769" s="103"/>
    </row>
    <row r="1770" spans="1:12" ht="30" x14ac:dyDescent="0.2">
      <c r="A1770" s="194"/>
      <c r="B1770" s="194" t="s">
        <v>1743</v>
      </c>
      <c r="C1770" s="298" t="str">
        <f>+VLOOKUP(B:B,INSUMOS!A:C,2,FALSE)</f>
        <v>SISTEMA SÉPTICO CÓNICO DE 1.000LT (SÉPTICO+FAFA(1.000L.)+T.G.(105L)+F.FONDO+KIT ACCESORIOS + 360</v>
      </c>
      <c r="D1770" s="190" t="str">
        <f>+VLOOKUP(B:B,INSUMOS!A:C,3,FALSE)</f>
        <v>UN</v>
      </c>
      <c r="E1770" s="239">
        <v>1</v>
      </c>
      <c r="F1770" s="240"/>
      <c r="G1770" s="220">
        <f>+VLOOKUP(B:B,INSUMOS!A:H,4,FALSE)</f>
        <v>2351210</v>
      </c>
      <c r="H1770" s="220">
        <f t="shared" ref="H1770:H1773" si="269">($E1770+$F1770)*G1770</f>
        <v>2351210</v>
      </c>
      <c r="I1770" s="220">
        <f>+VLOOKUP(B:B,INSUMOS!A:H,5,FALSE)</f>
        <v>0</v>
      </c>
      <c r="J1770" s="220">
        <f t="shared" ref="J1770:J1773" si="270">($E1770+$F1770)*I1770</f>
        <v>0</v>
      </c>
      <c r="K1770" s="57"/>
      <c r="L1770" s="103"/>
    </row>
    <row r="1771" spans="1:12" ht="15" x14ac:dyDescent="0.2">
      <c r="A1771" s="194"/>
      <c r="B1771" s="194" t="s">
        <v>251</v>
      </c>
      <c r="C1771" s="217" t="str">
        <f>+VLOOKUP(B:B,INSUMOS!A:C,2,FALSE)</f>
        <v>HERRAMIENTA MENOR</v>
      </c>
      <c r="D1771" s="190" t="str">
        <f>+VLOOKUP(B:B,INSUMOS!A:C,3,FALSE)</f>
        <v>GLB</v>
      </c>
      <c r="E1771" s="239">
        <v>0.3</v>
      </c>
      <c r="F1771" s="240"/>
      <c r="G1771" s="220">
        <f>+VLOOKUP(B:B,INSUMOS!A:H,4,FALSE)</f>
        <v>4066.5798144</v>
      </c>
      <c r="H1771" s="220">
        <f t="shared" si="269"/>
        <v>1219.9739443199999</v>
      </c>
      <c r="I1771" s="220">
        <f>+VLOOKUP(B:B,INSUMOS!A:H,5,FALSE)</f>
        <v>0</v>
      </c>
      <c r="J1771" s="220">
        <f t="shared" si="270"/>
        <v>0</v>
      </c>
      <c r="K1771" s="57"/>
      <c r="L1771" s="103"/>
    </row>
    <row r="1772" spans="1:12" ht="15" x14ac:dyDescent="0.2">
      <c r="A1772" s="194"/>
      <c r="B1772" s="194" t="s">
        <v>607</v>
      </c>
      <c r="C1772" s="217" t="str">
        <f>+VLOOKUP(B:B,INSUMOS!A:C,2,FALSE)</f>
        <v>CINTA TEFLON DE 1/2" X 10 M</v>
      </c>
      <c r="D1772" s="190" t="str">
        <f>+VLOOKUP(B:B,INSUMOS!A:C,3,FALSE)</f>
        <v>RL</v>
      </c>
      <c r="E1772" s="239">
        <v>0.5</v>
      </c>
      <c r="F1772" s="240"/>
      <c r="G1772" s="220">
        <f>+VLOOKUP(B:B,INSUMOS!A:H,4,FALSE)</f>
        <v>1733.71233792</v>
      </c>
      <c r="H1772" s="220">
        <f t="shared" si="269"/>
        <v>866.85616895999999</v>
      </c>
      <c r="I1772" s="220">
        <f>+VLOOKUP(B:B,INSUMOS!A:H,5,FALSE)</f>
        <v>0</v>
      </c>
      <c r="J1772" s="220">
        <f t="shared" si="270"/>
        <v>0</v>
      </c>
      <c r="K1772" s="57"/>
      <c r="L1772" s="103"/>
    </row>
    <row r="1773" spans="1:12" ht="15" x14ac:dyDescent="0.2">
      <c r="A1773" s="194"/>
      <c r="B1773" s="194" t="s">
        <v>22</v>
      </c>
      <c r="C1773" s="217" t="str">
        <f>+VLOOKUP(B:B,INSUMOS!A:C,2,FALSE)</f>
        <v>OFICIAL INSTALACIONES CON PRESTACIONES</v>
      </c>
      <c r="D1773" s="190" t="str">
        <f>+VLOOKUP(B:B,INSUMOS!A:C,3,FALSE)</f>
        <v>JR</v>
      </c>
      <c r="E1773" s="239">
        <v>2</v>
      </c>
      <c r="F1773" s="240"/>
      <c r="G1773" s="220">
        <f>+VLOOKUP(B:B,INSUMOS!A:H,4,FALSE)</f>
        <v>159466.041696</v>
      </c>
      <c r="H1773" s="220">
        <f t="shared" si="269"/>
        <v>318932.083392</v>
      </c>
      <c r="I1773" s="220">
        <f>+VLOOKUP(B:B,INSUMOS!A:H,5,FALSE)</f>
        <v>0</v>
      </c>
      <c r="J1773" s="220">
        <f t="shared" si="270"/>
        <v>0</v>
      </c>
      <c r="K1773" s="57"/>
      <c r="L1773" s="103"/>
    </row>
    <row r="1774" spans="1:12" x14ac:dyDescent="0.2">
      <c r="A1774" s="227" t="s">
        <v>2290</v>
      </c>
      <c r="B1774" s="227"/>
      <c r="C1774" s="228" t="s">
        <v>2291</v>
      </c>
      <c r="D1774" s="227" t="s">
        <v>2029</v>
      </c>
      <c r="E1774" s="229"/>
      <c r="F1774" s="230"/>
      <c r="G1774" s="231"/>
      <c r="H1774" s="231">
        <f>SUBTOTAL(9,H1775:H1778)</f>
        <v>90779.282416815986</v>
      </c>
      <c r="I1774" s="231"/>
      <c r="J1774" s="231">
        <f>SUBTOTAL(9,J1775:J1778)</f>
        <v>0</v>
      </c>
      <c r="K1774" s="57"/>
      <c r="L1774" s="103"/>
    </row>
    <row r="1775" spans="1:12" ht="15" x14ac:dyDescent="0.2">
      <c r="A1775" s="159"/>
      <c r="B1775" s="159" t="s">
        <v>105</v>
      </c>
      <c r="C1775" s="217" t="str">
        <f>+VLOOKUP(B:B,INSUMOS!A:C,2,FALSE)</f>
        <v>CUADRILLA AA  (OFICIAL + 2 AYUDANTE)- ALBAÑILERIA CON PRESTACIONES</v>
      </c>
      <c r="D1775" s="190" t="str">
        <f>+VLOOKUP(B:B,INSUMOS!A:C,3,FALSE)</f>
        <v>HC</v>
      </c>
      <c r="E1775" s="232">
        <v>0.3</v>
      </c>
      <c r="F1775" s="233">
        <v>0.05</v>
      </c>
      <c r="G1775" s="220">
        <f>+VLOOKUP(B:B,INSUMOS!A:H,4,FALSE)</f>
        <v>40394.268199999999</v>
      </c>
      <c r="H1775" s="220">
        <f t="shared" ref="H1775:J1778" si="271">($E1775+$F1775)*G1775</f>
        <v>14137.993869999998</v>
      </c>
      <c r="I1775" s="220">
        <f>+VLOOKUP(B:B,INSUMOS!A:H,5,FALSE)</f>
        <v>0</v>
      </c>
      <c r="J1775" s="220">
        <f t="shared" si="271"/>
        <v>0</v>
      </c>
      <c r="K1775" s="57"/>
      <c r="L1775" s="103"/>
    </row>
    <row r="1776" spans="1:12" ht="30" x14ac:dyDescent="0.2">
      <c r="A1776" s="159"/>
      <c r="B1776" s="159" t="s">
        <v>1493</v>
      </c>
      <c r="C1776" s="217" t="str">
        <f>+VLOOKUP(B:B,INSUMOS!A:C,2,FALSE)</f>
        <v>Piso Laminado 8mm Centur AC4 Caja 2,12 m2
Modelo Centur</v>
      </c>
      <c r="D1776" s="190" t="str">
        <f>+VLOOKUP(B:B,INSUMOS!A:C,3,FALSE)</f>
        <v>M2</v>
      </c>
      <c r="E1776" s="232">
        <v>1</v>
      </c>
      <c r="F1776" s="233">
        <v>0.05</v>
      </c>
      <c r="G1776" s="220">
        <f>+VLOOKUP(B:B,INSUMOS!A:H,4,FALSE)</f>
        <v>65347.523665920002</v>
      </c>
      <c r="H1776" s="220">
        <f t="shared" si="271"/>
        <v>68614.899849216003</v>
      </c>
      <c r="I1776" s="220">
        <f>+VLOOKUP(B:B,INSUMOS!A:H,5,FALSE)</f>
        <v>0</v>
      </c>
      <c r="J1776" s="220">
        <f t="shared" si="271"/>
        <v>0</v>
      </c>
      <c r="K1776" s="57"/>
      <c r="L1776" s="103"/>
    </row>
    <row r="1777" spans="1:12" ht="15" x14ac:dyDescent="0.2">
      <c r="A1777" s="163"/>
      <c r="B1777" s="163" t="s">
        <v>1495</v>
      </c>
      <c r="C1777" s="217" t="str">
        <f>+VLOOKUP(B:B,INSUMOS!A:C,2,FALSE)</f>
        <v>YUMBOLON DE ESPUMA DE POLIETILENO PARA PISOS DE 2MM</v>
      </c>
      <c r="D1777" s="190" t="str">
        <f>+VLOOKUP(B:B,INSUMOS!A:C,3,FALSE)</f>
        <v>M2</v>
      </c>
      <c r="E1777" s="232">
        <v>1</v>
      </c>
      <c r="F1777" s="233">
        <v>0.05</v>
      </c>
      <c r="G1777" s="220">
        <f>+VLOOKUP(B:B,INSUMOS!A:H,4,FALSE)</f>
        <v>3577.5998976000001</v>
      </c>
      <c r="H1777" s="220">
        <f t="shared" si="271"/>
        <v>3756.4798924800002</v>
      </c>
      <c r="I1777" s="220">
        <f>+VLOOKUP(B:B,INSUMOS!A:H,5,FALSE)</f>
        <v>0</v>
      </c>
      <c r="J1777" s="220">
        <f t="shared" si="271"/>
        <v>0</v>
      </c>
      <c r="K1777" s="57"/>
      <c r="L1777" s="103"/>
    </row>
    <row r="1778" spans="1:12" ht="15" x14ac:dyDescent="0.2">
      <c r="A1778" s="163"/>
      <c r="B1778" s="163" t="s">
        <v>251</v>
      </c>
      <c r="C1778" s="217" t="str">
        <f>+VLOOKUP(B:B,INSUMOS!A:C,2,FALSE)</f>
        <v>HERRAMIENTA MENOR</v>
      </c>
      <c r="D1778" s="190" t="str">
        <f>+VLOOKUP(B:B,INSUMOS!A:C,3,FALSE)</f>
        <v>GLB</v>
      </c>
      <c r="E1778" s="232">
        <v>1</v>
      </c>
      <c r="F1778" s="233">
        <v>0.05</v>
      </c>
      <c r="G1778" s="220">
        <f>+VLOOKUP(B:B,INSUMOS!A:H,4,FALSE)</f>
        <v>4066.5798144</v>
      </c>
      <c r="H1778" s="220">
        <f t="shared" si="271"/>
        <v>4269.9088051200006</v>
      </c>
      <c r="I1778" s="220">
        <f>+VLOOKUP(B:B,INSUMOS!A:H,5,FALSE)</f>
        <v>0</v>
      </c>
      <c r="J1778" s="220">
        <f t="shared" si="271"/>
        <v>0</v>
      </c>
      <c r="K1778" s="57"/>
      <c r="L1778" s="103"/>
    </row>
    <row r="1779" spans="1:12" x14ac:dyDescent="0.2">
      <c r="A1779" s="227" t="s">
        <v>2292</v>
      </c>
      <c r="B1779" s="227"/>
      <c r="C1779" s="228" t="s">
        <v>2293</v>
      </c>
      <c r="D1779" s="227" t="s">
        <v>362</v>
      </c>
      <c r="E1779" s="229"/>
      <c r="F1779" s="230"/>
      <c r="G1779" s="231"/>
      <c r="H1779" s="231">
        <f>SUBTOTAL(9,H1780:H1785)</f>
        <v>56618.06509173441</v>
      </c>
      <c r="I1779" s="231"/>
      <c r="J1779" s="231">
        <f>SUBTOTAL(9,J1780:J1785)</f>
        <v>0</v>
      </c>
      <c r="K1779" s="57"/>
      <c r="L1779" s="103"/>
    </row>
    <row r="1780" spans="1:12" ht="15" x14ac:dyDescent="0.2">
      <c r="A1780" s="163"/>
      <c r="B1780" s="163" t="s">
        <v>14</v>
      </c>
      <c r="C1780" s="217" t="str">
        <f>+VLOOKUP(B:B,INSUMOS!A:C,2,FALSE)</f>
        <v>AYUDANTE ALBAÑILERÍA CON PRESTACIONES</v>
      </c>
      <c r="D1780" s="190" t="str">
        <f>+VLOOKUP(B:B,INSUMOS!A:C,3,FALSE)</f>
        <v>HH</v>
      </c>
      <c r="E1780" s="232">
        <v>1</v>
      </c>
      <c r="F1780" s="233">
        <v>0.05</v>
      </c>
      <c r="G1780" s="220">
        <f>+VLOOKUP(B:B,INSUMOS!A:H,4,FALSE)</f>
        <v>11762.758904</v>
      </c>
      <c r="H1780" s="220">
        <f t="shared" ref="H1780:J1785" si="272">($E1780+$F1780)*G1780</f>
        <v>12350.8968492</v>
      </c>
      <c r="I1780" s="220">
        <f>+VLOOKUP(B:B,INSUMOS!A:H,5,FALSE)</f>
        <v>0</v>
      </c>
      <c r="J1780" s="220">
        <f t="shared" si="272"/>
        <v>0</v>
      </c>
      <c r="K1780" s="57"/>
      <c r="L1780" s="103"/>
    </row>
    <row r="1781" spans="1:12" ht="15" x14ac:dyDescent="0.2">
      <c r="A1781" s="159"/>
      <c r="B1781" s="159" t="s">
        <v>863</v>
      </c>
      <c r="C1781" s="217" t="str">
        <f>+VLOOKUP(B:B,INSUMOS!A:C,2,FALSE)</f>
        <v>TUBO PVC RANURADO  DE 2"</v>
      </c>
      <c r="D1781" s="190" t="str">
        <f>+VLOOKUP(B:B,INSUMOS!A:C,3,FALSE)</f>
        <v>UN</v>
      </c>
      <c r="E1781" s="232">
        <v>0.16666666666666666</v>
      </c>
      <c r="F1781" s="233">
        <v>0.05</v>
      </c>
      <c r="G1781" s="220">
        <f>+VLOOKUP(B:B,INSUMOS!A:H,4,FALSE)</f>
        <v>41160.967680000002</v>
      </c>
      <c r="H1781" s="220">
        <f t="shared" si="272"/>
        <v>8918.209664</v>
      </c>
      <c r="I1781" s="220">
        <f>+VLOOKUP(B:B,INSUMOS!A:H,5,FALSE)</f>
        <v>0</v>
      </c>
      <c r="J1781" s="220">
        <f t="shared" si="272"/>
        <v>0</v>
      </c>
      <c r="K1781" s="57"/>
      <c r="L1781" s="103"/>
    </row>
    <row r="1782" spans="1:12" ht="15" x14ac:dyDescent="0.2">
      <c r="A1782" s="159"/>
      <c r="B1782" s="159" t="s">
        <v>152</v>
      </c>
      <c r="C1782" s="217" t="str">
        <f>+VLOOKUP(B:B,INSUMOS!A:C,2,FALSE)</f>
        <v>GRAVILLA DE RÍO DE 1/2" (INCLUYE TRANSPORTE)</v>
      </c>
      <c r="D1782" s="190" t="str">
        <f>+VLOOKUP(B:B,INSUMOS!A:C,3,FALSE)</f>
        <v>M3</v>
      </c>
      <c r="E1782" s="232">
        <v>4.4999999999999998E-2</v>
      </c>
      <c r="F1782" s="233">
        <v>0.05</v>
      </c>
      <c r="G1782" s="220">
        <f>+VLOOKUP(B:B,INSUMOS!A:H,4,FALSE)</f>
        <v>264420.53222400002</v>
      </c>
      <c r="H1782" s="220">
        <f t="shared" si="272"/>
        <v>25119.950561280002</v>
      </c>
      <c r="I1782" s="220">
        <f>+VLOOKUP(B:B,INSUMOS!A:H,5,FALSE)</f>
        <v>0</v>
      </c>
      <c r="J1782" s="220">
        <f t="shared" si="272"/>
        <v>0</v>
      </c>
      <c r="K1782" s="57"/>
      <c r="L1782" s="103"/>
    </row>
    <row r="1783" spans="1:12" ht="15" x14ac:dyDescent="0.2">
      <c r="A1783" s="159"/>
      <c r="B1783" s="159" t="s">
        <v>409</v>
      </c>
      <c r="C1783" s="217" t="str">
        <f>+VLOOKUP(B:B,INSUMOS!A:C,2,FALSE)</f>
        <v>GEOTEXTIL NT 3000</v>
      </c>
      <c r="D1783" s="190" t="str">
        <f>+VLOOKUP(B:B,INSUMOS!A:C,3,FALSE)</f>
        <v>M2</v>
      </c>
      <c r="E1783" s="232">
        <v>1</v>
      </c>
      <c r="F1783" s="233">
        <v>0.05</v>
      </c>
      <c r="G1783" s="220">
        <f>+VLOOKUP(B:B,INSUMOS!A:H,4,FALSE)</f>
        <v>5266.7469772799996</v>
      </c>
      <c r="H1783" s="220">
        <f t="shared" si="272"/>
        <v>5530.0843261439995</v>
      </c>
      <c r="I1783" s="220">
        <f>+VLOOKUP(B:B,INSUMOS!A:H,5,FALSE)</f>
        <v>0</v>
      </c>
      <c r="J1783" s="220">
        <f t="shared" si="272"/>
        <v>0</v>
      </c>
      <c r="K1783" s="57"/>
      <c r="L1783" s="103"/>
    </row>
    <row r="1784" spans="1:12" ht="15" x14ac:dyDescent="0.2">
      <c r="A1784" s="159"/>
      <c r="B1784" s="159" t="s">
        <v>1005</v>
      </c>
      <c r="C1784" s="217" t="str">
        <f>+VLOOKUP(B:B,INSUMOS!A:C,2,FALSE)</f>
        <v>UNION PVC SANITARIA 2"</v>
      </c>
      <c r="D1784" s="190" t="str">
        <f>+VLOOKUP(B:B,INSUMOS!A:C,3,FALSE)</f>
        <v>UN</v>
      </c>
      <c r="E1784" s="232">
        <v>7.0000000000000007E-2</v>
      </c>
      <c r="F1784" s="233">
        <v>0.05</v>
      </c>
      <c r="G1784" s="220">
        <f>+VLOOKUP(B:B,INSUMOS!A:H,4,FALSE)</f>
        <v>3575.1240499200003</v>
      </c>
      <c r="H1784" s="220">
        <f t="shared" si="272"/>
        <v>429.01488599040005</v>
      </c>
      <c r="I1784" s="220">
        <f>+VLOOKUP(B:B,INSUMOS!A:H,5,FALSE)</f>
        <v>0</v>
      </c>
      <c r="J1784" s="220">
        <f t="shared" si="272"/>
        <v>0</v>
      </c>
      <c r="K1784" s="57"/>
      <c r="L1784" s="103"/>
    </row>
    <row r="1785" spans="1:12" ht="15" x14ac:dyDescent="0.2">
      <c r="A1785" s="163"/>
      <c r="B1785" s="163" t="s">
        <v>251</v>
      </c>
      <c r="C1785" s="217" t="str">
        <f>+VLOOKUP(B:B,INSUMOS!A:C,2,FALSE)</f>
        <v>HERRAMIENTA MENOR</v>
      </c>
      <c r="D1785" s="190" t="str">
        <f>+VLOOKUP(B:B,INSUMOS!A:C,3,FALSE)</f>
        <v>GLB</v>
      </c>
      <c r="E1785" s="232">
        <v>1</v>
      </c>
      <c r="F1785" s="233">
        <v>0.05</v>
      </c>
      <c r="G1785" s="220">
        <f>+VLOOKUP(B:B,INSUMOS!A:H,4,FALSE)</f>
        <v>4066.5798144</v>
      </c>
      <c r="H1785" s="220">
        <f t="shared" si="272"/>
        <v>4269.9088051200006</v>
      </c>
      <c r="I1785" s="220">
        <f>+VLOOKUP(B:B,INSUMOS!A:H,5,FALSE)</f>
        <v>0</v>
      </c>
      <c r="J1785" s="220">
        <f t="shared" si="272"/>
        <v>0</v>
      </c>
      <c r="K1785" s="57"/>
      <c r="L1785" s="103"/>
    </row>
    <row r="1786" spans="1:12" x14ac:dyDescent="0.2">
      <c r="A1786" s="227" t="s">
        <v>2294</v>
      </c>
      <c r="B1786" s="227"/>
      <c r="C1786" s="228" t="s">
        <v>2295</v>
      </c>
      <c r="D1786" s="227" t="s">
        <v>1839</v>
      </c>
      <c r="E1786" s="229"/>
      <c r="F1786" s="230"/>
      <c r="G1786" s="231"/>
      <c r="H1786" s="231">
        <f>SUBTOTAL(9,H1787:H1791)</f>
        <v>453057.71158745594</v>
      </c>
      <c r="I1786" s="231"/>
      <c r="J1786" s="231">
        <f>SUBTOTAL(9,J1787:J1791)</f>
        <v>0</v>
      </c>
      <c r="K1786" s="57"/>
      <c r="L1786" s="103"/>
    </row>
    <row r="1787" spans="1:12" ht="15" x14ac:dyDescent="0.2">
      <c r="A1787" s="163"/>
      <c r="B1787" s="163" t="s">
        <v>577</v>
      </c>
      <c r="C1787" s="217" t="str">
        <f>+VLOOKUP(B:B,INSUMOS!A:C,2,FALSE)</f>
        <v xml:space="preserve">LISTON DE MADERA PINO DE 4X1"  </v>
      </c>
      <c r="D1787" s="190" t="str">
        <f>+VLOOKUP(B:B,INSUMOS!A:C,3,FALSE)</f>
        <v>UN</v>
      </c>
      <c r="E1787" s="232">
        <v>40</v>
      </c>
      <c r="F1787" s="233">
        <v>1</v>
      </c>
      <c r="G1787" s="220">
        <f>+VLOOKUP(B:B,INSUMOS!A:H,4,FALSE)</f>
        <v>7839.7716787199997</v>
      </c>
      <c r="H1787" s="220">
        <f t="shared" ref="H1787:J1791" si="273">($E1787+$F1787)*G1787</f>
        <v>321430.63882752002</v>
      </c>
      <c r="I1787" s="220">
        <f>+VLOOKUP(B:B,INSUMOS!A:H,5,FALSE)</f>
        <v>0</v>
      </c>
      <c r="J1787" s="220">
        <f t="shared" si="273"/>
        <v>0</v>
      </c>
      <c r="K1787" s="57"/>
      <c r="L1787" s="103"/>
    </row>
    <row r="1788" spans="1:12" ht="15" x14ac:dyDescent="0.2">
      <c r="A1788" s="159"/>
      <c r="B1788" s="159" t="s">
        <v>767</v>
      </c>
      <c r="C1788" s="217" t="str">
        <f>+VLOOKUP(B:B,INSUMOS!A:C,2,FALSE)</f>
        <v>MALLA PAJARITO 1/2"</v>
      </c>
      <c r="D1788" s="190" t="str">
        <f>+VLOOKUP(B:B,INSUMOS!A:C,3,FALSE)</f>
        <v>M2</v>
      </c>
      <c r="E1788" s="232">
        <v>5</v>
      </c>
      <c r="F1788" s="233">
        <v>0.6</v>
      </c>
      <c r="G1788" s="220">
        <f>+VLOOKUP(B:B,INSUMOS!A:H,4,FALSE)</f>
        <v>8622.7585075200004</v>
      </c>
      <c r="H1788" s="220">
        <f t="shared" si="273"/>
        <v>48287.447642111998</v>
      </c>
      <c r="I1788" s="220">
        <f>+VLOOKUP(B:B,INSUMOS!A:H,5,FALSE)</f>
        <v>0</v>
      </c>
      <c r="J1788" s="220">
        <f t="shared" si="273"/>
        <v>0</v>
      </c>
      <c r="K1788" s="57"/>
      <c r="L1788" s="103"/>
    </row>
    <row r="1789" spans="1:12" ht="15" x14ac:dyDescent="0.2">
      <c r="A1789" s="159"/>
      <c r="B1789" s="159" t="s">
        <v>777</v>
      </c>
      <c r="C1789" s="217" t="str">
        <f>+VLOOKUP(B:B,INSUMOS!A:C,2,FALSE)</f>
        <v>CHAZO PARA CARPINTERIA EN MADERA</v>
      </c>
      <c r="D1789" s="190" t="str">
        <f>+VLOOKUP(B:B,INSUMOS!A:C,3,FALSE)</f>
        <v>UN</v>
      </c>
      <c r="E1789" s="232">
        <v>50</v>
      </c>
      <c r="F1789" s="233">
        <v>0.2</v>
      </c>
      <c r="G1789" s="220">
        <f>+VLOOKUP(B:B,INSUMOS!A:H,4,FALSE)</f>
        <v>96.55805952</v>
      </c>
      <c r="H1789" s="220">
        <f t="shared" si="273"/>
        <v>4847.2145879039999</v>
      </c>
      <c r="I1789" s="220">
        <f>+VLOOKUP(B:B,INSUMOS!A:H,5,FALSE)</f>
        <v>0</v>
      </c>
      <c r="J1789" s="220">
        <f t="shared" si="273"/>
        <v>0</v>
      </c>
      <c r="K1789" s="57"/>
      <c r="L1789" s="103"/>
    </row>
    <row r="1790" spans="1:12" ht="15" x14ac:dyDescent="0.2">
      <c r="A1790" s="159"/>
      <c r="B1790" s="159" t="s">
        <v>109</v>
      </c>
      <c r="C1790" s="217" t="str">
        <f>+VLOOKUP(B:B,INSUMOS!A:C,2,FALSE)</f>
        <v>CUADRILLA  INSTALACIONES (OFICIAL + AYUDANTE) CON PRESTACIONES</v>
      </c>
      <c r="D1790" s="190" t="str">
        <f>+VLOOKUP(B:B,INSUMOS!A:C,3,FALSE)</f>
        <v>HC</v>
      </c>
      <c r="E1790" s="232">
        <v>2</v>
      </c>
      <c r="F1790" s="233">
        <v>0.2</v>
      </c>
      <c r="G1790" s="220">
        <f>+VLOOKUP(B:B,INSUMOS!A:H,4,FALSE)</f>
        <v>33737.500783999996</v>
      </c>
      <c r="H1790" s="220">
        <f t="shared" si="273"/>
        <v>74222.501724799993</v>
      </c>
      <c r="I1790" s="220">
        <f>+VLOOKUP(B:B,INSUMOS!A:H,5,FALSE)</f>
        <v>0</v>
      </c>
      <c r="J1790" s="220">
        <f t="shared" si="273"/>
        <v>0</v>
      </c>
      <c r="K1790" s="57"/>
      <c r="L1790" s="103"/>
    </row>
    <row r="1791" spans="1:12" ht="15" x14ac:dyDescent="0.2">
      <c r="A1791" s="163"/>
      <c r="B1791" s="163" t="s">
        <v>251</v>
      </c>
      <c r="C1791" s="217" t="str">
        <f>+VLOOKUP(B:B,INSUMOS!A:C,2,FALSE)</f>
        <v>HERRAMIENTA MENOR</v>
      </c>
      <c r="D1791" s="190" t="str">
        <f>+VLOOKUP(B:B,INSUMOS!A:C,3,FALSE)</f>
        <v>GLB</v>
      </c>
      <c r="E1791" s="232">
        <v>1</v>
      </c>
      <c r="F1791" s="233">
        <v>0.05</v>
      </c>
      <c r="G1791" s="220">
        <f>+VLOOKUP(B:B,INSUMOS!A:H,4,FALSE)</f>
        <v>4066.5798144</v>
      </c>
      <c r="H1791" s="220">
        <f t="shared" si="273"/>
        <v>4269.9088051200006</v>
      </c>
      <c r="I1791" s="220">
        <f>+VLOOKUP(B:B,INSUMOS!A:H,5,FALSE)</f>
        <v>0</v>
      </c>
      <c r="J1791" s="220">
        <f t="shared" si="273"/>
        <v>0</v>
      </c>
      <c r="K1791" s="57"/>
      <c r="L1791" s="103"/>
    </row>
    <row r="1792" spans="1:12" ht="57" customHeight="1" x14ac:dyDescent="0.2">
      <c r="A1792" s="227" t="s">
        <v>2296</v>
      </c>
      <c r="B1792" s="227"/>
      <c r="C1792" s="299" t="s">
        <v>2297</v>
      </c>
      <c r="D1792" s="227" t="s">
        <v>2298</v>
      </c>
      <c r="E1792" s="229"/>
      <c r="F1792" s="230"/>
      <c r="G1792" s="231"/>
      <c r="H1792" s="231">
        <f>SUBTOTAL(9,H1793:H1800)</f>
        <v>1752985.4922432522</v>
      </c>
      <c r="I1792" s="231"/>
      <c r="J1792" s="231">
        <f>SUBTOTAL(9,J1793:J1800)</f>
        <v>0</v>
      </c>
      <c r="K1792" s="57"/>
      <c r="L1792" s="103"/>
    </row>
    <row r="1793" spans="1:12" ht="30" x14ac:dyDescent="0.2">
      <c r="A1793" s="163"/>
      <c r="B1793" s="163" t="s">
        <v>80</v>
      </c>
      <c r="C1793" s="217" t="str">
        <f>+VLOOKUP(B:B,INSUMOS!A:C,2,FALSE)</f>
        <v>CUADRILLA (OFICIAL ALBAÑILERIA CON PRESTACIONES+ 3 AYUDANTES ALBAÑILERIA CON PRESTACIONES)</v>
      </c>
      <c r="D1793" s="190" t="str">
        <f>+VLOOKUP(B:B,INSUMOS!A:C,3,FALSE)</f>
        <v>HC</v>
      </c>
      <c r="E1793" s="232">
        <v>6</v>
      </c>
      <c r="F1793" s="233">
        <v>0</v>
      </c>
      <c r="G1793" s="220">
        <f>+VLOOKUP(B:B,INSUMOS!A:H,4,FALSE)</f>
        <v>52157.027103999993</v>
      </c>
      <c r="H1793" s="220">
        <f t="shared" ref="H1793:J1800" si="274">($E1793+$F1793)*G1793</f>
        <v>312942.16262399999</v>
      </c>
      <c r="I1793" s="220">
        <f>+VLOOKUP(B:B,INSUMOS!A:H,5,FALSE)</f>
        <v>0</v>
      </c>
      <c r="J1793" s="220">
        <f t="shared" si="274"/>
        <v>0</v>
      </c>
      <c r="K1793" s="57"/>
      <c r="L1793" s="103"/>
    </row>
    <row r="1794" spans="1:12" ht="15" x14ac:dyDescent="0.2">
      <c r="A1794" s="159"/>
      <c r="B1794" s="159" t="s">
        <v>209</v>
      </c>
      <c r="C1794" s="217" t="str">
        <f>+VLOOKUP(B:B,INSUMOS!A:C,2,FALSE)</f>
        <v>CONCRETO MEZCLA EN OBRA 1:3:6  AGREGADOS DE RIO (APRX, 1500 PSI)</v>
      </c>
      <c r="D1794" s="190" t="str">
        <f>+VLOOKUP(B:B,INSUMOS!A:C,3,FALSE)</f>
        <v>M3</v>
      </c>
      <c r="E1794" s="232">
        <v>0.16000000000000003</v>
      </c>
      <c r="F1794" s="233">
        <v>0.1</v>
      </c>
      <c r="G1794" s="220">
        <f>+VLOOKUP(B:B,INSUMOS!A:H,4,FALSE)</f>
        <v>425095.79242229764</v>
      </c>
      <c r="H1794" s="220">
        <f t="shared" si="274"/>
        <v>110524.90602979739</v>
      </c>
      <c r="I1794" s="220">
        <f>+VLOOKUP(B:B,INSUMOS!A:H,5,FALSE)</f>
        <v>0</v>
      </c>
      <c r="J1794" s="220">
        <f t="shared" si="274"/>
        <v>0</v>
      </c>
      <c r="K1794" s="57"/>
      <c r="L1794" s="103"/>
    </row>
    <row r="1795" spans="1:12" ht="15" x14ac:dyDescent="0.2">
      <c r="A1795" s="159"/>
      <c r="B1795" s="159" t="s">
        <v>2229</v>
      </c>
      <c r="C1795" s="217" t="str">
        <f>+VLOOKUP(B:B,APUS!A:C,3,FALSE)</f>
        <v>PLACA DE CONTRAPISO EN CONCRETO DE 10 CM CON MALLA ELECTROSOLDADA</v>
      </c>
      <c r="D1795" s="190" t="str">
        <f>+VLOOKUP(B:B,APUS!A:D,4,FALSE)</f>
        <v>M2</v>
      </c>
      <c r="E1795" s="277">
        <v>1.6</v>
      </c>
      <c r="F1795" s="278">
        <v>0</v>
      </c>
      <c r="G1795" s="220">
        <f>+VLOOKUP(B:B,APUS!A:N,8,FALSE)</f>
        <v>139155.34456033004</v>
      </c>
      <c r="H1795" s="220">
        <f t="shared" si="274"/>
        <v>222648.55129652808</v>
      </c>
      <c r="I1795" s="220">
        <f>+VLOOKUP(B:B,APUS!A:N,10,FALSE)</f>
        <v>0</v>
      </c>
      <c r="J1795" s="220">
        <f t="shared" si="274"/>
        <v>0</v>
      </c>
      <c r="K1795" s="57"/>
      <c r="L1795" s="103"/>
    </row>
    <row r="1796" spans="1:12" ht="30" x14ac:dyDescent="0.2">
      <c r="A1796" s="159"/>
      <c r="B1796" s="159" t="s">
        <v>2198</v>
      </c>
      <c r="C1796" s="217" t="str">
        <f>+VLOOKUP(B:B,APUS!A:C,3,FALSE)</f>
        <v>EXCAVACIÓN MANUAL (REDES, AGUAS NEGRAS, ACOMETIDAS Y DEMÁS ACTIVIDADES QUE SE PRESENTEN EN MEJORAMIENTO)</v>
      </c>
      <c r="D1796" s="190" t="str">
        <f>+VLOOKUP(B:B,APUS!A:D,4,FALSE)</f>
        <v>M3</v>
      </c>
      <c r="E1796" s="277">
        <v>2.6560000000000001</v>
      </c>
      <c r="F1796" s="278"/>
      <c r="G1796" s="220">
        <f>+VLOOKUP(B:B,APUS!A:N,8,FALSE)</f>
        <v>96380.949689007975</v>
      </c>
      <c r="H1796" s="220">
        <f t="shared" si="274"/>
        <v>255987.8023740052</v>
      </c>
      <c r="I1796" s="220">
        <f>+VLOOKUP(B:B,APUS!A:N,10,FALSE)</f>
        <v>0</v>
      </c>
      <c r="J1796" s="220">
        <f t="shared" si="274"/>
        <v>0</v>
      </c>
      <c r="K1796" s="57"/>
      <c r="L1796" s="103"/>
    </row>
    <row r="1797" spans="1:12" ht="15" x14ac:dyDescent="0.2">
      <c r="A1797" s="159"/>
      <c r="B1797" s="159" t="s">
        <v>421</v>
      </c>
      <c r="C1797" s="217" t="str">
        <f>+VLOOKUP(B:B,INSUMOS!A:C,2,FALSE)</f>
        <v>LADRILLO TOLETE COMUN</v>
      </c>
      <c r="D1797" s="190" t="str">
        <f>+VLOOKUP(B:B,INSUMOS!A:C,3,FALSE)</f>
        <v>UN</v>
      </c>
      <c r="E1797" s="232">
        <v>723</v>
      </c>
      <c r="F1797" s="233">
        <v>0.1</v>
      </c>
      <c r="G1797" s="220">
        <f>+VLOOKUP(B:B,INSUMOS!A:H,4,FALSE)</f>
        <v>1052.2352639999999</v>
      </c>
      <c r="H1797" s="220">
        <f t="shared" si="274"/>
        <v>760871.31939839991</v>
      </c>
      <c r="I1797" s="220">
        <f>+VLOOKUP(B:B,INSUMOS!A:H,5,FALSE)</f>
        <v>0</v>
      </c>
      <c r="J1797" s="220">
        <f t="shared" si="274"/>
        <v>0</v>
      </c>
      <c r="K1797" s="57"/>
      <c r="L1797" s="103"/>
    </row>
    <row r="1798" spans="1:12" ht="15" x14ac:dyDescent="0.2">
      <c r="A1798" s="163"/>
      <c r="B1798" s="163" t="s">
        <v>219</v>
      </c>
      <c r="C1798" s="217" t="str">
        <f>+VLOOKUP(B:B,INSUMOS!A:C,2,FALSE)</f>
        <v>MORTERO 1:2 (HECHO EN OBRA)</v>
      </c>
      <c r="D1798" s="190" t="str">
        <f>+VLOOKUP(B:B,INSUMOS!A:C,3,FALSE)</f>
        <v>M3</v>
      </c>
      <c r="E1798" s="232">
        <v>8.0000000000000016E-2</v>
      </c>
      <c r="F1798" s="233">
        <v>0.01</v>
      </c>
      <c r="G1798" s="220">
        <f>+VLOOKUP(B:B,INSUMOS!A:H,4,FALSE)</f>
        <v>599620.13989201922</v>
      </c>
      <c r="H1798" s="220">
        <f t="shared" si="274"/>
        <v>53965.812590281734</v>
      </c>
      <c r="I1798" s="220">
        <f>+VLOOKUP(B:B,INSUMOS!A:H,5,FALSE)</f>
        <v>0</v>
      </c>
      <c r="J1798" s="220">
        <f t="shared" si="274"/>
        <v>0</v>
      </c>
      <c r="K1798" s="57"/>
      <c r="L1798" s="103"/>
    </row>
    <row r="1799" spans="1:12" ht="15" x14ac:dyDescent="0.2">
      <c r="A1799" s="163"/>
      <c r="B1799" s="163" t="s">
        <v>961</v>
      </c>
      <c r="C1799" s="217" t="str">
        <f>+VLOOKUP(B:B,INSUMOS!A:C,2,FALSE)</f>
        <v>CODO 90  C X C PVC SANITARIA 3"</v>
      </c>
      <c r="D1799" s="190" t="str">
        <f>+VLOOKUP(B:B,INSUMOS!A:C,3,FALSE)</f>
        <v>UN</v>
      </c>
      <c r="E1799" s="232">
        <v>3</v>
      </c>
      <c r="F1799" s="233"/>
      <c r="G1799" s="220">
        <f>+VLOOKUP(B:B,INSUMOS!A:H,4,FALSE)</f>
        <v>10591.67637504</v>
      </c>
      <c r="H1799" s="220">
        <f t="shared" si="274"/>
        <v>31775.029125120003</v>
      </c>
      <c r="I1799" s="220">
        <f>+VLOOKUP(B:B,INSUMOS!A:H,5,FALSE)</f>
        <v>0</v>
      </c>
      <c r="J1799" s="220">
        <f t="shared" si="274"/>
        <v>0</v>
      </c>
      <c r="K1799" s="57"/>
      <c r="L1799" s="103"/>
    </row>
    <row r="1800" spans="1:12" ht="15" x14ac:dyDescent="0.2">
      <c r="A1800" s="163"/>
      <c r="B1800" s="163" t="s">
        <v>251</v>
      </c>
      <c r="C1800" s="217" t="str">
        <f>+VLOOKUP(B:B,INSUMOS!A:C,2,FALSE)</f>
        <v>HERRAMIENTA MENOR</v>
      </c>
      <c r="D1800" s="190" t="str">
        <f>+VLOOKUP(B:B,INSUMOS!A:C,3,FALSE)</f>
        <v>GLB</v>
      </c>
      <c r="E1800" s="232">
        <v>1</v>
      </c>
      <c r="F1800" s="233">
        <v>0.05</v>
      </c>
      <c r="G1800" s="220">
        <f>+VLOOKUP(B:B,INSUMOS!A:H,4,FALSE)</f>
        <v>4066.5798144</v>
      </c>
      <c r="H1800" s="220">
        <f t="shared" si="274"/>
        <v>4269.9088051200006</v>
      </c>
      <c r="I1800" s="220">
        <f>+VLOOKUP(B:B,INSUMOS!A:H,5,FALSE)</f>
        <v>0</v>
      </c>
      <c r="J1800" s="220">
        <f t="shared" si="274"/>
        <v>0</v>
      </c>
      <c r="K1800" s="57"/>
      <c r="L1800" s="103"/>
    </row>
    <row r="1801" spans="1:12" x14ac:dyDescent="0.2">
      <c r="A1801" s="227" t="s">
        <v>2299</v>
      </c>
      <c r="B1801" s="227"/>
      <c r="C1801" s="228" t="s">
        <v>2300</v>
      </c>
      <c r="D1801" s="227" t="s">
        <v>124</v>
      </c>
      <c r="E1801" s="229"/>
      <c r="F1801" s="230"/>
      <c r="G1801" s="231"/>
      <c r="H1801" s="231">
        <f>SUBTOTAL(9,H1802)</f>
        <v>355138.08668000001</v>
      </c>
      <c r="I1801" s="231"/>
      <c r="J1801" s="231">
        <f>SUBTOTAL(9,J1802)</f>
        <v>0</v>
      </c>
      <c r="K1801" s="57"/>
      <c r="L1801" s="103"/>
    </row>
    <row r="1802" spans="1:12" ht="15" x14ac:dyDescent="0.2">
      <c r="A1802" s="163"/>
      <c r="B1802" s="163" t="s">
        <v>122</v>
      </c>
      <c r="C1802" s="217" t="str">
        <f>+VLOOKUP(B:B,INSUMOS!A:C,2,FALSE)</f>
        <v>CUADRILLA ESPECIALIZADA PARA MANTENIMIENTO DE POZO SEPTICO</v>
      </c>
      <c r="D1802" s="190" t="str">
        <f>+VLOOKUP(B:B,INSUMOS!A:C,3,FALSE)</f>
        <v>M3</v>
      </c>
      <c r="E1802" s="232">
        <v>1</v>
      </c>
      <c r="F1802" s="233">
        <v>0.01</v>
      </c>
      <c r="G1802" s="220">
        <f>+VLOOKUP(B:B,INSUMOS!A:H,4,FALSE)</f>
        <v>351621.86800000002</v>
      </c>
      <c r="H1802" s="220">
        <f>($E1802+$F1802)*G1802</f>
        <v>355138.08668000001</v>
      </c>
      <c r="I1802" s="220">
        <f>+VLOOKUP(B:B,INSUMOS!A:H,5,FALSE)</f>
        <v>0</v>
      </c>
      <c r="J1802" s="220">
        <f>($E1802+$F1802)*I1802</f>
        <v>0</v>
      </c>
      <c r="K1802" s="57"/>
      <c r="L1802" s="103"/>
    </row>
    <row r="1803" spans="1:12" x14ac:dyDescent="0.2">
      <c r="A1803" s="227" t="s">
        <v>2301</v>
      </c>
      <c r="B1803" s="227"/>
      <c r="C1803" s="228" t="s">
        <v>2302</v>
      </c>
      <c r="D1803" s="227" t="s">
        <v>1839</v>
      </c>
      <c r="E1803" s="229"/>
      <c r="F1803" s="230"/>
      <c r="G1803" s="231"/>
      <c r="H1803" s="231">
        <f>SUBTOTAL(9,H1804:H1811)</f>
        <v>308545.12679904408</v>
      </c>
      <c r="I1803" s="231"/>
      <c r="J1803" s="231">
        <f>SUBTOTAL(9,J1804:J1811)</f>
        <v>0</v>
      </c>
      <c r="K1803" s="57"/>
      <c r="L1803" s="103"/>
    </row>
    <row r="1804" spans="1:12" ht="30" x14ac:dyDescent="0.2">
      <c r="A1804" s="163"/>
      <c r="B1804" s="163" t="s">
        <v>79</v>
      </c>
      <c r="C1804" s="217" t="str">
        <f>+VLOOKUP(B:B,INSUMOS!A:C,2,FALSE)</f>
        <v>CUADRILLA (OFICIAL ALBAÑILERIA CON PRESTACIONES+ 2 AYUDANTES ALBAÑILERIA CON PRESTACIONES)</v>
      </c>
      <c r="D1804" s="190" t="str">
        <f>+VLOOKUP(B:B,INSUMOS!A:C,3,FALSE)</f>
        <v>HC</v>
      </c>
      <c r="E1804" s="232">
        <v>2</v>
      </c>
      <c r="F1804" s="233">
        <v>0.6</v>
      </c>
      <c r="G1804" s="220">
        <f>+VLOOKUP(B:B,INSUMOS!A:H,4,FALSE)</f>
        <v>40394.268199999999</v>
      </c>
      <c r="H1804" s="220">
        <f t="shared" ref="H1804:J1811" si="275">($E1804+$F1804)*G1804</f>
        <v>105025.09732</v>
      </c>
      <c r="I1804" s="220">
        <f>+VLOOKUP(B:B,INSUMOS!A:H,5,FALSE)</f>
        <v>0</v>
      </c>
      <c r="J1804" s="220">
        <f t="shared" si="275"/>
        <v>0</v>
      </c>
      <c r="K1804" s="57"/>
      <c r="L1804" s="103"/>
    </row>
    <row r="1805" spans="1:12" ht="15" x14ac:dyDescent="0.2">
      <c r="A1805" s="159"/>
      <c r="B1805" s="159" t="s">
        <v>455</v>
      </c>
      <c r="C1805" s="217" t="str">
        <f>+VLOOKUP(B:B,INSUMOS!A:C,2,FALSE)</f>
        <v>LADRILLO REFRACTARIO 24X12,5X6,5</v>
      </c>
      <c r="D1805" s="190" t="str">
        <f>+VLOOKUP(B:B,INSUMOS!A:C,3,FALSE)</f>
        <v>UN</v>
      </c>
      <c r="E1805" s="232">
        <v>20</v>
      </c>
      <c r="F1805" s="233">
        <v>0.6</v>
      </c>
      <c r="G1805" s="220">
        <f>+VLOOKUP(B:B,INSUMOS!A:H,4,FALSE)</f>
        <v>2228.2629120000001</v>
      </c>
      <c r="H1805" s="220">
        <f t="shared" si="275"/>
        <v>45902.215987200005</v>
      </c>
      <c r="I1805" s="220">
        <f>+VLOOKUP(B:B,INSUMOS!A:H,5,FALSE)</f>
        <v>0</v>
      </c>
      <c r="J1805" s="220">
        <f t="shared" si="275"/>
        <v>0</v>
      </c>
      <c r="K1805" s="57"/>
      <c r="L1805" s="103"/>
    </row>
    <row r="1806" spans="1:12" ht="15" x14ac:dyDescent="0.2">
      <c r="A1806" s="159"/>
      <c r="B1806" s="159" t="s">
        <v>469</v>
      </c>
      <c r="C1806" s="217" t="str">
        <f>+VLOOKUP(B:B,INSUMOS!A:C,2,FALSE)</f>
        <v>CAL HIDRATADA TIPO N PRESENTACION 25KG</v>
      </c>
      <c r="D1806" s="190" t="str">
        <f>+VLOOKUP(B:B,INSUMOS!A:C,3,FALSE)</f>
        <v>KG</v>
      </c>
      <c r="E1806" s="232">
        <v>1</v>
      </c>
      <c r="F1806" s="233">
        <v>0.6</v>
      </c>
      <c r="G1806" s="220">
        <f>+VLOOKUP(B:B,INSUMOS!A:H,4,FALSE)</f>
        <v>1206.9757440000001</v>
      </c>
      <c r="H1806" s="220">
        <f t="shared" si="275"/>
        <v>1931.1611904000001</v>
      </c>
      <c r="I1806" s="220">
        <f>+VLOOKUP(B:B,INSUMOS!A:H,5,FALSE)</f>
        <v>0</v>
      </c>
      <c r="J1806" s="220">
        <f t="shared" si="275"/>
        <v>0</v>
      </c>
      <c r="K1806" s="57"/>
      <c r="L1806" s="103"/>
    </row>
    <row r="1807" spans="1:12" ht="15" x14ac:dyDescent="0.2">
      <c r="A1807" s="159"/>
      <c r="B1807" s="159" t="s">
        <v>697</v>
      </c>
      <c r="C1807" s="217" t="str">
        <f>+VLOOKUP(B:B,INSUMOS!A:C,2,FALSE)</f>
        <v>SOLDADURA 6013 - 3/32”</v>
      </c>
      <c r="D1807" s="190" t="str">
        <f>+VLOOKUP(B:B,INSUMOS!A:C,3,FALSE)</f>
        <v>KG</v>
      </c>
      <c r="E1807" s="232">
        <v>1.1000000000000001</v>
      </c>
      <c r="F1807" s="233">
        <v>0.2</v>
      </c>
      <c r="G1807" s="220">
        <f>+VLOOKUP(B:B,INSUMOS!A:H,4,FALSE)</f>
        <v>20605.242316800002</v>
      </c>
      <c r="H1807" s="220">
        <f t="shared" si="275"/>
        <v>26786.815011840004</v>
      </c>
      <c r="I1807" s="220">
        <f>+VLOOKUP(B:B,INSUMOS!A:H,5,FALSE)</f>
        <v>0</v>
      </c>
      <c r="J1807" s="220">
        <f t="shared" si="275"/>
        <v>0</v>
      </c>
      <c r="K1807" s="57"/>
      <c r="L1807" s="103"/>
    </row>
    <row r="1808" spans="1:12" ht="15" x14ac:dyDescent="0.2">
      <c r="A1808" s="159"/>
      <c r="B1808" s="159" t="s">
        <v>477</v>
      </c>
      <c r="C1808" s="217" t="str">
        <f>+VLOOKUP(B:B,INSUMOS!A:C,2,FALSE)</f>
        <v xml:space="preserve">ANTICORROSIVO </v>
      </c>
      <c r="D1808" s="190" t="str">
        <f>+VLOOKUP(B:B,INSUMOS!A:C,3,FALSE)</f>
        <v>GAL</v>
      </c>
      <c r="E1808" s="232">
        <v>0.5</v>
      </c>
      <c r="F1808" s="233">
        <v>7.0000000000000007E-2</v>
      </c>
      <c r="G1808" s="220">
        <f>+VLOOKUP(B:B,INSUMOS!A:H,4,FALSE)</f>
        <v>66875.951093452808</v>
      </c>
      <c r="H1808" s="220">
        <f t="shared" si="275"/>
        <v>38119.292123268104</v>
      </c>
      <c r="I1808" s="220">
        <f>+VLOOKUP(B:B,INSUMOS!A:H,5,FALSE)</f>
        <v>0</v>
      </c>
      <c r="J1808" s="220">
        <f t="shared" si="275"/>
        <v>0</v>
      </c>
      <c r="K1808" s="57"/>
      <c r="L1808" s="103"/>
    </row>
    <row r="1809" spans="1:12" ht="15" x14ac:dyDescent="0.2">
      <c r="A1809" s="159"/>
      <c r="B1809" s="159" t="s">
        <v>231</v>
      </c>
      <c r="C1809" s="217" t="str">
        <f>+VLOOKUP(B:B,INSUMOS!A:C,2,FALSE)</f>
        <v>PAÑETE LISO IMPERMEABILIZADO INTEGRALMENTE 1:3 E= 2 CM,</v>
      </c>
      <c r="D1809" s="190" t="str">
        <f>+VLOOKUP(B:B,INSUMOS!A:C,3,FALSE)</f>
        <v>M2</v>
      </c>
      <c r="E1809" s="232">
        <v>0.6</v>
      </c>
      <c r="F1809" s="233">
        <v>0.2</v>
      </c>
      <c r="G1809" s="220">
        <f>+VLOOKUP(B:B,INSUMOS!A:H,4,FALSE)</f>
        <v>40899.765749760001</v>
      </c>
      <c r="H1809" s="220">
        <f t="shared" si="275"/>
        <v>32719.812599808003</v>
      </c>
      <c r="I1809" s="220">
        <f>+VLOOKUP(B:B,INSUMOS!A:H,5,FALSE)</f>
        <v>0</v>
      </c>
      <c r="J1809" s="220">
        <f t="shared" si="275"/>
        <v>0</v>
      </c>
      <c r="K1809" s="57"/>
      <c r="L1809" s="103"/>
    </row>
    <row r="1810" spans="1:12" ht="15" x14ac:dyDescent="0.2">
      <c r="A1810" s="159"/>
      <c r="B1810" s="159" t="s">
        <v>296</v>
      </c>
      <c r="C1810" s="217" t="str">
        <f>+VLOOKUP(B:B,INSUMOS!A:C,2,FALSE)</f>
        <v>EQUIPO DE SOLDADURA</v>
      </c>
      <c r="D1810" s="190" t="str">
        <f>+VLOOKUP(B:B,INSUMOS!A:C,3,FALSE)</f>
        <v>DIA</v>
      </c>
      <c r="E1810" s="232">
        <v>1</v>
      </c>
      <c r="F1810" s="233">
        <v>0.1</v>
      </c>
      <c r="G1810" s="220">
        <f>+VLOOKUP(B:B,INSUMOS!A:H,4,FALSE)</f>
        <v>47606.83711488</v>
      </c>
      <c r="H1810" s="220">
        <f t="shared" si="275"/>
        <v>52367.520826368003</v>
      </c>
      <c r="I1810" s="220">
        <f>+VLOOKUP(B:B,INSUMOS!A:H,5,FALSE)</f>
        <v>0</v>
      </c>
      <c r="J1810" s="220">
        <f t="shared" si="275"/>
        <v>0</v>
      </c>
      <c r="K1810" s="57"/>
      <c r="L1810" s="103"/>
    </row>
    <row r="1811" spans="1:12" ht="15" x14ac:dyDescent="0.2">
      <c r="A1811" s="159"/>
      <c r="B1811" s="159" t="s">
        <v>251</v>
      </c>
      <c r="C1811" s="217" t="str">
        <f>+VLOOKUP(B:B,INSUMOS!A:C,2,FALSE)</f>
        <v>HERRAMIENTA MENOR</v>
      </c>
      <c r="D1811" s="190" t="str">
        <f>+VLOOKUP(B:B,INSUMOS!A:C,3,FALSE)</f>
        <v>GLB</v>
      </c>
      <c r="E1811" s="232">
        <v>1</v>
      </c>
      <c r="F1811" s="233">
        <v>0.4</v>
      </c>
      <c r="G1811" s="220">
        <f>+VLOOKUP(B:B,INSUMOS!A:H,4,FALSE)</f>
        <v>4066.5798144</v>
      </c>
      <c r="H1811" s="220">
        <f t="shared" si="275"/>
        <v>5693.2117401599999</v>
      </c>
      <c r="I1811" s="220">
        <f>+VLOOKUP(B:B,INSUMOS!A:H,5,FALSE)</f>
        <v>0</v>
      </c>
      <c r="J1811" s="220">
        <f t="shared" si="275"/>
        <v>0</v>
      </c>
      <c r="K1811" s="57"/>
      <c r="L1811" s="103"/>
    </row>
    <row r="1812" spans="1:12" x14ac:dyDescent="0.2">
      <c r="A1812" s="227" t="s">
        <v>2303</v>
      </c>
      <c r="B1812" s="227"/>
      <c r="C1812" s="228" t="s">
        <v>2304</v>
      </c>
      <c r="D1812" s="227" t="s">
        <v>1839</v>
      </c>
      <c r="E1812" s="229"/>
      <c r="F1812" s="230"/>
      <c r="G1812" s="231"/>
      <c r="H1812" s="231">
        <f>SUBTOTAL(9,H1813:H1828)</f>
        <v>3028942.1135247569</v>
      </c>
      <c r="I1812" s="231"/>
      <c r="J1812" s="231">
        <f>SUBTOTAL(9,J1813:J1828)</f>
        <v>0</v>
      </c>
      <c r="K1812" s="57"/>
      <c r="L1812" s="103"/>
    </row>
    <row r="1813" spans="1:12" ht="30" x14ac:dyDescent="0.2">
      <c r="A1813" s="163"/>
      <c r="B1813" s="163" t="s">
        <v>77</v>
      </c>
      <c r="C1813" s="217" t="str">
        <f>+VLOOKUP(B:B,INSUMOS!A:C,2,FALSE)</f>
        <v>CUADRILLA (OFICIAL ALBAÑILERIA CON PRESTACIONES+ 2 AYUDANTES ALBAÑILERIA CON PRESTACIONES)</v>
      </c>
      <c r="D1813" s="190" t="str">
        <f>+VLOOKUP(B:B,INSUMOS!A:C,3,FALSE)</f>
        <v>JR</v>
      </c>
      <c r="E1813" s="232">
        <v>3</v>
      </c>
      <c r="F1813" s="233">
        <v>0.08</v>
      </c>
      <c r="G1813" s="220">
        <f>+VLOOKUP(B:B,INSUMOS!A:H,4,FALSE)</f>
        <v>323158.04528799996</v>
      </c>
      <c r="H1813" s="220">
        <f t="shared" ref="H1813:J1828" si="276">($E1813+$F1813)*G1813</f>
        <v>995326.77948703989</v>
      </c>
      <c r="I1813" s="220">
        <f>+VLOOKUP(B:B,INSUMOS!A:H,5,FALSE)</f>
        <v>0</v>
      </c>
      <c r="J1813" s="220">
        <f t="shared" si="276"/>
        <v>0</v>
      </c>
      <c r="K1813" s="57"/>
      <c r="L1813" s="103"/>
    </row>
    <row r="1814" spans="1:12" ht="15" x14ac:dyDescent="0.2">
      <c r="A1814" s="163"/>
      <c r="B1814" s="163" t="s">
        <v>119</v>
      </c>
      <c r="C1814" s="217" t="str">
        <f>+VLOOKUP(B:B,INSUMOS!A:C,2,FALSE)</f>
        <v>SOLDADOR CON PRESTACIONES</v>
      </c>
      <c r="D1814" s="190" t="str">
        <f>+VLOOKUP(B:B,INSUMOS!A:C,3,FALSE)</f>
        <v>HH</v>
      </c>
      <c r="E1814" s="232">
        <v>1</v>
      </c>
      <c r="F1814" s="233">
        <v>0.08</v>
      </c>
      <c r="G1814" s="220">
        <f>+VLOOKUP(B:B,INSUMOS!A:H,4,FALSE)</f>
        <v>25843.232376</v>
      </c>
      <c r="H1814" s="220">
        <f t="shared" si="276"/>
        <v>27910.690966080001</v>
      </c>
      <c r="I1814" s="220">
        <f>+VLOOKUP(B:B,INSUMOS!A:H,5,FALSE)</f>
        <v>0</v>
      </c>
      <c r="J1814" s="220">
        <f t="shared" si="276"/>
        <v>0</v>
      </c>
      <c r="K1814" s="57"/>
      <c r="L1814" s="103"/>
    </row>
    <row r="1815" spans="1:12" ht="15" x14ac:dyDescent="0.2">
      <c r="A1815" s="159"/>
      <c r="B1815" s="159" t="s">
        <v>455</v>
      </c>
      <c r="C1815" s="217" t="str">
        <f>+VLOOKUP(B:B,INSUMOS!A:C,2,FALSE)</f>
        <v>LADRILLO REFRACTARIO 24X12,5X6,5</v>
      </c>
      <c r="D1815" s="190" t="str">
        <f>+VLOOKUP(B:B,INSUMOS!A:C,3,FALSE)</f>
        <v>UN</v>
      </c>
      <c r="E1815" s="232">
        <v>96</v>
      </c>
      <c r="F1815" s="233">
        <v>3</v>
      </c>
      <c r="G1815" s="220">
        <f>+VLOOKUP(B:B,INSUMOS!A:H,4,FALSE)</f>
        <v>2228.2629120000001</v>
      </c>
      <c r="H1815" s="220">
        <f t="shared" si="276"/>
        <v>220598.028288</v>
      </c>
      <c r="I1815" s="220">
        <f>+VLOOKUP(B:B,INSUMOS!A:H,5,FALSE)</f>
        <v>0</v>
      </c>
      <c r="J1815" s="220">
        <f t="shared" si="276"/>
        <v>0</v>
      </c>
      <c r="K1815" s="57"/>
      <c r="L1815" s="103"/>
    </row>
    <row r="1816" spans="1:12" ht="15" x14ac:dyDescent="0.2">
      <c r="A1816" s="159"/>
      <c r="B1816" s="159" t="s">
        <v>229</v>
      </c>
      <c r="C1816" s="217" t="str">
        <f>+VLOOKUP(B:B,INSUMOS!A:C,2,FALSE)</f>
        <v>MORTERO 1:5 (HECHO EN OBRA)</v>
      </c>
      <c r="D1816" s="190" t="str">
        <f>+VLOOKUP(B:B,INSUMOS!A:C,3,FALSE)</f>
        <v>M3</v>
      </c>
      <c r="E1816" s="232">
        <v>0.3</v>
      </c>
      <c r="F1816" s="233">
        <v>0.01</v>
      </c>
      <c r="G1816" s="220">
        <f>+VLOOKUP(B:B,INSUMOS!A:H,4,FALSE)</f>
        <v>424209.41419438081</v>
      </c>
      <c r="H1816" s="220">
        <f t="shared" si="276"/>
        <v>131504.91840025806</v>
      </c>
      <c r="I1816" s="220">
        <f>+VLOOKUP(B:B,INSUMOS!A:H,5,FALSE)</f>
        <v>0</v>
      </c>
      <c r="J1816" s="220">
        <f t="shared" si="276"/>
        <v>0</v>
      </c>
      <c r="K1816" s="57"/>
      <c r="L1816" s="103"/>
    </row>
    <row r="1817" spans="1:12" ht="15" x14ac:dyDescent="0.2">
      <c r="A1817" s="159"/>
      <c r="B1817" s="159" t="s">
        <v>1595</v>
      </c>
      <c r="C1817" s="217" t="str">
        <f>+VLOOKUP(B:B,INSUMOS!A:C,2,FALSE)</f>
        <v>PLANCHA PARA ESTUFA DE LEÑA DE DOS PUESTO  DE 29 " x 55 " PESO 10 G</v>
      </c>
      <c r="D1817" s="190" t="str">
        <f>+VLOOKUP(B:B,INSUMOS!A:C,3,FALSE)</f>
        <v>UN</v>
      </c>
      <c r="E1817" s="232">
        <v>1</v>
      </c>
      <c r="F1817" s="233">
        <v>0.2</v>
      </c>
      <c r="G1817" s="220">
        <f>+VLOOKUP(B:B,INSUMOS!A:H,4,FALSE)</f>
        <v>129982.00320000001</v>
      </c>
      <c r="H1817" s="220">
        <f t="shared" si="276"/>
        <v>155978.40384000001</v>
      </c>
      <c r="I1817" s="220">
        <f>+VLOOKUP(B:B,INSUMOS!A:H,5,FALSE)</f>
        <v>0</v>
      </c>
      <c r="J1817" s="220">
        <f t="shared" si="276"/>
        <v>0</v>
      </c>
      <c r="K1817" s="57"/>
      <c r="L1817" s="103"/>
    </row>
    <row r="1818" spans="1:12" ht="15" x14ac:dyDescent="0.2">
      <c r="A1818" s="163"/>
      <c r="B1818" s="163" t="s">
        <v>697</v>
      </c>
      <c r="C1818" s="217" t="str">
        <f>+VLOOKUP(B:B,INSUMOS!A:C,2,FALSE)</f>
        <v>SOLDADURA 6013 - 3/32”</v>
      </c>
      <c r="D1818" s="190" t="str">
        <f>+VLOOKUP(B:B,INSUMOS!A:C,3,FALSE)</f>
        <v>KG</v>
      </c>
      <c r="E1818" s="232">
        <v>1</v>
      </c>
      <c r="F1818" s="233">
        <v>0.03</v>
      </c>
      <c r="G1818" s="220">
        <f>+VLOOKUP(B:B,INSUMOS!A:H,4,FALSE)</f>
        <v>20605.242316800002</v>
      </c>
      <c r="H1818" s="220">
        <f t="shared" si="276"/>
        <v>21223.399586304004</v>
      </c>
      <c r="I1818" s="220">
        <f>+VLOOKUP(B:B,INSUMOS!A:H,5,FALSE)</f>
        <v>0</v>
      </c>
      <c r="J1818" s="220">
        <f t="shared" si="276"/>
        <v>0</v>
      </c>
      <c r="K1818" s="57"/>
      <c r="L1818" s="103"/>
    </row>
    <row r="1819" spans="1:12" ht="15" x14ac:dyDescent="0.2">
      <c r="A1819" s="163"/>
      <c r="B1819" s="163" t="s">
        <v>296</v>
      </c>
      <c r="C1819" s="217" t="str">
        <f>+VLOOKUP(B:B,INSUMOS!A:C,2,FALSE)</f>
        <v>EQUIPO DE SOLDADURA</v>
      </c>
      <c r="D1819" s="190" t="str">
        <f>+VLOOKUP(B:B,INSUMOS!A:C,3,FALSE)</f>
        <v>DIA</v>
      </c>
      <c r="E1819" s="232">
        <v>3</v>
      </c>
      <c r="F1819" s="233">
        <v>0.02</v>
      </c>
      <c r="G1819" s="220">
        <f>+VLOOKUP(B:B,INSUMOS!A:H,4,FALSE)</f>
        <v>47606.83711488</v>
      </c>
      <c r="H1819" s="220">
        <f t="shared" si="276"/>
        <v>143772.64808693761</v>
      </c>
      <c r="I1819" s="220">
        <f>+VLOOKUP(B:B,INSUMOS!A:H,5,FALSE)</f>
        <v>0</v>
      </c>
      <c r="J1819" s="220">
        <f t="shared" si="276"/>
        <v>0</v>
      </c>
      <c r="K1819" s="57"/>
      <c r="L1819" s="103"/>
    </row>
    <row r="1820" spans="1:12" ht="15" x14ac:dyDescent="0.2">
      <c r="A1820" s="163"/>
      <c r="B1820" s="163" t="s">
        <v>251</v>
      </c>
      <c r="C1820" s="217" t="str">
        <f>+VLOOKUP(B:B,INSUMOS!A:C,2,FALSE)</f>
        <v>HERRAMIENTA MENOR</v>
      </c>
      <c r="D1820" s="190" t="str">
        <f>+VLOOKUP(B:B,INSUMOS!A:C,3,FALSE)</f>
        <v>GLB</v>
      </c>
      <c r="E1820" s="232">
        <v>1</v>
      </c>
      <c r="F1820" s="233">
        <v>0.05</v>
      </c>
      <c r="G1820" s="220">
        <f>+VLOOKUP(B:B,INSUMOS!A:H,4,FALSE)</f>
        <v>4066.5798144</v>
      </c>
      <c r="H1820" s="220">
        <f t="shared" si="276"/>
        <v>4269.9088051200006</v>
      </c>
      <c r="I1820" s="220">
        <f>+VLOOKUP(B:B,INSUMOS!A:H,5,FALSE)</f>
        <v>0</v>
      </c>
      <c r="J1820" s="220">
        <f t="shared" si="276"/>
        <v>0</v>
      </c>
      <c r="K1820" s="57"/>
      <c r="L1820" s="103"/>
    </row>
    <row r="1821" spans="1:12" ht="15" x14ac:dyDescent="0.2">
      <c r="A1821" s="163"/>
      <c r="B1821" s="163" t="s">
        <v>387</v>
      </c>
      <c r="C1821" s="217" t="str">
        <f>+VLOOKUP(B:B,INSUMOS!A:C,2,FALSE)</f>
        <v>PUERTA METÁLICA CON MARCO (16CM X 18CM)</v>
      </c>
      <c r="D1821" s="190" t="str">
        <f>+VLOOKUP(B:B,INSUMOS!A:C,3,FALSE)</f>
        <v>UN</v>
      </c>
      <c r="E1821" s="232">
        <v>1</v>
      </c>
      <c r="F1821" s="233">
        <v>0.05</v>
      </c>
      <c r="G1821" s="220">
        <f>+VLOOKUP(B:B,INSUMOS!A:H,4,FALSE)</f>
        <v>185237.16707174401</v>
      </c>
      <c r="H1821" s="220">
        <f t="shared" si="276"/>
        <v>194499.02542533123</v>
      </c>
      <c r="I1821" s="220">
        <f>+VLOOKUP(B:B,INSUMOS!A:H,5,FALSE)</f>
        <v>0</v>
      </c>
      <c r="J1821" s="220">
        <f t="shared" si="276"/>
        <v>0</v>
      </c>
      <c r="K1821" s="57"/>
      <c r="L1821" s="103"/>
    </row>
    <row r="1822" spans="1:12" ht="15" x14ac:dyDescent="0.2">
      <c r="A1822" s="163"/>
      <c r="B1822" s="163" t="s">
        <v>389</v>
      </c>
      <c r="C1822" s="217" t="str">
        <f>+VLOOKUP(B:B,INSUMOS!A:C,2,FALSE)</f>
        <v>PUERTA METÁLICA CON MARCO (16CM X 22CM)</v>
      </c>
      <c r="D1822" s="190" t="str">
        <f>+VLOOKUP(B:B,INSUMOS!A:C,3,FALSE)</f>
        <v>UN</v>
      </c>
      <c r="E1822" s="232">
        <v>1</v>
      </c>
      <c r="F1822" s="233">
        <v>0.05</v>
      </c>
      <c r="G1822" s="220">
        <f>+VLOOKUP(B:B,INSUMOS!A:H,4,FALSE)</f>
        <v>185331.73207388161</v>
      </c>
      <c r="H1822" s="220">
        <f t="shared" si="276"/>
        <v>194598.31867757571</v>
      </c>
      <c r="I1822" s="220">
        <f>+VLOOKUP(B:B,INSUMOS!A:H,5,FALSE)</f>
        <v>0</v>
      </c>
      <c r="J1822" s="220">
        <f t="shared" si="276"/>
        <v>0</v>
      </c>
      <c r="K1822" s="57"/>
      <c r="L1822" s="103"/>
    </row>
    <row r="1823" spans="1:12" ht="15" x14ac:dyDescent="0.2">
      <c r="A1823" s="163"/>
      <c r="B1823" s="163" t="s">
        <v>391</v>
      </c>
      <c r="C1823" s="217" t="str">
        <f>+VLOOKUP(B:B,INSUMOS!A:C,2,FALSE)</f>
        <v>PUERTA METÁLICA CON AMRCO (26CM X 25CM)</v>
      </c>
      <c r="D1823" s="190" t="str">
        <f>+VLOOKUP(B:B,INSUMOS!A:C,3,FALSE)</f>
        <v>UN</v>
      </c>
      <c r="E1823" s="232">
        <v>1</v>
      </c>
      <c r="F1823" s="233">
        <v>0.05</v>
      </c>
      <c r="G1823" s="220">
        <f>+VLOOKUP(B:B,INSUMOS!A:H,4,FALSE)</f>
        <v>185331.73207388161</v>
      </c>
      <c r="H1823" s="220">
        <f t="shared" si="276"/>
        <v>194598.31867757571</v>
      </c>
      <c r="I1823" s="220">
        <f>+VLOOKUP(B:B,INSUMOS!A:H,5,FALSE)</f>
        <v>0</v>
      </c>
      <c r="J1823" s="220">
        <f t="shared" si="276"/>
        <v>0</v>
      </c>
      <c r="K1823" s="57"/>
      <c r="L1823" s="103"/>
    </row>
    <row r="1824" spans="1:12" ht="15" x14ac:dyDescent="0.2">
      <c r="A1824" s="163"/>
      <c r="B1824" s="163" t="s">
        <v>393</v>
      </c>
      <c r="C1824" s="217" t="str">
        <f>+VLOOKUP(B:B,INSUMOS!A:C,2,FALSE)</f>
        <v>PUERTA CORREDIZA METÁLICA CON GUÍAS (10CM X 20 CM)</v>
      </c>
      <c r="D1824" s="190" t="str">
        <f>+VLOOKUP(B:B,INSUMOS!A:C,3,FALSE)</f>
        <v>UN</v>
      </c>
      <c r="E1824" s="232">
        <v>1</v>
      </c>
      <c r="F1824" s="233">
        <v>0.05</v>
      </c>
      <c r="G1824" s="220">
        <f>+VLOOKUP(B:B,INSUMOS!A:H,4,FALSE)</f>
        <v>121208.24274247681</v>
      </c>
      <c r="H1824" s="220">
        <f t="shared" si="276"/>
        <v>127268.65487960065</v>
      </c>
      <c r="I1824" s="220">
        <f>+VLOOKUP(B:B,INSUMOS!A:H,5,FALSE)</f>
        <v>0</v>
      </c>
      <c r="J1824" s="220">
        <f t="shared" si="276"/>
        <v>0</v>
      </c>
      <c r="K1824" s="57"/>
      <c r="L1824" s="103"/>
    </row>
    <row r="1825" spans="1:12" ht="15" x14ac:dyDescent="0.2">
      <c r="A1825" s="163"/>
      <c r="B1825" s="163" t="s">
        <v>395</v>
      </c>
      <c r="C1825" s="217" t="str">
        <f>+VLOOKUP(B:B,INSUMOS!A:C,2,FALSE)</f>
        <v>PARRILLA PARA LEÑA EN ANGULO DE ACERO 31 (CM X 19CM)</v>
      </c>
      <c r="D1825" s="190" t="str">
        <f>+VLOOKUP(B:B,INSUMOS!A:C,3,FALSE)</f>
        <v>UN</v>
      </c>
      <c r="E1825" s="232">
        <v>1</v>
      </c>
      <c r="F1825" s="233">
        <v>0.05</v>
      </c>
      <c r="G1825" s="220">
        <f>+VLOOKUP(B:B,INSUMOS!A:H,4,FALSE)</f>
        <v>37293.346985164804</v>
      </c>
      <c r="H1825" s="220">
        <f t="shared" si="276"/>
        <v>39158.014334423046</v>
      </c>
      <c r="I1825" s="220">
        <f>+VLOOKUP(B:B,INSUMOS!A:H,5,FALSE)</f>
        <v>0</v>
      </c>
      <c r="J1825" s="220">
        <f t="shared" si="276"/>
        <v>0</v>
      </c>
      <c r="K1825" s="57"/>
      <c r="L1825" s="103"/>
    </row>
    <row r="1826" spans="1:12" ht="15" x14ac:dyDescent="0.2">
      <c r="A1826" s="163"/>
      <c r="B1826" s="163" t="s">
        <v>397</v>
      </c>
      <c r="C1826" s="217" t="str">
        <f>+VLOOKUP(B:B,INSUMOS!A:C,2,FALSE)</f>
        <v>HORNO METÁLICO EN LAMINA DE CHAPA DE ACERO CALIBRE 20</v>
      </c>
      <c r="D1826" s="190" t="str">
        <f>+VLOOKUP(B:B,INSUMOS!A:C,3,FALSE)</f>
        <v>UN</v>
      </c>
      <c r="E1826" s="232">
        <v>1</v>
      </c>
      <c r="F1826" s="233">
        <v>0.05</v>
      </c>
      <c r="G1826" s="220">
        <f>+VLOOKUP(B:B,INSUMOS!A:H,4,FALSE)</f>
        <v>185331.73207388161</v>
      </c>
      <c r="H1826" s="220">
        <f t="shared" si="276"/>
        <v>194598.31867757571</v>
      </c>
      <c r="I1826" s="220">
        <f>+VLOOKUP(B:B,INSUMOS!A:H,5,FALSE)</f>
        <v>0</v>
      </c>
      <c r="J1826" s="220">
        <f t="shared" si="276"/>
        <v>0</v>
      </c>
      <c r="K1826" s="57"/>
      <c r="L1826" s="103"/>
    </row>
    <row r="1827" spans="1:12" ht="30" x14ac:dyDescent="0.2">
      <c r="A1827" s="163"/>
      <c r="B1827" s="163" t="s">
        <v>399</v>
      </c>
      <c r="C1827" s="217" t="str">
        <f>+VLOOKUP(B:B,INSUMOS!A:C,2,FALSE)</f>
        <v>PLANCHA ACERO DE LA ESTUFA CON HORNILLAS Y PARRILLAS CENTRAL BARILLA EN LATERAL Y EN FRENTE (73CM X 105CM)</v>
      </c>
      <c r="D1827" s="190" t="str">
        <f>+VLOOKUP(B:B,INSUMOS!A:C,3,FALSE)</f>
        <v>UN</v>
      </c>
      <c r="E1827" s="232">
        <v>1</v>
      </c>
      <c r="F1827" s="233">
        <v>0.05</v>
      </c>
      <c r="G1827" s="220">
        <f>+VLOOKUP(B:B,INSUMOS!A:H,4,FALSE)</f>
        <v>185331.73207388161</v>
      </c>
      <c r="H1827" s="220">
        <f t="shared" si="276"/>
        <v>194598.31867757571</v>
      </c>
      <c r="I1827" s="220">
        <f>+VLOOKUP(B:B,INSUMOS!A:H,5,FALSE)</f>
        <v>0</v>
      </c>
      <c r="J1827" s="220">
        <f t="shared" si="276"/>
        <v>0</v>
      </c>
      <c r="K1827" s="57"/>
      <c r="L1827" s="103"/>
    </row>
    <row r="1828" spans="1:12" ht="39" customHeight="1" x14ac:dyDescent="0.2">
      <c r="A1828" s="163"/>
      <c r="B1828" s="163" t="s">
        <v>401</v>
      </c>
      <c r="C1828" s="217" t="str">
        <f>+VLOOKUP(B:B,INSUMOS!A:C,2,FALSE)</f>
        <v>CHIMENEA METÁLICA CALIBRE 18 CON DOS CODOS Y TAPA GORRO (Ǿ:12 CM X 260CM) - INCLUYE ADECUACINES PARA EL PASO AL EXTERIOR</v>
      </c>
      <c r="D1828" s="190" t="str">
        <f>+VLOOKUP(B:B,INSUMOS!A:C,3,FALSE)</f>
        <v>UN</v>
      </c>
      <c r="E1828" s="232">
        <v>1</v>
      </c>
      <c r="F1828" s="233">
        <v>0.02</v>
      </c>
      <c r="G1828" s="220">
        <f>+VLOOKUP(B:B,INSUMOS!A:H,4,FALSE)</f>
        <v>185331.73207388161</v>
      </c>
      <c r="H1828" s="220">
        <f t="shared" si="276"/>
        <v>189038.36671535924</v>
      </c>
      <c r="I1828" s="220">
        <f>+VLOOKUP(B:B,INSUMOS!A:H,5,FALSE)</f>
        <v>0</v>
      </c>
      <c r="J1828" s="220">
        <f t="shared" si="276"/>
        <v>0</v>
      </c>
      <c r="K1828" s="57"/>
      <c r="L1828" s="103"/>
    </row>
    <row r="1829" spans="1:12" x14ac:dyDescent="0.2">
      <c r="A1829" s="227" t="s">
        <v>2305</v>
      </c>
      <c r="B1829" s="227"/>
      <c r="C1829" s="228" t="s">
        <v>2306</v>
      </c>
      <c r="D1829" s="227" t="s">
        <v>1839</v>
      </c>
      <c r="E1829" s="229"/>
      <c r="F1829" s="230"/>
      <c r="G1829" s="231"/>
      <c r="H1829" s="231">
        <f>SUBTOTAL(9,H1830:H1833)</f>
        <v>227375.12179864323</v>
      </c>
      <c r="I1829" s="231"/>
      <c r="J1829" s="231">
        <f>SUBTOTAL(9,J1830:J1833)</f>
        <v>0</v>
      </c>
      <c r="K1829" s="57"/>
      <c r="L1829" s="103"/>
    </row>
    <row r="1830" spans="1:12" ht="15" x14ac:dyDescent="0.2">
      <c r="A1830" s="163"/>
      <c r="B1830" s="163" t="s">
        <v>119</v>
      </c>
      <c r="C1830" s="217" t="str">
        <f>+VLOOKUP(B:B,INSUMOS!A:C,2,FALSE)</f>
        <v>SOLDADOR CON PRESTACIONES</v>
      </c>
      <c r="D1830" s="190" t="str">
        <f>+VLOOKUP(B:B,INSUMOS!A:C,3,FALSE)</f>
        <v>HH</v>
      </c>
      <c r="E1830" s="232">
        <v>4</v>
      </c>
      <c r="F1830" s="233">
        <v>0.2</v>
      </c>
      <c r="G1830" s="220">
        <f>+VLOOKUP(B:B,INSUMOS!A:H,4,FALSE)</f>
        <v>25843.232376</v>
      </c>
      <c r="H1830" s="220">
        <f t="shared" ref="H1830:J1833" si="277">($E1830+$F1830)*G1830</f>
        <v>108541.5759792</v>
      </c>
      <c r="I1830" s="220">
        <f>+VLOOKUP(B:B,INSUMOS!A:H,5,FALSE)</f>
        <v>0</v>
      </c>
      <c r="J1830" s="220">
        <f t="shared" si="277"/>
        <v>0</v>
      </c>
      <c r="K1830" s="57"/>
      <c r="L1830" s="103"/>
    </row>
    <row r="1831" spans="1:12" ht="15" x14ac:dyDescent="0.2">
      <c r="A1831" s="163"/>
      <c r="B1831" s="163" t="s">
        <v>1175</v>
      </c>
      <c r="C1831" s="217" t="str">
        <f>+VLOOKUP(B:B,INSUMOS!A:C,2,FALSE)</f>
        <v>LAMINA GALVANIZADA CAL, 26 (INCLUYE SOLDADURA)</v>
      </c>
      <c r="D1831" s="190" t="str">
        <f>+VLOOKUP(B:B,INSUMOS!A:C,3,FALSE)</f>
        <v>UN</v>
      </c>
      <c r="E1831" s="232">
        <v>1</v>
      </c>
      <c r="F1831" s="233">
        <v>0.1</v>
      </c>
      <c r="G1831" s="220">
        <f>+VLOOKUP(B:B,INSUMOS!A:H,4,FALSE)</f>
        <v>72047.167488000006</v>
      </c>
      <c r="H1831" s="220">
        <f t="shared" si="277"/>
        <v>79251.884236800019</v>
      </c>
      <c r="I1831" s="220">
        <f>+VLOOKUP(B:B,INSUMOS!A:H,5,FALSE)</f>
        <v>0</v>
      </c>
      <c r="J1831" s="220">
        <f t="shared" si="277"/>
        <v>0</v>
      </c>
      <c r="K1831" s="57"/>
      <c r="L1831" s="103"/>
    </row>
    <row r="1832" spans="1:12" ht="15" x14ac:dyDescent="0.2">
      <c r="A1832" s="163"/>
      <c r="B1832" s="163" t="s">
        <v>296</v>
      </c>
      <c r="C1832" s="217" t="str">
        <f>+VLOOKUP(B:B,INSUMOS!A:C,2,FALSE)</f>
        <v>EQUIPO DE SOLDADURA</v>
      </c>
      <c r="D1832" s="190" t="str">
        <f>+VLOOKUP(B:B,INSUMOS!A:C,3,FALSE)</f>
        <v>DIA</v>
      </c>
      <c r="E1832" s="232">
        <v>0.5</v>
      </c>
      <c r="F1832" s="233">
        <v>0.2</v>
      </c>
      <c r="G1832" s="220">
        <f>+VLOOKUP(B:B,INSUMOS!A:H,4,FALSE)</f>
        <v>47606.83711488</v>
      </c>
      <c r="H1832" s="220">
        <f t="shared" si="277"/>
        <v>33324.785980415996</v>
      </c>
      <c r="I1832" s="220">
        <f>+VLOOKUP(B:B,INSUMOS!A:H,5,FALSE)</f>
        <v>0</v>
      </c>
      <c r="J1832" s="220">
        <f t="shared" si="277"/>
        <v>0</v>
      </c>
      <c r="K1832" s="57"/>
      <c r="L1832" s="103"/>
    </row>
    <row r="1833" spans="1:12" ht="15" x14ac:dyDescent="0.2">
      <c r="A1833" s="163"/>
      <c r="B1833" s="163" t="s">
        <v>891</v>
      </c>
      <c r="C1833" s="217" t="str">
        <f>+VLOOKUP(B:B,INSUMOS!A:C,2,FALSE)</f>
        <v>REJILLA VENTILACION 20X20 CM-PVC EUROPEA</v>
      </c>
      <c r="D1833" s="190" t="str">
        <f>+VLOOKUP(B:B,INSUMOS!A:C,3,FALSE)</f>
        <v>UN</v>
      </c>
      <c r="E1833" s="232">
        <v>1</v>
      </c>
      <c r="F1833" s="233"/>
      <c r="G1833" s="220">
        <f>+VLOOKUP(B:B,INSUMOS!A:H,4,FALSE)</f>
        <v>6256.8756022272</v>
      </c>
      <c r="H1833" s="220">
        <f t="shared" si="277"/>
        <v>6256.8756022272</v>
      </c>
      <c r="I1833" s="220">
        <f>+VLOOKUP(B:B,INSUMOS!A:H,5,FALSE)</f>
        <v>0</v>
      </c>
      <c r="J1833" s="220">
        <f t="shared" si="277"/>
        <v>0</v>
      </c>
      <c r="K1833" s="57"/>
      <c r="L1833" s="103"/>
    </row>
    <row r="1834" spans="1:12" x14ac:dyDescent="0.2">
      <c r="A1834" s="227" t="s">
        <v>2307</v>
      </c>
      <c r="B1834" s="227"/>
      <c r="C1834" s="228" t="s">
        <v>2308</v>
      </c>
      <c r="D1834" s="227" t="s">
        <v>287</v>
      </c>
      <c r="E1834" s="229"/>
      <c r="F1834" s="230"/>
      <c r="G1834" s="231"/>
      <c r="H1834" s="231">
        <f>SUBTOTAL(9,H1835:H1841)</f>
        <v>89517.471392233507</v>
      </c>
      <c r="I1834" s="231"/>
      <c r="J1834" s="231">
        <f>SUBTOTAL(9,J1835:J1841)</f>
        <v>0</v>
      </c>
      <c r="K1834" s="57"/>
      <c r="L1834" s="103"/>
    </row>
    <row r="1835" spans="1:12" ht="15" x14ac:dyDescent="0.2">
      <c r="A1835" s="163"/>
      <c r="B1835" s="163" t="s">
        <v>12</v>
      </c>
      <c r="C1835" s="217" t="str">
        <f>+VLOOKUP(B:B,INSUMOS!A:C,2,FALSE)</f>
        <v xml:space="preserve">OFICIAL ALBAÑILERIA CON PRESTACIONES </v>
      </c>
      <c r="D1835" s="190" t="str">
        <f>+VLOOKUP(B:B,INSUMOS!A:C,3,FALSE)</f>
        <v>HH</v>
      </c>
      <c r="E1835" s="232">
        <v>3</v>
      </c>
      <c r="F1835" s="233">
        <v>0.03</v>
      </c>
      <c r="G1835" s="220">
        <f>+VLOOKUP(B:B,INSUMOS!A:H,4,FALSE)</f>
        <v>16868.750391999998</v>
      </c>
      <c r="H1835" s="220">
        <f t="shared" ref="H1835:J1841" si="278">($E1835+$F1835)*G1835</f>
        <v>51112.31368775999</v>
      </c>
      <c r="I1835" s="220">
        <f>+VLOOKUP(B:B,INSUMOS!A:H,5,FALSE)</f>
        <v>0</v>
      </c>
      <c r="J1835" s="220">
        <f t="shared" si="278"/>
        <v>0</v>
      </c>
      <c r="K1835" s="57"/>
      <c r="L1835" s="103"/>
    </row>
    <row r="1836" spans="1:12" ht="15" x14ac:dyDescent="0.2">
      <c r="A1836" s="163"/>
      <c r="B1836" s="163" t="s">
        <v>14</v>
      </c>
      <c r="C1836" s="217" t="str">
        <f>+VLOOKUP(B:B,INSUMOS!A:C,2,FALSE)</f>
        <v>AYUDANTE ALBAÑILERÍA CON PRESTACIONES</v>
      </c>
      <c r="D1836" s="190" t="str">
        <f>+VLOOKUP(B:B,INSUMOS!A:C,3,FALSE)</f>
        <v>HH</v>
      </c>
      <c r="E1836" s="232">
        <v>0.6</v>
      </c>
      <c r="F1836" s="233">
        <v>0.03</v>
      </c>
      <c r="G1836" s="220">
        <f>+VLOOKUP(B:B,INSUMOS!A:H,4,FALSE)</f>
        <v>11762.758904</v>
      </c>
      <c r="H1836" s="220">
        <f t="shared" si="278"/>
        <v>7410.53810952</v>
      </c>
      <c r="I1836" s="220">
        <f>+VLOOKUP(B:B,INSUMOS!A:H,5,FALSE)</f>
        <v>0</v>
      </c>
      <c r="J1836" s="220">
        <f t="shared" si="278"/>
        <v>0</v>
      </c>
      <c r="K1836" s="57"/>
      <c r="L1836" s="103"/>
    </row>
    <row r="1837" spans="1:12" ht="15" x14ac:dyDescent="0.2">
      <c r="A1837" s="163"/>
      <c r="B1837" s="163" t="s">
        <v>251</v>
      </c>
      <c r="C1837" s="217" t="str">
        <f>+VLOOKUP(B:B,INSUMOS!A:C,2,FALSE)</f>
        <v>HERRAMIENTA MENOR</v>
      </c>
      <c r="D1837" s="190" t="str">
        <f>+VLOOKUP(B:B,INSUMOS!A:C,3,FALSE)</f>
        <v>GLB</v>
      </c>
      <c r="E1837" s="232">
        <v>1</v>
      </c>
      <c r="F1837" s="233">
        <v>0.3</v>
      </c>
      <c r="G1837" s="220">
        <f>+VLOOKUP(B:B,INSUMOS!A:H,4,FALSE)</f>
        <v>4066.5798144</v>
      </c>
      <c r="H1837" s="220">
        <f t="shared" si="278"/>
        <v>5286.5537587200006</v>
      </c>
      <c r="I1837" s="220">
        <f>+VLOOKUP(B:B,INSUMOS!A:H,5,FALSE)</f>
        <v>0</v>
      </c>
      <c r="J1837" s="220">
        <f t="shared" si="278"/>
        <v>0</v>
      </c>
      <c r="K1837" s="57"/>
      <c r="L1837" s="103"/>
    </row>
    <row r="1838" spans="1:12" ht="15" x14ac:dyDescent="0.2">
      <c r="A1838" s="163"/>
      <c r="B1838" s="163" t="s">
        <v>865</v>
      </c>
      <c r="C1838" s="217" t="str">
        <f>+VLOOKUP(B:B,INSUMOS!A:C,2,FALSE)</f>
        <v>ACCESRIOS PARA MANTENIMIENTO A RED SANITARIA (3/4 A 4")</v>
      </c>
      <c r="D1838" s="190" t="str">
        <f>+VLOOKUP(B:B,INSUMOS!A:C,3,FALSE)</f>
        <v>GLB</v>
      </c>
      <c r="E1838" s="232">
        <v>0.3</v>
      </c>
      <c r="F1838" s="233">
        <v>0.03</v>
      </c>
      <c r="G1838" s="220">
        <f>+VLOOKUP(B:B,INSUMOS!A:H,4,FALSE)</f>
        <v>28560.478350046724</v>
      </c>
      <c r="H1838" s="220">
        <f t="shared" si="278"/>
        <v>9424.9578555154185</v>
      </c>
      <c r="I1838" s="220">
        <f>+VLOOKUP(B:B,INSUMOS!A:H,5,FALSE)</f>
        <v>0</v>
      </c>
      <c r="J1838" s="220">
        <f t="shared" si="278"/>
        <v>0</v>
      </c>
      <c r="K1838" s="57"/>
      <c r="L1838" s="103"/>
    </row>
    <row r="1839" spans="1:12" ht="15" x14ac:dyDescent="0.2">
      <c r="A1839" s="163"/>
      <c r="B1839" s="163" t="s">
        <v>190</v>
      </c>
      <c r="C1839" s="217" t="str">
        <f>+VLOOKUP(B:B,INSUMOS!A:C,2,FALSE)</f>
        <v>CEMENTO GRIS</v>
      </c>
      <c r="D1839" s="190" t="str">
        <f>+VLOOKUP(B:B,INSUMOS!A:C,3,FALSE)</f>
        <v>KG</v>
      </c>
      <c r="E1839" s="232">
        <v>0.3</v>
      </c>
      <c r="F1839" s="233">
        <v>0.4</v>
      </c>
      <c r="G1839" s="220">
        <f>+VLOOKUP(B:B,INSUMOS!A:H,4,FALSE)</f>
        <v>635.05492991999995</v>
      </c>
      <c r="H1839" s="220">
        <f t="shared" si="278"/>
        <v>444.53845094399992</v>
      </c>
      <c r="I1839" s="220">
        <f>+VLOOKUP(B:B,INSUMOS!A:H,5,FALSE)</f>
        <v>0</v>
      </c>
      <c r="J1839" s="220">
        <f t="shared" si="278"/>
        <v>0</v>
      </c>
      <c r="K1839" s="57"/>
      <c r="L1839" s="103"/>
    </row>
    <row r="1840" spans="1:12" ht="30" x14ac:dyDescent="0.2">
      <c r="A1840" s="163"/>
      <c r="B1840" s="163" t="s">
        <v>1483</v>
      </c>
      <c r="C1840" s="217" t="str">
        <f>+VLOOKUP(B:B,INSUMOS!A:C,2,FALSE)</f>
        <v>ENCHAPE CERÁMICO PARED BAÑO REF,: PARED CIRCACIA CORONA 25 CM X 35 CM IGUAL O CALIDAD SUPERIOR, GARANTÍA 10 AÑOS,</v>
      </c>
      <c r="D1840" s="190" t="str">
        <f>+VLOOKUP(B:B,INSUMOS!A:C,3,FALSE)</f>
        <v>M2</v>
      </c>
      <c r="E1840" s="232">
        <v>0.5</v>
      </c>
      <c r="F1840" s="233">
        <v>0.05</v>
      </c>
      <c r="G1840" s="220">
        <f>+VLOOKUP(B:B,INSUMOS!A:H,4,FALSE)</f>
        <v>12379.2384</v>
      </c>
      <c r="H1840" s="220">
        <f t="shared" si="278"/>
        <v>6808.5811200000007</v>
      </c>
      <c r="I1840" s="220">
        <f>+VLOOKUP(B:B,INSUMOS!A:H,5,FALSE)</f>
        <v>0</v>
      </c>
      <c r="J1840" s="220">
        <f t="shared" si="278"/>
        <v>0</v>
      </c>
      <c r="K1840" s="57"/>
      <c r="L1840" s="103"/>
    </row>
    <row r="1841" spans="1:12" ht="15" x14ac:dyDescent="0.2">
      <c r="A1841" s="163"/>
      <c r="B1841" s="163" t="s">
        <v>620</v>
      </c>
      <c r="C1841" s="217" t="str">
        <f>+VLOOKUP(B:B,INSUMOS!A:C,2,FALSE)</f>
        <v>BOQUILLA</v>
      </c>
      <c r="D1841" s="190" t="str">
        <f>+VLOOKUP(B:B,INSUMOS!A:C,3,FALSE)</f>
        <v>KG</v>
      </c>
      <c r="E1841" s="232">
        <v>1</v>
      </c>
      <c r="F1841" s="233">
        <v>0.4</v>
      </c>
      <c r="G1841" s="220">
        <f>+VLOOKUP(B:B,INSUMOS!A:H,4,FALSE)</f>
        <v>6449.9917212671999</v>
      </c>
      <c r="H1841" s="220">
        <f t="shared" si="278"/>
        <v>9029.9884097740796</v>
      </c>
      <c r="I1841" s="220">
        <f>+VLOOKUP(B:B,INSUMOS!A:H,5,FALSE)</f>
        <v>0</v>
      </c>
      <c r="J1841" s="220">
        <f t="shared" si="278"/>
        <v>0</v>
      </c>
      <c r="K1841" s="57"/>
      <c r="L1841" s="103"/>
    </row>
    <row r="1842" spans="1:12" x14ac:dyDescent="0.2">
      <c r="A1842" s="211" t="s">
        <v>2309</v>
      </c>
      <c r="B1842" s="227"/>
      <c r="C1842" s="228" t="s">
        <v>2310</v>
      </c>
      <c r="D1842" s="227" t="s">
        <v>1839</v>
      </c>
      <c r="E1842" s="229"/>
      <c r="F1842" s="230"/>
      <c r="G1842" s="231"/>
      <c r="H1842" s="231">
        <f>SUBTOTAL(9,H1843:H1853)</f>
        <v>741297.52559500816</v>
      </c>
      <c r="I1842" s="231"/>
      <c r="J1842" s="231">
        <f>SUBTOTAL(9,J1843:J1853)</f>
        <v>0</v>
      </c>
      <c r="K1842" s="57"/>
      <c r="L1842" s="103"/>
    </row>
    <row r="1843" spans="1:12" ht="15" x14ac:dyDescent="0.2">
      <c r="A1843" s="163"/>
      <c r="B1843" s="163" t="s">
        <v>997</v>
      </c>
      <c r="C1843" s="217" t="str">
        <f>+VLOOKUP(B:B,INSUMOS!A:C,2,FALSE)</f>
        <v>ENTRADA TANQUE PLASTICO DE 1/2"</v>
      </c>
      <c r="D1843" s="190" t="str">
        <f>+VLOOKUP(B:B,INSUMOS!A:C,3,FALSE)</f>
        <v>UN</v>
      </c>
      <c r="E1843" s="232">
        <v>1</v>
      </c>
      <c r="F1843" s="233"/>
      <c r="G1843" s="220">
        <f>+VLOOKUP(B:B,INSUMOS!A:H,4,FALSE)</f>
        <v>8774.4041779199997</v>
      </c>
      <c r="H1843" s="220">
        <f t="shared" ref="H1843:J1853" si="279">($E1843+$F1843)*G1843</f>
        <v>8774.4041779199997</v>
      </c>
      <c r="I1843" s="220">
        <f>+VLOOKUP(B:B,INSUMOS!A:H,5,FALSE)</f>
        <v>0</v>
      </c>
      <c r="J1843" s="220">
        <f t="shared" si="279"/>
        <v>0</v>
      </c>
      <c r="K1843" s="57"/>
      <c r="L1843" s="103"/>
    </row>
    <row r="1844" spans="1:12" ht="15" x14ac:dyDescent="0.2">
      <c r="A1844" s="163"/>
      <c r="B1844" s="163" t="s">
        <v>1671</v>
      </c>
      <c r="C1844" s="217" t="str">
        <f>+VLOOKUP(B:B,INSUMOS!A:C,2,FALSE)</f>
        <v>TANQUE COLEMPAQUES 250 LT PATA Y ACCESORIOS</v>
      </c>
      <c r="D1844" s="190" t="str">
        <f>+VLOOKUP(B:B,INSUMOS!A:C,3,FALSE)</f>
        <v>UN</v>
      </c>
      <c r="E1844" s="232">
        <v>1</v>
      </c>
      <c r="F1844" s="233"/>
      <c r="G1844" s="220">
        <f>+VLOOKUP(B:B,INSUMOS!A:H,4,FALSE)</f>
        <v>258230.91302400001</v>
      </c>
      <c r="H1844" s="220">
        <f t="shared" si="279"/>
        <v>258230.91302400001</v>
      </c>
      <c r="I1844" s="220">
        <f>+VLOOKUP(B:B,INSUMOS!A:H,5,FALSE)</f>
        <v>0</v>
      </c>
      <c r="J1844" s="220">
        <f t="shared" si="279"/>
        <v>0</v>
      </c>
      <c r="K1844" s="57"/>
      <c r="L1844" s="103"/>
    </row>
    <row r="1845" spans="1:12" ht="15" x14ac:dyDescent="0.2">
      <c r="A1845" s="163"/>
      <c r="B1845" s="163" t="s">
        <v>895</v>
      </c>
      <c r="C1845" s="217" t="str">
        <f>+VLOOKUP(B:B,INSUMOS!A:C,2,FALSE)</f>
        <v>TUBO PRESION PVC 1/2"</v>
      </c>
      <c r="D1845" s="190" t="str">
        <f>+VLOOKUP(B:B,INSUMOS!A:C,3,FALSE)</f>
        <v>ML</v>
      </c>
      <c r="E1845" s="232">
        <v>1</v>
      </c>
      <c r="F1845" s="233">
        <v>0.05</v>
      </c>
      <c r="G1845" s="220">
        <f>+VLOOKUP(B:B,INSUMOS!A:H,4,FALSE)</f>
        <v>4814.2858137600006</v>
      </c>
      <c r="H1845" s="220">
        <f t="shared" si="279"/>
        <v>5055.0001044480005</v>
      </c>
      <c r="I1845" s="220">
        <f>+VLOOKUP(B:B,INSUMOS!A:H,5,FALSE)</f>
        <v>0</v>
      </c>
      <c r="J1845" s="220">
        <f t="shared" si="279"/>
        <v>0</v>
      </c>
      <c r="K1845" s="57"/>
      <c r="L1845" s="103"/>
    </row>
    <row r="1846" spans="1:12" ht="15" x14ac:dyDescent="0.2">
      <c r="A1846" s="163"/>
      <c r="B1846" s="163" t="s">
        <v>1043</v>
      </c>
      <c r="C1846" s="217" t="str">
        <f>+VLOOKUP(B:B,INSUMOS!A:C,2,FALSE)</f>
        <v xml:space="preserve">CANAL AMAZONA X 3M </v>
      </c>
      <c r="D1846" s="190" t="str">
        <f>+VLOOKUP(B:B,INSUMOS!A:C,3,FALSE)</f>
        <v>UN</v>
      </c>
      <c r="E1846" s="232">
        <v>1</v>
      </c>
      <c r="F1846" s="233"/>
      <c r="G1846" s="220">
        <f>+VLOOKUP(B:B,INSUMOS!A:H,4,FALSE)</f>
        <v>133848.65831423999</v>
      </c>
      <c r="H1846" s="220">
        <f t="shared" si="279"/>
        <v>133848.65831423999</v>
      </c>
      <c r="I1846" s="220">
        <f>+VLOOKUP(B:B,INSUMOS!A:H,5,FALSE)</f>
        <v>0</v>
      </c>
      <c r="J1846" s="220">
        <f t="shared" si="279"/>
        <v>0</v>
      </c>
      <c r="K1846" s="57"/>
      <c r="L1846" s="103"/>
    </row>
    <row r="1847" spans="1:12" ht="15" x14ac:dyDescent="0.2">
      <c r="A1847" s="163"/>
      <c r="B1847" s="163" t="s">
        <v>1041</v>
      </c>
      <c r="C1847" s="217" t="str">
        <f>+VLOOKUP(B:B,INSUMOS!A:C,2,FALSE)</f>
        <v xml:space="preserve">UNIÓN CANAL AMAZONA BLANCO </v>
      </c>
      <c r="D1847" s="190" t="str">
        <f>+VLOOKUP(B:B,INSUMOS!A:C,3,FALSE)</f>
        <v>UN</v>
      </c>
      <c r="E1847" s="232">
        <v>1</v>
      </c>
      <c r="F1847" s="233"/>
      <c r="G1847" s="220">
        <f>+VLOOKUP(B:B,INSUMOS!A:H,4,FALSE)</f>
        <v>29409.356666879998</v>
      </c>
      <c r="H1847" s="220">
        <f t="shared" si="279"/>
        <v>29409.356666879998</v>
      </c>
      <c r="I1847" s="220">
        <f>+VLOOKUP(B:B,INSUMOS!A:H,5,FALSE)</f>
        <v>0</v>
      </c>
      <c r="J1847" s="220">
        <f t="shared" si="279"/>
        <v>0</v>
      </c>
      <c r="K1847" s="57"/>
      <c r="L1847" s="103"/>
    </row>
    <row r="1848" spans="1:12" ht="15" x14ac:dyDescent="0.2">
      <c r="A1848" s="163"/>
      <c r="B1848" s="163" t="s">
        <v>1045</v>
      </c>
      <c r="C1848" s="217" t="str">
        <f>+VLOOKUP(B:B,INSUMOS!A:C,2,FALSE)</f>
        <v>TAPA EXTERNA CANAL AMAZONICA</v>
      </c>
      <c r="D1848" s="190" t="str">
        <f>+VLOOKUP(B:B,INSUMOS!A:C,3,FALSE)</f>
        <v>UN</v>
      </c>
      <c r="E1848" s="232">
        <v>1</v>
      </c>
      <c r="F1848" s="233"/>
      <c r="G1848" s="220">
        <f>+VLOOKUP(B:B,INSUMOS!A:H,4,FALSE)</f>
        <v>14355.58381056</v>
      </c>
      <c r="H1848" s="220">
        <f t="shared" si="279"/>
        <v>14355.58381056</v>
      </c>
      <c r="I1848" s="220">
        <f>+VLOOKUP(B:B,INSUMOS!A:H,5,FALSE)</f>
        <v>0</v>
      </c>
      <c r="J1848" s="220">
        <f t="shared" si="279"/>
        <v>0</v>
      </c>
      <c r="K1848" s="57"/>
      <c r="L1848" s="103"/>
    </row>
    <row r="1849" spans="1:12" ht="15" x14ac:dyDescent="0.2">
      <c r="A1849" s="163"/>
      <c r="B1849" s="163" t="s">
        <v>1047</v>
      </c>
      <c r="C1849" s="217" t="str">
        <f>+VLOOKUP(B:B,INSUMOS!A:C,2,FALSE)</f>
        <v xml:space="preserve">SOPORTE DE CANAL AMAZONA </v>
      </c>
      <c r="D1849" s="190" t="str">
        <f>+VLOOKUP(B:B,INSUMOS!A:C,3,FALSE)</f>
        <v>UN</v>
      </c>
      <c r="E1849" s="232">
        <v>1</v>
      </c>
      <c r="F1849" s="233"/>
      <c r="G1849" s="220">
        <f>+VLOOKUP(B:B,INSUMOS!A:H,4,FALSE)</f>
        <v>5133.0512025600001</v>
      </c>
      <c r="H1849" s="220">
        <f t="shared" si="279"/>
        <v>5133.0512025600001</v>
      </c>
      <c r="I1849" s="220">
        <f>+VLOOKUP(B:B,INSUMOS!A:H,5,FALSE)</f>
        <v>0</v>
      </c>
      <c r="J1849" s="220">
        <f t="shared" si="279"/>
        <v>0</v>
      </c>
      <c r="K1849" s="57"/>
      <c r="L1849" s="103"/>
    </row>
    <row r="1850" spans="1:12" ht="15" x14ac:dyDescent="0.2">
      <c r="A1850" s="163"/>
      <c r="B1850" s="163" t="s">
        <v>1101</v>
      </c>
      <c r="C1850" s="217" t="str">
        <f>+VLOOKUP(B:B,INSUMOS!A:C,2,FALSE)</f>
        <v>CANAL AMAZONAS BLANCA 3 METROS</v>
      </c>
      <c r="D1850" s="190" t="str">
        <f>+VLOOKUP(B:B,INSUMOS!A:C,3,FALSE)</f>
        <v>UN</v>
      </c>
      <c r="E1850" s="232">
        <v>1</v>
      </c>
      <c r="F1850" s="233"/>
      <c r="G1850" s="220">
        <f>+VLOOKUP(B:B,INSUMOS!A:H,4,FALSE)</f>
        <v>139266.432</v>
      </c>
      <c r="H1850" s="220">
        <f t="shared" si="279"/>
        <v>139266.432</v>
      </c>
      <c r="I1850" s="220">
        <f>+VLOOKUP(B:B,INSUMOS!A:H,5,FALSE)</f>
        <v>0</v>
      </c>
      <c r="J1850" s="220">
        <f t="shared" si="279"/>
        <v>0</v>
      </c>
      <c r="K1850" s="57"/>
      <c r="L1850" s="103"/>
    </row>
    <row r="1851" spans="1:12" ht="15" x14ac:dyDescent="0.2">
      <c r="A1851" s="163"/>
      <c r="B1851" s="163" t="s">
        <v>12</v>
      </c>
      <c r="C1851" s="217" t="str">
        <f>+VLOOKUP(B:B,INSUMOS!A:C,2,FALSE)</f>
        <v xml:space="preserve">OFICIAL ALBAÑILERIA CON PRESTACIONES </v>
      </c>
      <c r="D1851" s="190" t="str">
        <f>+VLOOKUP(B:B,INSUMOS!A:C,3,FALSE)</f>
        <v>HH</v>
      </c>
      <c r="E1851" s="232">
        <v>5</v>
      </c>
      <c r="F1851" s="233"/>
      <c r="G1851" s="220">
        <f>+VLOOKUP(B:B,INSUMOS!A:H,4,FALSE)</f>
        <v>16868.750391999998</v>
      </c>
      <c r="H1851" s="220">
        <f t="shared" si="279"/>
        <v>84343.751959999994</v>
      </c>
      <c r="I1851" s="220">
        <f>+VLOOKUP(B:B,INSUMOS!A:H,5,FALSE)</f>
        <v>0</v>
      </c>
      <c r="J1851" s="220">
        <f t="shared" si="279"/>
        <v>0</v>
      </c>
      <c r="K1851" s="57"/>
      <c r="L1851" s="103"/>
    </row>
    <row r="1852" spans="1:12" ht="15" x14ac:dyDescent="0.2">
      <c r="A1852" s="163"/>
      <c r="B1852" s="163" t="s">
        <v>14</v>
      </c>
      <c r="C1852" s="217" t="str">
        <f>+VLOOKUP(B:B,INSUMOS!A:C,2,FALSE)</f>
        <v>AYUDANTE ALBAÑILERÍA CON PRESTACIONES</v>
      </c>
      <c r="D1852" s="190" t="str">
        <f>+VLOOKUP(B:B,INSUMOS!A:C,3,FALSE)</f>
        <v>HH</v>
      </c>
      <c r="E1852" s="232">
        <v>5</v>
      </c>
      <c r="F1852" s="233"/>
      <c r="G1852" s="220">
        <f>+VLOOKUP(B:B,INSUMOS!A:H,4,FALSE)</f>
        <v>11762.758904</v>
      </c>
      <c r="H1852" s="220">
        <f t="shared" si="279"/>
        <v>58813.794520000003</v>
      </c>
      <c r="I1852" s="220">
        <f>+VLOOKUP(B:B,INSUMOS!A:H,5,FALSE)</f>
        <v>0</v>
      </c>
      <c r="J1852" s="220">
        <f t="shared" si="279"/>
        <v>0</v>
      </c>
      <c r="K1852" s="57"/>
      <c r="L1852" s="103"/>
    </row>
    <row r="1853" spans="1:12" ht="15" x14ac:dyDescent="0.2">
      <c r="A1853" s="163"/>
      <c r="B1853" s="163" t="s">
        <v>251</v>
      </c>
      <c r="C1853" s="217" t="str">
        <f>+VLOOKUP(B:B,INSUMOS!A:C,2,FALSE)</f>
        <v>HERRAMIENTA MENOR</v>
      </c>
      <c r="D1853" s="190" t="str">
        <f>+VLOOKUP(B:B,INSUMOS!A:C,3,FALSE)</f>
        <v>GLB</v>
      </c>
      <c r="E1853" s="232">
        <v>1</v>
      </c>
      <c r="F1853" s="233"/>
      <c r="G1853" s="220">
        <f>+VLOOKUP(B:B,INSUMOS!A:H,4,FALSE)</f>
        <v>4066.5798144</v>
      </c>
      <c r="H1853" s="220">
        <f t="shared" si="279"/>
        <v>4066.5798144</v>
      </c>
      <c r="I1853" s="220">
        <f>+VLOOKUP(B:B,INSUMOS!A:H,5,FALSE)</f>
        <v>0</v>
      </c>
      <c r="J1853" s="220">
        <f t="shared" si="279"/>
        <v>0</v>
      </c>
      <c r="K1853" s="57"/>
      <c r="L1853" s="103"/>
    </row>
    <row r="1854" spans="1:12" x14ac:dyDescent="0.2">
      <c r="A1854" s="211" t="s">
        <v>2311</v>
      </c>
      <c r="B1854" s="211"/>
      <c r="C1854" s="260" t="s">
        <v>2312</v>
      </c>
      <c r="D1854" s="213" t="s">
        <v>233</v>
      </c>
      <c r="E1854" s="214"/>
      <c r="F1854" s="215"/>
      <c r="G1854" s="216"/>
      <c r="H1854" s="216">
        <f>SUBTOTAL(9,H1855:H1859)</f>
        <v>28943.431139413475</v>
      </c>
      <c r="I1854" s="216"/>
      <c r="J1854" s="216">
        <f>SUBTOTAL(9,J1855:J1859)</f>
        <v>0</v>
      </c>
      <c r="K1854" s="57"/>
      <c r="L1854" s="103"/>
    </row>
    <row r="1855" spans="1:12" ht="15" x14ac:dyDescent="0.2">
      <c r="A1855" s="170"/>
      <c r="B1855" s="170" t="s">
        <v>251</v>
      </c>
      <c r="C1855" s="217" t="str">
        <f>+VLOOKUP(B:B,INSUMOS!A:C,2,FALSE)</f>
        <v>HERRAMIENTA MENOR</v>
      </c>
      <c r="D1855" s="190" t="str">
        <f>+VLOOKUP(B:B,INSUMOS!A:C,3,FALSE)</f>
        <v>GLB</v>
      </c>
      <c r="E1855" s="218">
        <v>0.2</v>
      </c>
      <c r="F1855" s="240"/>
      <c r="G1855" s="220">
        <f>+VLOOKUP(B:B,INSUMOS!A:H,4,FALSE)</f>
        <v>4066.5798144</v>
      </c>
      <c r="H1855" s="220">
        <f t="shared" ref="H1855:J1859" si="280">($E1855+$F1855)*G1855</f>
        <v>813.31596288000003</v>
      </c>
      <c r="I1855" s="220">
        <f>+VLOOKUP(B:B,INSUMOS!A:H,5,FALSE)</f>
        <v>0</v>
      </c>
      <c r="J1855" s="220">
        <f t="shared" si="280"/>
        <v>0</v>
      </c>
      <c r="K1855" s="57"/>
      <c r="L1855" s="103"/>
    </row>
    <row r="1856" spans="1:12" ht="15" x14ac:dyDescent="0.2">
      <c r="A1856" s="170"/>
      <c r="B1856" s="170" t="s">
        <v>283</v>
      </c>
      <c r="C1856" s="217" t="str">
        <f>+VLOOKUP(B:B,INSUMOS!A:C,2,FALSE)</f>
        <v>ANDAMIO TUBULAR 15*15 C/CRUCETA</v>
      </c>
      <c r="D1856" s="190" t="str">
        <f>+VLOOKUP(B:B,INSUMOS!A:C,3,FALSE)</f>
        <v>DIA</v>
      </c>
      <c r="E1856" s="218">
        <v>0.03</v>
      </c>
      <c r="F1856" s="240"/>
      <c r="G1856" s="220">
        <f>+VLOOKUP(B:B,INSUMOS!A:H,4,FALSE)</f>
        <v>3667.3493760000001</v>
      </c>
      <c r="H1856" s="220">
        <f t="shared" si="280"/>
        <v>110.02048128</v>
      </c>
      <c r="I1856" s="220">
        <f>+VLOOKUP(B:B,INSUMOS!A:H,5,FALSE)</f>
        <v>0</v>
      </c>
      <c r="J1856" s="220">
        <f t="shared" si="280"/>
        <v>0</v>
      </c>
      <c r="K1856" s="57"/>
      <c r="L1856" s="103"/>
    </row>
    <row r="1857" spans="1:13" ht="15" x14ac:dyDescent="0.2">
      <c r="A1857" s="170"/>
      <c r="B1857" s="170" t="s">
        <v>493</v>
      </c>
      <c r="C1857" s="217" t="str">
        <f>+VLOOKUP(B:B,INSUMOS!A:C,2,FALSE)</f>
        <v>PINTURA ECOLOGICA: VINILTEX VIDA</v>
      </c>
      <c r="D1857" s="190" t="str">
        <f>+VLOOKUP(B:B,INSUMOS!A:C,3,FALSE)</f>
        <v>GAL</v>
      </c>
      <c r="E1857" s="218">
        <v>3.33636701681631E-2</v>
      </c>
      <c r="F1857" s="240">
        <v>1.0009101050448919E-3</v>
      </c>
      <c r="G1857" s="220">
        <f>+VLOOKUP(B:B,INSUMOS!A:H,4,FALSE)</f>
        <v>32804.981760000002</v>
      </c>
      <c r="H1857" s="220">
        <f t="shared" si="280"/>
        <v>1127.3294290526439</v>
      </c>
      <c r="I1857" s="220">
        <f>+VLOOKUP(B:B,INSUMOS!A:H,5,FALSE)</f>
        <v>0</v>
      </c>
      <c r="J1857" s="220">
        <f t="shared" si="280"/>
        <v>0</v>
      </c>
      <c r="K1857" s="57"/>
      <c r="L1857" s="103"/>
    </row>
    <row r="1858" spans="1:13" ht="15" x14ac:dyDescent="0.2">
      <c r="A1858" s="170"/>
      <c r="B1858" s="170" t="s">
        <v>489</v>
      </c>
      <c r="C1858" s="217" t="str">
        <f>+VLOOKUP(B:B,INSUMOS!A:C,2,FALSE)</f>
        <v>PASTA PARA ESTUCO (MUROS INTERIORES EXTERIORES BAJO PLACA</v>
      </c>
      <c r="D1858" s="190" t="str">
        <f>+VLOOKUP(B:B,INSUMOS!A:C,3,FALSE)</f>
        <v>GAL</v>
      </c>
      <c r="E1858" s="218">
        <v>0.17</v>
      </c>
      <c r="F1858" s="240">
        <v>5.1000000000000004E-3</v>
      </c>
      <c r="G1858" s="220">
        <f>+VLOOKUP(B:B,INSUMOS!A:H,4,FALSE)</f>
        <v>17823.62744832</v>
      </c>
      <c r="H1858" s="220">
        <f t="shared" si="280"/>
        <v>3120.9171662008321</v>
      </c>
      <c r="I1858" s="220">
        <f>+VLOOKUP(B:B,INSUMOS!A:H,5,FALSE)</f>
        <v>0</v>
      </c>
      <c r="J1858" s="220">
        <f t="shared" si="280"/>
        <v>0</v>
      </c>
      <c r="K1858" s="57"/>
      <c r="L1858" s="103"/>
    </row>
    <row r="1859" spans="1:13" ht="15" x14ac:dyDescent="0.2">
      <c r="A1859" s="170"/>
      <c r="B1859" s="170" t="s">
        <v>111</v>
      </c>
      <c r="C1859" s="217" t="str">
        <f>+VLOOKUP(B:B,INSUMOS!A:C,2,FALSE)</f>
        <v>CUADRILLA  PINTURAS (OFICIAL + AYUDANTE) CON PRESTACIONES</v>
      </c>
      <c r="D1859" s="190" t="str">
        <f>+VLOOKUP(B:B,INSUMOS!A:C,3,FALSE)</f>
        <v>HC</v>
      </c>
      <c r="E1859" s="218">
        <v>0.5</v>
      </c>
      <c r="F1859" s="240"/>
      <c r="G1859" s="220">
        <f>+VLOOKUP(B:B,INSUMOS!A:H,4,FALSE)</f>
        <v>47543.696199999998</v>
      </c>
      <c r="H1859" s="220">
        <f t="shared" si="280"/>
        <v>23771.848099999999</v>
      </c>
      <c r="I1859" s="220">
        <f>+VLOOKUP(B:B,INSUMOS!A:H,5,FALSE)</f>
        <v>0</v>
      </c>
      <c r="J1859" s="220">
        <f t="shared" si="280"/>
        <v>0</v>
      </c>
      <c r="K1859" s="57"/>
      <c r="L1859" s="103"/>
    </row>
    <row r="1860" spans="1:13" x14ac:dyDescent="0.2">
      <c r="A1860" s="211" t="s">
        <v>2313</v>
      </c>
      <c r="B1860" s="211"/>
      <c r="C1860" s="260" t="s">
        <v>2314</v>
      </c>
      <c r="D1860" s="213" t="s">
        <v>233</v>
      </c>
      <c r="E1860" s="214"/>
      <c r="F1860" s="215"/>
      <c r="G1860" s="216"/>
      <c r="H1860" s="216">
        <f>SUBTOTAL(9,H1861:H1865)</f>
        <v>142128.361502752</v>
      </c>
      <c r="I1860" s="216"/>
      <c r="J1860" s="216">
        <f>SUBTOTAL(9,J1861:J1865)</f>
        <v>0</v>
      </c>
      <c r="K1860" s="57"/>
      <c r="L1860" s="103"/>
    </row>
    <row r="1861" spans="1:13" ht="15" x14ac:dyDescent="0.2">
      <c r="A1861" s="300"/>
      <c r="B1861" s="170" t="s">
        <v>334</v>
      </c>
      <c r="C1861" s="175" t="s">
        <v>335</v>
      </c>
      <c r="D1861" s="301" t="s">
        <v>192</v>
      </c>
      <c r="E1861" s="218">
        <v>0.3</v>
      </c>
      <c r="F1861" s="240"/>
      <c r="G1861" s="220">
        <f>+VLOOKUP(B:B,INSUMOS!A:H,4,FALSE)</f>
        <v>8289.1380326399994</v>
      </c>
      <c r="H1861" s="220">
        <f>($E1861+$F1861)*G1861</f>
        <v>2486.7414097919996</v>
      </c>
      <c r="I1861" s="220">
        <f>+VLOOKUP(B:B,INSUMOS!A:H,5,FALSE)</f>
        <v>0</v>
      </c>
      <c r="J1861" s="220">
        <f t="shared" ref="J1861:J1865" si="281">($E1861+$F1861)*I1861</f>
        <v>0</v>
      </c>
      <c r="K1861" s="57"/>
      <c r="L1861" s="103"/>
      <c r="M1861" s="117"/>
    </row>
    <row r="1862" spans="1:13" ht="15" x14ac:dyDescent="0.2">
      <c r="A1862" s="300"/>
      <c r="B1862" s="170" t="s">
        <v>203</v>
      </c>
      <c r="C1862" s="175" t="s">
        <v>204</v>
      </c>
      <c r="D1862" s="190" t="s">
        <v>124</v>
      </c>
      <c r="E1862" s="218">
        <f>1*0.05</f>
        <v>0.05</v>
      </c>
      <c r="F1862" s="240"/>
      <c r="G1862" s="220">
        <f>+VLOOKUP(B:B,INSUMOS!A:H,4,FALSE)</f>
        <v>494371.07512319996</v>
      </c>
      <c r="H1862" s="220">
        <f>($E1862+$F1862)*G1862</f>
        <v>24718.553756159999</v>
      </c>
      <c r="I1862" s="220">
        <f>+VLOOKUP(B:B,INSUMOS!A:H,5,FALSE)</f>
        <v>0</v>
      </c>
      <c r="J1862" s="220">
        <f t="shared" si="281"/>
        <v>0</v>
      </c>
      <c r="K1862" s="57"/>
      <c r="L1862" s="103"/>
      <c r="M1862" s="117"/>
    </row>
    <row r="1863" spans="1:13" ht="75" x14ac:dyDescent="0.2">
      <c r="A1863" s="300"/>
      <c r="B1863" s="170" t="s">
        <v>1741</v>
      </c>
      <c r="C1863" s="175" t="s">
        <v>1742</v>
      </c>
      <c r="D1863" s="190" t="s">
        <v>233</v>
      </c>
      <c r="E1863" s="218">
        <v>1</v>
      </c>
      <c r="F1863" s="240"/>
      <c r="G1863" s="220">
        <f>+VLOOKUP(B:B,INSUMOS!A:H,4,FALSE)</f>
        <v>74393.033164799999</v>
      </c>
      <c r="H1863" s="220">
        <f>($E1863+$F1863)*G1863</f>
        <v>74393.033164799999</v>
      </c>
      <c r="I1863" s="220">
        <f>+VLOOKUP(B:B,INSUMOS!A:H,5,FALSE)</f>
        <v>0</v>
      </c>
      <c r="J1863" s="220">
        <f t="shared" si="281"/>
        <v>0</v>
      </c>
      <c r="K1863" s="57"/>
      <c r="L1863" s="103"/>
      <c r="M1863" s="117"/>
    </row>
    <row r="1864" spans="1:13" ht="30" x14ac:dyDescent="0.2">
      <c r="A1864" s="300"/>
      <c r="B1864" s="170" t="s">
        <v>107</v>
      </c>
      <c r="C1864" s="175" t="s">
        <v>108</v>
      </c>
      <c r="D1864" s="190" t="s">
        <v>73</v>
      </c>
      <c r="E1864" s="218">
        <v>0.25</v>
      </c>
      <c r="F1864" s="240"/>
      <c r="G1864" s="220">
        <f>+VLOOKUP(B:B,INSUMOS!A:H,4,FALSE)</f>
        <v>80788.536399999997</v>
      </c>
      <c r="H1864" s="220">
        <f>($E1864+$F1864)*G1864</f>
        <v>20197.134099999999</v>
      </c>
      <c r="I1864" s="220">
        <f>+VLOOKUP(B:B,INSUMOS!A:H,5,FALSE)</f>
        <v>0</v>
      </c>
      <c r="J1864" s="220">
        <f t="shared" si="281"/>
        <v>0</v>
      </c>
      <c r="K1864" s="57"/>
      <c r="L1864" s="103"/>
      <c r="M1864" s="117"/>
    </row>
    <row r="1865" spans="1:13" ht="15" x14ac:dyDescent="0.2">
      <c r="A1865" s="300"/>
      <c r="B1865" s="170" t="s">
        <v>251</v>
      </c>
      <c r="C1865" s="175" t="s">
        <v>252</v>
      </c>
      <c r="D1865" s="190" t="s">
        <v>253</v>
      </c>
      <c r="E1865" s="218">
        <v>5</v>
      </c>
      <c r="F1865" s="240"/>
      <c r="G1865" s="220">
        <f>+VLOOKUP(B:B,INSUMOS!A:H,4,FALSE)</f>
        <v>4066.5798144</v>
      </c>
      <c r="H1865" s="220">
        <f>($E1865+$F1865)*G1865</f>
        <v>20332.899072</v>
      </c>
      <c r="I1865" s="220">
        <f>+VLOOKUP(B:B,INSUMOS!A:H,5,FALSE)</f>
        <v>0</v>
      </c>
      <c r="J1865" s="220">
        <f t="shared" si="281"/>
        <v>0</v>
      </c>
      <c r="K1865" s="57"/>
      <c r="L1865" s="103"/>
      <c r="M1865" s="117"/>
    </row>
    <row r="1866" spans="1:13" x14ac:dyDescent="0.2">
      <c r="A1866" s="211" t="s">
        <v>2315</v>
      </c>
      <c r="B1866" s="211"/>
      <c r="C1866" s="260" t="s">
        <v>2316</v>
      </c>
      <c r="D1866" s="213" t="s">
        <v>233</v>
      </c>
      <c r="E1866" s="214"/>
      <c r="F1866" s="215"/>
      <c r="G1866" s="216"/>
      <c r="H1866" s="216">
        <f>SUBTOTAL(9,H1867:H1871)</f>
        <v>147072.07225398399</v>
      </c>
      <c r="I1866" s="216"/>
      <c r="J1866" s="216">
        <f>SUBTOTAL(9,J1867:J1871)</f>
        <v>0</v>
      </c>
      <c r="K1866" s="57"/>
      <c r="L1866" s="103"/>
    </row>
    <row r="1867" spans="1:13" ht="15" x14ac:dyDescent="0.2">
      <c r="A1867" s="300"/>
      <c r="B1867" s="170" t="s">
        <v>334</v>
      </c>
      <c r="C1867" s="175" t="s">
        <v>335</v>
      </c>
      <c r="D1867" s="190" t="s">
        <v>192</v>
      </c>
      <c r="E1867" s="218">
        <v>0.3</v>
      </c>
      <c r="F1867" s="240"/>
      <c r="G1867" s="220">
        <f>+VLOOKUP(B:B,INSUMOS!A:H,4,FALSE)</f>
        <v>8289.1380326399994</v>
      </c>
      <c r="H1867" s="220">
        <f>($E1867+$F1867)*G1867</f>
        <v>2486.7414097919996</v>
      </c>
      <c r="I1867" s="220">
        <f>+VLOOKUP(B:B,INSUMOS!A:H,5,FALSE)</f>
        <v>0</v>
      </c>
      <c r="J1867" s="220">
        <f t="shared" ref="J1867" si="282">($E1867+$F1867)*I1867</f>
        <v>0</v>
      </c>
      <c r="K1867" s="57"/>
      <c r="L1867" s="103"/>
      <c r="M1867" s="117"/>
    </row>
    <row r="1868" spans="1:13" ht="15" x14ac:dyDescent="0.2">
      <c r="A1868" s="300"/>
      <c r="B1868" s="170" t="s">
        <v>203</v>
      </c>
      <c r="C1868" s="175" t="s">
        <v>204</v>
      </c>
      <c r="D1868" s="190" t="s">
        <v>124</v>
      </c>
      <c r="E1868" s="218">
        <f>1*0.06</f>
        <v>0.06</v>
      </c>
      <c r="F1868" s="240"/>
      <c r="G1868" s="220">
        <f>+VLOOKUP(B:B,INSUMOS!A:H,4,FALSE)</f>
        <v>494371.07512319996</v>
      </c>
      <c r="H1868" s="220">
        <f>($E1868+$F1868)*G1868</f>
        <v>29662.264507391996</v>
      </c>
      <c r="I1868" s="220">
        <f>+VLOOKUP(B:B,INSUMOS!A:H,5,FALSE)</f>
        <v>0</v>
      </c>
      <c r="J1868" s="220">
        <f t="shared" ref="J1868:J1871" si="283">($E1868+$F1868)*I1868</f>
        <v>0</v>
      </c>
      <c r="K1868" s="57"/>
      <c r="L1868" s="103"/>
      <c r="M1868" s="117"/>
    </row>
    <row r="1869" spans="1:13" ht="75" x14ac:dyDescent="0.2">
      <c r="A1869" s="300"/>
      <c r="B1869" s="302" t="s">
        <v>1741</v>
      </c>
      <c r="C1869" s="175" t="s">
        <v>1742</v>
      </c>
      <c r="D1869" s="190" t="s">
        <v>233</v>
      </c>
      <c r="E1869" s="218">
        <v>1</v>
      </c>
      <c r="F1869" s="240"/>
      <c r="G1869" s="220">
        <f>+VLOOKUP(B:B,INSUMOS!A:H,4,FALSE)</f>
        <v>74393.033164799999</v>
      </c>
      <c r="H1869" s="220">
        <f>($E1869+$F1869)*G1869</f>
        <v>74393.033164799999</v>
      </c>
      <c r="I1869" s="220">
        <f>+VLOOKUP(B:B,INSUMOS!A:H,5,FALSE)</f>
        <v>0</v>
      </c>
      <c r="J1869" s="220">
        <f t="shared" si="283"/>
        <v>0</v>
      </c>
      <c r="K1869" s="57"/>
      <c r="L1869" s="103"/>
      <c r="M1869" s="117"/>
    </row>
    <row r="1870" spans="1:13" ht="30" x14ac:dyDescent="0.2">
      <c r="A1870" s="300"/>
      <c r="B1870" s="302" t="s">
        <v>107</v>
      </c>
      <c r="C1870" s="175" t="s">
        <v>108</v>
      </c>
      <c r="D1870" s="190" t="s">
        <v>73</v>
      </c>
      <c r="E1870" s="218">
        <v>0.25</v>
      </c>
      <c r="F1870" s="240"/>
      <c r="G1870" s="220">
        <f>+VLOOKUP(B:B,INSUMOS!A:H,4,FALSE)</f>
        <v>80788.536399999997</v>
      </c>
      <c r="H1870" s="220">
        <f>($E1870+$F1870)*G1870</f>
        <v>20197.134099999999</v>
      </c>
      <c r="I1870" s="220">
        <f>+VLOOKUP(B:B,INSUMOS!A:H,5,FALSE)</f>
        <v>0</v>
      </c>
      <c r="J1870" s="220">
        <f t="shared" si="283"/>
        <v>0</v>
      </c>
      <c r="K1870" s="57"/>
      <c r="L1870" s="103"/>
      <c r="M1870" s="117"/>
    </row>
    <row r="1871" spans="1:13" ht="15" x14ac:dyDescent="0.2">
      <c r="A1871" s="300"/>
      <c r="B1871" s="302" t="s">
        <v>251</v>
      </c>
      <c r="C1871" s="175" t="s">
        <v>252</v>
      </c>
      <c r="D1871" s="190" t="s">
        <v>253</v>
      </c>
      <c r="E1871" s="218">
        <v>5</v>
      </c>
      <c r="F1871" s="240"/>
      <c r="G1871" s="220">
        <f>+VLOOKUP(B:B,INSUMOS!A:H,4,FALSE)</f>
        <v>4066.5798144</v>
      </c>
      <c r="H1871" s="220">
        <f>($E1871+$F1871)*G1871</f>
        <v>20332.899072</v>
      </c>
      <c r="I1871" s="220">
        <f>+VLOOKUP(B:B,INSUMOS!A:H,5,FALSE)</f>
        <v>0</v>
      </c>
      <c r="J1871" s="220">
        <f t="shared" si="283"/>
        <v>0</v>
      </c>
      <c r="K1871" s="57"/>
      <c r="L1871" s="103"/>
      <c r="M1871" s="117"/>
    </row>
    <row r="1872" spans="1:13" x14ac:dyDescent="0.2">
      <c r="A1872" s="211" t="s">
        <v>2317</v>
      </c>
      <c r="B1872" s="211"/>
      <c r="C1872" s="260" t="s">
        <v>2318</v>
      </c>
      <c r="D1872" s="213" t="s">
        <v>287</v>
      </c>
      <c r="E1872" s="214"/>
      <c r="F1872" s="215"/>
      <c r="G1872" s="216"/>
      <c r="H1872" s="216">
        <f>+SUBTOTAL(9,H1873:H1875)</f>
        <v>6534.207500376001</v>
      </c>
      <c r="I1872" s="216"/>
      <c r="J1872" s="216">
        <f>SUBTOTAL(9,J1873:J1875)</f>
        <v>0</v>
      </c>
      <c r="K1872" s="57"/>
      <c r="L1872" s="103"/>
    </row>
    <row r="1873" spans="1:13" ht="15" x14ac:dyDescent="0.2">
      <c r="A1873" s="303"/>
      <c r="B1873" s="170" t="s">
        <v>251</v>
      </c>
      <c r="C1873" s="175" t="s">
        <v>252</v>
      </c>
      <c r="D1873" s="190" t="s">
        <v>253</v>
      </c>
      <c r="E1873" s="218">
        <v>0.3</v>
      </c>
      <c r="F1873" s="240"/>
      <c r="G1873" s="220">
        <f>+VLOOKUP(B:B,INSUMOS!A:H,4,FALSE)</f>
        <v>4066.5798144</v>
      </c>
      <c r="H1873" s="220">
        <f>+(E1873+F1873)*G1873</f>
        <v>1219.9739443199999</v>
      </c>
      <c r="I1873" s="220">
        <f>+VLOOKUP(B:B,INSUMOS!A:H,5,FALSE)</f>
        <v>0</v>
      </c>
      <c r="J1873" s="220">
        <f t="shared" ref="J1873:J1875" si="284">($E1873+$F1873)*I1873</f>
        <v>0</v>
      </c>
      <c r="K1873" s="57"/>
      <c r="L1873" s="103"/>
      <c r="M1873" s="117"/>
    </row>
    <row r="1874" spans="1:13" ht="15" x14ac:dyDescent="0.2">
      <c r="A1874" s="303"/>
      <c r="B1874" s="170" t="s">
        <v>324</v>
      </c>
      <c r="C1874" s="175" t="s">
        <v>2319</v>
      </c>
      <c r="D1874" s="190" t="s">
        <v>192</v>
      </c>
      <c r="E1874" s="218">
        <f>0.54/0.6</f>
        <v>0.90000000000000013</v>
      </c>
      <c r="F1874" s="240"/>
      <c r="G1874" s="220">
        <f>+VLOOKUP(B:B,INSUMOS!A:H,4,FALSE)</f>
        <v>5231.4661478400003</v>
      </c>
      <c r="H1874" s="220">
        <f>+(E1874+F1874)*G1874</f>
        <v>4708.3195330560011</v>
      </c>
      <c r="I1874" s="220">
        <f>+VLOOKUP(B:B,INSUMOS!A:H,5,FALSE)</f>
        <v>0</v>
      </c>
      <c r="J1874" s="220">
        <f t="shared" si="284"/>
        <v>0</v>
      </c>
      <c r="K1874" s="57"/>
      <c r="L1874" s="103"/>
      <c r="M1874" s="117"/>
    </row>
    <row r="1875" spans="1:13" ht="30" x14ac:dyDescent="0.2">
      <c r="A1875" s="303"/>
      <c r="B1875" s="165" t="s">
        <v>79</v>
      </c>
      <c r="C1875" s="175" t="s">
        <v>78</v>
      </c>
      <c r="D1875" s="190" t="s">
        <v>73</v>
      </c>
      <c r="E1875" s="218">
        <v>1.4999999999999999E-2</v>
      </c>
      <c r="F1875" s="240"/>
      <c r="G1875" s="220">
        <f>+VLOOKUP(B:B,INSUMOS!A:H,4,FALSE)</f>
        <v>40394.268199999999</v>
      </c>
      <c r="H1875" s="220">
        <f>+(E1875+F1875)*G1875</f>
        <v>605.91402299999993</v>
      </c>
      <c r="I1875" s="220">
        <f>+VLOOKUP(B:B,INSUMOS!A:H,5,FALSE)</f>
        <v>0</v>
      </c>
      <c r="J1875" s="220">
        <f t="shared" si="284"/>
        <v>0</v>
      </c>
      <c r="K1875" s="57"/>
      <c r="L1875" s="103"/>
      <c r="M1875" s="117"/>
    </row>
    <row r="1876" spans="1:13" x14ac:dyDescent="0.2">
      <c r="A1876" s="211" t="s">
        <v>2320</v>
      </c>
      <c r="B1876" s="211"/>
      <c r="C1876" s="260" t="s">
        <v>2321</v>
      </c>
      <c r="D1876" s="213" t="s">
        <v>124</v>
      </c>
      <c r="E1876" s="214"/>
      <c r="F1876" s="215"/>
      <c r="G1876" s="216"/>
      <c r="H1876" s="216">
        <f>SUBTOTAL(9,H1877:H1880)</f>
        <v>115914.72466272001</v>
      </c>
      <c r="I1876" s="216"/>
      <c r="J1876" s="216">
        <f>SUBTOTAL(9,J1877:J1880)</f>
        <v>0</v>
      </c>
      <c r="K1876" s="57"/>
      <c r="L1876" s="103"/>
    </row>
    <row r="1877" spans="1:13" ht="15" x14ac:dyDescent="0.2">
      <c r="A1877" s="170"/>
      <c r="B1877" s="170" t="s">
        <v>251</v>
      </c>
      <c r="C1877" s="217" t="s">
        <v>252</v>
      </c>
      <c r="D1877" s="190" t="s">
        <v>253</v>
      </c>
      <c r="E1877" s="218">
        <v>0.6</v>
      </c>
      <c r="F1877" s="219"/>
      <c r="G1877" s="220">
        <f>+VLOOKUP(B:B,INSUMOS!A:H,4,FALSE)</f>
        <v>4066.5798144</v>
      </c>
      <c r="H1877" s="220">
        <f t="shared" ref="H1877:H1880" si="285">($E1877+$F1877)*G1877</f>
        <v>2439.9478886399997</v>
      </c>
      <c r="I1877" s="220">
        <f>+VLOOKUP(B:B,INSUMOS!A:H,5,FALSE)</f>
        <v>0</v>
      </c>
      <c r="J1877" s="220">
        <f t="shared" ref="J1877" si="286">($E1877+$F1877)*I1877</f>
        <v>0</v>
      </c>
      <c r="K1877" s="57"/>
      <c r="L1877" s="103"/>
      <c r="M1877" s="117"/>
    </row>
    <row r="1878" spans="1:13" ht="15" x14ac:dyDescent="0.2">
      <c r="A1878" s="170"/>
      <c r="B1878" s="170" t="s">
        <v>146</v>
      </c>
      <c r="C1878" s="217" t="s">
        <v>147</v>
      </c>
      <c r="D1878" s="190" t="s">
        <v>124</v>
      </c>
      <c r="E1878" s="218">
        <v>1</v>
      </c>
      <c r="F1878" s="219"/>
      <c r="G1878" s="220">
        <f>+VLOOKUP(B:B,INSUMOS!A:H,4,FALSE)</f>
        <v>76908.494407680002</v>
      </c>
      <c r="H1878" s="220">
        <f t="shared" si="285"/>
        <v>76908.494407680002</v>
      </c>
      <c r="I1878" s="220">
        <f>+VLOOKUP(B:B,INSUMOS!A:H,5,FALSE)</f>
        <v>0</v>
      </c>
      <c r="J1878" s="220">
        <f t="shared" ref="J1878:J1880" si="287">($E1878+$F1878)*I1878</f>
        <v>0</v>
      </c>
      <c r="K1878" s="57"/>
      <c r="L1878" s="103"/>
      <c r="M1878" s="117"/>
    </row>
    <row r="1879" spans="1:13" ht="15" x14ac:dyDescent="0.2">
      <c r="A1879" s="170"/>
      <c r="B1879" s="170" t="s">
        <v>249</v>
      </c>
      <c r="C1879" s="217" t="s">
        <v>250</v>
      </c>
      <c r="D1879" s="190" t="s">
        <v>242</v>
      </c>
      <c r="E1879" s="218">
        <v>0.2</v>
      </c>
      <c r="F1879" s="219"/>
      <c r="G1879" s="220">
        <f>+VLOOKUP(B:B,INSUMOS!A:H,4,FALSE)</f>
        <v>61648.607232000002</v>
      </c>
      <c r="H1879" s="220">
        <f t="shared" si="285"/>
        <v>12329.721446400001</v>
      </c>
      <c r="I1879" s="220">
        <f>+VLOOKUP(B:B,INSUMOS!A:H,5,FALSE)</f>
        <v>0</v>
      </c>
      <c r="J1879" s="220">
        <f t="shared" si="287"/>
        <v>0</v>
      </c>
      <c r="K1879" s="57"/>
      <c r="L1879" s="103"/>
      <c r="M1879" s="117"/>
    </row>
    <row r="1880" spans="1:13" ht="15" x14ac:dyDescent="0.2">
      <c r="A1880" s="159"/>
      <c r="B1880" s="159" t="s">
        <v>105</v>
      </c>
      <c r="C1880" s="217" t="s">
        <v>106</v>
      </c>
      <c r="D1880" s="190" t="s">
        <v>73</v>
      </c>
      <c r="E1880" s="218">
        <v>0.6</v>
      </c>
      <c r="F1880" s="219"/>
      <c r="G1880" s="220">
        <f>+VLOOKUP(B:B,INSUMOS!A:H,4,FALSE)</f>
        <v>40394.268199999999</v>
      </c>
      <c r="H1880" s="220">
        <f t="shared" si="285"/>
        <v>24236.56092</v>
      </c>
      <c r="I1880" s="220">
        <f>+VLOOKUP(B:B,INSUMOS!A:H,5,FALSE)</f>
        <v>0</v>
      </c>
      <c r="J1880" s="220">
        <f t="shared" si="287"/>
        <v>0</v>
      </c>
      <c r="K1880" s="57"/>
      <c r="L1880" s="103"/>
      <c r="M1880" s="117"/>
    </row>
    <row r="1881" spans="1:13" ht="57" customHeight="1" x14ac:dyDescent="0.2">
      <c r="A1881" s="211" t="s">
        <v>2322</v>
      </c>
      <c r="B1881" s="227"/>
      <c r="C1881" s="299" t="s">
        <v>2323</v>
      </c>
      <c r="D1881" s="227" t="s">
        <v>2298</v>
      </c>
      <c r="E1881" s="229"/>
      <c r="F1881" s="230"/>
      <c r="G1881" s="231"/>
      <c r="H1881" s="231">
        <f>SUBTOTAL(9,H1882:H1889)</f>
        <v>1296148.7854381064</v>
      </c>
      <c r="I1881" s="231"/>
      <c r="J1881" s="231">
        <f>SUBTOTAL(9,J1882:J1889)</f>
        <v>0</v>
      </c>
      <c r="K1881" s="57"/>
      <c r="L1881" s="103"/>
    </row>
    <row r="1882" spans="1:13" ht="30" x14ac:dyDescent="0.2">
      <c r="A1882" s="163"/>
      <c r="B1882" s="163" t="s">
        <v>80</v>
      </c>
      <c r="C1882" s="217" t="str">
        <f>+VLOOKUP(B:B,INSUMOS!A:C,2,FALSE)</f>
        <v>CUADRILLA (OFICIAL ALBAÑILERIA CON PRESTACIONES+ 3 AYUDANTES ALBAÑILERIA CON PRESTACIONES)</v>
      </c>
      <c r="D1882" s="190" t="str">
        <f>+VLOOKUP(B:B,INSUMOS!A:C,3,FALSE)</f>
        <v>HC</v>
      </c>
      <c r="E1882" s="232">
        <v>4</v>
      </c>
      <c r="F1882" s="233">
        <v>0</v>
      </c>
      <c r="G1882" s="220">
        <f>+VLOOKUP(B:B,INSUMOS!A:H,4,FALSE)</f>
        <v>52157.027103999993</v>
      </c>
      <c r="H1882" s="220">
        <f t="shared" ref="H1882:H1889" si="288">($E1882+$F1882)*G1882</f>
        <v>208628.10841599997</v>
      </c>
      <c r="I1882" s="220">
        <f>+VLOOKUP(B:B,INSUMOS!A:H,5,FALSE)</f>
        <v>0</v>
      </c>
      <c r="J1882" s="220">
        <f t="shared" ref="J1882:J1889" si="289">($E1882+$F1882)*I1882</f>
        <v>0</v>
      </c>
      <c r="K1882" s="57"/>
      <c r="L1882" s="103"/>
    </row>
    <row r="1883" spans="1:13" ht="15" x14ac:dyDescent="0.2">
      <c r="A1883" s="159"/>
      <c r="B1883" s="159" t="s">
        <v>209</v>
      </c>
      <c r="C1883" s="217" t="str">
        <f>+VLOOKUP(B:B,INSUMOS!A:C,2,FALSE)</f>
        <v>CONCRETO MEZCLA EN OBRA 1:3:6  AGREGADOS DE RIO (APRX, 1500 PSI)</v>
      </c>
      <c r="D1883" s="190" t="str">
        <f>+VLOOKUP(B:B,INSUMOS!A:C,3,FALSE)</f>
        <v>M3</v>
      </c>
      <c r="E1883" s="232">
        <v>0.11399999999999999</v>
      </c>
      <c r="F1883" s="233">
        <v>0.1</v>
      </c>
      <c r="G1883" s="220">
        <f>+VLOOKUP(B:B,INSUMOS!A:H,4,FALSE)</f>
        <v>425095.79242229764</v>
      </c>
      <c r="H1883" s="220">
        <f t="shared" si="288"/>
        <v>90970.499578371688</v>
      </c>
      <c r="I1883" s="220">
        <f>+VLOOKUP(B:B,INSUMOS!A:H,5,FALSE)</f>
        <v>0</v>
      </c>
      <c r="J1883" s="220">
        <f t="shared" si="289"/>
        <v>0</v>
      </c>
      <c r="K1883" s="57"/>
      <c r="L1883" s="103"/>
    </row>
    <row r="1884" spans="1:13" ht="15" x14ac:dyDescent="0.2">
      <c r="A1884" s="159"/>
      <c r="B1884" s="159" t="s">
        <v>2229</v>
      </c>
      <c r="C1884" s="217" t="str">
        <f>+VLOOKUP(B:B,APUS!A:C,3,FALSE)</f>
        <v>PLACA DE CONTRAPISO EN CONCRETO DE 10 CM CON MALLA ELECTROSOLDADA</v>
      </c>
      <c r="D1884" s="190" t="str">
        <f>+VLOOKUP(B:B,APUS!A:D,4,FALSE)</f>
        <v>M2</v>
      </c>
      <c r="E1884" s="277">
        <v>1.1399999999999999</v>
      </c>
      <c r="F1884" s="278">
        <v>0</v>
      </c>
      <c r="G1884" s="220">
        <f>+VLOOKUP(B:B,APUS!A:N,8,FALSE)</f>
        <v>139155.34456033004</v>
      </c>
      <c r="H1884" s="220">
        <f t="shared" si="288"/>
        <v>158637.09279877623</v>
      </c>
      <c r="I1884" s="220">
        <f>+VLOOKUP(B:B,APUS!A:N,10,FALSE)</f>
        <v>0</v>
      </c>
      <c r="J1884" s="220">
        <f t="shared" si="289"/>
        <v>0</v>
      </c>
      <c r="K1884" s="57"/>
      <c r="L1884" s="103"/>
    </row>
    <row r="1885" spans="1:13" ht="30" x14ac:dyDescent="0.2">
      <c r="A1885" s="159"/>
      <c r="B1885" s="159" t="s">
        <v>2198</v>
      </c>
      <c r="C1885" s="217" t="str">
        <f>+VLOOKUP(B:B,APUS!A:C,3,FALSE)</f>
        <v>EXCAVACIÓN MANUAL (REDES, AGUAS NEGRAS, ACOMETIDAS Y DEMÁS ACTIVIDADES QUE SE PRESENTEN EN MEJORAMIENTO)</v>
      </c>
      <c r="D1885" s="190" t="str">
        <f>+VLOOKUP(B:B,APUS!A:D,4,FALSE)</f>
        <v>M3</v>
      </c>
      <c r="E1885" s="277">
        <v>1.71</v>
      </c>
      <c r="F1885" s="278"/>
      <c r="G1885" s="220">
        <f>+VLOOKUP(B:B,APUS!A:N,8,FALSE)</f>
        <v>96380.949689007975</v>
      </c>
      <c r="H1885" s="220">
        <f t="shared" si="288"/>
        <v>164811.42396820363</v>
      </c>
      <c r="I1885" s="220">
        <f>+VLOOKUP(B:B,APUS!A:N,10,FALSE)</f>
        <v>0</v>
      </c>
      <c r="J1885" s="220">
        <f t="shared" si="289"/>
        <v>0</v>
      </c>
      <c r="K1885" s="57"/>
      <c r="L1885" s="103"/>
    </row>
    <row r="1886" spans="1:13" ht="15" x14ac:dyDescent="0.2">
      <c r="A1886" s="159"/>
      <c r="B1886" s="159" t="s">
        <v>421</v>
      </c>
      <c r="C1886" s="217" t="str">
        <f>+VLOOKUP(B:B,INSUMOS!A:C,2,FALSE)</f>
        <v>LADRILLO TOLETE COMUN</v>
      </c>
      <c r="D1886" s="190" t="str">
        <f>+VLOOKUP(B:B,INSUMOS!A:C,3,FALSE)</f>
        <v>UN</v>
      </c>
      <c r="E1886" s="232">
        <v>536</v>
      </c>
      <c r="F1886" s="233">
        <v>0.1</v>
      </c>
      <c r="G1886" s="220">
        <f>+VLOOKUP(B:B,INSUMOS!A:H,4,FALSE)</f>
        <v>1052.2352639999999</v>
      </c>
      <c r="H1886" s="220">
        <f t="shared" si="288"/>
        <v>564103.32503039995</v>
      </c>
      <c r="I1886" s="220">
        <f>+VLOOKUP(B:B,INSUMOS!A:H,5,FALSE)</f>
        <v>0</v>
      </c>
      <c r="J1886" s="220">
        <f t="shared" si="289"/>
        <v>0</v>
      </c>
      <c r="K1886" s="57"/>
      <c r="L1886" s="103"/>
    </row>
    <row r="1887" spans="1:13" ht="15" x14ac:dyDescent="0.2">
      <c r="A1887" s="163"/>
      <c r="B1887" s="163" t="s">
        <v>219</v>
      </c>
      <c r="C1887" s="217" t="str">
        <f>+VLOOKUP(B:B,INSUMOS!A:C,2,FALSE)</f>
        <v>MORTERO 1:2 (HECHO EN OBRA)</v>
      </c>
      <c r="D1887" s="190" t="str">
        <f>+VLOOKUP(B:B,INSUMOS!A:C,3,FALSE)</f>
        <v>M3</v>
      </c>
      <c r="E1887" s="232">
        <v>0.12933</v>
      </c>
      <c r="F1887" s="233">
        <v>0.01</v>
      </c>
      <c r="G1887" s="220">
        <f>+VLOOKUP(B:B,INSUMOS!A:H,4,FALSE)</f>
        <v>599620.13989201922</v>
      </c>
      <c r="H1887" s="220">
        <f t="shared" si="288"/>
        <v>83545.074091155038</v>
      </c>
      <c r="I1887" s="220">
        <f>+VLOOKUP(B:B,INSUMOS!A:H,5,FALSE)</f>
        <v>0</v>
      </c>
      <c r="J1887" s="220">
        <f t="shared" si="289"/>
        <v>0</v>
      </c>
      <c r="K1887" s="57"/>
      <c r="L1887" s="103"/>
    </row>
    <row r="1888" spans="1:13" ht="15" x14ac:dyDescent="0.2">
      <c r="A1888" s="163"/>
      <c r="B1888" s="163" t="s">
        <v>961</v>
      </c>
      <c r="C1888" s="217" t="str">
        <f>+VLOOKUP(B:B,INSUMOS!A:C,2,FALSE)</f>
        <v>CODO 90  C X C PVC SANITARIA 3"</v>
      </c>
      <c r="D1888" s="190" t="str">
        <f>+VLOOKUP(B:B,INSUMOS!A:C,3,FALSE)</f>
        <v>UN</v>
      </c>
      <c r="E1888" s="232">
        <v>2</v>
      </c>
      <c r="F1888" s="233"/>
      <c r="G1888" s="220">
        <f>+VLOOKUP(B:B,INSUMOS!A:H,4,FALSE)</f>
        <v>10591.67637504</v>
      </c>
      <c r="H1888" s="220">
        <f t="shared" si="288"/>
        <v>21183.352750080001</v>
      </c>
      <c r="I1888" s="220">
        <f>+VLOOKUP(B:B,INSUMOS!A:H,5,FALSE)</f>
        <v>0</v>
      </c>
      <c r="J1888" s="220">
        <f t="shared" si="289"/>
        <v>0</v>
      </c>
      <c r="K1888" s="57"/>
      <c r="L1888" s="103"/>
    </row>
    <row r="1889" spans="1:12" ht="15" x14ac:dyDescent="0.2">
      <c r="A1889" s="163"/>
      <c r="B1889" s="163" t="s">
        <v>251</v>
      </c>
      <c r="C1889" s="217" t="str">
        <f>+VLOOKUP(B:B,INSUMOS!A:C,2,FALSE)</f>
        <v>HERRAMIENTA MENOR</v>
      </c>
      <c r="D1889" s="190" t="str">
        <f>+VLOOKUP(B:B,INSUMOS!A:C,3,FALSE)</f>
        <v>GLB</v>
      </c>
      <c r="E1889" s="232">
        <v>1</v>
      </c>
      <c r="F1889" s="233">
        <v>0.05</v>
      </c>
      <c r="G1889" s="220">
        <f>+VLOOKUP(B:B,INSUMOS!A:H,4,FALSE)</f>
        <v>4066.5798144</v>
      </c>
      <c r="H1889" s="220">
        <f t="shared" si="288"/>
        <v>4269.9088051200006</v>
      </c>
      <c r="I1889" s="220">
        <f>+VLOOKUP(B:B,INSUMOS!A:H,5,FALSE)</f>
        <v>0</v>
      </c>
      <c r="J1889" s="220">
        <f t="shared" si="289"/>
        <v>0</v>
      </c>
      <c r="K1889" s="57"/>
      <c r="L1889" s="103"/>
    </row>
    <row r="1890" spans="1:12" x14ac:dyDescent="0.2">
      <c r="J1890" s="57"/>
      <c r="L1890" s="103"/>
    </row>
    <row r="1891" spans="1:12" ht="60" customHeight="1" x14ac:dyDescent="0.2">
      <c r="A1891" s="424" t="s">
        <v>2425</v>
      </c>
      <c r="B1891" s="424"/>
      <c r="C1891" s="424"/>
      <c r="D1891" s="424"/>
      <c r="E1891" s="424"/>
      <c r="F1891" s="424"/>
      <c r="G1891" s="424"/>
      <c r="H1891" s="424"/>
      <c r="L1891" s="103"/>
    </row>
    <row r="1892" spans="1:12" x14ac:dyDescent="0.2">
      <c r="L1892" s="103"/>
    </row>
    <row r="1893" spans="1:12" x14ac:dyDescent="0.2">
      <c r="L1893" s="103"/>
    </row>
    <row r="1894" spans="1:12" x14ac:dyDescent="0.2">
      <c r="L1894" s="103"/>
    </row>
    <row r="1895" spans="1:12" x14ac:dyDescent="0.2">
      <c r="L1895" s="103"/>
    </row>
    <row r="1896" spans="1:12" x14ac:dyDescent="0.2">
      <c r="L1896" s="103"/>
    </row>
    <row r="1897" spans="1:12" x14ac:dyDescent="0.2">
      <c r="L1897" s="103"/>
    </row>
    <row r="1898" spans="1:12" x14ac:dyDescent="0.2">
      <c r="L1898" s="103"/>
    </row>
    <row r="1899" spans="1:12" x14ac:dyDescent="0.2">
      <c r="L1899" s="103"/>
    </row>
    <row r="1900" spans="1:12" x14ac:dyDescent="0.2">
      <c r="L1900" s="103"/>
    </row>
    <row r="1901" spans="1:12" x14ac:dyDescent="0.2">
      <c r="L1901" s="103"/>
    </row>
    <row r="1902" spans="1:12" x14ac:dyDescent="0.2">
      <c r="L1902" s="103"/>
    </row>
    <row r="1903" spans="1:12" x14ac:dyDescent="0.2">
      <c r="L1903" s="103"/>
    </row>
    <row r="1904" spans="1:12" x14ac:dyDescent="0.2">
      <c r="L1904" s="103"/>
    </row>
    <row r="1905" spans="12:12" x14ac:dyDescent="0.2">
      <c r="L1905" s="103"/>
    </row>
    <row r="1906" spans="12:12" x14ac:dyDescent="0.2">
      <c r="L1906" s="103"/>
    </row>
    <row r="1907" spans="12:12" x14ac:dyDescent="0.2">
      <c r="L1907" s="103"/>
    </row>
    <row r="1908" spans="12:12" x14ac:dyDescent="0.2">
      <c r="L1908" s="103"/>
    </row>
    <row r="1909" spans="12:12" x14ac:dyDescent="0.2">
      <c r="L1909" s="103"/>
    </row>
  </sheetData>
  <sheetProtection sort="0" autoFilter="0" pivotTables="0"/>
  <autoFilter ref="A10:GT1889" xr:uid="{00000000-0009-0000-0000-000001000000}"/>
  <mergeCells count="7">
    <mergeCell ref="A1891:H1891"/>
    <mergeCell ref="T9:U9"/>
    <mergeCell ref="C3:H3"/>
    <mergeCell ref="C4:H4"/>
    <mergeCell ref="C5:H5"/>
    <mergeCell ref="C7:H8"/>
    <mergeCell ref="I9:J9"/>
  </mergeCells>
  <phoneticPr fontId="17" type="noConversion"/>
  <pageMargins left="0.7" right="0.7" top="0.75" bottom="0.75" header="0.3" footer="0.3"/>
  <pageSetup paperSize="9" scale="56" orientation="portrait" r:id="rId1"/>
  <ignoredErrors>
    <ignoredError sqref="I812:I894 I896:I1653 I1774:I1859 I710:I795 I12 I1665:I1768 I15:I707"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BuscarInsumo">
                <anchor moveWithCells="1" sizeWithCells="1">
                  <from>
                    <xdr:col>0</xdr:col>
                    <xdr:colOff>0</xdr:colOff>
                    <xdr:row>6</xdr:row>
                    <xdr:rowOff>304800</xdr:rowOff>
                  </from>
                  <to>
                    <xdr:col>0</xdr:col>
                    <xdr:colOff>1485900</xdr:colOff>
                    <xdr:row>8</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tabColor rgb="FFFF0000"/>
  </sheetPr>
  <dimension ref="A2:M927"/>
  <sheetViews>
    <sheetView showGridLines="0" zoomScaleNormal="100" workbookViewId="0">
      <selection activeCell="D1892" sqref="D1892"/>
    </sheetView>
  </sheetViews>
  <sheetFormatPr baseColWidth="10" defaultColWidth="11.5" defaultRowHeight="14" outlineLevelRow="1" x14ac:dyDescent="0.2"/>
  <cols>
    <col min="1" max="1" width="11.83203125" style="44" bestFit="1" customWidth="1"/>
    <col min="2" max="2" width="42" style="40" customWidth="1"/>
    <col min="3" max="3" width="9.5" style="43" bestFit="1" customWidth="1"/>
    <col min="4" max="4" width="16.33203125" style="85" customWidth="1"/>
    <col min="5" max="5" width="16.1640625" style="41" customWidth="1"/>
    <col min="6" max="6" width="11.5" style="41"/>
    <col min="7" max="8" width="19.1640625" style="41" customWidth="1"/>
    <col min="9" max="9" width="11.5" style="41"/>
    <col min="10" max="10" width="14.5" style="83" bestFit="1" customWidth="1"/>
    <col min="11" max="12" width="11.5" style="41"/>
    <col min="13" max="13" width="14.5" style="83" bestFit="1" customWidth="1"/>
    <col min="14" max="16384" width="11.5" style="41"/>
  </cols>
  <sheetData>
    <row r="2" spans="1:13" s="42" customFormat="1" x14ac:dyDescent="0.2">
      <c r="A2" s="454"/>
      <c r="B2" s="454"/>
      <c r="C2" s="454"/>
      <c r="D2" s="454"/>
      <c r="E2" s="454"/>
      <c r="J2" s="82"/>
      <c r="M2" s="82"/>
    </row>
    <row r="3" spans="1:13" s="42" customFormat="1" x14ac:dyDescent="0.2">
      <c r="A3" s="458" t="s">
        <v>2399</v>
      </c>
      <c r="B3" s="459"/>
      <c r="C3" s="459"/>
      <c r="D3" s="459"/>
      <c r="E3" s="460"/>
      <c r="J3" s="82"/>
      <c r="M3" s="82"/>
    </row>
    <row r="4" spans="1:13" s="42" customFormat="1" x14ac:dyDescent="0.2">
      <c r="A4" s="458" t="s">
        <v>2400</v>
      </c>
      <c r="B4" s="459"/>
      <c r="C4" s="459"/>
      <c r="D4" s="459"/>
      <c r="E4" s="460"/>
      <c r="J4" s="82"/>
      <c r="M4" s="82"/>
    </row>
    <row r="5" spans="1:13" s="42" customFormat="1" x14ac:dyDescent="0.2">
      <c r="A5" s="458"/>
      <c r="B5" s="459"/>
      <c r="C5" s="459"/>
      <c r="D5" s="459"/>
      <c r="E5" s="460"/>
      <c r="J5" s="82"/>
      <c r="M5" s="82"/>
    </row>
    <row r="6" spans="1:13" s="42" customFormat="1" x14ac:dyDescent="0.2">
      <c r="A6" s="455"/>
      <c r="B6" s="455"/>
      <c r="C6" s="455"/>
      <c r="D6" s="455"/>
      <c r="E6" s="455"/>
      <c r="J6" s="82"/>
      <c r="M6" s="82"/>
    </row>
    <row r="7" spans="1:13" s="42" customFormat="1" ht="29.25" customHeight="1" x14ac:dyDescent="0.2">
      <c r="A7" s="457" t="s">
        <v>2401</v>
      </c>
      <c r="B7" s="457"/>
      <c r="C7" s="457"/>
      <c r="D7" s="457"/>
      <c r="E7" s="457"/>
      <c r="J7" s="82"/>
      <c r="M7" s="82"/>
    </row>
    <row r="8" spans="1:13" s="42" customFormat="1" ht="28.5" customHeight="1" x14ac:dyDescent="0.2">
      <c r="A8" s="457"/>
      <c r="B8" s="457"/>
      <c r="C8" s="457"/>
      <c r="D8" s="457"/>
      <c r="E8" s="457"/>
      <c r="J8" s="91"/>
      <c r="M8" s="91"/>
    </row>
    <row r="9" spans="1:13" x14ac:dyDescent="0.2">
      <c r="J9" s="92"/>
      <c r="M9" s="92"/>
    </row>
    <row r="10" spans="1:13" x14ac:dyDescent="0.2">
      <c r="J10" s="92"/>
      <c r="M10" s="92"/>
    </row>
    <row r="11" spans="1:13" s="49" customFormat="1" ht="15" x14ac:dyDescent="0.2">
      <c r="A11" s="152" t="s">
        <v>0</v>
      </c>
      <c r="B11" s="152" t="s">
        <v>1</v>
      </c>
      <c r="C11" s="152" t="s">
        <v>2</v>
      </c>
      <c r="D11" s="153" t="s">
        <v>3</v>
      </c>
      <c r="E11" s="154" t="s">
        <v>4</v>
      </c>
      <c r="G11" s="93"/>
      <c r="H11" s="93"/>
      <c r="J11" s="94"/>
      <c r="M11" s="94"/>
    </row>
    <row r="12" spans="1:13" s="50" customFormat="1" ht="15" x14ac:dyDescent="0.2">
      <c r="A12" s="155" t="s">
        <v>5</v>
      </c>
      <c r="B12" s="156" t="s">
        <v>6</v>
      </c>
      <c r="C12" s="155"/>
      <c r="D12" s="157"/>
      <c r="E12" s="158"/>
      <c r="G12" s="95"/>
      <c r="H12" s="95"/>
      <c r="J12" s="96"/>
      <c r="M12" s="96"/>
    </row>
    <row r="13" spans="1:13" s="51" customFormat="1" ht="15" outlineLevel="1" x14ac:dyDescent="0.2">
      <c r="A13" s="159" t="s">
        <v>7</v>
      </c>
      <c r="B13" s="160" t="s">
        <v>8</v>
      </c>
      <c r="C13" s="159" t="s">
        <v>9</v>
      </c>
      <c r="D13" s="161">
        <v>94102.071232000002</v>
      </c>
      <c r="E13" s="162"/>
      <c r="G13" s="95"/>
      <c r="H13" s="95"/>
      <c r="I13" s="97"/>
      <c r="J13" s="92"/>
      <c r="M13" s="92"/>
    </row>
    <row r="14" spans="1:13" s="51" customFormat="1" ht="15" outlineLevel="1" x14ac:dyDescent="0.2">
      <c r="A14" s="159" t="s">
        <v>10</v>
      </c>
      <c r="B14" s="160" t="s">
        <v>11</v>
      </c>
      <c r="C14" s="159" t="s">
        <v>9</v>
      </c>
      <c r="D14" s="161">
        <v>134953.90282399999</v>
      </c>
      <c r="E14" s="162"/>
      <c r="G14" s="95"/>
      <c r="H14" s="95"/>
      <c r="I14" s="97"/>
      <c r="J14" s="92"/>
      <c r="M14" s="92"/>
    </row>
    <row r="15" spans="1:13" s="51" customFormat="1" ht="15" outlineLevel="1" x14ac:dyDescent="0.2">
      <c r="A15" s="159" t="s">
        <v>12</v>
      </c>
      <c r="B15" s="160" t="s">
        <v>11</v>
      </c>
      <c r="C15" s="159" t="s">
        <v>13</v>
      </c>
      <c r="D15" s="161">
        <v>16868.750391999998</v>
      </c>
      <c r="E15" s="162"/>
      <c r="G15" s="95"/>
      <c r="H15" s="95"/>
      <c r="I15" s="97"/>
      <c r="J15" s="92"/>
      <c r="M15" s="92"/>
    </row>
    <row r="16" spans="1:13" s="51" customFormat="1" ht="15" outlineLevel="1" x14ac:dyDescent="0.2">
      <c r="A16" s="159" t="s">
        <v>14</v>
      </c>
      <c r="B16" s="160" t="s">
        <v>8</v>
      </c>
      <c r="C16" s="159" t="s">
        <v>13</v>
      </c>
      <c r="D16" s="161">
        <v>11762.758904</v>
      </c>
      <c r="E16" s="162"/>
      <c r="G16" s="95"/>
      <c r="H16" s="95"/>
      <c r="I16" s="97"/>
      <c r="J16" s="92"/>
      <c r="M16" s="92"/>
    </row>
    <row r="17" spans="1:13" s="51" customFormat="1" ht="15" outlineLevel="1" x14ac:dyDescent="0.2">
      <c r="A17" s="159" t="s">
        <v>15</v>
      </c>
      <c r="B17" s="160" t="s">
        <v>16</v>
      </c>
      <c r="C17" s="159" t="s">
        <v>9</v>
      </c>
      <c r="D17" s="161">
        <v>110443.06384800001</v>
      </c>
      <c r="E17" s="162"/>
      <c r="G17" s="95"/>
      <c r="H17" s="95"/>
      <c r="I17" s="97"/>
      <c r="J17" s="92"/>
      <c r="M17" s="92"/>
    </row>
    <row r="18" spans="1:13" s="51" customFormat="1" ht="15" outlineLevel="1" x14ac:dyDescent="0.2">
      <c r="A18" s="159" t="s">
        <v>17</v>
      </c>
      <c r="B18" s="160" t="s">
        <v>18</v>
      </c>
      <c r="C18" s="159" t="s">
        <v>9</v>
      </c>
      <c r="D18" s="161">
        <v>159466.041696</v>
      </c>
      <c r="E18" s="162"/>
      <c r="G18" s="95"/>
      <c r="H18" s="95"/>
      <c r="I18" s="97"/>
      <c r="J18" s="92"/>
      <c r="M18" s="92"/>
    </row>
    <row r="19" spans="1:13" s="51" customFormat="1" ht="15" outlineLevel="1" x14ac:dyDescent="0.2">
      <c r="A19" s="159" t="s">
        <v>19</v>
      </c>
      <c r="B19" s="160" t="s">
        <v>18</v>
      </c>
      <c r="C19" s="159" t="s">
        <v>13</v>
      </c>
      <c r="D19" s="161">
        <v>25843.232376</v>
      </c>
      <c r="E19" s="162"/>
      <c r="G19" s="95"/>
      <c r="H19" s="95"/>
      <c r="I19" s="97"/>
      <c r="J19" s="92"/>
      <c r="M19" s="92"/>
    </row>
    <row r="20" spans="1:13" s="51" customFormat="1" ht="15" outlineLevel="1" x14ac:dyDescent="0.2">
      <c r="A20" s="159" t="s">
        <v>20</v>
      </c>
      <c r="B20" s="160" t="s">
        <v>21</v>
      </c>
      <c r="C20" s="159" t="s">
        <v>9</v>
      </c>
      <c r="D20" s="161">
        <v>268880.13700600003</v>
      </c>
      <c r="E20" s="162"/>
      <c r="G20" s="95"/>
      <c r="H20" s="95"/>
      <c r="I20" s="97"/>
      <c r="J20" s="92"/>
      <c r="M20" s="92"/>
    </row>
    <row r="21" spans="1:13" s="51" customFormat="1" ht="15" outlineLevel="1" x14ac:dyDescent="0.2">
      <c r="A21" s="159" t="s">
        <v>22</v>
      </c>
      <c r="B21" s="160" t="s">
        <v>23</v>
      </c>
      <c r="C21" s="159" t="s">
        <v>9</v>
      </c>
      <c r="D21" s="161">
        <v>159466.041696</v>
      </c>
      <c r="E21" s="162"/>
      <c r="G21" s="95"/>
      <c r="H21" s="95"/>
      <c r="I21" s="97"/>
      <c r="J21" s="92"/>
      <c r="M21" s="92"/>
    </row>
    <row r="22" spans="1:13" s="51" customFormat="1" ht="15" outlineLevel="1" x14ac:dyDescent="0.2">
      <c r="A22" s="159" t="s">
        <v>24</v>
      </c>
      <c r="B22" s="160" t="s">
        <v>23</v>
      </c>
      <c r="C22" s="159" t="s">
        <v>13</v>
      </c>
      <c r="D22" s="161">
        <v>19932.605263999998</v>
      </c>
      <c r="E22" s="162"/>
      <c r="G22" s="95"/>
      <c r="H22" s="95"/>
      <c r="I22" s="97"/>
      <c r="J22" s="92"/>
      <c r="M22" s="92"/>
    </row>
    <row r="23" spans="1:13" s="51" customFormat="1" ht="15" outlineLevel="1" x14ac:dyDescent="0.2">
      <c r="A23" s="159" t="s">
        <v>25</v>
      </c>
      <c r="B23" s="160" t="s">
        <v>26</v>
      </c>
      <c r="C23" s="159" t="s">
        <v>9</v>
      </c>
      <c r="D23" s="161">
        <v>110443.06384800001</v>
      </c>
      <c r="E23" s="162"/>
      <c r="G23" s="95"/>
      <c r="H23" s="95"/>
      <c r="I23" s="97"/>
      <c r="J23" s="92"/>
      <c r="M23" s="92"/>
    </row>
    <row r="24" spans="1:13" s="51" customFormat="1" ht="15" outlineLevel="1" x14ac:dyDescent="0.2">
      <c r="A24" s="159" t="s">
        <v>27</v>
      </c>
      <c r="B24" s="160" t="s">
        <v>28</v>
      </c>
      <c r="C24" s="159" t="s">
        <v>9</v>
      </c>
      <c r="D24" s="161">
        <v>94102.866857999994</v>
      </c>
      <c r="E24" s="162"/>
      <c r="G24" s="95"/>
      <c r="H24" s="95"/>
      <c r="I24" s="97"/>
      <c r="J24" s="92"/>
      <c r="M24" s="92"/>
    </row>
    <row r="25" spans="1:13" s="51" customFormat="1" ht="15" outlineLevel="1" x14ac:dyDescent="0.2">
      <c r="A25" s="159" t="s">
        <v>29</v>
      </c>
      <c r="B25" s="160" t="s">
        <v>28</v>
      </c>
      <c r="C25" s="159" t="s">
        <v>30</v>
      </c>
      <c r="D25" s="161">
        <v>13906.646000000001</v>
      </c>
      <c r="E25" s="162"/>
      <c r="G25" s="95"/>
      <c r="H25" s="95"/>
      <c r="I25" s="97"/>
      <c r="J25" s="92"/>
      <c r="M25" s="92"/>
    </row>
    <row r="26" spans="1:13" s="51" customFormat="1" ht="15" outlineLevel="1" x14ac:dyDescent="0.2">
      <c r="A26" s="159" t="s">
        <v>31</v>
      </c>
      <c r="B26" s="160" t="s">
        <v>32</v>
      </c>
      <c r="C26" s="159" t="s">
        <v>9</v>
      </c>
      <c r="D26" s="161">
        <v>159466.041696</v>
      </c>
      <c r="E26" s="162"/>
      <c r="G26" s="95"/>
      <c r="H26" s="95"/>
      <c r="I26" s="97"/>
      <c r="J26" s="92"/>
      <c r="M26" s="92"/>
    </row>
    <row r="27" spans="1:13" s="51" customFormat="1" ht="15" outlineLevel="1" x14ac:dyDescent="0.2">
      <c r="A27" s="159" t="s">
        <v>33</v>
      </c>
      <c r="B27" s="160" t="s">
        <v>34</v>
      </c>
      <c r="C27" s="159" t="s">
        <v>9</v>
      </c>
      <c r="D27" s="161">
        <v>134985.01068000001</v>
      </c>
      <c r="E27" s="162"/>
      <c r="G27" s="95"/>
      <c r="H27" s="95"/>
      <c r="I27" s="97"/>
      <c r="J27" s="92"/>
      <c r="M27" s="92"/>
    </row>
    <row r="28" spans="1:13" s="51" customFormat="1" ht="15" outlineLevel="1" x14ac:dyDescent="0.2">
      <c r="A28" s="159" t="s">
        <v>35</v>
      </c>
      <c r="B28" s="160" t="s">
        <v>36</v>
      </c>
      <c r="C28" s="159" t="s">
        <v>9</v>
      </c>
      <c r="D28" s="161">
        <v>110443.06384800001</v>
      </c>
      <c r="E28" s="162"/>
      <c r="G28" s="95"/>
      <c r="H28" s="95"/>
      <c r="I28" s="97"/>
      <c r="J28" s="92"/>
      <c r="M28" s="92"/>
    </row>
    <row r="29" spans="1:13" s="51" customFormat="1" ht="15" outlineLevel="1" x14ac:dyDescent="0.2">
      <c r="A29" s="159" t="s">
        <v>37</v>
      </c>
      <c r="B29" s="160" t="s">
        <v>38</v>
      </c>
      <c r="C29" s="159" t="s">
        <v>9</v>
      </c>
      <c r="D29" s="161">
        <v>154339.78976000001</v>
      </c>
      <c r="E29" s="162"/>
      <c r="G29" s="95"/>
      <c r="H29" s="95"/>
      <c r="I29" s="97"/>
      <c r="J29" s="92"/>
      <c r="M29" s="92"/>
    </row>
    <row r="30" spans="1:13" s="51" customFormat="1" ht="15" outlineLevel="1" x14ac:dyDescent="0.2">
      <c r="A30" s="159" t="s">
        <v>39</v>
      </c>
      <c r="B30" s="160" t="s">
        <v>38</v>
      </c>
      <c r="C30" s="159" t="s">
        <v>30</v>
      </c>
      <c r="D30" s="161">
        <v>21976.041775999998</v>
      </c>
      <c r="E30" s="162"/>
      <c r="G30" s="95"/>
      <c r="H30" s="95"/>
      <c r="I30" s="97"/>
      <c r="J30" s="92"/>
      <c r="M30" s="92"/>
    </row>
    <row r="31" spans="1:13" s="51" customFormat="1" ht="15" outlineLevel="1" x14ac:dyDescent="0.2">
      <c r="A31" s="159" t="s">
        <v>40</v>
      </c>
      <c r="B31" s="160" t="s">
        <v>41</v>
      </c>
      <c r="C31" s="159" t="s">
        <v>9</v>
      </c>
      <c r="D31" s="161">
        <v>177323.74400000001</v>
      </c>
      <c r="E31" s="162"/>
      <c r="G31" s="95"/>
      <c r="H31" s="95"/>
      <c r="I31" s="97"/>
      <c r="J31" s="92"/>
      <c r="M31" s="92"/>
    </row>
    <row r="32" spans="1:13" s="51" customFormat="1" ht="30" outlineLevel="1" x14ac:dyDescent="0.2">
      <c r="A32" s="159" t="s">
        <v>42</v>
      </c>
      <c r="B32" s="160" t="s">
        <v>43</v>
      </c>
      <c r="C32" s="159" t="s">
        <v>9</v>
      </c>
      <c r="D32" s="161">
        <v>195436.136272</v>
      </c>
      <c r="E32" s="162"/>
      <c r="G32" s="95"/>
      <c r="H32" s="95"/>
      <c r="I32" s="97"/>
      <c r="J32" s="92"/>
      <c r="M32" s="92"/>
    </row>
    <row r="33" spans="1:13" s="51" customFormat="1" ht="15" outlineLevel="1" x14ac:dyDescent="0.2">
      <c r="A33" s="159" t="s">
        <v>44</v>
      </c>
      <c r="B33" s="160" t="s">
        <v>45</v>
      </c>
      <c r="C33" s="159" t="s">
        <v>9</v>
      </c>
      <c r="D33" s="161">
        <v>210100.106164</v>
      </c>
      <c r="E33" s="162"/>
      <c r="G33" s="95"/>
      <c r="H33" s="95"/>
      <c r="I33" s="97"/>
      <c r="J33" s="92"/>
      <c r="M33" s="92"/>
    </row>
    <row r="34" spans="1:13" s="51" customFormat="1" ht="30" outlineLevel="1" x14ac:dyDescent="0.2">
      <c r="A34" s="159" t="s">
        <v>46</v>
      </c>
      <c r="B34" s="160" t="s">
        <v>47</v>
      </c>
      <c r="C34" s="159" t="s">
        <v>9</v>
      </c>
      <c r="D34" s="161">
        <v>106178.900698</v>
      </c>
      <c r="E34" s="162"/>
      <c r="G34" s="95"/>
      <c r="H34" s="95"/>
      <c r="I34" s="97"/>
      <c r="J34" s="92"/>
      <c r="M34" s="92"/>
    </row>
    <row r="35" spans="1:13" s="51" customFormat="1" ht="15" outlineLevel="1" x14ac:dyDescent="0.2">
      <c r="A35" s="159" t="s">
        <v>48</v>
      </c>
      <c r="B35" s="160" t="s">
        <v>49</v>
      </c>
      <c r="C35" s="159" t="s">
        <v>9</v>
      </c>
      <c r="D35" s="161">
        <v>212492.04927600001</v>
      </c>
      <c r="E35" s="162"/>
      <c r="G35" s="95"/>
      <c r="H35" s="95"/>
      <c r="I35" s="97"/>
      <c r="J35" s="92"/>
      <c r="M35" s="92"/>
    </row>
    <row r="36" spans="1:13" s="51" customFormat="1" ht="30" outlineLevel="1" x14ac:dyDescent="0.2">
      <c r="A36" s="159" t="s">
        <v>50</v>
      </c>
      <c r="B36" s="160" t="s">
        <v>51</v>
      </c>
      <c r="C36" s="159" t="s">
        <v>9</v>
      </c>
      <c r="D36" s="161">
        <v>269604.85143799998</v>
      </c>
      <c r="E36" s="162"/>
      <c r="G36" s="95"/>
      <c r="H36" s="95"/>
      <c r="I36" s="97"/>
      <c r="J36" s="92"/>
      <c r="M36" s="92"/>
    </row>
    <row r="37" spans="1:13" s="51" customFormat="1" ht="15" outlineLevel="1" x14ac:dyDescent="0.2">
      <c r="A37" s="159" t="s">
        <v>52</v>
      </c>
      <c r="B37" s="160" t="s">
        <v>53</v>
      </c>
      <c r="C37" s="159" t="s">
        <v>9</v>
      </c>
      <c r="D37" s="161">
        <v>94102.071232000002</v>
      </c>
      <c r="E37" s="162"/>
      <c r="G37" s="95"/>
      <c r="H37" s="95"/>
      <c r="I37" s="97"/>
      <c r="J37" s="92"/>
      <c r="M37" s="92"/>
    </row>
    <row r="38" spans="1:13" s="51" customFormat="1" ht="15" outlineLevel="1" x14ac:dyDescent="0.2">
      <c r="A38" s="159" t="s">
        <v>54</v>
      </c>
      <c r="B38" s="160" t="s">
        <v>55</v>
      </c>
      <c r="C38" s="159" t="s">
        <v>9</v>
      </c>
      <c r="D38" s="161">
        <v>134953.90282399999</v>
      </c>
      <c r="E38" s="162"/>
      <c r="G38" s="95"/>
      <c r="H38" s="95"/>
      <c r="I38" s="97"/>
      <c r="J38" s="92"/>
      <c r="M38" s="92"/>
    </row>
    <row r="39" spans="1:13" s="51" customFormat="1" ht="15" outlineLevel="1" x14ac:dyDescent="0.2">
      <c r="A39" s="159" t="s">
        <v>56</v>
      </c>
      <c r="B39" s="160" t="s">
        <v>57</v>
      </c>
      <c r="C39" s="159" t="s">
        <v>9</v>
      </c>
      <c r="D39" s="161">
        <v>94102.071232000002</v>
      </c>
      <c r="E39" s="162"/>
      <c r="G39" s="95"/>
      <c r="H39" s="95"/>
      <c r="I39" s="97"/>
      <c r="J39" s="92"/>
      <c r="M39" s="92"/>
    </row>
    <row r="40" spans="1:13" s="51" customFormat="1" ht="15" outlineLevel="1" x14ac:dyDescent="0.2">
      <c r="A40" s="159" t="s">
        <v>58</v>
      </c>
      <c r="B40" s="160" t="s">
        <v>59</v>
      </c>
      <c r="C40" s="159" t="s">
        <v>9</v>
      </c>
      <c r="D40" s="161">
        <v>134953.90282399999</v>
      </c>
      <c r="E40" s="162"/>
      <c r="G40" s="95"/>
      <c r="H40" s="95"/>
      <c r="I40" s="97"/>
      <c r="J40" s="92"/>
      <c r="M40" s="92"/>
    </row>
    <row r="41" spans="1:13" s="51" customFormat="1" ht="15" outlineLevel="1" x14ac:dyDescent="0.2">
      <c r="A41" s="159" t="s">
        <v>60</v>
      </c>
      <c r="B41" s="160" t="s">
        <v>61</v>
      </c>
      <c r="C41" s="159" t="s">
        <v>9</v>
      </c>
      <c r="D41" s="161">
        <v>206748.45879999999</v>
      </c>
      <c r="E41" s="162"/>
      <c r="G41" s="95"/>
      <c r="H41" s="95"/>
      <c r="I41" s="97"/>
      <c r="J41" s="92"/>
      <c r="M41" s="92"/>
    </row>
    <row r="42" spans="1:13" s="51" customFormat="1" ht="15" outlineLevel="1" x14ac:dyDescent="0.2">
      <c r="A42" s="159" t="s">
        <v>62</v>
      </c>
      <c r="B42" s="160" t="s">
        <v>63</v>
      </c>
      <c r="C42" s="159" t="s">
        <v>9</v>
      </c>
      <c r="D42" s="161">
        <v>134953.90282399999</v>
      </c>
      <c r="E42" s="162"/>
      <c r="G42" s="95"/>
      <c r="H42" s="95"/>
      <c r="I42" s="97"/>
      <c r="J42" s="92"/>
      <c r="M42" s="92"/>
    </row>
    <row r="43" spans="1:13" s="52" customFormat="1" ht="15" outlineLevel="1" x14ac:dyDescent="0.2">
      <c r="A43" s="163" t="s">
        <v>64</v>
      </c>
      <c r="B43" s="160" t="s">
        <v>65</v>
      </c>
      <c r="C43" s="163" t="s">
        <v>9</v>
      </c>
      <c r="D43" s="164">
        <v>410798.33350400004</v>
      </c>
      <c r="E43" s="162"/>
      <c r="G43" s="95"/>
      <c r="H43" s="95"/>
      <c r="I43" s="97"/>
      <c r="J43" s="98"/>
      <c r="M43" s="98"/>
    </row>
    <row r="44" spans="1:13" s="52" customFormat="1" ht="15" outlineLevel="1" x14ac:dyDescent="0.2">
      <c r="A44" s="163" t="s">
        <v>66</v>
      </c>
      <c r="B44" s="160" t="s">
        <v>67</v>
      </c>
      <c r="C44" s="163" t="s">
        <v>9</v>
      </c>
      <c r="D44" s="164">
        <v>89266.211580000003</v>
      </c>
      <c r="E44" s="162"/>
      <c r="G44" s="95"/>
      <c r="H44" s="95"/>
      <c r="I44" s="97"/>
      <c r="J44" s="98"/>
      <c r="M44" s="98"/>
    </row>
    <row r="45" spans="1:13" s="52" customFormat="1" ht="15" outlineLevel="1" x14ac:dyDescent="0.2">
      <c r="A45" s="163" t="s">
        <v>68</v>
      </c>
      <c r="B45" s="160" t="s">
        <v>69</v>
      </c>
      <c r="C45" s="163" t="s">
        <v>9</v>
      </c>
      <c r="D45" s="164">
        <v>92542.330503999998</v>
      </c>
      <c r="E45" s="162"/>
      <c r="G45" s="95"/>
      <c r="H45" s="95"/>
      <c r="I45" s="97"/>
      <c r="J45" s="98"/>
      <c r="M45" s="98"/>
    </row>
    <row r="46" spans="1:13" s="52" customFormat="1" ht="30" outlineLevel="1" x14ac:dyDescent="0.2">
      <c r="A46" s="163" t="s">
        <v>70</v>
      </c>
      <c r="B46" s="160" t="s">
        <v>71</v>
      </c>
      <c r="C46" s="163" t="s">
        <v>9</v>
      </c>
      <c r="D46" s="164">
        <v>188204.142464</v>
      </c>
      <c r="E46" s="162"/>
      <c r="G46" s="95"/>
      <c r="H46" s="95"/>
      <c r="I46" s="97"/>
      <c r="J46" s="98"/>
      <c r="M46" s="98"/>
    </row>
    <row r="47" spans="1:13" s="52" customFormat="1" ht="30" outlineLevel="1" x14ac:dyDescent="0.2">
      <c r="A47" s="163" t="s">
        <v>72</v>
      </c>
      <c r="B47" s="160" t="s">
        <v>71</v>
      </c>
      <c r="C47" s="165" t="s">
        <v>73</v>
      </c>
      <c r="D47" s="164">
        <v>23525.517808000001</v>
      </c>
      <c r="E47" s="162"/>
      <c r="G47" s="95"/>
      <c r="H47" s="95"/>
      <c r="I47" s="97"/>
      <c r="J47" s="98"/>
      <c r="M47" s="98"/>
    </row>
    <row r="48" spans="1:13" s="52" customFormat="1" ht="45" outlineLevel="1" x14ac:dyDescent="0.2">
      <c r="A48" s="163" t="s">
        <v>74</v>
      </c>
      <c r="B48" s="160" t="s">
        <v>75</v>
      </c>
      <c r="C48" s="163" t="s">
        <v>9</v>
      </c>
      <c r="D48" s="164">
        <v>969474.13586399995</v>
      </c>
      <c r="E48" s="162"/>
      <c r="G48" s="95"/>
      <c r="H48" s="95"/>
      <c r="I48" s="97"/>
      <c r="J48" s="98"/>
      <c r="M48" s="98"/>
    </row>
    <row r="49" spans="1:13" s="52" customFormat="1" ht="45" outlineLevel="1" x14ac:dyDescent="0.2">
      <c r="A49" s="163" t="s">
        <v>76</v>
      </c>
      <c r="B49" s="160" t="s">
        <v>75</v>
      </c>
      <c r="C49" s="165" t="s">
        <v>73</v>
      </c>
      <c r="D49" s="164">
        <v>121182.8046</v>
      </c>
      <c r="E49" s="162"/>
      <c r="G49" s="95"/>
      <c r="H49" s="95"/>
      <c r="I49" s="97"/>
      <c r="J49" s="98"/>
      <c r="M49" s="98"/>
    </row>
    <row r="50" spans="1:13" s="52" customFormat="1" ht="30" outlineLevel="1" x14ac:dyDescent="0.2">
      <c r="A50" s="163" t="s">
        <v>77</v>
      </c>
      <c r="B50" s="160" t="s">
        <v>78</v>
      </c>
      <c r="C50" s="163" t="s">
        <v>9</v>
      </c>
      <c r="D50" s="164">
        <v>323158.04528799996</v>
      </c>
      <c r="E50" s="162"/>
      <c r="G50" s="95"/>
      <c r="H50" s="95"/>
      <c r="I50" s="97"/>
      <c r="J50" s="98"/>
      <c r="M50" s="98"/>
    </row>
    <row r="51" spans="1:13" s="52" customFormat="1" ht="30" outlineLevel="1" x14ac:dyDescent="0.2">
      <c r="A51" s="163" t="s">
        <v>79</v>
      </c>
      <c r="B51" s="160" t="s">
        <v>78</v>
      </c>
      <c r="C51" s="165" t="s">
        <v>73</v>
      </c>
      <c r="D51" s="164">
        <v>40394.268199999999</v>
      </c>
      <c r="E51" s="162"/>
      <c r="G51" s="95"/>
      <c r="H51" s="95"/>
      <c r="I51" s="97"/>
      <c r="J51" s="98"/>
      <c r="M51" s="98"/>
    </row>
    <row r="52" spans="1:13" s="52" customFormat="1" ht="30" outlineLevel="1" x14ac:dyDescent="0.2">
      <c r="A52" s="163" t="s">
        <v>80</v>
      </c>
      <c r="B52" s="160" t="s">
        <v>81</v>
      </c>
      <c r="C52" s="165" t="s">
        <v>73</v>
      </c>
      <c r="D52" s="164">
        <v>52157.027103999993</v>
      </c>
      <c r="E52" s="162"/>
      <c r="G52" s="95"/>
      <c r="H52" s="95"/>
      <c r="I52" s="97"/>
      <c r="J52" s="98"/>
      <c r="M52" s="98"/>
    </row>
    <row r="53" spans="1:13" s="52" customFormat="1" ht="30" outlineLevel="1" x14ac:dyDescent="0.2">
      <c r="A53" s="163" t="s">
        <v>82</v>
      </c>
      <c r="B53" s="160" t="s">
        <v>83</v>
      </c>
      <c r="C53" s="163" t="s">
        <v>9</v>
      </c>
      <c r="D53" s="164">
        <v>417260.11652000004</v>
      </c>
      <c r="E53" s="162"/>
      <c r="G53" s="95"/>
      <c r="H53" s="95"/>
      <c r="I53" s="97"/>
      <c r="J53" s="98"/>
      <c r="M53" s="98"/>
    </row>
    <row r="54" spans="1:13" s="52" customFormat="1" ht="30" outlineLevel="1" x14ac:dyDescent="0.2">
      <c r="A54" s="163" t="s">
        <v>84</v>
      </c>
      <c r="B54" s="160" t="s">
        <v>85</v>
      </c>
      <c r="C54" s="165" t="s">
        <v>73</v>
      </c>
      <c r="D54" s="164">
        <v>63919.786008000003</v>
      </c>
      <c r="E54" s="162"/>
      <c r="G54" s="95"/>
      <c r="H54" s="95"/>
      <c r="I54" s="97"/>
      <c r="J54" s="98"/>
      <c r="M54" s="98"/>
    </row>
    <row r="55" spans="1:13" s="52" customFormat="1" ht="30" outlineLevel="1" x14ac:dyDescent="0.2">
      <c r="A55" s="163" t="s">
        <v>86</v>
      </c>
      <c r="B55" s="160" t="s">
        <v>87</v>
      </c>
      <c r="C55" s="163" t="s">
        <v>9</v>
      </c>
      <c r="D55" s="164">
        <v>511362.187752</v>
      </c>
      <c r="E55" s="162"/>
      <c r="G55" s="95"/>
      <c r="H55" s="95"/>
      <c r="I55" s="97"/>
      <c r="J55" s="98"/>
      <c r="M55" s="98"/>
    </row>
    <row r="56" spans="1:13" s="52" customFormat="1" ht="30" outlineLevel="1" x14ac:dyDescent="0.2">
      <c r="A56" s="163" t="s">
        <v>88</v>
      </c>
      <c r="B56" s="160" t="s">
        <v>89</v>
      </c>
      <c r="C56" s="163" t="s">
        <v>9</v>
      </c>
      <c r="D56" s="164">
        <v>699566.33021599997</v>
      </c>
      <c r="E56" s="162"/>
      <c r="G56" s="95"/>
      <c r="H56" s="95"/>
      <c r="I56" s="97"/>
      <c r="J56" s="98"/>
      <c r="M56" s="98"/>
    </row>
    <row r="57" spans="1:13" s="52" customFormat="1" ht="30" outlineLevel="1" x14ac:dyDescent="0.2">
      <c r="A57" s="163" t="s">
        <v>90</v>
      </c>
      <c r="B57" s="160" t="s">
        <v>89</v>
      </c>
      <c r="C57" s="165" t="s">
        <v>73</v>
      </c>
      <c r="D57" s="164">
        <v>87445.303816</v>
      </c>
      <c r="E57" s="162"/>
      <c r="G57" s="95"/>
      <c r="H57" s="95"/>
      <c r="I57" s="97"/>
      <c r="J57" s="98"/>
      <c r="M57" s="98"/>
    </row>
    <row r="58" spans="1:13" s="52" customFormat="1" ht="30" outlineLevel="1" x14ac:dyDescent="0.2">
      <c r="A58" s="163" t="s">
        <v>91</v>
      </c>
      <c r="B58" s="160" t="s">
        <v>92</v>
      </c>
      <c r="C58" s="163" t="s">
        <v>9</v>
      </c>
      <c r="D58" s="164">
        <v>229055.97405600001</v>
      </c>
      <c r="E58" s="162"/>
      <c r="G58" s="95"/>
      <c r="H58" s="95"/>
      <c r="I58" s="97"/>
      <c r="J58" s="98"/>
      <c r="M58" s="98"/>
    </row>
    <row r="59" spans="1:13" s="52" customFormat="1" ht="30" outlineLevel="1" x14ac:dyDescent="0.2">
      <c r="A59" s="163" t="s">
        <v>93</v>
      </c>
      <c r="B59" s="160" t="s">
        <v>94</v>
      </c>
      <c r="C59" s="163" t="s">
        <v>9</v>
      </c>
      <c r="D59" s="164">
        <v>478398.12508799997</v>
      </c>
      <c r="E59" s="162"/>
      <c r="G59" s="95"/>
      <c r="H59" s="95"/>
      <c r="I59" s="97"/>
      <c r="J59" s="98"/>
      <c r="M59" s="98"/>
    </row>
    <row r="60" spans="1:13" s="52" customFormat="1" ht="30" outlineLevel="1" x14ac:dyDescent="0.2">
      <c r="A60" s="163" t="s">
        <v>95</v>
      </c>
      <c r="B60" s="160" t="s">
        <v>96</v>
      </c>
      <c r="C60" s="163" t="s">
        <v>9</v>
      </c>
      <c r="D60" s="164">
        <v>318932.083392</v>
      </c>
      <c r="E60" s="162"/>
      <c r="G60" s="95"/>
      <c r="H60" s="95"/>
      <c r="I60" s="97"/>
      <c r="J60" s="98"/>
      <c r="M60" s="98"/>
    </row>
    <row r="61" spans="1:13" s="52" customFormat="1" ht="30" outlineLevel="1" x14ac:dyDescent="0.2">
      <c r="A61" s="163" t="s">
        <v>97</v>
      </c>
      <c r="B61" s="160" t="s">
        <v>98</v>
      </c>
      <c r="C61" s="165" t="s">
        <v>73</v>
      </c>
      <c r="D61" s="164">
        <v>38538.016711999997</v>
      </c>
      <c r="E61" s="162"/>
      <c r="G61" s="95"/>
      <c r="H61" s="95"/>
      <c r="I61" s="97"/>
      <c r="J61" s="98"/>
      <c r="M61" s="98"/>
    </row>
    <row r="62" spans="1:13" s="52" customFormat="1" ht="45" outlineLevel="1" x14ac:dyDescent="0.2">
      <c r="A62" s="163" t="s">
        <v>99</v>
      </c>
      <c r="B62" s="160" t="s">
        <v>100</v>
      </c>
      <c r="C62" s="163" t="s">
        <v>9</v>
      </c>
      <c r="D62" s="164">
        <v>380352.16939200001</v>
      </c>
      <c r="E62" s="162"/>
      <c r="G62" s="95"/>
      <c r="H62" s="95"/>
      <c r="I62" s="97"/>
      <c r="J62" s="98"/>
      <c r="M62" s="98"/>
    </row>
    <row r="63" spans="1:13" s="52" customFormat="1" ht="45" outlineLevel="1" x14ac:dyDescent="0.2">
      <c r="A63" s="163" t="s">
        <v>101</v>
      </c>
      <c r="B63" s="160" t="s">
        <v>102</v>
      </c>
      <c r="C63" s="165" t="s">
        <v>73</v>
      </c>
      <c r="D63" s="164">
        <v>47543.371226000003</v>
      </c>
      <c r="E63" s="162"/>
      <c r="G63" s="95"/>
      <c r="H63" s="95"/>
      <c r="I63" s="97"/>
      <c r="J63" s="98"/>
      <c r="M63" s="98"/>
    </row>
    <row r="64" spans="1:13" s="52" customFormat="1" ht="45" outlineLevel="1" x14ac:dyDescent="0.2">
      <c r="A64" s="163" t="s">
        <v>103</v>
      </c>
      <c r="B64" s="160" t="s">
        <v>104</v>
      </c>
      <c r="C64" s="163" t="s">
        <v>9</v>
      </c>
      <c r="D64" s="164">
        <v>269909.10554399999</v>
      </c>
      <c r="E64" s="162"/>
      <c r="G64" s="95"/>
      <c r="H64" s="95"/>
      <c r="I64" s="97"/>
      <c r="J64" s="98"/>
      <c r="M64" s="98"/>
    </row>
    <row r="65" spans="1:13" s="40" customFormat="1" ht="30" outlineLevel="1" x14ac:dyDescent="0.2">
      <c r="A65" s="163" t="s">
        <v>105</v>
      </c>
      <c r="B65" s="160" t="s">
        <v>106</v>
      </c>
      <c r="C65" s="165" t="s">
        <v>73</v>
      </c>
      <c r="D65" s="164">
        <v>40394.268199999999</v>
      </c>
      <c r="E65" s="162"/>
      <c r="G65" s="95"/>
      <c r="H65" s="95"/>
      <c r="I65" s="97"/>
      <c r="J65" s="98"/>
      <c r="M65" s="98"/>
    </row>
    <row r="66" spans="1:13" s="40" customFormat="1" ht="30" outlineLevel="1" x14ac:dyDescent="0.2">
      <c r="A66" s="163" t="s">
        <v>107</v>
      </c>
      <c r="B66" s="160" t="s">
        <v>108</v>
      </c>
      <c r="C66" s="165" t="s">
        <v>73</v>
      </c>
      <c r="D66" s="164">
        <v>80788.536399999997</v>
      </c>
      <c r="E66" s="162"/>
      <c r="G66" s="95"/>
      <c r="H66" s="95"/>
      <c r="I66" s="97"/>
      <c r="J66" s="98"/>
      <c r="M66" s="98"/>
    </row>
    <row r="67" spans="1:13" s="40" customFormat="1" ht="30" outlineLevel="1" x14ac:dyDescent="0.2">
      <c r="A67" s="163" t="s">
        <v>109</v>
      </c>
      <c r="B67" s="160" t="s">
        <v>110</v>
      </c>
      <c r="C67" s="165" t="s">
        <v>73</v>
      </c>
      <c r="D67" s="164">
        <v>33737.500783999996</v>
      </c>
      <c r="E67" s="162"/>
      <c r="G67" s="95"/>
      <c r="H67" s="95"/>
      <c r="I67" s="97"/>
      <c r="J67" s="98"/>
      <c r="M67" s="98"/>
    </row>
    <row r="68" spans="1:13" s="40" customFormat="1" ht="30" outlineLevel="1" x14ac:dyDescent="0.2">
      <c r="A68" s="163" t="s">
        <v>111</v>
      </c>
      <c r="B68" s="160" t="s">
        <v>112</v>
      </c>
      <c r="C68" s="165" t="s">
        <v>73</v>
      </c>
      <c r="D68" s="164">
        <v>47543.696199999998</v>
      </c>
      <c r="E68" s="162"/>
      <c r="G68" s="95"/>
      <c r="H68" s="95"/>
      <c r="I68" s="97"/>
      <c r="J68" s="98"/>
      <c r="M68" s="98"/>
    </row>
    <row r="69" spans="1:13" s="40" customFormat="1" ht="30" outlineLevel="1" x14ac:dyDescent="0.2">
      <c r="A69" s="163" t="s">
        <v>113</v>
      </c>
      <c r="B69" s="160" t="s">
        <v>114</v>
      </c>
      <c r="C69" s="165" t="s">
        <v>73</v>
      </c>
      <c r="D69" s="164">
        <v>35780.937295999996</v>
      </c>
      <c r="E69" s="162"/>
      <c r="G69" s="95"/>
      <c r="H69" s="95"/>
      <c r="I69" s="97"/>
      <c r="J69" s="98"/>
      <c r="M69" s="98"/>
    </row>
    <row r="70" spans="1:13" s="40" customFormat="1" ht="30" outlineLevel="1" x14ac:dyDescent="0.2">
      <c r="A70" s="163" t="s">
        <v>115</v>
      </c>
      <c r="B70" s="160" t="s">
        <v>116</v>
      </c>
      <c r="C70" s="165" t="s">
        <v>73</v>
      </c>
      <c r="D70" s="164">
        <v>50692.033106000003</v>
      </c>
      <c r="E70" s="162"/>
      <c r="G70" s="95"/>
      <c r="H70" s="95"/>
      <c r="I70" s="97"/>
      <c r="J70" s="98"/>
      <c r="M70" s="98"/>
    </row>
    <row r="71" spans="1:13" s="40" customFormat="1" ht="30" outlineLevel="1" x14ac:dyDescent="0.2">
      <c r="A71" s="163" t="s">
        <v>117</v>
      </c>
      <c r="B71" s="160" t="s">
        <v>118</v>
      </c>
      <c r="C71" s="165" t="s">
        <v>73</v>
      </c>
      <c r="D71" s="164">
        <v>37283.034359999998</v>
      </c>
      <c r="E71" s="162"/>
      <c r="G71" s="95"/>
      <c r="H71" s="95"/>
      <c r="I71" s="97"/>
      <c r="J71" s="98"/>
      <c r="M71" s="98"/>
    </row>
    <row r="72" spans="1:13" s="40" customFormat="1" ht="15" outlineLevel="1" x14ac:dyDescent="0.2">
      <c r="A72" s="163" t="s">
        <v>119</v>
      </c>
      <c r="B72" s="160" t="s">
        <v>120</v>
      </c>
      <c r="C72" s="165" t="s">
        <v>13</v>
      </c>
      <c r="D72" s="164">
        <v>25843.232376</v>
      </c>
      <c r="E72" s="162"/>
      <c r="G72" s="95"/>
      <c r="H72" s="95"/>
      <c r="I72" s="97"/>
      <c r="J72" s="98"/>
      <c r="M72" s="98"/>
    </row>
    <row r="73" spans="1:13" s="40" customFormat="1" ht="15" outlineLevel="1" x14ac:dyDescent="0.2">
      <c r="A73" s="163" t="s">
        <v>121</v>
      </c>
      <c r="B73" s="160" t="s">
        <v>16</v>
      </c>
      <c r="C73" s="165" t="s">
        <v>13</v>
      </c>
      <c r="D73" s="164">
        <v>13804.89552</v>
      </c>
      <c r="E73" s="162"/>
      <c r="G73" s="95"/>
      <c r="H73" s="95"/>
      <c r="I73" s="97"/>
      <c r="J73" s="98"/>
      <c r="M73" s="98"/>
    </row>
    <row r="74" spans="1:13" s="40" customFormat="1" ht="30" outlineLevel="1" x14ac:dyDescent="0.2">
      <c r="A74" s="163" t="s">
        <v>122</v>
      </c>
      <c r="B74" s="160" t="s">
        <v>123</v>
      </c>
      <c r="C74" s="165" t="s">
        <v>124</v>
      </c>
      <c r="D74" s="164">
        <v>351621.86800000002</v>
      </c>
      <c r="E74" s="162"/>
      <c r="G74" s="95"/>
      <c r="H74" s="95"/>
      <c r="I74" s="97"/>
      <c r="J74" s="98"/>
      <c r="M74" s="98"/>
    </row>
    <row r="75" spans="1:13" s="40" customFormat="1" ht="30" outlineLevel="1" x14ac:dyDescent="0.2">
      <c r="A75" s="163" t="s">
        <v>125</v>
      </c>
      <c r="B75" s="160" t="s">
        <v>126</v>
      </c>
      <c r="C75" s="165" t="s">
        <v>73</v>
      </c>
      <c r="D75" s="164">
        <v>1949.8439999999998</v>
      </c>
      <c r="E75" s="162"/>
      <c r="G75" s="95"/>
      <c r="H75" s="95"/>
      <c r="I75" s="97"/>
      <c r="J75" s="98"/>
      <c r="M75" s="98"/>
    </row>
    <row r="76" spans="1:13" ht="15" x14ac:dyDescent="0.2">
      <c r="A76" s="155" t="s">
        <v>127</v>
      </c>
      <c r="B76" s="166" t="s">
        <v>128</v>
      </c>
      <c r="C76" s="167"/>
      <c r="D76" s="168"/>
      <c r="E76" s="169"/>
      <c r="G76" s="49"/>
      <c r="H76" s="49"/>
      <c r="J76" s="92"/>
      <c r="M76" s="92"/>
    </row>
    <row r="77" spans="1:13" ht="15" outlineLevel="1" x14ac:dyDescent="0.2">
      <c r="A77" s="170" t="s">
        <v>129</v>
      </c>
      <c r="B77" s="160" t="s">
        <v>130</v>
      </c>
      <c r="C77" s="170" t="s">
        <v>131</v>
      </c>
      <c r="D77" s="161">
        <v>64570.107494399999</v>
      </c>
      <c r="E77" s="162"/>
      <c r="G77" s="95"/>
      <c r="H77" s="95"/>
      <c r="I77" s="97"/>
      <c r="J77" s="92"/>
      <c r="M77" s="92"/>
    </row>
    <row r="78" spans="1:13" ht="15" x14ac:dyDescent="0.2">
      <c r="A78" s="155" t="s">
        <v>132</v>
      </c>
      <c r="B78" s="166" t="s">
        <v>133</v>
      </c>
      <c r="C78" s="171"/>
      <c r="D78" s="168"/>
      <c r="E78" s="172"/>
      <c r="G78" s="95"/>
      <c r="H78" s="95"/>
      <c r="J78" s="92"/>
      <c r="M78" s="92"/>
    </row>
    <row r="79" spans="1:13" ht="15" outlineLevel="1" x14ac:dyDescent="0.2">
      <c r="A79" s="170" t="s">
        <v>134</v>
      </c>
      <c r="B79" s="160" t="s">
        <v>135</v>
      </c>
      <c r="C79" s="170" t="s">
        <v>124</v>
      </c>
      <c r="D79" s="161">
        <v>139583.34050304</v>
      </c>
      <c r="E79" s="162"/>
      <c r="G79" s="95"/>
      <c r="H79" s="95"/>
      <c r="I79" s="97"/>
      <c r="J79" s="92"/>
      <c r="M79" s="92"/>
    </row>
    <row r="80" spans="1:13" ht="15" outlineLevel="1" x14ac:dyDescent="0.2">
      <c r="A80" s="170" t="s">
        <v>136</v>
      </c>
      <c r="B80" s="160" t="s">
        <v>137</v>
      </c>
      <c r="C80" s="170" t="s">
        <v>124</v>
      </c>
      <c r="D80" s="161">
        <v>51477.82496256</v>
      </c>
      <c r="E80" s="162"/>
      <c r="G80" s="95"/>
      <c r="H80" s="95"/>
      <c r="I80" s="97"/>
      <c r="J80" s="92"/>
      <c r="M80" s="92"/>
    </row>
    <row r="81" spans="1:13" ht="15" outlineLevel="1" x14ac:dyDescent="0.2">
      <c r="A81" s="170" t="s">
        <v>138</v>
      </c>
      <c r="B81" s="160" t="s">
        <v>139</v>
      </c>
      <c r="C81" s="170" t="s">
        <v>124</v>
      </c>
      <c r="D81" s="161">
        <v>62548.577863680002</v>
      </c>
      <c r="E81" s="162"/>
      <c r="G81" s="95"/>
      <c r="H81" s="95"/>
      <c r="I81" s="97"/>
      <c r="J81" s="92"/>
      <c r="M81" s="92"/>
    </row>
    <row r="82" spans="1:13" ht="15" outlineLevel="1" x14ac:dyDescent="0.2">
      <c r="A82" s="170" t="s">
        <v>140</v>
      </c>
      <c r="B82" s="160" t="s">
        <v>141</v>
      </c>
      <c r="C82" s="170" t="s">
        <v>124</v>
      </c>
      <c r="D82" s="161">
        <v>130613.34435840001</v>
      </c>
      <c r="E82" s="162"/>
      <c r="G82" s="95"/>
      <c r="H82" s="95"/>
      <c r="I82" s="97"/>
      <c r="J82" s="92"/>
      <c r="M82" s="92"/>
    </row>
    <row r="83" spans="1:13" ht="15" outlineLevel="1" x14ac:dyDescent="0.2">
      <c r="A83" s="170" t="s">
        <v>142</v>
      </c>
      <c r="B83" s="160" t="s">
        <v>143</v>
      </c>
      <c r="C83" s="170" t="s">
        <v>124</v>
      </c>
      <c r="D83" s="161">
        <v>82316.983664639993</v>
      </c>
      <c r="E83" s="162"/>
      <c r="G83" s="95"/>
      <c r="H83" s="95"/>
      <c r="I83" s="97"/>
      <c r="J83" s="92"/>
      <c r="M83" s="92"/>
    </row>
    <row r="84" spans="1:13" ht="15" outlineLevel="1" x14ac:dyDescent="0.2">
      <c r="A84" s="170" t="s">
        <v>144</v>
      </c>
      <c r="B84" s="160" t="s">
        <v>145</v>
      </c>
      <c r="C84" s="170" t="s">
        <v>124</v>
      </c>
      <c r="D84" s="161">
        <v>97934.630830080001</v>
      </c>
      <c r="E84" s="162"/>
      <c r="G84" s="95"/>
      <c r="H84" s="95"/>
      <c r="I84" s="97"/>
      <c r="J84" s="92"/>
      <c r="M84" s="92"/>
    </row>
    <row r="85" spans="1:13" ht="15" outlineLevel="1" x14ac:dyDescent="0.2">
      <c r="A85" s="170" t="s">
        <v>146</v>
      </c>
      <c r="B85" s="160" t="s">
        <v>147</v>
      </c>
      <c r="C85" s="170" t="s">
        <v>124</v>
      </c>
      <c r="D85" s="161">
        <v>76908.494407680002</v>
      </c>
      <c r="E85" s="162"/>
      <c r="G85" s="95"/>
      <c r="H85" s="95"/>
      <c r="I85" s="97"/>
      <c r="J85" s="92"/>
      <c r="M85" s="92"/>
    </row>
    <row r="86" spans="1:13" ht="15" outlineLevel="1" x14ac:dyDescent="0.2">
      <c r="A86" s="170" t="s">
        <v>148</v>
      </c>
      <c r="B86" s="160" t="s">
        <v>149</v>
      </c>
      <c r="C86" s="170" t="s">
        <v>124</v>
      </c>
      <c r="D86" s="161">
        <v>99927.688212480003</v>
      </c>
      <c r="E86" s="162"/>
      <c r="G86" s="95"/>
      <c r="H86" s="95"/>
      <c r="I86" s="97"/>
      <c r="J86" s="92"/>
      <c r="M86" s="92"/>
    </row>
    <row r="87" spans="1:13" ht="15" outlineLevel="1" x14ac:dyDescent="0.2">
      <c r="A87" s="170" t="s">
        <v>150</v>
      </c>
      <c r="B87" s="160" t="s">
        <v>151</v>
      </c>
      <c r="C87" s="170" t="s">
        <v>124</v>
      </c>
      <c r="D87" s="161">
        <v>137803.20602112002</v>
      </c>
      <c r="E87" s="162"/>
      <c r="G87" s="95"/>
      <c r="H87" s="95"/>
      <c r="I87" s="97"/>
      <c r="J87" s="92"/>
      <c r="M87" s="92"/>
    </row>
    <row r="88" spans="1:13" ht="15" outlineLevel="1" x14ac:dyDescent="0.2">
      <c r="A88" s="170" t="s">
        <v>152</v>
      </c>
      <c r="B88" s="160" t="s">
        <v>153</v>
      </c>
      <c r="C88" s="170" t="s">
        <v>124</v>
      </c>
      <c r="D88" s="161">
        <v>264420.53222400002</v>
      </c>
      <c r="E88" s="162"/>
      <c r="G88" s="95"/>
      <c r="H88" s="95"/>
      <c r="I88" s="97"/>
      <c r="J88" s="92"/>
      <c r="M88" s="92"/>
    </row>
    <row r="89" spans="1:13" ht="15" outlineLevel="1" x14ac:dyDescent="0.2">
      <c r="A89" s="170" t="s">
        <v>154</v>
      </c>
      <c r="B89" s="160" t="s">
        <v>155</v>
      </c>
      <c r="C89" s="170" t="s">
        <v>124</v>
      </c>
      <c r="D89" s="161">
        <v>323788.88374272001</v>
      </c>
      <c r="E89" s="162"/>
      <c r="G89" s="95"/>
      <c r="H89" s="95"/>
      <c r="I89" s="97"/>
      <c r="J89" s="92"/>
      <c r="M89" s="92"/>
    </row>
    <row r="90" spans="1:13" ht="15" outlineLevel="1" x14ac:dyDescent="0.2">
      <c r="A90" s="170" t="s">
        <v>156</v>
      </c>
      <c r="B90" s="160" t="s">
        <v>157</v>
      </c>
      <c r="C90" s="170" t="s">
        <v>124</v>
      </c>
      <c r="D90" s="161">
        <v>104418.87590400001</v>
      </c>
      <c r="E90" s="162"/>
      <c r="G90" s="95"/>
      <c r="H90" s="95"/>
      <c r="I90" s="97"/>
      <c r="J90" s="92"/>
      <c r="M90" s="92"/>
    </row>
    <row r="91" spans="1:13" ht="15" outlineLevel="1" x14ac:dyDescent="0.2">
      <c r="A91" s="170" t="s">
        <v>158</v>
      </c>
      <c r="B91" s="160" t="s">
        <v>159</v>
      </c>
      <c r="C91" s="170" t="s">
        <v>124</v>
      </c>
      <c r="D91" s="161">
        <v>53859.590430719996</v>
      </c>
      <c r="E91" s="162"/>
      <c r="G91" s="95"/>
      <c r="H91" s="95"/>
      <c r="I91" s="97"/>
      <c r="J91" s="92"/>
      <c r="M91" s="92"/>
    </row>
    <row r="92" spans="1:13" ht="15" outlineLevel="1" x14ac:dyDescent="0.2">
      <c r="A92" s="170" t="s">
        <v>160</v>
      </c>
      <c r="B92" s="160" t="s">
        <v>161</v>
      </c>
      <c r="C92" s="170" t="s">
        <v>124</v>
      </c>
      <c r="D92" s="161">
        <v>261449.51500800002</v>
      </c>
      <c r="E92" s="162"/>
      <c r="G92" s="95"/>
      <c r="H92" s="95"/>
      <c r="I92" s="97"/>
      <c r="J92" s="92"/>
      <c r="M92" s="92"/>
    </row>
    <row r="93" spans="1:13" ht="15" outlineLevel="1" x14ac:dyDescent="0.2">
      <c r="A93" s="170" t="s">
        <v>162</v>
      </c>
      <c r="B93" s="160" t="s">
        <v>163</v>
      </c>
      <c r="C93" s="170" t="s">
        <v>124</v>
      </c>
      <c r="D93" s="161">
        <v>104146.53265920001</v>
      </c>
      <c r="E93" s="162"/>
      <c r="G93" s="95"/>
      <c r="H93" s="95"/>
      <c r="I93" s="97"/>
      <c r="J93" s="92"/>
      <c r="M93" s="92"/>
    </row>
    <row r="94" spans="1:13" ht="15" x14ac:dyDescent="0.2">
      <c r="A94" s="155" t="s">
        <v>164</v>
      </c>
      <c r="B94" s="166" t="s">
        <v>165</v>
      </c>
      <c r="C94" s="171"/>
      <c r="D94" s="168"/>
      <c r="E94" s="172"/>
      <c r="G94" s="95"/>
      <c r="H94" s="95"/>
      <c r="I94" s="97"/>
      <c r="J94" s="92"/>
      <c r="M94" s="92"/>
    </row>
    <row r="95" spans="1:13" ht="15" outlineLevel="1" x14ac:dyDescent="0.2">
      <c r="A95" s="170" t="s">
        <v>166</v>
      </c>
      <c r="B95" s="160" t="s">
        <v>167</v>
      </c>
      <c r="C95" s="173" t="s">
        <v>124</v>
      </c>
      <c r="D95" s="161">
        <v>451435.66741094401</v>
      </c>
      <c r="E95" s="162"/>
      <c r="G95" s="95"/>
      <c r="H95" s="95"/>
      <c r="I95" s="97"/>
      <c r="J95" s="92"/>
      <c r="M95" s="92"/>
    </row>
    <row r="96" spans="1:13" ht="15" outlineLevel="1" x14ac:dyDescent="0.2">
      <c r="A96" s="170" t="s">
        <v>168</v>
      </c>
      <c r="B96" s="160" t="s">
        <v>169</v>
      </c>
      <c r="C96" s="173" t="s">
        <v>124</v>
      </c>
      <c r="D96" s="161">
        <v>436847.47771084803</v>
      </c>
      <c r="E96" s="162"/>
      <c r="G96" s="95"/>
      <c r="H96" s="95"/>
      <c r="I96" s="97"/>
      <c r="J96" s="92"/>
      <c r="M96" s="92"/>
    </row>
    <row r="97" spans="1:13" ht="15" outlineLevel="1" x14ac:dyDescent="0.2">
      <c r="A97" s="170" t="s">
        <v>170</v>
      </c>
      <c r="B97" s="160" t="s">
        <v>171</v>
      </c>
      <c r="C97" s="173" t="s">
        <v>124</v>
      </c>
      <c r="D97" s="161">
        <v>419621.51989247999</v>
      </c>
      <c r="E97" s="162"/>
      <c r="G97" s="95"/>
      <c r="H97" s="95"/>
      <c r="I97" s="97"/>
      <c r="J97" s="92"/>
      <c r="M97" s="92"/>
    </row>
    <row r="98" spans="1:13" ht="15" outlineLevel="1" x14ac:dyDescent="0.2">
      <c r="A98" s="170" t="s">
        <v>172</v>
      </c>
      <c r="B98" s="160" t="s">
        <v>173</v>
      </c>
      <c r="C98" s="173" t="s">
        <v>124</v>
      </c>
      <c r="D98" s="161">
        <v>407218.63714713603</v>
      </c>
      <c r="E98" s="162"/>
      <c r="G98" s="95"/>
      <c r="H98" s="95"/>
      <c r="I98" s="97"/>
      <c r="J98" s="92"/>
      <c r="M98" s="92"/>
    </row>
    <row r="99" spans="1:13" ht="15" outlineLevel="1" x14ac:dyDescent="0.2">
      <c r="A99" s="170" t="s">
        <v>174</v>
      </c>
      <c r="B99" s="160" t="s">
        <v>175</v>
      </c>
      <c r="C99" s="173" t="s">
        <v>124</v>
      </c>
      <c r="D99" s="161">
        <v>394362.05531443196</v>
      </c>
      <c r="E99" s="162"/>
      <c r="G99" s="95"/>
      <c r="H99" s="95"/>
      <c r="I99" s="97"/>
      <c r="J99" s="92"/>
      <c r="M99" s="92"/>
    </row>
    <row r="100" spans="1:13" ht="15" outlineLevel="1" x14ac:dyDescent="0.2">
      <c r="A100" s="170" t="s">
        <v>176</v>
      </c>
      <c r="B100" s="160" t="s">
        <v>177</v>
      </c>
      <c r="C100" s="170" t="s">
        <v>124</v>
      </c>
      <c r="D100" s="161">
        <v>408275.32893696002</v>
      </c>
      <c r="E100" s="162"/>
      <c r="G100" s="95"/>
      <c r="H100" s="95"/>
      <c r="I100" s="97"/>
      <c r="J100" s="92"/>
      <c r="M100" s="92"/>
    </row>
    <row r="101" spans="1:13" ht="15" outlineLevel="1" x14ac:dyDescent="0.2">
      <c r="A101" s="170" t="s">
        <v>178</v>
      </c>
      <c r="B101" s="160" t="s">
        <v>179</v>
      </c>
      <c r="C101" s="170" t="s">
        <v>124</v>
      </c>
      <c r="D101" s="161">
        <v>438809.09182771196</v>
      </c>
      <c r="E101" s="162"/>
      <c r="G101" s="95"/>
      <c r="H101" s="95"/>
      <c r="I101" s="97"/>
      <c r="J101" s="92"/>
      <c r="M101" s="92"/>
    </row>
    <row r="102" spans="1:13" ht="15" outlineLevel="1" x14ac:dyDescent="0.2">
      <c r="A102" s="170" t="s">
        <v>180</v>
      </c>
      <c r="B102" s="160" t="s">
        <v>181</v>
      </c>
      <c r="C102" s="170" t="s">
        <v>124</v>
      </c>
      <c r="D102" s="161">
        <v>454064.64626995201</v>
      </c>
      <c r="E102" s="162"/>
      <c r="G102" s="95"/>
      <c r="H102" s="95"/>
      <c r="I102" s="97"/>
      <c r="J102" s="92"/>
      <c r="M102" s="92"/>
    </row>
    <row r="103" spans="1:13" ht="15" outlineLevel="1" x14ac:dyDescent="0.2">
      <c r="A103" s="170" t="s">
        <v>182</v>
      </c>
      <c r="B103" s="160" t="s">
        <v>183</v>
      </c>
      <c r="C103" s="170" t="s">
        <v>124</v>
      </c>
      <c r="D103" s="161">
        <v>468611.11793664005</v>
      </c>
      <c r="E103" s="162"/>
      <c r="G103" s="95"/>
      <c r="H103" s="95"/>
      <c r="I103" s="97"/>
      <c r="J103" s="92"/>
      <c r="M103" s="92"/>
    </row>
    <row r="104" spans="1:13" ht="15" outlineLevel="1" x14ac:dyDescent="0.2">
      <c r="A104" s="170" t="s">
        <v>184</v>
      </c>
      <c r="B104" s="160" t="s">
        <v>185</v>
      </c>
      <c r="C104" s="170" t="s">
        <v>124</v>
      </c>
      <c r="D104" s="161">
        <v>483837.45737625606</v>
      </c>
      <c r="E104" s="162"/>
      <c r="G104" s="95"/>
      <c r="H104" s="95"/>
      <c r="I104" s="97"/>
      <c r="J104" s="92"/>
      <c r="M104" s="92"/>
    </row>
    <row r="105" spans="1:13" ht="15" outlineLevel="1" x14ac:dyDescent="0.2">
      <c r="A105" s="170" t="s">
        <v>186</v>
      </c>
      <c r="B105" s="160" t="s">
        <v>187</v>
      </c>
      <c r="C105" s="170" t="s">
        <v>124</v>
      </c>
      <c r="D105" s="161">
        <v>519271.54178764799</v>
      </c>
      <c r="E105" s="162"/>
      <c r="G105" s="95"/>
      <c r="H105" s="95"/>
      <c r="I105" s="97"/>
      <c r="J105" s="92"/>
      <c r="M105" s="92"/>
    </row>
    <row r="106" spans="1:13" ht="15" outlineLevel="1" x14ac:dyDescent="0.2">
      <c r="A106" s="170" t="s">
        <v>188</v>
      </c>
      <c r="B106" s="160" t="s">
        <v>189</v>
      </c>
      <c r="C106" s="170" t="s">
        <v>124</v>
      </c>
      <c r="D106" s="161">
        <v>463775.29224806395</v>
      </c>
      <c r="E106" s="162"/>
      <c r="G106" s="95"/>
      <c r="H106" s="95"/>
      <c r="I106" s="97"/>
      <c r="J106" s="92"/>
      <c r="M106" s="92"/>
    </row>
    <row r="107" spans="1:13" ht="15" outlineLevel="1" x14ac:dyDescent="0.2">
      <c r="A107" s="170" t="s">
        <v>190</v>
      </c>
      <c r="B107" s="160" t="s">
        <v>191</v>
      </c>
      <c r="C107" s="170" t="s">
        <v>192</v>
      </c>
      <c r="D107" s="161">
        <v>635.05492991999995</v>
      </c>
      <c r="E107" s="162"/>
      <c r="G107" s="95"/>
      <c r="H107" s="95"/>
      <c r="I107" s="97"/>
      <c r="J107" s="92"/>
      <c r="M107" s="92"/>
    </row>
    <row r="108" spans="1:13" ht="15" outlineLevel="1" x14ac:dyDescent="0.2">
      <c r="A108" s="170" t="s">
        <v>193</v>
      </c>
      <c r="B108" s="160" t="s">
        <v>194</v>
      </c>
      <c r="C108" s="170" t="s">
        <v>192</v>
      </c>
      <c r="D108" s="161">
        <v>1501.6016179200001</v>
      </c>
      <c r="E108" s="162"/>
      <c r="G108" s="95"/>
      <c r="H108" s="95"/>
      <c r="I108" s="97"/>
      <c r="J108" s="92"/>
      <c r="M108" s="92"/>
    </row>
    <row r="109" spans="1:13" ht="15" outlineLevel="1" x14ac:dyDescent="0.2">
      <c r="A109" s="170" t="s">
        <v>195</v>
      </c>
      <c r="B109" s="160" t="s">
        <v>196</v>
      </c>
      <c r="C109" s="170" t="s">
        <v>124</v>
      </c>
      <c r="D109" s="161">
        <v>390132.93609983998</v>
      </c>
      <c r="E109" s="162"/>
      <c r="G109" s="95"/>
      <c r="H109" s="95"/>
      <c r="I109" s="97"/>
      <c r="J109" s="92"/>
      <c r="M109" s="92"/>
    </row>
    <row r="110" spans="1:13" ht="15" outlineLevel="1" x14ac:dyDescent="0.2">
      <c r="A110" s="170" t="s">
        <v>197</v>
      </c>
      <c r="B110" s="160" t="s">
        <v>198</v>
      </c>
      <c r="C110" s="170" t="s">
        <v>124</v>
      </c>
      <c r="D110" s="161">
        <v>41438.881582080001</v>
      </c>
      <c r="E110" s="162"/>
      <c r="G110" s="95"/>
      <c r="H110" s="95"/>
      <c r="I110" s="97"/>
      <c r="J110" s="92"/>
      <c r="M110" s="92"/>
    </row>
    <row r="111" spans="1:13" ht="15" outlineLevel="1" x14ac:dyDescent="0.2">
      <c r="A111" s="170" t="s">
        <v>199</v>
      </c>
      <c r="B111" s="160" t="s">
        <v>200</v>
      </c>
      <c r="C111" s="170" t="s">
        <v>124</v>
      </c>
      <c r="D111" s="161">
        <v>458312.70571929606</v>
      </c>
      <c r="E111" s="162"/>
      <c r="G111" s="95"/>
      <c r="H111" s="95"/>
      <c r="I111" s="97"/>
      <c r="J111" s="92"/>
      <c r="M111" s="92"/>
    </row>
    <row r="112" spans="1:13" ht="15" outlineLevel="1" x14ac:dyDescent="0.2">
      <c r="A112" s="170" t="s">
        <v>201</v>
      </c>
      <c r="B112" s="160" t="s">
        <v>202</v>
      </c>
      <c r="C112" s="170" t="s">
        <v>124</v>
      </c>
      <c r="D112" s="161">
        <v>459101.38699776004</v>
      </c>
      <c r="E112" s="162"/>
      <c r="G112" s="95"/>
      <c r="H112" s="95"/>
      <c r="I112" s="97"/>
      <c r="J112" s="92"/>
      <c r="M112" s="92"/>
    </row>
    <row r="113" spans="1:13" ht="15" outlineLevel="1" x14ac:dyDescent="0.2">
      <c r="A113" s="170" t="s">
        <v>203</v>
      </c>
      <c r="B113" s="160" t="s">
        <v>204</v>
      </c>
      <c r="C113" s="170" t="s">
        <v>124</v>
      </c>
      <c r="D113" s="161">
        <v>494371.07512319996</v>
      </c>
      <c r="E113" s="162"/>
      <c r="G113" s="95"/>
      <c r="H113" s="95"/>
      <c r="I113" s="97"/>
      <c r="J113" s="92"/>
      <c r="M113" s="92"/>
    </row>
    <row r="114" spans="1:13" ht="15" outlineLevel="1" x14ac:dyDescent="0.2">
      <c r="A114" s="170" t="s">
        <v>205</v>
      </c>
      <c r="B114" s="160" t="s">
        <v>206</v>
      </c>
      <c r="C114" s="170" t="s">
        <v>124</v>
      </c>
      <c r="D114" s="161">
        <v>509059.04148479999</v>
      </c>
      <c r="E114" s="162"/>
      <c r="G114" s="95"/>
      <c r="H114" s="95"/>
      <c r="I114" s="97"/>
      <c r="J114" s="92"/>
      <c r="M114" s="92"/>
    </row>
    <row r="115" spans="1:13" ht="15" x14ac:dyDescent="0.2">
      <c r="A115" s="155" t="s">
        <v>207</v>
      </c>
      <c r="B115" s="166" t="s">
        <v>208</v>
      </c>
      <c r="C115" s="171"/>
      <c r="D115" s="168"/>
      <c r="E115" s="174"/>
      <c r="G115" s="95"/>
      <c r="H115" s="95"/>
      <c r="I115" s="97"/>
      <c r="J115" s="92"/>
      <c r="M115" s="92"/>
    </row>
    <row r="116" spans="1:13" ht="30" outlineLevel="1" x14ac:dyDescent="0.2">
      <c r="A116" s="170" t="s">
        <v>209</v>
      </c>
      <c r="B116" s="160" t="s">
        <v>210</v>
      </c>
      <c r="C116" s="170" t="s">
        <v>124</v>
      </c>
      <c r="D116" s="161">
        <v>425095.79242229764</v>
      </c>
      <c r="E116" s="162"/>
      <c r="G116" s="95"/>
      <c r="H116" s="95"/>
      <c r="I116" s="97"/>
      <c r="J116" s="92"/>
      <c r="M116" s="92"/>
    </row>
    <row r="117" spans="1:13" ht="30" outlineLevel="1" x14ac:dyDescent="0.2">
      <c r="A117" s="170" t="s">
        <v>211</v>
      </c>
      <c r="B117" s="160" t="s">
        <v>212</v>
      </c>
      <c r="C117" s="170" t="s">
        <v>124</v>
      </c>
      <c r="D117" s="161">
        <v>607442.60015251848</v>
      </c>
      <c r="E117" s="162"/>
      <c r="G117" s="95"/>
      <c r="H117" s="95"/>
      <c r="I117" s="97"/>
      <c r="J117" s="92"/>
      <c r="M117" s="92"/>
    </row>
    <row r="118" spans="1:13" ht="30" outlineLevel="1" x14ac:dyDescent="0.2">
      <c r="A118" s="170" t="s">
        <v>213</v>
      </c>
      <c r="B118" s="160" t="s">
        <v>214</v>
      </c>
      <c r="C118" s="170" t="s">
        <v>124</v>
      </c>
      <c r="D118" s="161">
        <v>623679.8034414018</v>
      </c>
      <c r="E118" s="162"/>
      <c r="G118" s="95"/>
      <c r="H118" s="95"/>
      <c r="I118" s="97"/>
      <c r="J118" s="92"/>
      <c r="M118" s="92"/>
    </row>
    <row r="119" spans="1:13" ht="30" outlineLevel="1" x14ac:dyDescent="0.2">
      <c r="A119" s="170" t="s">
        <v>215</v>
      </c>
      <c r="B119" s="160" t="s">
        <v>216</v>
      </c>
      <c r="C119" s="170" t="s">
        <v>124</v>
      </c>
      <c r="D119" s="161">
        <v>652937.51443788188</v>
      </c>
      <c r="E119" s="162"/>
      <c r="G119" s="95"/>
      <c r="H119" s="95"/>
      <c r="I119" s="97"/>
      <c r="J119" s="92"/>
      <c r="M119" s="92"/>
    </row>
    <row r="120" spans="1:13" ht="30" outlineLevel="1" x14ac:dyDescent="0.2">
      <c r="A120" s="170" t="s">
        <v>217</v>
      </c>
      <c r="B120" s="160" t="s">
        <v>218</v>
      </c>
      <c r="C120" s="170" t="s">
        <v>124</v>
      </c>
      <c r="D120" s="161">
        <v>686270.28502706578</v>
      </c>
      <c r="E120" s="162"/>
      <c r="G120" s="95"/>
      <c r="H120" s="95"/>
      <c r="I120" s="97"/>
      <c r="J120" s="92"/>
      <c r="M120" s="92"/>
    </row>
    <row r="121" spans="1:13" ht="15" outlineLevel="1" x14ac:dyDescent="0.2">
      <c r="A121" s="170" t="s">
        <v>219</v>
      </c>
      <c r="B121" s="160" t="s">
        <v>220</v>
      </c>
      <c r="C121" s="170" t="s">
        <v>124</v>
      </c>
      <c r="D121" s="161">
        <v>599620.13989201922</v>
      </c>
      <c r="E121" s="162"/>
      <c r="G121" s="95"/>
      <c r="H121" s="95"/>
      <c r="I121" s="97"/>
      <c r="J121" s="92"/>
      <c r="M121" s="92"/>
    </row>
    <row r="122" spans="1:13" ht="15" outlineLevel="1" x14ac:dyDescent="0.2">
      <c r="A122" s="170" t="s">
        <v>221</v>
      </c>
      <c r="B122" s="160" t="s">
        <v>222</v>
      </c>
      <c r="C122" s="170" t="s">
        <v>124</v>
      </c>
      <c r="D122" s="161">
        <v>738744.66868224007</v>
      </c>
      <c r="E122" s="162"/>
      <c r="G122" s="95"/>
      <c r="H122" s="95"/>
      <c r="I122" s="97"/>
      <c r="J122" s="92"/>
      <c r="M122" s="92"/>
    </row>
    <row r="123" spans="1:13" ht="15" outlineLevel="1" x14ac:dyDescent="0.2">
      <c r="A123" s="170" t="s">
        <v>223</v>
      </c>
      <c r="B123" s="160" t="s">
        <v>224</v>
      </c>
      <c r="C123" s="170" t="s">
        <v>124</v>
      </c>
      <c r="D123" s="161">
        <v>955939.64433408005</v>
      </c>
      <c r="E123" s="162"/>
      <c r="G123" s="95"/>
      <c r="H123" s="95"/>
      <c r="I123" s="97"/>
      <c r="J123" s="92"/>
      <c r="M123" s="92"/>
    </row>
    <row r="124" spans="1:13" ht="15" outlineLevel="1" x14ac:dyDescent="0.2">
      <c r="A124" s="170" t="s">
        <v>225</v>
      </c>
      <c r="B124" s="160" t="s">
        <v>226</v>
      </c>
      <c r="C124" s="170" t="s">
        <v>124</v>
      </c>
      <c r="D124" s="161">
        <v>709757.44404480001</v>
      </c>
      <c r="E124" s="162"/>
      <c r="G124" s="95"/>
      <c r="H124" s="95"/>
      <c r="I124" s="97"/>
      <c r="J124" s="92"/>
      <c r="M124" s="92"/>
    </row>
    <row r="125" spans="1:13" ht="15" outlineLevel="1" x14ac:dyDescent="0.2">
      <c r="A125" s="170" t="s">
        <v>227</v>
      </c>
      <c r="B125" s="160" t="s">
        <v>228</v>
      </c>
      <c r="C125" s="170" t="s">
        <v>124</v>
      </c>
      <c r="D125" s="161">
        <v>673582.1774926848</v>
      </c>
      <c r="E125" s="162"/>
      <c r="G125" s="95"/>
      <c r="H125" s="95"/>
      <c r="I125" s="97"/>
      <c r="J125" s="92"/>
      <c r="M125" s="92"/>
    </row>
    <row r="126" spans="1:13" ht="15" outlineLevel="1" x14ac:dyDescent="0.2">
      <c r="A126" s="170" t="s">
        <v>229</v>
      </c>
      <c r="B126" s="160" t="s">
        <v>230</v>
      </c>
      <c r="C126" s="170" t="s">
        <v>124</v>
      </c>
      <c r="D126" s="161">
        <v>424209.41419438081</v>
      </c>
      <c r="E126" s="162"/>
      <c r="G126" s="95"/>
      <c r="H126" s="95"/>
      <c r="I126" s="97"/>
      <c r="J126" s="92"/>
      <c r="M126" s="92"/>
    </row>
    <row r="127" spans="1:13" ht="30" outlineLevel="1" x14ac:dyDescent="0.2">
      <c r="A127" s="170" t="s">
        <v>231</v>
      </c>
      <c r="B127" s="160" t="s">
        <v>232</v>
      </c>
      <c r="C127" s="170" t="s">
        <v>233</v>
      </c>
      <c r="D127" s="161">
        <v>40899.765749760001</v>
      </c>
      <c r="E127" s="162"/>
      <c r="G127" s="95"/>
      <c r="H127" s="95"/>
      <c r="I127" s="97"/>
      <c r="J127" s="92"/>
      <c r="M127" s="92"/>
    </row>
    <row r="128" spans="1:13" ht="15" x14ac:dyDescent="0.2">
      <c r="A128" s="155" t="s">
        <v>234</v>
      </c>
      <c r="B128" s="166" t="s">
        <v>235</v>
      </c>
      <c r="C128" s="171"/>
      <c r="D128" s="168"/>
      <c r="E128" s="172"/>
      <c r="G128" s="95"/>
      <c r="H128" s="95"/>
      <c r="I128" s="97"/>
      <c r="J128" s="92"/>
      <c r="M128" s="92"/>
    </row>
    <row r="129" spans="1:13" ht="15" outlineLevel="1" x14ac:dyDescent="0.2">
      <c r="A129" s="170" t="s">
        <v>236</v>
      </c>
      <c r="B129" s="160" t="s">
        <v>237</v>
      </c>
      <c r="C129" s="170" t="s">
        <v>30</v>
      </c>
      <c r="D129" s="161">
        <v>4197.428364288</v>
      </c>
      <c r="E129" s="162"/>
      <c r="G129" s="95"/>
      <c r="H129" s="95"/>
      <c r="I129" s="97"/>
      <c r="J129" s="92"/>
      <c r="M129" s="92"/>
    </row>
    <row r="130" spans="1:13" ht="15" outlineLevel="1" x14ac:dyDescent="0.2">
      <c r="A130" s="170" t="s">
        <v>238</v>
      </c>
      <c r="B130" s="160" t="s">
        <v>239</v>
      </c>
      <c r="C130" s="170" t="s">
        <v>131</v>
      </c>
      <c r="D130" s="161">
        <v>372268.45716479997</v>
      </c>
      <c r="E130" s="162"/>
      <c r="G130" s="95"/>
      <c r="H130" s="95"/>
      <c r="I130" s="97"/>
      <c r="J130" s="92"/>
      <c r="M130" s="92"/>
    </row>
    <row r="131" spans="1:13" ht="15" outlineLevel="1" x14ac:dyDescent="0.2">
      <c r="A131" s="170" t="s">
        <v>240</v>
      </c>
      <c r="B131" s="160" t="s">
        <v>241</v>
      </c>
      <c r="C131" s="170" t="s">
        <v>242</v>
      </c>
      <c r="D131" s="161">
        <v>46638.656879615999</v>
      </c>
      <c r="E131" s="162"/>
      <c r="G131" s="95"/>
      <c r="H131" s="95"/>
      <c r="I131" s="97"/>
      <c r="J131" s="92"/>
      <c r="M131" s="92"/>
    </row>
    <row r="132" spans="1:13" ht="15" outlineLevel="1" x14ac:dyDescent="0.2">
      <c r="A132" s="170" t="s">
        <v>243</v>
      </c>
      <c r="B132" s="160" t="s">
        <v>244</v>
      </c>
      <c r="C132" s="170" t="s">
        <v>30</v>
      </c>
      <c r="D132" s="161">
        <v>116729.3104969728</v>
      </c>
      <c r="E132" s="162"/>
      <c r="G132" s="95"/>
      <c r="H132" s="95"/>
      <c r="I132" s="97"/>
      <c r="J132" s="92"/>
      <c r="M132" s="92"/>
    </row>
    <row r="133" spans="1:13" ht="15" outlineLevel="1" x14ac:dyDescent="0.2">
      <c r="A133" s="170" t="s">
        <v>245</v>
      </c>
      <c r="B133" s="160" t="s">
        <v>246</v>
      </c>
      <c r="C133" s="170" t="s">
        <v>30</v>
      </c>
      <c r="D133" s="161">
        <v>174335.97259898882</v>
      </c>
      <c r="E133" s="162"/>
      <c r="G133" s="95"/>
      <c r="H133" s="95"/>
      <c r="I133" s="97"/>
      <c r="J133" s="92"/>
      <c r="M133" s="92"/>
    </row>
    <row r="134" spans="1:13" ht="15" x14ac:dyDescent="0.2">
      <c r="A134" s="155" t="s">
        <v>247</v>
      </c>
      <c r="B134" s="166" t="s">
        <v>248</v>
      </c>
      <c r="C134" s="171"/>
      <c r="D134" s="168"/>
      <c r="E134" s="172"/>
      <c r="G134" s="95"/>
      <c r="H134" s="95"/>
      <c r="I134" s="97"/>
      <c r="J134" s="92"/>
      <c r="M134" s="92"/>
    </row>
    <row r="135" spans="1:13" ht="15" outlineLevel="1" x14ac:dyDescent="0.2">
      <c r="A135" s="170" t="s">
        <v>249</v>
      </c>
      <c r="B135" s="160" t="s">
        <v>250</v>
      </c>
      <c r="C135" s="170" t="s">
        <v>242</v>
      </c>
      <c r="D135" s="161">
        <v>61648.607232000002</v>
      </c>
      <c r="E135" s="162"/>
      <c r="G135" s="95"/>
      <c r="H135" s="95"/>
      <c r="I135" s="97"/>
      <c r="J135" s="92"/>
      <c r="M135" s="92"/>
    </row>
    <row r="136" spans="1:13" ht="15" outlineLevel="1" x14ac:dyDescent="0.2">
      <c r="A136" s="170" t="s">
        <v>251</v>
      </c>
      <c r="B136" s="160" t="s">
        <v>252</v>
      </c>
      <c r="C136" s="170" t="s">
        <v>253</v>
      </c>
      <c r="D136" s="161">
        <v>4066.5798144</v>
      </c>
      <c r="E136" s="162"/>
      <c r="G136" s="95"/>
      <c r="H136" s="95"/>
      <c r="I136" s="97"/>
      <c r="J136" s="92"/>
      <c r="M136" s="92"/>
    </row>
    <row r="137" spans="1:13" ht="15" outlineLevel="1" x14ac:dyDescent="0.2">
      <c r="A137" s="170" t="s">
        <v>254</v>
      </c>
      <c r="B137" s="160" t="s">
        <v>255</v>
      </c>
      <c r="C137" s="170" t="s">
        <v>242</v>
      </c>
      <c r="D137" s="161">
        <v>57224.019843072005</v>
      </c>
      <c r="E137" s="162"/>
      <c r="G137" s="95"/>
      <c r="H137" s="95"/>
      <c r="I137" s="97"/>
      <c r="J137" s="92"/>
      <c r="M137" s="92"/>
    </row>
    <row r="138" spans="1:13" ht="15" outlineLevel="1" x14ac:dyDescent="0.2">
      <c r="A138" s="170" t="s">
        <v>256</v>
      </c>
      <c r="B138" s="160" t="s">
        <v>257</v>
      </c>
      <c r="C138" s="170" t="s">
        <v>242</v>
      </c>
      <c r="D138" s="161">
        <v>59172.759552000003</v>
      </c>
      <c r="E138" s="162"/>
      <c r="G138" s="95"/>
      <c r="H138" s="95"/>
      <c r="I138" s="97"/>
      <c r="J138" s="92"/>
      <c r="M138" s="92"/>
    </row>
    <row r="139" spans="1:13" ht="15" outlineLevel="1" x14ac:dyDescent="0.2">
      <c r="A139" s="170" t="s">
        <v>258</v>
      </c>
      <c r="B139" s="160" t="s">
        <v>259</v>
      </c>
      <c r="C139" s="170" t="s">
        <v>242</v>
      </c>
      <c r="D139" s="161">
        <v>59864.263809024</v>
      </c>
      <c r="E139" s="162"/>
      <c r="G139" s="95"/>
      <c r="H139" s="95"/>
      <c r="I139" s="97"/>
      <c r="J139" s="92"/>
      <c r="M139" s="92"/>
    </row>
    <row r="140" spans="1:13" ht="15" outlineLevel="1" x14ac:dyDescent="0.2">
      <c r="A140" s="170" t="s">
        <v>260</v>
      </c>
      <c r="B140" s="160" t="s">
        <v>261</v>
      </c>
      <c r="C140" s="170" t="s">
        <v>242</v>
      </c>
      <c r="D140" s="161">
        <v>61896.192000000003</v>
      </c>
      <c r="E140" s="162"/>
      <c r="G140" s="95"/>
      <c r="H140" s="95"/>
      <c r="I140" s="97"/>
      <c r="J140" s="92"/>
      <c r="M140" s="92"/>
    </row>
    <row r="141" spans="1:13" ht="15" outlineLevel="1" x14ac:dyDescent="0.2">
      <c r="A141" s="170" t="s">
        <v>262</v>
      </c>
      <c r="B141" s="160" t="s">
        <v>263</v>
      </c>
      <c r="C141" s="170" t="s">
        <v>242</v>
      </c>
      <c r="D141" s="161">
        <v>58182.420480000001</v>
      </c>
      <c r="E141" s="162"/>
      <c r="G141" s="95"/>
      <c r="H141" s="95"/>
      <c r="I141" s="97"/>
      <c r="J141" s="92"/>
      <c r="M141" s="92"/>
    </row>
    <row r="142" spans="1:13" ht="15" outlineLevel="1" x14ac:dyDescent="0.2">
      <c r="A142" s="170" t="s">
        <v>264</v>
      </c>
      <c r="B142" s="160" t="s">
        <v>265</v>
      </c>
      <c r="C142" s="170" t="s">
        <v>242</v>
      </c>
      <c r="D142" s="161">
        <v>65609.963520000005</v>
      </c>
      <c r="E142" s="162"/>
      <c r="G142" s="95"/>
      <c r="H142" s="95"/>
      <c r="I142" s="97"/>
      <c r="J142" s="92"/>
      <c r="M142" s="92"/>
    </row>
    <row r="143" spans="1:13" ht="15" outlineLevel="1" x14ac:dyDescent="0.2">
      <c r="A143" s="170" t="s">
        <v>266</v>
      </c>
      <c r="B143" s="160" t="s">
        <v>267</v>
      </c>
      <c r="C143" s="170" t="s">
        <v>242</v>
      </c>
      <c r="D143" s="161">
        <v>65609.963520000005</v>
      </c>
      <c r="E143" s="162"/>
      <c r="G143" s="95"/>
      <c r="H143" s="95"/>
      <c r="I143" s="97"/>
      <c r="J143" s="92"/>
      <c r="M143" s="92"/>
    </row>
    <row r="144" spans="1:13" ht="15" outlineLevel="1" x14ac:dyDescent="0.2">
      <c r="A144" s="170" t="s">
        <v>268</v>
      </c>
      <c r="B144" s="160" t="s">
        <v>269</v>
      </c>
      <c r="C144" s="170" t="s">
        <v>242</v>
      </c>
      <c r="D144" s="161">
        <v>54468.648960000006</v>
      </c>
      <c r="E144" s="162"/>
      <c r="G144" s="95"/>
      <c r="H144" s="95"/>
      <c r="I144" s="97"/>
      <c r="J144" s="92"/>
      <c r="M144" s="92"/>
    </row>
    <row r="145" spans="1:13" ht="15" outlineLevel="1" x14ac:dyDescent="0.2">
      <c r="A145" s="170" t="s">
        <v>270</v>
      </c>
      <c r="B145" s="160" t="s">
        <v>271</v>
      </c>
      <c r="C145" s="170" t="s">
        <v>242</v>
      </c>
      <c r="D145" s="161">
        <v>55706.572800000002</v>
      </c>
      <c r="E145" s="162"/>
      <c r="G145" s="95"/>
      <c r="H145" s="95"/>
      <c r="I145" s="97"/>
      <c r="J145" s="92"/>
      <c r="M145" s="92"/>
    </row>
    <row r="146" spans="1:13" ht="15" outlineLevel="1" x14ac:dyDescent="0.2">
      <c r="A146" s="170" t="s">
        <v>272</v>
      </c>
      <c r="B146" s="160" t="s">
        <v>273</v>
      </c>
      <c r="C146" s="170" t="s">
        <v>242</v>
      </c>
      <c r="D146" s="161">
        <v>338414.70632755198</v>
      </c>
      <c r="E146" s="162"/>
      <c r="G146" s="95"/>
      <c r="H146" s="95"/>
      <c r="I146" s="97"/>
      <c r="J146" s="92"/>
      <c r="M146" s="92"/>
    </row>
    <row r="147" spans="1:13" ht="15" outlineLevel="1" x14ac:dyDescent="0.2">
      <c r="A147" s="170" t="s">
        <v>274</v>
      </c>
      <c r="B147" s="160" t="s">
        <v>255</v>
      </c>
      <c r="C147" s="170" t="s">
        <v>30</v>
      </c>
      <c r="D147" s="161">
        <v>3140.860366848</v>
      </c>
      <c r="E147" s="162"/>
      <c r="G147" s="95"/>
      <c r="H147" s="95"/>
      <c r="I147" s="97"/>
      <c r="J147" s="92"/>
      <c r="M147" s="92"/>
    </row>
    <row r="148" spans="1:13" ht="15" outlineLevel="1" x14ac:dyDescent="0.2">
      <c r="A148" s="170" t="s">
        <v>275</v>
      </c>
      <c r="B148" s="160" t="s">
        <v>276</v>
      </c>
      <c r="C148" s="170" t="s">
        <v>30</v>
      </c>
      <c r="D148" s="161">
        <v>3655.2177223679996</v>
      </c>
      <c r="E148" s="162"/>
      <c r="G148" s="95"/>
      <c r="H148" s="95"/>
      <c r="I148" s="97"/>
      <c r="J148" s="92"/>
      <c r="M148" s="92"/>
    </row>
    <row r="149" spans="1:13" ht="15" outlineLevel="1" x14ac:dyDescent="0.2">
      <c r="A149" s="170" t="s">
        <v>277</v>
      </c>
      <c r="B149" s="160" t="s">
        <v>278</v>
      </c>
      <c r="C149" s="170" t="s">
        <v>30</v>
      </c>
      <c r="D149" s="161">
        <v>9081.285497855999</v>
      </c>
      <c r="E149" s="162"/>
      <c r="G149" s="95"/>
      <c r="H149" s="95"/>
      <c r="I149" s="97"/>
      <c r="J149" s="92"/>
      <c r="M149" s="92"/>
    </row>
    <row r="150" spans="1:13" ht="15" outlineLevel="1" x14ac:dyDescent="0.2">
      <c r="A150" s="170" t="s">
        <v>279</v>
      </c>
      <c r="B150" s="160" t="s">
        <v>280</v>
      </c>
      <c r="C150" s="170" t="s">
        <v>30</v>
      </c>
      <c r="D150" s="161">
        <v>2069.0659061760002</v>
      </c>
      <c r="E150" s="162"/>
      <c r="G150" s="95"/>
      <c r="H150" s="95"/>
      <c r="I150" s="97"/>
      <c r="J150" s="92"/>
      <c r="M150" s="92"/>
    </row>
    <row r="151" spans="1:13" ht="15" outlineLevel="1" x14ac:dyDescent="0.2">
      <c r="A151" s="170" t="s">
        <v>281</v>
      </c>
      <c r="B151" s="160" t="s">
        <v>282</v>
      </c>
      <c r="C151" s="170" t="s">
        <v>30</v>
      </c>
      <c r="D151" s="161">
        <v>33176.358912000003</v>
      </c>
      <c r="E151" s="162"/>
      <c r="G151" s="95"/>
      <c r="H151" s="95"/>
      <c r="I151" s="97"/>
      <c r="J151" s="92"/>
      <c r="M151" s="92"/>
    </row>
    <row r="152" spans="1:13" ht="15" outlineLevel="1" x14ac:dyDescent="0.2">
      <c r="A152" s="170" t="s">
        <v>283</v>
      </c>
      <c r="B152" s="160" t="s">
        <v>284</v>
      </c>
      <c r="C152" s="170" t="s">
        <v>242</v>
      </c>
      <c r="D152" s="161">
        <v>3667.3493760000001</v>
      </c>
      <c r="E152" s="162"/>
      <c r="G152" s="95"/>
      <c r="H152" s="95"/>
      <c r="I152" s="97"/>
      <c r="J152" s="92"/>
      <c r="M152" s="92"/>
    </row>
    <row r="153" spans="1:13" ht="15" outlineLevel="1" x14ac:dyDescent="0.2">
      <c r="A153" s="170" t="s">
        <v>285</v>
      </c>
      <c r="B153" s="160" t="s">
        <v>286</v>
      </c>
      <c r="C153" s="170" t="s">
        <v>287</v>
      </c>
      <c r="D153" s="161">
        <v>10111.36192512</v>
      </c>
      <c r="E153" s="162"/>
      <c r="G153" s="95"/>
      <c r="H153" s="95"/>
      <c r="I153" s="97"/>
      <c r="J153" s="92"/>
      <c r="M153" s="92"/>
    </row>
    <row r="154" spans="1:13" ht="15" outlineLevel="1" x14ac:dyDescent="0.2">
      <c r="A154" s="170" t="s">
        <v>288</v>
      </c>
      <c r="B154" s="160" t="s">
        <v>289</v>
      </c>
      <c r="C154" s="170" t="s">
        <v>287</v>
      </c>
      <c r="D154" s="161">
        <v>12007.24228608</v>
      </c>
      <c r="E154" s="162"/>
      <c r="G154" s="95"/>
      <c r="H154" s="95"/>
      <c r="I154" s="97"/>
      <c r="J154" s="92"/>
      <c r="M154" s="92"/>
    </row>
    <row r="155" spans="1:13" ht="30" outlineLevel="1" x14ac:dyDescent="0.2">
      <c r="A155" s="170" t="s">
        <v>290</v>
      </c>
      <c r="B155" s="160" t="s">
        <v>291</v>
      </c>
      <c r="C155" s="170" t="s">
        <v>287</v>
      </c>
      <c r="D155" s="161">
        <v>14439.019877376</v>
      </c>
      <c r="E155" s="162"/>
      <c r="G155" s="95"/>
      <c r="H155" s="95"/>
      <c r="I155" s="97"/>
      <c r="J155" s="92"/>
      <c r="M155" s="92"/>
    </row>
    <row r="156" spans="1:13" ht="15" outlineLevel="1" x14ac:dyDescent="0.2">
      <c r="A156" s="170" t="s">
        <v>292</v>
      </c>
      <c r="B156" s="160" t="s">
        <v>293</v>
      </c>
      <c r="C156" s="170" t="s">
        <v>30</v>
      </c>
      <c r="D156" s="161">
        <v>2310.5848473599999</v>
      </c>
      <c r="E156" s="162"/>
      <c r="G156" s="95"/>
      <c r="H156" s="95"/>
      <c r="I156" s="97"/>
      <c r="J156" s="92"/>
      <c r="M156" s="92"/>
    </row>
    <row r="157" spans="1:13" ht="15" outlineLevel="1" x14ac:dyDescent="0.2">
      <c r="A157" s="170" t="s">
        <v>294</v>
      </c>
      <c r="B157" s="160" t="s">
        <v>295</v>
      </c>
      <c r="C157" s="170" t="s">
        <v>287</v>
      </c>
      <c r="D157" s="161">
        <v>20222.72385024</v>
      </c>
      <c r="E157" s="162"/>
      <c r="G157" s="95"/>
      <c r="H157" s="95"/>
      <c r="I157" s="97"/>
      <c r="J157" s="92"/>
      <c r="M157" s="92"/>
    </row>
    <row r="158" spans="1:13" ht="15" outlineLevel="1" x14ac:dyDescent="0.2">
      <c r="A158" s="170" t="s">
        <v>296</v>
      </c>
      <c r="B158" s="160" t="s">
        <v>297</v>
      </c>
      <c r="C158" s="170" t="s">
        <v>242</v>
      </c>
      <c r="D158" s="161">
        <v>47606.83711488</v>
      </c>
      <c r="E158" s="162"/>
      <c r="G158" s="95"/>
      <c r="H158" s="95"/>
      <c r="I158" s="97"/>
      <c r="J158" s="92"/>
      <c r="M158" s="92"/>
    </row>
    <row r="159" spans="1:13" ht="15" outlineLevel="1" x14ac:dyDescent="0.2">
      <c r="A159" s="170" t="s">
        <v>298</v>
      </c>
      <c r="B159" s="160" t="s">
        <v>299</v>
      </c>
      <c r="C159" s="170" t="s">
        <v>287</v>
      </c>
      <c r="D159" s="161">
        <v>10111.36192512</v>
      </c>
      <c r="E159" s="162"/>
      <c r="G159" s="95"/>
      <c r="H159" s="95"/>
      <c r="I159" s="97"/>
      <c r="J159" s="92"/>
      <c r="M159" s="92"/>
    </row>
    <row r="160" spans="1:13" ht="15" outlineLevel="1" x14ac:dyDescent="0.2">
      <c r="A160" s="170" t="s">
        <v>300</v>
      </c>
      <c r="B160" s="160" t="s">
        <v>301</v>
      </c>
      <c r="C160" s="173" t="s">
        <v>287</v>
      </c>
      <c r="D160" s="161">
        <v>4423.7208422399999</v>
      </c>
      <c r="E160" s="162"/>
      <c r="G160" s="95"/>
      <c r="H160" s="95"/>
      <c r="I160" s="97"/>
      <c r="J160" s="92"/>
      <c r="M160" s="92"/>
    </row>
    <row r="161" spans="1:13" ht="15" outlineLevel="1" x14ac:dyDescent="0.2">
      <c r="A161" s="170" t="s">
        <v>302</v>
      </c>
      <c r="B161" s="160" t="s">
        <v>303</v>
      </c>
      <c r="C161" s="170" t="s">
        <v>287</v>
      </c>
      <c r="D161" s="161">
        <v>25018.440806399998</v>
      </c>
      <c r="E161" s="162"/>
      <c r="G161" s="95"/>
      <c r="H161" s="95"/>
      <c r="I161" s="97"/>
      <c r="J161" s="92"/>
      <c r="M161" s="92"/>
    </row>
    <row r="162" spans="1:13" ht="15" outlineLevel="1" x14ac:dyDescent="0.2">
      <c r="A162" s="170" t="s">
        <v>304</v>
      </c>
      <c r="B162" s="160" t="s">
        <v>305</v>
      </c>
      <c r="C162" s="173" t="s">
        <v>242</v>
      </c>
      <c r="D162" s="161">
        <v>33728.472944640002</v>
      </c>
      <c r="E162" s="162"/>
      <c r="G162" s="95"/>
      <c r="H162" s="95"/>
      <c r="I162" s="97"/>
      <c r="J162" s="92"/>
      <c r="M162" s="92"/>
    </row>
    <row r="163" spans="1:13" ht="15" outlineLevel="1" x14ac:dyDescent="0.2">
      <c r="A163" s="170" t="s">
        <v>306</v>
      </c>
      <c r="B163" s="160" t="s">
        <v>307</v>
      </c>
      <c r="C163" s="173" t="s">
        <v>242</v>
      </c>
      <c r="D163" s="161">
        <v>7688.3735930879993</v>
      </c>
      <c r="E163" s="162"/>
      <c r="G163" s="95"/>
      <c r="H163" s="95"/>
      <c r="I163" s="97"/>
      <c r="J163" s="92"/>
      <c r="M163" s="92"/>
    </row>
    <row r="164" spans="1:13" ht="30" outlineLevel="1" x14ac:dyDescent="0.2">
      <c r="A164" s="170" t="s">
        <v>308</v>
      </c>
      <c r="B164" s="160" t="s">
        <v>309</v>
      </c>
      <c r="C164" s="173" t="s">
        <v>310</v>
      </c>
      <c r="D164" s="161">
        <v>297950.19459993602</v>
      </c>
      <c r="E164" s="162"/>
      <c r="G164" s="95"/>
      <c r="H164" s="95"/>
      <c r="I164" s="97"/>
      <c r="J164" s="92"/>
      <c r="M164" s="92"/>
    </row>
    <row r="165" spans="1:13" ht="15" outlineLevel="1" x14ac:dyDescent="0.2">
      <c r="A165" s="170" t="s">
        <v>311</v>
      </c>
      <c r="B165" s="160" t="s">
        <v>312</v>
      </c>
      <c r="C165" s="173" t="s">
        <v>313</v>
      </c>
      <c r="D165" s="161">
        <v>10935.447825408</v>
      </c>
      <c r="E165" s="162"/>
      <c r="G165" s="95"/>
      <c r="H165" s="95"/>
      <c r="I165" s="97"/>
      <c r="J165" s="92"/>
      <c r="M165" s="92"/>
    </row>
    <row r="166" spans="1:13" ht="15" outlineLevel="1" x14ac:dyDescent="0.2">
      <c r="A166" s="170" t="s">
        <v>314</v>
      </c>
      <c r="B166" s="160" t="s">
        <v>315</v>
      </c>
      <c r="C166" s="173" t="s">
        <v>242</v>
      </c>
      <c r="D166" s="161">
        <v>451.22323968000001</v>
      </c>
      <c r="E166" s="162"/>
      <c r="G166" s="95"/>
      <c r="H166" s="95"/>
      <c r="I166" s="97"/>
      <c r="J166" s="92"/>
      <c r="M166" s="92"/>
    </row>
    <row r="167" spans="1:13" ht="15" outlineLevel="1" x14ac:dyDescent="0.2">
      <c r="A167" s="170" t="s">
        <v>316</v>
      </c>
      <c r="B167" s="160" t="s">
        <v>317</v>
      </c>
      <c r="C167" s="173" t="s">
        <v>242</v>
      </c>
      <c r="D167" s="161">
        <v>12821.177210880001</v>
      </c>
      <c r="E167" s="162"/>
      <c r="G167" s="95"/>
      <c r="H167" s="95"/>
      <c r="I167" s="97"/>
      <c r="J167" s="92"/>
      <c r="M167" s="92"/>
    </row>
    <row r="168" spans="1:13" ht="25.5" customHeight="1" outlineLevel="1" x14ac:dyDescent="0.2">
      <c r="A168" s="170" t="s">
        <v>318</v>
      </c>
      <c r="B168" s="175" t="s">
        <v>319</v>
      </c>
      <c r="C168" s="173" t="s">
        <v>30</v>
      </c>
      <c r="D168" s="161">
        <v>497.39779891199998</v>
      </c>
      <c r="E168" s="162"/>
      <c r="G168" s="95"/>
      <c r="H168" s="95"/>
      <c r="I168" s="97"/>
      <c r="J168" s="92"/>
      <c r="M168" s="92"/>
    </row>
    <row r="169" spans="1:13" ht="15" x14ac:dyDescent="0.2">
      <c r="A169" s="155" t="s">
        <v>320</v>
      </c>
      <c r="B169" s="166" t="s">
        <v>321</v>
      </c>
      <c r="C169" s="171"/>
      <c r="D169" s="168"/>
      <c r="E169" s="172"/>
      <c r="G169" s="95"/>
      <c r="H169" s="95"/>
      <c r="I169" s="97"/>
      <c r="J169" s="92"/>
      <c r="M169" s="92"/>
    </row>
    <row r="170" spans="1:13" ht="15" outlineLevel="1" x14ac:dyDescent="0.2">
      <c r="A170" s="170" t="s">
        <v>322</v>
      </c>
      <c r="B170" s="160" t="s">
        <v>323</v>
      </c>
      <c r="C170" s="170" t="s">
        <v>192</v>
      </c>
      <c r="D170" s="161">
        <v>4473.2377958400002</v>
      </c>
      <c r="E170" s="162"/>
      <c r="G170" s="95"/>
      <c r="H170" s="95"/>
      <c r="I170" s="97"/>
      <c r="J170" s="92"/>
      <c r="M170" s="92"/>
    </row>
    <row r="171" spans="1:13" ht="15" outlineLevel="1" x14ac:dyDescent="0.2">
      <c r="A171" s="170" t="s">
        <v>324</v>
      </c>
      <c r="B171" s="160" t="s">
        <v>325</v>
      </c>
      <c r="C171" s="170" t="s">
        <v>192</v>
      </c>
      <c r="D171" s="161">
        <v>5231.4661478400003</v>
      </c>
      <c r="E171" s="162"/>
      <c r="G171" s="95"/>
      <c r="H171" s="95"/>
      <c r="I171" s="97"/>
      <c r="J171" s="92"/>
      <c r="M171" s="92"/>
    </row>
    <row r="172" spans="1:13" ht="15" outlineLevel="1" x14ac:dyDescent="0.2">
      <c r="A172" s="170" t="s">
        <v>326</v>
      </c>
      <c r="B172" s="160" t="s">
        <v>327</v>
      </c>
      <c r="C172" s="170" t="s">
        <v>192</v>
      </c>
      <c r="D172" s="161">
        <v>6274.045605888</v>
      </c>
      <c r="E172" s="162"/>
      <c r="G172" s="95"/>
      <c r="H172" s="95"/>
      <c r="I172" s="97"/>
      <c r="J172" s="92"/>
      <c r="M172" s="92"/>
    </row>
    <row r="173" spans="1:13" ht="15" outlineLevel="1" x14ac:dyDescent="0.2">
      <c r="A173" s="170" t="s">
        <v>328</v>
      </c>
      <c r="B173" s="160" t="s">
        <v>329</v>
      </c>
      <c r="C173" s="170" t="s">
        <v>192</v>
      </c>
      <c r="D173" s="161">
        <v>6274.045605888</v>
      </c>
      <c r="E173" s="162"/>
      <c r="G173" s="95"/>
      <c r="H173" s="95"/>
      <c r="I173" s="97"/>
      <c r="J173" s="92"/>
      <c r="M173" s="92"/>
    </row>
    <row r="174" spans="1:13" ht="15" outlineLevel="1" x14ac:dyDescent="0.2">
      <c r="A174" s="170" t="s">
        <v>330</v>
      </c>
      <c r="B174" s="160" t="s">
        <v>331</v>
      </c>
      <c r="C174" s="170" t="s">
        <v>192</v>
      </c>
      <c r="D174" s="161">
        <v>6274.045605888</v>
      </c>
      <c r="E174" s="162"/>
      <c r="G174" s="95"/>
      <c r="H174" s="95"/>
      <c r="I174" s="97"/>
      <c r="J174" s="92"/>
      <c r="M174" s="92"/>
    </row>
    <row r="175" spans="1:13" ht="15" outlineLevel="1" x14ac:dyDescent="0.2">
      <c r="A175" s="170" t="s">
        <v>332</v>
      </c>
      <c r="B175" s="160" t="s">
        <v>333</v>
      </c>
      <c r="C175" s="170" t="s">
        <v>192</v>
      </c>
      <c r="D175" s="161">
        <v>6274.045605888</v>
      </c>
      <c r="E175" s="162"/>
      <c r="G175" s="95"/>
      <c r="H175" s="95"/>
      <c r="I175" s="97"/>
      <c r="J175" s="92"/>
      <c r="M175" s="92"/>
    </row>
    <row r="176" spans="1:13" ht="15" outlineLevel="1" x14ac:dyDescent="0.2">
      <c r="A176" s="170" t="s">
        <v>334</v>
      </c>
      <c r="B176" s="160" t="s">
        <v>335</v>
      </c>
      <c r="C176" s="170" t="s">
        <v>192</v>
      </c>
      <c r="D176" s="161">
        <v>8289.1380326399994</v>
      </c>
      <c r="E176" s="162"/>
      <c r="G176" s="95"/>
      <c r="H176" s="95"/>
      <c r="I176" s="97"/>
      <c r="J176" s="92"/>
      <c r="M176" s="92"/>
    </row>
    <row r="177" spans="1:13" ht="15" outlineLevel="1" x14ac:dyDescent="0.2">
      <c r="A177" s="170" t="s">
        <v>336</v>
      </c>
      <c r="B177" s="160" t="s">
        <v>337</v>
      </c>
      <c r="C177" s="170" t="s">
        <v>192</v>
      </c>
      <c r="D177" s="161">
        <v>7665.2244172800001</v>
      </c>
      <c r="E177" s="162"/>
      <c r="G177" s="95"/>
      <c r="H177" s="95"/>
      <c r="I177" s="97"/>
      <c r="J177" s="92"/>
      <c r="M177" s="92"/>
    </row>
    <row r="178" spans="1:13" ht="15" outlineLevel="1" x14ac:dyDescent="0.2">
      <c r="A178" s="170" t="s">
        <v>338</v>
      </c>
      <c r="B178" s="160" t="s">
        <v>339</v>
      </c>
      <c r="C178" s="170" t="s">
        <v>192</v>
      </c>
      <c r="D178" s="161">
        <v>8346.08252928</v>
      </c>
      <c r="E178" s="162"/>
      <c r="G178" s="95"/>
      <c r="H178" s="95"/>
      <c r="I178" s="97"/>
      <c r="J178" s="92"/>
      <c r="M178" s="92"/>
    </row>
    <row r="179" spans="1:13" ht="15" outlineLevel="1" x14ac:dyDescent="0.2">
      <c r="A179" s="170" t="s">
        <v>340</v>
      </c>
      <c r="B179" s="160" t="s">
        <v>341</v>
      </c>
      <c r="C179" s="170" t="s">
        <v>192</v>
      </c>
      <c r="D179" s="161">
        <v>9096.2643763200012</v>
      </c>
      <c r="E179" s="162"/>
      <c r="G179" s="95"/>
      <c r="H179" s="95"/>
      <c r="I179" s="97"/>
      <c r="J179" s="92"/>
      <c r="M179" s="92"/>
    </row>
    <row r="180" spans="1:13" ht="15" outlineLevel="1" x14ac:dyDescent="0.2">
      <c r="A180" s="170" t="s">
        <v>342</v>
      </c>
      <c r="B180" s="160" t="s">
        <v>343</v>
      </c>
      <c r="C180" s="170" t="s">
        <v>192</v>
      </c>
      <c r="D180" s="161">
        <v>7923.9504998400007</v>
      </c>
      <c r="E180" s="162"/>
      <c r="G180" s="95"/>
      <c r="H180" s="95"/>
      <c r="I180" s="97"/>
      <c r="J180" s="92"/>
      <c r="M180" s="92"/>
    </row>
    <row r="181" spans="1:13" ht="15" outlineLevel="1" x14ac:dyDescent="0.2">
      <c r="A181" s="170" t="s">
        <v>344</v>
      </c>
      <c r="B181" s="160" t="s">
        <v>345</v>
      </c>
      <c r="C181" s="170" t="s">
        <v>192</v>
      </c>
      <c r="D181" s="161">
        <v>6913.8046463999999</v>
      </c>
      <c r="E181" s="162"/>
      <c r="G181" s="95"/>
      <c r="H181" s="95"/>
      <c r="I181" s="97"/>
      <c r="J181" s="92"/>
      <c r="M181" s="92"/>
    </row>
    <row r="182" spans="1:13" ht="15" outlineLevel="1" x14ac:dyDescent="0.2">
      <c r="A182" s="170" t="s">
        <v>346</v>
      </c>
      <c r="B182" s="160" t="s">
        <v>347</v>
      </c>
      <c r="C182" s="170" t="s">
        <v>192</v>
      </c>
      <c r="D182" s="161">
        <v>5803.3869619199995</v>
      </c>
      <c r="E182" s="162"/>
      <c r="G182" s="95"/>
      <c r="H182" s="95"/>
      <c r="I182" s="97"/>
      <c r="J182" s="92"/>
      <c r="M182" s="92"/>
    </row>
    <row r="183" spans="1:13" ht="15" outlineLevel="1" x14ac:dyDescent="0.2">
      <c r="A183" s="170" t="s">
        <v>348</v>
      </c>
      <c r="B183" s="160" t="s">
        <v>349</v>
      </c>
      <c r="C183" s="170" t="s">
        <v>192</v>
      </c>
      <c r="D183" s="161">
        <v>6274.045605888</v>
      </c>
      <c r="E183" s="162"/>
      <c r="G183" s="95"/>
      <c r="H183" s="95"/>
      <c r="I183" s="97"/>
      <c r="J183" s="92"/>
      <c r="M183" s="92"/>
    </row>
    <row r="184" spans="1:13" ht="15" outlineLevel="1" x14ac:dyDescent="0.2">
      <c r="A184" s="170" t="s">
        <v>350</v>
      </c>
      <c r="B184" s="160" t="s">
        <v>351</v>
      </c>
      <c r="C184" s="170" t="s">
        <v>192</v>
      </c>
      <c r="D184" s="161">
        <v>6274.045605888</v>
      </c>
      <c r="E184" s="162"/>
      <c r="G184" s="95"/>
      <c r="H184" s="95"/>
      <c r="I184" s="97"/>
      <c r="J184" s="92"/>
      <c r="M184" s="92"/>
    </row>
    <row r="185" spans="1:13" ht="15" outlineLevel="1" x14ac:dyDescent="0.2">
      <c r="A185" s="170" t="s">
        <v>352</v>
      </c>
      <c r="B185" s="160" t="s">
        <v>353</v>
      </c>
      <c r="C185" s="170" t="s">
        <v>192</v>
      </c>
      <c r="D185" s="161">
        <v>6274.045605888</v>
      </c>
      <c r="E185" s="162"/>
      <c r="G185" s="95"/>
      <c r="H185" s="95"/>
      <c r="I185" s="97"/>
      <c r="J185" s="92"/>
      <c r="M185" s="92"/>
    </row>
    <row r="186" spans="1:13" ht="15" outlineLevel="1" x14ac:dyDescent="0.2">
      <c r="A186" s="170" t="s">
        <v>354</v>
      </c>
      <c r="B186" s="160" t="s">
        <v>355</v>
      </c>
      <c r="C186" s="170" t="s">
        <v>287</v>
      </c>
      <c r="D186" s="161">
        <v>28675.762999295999</v>
      </c>
      <c r="E186" s="162"/>
      <c r="G186" s="95"/>
      <c r="H186" s="95"/>
      <c r="I186" s="97"/>
      <c r="J186" s="92"/>
      <c r="M186" s="92"/>
    </row>
    <row r="187" spans="1:13" ht="15" outlineLevel="1" x14ac:dyDescent="0.2">
      <c r="A187" s="170" t="s">
        <v>356</v>
      </c>
      <c r="B187" s="160" t="s">
        <v>357</v>
      </c>
      <c r="C187" s="170" t="s">
        <v>287</v>
      </c>
      <c r="D187" s="161">
        <v>6313.4115839999995</v>
      </c>
      <c r="E187" s="162"/>
      <c r="G187" s="95"/>
      <c r="H187" s="95"/>
      <c r="I187" s="97"/>
      <c r="J187" s="92"/>
      <c r="M187" s="92"/>
    </row>
    <row r="188" spans="1:13" ht="15" outlineLevel="1" x14ac:dyDescent="0.2">
      <c r="A188" s="170" t="s">
        <v>358</v>
      </c>
      <c r="B188" s="160" t="s">
        <v>359</v>
      </c>
      <c r="C188" s="170" t="s">
        <v>287</v>
      </c>
      <c r="D188" s="161">
        <v>82454.269418495998</v>
      </c>
      <c r="E188" s="162"/>
      <c r="G188" s="95"/>
      <c r="H188" s="95"/>
      <c r="I188" s="97"/>
      <c r="J188" s="92"/>
      <c r="M188" s="92"/>
    </row>
    <row r="189" spans="1:13" ht="15" outlineLevel="1" x14ac:dyDescent="0.2">
      <c r="A189" s="170" t="s">
        <v>360</v>
      </c>
      <c r="B189" s="160" t="s">
        <v>361</v>
      </c>
      <c r="C189" s="170" t="s">
        <v>362</v>
      </c>
      <c r="D189" s="161">
        <v>20011.65783552</v>
      </c>
      <c r="E189" s="162"/>
      <c r="G189" s="95"/>
      <c r="H189" s="95"/>
      <c r="I189" s="97"/>
      <c r="J189" s="92"/>
      <c r="M189" s="92"/>
    </row>
    <row r="190" spans="1:13" ht="15" outlineLevel="1" x14ac:dyDescent="0.2">
      <c r="A190" s="170" t="s">
        <v>363</v>
      </c>
      <c r="B190" s="160" t="s">
        <v>364</v>
      </c>
      <c r="C190" s="170" t="s">
        <v>287</v>
      </c>
      <c r="D190" s="161">
        <v>44602.395955200001</v>
      </c>
      <c r="E190" s="162"/>
      <c r="G190" s="95"/>
      <c r="H190" s="95"/>
      <c r="I190" s="97"/>
      <c r="J190" s="92"/>
      <c r="M190" s="92"/>
    </row>
    <row r="191" spans="1:13" s="40" customFormat="1" ht="60" outlineLevel="1" x14ac:dyDescent="0.2">
      <c r="A191" s="165" t="s">
        <v>365</v>
      </c>
      <c r="B191" s="160" t="s">
        <v>366</v>
      </c>
      <c r="C191" s="165" t="s">
        <v>287</v>
      </c>
      <c r="D191" s="164">
        <v>155072.86255103999</v>
      </c>
      <c r="E191" s="162"/>
      <c r="G191" s="95"/>
      <c r="H191" s="95"/>
      <c r="I191" s="97"/>
      <c r="J191" s="98"/>
      <c r="M191" s="98"/>
    </row>
    <row r="192" spans="1:13" ht="15" outlineLevel="1" x14ac:dyDescent="0.2">
      <c r="A192" s="170" t="s">
        <v>367</v>
      </c>
      <c r="B192" s="160" t="s">
        <v>368</v>
      </c>
      <c r="C192" s="170" t="s">
        <v>287</v>
      </c>
      <c r="D192" s="161">
        <v>11692.562045952</v>
      </c>
      <c r="E192" s="162"/>
      <c r="G192" s="95"/>
      <c r="H192" s="95"/>
      <c r="I192" s="97"/>
      <c r="J192" s="92"/>
      <c r="M192" s="92"/>
    </row>
    <row r="193" spans="1:13" ht="15" outlineLevel="1" x14ac:dyDescent="0.2">
      <c r="A193" s="170" t="s">
        <v>369</v>
      </c>
      <c r="B193" s="160" t="s">
        <v>370</v>
      </c>
      <c r="C193" s="170" t="s">
        <v>287</v>
      </c>
      <c r="D193" s="161">
        <v>1011.136192512</v>
      </c>
      <c r="E193" s="162"/>
      <c r="G193" s="95"/>
      <c r="H193" s="95"/>
      <c r="I193" s="97"/>
      <c r="J193" s="92"/>
      <c r="M193" s="92"/>
    </row>
    <row r="194" spans="1:13" ht="15" outlineLevel="1" x14ac:dyDescent="0.2">
      <c r="A194" s="170" t="s">
        <v>371</v>
      </c>
      <c r="B194" s="160" t="s">
        <v>372</v>
      </c>
      <c r="C194" s="170" t="s">
        <v>287</v>
      </c>
      <c r="D194" s="161">
        <v>855.65295820800009</v>
      </c>
      <c r="E194" s="162"/>
      <c r="G194" s="95"/>
      <c r="H194" s="95"/>
      <c r="I194" s="97"/>
      <c r="J194" s="92"/>
      <c r="M194" s="92"/>
    </row>
    <row r="195" spans="1:13" ht="15" outlineLevel="1" x14ac:dyDescent="0.2">
      <c r="A195" s="170" t="s">
        <v>373</v>
      </c>
      <c r="B195" s="160" t="s">
        <v>374</v>
      </c>
      <c r="C195" s="170" t="s">
        <v>287</v>
      </c>
      <c r="D195" s="161">
        <v>189335.252047872</v>
      </c>
      <c r="E195" s="162"/>
      <c r="G195" s="95"/>
      <c r="H195" s="95"/>
      <c r="I195" s="97"/>
      <c r="J195" s="92"/>
      <c r="M195" s="92"/>
    </row>
    <row r="196" spans="1:13" ht="15" outlineLevel="1" x14ac:dyDescent="0.2">
      <c r="A196" s="170" t="s">
        <v>375</v>
      </c>
      <c r="B196" s="160" t="s">
        <v>376</v>
      </c>
      <c r="C196" s="170" t="s">
        <v>192</v>
      </c>
      <c r="D196" s="161">
        <v>6274.045605888</v>
      </c>
      <c r="E196" s="162"/>
      <c r="G196" s="95"/>
      <c r="H196" s="95"/>
      <c r="I196" s="97"/>
      <c r="J196" s="92"/>
      <c r="M196" s="92"/>
    </row>
    <row r="197" spans="1:13" ht="30" outlineLevel="1" x14ac:dyDescent="0.2">
      <c r="A197" s="170" t="s">
        <v>377</v>
      </c>
      <c r="B197" s="160" t="s">
        <v>378</v>
      </c>
      <c r="C197" s="170" t="s">
        <v>287</v>
      </c>
      <c r="D197" s="161">
        <v>64468.721531903997</v>
      </c>
      <c r="E197" s="162"/>
      <c r="G197" s="95"/>
      <c r="H197" s="95"/>
      <c r="I197" s="97"/>
      <c r="J197" s="92"/>
      <c r="M197" s="92"/>
    </row>
    <row r="198" spans="1:13" ht="15" outlineLevel="1" x14ac:dyDescent="0.2">
      <c r="A198" s="170" t="s">
        <v>379</v>
      </c>
      <c r="B198" s="160" t="s">
        <v>380</v>
      </c>
      <c r="C198" s="170" t="s">
        <v>287</v>
      </c>
      <c r="D198" s="161">
        <v>273006.77197823999</v>
      </c>
      <c r="E198" s="162"/>
      <c r="G198" s="95"/>
      <c r="H198" s="95"/>
      <c r="I198" s="97"/>
      <c r="J198" s="92"/>
      <c r="M198" s="92"/>
    </row>
    <row r="199" spans="1:13" ht="15" outlineLevel="1" x14ac:dyDescent="0.2">
      <c r="A199" s="170" t="s">
        <v>381</v>
      </c>
      <c r="B199" s="160" t="s">
        <v>382</v>
      </c>
      <c r="C199" s="170" t="s">
        <v>192</v>
      </c>
      <c r="D199" s="161">
        <v>6274.045605888</v>
      </c>
      <c r="E199" s="162"/>
      <c r="G199" s="95"/>
      <c r="H199" s="95"/>
      <c r="I199" s="97"/>
      <c r="J199" s="92"/>
      <c r="M199" s="92"/>
    </row>
    <row r="200" spans="1:13" ht="15" outlineLevel="1" x14ac:dyDescent="0.2">
      <c r="A200" s="170" t="s">
        <v>383</v>
      </c>
      <c r="B200" s="160" t="s">
        <v>384</v>
      </c>
      <c r="C200" s="170" t="s">
        <v>287</v>
      </c>
      <c r="D200" s="161">
        <v>28534.144511999999</v>
      </c>
      <c r="E200" s="162"/>
      <c r="G200" s="95"/>
      <c r="H200" s="95"/>
      <c r="I200" s="97"/>
      <c r="J200" s="92"/>
      <c r="M200" s="92"/>
    </row>
    <row r="201" spans="1:13" ht="15" outlineLevel="1" x14ac:dyDescent="0.2">
      <c r="A201" s="170" t="s">
        <v>385</v>
      </c>
      <c r="B201" s="160" t="s">
        <v>386</v>
      </c>
      <c r="C201" s="170" t="s">
        <v>287</v>
      </c>
      <c r="D201" s="161">
        <v>16959.556607999999</v>
      </c>
      <c r="E201" s="162"/>
      <c r="G201" s="95"/>
      <c r="H201" s="95"/>
      <c r="I201" s="97"/>
      <c r="J201" s="92"/>
      <c r="M201" s="92"/>
    </row>
    <row r="202" spans="1:13" ht="15" outlineLevel="1" x14ac:dyDescent="0.2">
      <c r="A202" s="170" t="s">
        <v>387</v>
      </c>
      <c r="B202" s="160" t="s">
        <v>388</v>
      </c>
      <c r="C202" s="170" t="s">
        <v>287</v>
      </c>
      <c r="D202" s="161">
        <v>185237.16707174401</v>
      </c>
      <c r="E202" s="162"/>
      <c r="G202" s="95"/>
      <c r="H202" s="95"/>
      <c r="I202" s="97"/>
      <c r="J202" s="92"/>
      <c r="M202" s="92"/>
    </row>
    <row r="203" spans="1:13" ht="15" outlineLevel="1" x14ac:dyDescent="0.2">
      <c r="A203" s="170" t="s">
        <v>389</v>
      </c>
      <c r="B203" s="160" t="s">
        <v>390</v>
      </c>
      <c r="C203" s="170" t="s">
        <v>287</v>
      </c>
      <c r="D203" s="161">
        <v>185331.73207388161</v>
      </c>
      <c r="E203" s="162"/>
      <c r="G203" s="95"/>
      <c r="H203" s="95"/>
      <c r="I203" s="97"/>
      <c r="J203" s="92"/>
      <c r="M203" s="92"/>
    </row>
    <row r="204" spans="1:13" ht="15" outlineLevel="1" x14ac:dyDescent="0.2">
      <c r="A204" s="170" t="s">
        <v>391</v>
      </c>
      <c r="B204" s="160" t="s">
        <v>392</v>
      </c>
      <c r="C204" s="170" t="s">
        <v>287</v>
      </c>
      <c r="D204" s="161">
        <v>185331.73207388161</v>
      </c>
      <c r="E204" s="162"/>
      <c r="G204" s="95"/>
      <c r="H204" s="95"/>
      <c r="I204" s="97"/>
      <c r="J204" s="92"/>
      <c r="M204" s="92"/>
    </row>
    <row r="205" spans="1:13" ht="30" outlineLevel="1" x14ac:dyDescent="0.2">
      <c r="A205" s="170" t="s">
        <v>393</v>
      </c>
      <c r="B205" s="160" t="s">
        <v>394</v>
      </c>
      <c r="C205" s="170" t="s">
        <v>287</v>
      </c>
      <c r="D205" s="161">
        <v>121208.24274247681</v>
      </c>
      <c r="E205" s="162"/>
      <c r="G205" s="95"/>
      <c r="H205" s="95"/>
      <c r="I205" s="97"/>
      <c r="J205" s="92"/>
      <c r="M205" s="92"/>
    </row>
    <row r="206" spans="1:13" ht="30" outlineLevel="1" x14ac:dyDescent="0.2">
      <c r="A206" s="170" t="s">
        <v>395</v>
      </c>
      <c r="B206" s="160" t="s">
        <v>396</v>
      </c>
      <c r="C206" s="170" t="s">
        <v>287</v>
      </c>
      <c r="D206" s="161">
        <v>37293.346985164804</v>
      </c>
      <c r="E206" s="162"/>
      <c r="G206" s="95"/>
      <c r="H206" s="95"/>
      <c r="I206" s="97"/>
      <c r="J206" s="92"/>
      <c r="M206" s="92"/>
    </row>
    <row r="207" spans="1:13" ht="30" outlineLevel="1" x14ac:dyDescent="0.2">
      <c r="A207" s="170" t="s">
        <v>397</v>
      </c>
      <c r="B207" s="160" t="s">
        <v>398</v>
      </c>
      <c r="C207" s="170" t="s">
        <v>287</v>
      </c>
      <c r="D207" s="161">
        <v>185331.73207388161</v>
      </c>
      <c r="E207" s="162"/>
      <c r="G207" s="95"/>
      <c r="H207" s="95"/>
      <c r="I207" s="97"/>
      <c r="J207" s="92"/>
      <c r="M207" s="92"/>
    </row>
    <row r="208" spans="1:13" ht="45" outlineLevel="1" x14ac:dyDescent="0.2">
      <c r="A208" s="170" t="s">
        <v>399</v>
      </c>
      <c r="B208" s="160" t="s">
        <v>400</v>
      </c>
      <c r="C208" s="170" t="s">
        <v>287</v>
      </c>
      <c r="D208" s="161">
        <v>185331.73207388161</v>
      </c>
      <c r="E208" s="162"/>
      <c r="G208" s="95"/>
      <c r="H208" s="95"/>
      <c r="I208" s="97"/>
      <c r="J208" s="92"/>
      <c r="M208" s="92"/>
    </row>
    <row r="209" spans="1:13" ht="45" outlineLevel="1" x14ac:dyDescent="0.2">
      <c r="A209" s="170" t="s">
        <v>401</v>
      </c>
      <c r="B209" s="160" t="s">
        <v>402</v>
      </c>
      <c r="C209" s="170" t="s">
        <v>287</v>
      </c>
      <c r="D209" s="161">
        <v>185331.73207388161</v>
      </c>
      <c r="E209" s="162"/>
      <c r="G209" s="95"/>
      <c r="H209" s="95"/>
      <c r="I209" s="97"/>
      <c r="J209" s="92"/>
      <c r="M209" s="92"/>
    </row>
    <row r="210" spans="1:13" ht="15" outlineLevel="1" x14ac:dyDescent="0.2">
      <c r="A210" s="170" t="s">
        <v>403</v>
      </c>
      <c r="B210" s="160" t="s">
        <v>404</v>
      </c>
      <c r="C210" s="170" t="s">
        <v>287</v>
      </c>
      <c r="D210" s="161">
        <v>10398.560256000001</v>
      </c>
      <c r="E210" s="162"/>
      <c r="G210" s="95"/>
      <c r="H210" s="95"/>
      <c r="I210" s="97"/>
      <c r="J210" s="92"/>
      <c r="M210" s="92"/>
    </row>
    <row r="211" spans="1:13" ht="15" x14ac:dyDescent="0.2">
      <c r="A211" s="155" t="s">
        <v>405</v>
      </c>
      <c r="B211" s="166" t="s">
        <v>406</v>
      </c>
      <c r="C211" s="176"/>
      <c r="D211" s="168"/>
      <c r="E211" s="172"/>
      <c r="G211" s="95"/>
      <c r="H211" s="95"/>
      <c r="I211" s="97"/>
      <c r="J211" s="92"/>
      <c r="M211" s="92"/>
    </row>
    <row r="212" spans="1:13" ht="15" outlineLevel="1" x14ac:dyDescent="0.2">
      <c r="A212" s="170" t="s">
        <v>407</v>
      </c>
      <c r="B212" s="160" t="s">
        <v>408</v>
      </c>
      <c r="C212" s="170" t="s">
        <v>233</v>
      </c>
      <c r="D212" s="161">
        <v>4472.9902110720004</v>
      </c>
      <c r="E212" s="162"/>
      <c r="G212" s="95"/>
      <c r="H212" s="95"/>
      <c r="I212" s="97"/>
      <c r="J212" s="92"/>
      <c r="M212" s="92"/>
    </row>
    <row r="213" spans="1:13" ht="15" outlineLevel="1" x14ac:dyDescent="0.2">
      <c r="A213" s="170" t="s">
        <v>409</v>
      </c>
      <c r="B213" s="160" t="s">
        <v>410</v>
      </c>
      <c r="C213" s="170" t="s">
        <v>233</v>
      </c>
      <c r="D213" s="161">
        <v>5266.7469772799996</v>
      </c>
      <c r="E213" s="162"/>
      <c r="G213" s="95"/>
      <c r="H213" s="95"/>
      <c r="I213" s="97"/>
      <c r="J213" s="92"/>
      <c r="M213" s="92"/>
    </row>
    <row r="214" spans="1:13" ht="15" outlineLevel="1" x14ac:dyDescent="0.2">
      <c r="A214" s="170" t="s">
        <v>411</v>
      </c>
      <c r="B214" s="160" t="s">
        <v>412</v>
      </c>
      <c r="C214" s="170" t="s">
        <v>233</v>
      </c>
      <c r="D214" s="161">
        <v>9522.3577620479991</v>
      </c>
      <c r="E214" s="162"/>
      <c r="G214" s="95"/>
      <c r="H214" s="95"/>
      <c r="I214" s="97"/>
      <c r="J214" s="92"/>
      <c r="M214" s="92"/>
    </row>
    <row r="215" spans="1:13" ht="15" outlineLevel="1" x14ac:dyDescent="0.2">
      <c r="A215" s="170" t="s">
        <v>413</v>
      </c>
      <c r="B215" s="160" t="s">
        <v>414</v>
      </c>
      <c r="C215" s="170" t="s">
        <v>233</v>
      </c>
      <c r="D215" s="161">
        <v>6693.7017876480004</v>
      </c>
      <c r="E215" s="162"/>
      <c r="G215" s="95"/>
      <c r="H215" s="95"/>
      <c r="I215" s="97"/>
      <c r="J215" s="92"/>
      <c r="M215" s="92"/>
    </row>
    <row r="216" spans="1:13" ht="15" x14ac:dyDescent="0.2">
      <c r="A216" s="155" t="s">
        <v>415</v>
      </c>
      <c r="B216" s="166" t="s">
        <v>416</v>
      </c>
      <c r="C216" s="171"/>
      <c r="D216" s="168"/>
      <c r="E216" s="172"/>
      <c r="G216" s="95"/>
      <c r="H216" s="95"/>
      <c r="I216" s="97"/>
      <c r="J216" s="92"/>
      <c r="M216" s="92"/>
    </row>
    <row r="217" spans="1:13" ht="15" outlineLevel="1" x14ac:dyDescent="0.2">
      <c r="A217" s="170" t="s">
        <v>417</v>
      </c>
      <c r="B217" s="160" t="s">
        <v>418</v>
      </c>
      <c r="C217" s="170" t="s">
        <v>287</v>
      </c>
      <c r="D217" s="161">
        <v>3701.3922815999999</v>
      </c>
      <c r="E217" s="162"/>
      <c r="G217" s="95"/>
      <c r="H217" s="95"/>
      <c r="I217" s="97"/>
      <c r="J217" s="92"/>
      <c r="M217" s="92"/>
    </row>
    <row r="218" spans="1:13" ht="15" outlineLevel="1" x14ac:dyDescent="0.2">
      <c r="A218" s="170" t="s">
        <v>419</v>
      </c>
      <c r="B218" s="160" t="s">
        <v>420</v>
      </c>
      <c r="C218" s="170" t="s">
        <v>287</v>
      </c>
      <c r="D218" s="161">
        <v>854.16744960000005</v>
      </c>
      <c r="E218" s="162"/>
      <c r="G218" s="95"/>
      <c r="H218" s="95"/>
      <c r="I218" s="97"/>
      <c r="J218" s="92"/>
      <c r="M218" s="92"/>
    </row>
    <row r="219" spans="1:13" ht="15" outlineLevel="1" x14ac:dyDescent="0.2">
      <c r="A219" s="170" t="s">
        <v>421</v>
      </c>
      <c r="B219" s="160" t="s">
        <v>422</v>
      </c>
      <c r="C219" s="170" t="s">
        <v>287</v>
      </c>
      <c r="D219" s="161">
        <v>1052.2352639999999</v>
      </c>
      <c r="E219" s="162"/>
      <c r="G219" s="95"/>
      <c r="H219" s="95"/>
      <c r="I219" s="97"/>
      <c r="J219" s="92"/>
      <c r="M219" s="92"/>
    </row>
    <row r="220" spans="1:13" ht="15" outlineLevel="1" x14ac:dyDescent="0.2">
      <c r="A220" s="170" t="s">
        <v>423</v>
      </c>
      <c r="B220" s="160" t="s">
        <v>424</v>
      </c>
      <c r="C220" s="170" t="s">
        <v>287</v>
      </c>
      <c r="D220" s="161">
        <v>3462.4729804799999</v>
      </c>
      <c r="E220" s="162"/>
      <c r="G220" s="95"/>
      <c r="H220" s="95"/>
      <c r="I220" s="97"/>
      <c r="J220" s="92"/>
      <c r="M220" s="92"/>
    </row>
    <row r="221" spans="1:13" ht="15" outlineLevel="1" x14ac:dyDescent="0.2">
      <c r="A221" s="170" t="s">
        <v>425</v>
      </c>
      <c r="B221" s="160" t="s">
        <v>426</v>
      </c>
      <c r="C221" s="170" t="s">
        <v>287</v>
      </c>
      <c r="D221" s="161">
        <v>1109.17976064</v>
      </c>
      <c r="E221" s="162"/>
      <c r="G221" s="95"/>
      <c r="H221" s="95"/>
      <c r="I221" s="97"/>
      <c r="J221" s="92"/>
      <c r="M221" s="92"/>
    </row>
    <row r="222" spans="1:13" ht="15" outlineLevel="1" x14ac:dyDescent="0.2">
      <c r="A222" s="170" t="s">
        <v>427</v>
      </c>
      <c r="B222" s="160" t="s">
        <v>428</v>
      </c>
      <c r="C222" s="170" t="s">
        <v>287</v>
      </c>
      <c r="D222" s="161">
        <v>1708.7434140671999</v>
      </c>
      <c r="E222" s="162"/>
      <c r="G222" s="95"/>
      <c r="H222" s="95"/>
      <c r="I222" s="97"/>
      <c r="J222" s="92"/>
      <c r="M222" s="92"/>
    </row>
    <row r="223" spans="1:13" ht="15" outlineLevel="1" x14ac:dyDescent="0.2">
      <c r="A223" s="170" t="s">
        <v>429</v>
      </c>
      <c r="B223" s="160" t="s">
        <v>430</v>
      </c>
      <c r="C223" s="170" t="s">
        <v>287</v>
      </c>
      <c r="D223" s="161">
        <v>206361.90412800002</v>
      </c>
      <c r="E223" s="162"/>
      <c r="G223" s="95"/>
      <c r="H223" s="95"/>
      <c r="I223" s="97"/>
      <c r="J223" s="92"/>
      <c r="M223" s="92"/>
    </row>
    <row r="224" spans="1:13" ht="15" outlineLevel="1" x14ac:dyDescent="0.2">
      <c r="A224" s="170" t="s">
        <v>431</v>
      </c>
      <c r="B224" s="160" t="s">
        <v>432</v>
      </c>
      <c r="C224" s="170" t="s">
        <v>287</v>
      </c>
      <c r="D224" s="161">
        <v>1547.4048</v>
      </c>
      <c r="E224" s="162"/>
      <c r="G224" s="95"/>
      <c r="H224" s="95"/>
      <c r="I224" s="97"/>
      <c r="J224" s="92"/>
      <c r="M224" s="92"/>
    </row>
    <row r="225" spans="1:13" ht="15" outlineLevel="1" x14ac:dyDescent="0.2">
      <c r="A225" s="170" t="s">
        <v>433</v>
      </c>
      <c r="B225" s="160" t="s">
        <v>434</v>
      </c>
      <c r="C225" s="170" t="s">
        <v>287</v>
      </c>
      <c r="D225" s="161">
        <v>3791.7607219199999</v>
      </c>
      <c r="E225" s="162"/>
      <c r="G225" s="95"/>
      <c r="H225" s="95"/>
      <c r="I225" s="97"/>
      <c r="J225" s="92"/>
      <c r="M225" s="92"/>
    </row>
    <row r="226" spans="1:13" ht="15" outlineLevel="1" x14ac:dyDescent="0.2">
      <c r="A226" s="170" t="s">
        <v>435</v>
      </c>
      <c r="B226" s="160" t="s">
        <v>436</v>
      </c>
      <c r="C226" s="170" t="s">
        <v>287</v>
      </c>
      <c r="D226" s="161">
        <v>1218.11705856</v>
      </c>
      <c r="E226" s="162"/>
      <c r="G226" s="95"/>
      <c r="H226" s="95"/>
      <c r="I226" s="97"/>
      <c r="J226" s="92"/>
      <c r="M226" s="92"/>
    </row>
    <row r="227" spans="1:13" ht="15" outlineLevel="1" x14ac:dyDescent="0.2">
      <c r="A227" s="170" t="s">
        <v>437</v>
      </c>
      <c r="B227" s="160" t="s">
        <v>438</v>
      </c>
      <c r="C227" s="170" t="s">
        <v>287</v>
      </c>
      <c r="D227" s="161">
        <v>797.22295295999993</v>
      </c>
      <c r="E227" s="162"/>
      <c r="G227" s="95"/>
      <c r="H227" s="95"/>
      <c r="I227" s="97"/>
      <c r="J227" s="92"/>
      <c r="M227" s="92"/>
    </row>
    <row r="228" spans="1:13" ht="15" outlineLevel="1" x14ac:dyDescent="0.2">
      <c r="A228" s="170" t="s">
        <v>439</v>
      </c>
      <c r="B228" s="160" t="s">
        <v>440</v>
      </c>
      <c r="C228" s="170" t="s">
        <v>287</v>
      </c>
      <c r="D228" s="161">
        <v>1083.8023219199999</v>
      </c>
      <c r="E228" s="162"/>
      <c r="G228" s="95"/>
      <c r="H228" s="95"/>
      <c r="I228" s="97"/>
      <c r="J228" s="92"/>
      <c r="M228" s="92"/>
    </row>
    <row r="229" spans="1:13" ht="15" outlineLevel="1" x14ac:dyDescent="0.2">
      <c r="A229" s="170" t="s">
        <v>441</v>
      </c>
      <c r="B229" s="160" t="s">
        <v>442</v>
      </c>
      <c r="C229" s="170" t="s">
        <v>287</v>
      </c>
      <c r="D229" s="161">
        <v>5570.6572800000004</v>
      </c>
      <c r="E229" s="162"/>
      <c r="G229" s="95"/>
      <c r="H229" s="95"/>
      <c r="I229" s="97"/>
      <c r="J229" s="92"/>
      <c r="M229" s="92"/>
    </row>
    <row r="230" spans="1:13" ht="15" outlineLevel="1" x14ac:dyDescent="0.2">
      <c r="A230" s="170" t="s">
        <v>443</v>
      </c>
      <c r="B230" s="160" t="s">
        <v>444</v>
      </c>
      <c r="C230" s="170" t="s">
        <v>287</v>
      </c>
      <c r="D230" s="161">
        <v>1980.678144</v>
      </c>
      <c r="E230" s="162"/>
      <c r="G230" s="95"/>
      <c r="H230" s="95"/>
      <c r="I230" s="97"/>
      <c r="J230" s="92"/>
      <c r="M230" s="92"/>
    </row>
    <row r="231" spans="1:13" ht="15" outlineLevel="1" x14ac:dyDescent="0.2">
      <c r="A231" s="170" t="s">
        <v>445</v>
      </c>
      <c r="B231" s="160" t="s">
        <v>446</v>
      </c>
      <c r="C231" s="170" t="s">
        <v>233</v>
      </c>
      <c r="D231" s="161">
        <v>160520.22349719342</v>
      </c>
      <c r="E231" s="162"/>
      <c r="G231" s="95"/>
      <c r="H231" s="95"/>
      <c r="I231" s="97"/>
      <c r="J231" s="92"/>
      <c r="M231" s="92"/>
    </row>
    <row r="232" spans="1:13" ht="30" outlineLevel="1" x14ac:dyDescent="0.2">
      <c r="A232" s="170" t="s">
        <v>447</v>
      </c>
      <c r="B232" s="177" t="s">
        <v>448</v>
      </c>
      <c r="C232" s="170" t="s">
        <v>287</v>
      </c>
      <c r="D232" s="161">
        <v>55486.222356480008</v>
      </c>
      <c r="E232" s="162"/>
      <c r="G232" s="95"/>
      <c r="H232" s="95"/>
      <c r="I232" s="97"/>
      <c r="J232" s="92"/>
      <c r="M232" s="92"/>
    </row>
    <row r="233" spans="1:13" ht="30" outlineLevel="1" x14ac:dyDescent="0.2">
      <c r="A233" s="170" t="s">
        <v>449</v>
      </c>
      <c r="B233" s="177" t="s">
        <v>450</v>
      </c>
      <c r="C233" s="170" t="s">
        <v>287</v>
      </c>
      <c r="D233" s="161">
        <v>79289.021951999996</v>
      </c>
      <c r="E233" s="162"/>
      <c r="G233" s="95"/>
      <c r="H233" s="95"/>
      <c r="I233" s="97"/>
      <c r="J233" s="92"/>
      <c r="M233" s="92"/>
    </row>
    <row r="234" spans="1:13" ht="15" outlineLevel="1" x14ac:dyDescent="0.2">
      <c r="A234" s="170" t="s">
        <v>451</v>
      </c>
      <c r="B234" s="177" t="s">
        <v>452</v>
      </c>
      <c r="C234" s="170" t="s">
        <v>287</v>
      </c>
      <c r="D234" s="161">
        <v>5570.6572800000004</v>
      </c>
      <c r="E234" s="162"/>
      <c r="G234" s="95"/>
      <c r="H234" s="95"/>
      <c r="I234" s="97"/>
      <c r="J234" s="92"/>
      <c r="M234" s="92"/>
    </row>
    <row r="235" spans="1:13" ht="15" outlineLevel="1" x14ac:dyDescent="0.2">
      <c r="A235" s="170" t="s">
        <v>453</v>
      </c>
      <c r="B235" s="177" t="s">
        <v>454</v>
      </c>
      <c r="C235" s="178" t="s">
        <v>287</v>
      </c>
      <c r="D235" s="161">
        <v>36296.335503667207</v>
      </c>
      <c r="E235" s="162"/>
      <c r="G235" s="95"/>
      <c r="H235" s="95"/>
      <c r="I235" s="97"/>
      <c r="J235" s="92"/>
      <c r="M235" s="92"/>
    </row>
    <row r="236" spans="1:13" ht="15" outlineLevel="1" x14ac:dyDescent="0.2">
      <c r="A236" s="170" t="s">
        <v>455</v>
      </c>
      <c r="B236" s="177" t="s">
        <v>456</v>
      </c>
      <c r="C236" s="178" t="s">
        <v>287</v>
      </c>
      <c r="D236" s="161">
        <v>2228.2629120000001</v>
      </c>
      <c r="E236" s="162"/>
      <c r="G236" s="95"/>
      <c r="H236" s="95"/>
      <c r="I236" s="97"/>
      <c r="J236" s="92"/>
      <c r="M236" s="92"/>
    </row>
    <row r="237" spans="1:13" ht="15" x14ac:dyDescent="0.2">
      <c r="A237" s="155" t="s">
        <v>457</v>
      </c>
      <c r="B237" s="166" t="s">
        <v>458</v>
      </c>
      <c r="C237" s="176"/>
      <c r="D237" s="168"/>
      <c r="E237" s="172"/>
      <c r="G237" s="95"/>
      <c r="H237" s="95"/>
      <c r="I237" s="97"/>
      <c r="J237" s="92"/>
      <c r="M237" s="92"/>
    </row>
    <row r="238" spans="1:13" ht="15" outlineLevel="1" x14ac:dyDescent="0.2">
      <c r="A238" s="170" t="s">
        <v>459</v>
      </c>
      <c r="B238" s="160" t="s">
        <v>460</v>
      </c>
      <c r="C238" s="170" t="s">
        <v>313</v>
      </c>
      <c r="D238" s="161">
        <v>133008.72698879999</v>
      </c>
      <c r="E238" s="162"/>
      <c r="G238" s="95"/>
      <c r="H238" s="95"/>
      <c r="I238" s="97"/>
      <c r="J238" s="92"/>
      <c r="M238" s="92"/>
    </row>
    <row r="239" spans="1:13" ht="15" outlineLevel="1" x14ac:dyDescent="0.2">
      <c r="A239" s="170" t="s">
        <v>461</v>
      </c>
      <c r="B239" s="160" t="s">
        <v>462</v>
      </c>
      <c r="C239" s="170" t="s">
        <v>313</v>
      </c>
      <c r="D239" s="161">
        <v>108064.5616128</v>
      </c>
      <c r="E239" s="162"/>
      <c r="G239" s="95"/>
      <c r="H239" s="95"/>
      <c r="I239" s="97"/>
      <c r="J239" s="92"/>
      <c r="M239" s="92"/>
    </row>
    <row r="240" spans="1:13" ht="15" outlineLevel="1" x14ac:dyDescent="0.2">
      <c r="A240" s="170" t="s">
        <v>463</v>
      </c>
      <c r="B240" s="160" t="s">
        <v>464</v>
      </c>
      <c r="C240" s="170" t="s">
        <v>313</v>
      </c>
      <c r="D240" s="161">
        <v>78513.252219187212</v>
      </c>
      <c r="E240" s="162"/>
      <c r="G240" s="95"/>
      <c r="H240" s="95"/>
      <c r="I240" s="97"/>
      <c r="J240" s="92"/>
      <c r="M240" s="92"/>
    </row>
    <row r="241" spans="1:13" ht="30" outlineLevel="1" x14ac:dyDescent="0.2">
      <c r="A241" s="170" t="s">
        <v>465</v>
      </c>
      <c r="B241" s="160" t="s">
        <v>466</v>
      </c>
      <c r="C241" s="170" t="s">
        <v>313</v>
      </c>
      <c r="D241" s="161">
        <v>89062.430668800007</v>
      </c>
      <c r="E241" s="162"/>
      <c r="G241" s="95"/>
      <c r="H241" s="95"/>
      <c r="I241" s="97"/>
      <c r="J241" s="92"/>
      <c r="M241" s="92"/>
    </row>
    <row r="242" spans="1:13" ht="30" outlineLevel="1" x14ac:dyDescent="0.2">
      <c r="A242" s="170" t="s">
        <v>467</v>
      </c>
      <c r="B242" s="160" t="s">
        <v>468</v>
      </c>
      <c r="C242" s="170" t="s">
        <v>313</v>
      </c>
      <c r="D242" s="161">
        <v>33135.755010048</v>
      </c>
      <c r="E242" s="162"/>
      <c r="G242" s="95"/>
      <c r="H242" s="95"/>
      <c r="I242" s="97"/>
      <c r="J242" s="92"/>
      <c r="M242" s="92"/>
    </row>
    <row r="243" spans="1:13" ht="15" outlineLevel="1" x14ac:dyDescent="0.2">
      <c r="A243" s="170" t="s">
        <v>469</v>
      </c>
      <c r="B243" s="160" t="s">
        <v>470</v>
      </c>
      <c r="C243" s="170" t="s">
        <v>192</v>
      </c>
      <c r="D243" s="161">
        <v>1206.9757440000001</v>
      </c>
      <c r="E243" s="162"/>
      <c r="G243" s="95"/>
      <c r="H243" s="95"/>
      <c r="I243" s="97"/>
      <c r="J243" s="92"/>
      <c r="M243" s="92"/>
    </row>
    <row r="244" spans="1:13" ht="15" outlineLevel="1" x14ac:dyDescent="0.2">
      <c r="A244" s="170" t="s">
        <v>471</v>
      </c>
      <c r="B244" s="160" t="s">
        <v>472</v>
      </c>
      <c r="C244" s="170" t="s">
        <v>313</v>
      </c>
      <c r="D244" s="161">
        <v>136039.90730342403</v>
      </c>
      <c r="E244" s="162"/>
      <c r="G244" s="95"/>
      <c r="H244" s="95"/>
      <c r="I244" s="97"/>
      <c r="J244" s="92"/>
      <c r="M244" s="92"/>
    </row>
    <row r="245" spans="1:13" ht="15" outlineLevel="1" x14ac:dyDescent="0.2">
      <c r="A245" s="170" t="s">
        <v>473</v>
      </c>
      <c r="B245" s="160" t="s">
        <v>474</v>
      </c>
      <c r="C245" s="170" t="s">
        <v>192</v>
      </c>
      <c r="D245" s="161">
        <v>39876.745488383996</v>
      </c>
      <c r="E245" s="162"/>
      <c r="G245" s="95"/>
      <c r="H245" s="95"/>
      <c r="I245" s="97"/>
      <c r="J245" s="92"/>
      <c r="M245" s="92"/>
    </row>
    <row r="246" spans="1:13" ht="15" outlineLevel="1" x14ac:dyDescent="0.2">
      <c r="A246" s="170" t="s">
        <v>475</v>
      </c>
      <c r="B246" s="160" t="s">
        <v>476</v>
      </c>
      <c r="C246" s="170" t="s">
        <v>313</v>
      </c>
      <c r="D246" s="161">
        <v>52810.239529267201</v>
      </c>
      <c r="E246" s="162"/>
      <c r="G246" s="95"/>
      <c r="H246" s="95"/>
      <c r="I246" s="97"/>
      <c r="J246" s="92"/>
      <c r="M246" s="92"/>
    </row>
    <row r="247" spans="1:13" ht="15" outlineLevel="1" x14ac:dyDescent="0.2">
      <c r="A247" s="170" t="s">
        <v>477</v>
      </c>
      <c r="B247" s="160" t="s">
        <v>478</v>
      </c>
      <c r="C247" s="170" t="s">
        <v>313</v>
      </c>
      <c r="D247" s="161">
        <v>66875.951093452808</v>
      </c>
      <c r="E247" s="162"/>
      <c r="G247" s="95"/>
      <c r="H247" s="95"/>
      <c r="I247" s="97"/>
      <c r="J247" s="92"/>
      <c r="M247" s="92"/>
    </row>
    <row r="248" spans="1:13" s="40" customFormat="1" ht="30" outlineLevel="1" x14ac:dyDescent="0.2">
      <c r="A248" s="165" t="s">
        <v>479</v>
      </c>
      <c r="B248" s="160" t="s">
        <v>480</v>
      </c>
      <c r="C248" s="165" t="s">
        <v>313</v>
      </c>
      <c r="D248" s="164">
        <v>66472.387921612797</v>
      </c>
      <c r="E248" s="162"/>
      <c r="G248" s="95"/>
      <c r="H248" s="95"/>
      <c r="I248" s="97"/>
      <c r="J248" s="98"/>
      <c r="M248" s="98"/>
    </row>
    <row r="249" spans="1:13" s="40" customFormat="1" ht="30" outlineLevel="1" x14ac:dyDescent="0.2">
      <c r="A249" s="165" t="s">
        <v>481</v>
      </c>
      <c r="B249" s="160" t="s">
        <v>482</v>
      </c>
      <c r="C249" s="165" t="s">
        <v>313</v>
      </c>
      <c r="D249" s="164">
        <v>104146.53265920001</v>
      </c>
      <c r="E249" s="162"/>
      <c r="G249" s="95"/>
      <c r="H249" s="95"/>
      <c r="I249" s="97"/>
      <c r="J249" s="98"/>
      <c r="M249" s="98"/>
    </row>
    <row r="250" spans="1:13" s="40" customFormat="1" ht="15" outlineLevel="1" x14ac:dyDescent="0.2">
      <c r="A250" s="165" t="s">
        <v>483</v>
      </c>
      <c r="B250" s="160" t="s">
        <v>484</v>
      </c>
      <c r="C250" s="165" t="s">
        <v>313</v>
      </c>
      <c r="D250" s="164">
        <v>103546.1395968</v>
      </c>
      <c r="E250" s="162"/>
      <c r="G250" s="95"/>
      <c r="H250" s="95"/>
      <c r="I250" s="97"/>
      <c r="J250" s="98"/>
      <c r="M250" s="98"/>
    </row>
    <row r="251" spans="1:13" s="40" customFormat="1" ht="15" outlineLevel="1" x14ac:dyDescent="0.2">
      <c r="A251" s="165" t="s">
        <v>485</v>
      </c>
      <c r="B251" s="160" t="s">
        <v>486</v>
      </c>
      <c r="C251" s="165" t="s">
        <v>313</v>
      </c>
      <c r="D251" s="164">
        <v>103546.1395968</v>
      </c>
      <c r="E251" s="162"/>
      <c r="G251" s="95"/>
      <c r="H251" s="95"/>
      <c r="I251" s="97"/>
      <c r="J251" s="98"/>
      <c r="M251" s="98"/>
    </row>
    <row r="252" spans="1:13" s="40" customFormat="1" ht="15" outlineLevel="1" x14ac:dyDescent="0.2">
      <c r="A252" s="165" t="s">
        <v>487</v>
      </c>
      <c r="B252" s="177" t="s">
        <v>488</v>
      </c>
      <c r="C252" s="165" t="s">
        <v>313</v>
      </c>
      <c r="D252" s="164">
        <v>92720.495616</v>
      </c>
      <c r="E252" s="162"/>
      <c r="G252" s="95"/>
      <c r="H252" s="95"/>
      <c r="I252" s="97"/>
      <c r="J252" s="98"/>
      <c r="M252" s="98"/>
    </row>
    <row r="253" spans="1:13" s="40" customFormat="1" ht="30" outlineLevel="1" x14ac:dyDescent="0.2">
      <c r="A253" s="165" t="s">
        <v>489</v>
      </c>
      <c r="B253" s="160" t="s">
        <v>490</v>
      </c>
      <c r="C253" s="165" t="s">
        <v>313</v>
      </c>
      <c r="D253" s="164">
        <v>17823.62744832</v>
      </c>
      <c r="E253" s="162"/>
      <c r="G253" s="95"/>
      <c r="H253" s="95"/>
      <c r="I253" s="97"/>
      <c r="J253" s="98"/>
      <c r="M253" s="98"/>
    </row>
    <row r="254" spans="1:13" s="40" customFormat="1" ht="15" outlineLevel="1" x14ac:dyDescent="0.2">
      <c r="A254" s="165" t="s">
        <v>491</v>
      </c>
      <c r="B254" s="160" t="s">
        <v>492</v>
      </c>
      <c r="C254" s="165" t="s">
        <v>313</v>
      </c>
      <c r="D254" s="164">
        <v>99460.990924800004</v>
      </c>
      <c r="E254" s="162"/>
      <c r="G254" s="95"/>
      <c r="H254" s="95"/>
      <c r="I254" s="97"/>
      <c r="J254" s="98"/>
      <c r="M254" s="98"/>
    </row>
    <row r="255" spans="1:13" s="40" customFormat="1" ht="15" outlineLevel="1" x14ac:dyDescent="0.2">
      <c r="A255" s="165" t="s">
        <v>493</v>
      </c>
      <c r="B255" s="160" t="s">
        <v>494</v>
      </c>
      <c r="C255" s="165" t="s">
        <v>313</v>
      </c>
      <c r="D255" s="164">
        <v>32804.981760000002</v>
      </c>
      <c r="E255" s="162"/>
      <c r="G255" s="95"/>
      <c r="H255" s="95"/>
      <c r="I255" s="97"/>
      <c r="J255" s="98"/>
      <c r="M255" s="98"/>
    </row>
    <row r="256" spans="1:13" s="40" customFormat="1" ht="30" outlineLevel="1" x14ac:dyDescent="0.2">
      <c r="A256" s="165" t="s">
        <v>495</v>
      </c>
      <c r="B256" s="160" t="s">
        <v>496</v>
      </c>
      <c r="C256" s="165" t="s">
        <v>313</v>
      </c>
      <c r="D256" s="164">
        <v>37013.922815999998</v>
      </c>
      <c r="E256" s="162"/>
      <c r="G256" s="95"/>
      <c r="H256" s="95"/>
      <c r="I256" s="97"/>
      <c r="J256" s="98"/>
      <c r="M256" s="98"/>
    </row>
    <row r="257" spans="1:13" s="40" customFormat="1" ht="15" outlineLevel="1" x14ac:dyDescent="0.2">
      <c r="A257" s="165" t="s">
        <v>497</v>
      </c>
      <c r="B257" s="160" t="s">
        <v>498</v>
      </c>
      <c r="C257" s="165" t="s">
        <v>313</v>
      </c>
      <c r="D257" s="164">
        <v>27110.532095999999</v>
      </c>
      <c r="E257" s="162"/>
      <c r="G257" s="95"/>
      <c r="H257" s="95"/>
      <c r="I257" s="97"/>
      <c r="J257" s="98"/>
      <c r="M257" s="98"/>
    </row>
    <row r="258" spans="1:13" s="40" customFormat="1" ht="15" outlineLevel="1" x14ac:dyDescent="0.2">
      <c r="A258" s="165" t="s">
        <v>499</v>
      </c>
      <c r="B258" s="160" t="s">
        <v>500</v>
      </c>
      <c r="C258" s="165" t="s">
        <v>313</v>
      </c>
      <c r="D258" s="164">
        <v>79103.333375999995</v>
      </c>
      <c r="E258" s="162"/>
      <c r="G258" s="95"/>
      <c r="H258" s="95"/>
      <c r="I258" s="97"/>
      <c r="J258" s="98"/>
      <c r="M258" s="98"/>
    </row>
    <row r="259" spans="1:13" s="40" customFormat="1" ht="15" x14ac:dyDescent="0.2">
      <c r="A259" s="156" t="s">
        <v>501</v>
      </c>
      <c r="B259" s="166" t="s">
        <v>502</v>
      </c>
      <c r="C259" s="179"/>
      <c r="D259" s="180"/>
      <c r="E259" s="181"/>
      <c r="G259" s="95"/>
      <c r="H259" s="95"/>
      <c r="I259" s="97"/>
      <c r="J259" s="98"/>
      <c r="M259" s="98"/>
    </row>
    <row r="260" spans="1:13" s="40" customFormat="1" ht="15" outlineLevel="1" x14ac:dyDescent="0.2">
      <c r="A260" s="165" t="s">
        <v>503</v>
      </c>
      <c r="B260" s="160" t="s">
        <v>504</v>
      </c>
      <c r="C260" s="165" t="s">
        <v>287</v>
      </c>
      <c r="D260" s="164">
        <v>16757.775022080001</v>
      </c>
      <c r="E260" s="162"/>
      <c r="G260" s="95"/>
      <c r="H260" s="95"/>
      <c r="I260" s="97"/>
      <c r="J260" s="98"/>
      <c r="M260" s="98"/>
    </row>
    <row r="261" spans="1:13" s="40" customFormat="1" ht="15" outlineLevel="1" x14ac:dyDescent="0.2">
      <c r="A261" s="165" t="s">
        <v>505</v>
      </c>
      <c r="B261" s="160" t="s">
        <v>506</v>
      </c>
      <c r="C261" s="165" t="s">
        <v>287</v>
      </c>
      <c r="D261" s="164">
        <v>12379.2384</v>
      </c>
      <c r="E261" s="162"/>
      <c r="G261" s="95"/>
      <c r="H261" s="95"/>
      <c r="I261" s="97"/>
      <c r="J261" s="98"/>
      <c r="M261" s="98"/>
    </row>
    <row r="262" spans="1:13" s="40" customFormat="1" ht="15" outlineLevel="1" x14ac:dyDescent="0.2">
      <c r="A262" s="165" t="s">
        <v>507</v>
      </c>
      <c r="B262" s="160" t="s">
        <v>508</v>
      </c>
      <c r="C262" s="165" t="s">
        <v>287</v>
      </c>
      <c r="D262" s="164">
        <v>29070.165534720003</v>
      </c>
      <c r="E262" s="162"/>
      <c r="G262" s="95"/>
      <c r="H262" s="95"/>
      <c r="I262" s="97"/>
      <c r="J262" s="98"/>
      <c r="M262" s="98"/>
    </row>
    <row r="263" spans="1:13" s="40" customFormat="1" ht="15" outlineLevel="1" x14ac:dyDescent="0.2">
      <c r="A263" s="165" t="s">
        <v>509</v>
      </c>
      <c r="B263" s="160" t="s">
        <v>510</v>
      </c>
      <c r="C263" s="165" t="s">
        <v>287</v>
      </c>
      <c r="D263" s="164">
        <v>6189.6192000000001</v>
      </c>
      <c r="E263" s="162"/>
      <c r="G263" s="95"/>
      <c r="H263" s="95"/>
      <c r="I263" s="97"/>
      <c r="J263" s="98"/>
      <c r="M263" s="98"/>
    </row>
    <row r="264" spans="1:13" s="40" customFormat="1" ht="15" outlineLevel="1" x14ac:dyDescent="0.2">
      <c r="A264" s="165" t="s">
        <v>511</v>
      </c>
      <c r="B264" s="160" t="s">
        <v>512</v>
      </c>
      <c r="C264" s="165" t="s">
        <v>287</v>
      </c>
      <c r="D264" s="164">
        <v>29180.34075648</v>
      </c>
      <c r="E264" s="162"/>
      <c r="G264" s="95"/>
      <c r="H264" s="95"/>
      <c r="I264" s="97"/>
      <c r="J264" s="98"/>
      <c r="M264" s="98"/>
    </row>
    <row r="265" spans="1:13" s="40" customFormat="1" ht="15" outlineLevel="1" x14ac:dyDescent="0.2">
      <c r="A265" s="165" t="s">
        <v>513</v>
      </c>
      <c r="B265" s="160" t="s">
        <v>514</v>
      </c>
      <c r="C265" s="165" t="s">
        <v>287</v>
      </c>
      <c r="D265" s="164">
        <v>24758.4768</v>
      </c>
      <c r="E265" s="162"/>
      <c r="G265" s="95"/>
      <c r="H265" s="95"/>
      <c r="I265" s="97"/>
      <c r="J265" s="98"/>
      <c r="M265" s="98"/>
    </row>
    <row r="266" spans="1:13" s="40" customFormat="1" ht="15" outlineLevel="1" x14ac:dyDescent="0.2">
      <c r="A266" s="165" t="s">
        <v>515</v>
      </c>
      <c r="B266" s="160" t="s">
        <v>516</v>
      </c>
      <c r="C266" s="165" t="s">
        <v>287</v>
      </c>
      <c r="D266" s="164">
        <v>24772.836716544</v>
      </c>
      <c r="E266" s="162"/>
      <c r="G266" s="95"/>
      <c r="H266" s="95"/>
      <c r="I266" s="97"/>
      <c r="J266" s="98"/>
      <c r="M266" s="98"/>
    </row>
    <row r="267" spans="1:13" s="40" customFormat="1" ht="15" outlineLevel="1" x14ac:dyDescent="0.2">
      <c r="A267" s="165" t="s">
        <v>517</v>
      </c>
      <c r="B267" s="160" t="s">
        <v>518</v>
      </c>
      <c r="C267" s="165" t="s">
        <v>287</v>
      </c>
      <c r="D267" s="164">
        <v>14307.552365568001</v>
      </c>
      <c r="E267" s="162"/>
      <c r="G267" s="95"/>
      <c r="H267" s="95"/>
      <c r="I267" s="97"/>
      <c r="J267" s="98"/>
      <c r="M267" s="98"/>
    </row>
    <row r="268" spans="1:13" s="40" customFormat="1" ht="15" outlineLevel="1" x14ac:dyDescent="0.2">
      <c r="A268" s="165" t="s">
        <v>519</v>
      </c>
      <c r="B268" s="160" t="s">
        <v>520</v>
      </c>
      <c r="C268" s="165" t="s">
        <v>287</v>
      </c>
      <c r="D268" s="164">
        <v>21924.002583551999</v>
      </c>
      <c r="E268" s="162"/>
      <c r="G268" s="95"/>
      <c r="H268" s="95"/>
      <c r="I268" s="97"/>
      <c r="J268" s="98"/>
      <c r="M268" s="98"/>
    </row>
    <row r="269" spans="1:13" s="40" customFormat="1" ht="15" outlineLevel="1" x14ac:dyDescent="0.2">
      <c r="A269" s="165" t="s">
        <v>521</v>
      </c>
      <c r="B269" s="160" t="s">
        <v>522</v>
      </c>
      <c r="C269" s="165" t="s">
        <v>287</v>
      </c>
      <c r="D269" s="164">
        <v>15799.003008</v>
      </c>
      <c r="E269" s="162"/>
      <c r="G269" s="95"/>
      <c r="H269" s="95"/>
      <c r="I269" s="97"/>
      <c r="J269" s="98"/>
      <c r="M269" s="98"/>
    </row>
    <row r="270" spans="1:13" s="40" customFormat="1" ht="15" outlineLevel="1" x14ac:dyDescent="0.2">
      <c r="A270" s="165" t="s">
        <v>523</v>
      </c>
      <c r="B270" s="160" t="s">
        <v>524</v>
      </c>
      <c r="C270" s="165" t="s">
        <v>287</v>
      </c>
      <c r="D270" s="164">
        <v>14508.591197184</v>
      </c>
      <c r="E270" s="162"/>
      <c r="G270" s="95"/>
      <c r="H270" s="95"/>
      <c r="I270" s="97"/>
      <c r="J270" s="98"/>
      <c r="M270" s="98"/>
    </row>
    <row r="271" spans="1:13" s="40" customFormat="1" ht="15" outlineLevel="1" x14ac:dyDescent="0.2">
      <c r="A271" s="165" t="s">
        <v>525</v>
      </c>
      <c r="B271" s="160" t="s">
        <v>526</v>
      </c>
      <c r="C271" s="165" t="s">
        <v>287</v>
      </c>
      <c r="D271" s="164">
        <v>11218.561007616001</v>
      </c>
      <c r="E271" s="162"/>
      <c r="G271" s="95"/>
      <c r="H271" s="95"/>
      <c r="I271" s="97"/>
      <c r="J271" s="98"/>
      <c r="M271" s="98"/>
    </row>
    <row r="272" spans="1:13" s="40" customFormat="1" ht="45" outlineLevel="1" x14ac:dyDescent="0.2">
      <c r="A272" s="165" t="s">
        <v>527</v>
      </c>
      <c r="B272" s="160" t="s">
        <v>528</v>
      </c>
      <c r="C272" s="182" t="s">
        <v>287</v>
      </c>
      <c r="D272" s="164">
        <v>113765.20089600001</v>
      </c>
      <c r="E272" s="162"/>
      <c r="G272" s="95"/>
      <c r="H272" s="95"/>
      <c r="I272" s="97"/>
      <c r="J272" s="98"/>
      <c r="M272" s="98"/>
    </row>
    <row r="273" spans="1:13" s="40" customFormat="1" ht="30" outlineLevel="1" x14ac:dyDescent="0.2">
      <c r="A273" s="165" t="s">
        <v>529</v>
      </c>
      <c r="B273" s="160" t="s">
        <v>530</v>
      </c>
      <c r="C273" s="182" t="s">
        <v>287</v>
      </c>
      <c r="D273" s="164">
        <v>164183.239259136</v>
      </c>
      <c r="E273" s="162"/>
      <c r="G273" s="95"/>
      <c r="H273" s="95"/>
      <c r="I273" s="97"/>
      <c r="J273" s="98"/>
      <c r="M273" s="98"/>
    </row>
    <row r="274" spans="1:13" s="40" customFormat="1" ht="30" outlineLevel="1" x14ac:dyDescent="0.2">
      <c r="A274" s="165" t="s">
        <v>531</v>
      </c>
      <c r="B274" s="160" t="s">
        <v>532</v>
      </c>
      <c r="C274" s="182" t="s">
        <v>287</v>
      </c>
      <c r="D274" s="164">
        <v>169238.92022169603</v>
      </c>
      <c r="E274" s="162"/>
      <c r="G274" s="95"/>
      <c r="H274" s="95"/>
      <c r="I274" s="97"/>
      <c r="J274" s="98"/>
      <c r="M274" s="98"/>
    </row>
    <row r="275" spans="1:13" s="40" customFormat="1" ht="30" outlineLevel="1" x14ac:dyDescent="0.2">
      <c r="A275" s="165" t="s">
        <v>533</v>
      </c>
      <c r="B275" s="160" t="s">
        <v>534</v>
      </c>
      <c r="C275" s="182" t="s">
        <v>287</v>
      </c>
      <c r="D275" s="164">
        <v>126144.43929600001</v>
      </c>
      <c r="E275" s="162"/>
      <c r="G275" s="95"/>
      <c r="H275" s="95"/>
      <c r="I275" s="97"/>
      <c r="J275" s="98"/>
      <c r="M275" s="98"/>
    </row>
    <row r="276" spans="1:13" s="40" customFormat="1" ht="30" outlineLevel="1" x14ac:dyDescent="0.2">
      <c r="A276" s="165" t="s">
        <v>535</v>
      </c>
      <c r="B276" s="160" t="s">
        <v>536</v>
      </c>
      <c r="C276" s="182" t="s">
        <v>287</v>
      </c>
      <c r="D276" s="164">
        <v>88645.250334720011</v>
      </c>
      <c r="E276" s="162"/>
      <c r="G276" s="95"/>
      <c r="H276" s="95"/>
      <c r="I276" s="97"/>
      <c r="J276" s="98"/>
      <c r="M276" s="98"/>
    </row>
    <row r="277" spans="1:13" s="40" customFormat="1" ht="30" outlineLevel="1" x14ac:dyDescent="0.2">
      <c r="A277" s="165" t="s">
        <v>537</v>
      </c>
      <c r="B277" s="160" t="s">
        <v>538</v>
      </c>
      <c r="C277" s="182" t="s">
        <v>287</v>
      </c>
      <c r="D277" s="164">
        <v>280776.10579046403</v>
      </c>
      <c r="E277" s="162"/>
      <c r="G277" s="95"/>
      <c r="H277" s="95"/>
      <c r="I277" s="97"/>
      <c r="J277" s="98"/>
      <c r="M277" s="98"/>
    </row>
    <row r="278" spans="1:13" s="40" customFormat="1" ht="45" outlineLevel="1" x14ac:dyDescent="0.2">
      <c r="A278" s="165" t="s">
        <v>539</v>
      </c>
      <c r="B278" s="160" t="s">
        <v>540</v>
      </c>
      <c r="C278" s="165" t="s">
        <v>287</v>
      </c>
      <c r="D278" s="164">
        <v>102588.234129408</v>
      </c>
      <c r="E278" s="162"/>
      <c r="G278" s="95"/>
      <c r="H278" s="95"/>
      <c r="I278" s="97"/>
      <c r="J278" s="98"/>
      <c r="M278" s="98"/>
    </row>
    <row r="279" spans="1:13" s="40" customFormat="1" ht="15" outlineLevel="1" x14ac:dyDescent="0.2">
      <c r="A279" s="165" t="s">
        <v>541</v>
      </c>
      <c r="B279" s="160" t="s">
        <v>542</v>
      </c>
      <c r="C279" s="165" t="s">
        <v>287</v>
      </c>
      <c r="D279" s="164">
        <v>19178.782675968003</v>
      </c>
      <c r="E279" s="162"/>
      <c r="G279" s="95"/>
      <c r="H279" s="95"/>
      <c r="I279" s="97"/>
      <c r="J279" s="98"/>
      <c r="M279" s="98"/>
    </row>
    <row r="280" spans="1:13" s="40" customFormat="1" ht="15" outlineLevel="1" x14ac:dyDescent="0.2">
      <c r="A280" s="165" t="s">
        <v>543</v>
      </c>
      <c r="B280" s="160" t="s">
        <v>544</v>
      </c>
      <c r="C280" s="165" t="s">
        <v>287</v>
      </c>
      <c r="D280" s="164">
        <v>226977.29742028803</v>
      </c>
      <c r="E280" s="162"/>
      <c r="G280" s="95"/>
      <c r="H280" s="95"/>
      <c r="I280" s="97"/>
      <c r="J280" s="98"/>
      <c r="M280" s="98"/>
    </row>
    <row r="281" spans="1:13" s="40" customFormat="1" ht="30" outlineLevel="1" x14ac:dyDescent="0.2">
      <c r="A281" s="165" t="s">
        <v>545</v>
      </c>
      <c r="B281" s="160" t="s">
        <v>546</v>
      </c>
      <c r="C281" s="165" t="s">
        <v>362</v>
      </c>
      <c r="D281" s="164">
        <v>50556.809625600006</v>
      </c>
      <c r="E281" s="162"/>
      <c r="G281" s="95"/>
      <c r="H281" s="95"/>
      <c r="I281" s="97"/>
      <c r="J281" s="98"/>
      <c r="M281" s="98"/>
    </row>
    <row r="282" spans="1:13" s="40" customFormat="1" ht="15" outlineLevel="1" x14ac:dyDescent="0.2">
      <c r="A282" s="165" t="s">
        <v>547</v>
      </c>
      <c r="B282" s="160" t="s">
        <v>548</v>
      </c>
      <c r="C282" s="165" t="s">
        <v>287</v>
      </c>
      <c r="D282" s="164">
        <v>29197.795482624002</v>
      </c>
      <c r="E282" s="162"/>
      <c r="G282" s="95"/>
      <c r="H282" s="95"/>
      <c r="I282" s="97"/>
      <c r="J282" s="98"/>
      <c r="M282" s="98"/>
    </row>
    <row r="283" spans="1:13" s="40" customFormat="1" ht="15" outlineLevel="1" x14ac:dyDescent="0.2">
      <c r="A283" s="165" t="s">
        <v>549</v>
      </c>
      <c r="B283" s="160" t="s">
        <v>550</v>
      </c>
      <c r="C283" s="165" t="s">
        <v>287</v>
      </c>
      <c r="D283" s="164">
        <v>14279.822871551998</v>
      </c>
      <c r="E283" s="162"/>
      <c r="G283" s="95"/>
      <c r="H283" s="95"/>
      <c r="I283" s="97"/>
      <c r="J283" s="98"/>
      <c r="M283" s="98"/>
    </row>
    <row r="284" spans="1:13" s="40" customFormat="1" ht="15" outlineLevel="1" x14ac:dyDescent="0.2">
      <c r="A284" s="165" t="s">
        <v>551</v>
      </c>
      <c r="B284" s="160" t="s">
        <v>552</v>
      </c>
      <c r="C284" s="165" t="s">
        <v>287</v>
      </c>
      <c r="D284" s="164">
        <v>14436.66782208</v>
      </c>
      <c r="E284" s="162"/>
      <c r="G284" s="95"/>
      <c r="H284" s="95"/>
      <c r="I284" s="97"/>
      <c r="J284" s="98"/>
      <c r="M284" s="98"/>
    </row>
    <row r="285" spans="1:13" s="40" customFormat="1" ht="15" outlineLevel="1" x14ac:dyDescent="0.2">
      <c r="A285" s="165" t="s">
        <v>553</v>
      </c>
      <c r="B285" s="160" t="s">
        <v>554</v>
      </c>
      <c r="C285" s="165" t="s">
        <v>287</v>
      </c>
      <c r="D285" s="164">
        <v>4423.7208422399999</v>
      </c>
      <c r="E285" s="162"/>
      <c r="G285" s="95"/>
      <c r="H285" s="95"/>
      <c r="I285" s="97"/>
      <c r="J285" s="98"/>
      <c r="M285" s="98"/>
    </row>
    <row r="286" spans="1:13" s="40" customFormat="1" ht="15" outlineLevel="1" x14ac:dyDescent="0.2">
      <c r="A286" s="165" t="s">
        <v>555</v>
      </c>
      <c r="B286" s="160" t="s">
        <v>556</v>
      </c>
      <c r="C286" s="165" t="s">
        <v>287</v>
      </c>
      <c r="D286" s="164">
        <v>226977.29742028803</v>
      </c>
      <c r="E286" s="162"/>
      <c r="G286" s="95"/>
      <c r="H286" s="95"/>
      <c r="I286" s="97"/>
      <c r="J286" s="98"/>
      <c r="M286" s="98"/>
    </row>
    <row r="287" spans="1:13" s="40" customFormat="1" ht="15" outlineLevel="1" x14ac:dyDescent="0.2">
      <c r="A287" s="165" t="s">
        <v>557</v>
      </c>
      <c r="B287" s="160" t="s">
        <v>558</v>
      </c>
      <c r="C287" s="165" t="s">
        <v>242</v>
      </c>
      <c r="D287" s="164">
        <v>2688.3992033280001</v>
      </c>
      <c r="E287" s="162"/>
      <c r="G287" s="95"/>
      <c r="H287" s="95"/>
      <c r="I287" s="97"/>
      <c r="J287" s="98"/>
      <c r="M287" s="98"/>
    </row>
    <row r="288" spans="1:13" s="40" customFormat="1" ht="30" outlineLevel="1" x14ac:dyDescent="0.2">
      <c r="A288" s="165" t="s">
        <v>559</v>
      </c>
      <c r="B288" s="160" t="s">
        <v>560</v>
      </c>
      <c r="C288" s="165" t="s">
        <v>287</v>
      </c>
      <c r="D288" s="164">
        <v>15167.04288768</v>
      </c>
      <c r="E288" s="162"/>
      <c r="G288" s="95"/>
      <c r="H288" s="95"/>
      <c r="I288" s="97"/>
      <c r="J288" s="98"/>
      <c r="M288" s="98"/>
    </row>
    <row r="289" spans="1:13" s="40" customFormat="1" ht="15" outlineLevel="1" x14ac:dyDescent="0.2">
      <c r="A289" s="165" t="s">
        <v>561</v>
      </c>
      <c r="B289" s="160" t="s">
        <v>562</v>
      </c>
      <c r="C289" s="165" t="s">
        <v>287</v>
      </c>
      <c r="D289" s="164">
        <v>18118.253322240002</v>
      </c>
      <c r="E289" s="162"/>
      <c r="G289" s="95"/>
      <c r="H289" s="95"/>
      <c r="I289" s="97"/>
      <c r="J289" s="98"/>
      <c r="M289" s="98"/>
    </row>
    <row r="290" spans="1:13" s="40" customFormat="1" ht="30" outlineLevel="1" x14ac:dyDescent="0.2">
      <c r="A290" s="165" t="s">
        <v>563</v>
      </c>
      <c r="B290" s="160" t="s">
        <v>564</v>
      </c>
      <c r="C290" s="165" t="s">
        <v>287</v>
      </c>
      <c r="D290" s="164">
        <v>60560.719761407992</v>
      </c>
      <c r="E290" s="162"/>
      <c r="G290" s="95"/>
      <c r="H290" s="95"/>
      <c r="I290" s="97"/>
      <c r="J290" s="98"/>
      <c r="M290" s="98"/>
    </row>
    <row r="291" spans="1:13" s="40" customFormat="1" ht="15" outlineLevel="1" x14ac:dyDescent="0.2">
      <c r="A291" s="165" t="s">
        <v>565</v>
      </c>
      <c r="B291" s="160" t="s">
        <v>566</v>
      </c>
      <c r="C291" s="165" t="s">
        <v>287</v>
      </c>
      <c r="D291" s="164">
        <v>20920.912895999998</v>
      </c>
      <c r="E291" s="162"/>
      <c r="G291" s="95"/>
      <c r="H291" s="95"/>
      <c r="I291" s="97"/>
      <c r="J291" s="98"/>
      <c r="M291" s="98"/>
    </row>
    <row r="292" spans="1:13" s="40" customFormat="1" ht="15" outlineLevel="1" x14ac:dyDescent="0.2">
      <c r="A292" s="165" t="s">
        <v>567</v>
      </c>
      <c r="B292" s="160" t="s">
        <v>568</v>
      </c>
      <c r="C292" s="165" t="s">
        <v>287</v>
      </c>
      <c r="D292" s="164">
        <v>151394.86703001597</v>
      </c>
      <c r="E292" s="162"/>
      <c r="G292" s="95"/>
      <c r="H292" s="95"/>
      <c r="I292" s="97"/>
      <c r="J292" s="98"/>
      <c r="M292" s="98"/>
    </row>
    <row r="293" spans="1:13" s="40" customFormat="1" ht="15" outlineLevel="1" x14ac:dyDescent="0.2">
      <c r="A293" s="165" t="s">
        <v>569</v>
      </c>
      <c r="B293" s="160" t="s">
        <v>570</v>
      </c>
      <c r="C293" s="165" t="s">
        <v>287</v>
      </c>
      <c r="D293" s="164">
        <v>10111.36192512</v>
      </c>
      <c r="E293" s="162"/>
      <c r="G293" s="95"/>
      <c r="H293" s="95"/>
      <c r="I293" s="97"/>
      <c r="J293" s="98"/>
      <c r="M293" s="98"/>
    </row>
    <row r="294" spans="1:13" s="40" customFormat="1" ht="30" outlineLevel="1" x14ac:dyDescent="0.2">
      <c r="A294" s="165" t="s">
        <v>571</v>
      </c>
      <c r="B294" s="160" t="s">
        <v>572</v>
      </c>
      <c r="C294" s="165" t="s">
        <v>287</v>
      </c>
      <c r="D294" s="164">
        <v>77056.178721792006</v>
      </c>
      <c r="E294" s="162"/>
      <c r="G294" s="95"/>
      <c r="H294" s="95"/>
      <c r="I294" s="97"/>
      <c r="J294" s="98"/>
      <c r="M294" s="98"/>
    </row>
    <row r="295" spans="1:13" s="40" customFormat="1" ht="15" outlineLevel="1" x14ac:dyDescent="0.2">
      <c r="A295" s="165" t="s">
        <v>573</v>
      </c>
      <c r="B295" s="160" t="s">
        <v>574</v>
      </c>
      <c r="C295" s="165" t="s">
        <v>362</v>
      </c>
      <c r="D295" s="164">
        <v>7358.5906821120006</v>
      </c>
      <c r="E295" s="162"/>
      <c r="G295" s="95"/>
      <c r="H295" s="95"/>
      <c r="I295" s="97"/>
      <c r="J295" s="98"/>
      <c r="M295" s="98"/>
    </row>
    <row r="296" spans="1:13" s="40" customFormat="1" ht="15" outlineLevel="1" x14ac:dyDescent="0.2">
      <c r="A296" s="165" t="s">
        <v>575</v>
      </c>
      <c r="B296" s="160" t="s">
        <v>576</v>
      </c>
      <c r="C296" s="165" t="s">
        <v>287</v>
      </c>
      <c r="D296" s="164">
        <v>7303.7506560000002</v>
      </c>
      <c r="E296" s="162"/>
      <c r="G296" s="95"/>
      <c r="H296" s="95"/>
      <c r="I296" s="97"/>
      <c r="J296" s="98"/>
      <c r="M296" s="98"/>
    </row>
    <row r="297" spans="1:13" s="40" customFormat="1" ht="15" outlineLevel="1" x14ac:dyDescent="0.2">
      <c r="A297" s="165" t="s">
        <v>577</v>
      </c>
      <c r="B297" s="160" t="s">
        <v>578</v>
      </c>
      <c r="C297" s="165" t="s">
        <v>287</v>
      </c>
      <c r="D297" s="164">
        <v>7839.7716787199997</v>
      </c>
      <c r="E297" s="162"/>
      <c r="G297" s="95"/>
      <c r="H297" s="95"/>
      <c r="I297" s="97"/>
      <c r="J297" s="98"/>
      <c r="M297" s="98"/>
    </row>
    <row r="298" spans="1:13" s="40" customFormat="1" ht="15" outlineLevel="1" x14ac:dyDescent="0.2">
      <c r="A298" s="165" t="s">
        <v>579</v>
      </c>
      <c r="B298" s="175" t="s">
        <v>580</v>
      </c>
      <c r="C298" s="165" t="s">
        <v>287</v>
      </c>
      <c r="D298" s="164">
        <v>1150.9844487168</v>
      </c>
      <c r="E298" s="162"/>
      <c r="G298" s="95"/>
      <c r="H298" s="95"/>
      <c r="I298" s="97"/>
      <c r="J298" s="98"/>
      <c r="M298" s="98"/>
    </row>
    <row r="299" spans="1:13" ht="15" x14ac:dyDescent="0.2">
      <c r="A299" s="155" t="s">
        <v>581</v>
      </c>
      <c r="B299" s="166" t="s">
        <v>582</v>
      </c>
      <c r="C299" s="176"/>
      <c r="D299" s="168"/>
      <c r="E299" s="174"/>
      <c r="G299" s="95"/>
      <c r="H299" s="95"/>
      <c r="I299" s="97"/>
      <c r="J299" s="92"/>
      <c r="M299" s="92"/>
    </row>
    <row r="300" spans="1:13" ht="30" outlineLevel="1" x14ac:dyDescent="0.2">
      <c r="A300" s="170" t="s">
        <v>583</v>
      </c>
      <c r="B300" s="160" t="s">
        <v>584</v>
      </c>
      <c r="C300" s="170" t="s">
        <v>242</v>
      </c>
      <c r="D300" s="161">
        <v>318.14642687999998</v>
      </c>
      <c r="E300" s="162"/>
      <c r="G300" s="95"/>
      <c r="H300" s="95"/>
      <c r="I300" s="97"/>
      <c r="J300" s="92"/>
      <c r="M300" s="92"/>
    </row>
    <row r="301" spans="1:13" ht="30" outlineLevel="1" x14ac:dyDescent="0.2">
      <c r="A301" s="170" t="s">
        <v>585</v>
      </c>
      <c r="B301" s="160" t="s">
        <v>586</v>
      </c>
      <c r="C301" s="170" t="s">
        <v>242</v>
      </c>
      <c r="D301" s="161">
        <v>286.95074611200005</v>
      </c>
      <c r="E301" s="162"/>
      <c r="G301" s="95"/>
      <c r="H301" s="95"/>
      <c r="I301" s="97"/>
      <c r="J301" s="92"/>
      <c r="M301" s="92"/>
    </row>
    <row r="302" spans="1:13" ht="15" outlineLevel="1" x14ac:dyDescent="0.2">
      <c r="A302" s="170" t="s">
        <v>587</v>
      </c>
      <c r="B302" s="160" t="s">
        <v>588</v>
      </c>
      <c r="C302" s="170" t="s">
        <v>242</v>
      </c>
      <c r="D302" s="161">
        <v>136.542999552</v>
      </c>
      <c r="E302" s="162"/>
      <c r="G302" s="95"/>
      <c r="H302" s="95"/>
      <c r="I302" s="97"/>
      <c r="J302" s="92"/>
      <c r="M302" s="92"/>
    </row>
    <row r="303" spans="1:13" ht="15" outlineLevel="1" x14ac:dyDescent="0.2">
      <c r="A303" s="170" t="s">
        <v>589</v>
      </c>
      <c r="B303" s="160" t="s">
        <v>590</v>
      </c>
      <c r="C303" s="170" t="s">
        <v>242</v>
      </c>
      <c r="D303" s="161">
        <v>240.15722496000001</v>
      </c>
      <c r="E303" s="162"/>
      <c r="G303" s="95"/>
      <c r="H303" s="95"/>
      <c r="I303" s="97"/>
      <c r="J303" s="92"/>
      <c r="M303" s="92"/>
    </row>
    <row r="304" spans="1:13" ht="15" outlineLevel="1" x14ac:dyDescent="0.2">
      <c r="A304" s="170" t="s">
        <v>591</v>
      </c>
      <c r="B304" s="160" t="s">
        <v>592</v>
      </c>
      <c r="C304" s="170" t="s">
        <v>242</v>
      </c>
      <c r="D304" s="161">
        <v>89.749478400000001</v>
      </c>
      <c r="E304" s="162"/>
      <c r="G304" s="95"/>
      <c r="H304" s="95"/>
      <c r="I304" s="97"/>
      <c r="J304" s="92"/>
      <c r="M304" s="92"/>
    </row>
    <row r="305" spans="1:13" ht="15" outlineLevel="1" x14ac:dyDescent="0.2">
      <c r="A305" s="170" t="s">
        <v>593</v>
      </c>
      <c r="B305" s="160" t="s">
        <v>315</v>
      </c>
      <c r="C305" s="170" t="s">
        <v>242</v>
      </c>
      <c r="D305" s="161">
        <v>451.22323968000001</v>
      </c>
      <c r="E305" s="162"/>
      <c r="G305" s="95"/>
      <c r="H305" s="95"/>
      <c r="I305" s="97"/>
      <c r="J305" s="92"/>
      <c r="M305" s="92"/>
    </row>
    <row r="306" spans="1:13" ht="15" x14ac:dyDescent="0.2">
      <c r="A306" s="155" t="s">
        <v>594</v>
      </c>
      <c r="B306" s="166" t="s">
        <v>595</v>
      </c>
      <c r="C306" s="171"/>
      <c r="D306" s="168"/>
      <c r="E306" s="172"/>
      <c r="G306" s="95"/>
      <c r="H306" s="95"/>
      <c r="I306" s="97"/>
      <c r="J306" s="92"/>
      <c r="M306" s="92"/>
    </row>
    <row r="307" spans="1:13" ht="15" outlineLevel="1" x14ac:dyDescent="0.2">
      <c r="A307" s="170" t="s">
        <v>596</v>
      </c>
      <c r="B307" s="183" t="s">
        <v>597</v>
      </c>
      <c r="C307" s="184" t="s">
        <v>192</v>
      </c>
      <c r="D307" s="161">
        <v>11219.712276787201</v>
      </c>
      <c r="E307" s="162"/>
      <c r="G307" s="95"/>
      <c r="H307" s="95"/>
      <c r="I307" s="97"/>
      <c r="J307" s="92"/>
      <c r="M307" s="92"/>
    </row>
    <row r="308" spans="1:13" ht="15" outlineLevel="1" x14ac:dyDescent="0.2">
      <c r="A308" s="170" t="s">
        <v>598</v>
      </c>
      <c r="B308" s="183" t="s">
        <v>599</v>
      </c>
      <c r="C308" s="184" t="s">
        <v>600</v>
      </c>
      <c r="D308" s="161">
        <v>8574.6899248128011</v>
      </c>
      <c r="E308" s="162"/>
      <c r="G308" s="95"/>
      <c r="H308" s="95"/>
      <c r="I308" s="97"/>
      <c r="J308" s="92"/>
      <c r="M308" s="92"/>
    </row>
    <row r="309" spans="1:13" ht="15" outlineLevel="1" x14ac:dyDescent="0.2">
      <c r="A309" s="170" t="s">
        <v>601</v>
      </c>
      <c r="B309" s="183" t="s">
        <v>602</v>
      </c>
      <c r="C309" s="184" t="s">
        <v>124</v>
      </c>
      <c r="D309" s="161">
        <v>30948.096000000001</v>
      </c>
      <c r="E309" s="162"/>
      <c r="G309" s="95"/>
      <c r="H309" s="95"/>
      <c r="I309" s="97"/>
      <c r="J309" s="92"/>
      <c r="M309" s="92"/>
    </row>
    <row r="310" spans="1:13" ht="15" outlineLevel="1" x14ac:dyDescent="0.2">
      <c r="A310" s="170" t="s">
        <v>603</v>
      </c>
      <c r="B310" s="183" t="s">
        <v>604</v>
      </c>
      <c r="C310" s="184" t="s">
        <v>287</v>
      </c>
      <c r="D310" s="161">
        <v>6746.6849280000006</v>
      </c>
      <c r="E310" s="162"/>
      <c r="G310" s="95"/>
      <c r="H310" s="95"/>
      <c r="I310" s="97"/>
      <c r="J310" s="92"/>
      <c r="M310" s="92"/>
    </row>
    <row r="311" spans="1:13" ht="15" outlineLevel="1" x14ac:dyDescent="0.2">
      <c r="A311" s="170" t="s">
        <v>605</v>
      </c>
      <c r="B311" s="183" t="s">
        <v>606</v>
      </c>
      <c r="C311" s="184" t="s">
        <v>287</v>
      </c>
      <c r="D311" s="161">
        <v>467.93521152</v>
      </c>
      <c r="E311" s="162"/>
      <c r="G311" s="95"/>
      <c r="H311" s="95"/>
      <c r="I311" s="97"/>
      <c r="J311" s="92"/>
      <c r="M311" s="92"/>
    </row>
    <row r="312" spans="1:13" ht="15" outlineLevel="1" x14ac:dyDescent="0.2">
      <c r="A312" s="170" t="s">
        <v>607</v>
      </c>
      <c r="B312" s="183" t="s">
        <v>608</v>
      </c>
      <c r="C312" s="184" t="s">
        <v>609</v>
      </c>
      <c r="D312" s="161">
        <v>1733.71233792</v>
      </c>
      <c r="E312" s="162"/>
      <c r="G312" s="95"/>
      <c r="H312" s="95"/>
      <c r="I312" s="97"/>
      <c r="J312" s="92"/>
      <c r="M312" s="92"/>
    </row>
    <row r="313" spans="1:13" ht="15" outlineLevel="1" x14ac:dyDescent="0.2">
      <c r="A313" s="170" t="s">
        <v>610</v>
      </c>
      <c r="B313" s="183" t="s">
        <v>611</v>
      </c>
      <c r="C313" s="184" t="s">
        <v>192</v>
      </c>
      <c r="D313" s="161">
        <v>20920.912895999998</v>
      </c>
      <c r="E313" s="162"/>
      <c r="G313" s="95"/>
      <c r="H313" s="95"/>
      <c r="I313" s="97"/>
      <c r="J313" s="92"/>
      <c r="M313" s="92"/>
    </row>
    <row r="314" spans="1:13" ht="15" outlineLevel="1" x14ac:dyDescent="0.2">
      <c r="A314" s="170" t="s">
        <v>612</v>
      </c>
      <c r="B314" s="183" t="s">
        <v>613</v>
      </c>
      <c r="C314" s="184" t="s">
        <v>287</v>
      </c>
      <c r="D314" s="161">
        <v>1484.6791990272</v>
      </c>
      <c r="E314" s="162"/>
      <c r="G314" s="95"/>
      <c r="H314" s="95"/>
      <c r="I314" s="97"/>
      <c r="J314" s="92"/>
      <c r="M314" s="92"/>
    </row>
    <row r="315" spans="1:13" ht="15" outlineLevel="1" x14ac:dyDescent="0.2">
      <c r="A315" s="170" t="s">
        <v>614</v>
      </c>
      <c r="B315" s="183" t="s">
        <v>615</v>
      </c>
      <c r="C315" s="184" t="s">
        <v>313</v>
      </c>
      <c r="D315" s="161">
        <v>69688.922572800002</v>
      </c>
      <c r="E315" s="162"/>
      <c r="G315" s="95"/>
      <c r="H315" s="95"/>
      <c r="I315" s="97"/>
      <c r="J315" s="92"/>
      <c r="M315" s="92"/>
    </row>
    <row r="316" spans="1:13" ht="30" outlineLevel="1" x14ac:dyDescent="0.2">
      <c r="A316" s="170" t="s">
        <v>616</v>
      </c>
      <c r="B316" s="183" t="s">
        <v>617</v>
      </c>
      <c r="C316" s="184" t="s">
        <v>287</v>
      </c>
      <c r="D316" s="161">
        <v>32924.6518576128</v>
      </c>
      <c r="E316" s="162"/>
      <c r="G316" s="95"/>
      <c r="H316" s="95"/>
      <c r="I316" s="97"/>
      <c r="J316" s="92"/>
      <c r="M316" s="92"/>
    </row>
    <row r="317" spans="1:13" ht="15" outlineLevel="1" x14ac:dyDescent="0.2">
      <c r="A317" s="170" t="s">
        <v>618</v>
      </c>
      <c r="B317" s="183" t="s">
        <v>619</v>
      </c>
      <c r="C317" s="184" t="s">
        <v>192</v>
      </c>
      <c r="D317" s="161">
        <v>1686.6712320000001</v>
      </c>
      <c r="E317" s="162"/>
      <c r="G317" s="95"/>
      <c r="H317" s="95"/>
      <c r="I317" s="97"/>
      <c r="J317" s="92"/>
      <c r="M317" s="92"/>
    </row>
    <row r="318" spans="1:13" ht="15" outlineLevel="1" x14ac:dyDescent="0.2">
      <c r="A318" s="170" t="s">
        <v>620</v>
      </c>
      <c r="B318" s="183" t="s">
        <v>621</v>
      </c>
      <c r="C318" s="184" t="s">
        <v>192</v>
      </c>
      <c r="D318" s="161">
        <v>6449.9917212671999</v>
      </c>
      <c r="E318" s="162"/>
      <c r="G318" s="95"/>
      <c r="H318" s="95"/>
      <c r="I318" s="97"/>
      <c r="J318" s="92"/>
      <c r="M318" s="92"/>
    </row>
    <row r="319" spans="1:13" ht="15" outlineLevel="1" x14ac:dyDescent="0.2">
      <c r="A319" s="170" t="s">
        <v>622</v>
      </c>
      <c r="B319" s="183" t="s">
        <v>623</v>
      </c>
      <c r="C319" s="184" t="s">
        <v>624</v>
      </c>
      <c r="D319" s="161">
        <v>6859.33599744</v>
      </c>
      <c r="E319" s="162"/>
      <c r="G319" s="95"/>
      <c r="H319" s="95"/>
      <c r="I319" s="97"/>
      <c r="J319" s="92"/>
      <c r="M319" s="92"/>
    </row>
    <row r="320" spans="1:13" ht="15" outlineLevel="1" x14ac:dyDescent="0.2">
      <c r="A320" s="170" t="s">
        <v>625</v>
      </c>
      <c r="B320" s="183" t="s">
        <v>626</v>
      </c>
      <c r="C320" s="184" t="s">
        <v>287</v>
      </c>
      <c r="D320" s="161">
        <v>2378.05169664</v>
      </c>
      <c r="E320" s="162"/>
      <c r="G320" s="95"/>
      <c r="H320" s="95"/>
      <c r="I320" s="97"/>
      <c r="J320" s="92"/>
      <c r="M320" s="92"/>
    </row>
    <row r="321" spans="1:13" ht="15" outlineLevel="1" x14ac:dyDescent="0.2">
      <c r="A321" s="170" t="s">
        <v>627</v>
      </c>
      <c r="B321" s="183" t="s">
        <v>628</v>
      </c>
      <c r="C321" s="184" t="s">
        <v>287</v>
      </c>
      <c r="D321" s="161">
        <v>837.45547776000001</v>
      </c>
      <c r="E321" s="162"/>
      <c r="G321" s="95"/>
      <c r="H321" s="95"/>
      <c r="I321" s="97"/>
      <c r="J321" s="92"/>
      <c r="M321" s="92"/>
    </row>
    <row r="322" spans="1:13" ht="15" outlineLevel="1" x14ac:dyDescent="0.2">
      <c r="A322" s="170" t="s">
        <v>629</v>
      </c>
      <c r="B322" s="183" t="s">
        <v>630</v>
      </c>
      <c r="C322" s="184" t="s">
        <v>287</v>
      </c>
      <c r="D322" s="161">
        <v>100.27183104</v>
      </c>
      <c r="E322" s="162"/>
      <c r="G322" s="95"/>
      <c r="H322" s="95"/>
      <c r="I322" s="97"/>
      <c r="J322" s="92"/>
      <c r="M322" s="92"/>
    </row>
    <row r="323" spans="1:13" ht="15" outlineLevel="1" x14ac:dyDescent="0.2">
      <c r="A323" s="170" t="s">
        <v>631</v>
      </c>
      <c r="B323" s="183" t="s">
        <v>632</v>
      </c>
      <c r="C323" s="184" t="s">
        <v>600</v>
      </c>
      <c r="D323" s="161">
        <v>7978.4191488000006</v>
      </c>
      <c r="E323" s="162"/>
      <c r="G323" s="95"/>
      <c r="H323" s="95"/>
      <c r="I323" s="97"/>
      <c r="J323" s="92"/>
      <c r="M323" s="92"/>
    </row>
    <row r="324" spans="1:13" ht="15" outlineLevel="1" x14ac:dyDescent="0.2">
      <c r="A324" s="170" t="s">
        <v>633</v>
      </c>
      <c r="B324" s="183" t="s">
        <v>634</v>
      </c>
      <c r="C324" s="184" t="s">
        <v>287</v>
      </c>
      <c r="D324" s="161">
        <v>70774.173265612801</v>
      </c>
      <c r="E324" s="162"/>
      <c r="G324" s="95"/>
      <c r="H324" s="95"/>
      <c r="I324" s="97"/>
      <c r="J324" s="92"/>
      <c r="M324" s="92"/>
    </row>
    <row r="325" spans="1:13" ht="15" outlineLevel="1" x14ac:dyDescent="0.2">
      <c r="A325" s="170" t="s">
        <v>635</v>
      </c>
      <c r="B325" s="183" t="s">
        <v>636</v>
      </c>
      <c r="C325" s="184" t="s">
        <v>192</v>
      </c>
      <c r="D325" s="161">
        <v>26232.844093440002</v>
      </c>
      <c r="E325" s="162"/>
      <c r="G325" s="95"/>
      <c r="H325" s="95"/>
      <c r="I325" s="97"/>
      <c r="J325" s="92"/>
      <c r="M325" s="92"/>
    </row>
    <row r="326" spans="1:13" ht="15" outlineLevel="1" x14ac:dyDescent="0.2">
      <c r="A326" s="170" t="s">
        <v>637</v>
      </c>
      <c r="B326" s="183" t="s">
        <v>638</v>
      </c>
      <c r="C326" s="184" t="s">
        <v>192</v>
      </c>
      <c r="D326" s="161">
        <v>16329.824750591999</v>
      </c>
      <c r="E326" s="162"/>
      <c r="G326" s="95"/>
      <c r="H326" s="95"/>
      <c r="I326" s="97"/>
      <c r="J326" s="92"/>
      <c r="M326" s="92"/>
    </row>
    <row r="327" spans="1:13" ht="15" outlineLevel="1" x14ac:dyDescent="0.2">
      <c r="A327" s="170" t="s">
        <v>639</v>
      </c>
      <c r="B327" s="183" t="s">
        <v>640</v>
      </c>
      <c r="C327" s="184" t="s">
        <v>287</v>
      </c>
      <c r="D327" s="161">
        <v>75022.727884492793</v>
      </c>
      <c r="E327" s="162"/>
      <c r="G327" s="95"/>
      <c r="H327" s="95"/>
      <c r="I327" s="97"/>
      <c r="J327" s="92"/>
      <c r="M327" s="92"/>
    </row>
    <row r="328" spans="1:13" ht="15" outlineLevel="1" x14ac:dyDescent="0.2">
      <c r="A328" s="170" t="s">
        <v>641</v>
      </c>
      <c r="B328" s="183" t="s">
        <v>642</v>
      </c>
      <c r="C328" s="184" t="s">
        <v>609</v>
      </c>
      <c r="D328" s="161">
        <v>161852.35246080003</v>
      </c>
      <c r="E328" s="162"/>
      <c r="G328" s="95"/>
      <c r="H328" s="95"/>
      <c r="I328" s="97"/>
      <c r="J328" s="92"/>
      <c r="M328" s="92"/>
    </row>
    <row r="329" spans="1:13" ht="15" outlineLevel="1" x14ac:dyDescent="0.2">
      <c r="A329" s="170" t="s">
        <v>643</v>
      </c>
      <c r="B329" s="183" t="s">
        <v>644</v>
      </c>
      <c r="C329" s="184" t="s">
        <v>287</v>
      </c>
      <c r="D329" s="161">
        <v>817.02973440000005</v>
      </c>
      <c r="E329" s="162"/>
      <c r="G329" s="95"/>
      <c r="H329" s="95"/>
      <c r="I329" s="97"/>
      <c r="J329" s="92"/>
      <c r="M329" s="92"/>
    </row>
    <row r="330" spans="1:13" ht="15" outlineLevel="1" x14ac:dyDescent="0.2">
      <c r="A330" s="170" t="s">
        <v>645</v>
      </c>
      <c r="B330" s="183" t="s">
        <v>646</v>
      </c>
      <c r="C330" s="184" t="s">
        <v>287</v>
      </c>
      <c r="D330" s="161">
        <v>5428.5436231679996</v>
      </c>
      <c r="E330" s="162"/>
      <c r="G330" s="95"/>
      <c r="H330" s="95"/>
      <c r="I330" s="97"/>
      <c r="J330" s="92"/>
      <c r="M330" s="92"/>
    </row>
    <row r="331" spans="1:13" ht="15" outlineLevel="1" x14ac:dyDescent="0.2">
      <c r="A331" s="170" t="s">
        <v>647</v>
      </c>
      <c r="B331" s="183" t="s">
        <v>648</v>
      </c>
      <c r="C331" s="184" t="s">
        <v>233</v>
      </c>
      <c r="D331" s="161">
        <v>2135.4186240000004</v>
      </c>
      <c r="E331" s="162"/>
      <c r="G331" s="95"/>
      <c r="H331" s="95"/>
      <c r="I331" s="97"/>
      <c r="J331" s="92"/>
      <c r="M331" s="92"/>
    </row>
    <row r="332" spans="1:13" ht="15" outlineLevel="1" x14ac:dyDescent="0.2">
      <c r="A332" s="170" t="s">
        <v>649</v>
      </c>
      <c r="B332" s="183" t="s">
        <v>650</v>
      </c>
      <c r="C332" s="184" t="s">
        <v>287</v>
      </c>
      <c r="D332" s="161">
        <v>1720.7141376000002</v>
      </c>
      <c r="E332" s="162"/>
      <c r="G332" s="95"/>
      <c r="H332" s="95"/>
      <c r="I332" s="97"/>
      <c r="J332" s="92"/>
      <c r="M332" s="92"/>
    </row>
    <row r="333" spans="1:13" ht="15" outlineLevel="1" x14ac:dyDescent="0.2">
      <c r="A333" s="170" t="s">
        <v>651</v>
      </c>
      <c r="B333" s="183" t="s">
        <v>652</v>
      </c>
      <c r="C333" s="184" t="s">
        <v>233</v>
      </c>
      <c r="D333" s="161">
        <v>16165.552257024001</v>
      </c>
      <c r="E333" s="162"/>
      <c r="G333" s="95"/>
      <c r="H333" s="95"/>
      <c r="I333" s="97"/>
      <c r="J333" s="92"/>
      <c r="M333" s="92"/>
    </row>
    <row r="334" spans="1:13" ht="15" outlineLevel="1" x14ac:dyDescent="0.2">
      <c r="A334" s="170" t="s">
        <v>653</v>
      </c>
      <c r="B334" s="183" t="s">
        <v>654</v>
      </c>
      <c r="C334" s="184" t="s">
        <v>287</v>
      </c>
      <c r="D334" s="161">
        <v>1831.7187683328</v>
      </c>
      <c r="E334" s="162"/>
      <c r="G334" s="95"/>
      <c r="H334" s="95"/>
      <c r="I334" s="97"/>
      <c r="J334" s="92"/>
      <c r="M334" s="92"/>
    </row>
    <row r="335" spans="1:13" ht="15" outlineLevel="1" x14ac:dyDescent="0.2">
      <c r="A335" s="170" t="s">
        <v>655</v>
      </c>
      <c r="B335" s="183" t="s">
        <v>656</v>
      </c>
      <c r="C335" s="184" t="s">
        <v>313</v>
      </c>
      <c r="D335" s="161">
        <v>39403.115827199996</v>
      </c>
      <c r="E335" s="162"/>
      <c r="G335" s="95"/>
      <c r="H335" s="95"/>
      <c r="I335" s="97"/>
      <c r="J335" s="92"/>
      <c r="M335" s="92"/>
    </row>
    <row r="336" spans="1:13" ht="15" outlineLevel="1" x14ac:dyDescent="0.2">
      <c r="A336" s="170" t="s">
        <v>657</v>
      </c>
      <c r="B336" s="183" t="s">
        <v>658</v>
      </c>
      <c r="C336" s="184" t="s">
        <v>600</v>
      </c>
      <c r="D336" s="161">
        <v>105502.4677788672</v>
      </c>
      <c r="E336" s="162"/>
      <c r="G336" s="95"/>
      <c r="H336" s="95"/>
      <c r="I336" s="97"/>
      <c r="J336" s="92"/>
      <c r="M336" s="92"/>
    </row>
    <row r="337" spans="1:13" ht="15" outlineLevel="1" x14ac:dyDescent="0.2">
      <c r="A337" s="170" t="s">
        <v>659</v>
      </c>
      <c r="B337" s="183" t="s">
        <v>660</v>
      </c>
      <c r="C337" s="184" t="s">
        <v>287</v>
      </c>
      <c r="D337" s="161">
        <v>4014.5870131199999</v>
      </c>
      <c r="E337" s="162"/>
      <c r="G337" s="95"/>
      <c r="H337" s="95"/>
      <c r="I337" s="97"/>
      <c r="J337" s="92"/>
      <c r="M337" s="92"/>
    </row>
    <row r="338" spans="1:13" ht="15" outlineLevel="1" x14ac:dyDescent="0.2">
      <c r="A338" s="170" t="s">
        <v>661</v>
      </c>
      <c r="B338" s="183" t="s">
        <v>662</v>
      </c>
      <c r="C338" s="184" t="s">
        <v>192</v>
      </c>
      <c r="D338" s="161">
        <v>1213.1653632</v>
      </c>
      <c r="E338" s="162"/>
      <c r="G338" s="95"/>
      <c r="H338" s="95"/>
      <c r="I338" s="97"/>
      <c r="J338" s="92"/>
      <c r="M338" s="92"/>
    </row>
    <row r="339" spans="1:13" ht="30" outlineLevel="1" x14ac:dyDescent="0.2">
      <c r="A339" s="170" t="s">
        <v>663</v>
      </c>
      <c r="B339" s="183" t="s">
        <v>664</v>
      </c>
      <c r="C339" s="184" t="s">
        <v>192</v>
      </c>
      <c r="D339" s="161">
        <v>10859.686886399999</v>
      </c>
      <c r="E339" s="162"/>
      <c r="G339" s="95"/>
      <c r="H339" s="95"/>
      <c r="I339" s="97"/>
      <c r="J339" s="92"/>
      <c r="M339" s="92"/>
    </row>
    <row r="340" spans="1:13" ht="15" outlineLevel="1" x14ac:dyDescent="0.2">
      <c r="A340" s="170" t="s">
        <v>665</v>
      </c>
      <c r="B340" s="183" t="s">
        <v>666</v>
      </c>
      <c r="C340" s="184" t="s">
        <v>287</v>
      </c>
      <c r="D340" s="161">
        <v>50.185432473600002</v>
      </c>
      <c r="E340" s="162"/>
      <c r="G340" s="95"/>
      <c r="H340" s="95"/>
      <c r="I340" s="97"/>
      <c r="J340" s="92"/>
      <c r="M340" s="92"/>
    </row>
    <row r="341" spans="1:13" ht="15" outlineLevel="1" x14ac:dyDescent="0.2">
      <c r="A341" s="170" t="s">
        <v>667</v>
      </c>
      <c r="B341" s="183" t="s">
        <v>668</v>
      </c>
      <c r="C341" s="184" t="s">
        <v>362</v>
      </c>
      <c r="D341" s="161">
        <v>39857.433876479998</v>
      </c>
      <c r="E341" s="162"/>
      <c r="G341" s="95"/>
      <c r="H341" s="95"/>
      <c r="I341" s="97"/>
      <c r="J341" s="92"/>
      <c r="M341" s="92"/>
    </row>
    <row r="342" spans="1:13" ht="15" outlineLevel="1" x14ac:dyDescent="0.2">
      <c r="A342" s="170" t="s">
        <v>669</v>
      </c>
      <c r="B342" s="183" t="s">
        <v>670</v>
      </c>
      <c r="C342" s="184" t="s">
        <v>362</v>
      </c>
      <c r="D342" s="161">
        <v>44395.662673920007</v>
      </c>
      <c r="E342" s="162"/>
      <c r="G342" s="95"/>
      <c r="H342" s="95"/>
      <c r="I342" s="97"/>
      <c r="J342" s="92"/>
      <c r="M342" s="92"/>
    </row>
    <row r="343" spans="1:13" ht="15" outlineLevel="1" x14ac:dyDescent="0.2">
      <c r="A343" s="170" t="s">
        <v>671</v>
      </c>
      <c r="B343" s="183" t="s">
        <v>672</v>
      </c>
      <c r="C343" s="184" t="s">
        <v>362</v>
      </c>
      <c r="D343" s="161">
        <v>30118.687027200001</v>
      </c>
      <c r="E343" s="162"/>
      <c r="G343" s="95"/>
      <c r="H343" s="95"/>
      <c r="I343" s="97"/>
      <c r="J343" s="92"/>
      <c r="M343" s="92"/>
    </row>
    <row r="344" spans="1:13" ht="15" outlineLevel="1" x14ac:dyDescent="0.2">
      <c r="A344" s="170" t="s">
        <v>673</v>
      </c>
      <c r="B344" s="183" t="s">
        <v>674</v>
      </c>
      <c r="C344" s="184" t="s">
        <v>287</v>
      </c>
      <c r="D344" s="161">
        <v>1526.8552642560003</v>
      </c>
      <c r="E344" s="162"/>
      <c r="G344" s="95"/>
      <c r="H344" s="95"/>
      <c r="I344" s="97"/>
      <c r="J344" s="92"/>
      <c r="M344" s="92"/>
    </row>
    <row r="345" spans="1:13" ht="15" outlineLevel="1" x14ac:dyDescent="0.2">
      <c r="A345" s="170" t="s">
        <v>675</v>
      </c>
      <c r="B345" s="183" t="s">
        <v>676</v>
      </c>
      <c r="C345" s="184" t="s">
        <v>287</v>
      </c>
      <c r="D345" s="161">
        <v>2822.3425628160003</v>
      </c>
      <c r="E345" s="162"/>
      <c r="G345" s="95"/>
      <c r="H345" s="95"/>
      <c r="I345" s="97"/>
      <c r="J345" s="92"/>
      <c r="M345" s="92"/>
    </row>
    <row r="346" spans="1:13" ht="15" outlineLevel="1" x14ac:dyDescent="0.2">
      <c r="A346" s="170" t="s">
        <v>677</v>
      </c>
      <c r="B346" s="160" t="s">
        <v>678</v>
      </c>
      <c r="C346" s="170" t="s">
        <v>287</v>
      </c>
      <c r="D346" s="161">
        <v>2426.7021035520002</v>
      </c>
      <c r="E346" s="162"/>
      <c r="G346" s="95"/>
      <c r="H346" s="95"/>
      <c r="I346" s="97"/>
      <c r="J346" s="92"/>
      <c r="M346" s="92"/>
    </row>
    <row r="347" spans="1:13" ht="15" outlineLevel="1" x14ac:dyDescent="0.2">
      <c r="A347" s="170" t="s">
        <v>679</v>
      </c>
      <c r="B347" s="160" t="s">
        <v>674</v>
      </c>
      <c r="C347" s="170" t="s">
        <v>287</v>
      </c>
      <c r="D347" s="161">
        <v>1526.8552642560003</v>
      </c>
      <c r="E347" s="162"/>
      <c r="G347" s="95"/>
      <c r="H347" s="95"/>
      <c r="I347" s="97"/>
      <c r="J347" s="92"/>
      <c r="M347" s="92"/>
    </row>
    <row r="348" spans="1:13" ht="15" outlineLevel="1" x14ac:dyDescent="0.2">
      <c r="A348" s="170" t="s">
        <v>680</v>
      </c>
      <c r="B348" s="160" t="s">
        <v>676</v>
      </c>
      <c r="C348" s="170" t="s">
        <v>287</v>
      </c>
      <c r="D348" s="161">
        <v>1558.4223221760001</v>
      </c>
      <c r="E348" s="162"/>
      <c r="G348" s="95"/>
      <c r="H348" s="95"/>
      <c r="I348" s="97"/>
      <c r="J348" s="92"/>
      <c r="M348" s="92"/>
    </row>
    <row r="349" spans="1:13" ht="30" outlineLevel="1" x14ac:dyDescent="0.2">
      <c r="A349" s="170" t="s">
        <v>681</v>
      </c>
      <c r="B349" s="160" t="s">
        <v>682</v>
      </c>
      <c r="C349" s="170" t="s">
        <v>313</v>
      </c>
      <c r="D349" s="161">
        <v>57101.094005760002</v>
      </c>
      <c r="E349" s="162"/>
      <c r="G349" s="95"/>
      <c r="H349" s="95"/>
      <c r="I349" s="97"/>
      <c r="J349" s="92"/>
      <c r="M349" s="92"/>
    </row>
    <row r="350" spans="1:13" ht="15" outlineLevel="1" x14ac:dyDescent="0.2">
      <c r="A350" s="170" t="s">
        <v>683</v>
      </c>
      <c r="B350" s="160" t="s">
        <v>684</v>
      </c>
      <c r="C350" s="170" t="s">
        <v>192</v>
      </c>
      <c r="D350" s="161">
        <v>9998.5746840576012</v>
      </c>
      <c r="E350" s="162"/>
      <c r="G350" s="95"/>
      <c r="H350" s="95"/>
      <c r="I350" s="97"/>
      <c r="J350" s="92"/>
      <c r="M350" s="92"/>
    </row>
    <row r="351" spans="1:13" ht="15" outlineLevel="1" x14ac:dyDescent="0.2">
      <c r="A351" s="170" t="s">
        <v>685</v>
      </c>
      <c r="B351" s="160" t="s">
        <v>686</v>
      </c>
      <c r="C351" s="170" t="s">
        <v>192</v>
      </c>
      <c r="D351" s="161">
        <v>149476.82783231998</v>
      </c>
      <c r="E351" s="162"/>
      <c r="G351" s="95"/>
      <c r="H351" s="95"/>
      <c r="I351" s="97"/>
      <c r="J351" s="92"/>
      <c r="M351" s="92"/>
    </row>
    <row r="352" spans="1:13" ht="15" outlineLevel="1" x14ac:dyDescent="0.2">
      <c r="A352" s="170" t="s">
        <v>687</v>
      </c>
      <c r="B352" s="160" t="s">
        <v>688</v>
      </c>
      <c r="C352" s="170" t="s">
        <v>287</v>
      </c>
      <c r="D352" s="161">
        <v>111163.08498432</v>
      </c>
      <c r="E352" s="162"/>
      <c r="G352" s="95"/>
      <c r="H352" s="95"/>
      <c r="I352" s="97"/>
      <c r="J352" s="92"/>
      <c r="M352" s="92"/>
    </row>
    <row r="353" spans="1:13" ht="15" outlineLevel="1" x14ac:dyDescent="0.2">
      <c r="A353" s="170" t="s">
        <v>689</v>
      </c>
      <c r="B353" s="160" t="s">
        <v>690</v>
      </c>
      <c r="C353" s="170" t="s">
        <v>313</v>
      </c>
      <c r="D353" s="161">
        <v>355583.71964928001</v>
      </c>
      <c r="E353" s="162"/>
      <c r="G353" s="95"/>
      <c r="H353" s="95"/>
      <c r="I353" s="97"/>
      <c r="J353" s="92"/>
      <c r="M353" s="92"/>
    </row>
    <row r="354" spans="1:13" ht="15" outlineLevel="1" x14ac:dyDescent="0.2">
      <c r="A354" s="170" t="s">
        <v>691</v>
      </c>
      <c r="B354" s="160" t="s">
        <v>692</v>
      </c>
      <c r="C354" s="170" t="s">
        <v>287</v>
      </c>
      <c r="D354" s="161">
        <v>64419.080785920007</v>
      </c>
      <c r="E354" s="162"/>
      <c r="G354" s="95"/>
      <c r="H354" s="95"/>
      <c r="I354" s="97"/>
      <c r="J354" s="92"/>
      <c r="M354" s="92"/>
    </row>
    <row r="355" spans="1:13" ht="15" outlineLevel="1" x14ac:dyDescent="0.2">
      <c r="A355" s="170" t="s">
        <v>693</v>
      </c>
      <c r="B355" s="160" t="s">
        <v>694</v>
      </c>
      <c r="C355" s="170" t="s">
        <v>287</v>
      </c>
      <c r="D355" s="161">
        <v>3091.590998016</v>
      </c>
      <c r="E355" s="162"/>
      <c r="G355" s="95"/>
      <c r="H355" s="95"/>
      <c r="I355" s="97"/>
      <c r="J355" s="92"/>
      <c r="M355" s="92"/>
    </row>
    <row r="356" spans="1:13" ht="15" outlineLevel="1" x14ac:dyDescent="0.2">
      <c r="A356" s="170" t="s">
        <v>695</v>
      </c>
      <c r="B356" s="160" t="s">
        <v>696</v>
      </c>
      <c r="C356" s="170" t="s">
        <v>287</v>
      </c>
      <c r="D356" s="161">
        <v>3755.118176256</v>
      </c>
      <c r="E356" s="162"/>
      <c r="G356" s="95"/>
      <c r="H356" s="95"/>
      <c r="I356" s="97"/>
      <c r="J356" s="92"/>
      <c r="M356" s="92"/>
    </row>
    <row r="357" spans="1:13" ht="15" outlineLevel="1" x14ac:dyDescent="0.2">
      <c r="A357" s="170" t="s">
        <v>697</v>
      </c>
      <c r="B357" s="160" t="s">
        <v>698</v>
      </c>
      <c r="C357" s="170" t="s">
        <v>192</v>
      </c>
      <c r="D357" s="161">
        <v>20605.242316800002</v>
      </c>
      <c r="E357" s="162"/>
      <c r="G357" s="95"/>
      <c r="H357" s="95"/>
      <c r="I357" s="97"/>
      <c r="J357" s="92"/>
      <c r="M357" s="92"/>
    </row>
    <row r="358" spans="1:13" ht="15" outlineLevel="1" x14ac:dyDescent="0.2">
      <c r="A358" s="170" t="s">
        <v>699</v>
      </c>
      <c r="B358" s="160" t="s">
        <v>700</v>
      </c>
      <c r="C358" s="170" t="s">
        <v>287</v>
      </c>
      <c r="D358" s="161">
        <v>5663.6253603840014</v>
      </c>
      <c r="E358" s="162"/>
      <c r="G358" s="95"/>
      <c r="H358" s="95"/>
      <c r="I358" s="97"/>
      <c r="J358" s="92"/>
      <c r="M358" s="92"/>
    </row>
    <row r="359" spans="1:13" ht="15" outlineLevel="1" x14ac:dyDescent="0.2">
      <c r="A359" s="170" t="s">
        <v>701</v>
      </c>
      <c r="B359" s="160" t="s">
        <v>702</v>
      </c>
      <c r="C359" s="170" t="s">
        <v>609</v>
      </c>
      <c r="D359" s="161">
        <v>280135.97537280002</v>
      </c>
      <c r="E359" s="162"/>
      <c r="G359" s="95"/>
      <c r="H359" s="95"/>
      <c r="I359" s="97"/>
      <c r="J359" s="92"/>
      <c r="M359" s="92"/>
    </row>
    <row r="360" spans="1:13" ht="15" outlineLevel="1" x14ac:dyDescent="0.2">
      <c r="A360" s="170" t="s">
        <v>703</v>
      </c>
      <c r="B360" s="160" t="s">
        <v>704</v>
      </c>
      <c r="C360" s="170" t="s">
        <v>287</v>
      </c>
      <c r="D360" s="161">
        <v>3213.6502886400003</v>
      </c>
      <c r="E360" s="162"/>
      <c r="G360" s="95"/>
      <c r="H360" s="95"/>
      <c r="I360" s="97"/>
      <c r="J360" s="92"/>
      <c r="M360" s="92"/>
    </row>
    <row r="361" spans="1:13" ht="30" outlineLevel="1" x14ac:dyDescent="0.2">
      <c r="A361" s="170" t="s">
        <v>705</v>
      </c>
      <c r="B361" s="160" t="s">
        <v>706</v>
      </c>
      <c r="C361" s="170" t="s">
        <v>287</v>
      </c>
      <c r="D361" s="161">
        <v>204.77736161280001</v>
      </c>
      <c r="E361" s="162"/>
      <c r="G361" s="95"/>
      <c r="H361" s="95"/>
      <c r="I361" s="97"/>
      <c r="J361" s="92"/>
      <c r="M361" s="92"/>
    </row>
    <row r="362" spans="1:13" ht="15" outlineLevel="1" x14ac:dyDescent="0.2">
      <c r="A362" s="170" t="s">
        <v>707</v>
      </c>
      <c r="B362" s="160" t="s">
        <v>708</v>
      </c>
      <c r="C362" s="170" t="s">
        <v>192</v>
      </c>
      <c r="D362" s="161">
        <v>22426.22828544</v>
      </c>
      <c r="E362" s="162"/>
      <c r="G362" s="95"/>
      <c r="H362" s="95"/>
      <c r="I362" s="97"/>
      <c r="J362" s="92"/>
      <c r="M362" s="92"/>
    </row>
    <row r="363" spans="1:13" ht="15" outlineLevel="1" x14ac:dyDescent="0.2">
      <c r="A363" s="170" t="s">
        <v>709</v>
      </c>
      <c r="B363" s="160" t="s">
        <v>710</v>
      </c>
      <c r="C363" s="170" t="s">
        <v>287</v>
      </c>
      <c r="D363" s="161">
        <v>125760.06394368</v>
      </c>
      <c r="E363" s="162"/>
      <c r="G363" s="95"/>
      <c r="H363" s="95"/>
      <c r="I363" s="97"/>
      <c r="J363" s="92"/>
      <c r="M363" s="92"/>
    </row>
    <row r="364" spans="1:13" ht="15" outlineLevel="1" x14ac:dyDescent="0.2">
      <c r="A364" s="170" t="s">
        <v>711</v>
      </c>
      <c r="B364" s="160" t="s">
        <v>712</v>
      </c>
      <c r="C364" s="170" t="s">
        <v>192</v>
      </c>
      <c r="D364" s="161">
        <v>47468.746710528001</v>
      </c>
      <c r="E364" s="162"/>
      <c r="G364" s="95"/>
      <c r="H364" s="95"/>
      <c r="I364" s="97"/>
      <c r="J364" s="92"/>
      <c r="M364" s="92"/>
    </row>
    <row r="365" spans="1:13" ht="15" outlineLevel="1" x14ac:dyDescent="0.2">
      <c r="A365" s="170" t="s">
        <v>713</v>
      </c>
      <c r="B365" s="160" t="s">
        <v>714</v>
      </c>
      <c r="C365" s="170" t="s">
        <v>287</v>
      </c>
      <c r="D365" s="161">
        <v>779.89201919999994</v>
      </c>
      <c r="E365" s="162"/>
      <c r="G365" s="95"/>
      <c r="H365" s="95"/>
      <c r="I365" s="97"/>
      <c r="J365" s="92"/>
      <c r="M365" s="92"/>
    </row>
    <row r="366" spans="1:13" ht="15" outlineLevel="1" x14ac:dyDescent="0.2">
      <c r="A366" s="170" t="s">
        <v>715</v>
      </c>
      <c r="B366" s="160" t="s">
        <v>716</v>
      </c>
      <c r="C366" s="170" t="s">
        <v>287</v>
      </c>
      <c r="D366" s="161">
        <v>126.392024064</v>
      </c>
      <c r="E366" s="162"/>
      <c r="G366" s="95"/>
      <c r="H366" s="95"/>
      <c r="I366" s="97"/>
      <c r="J366" s="92"/>
      <c r="M366" s="92"/>
    </row>
    <row r="367" spans="1:13" ht="15" outlineLevel="1" x14ac:dyDescent="0.2">
      <c r="A367" s="170" t="s">
        <v>717</v>
      </c>
      <c r="B367" s="160" t="s">
        <v>718</v>
      </c>
      <c r="C367" s="170" t="s">
        <v>287</v>
      </c>
      <c r="D367" s="161">
        <v>1632.82154496</v>
      </c>
      <c r="E367" s="162"/>
      <c r="G367" s="95"/>
      <c r="H367" s="95"/>
      <c r="I367" s="97"/>
      <c r="J367" s="92"/>
      <c r="M367" s="92"/>
    </row>
    <row r="368" spans="1:13" ht="15" outlineLevel="1" x14ac:dyDescent="0.2">
      <c r="A368" s="170" t="s">
        <v>719</v>
      </c>
      <c r="B368" s="160" t="s">
        <v>720</v>
      </c>
      <c r="C368" s="170" t="s">
        <v>287</v>
      </c>
      <c r="D368" s="161">
        <v>8076.6236470272006</v>
      </c>
      <c r="E368" s="162"/>
      <c r="G368" s="95"/>
      <c r="H368" s="95"/>
      <c r="I368" s="97"/>
      <c r="J368" s="92"/>
      <c r="M368" s="92"/>
    </row>
    <row r="369" spans="1:13" ht="15" outlineLevel="1" x14ac:dyDescent="0.2">
      <c r="A369" s="170" t="s">
        <v>721</v>
      </c>
      <c r="B369" s="160" t="s">
        <v>722</v>
      </c>
      <c r="C369" s="170" t="s">
        <v>313</v>
      </c>
      <c r="D369" s="161">
        <v>15933.31774464</v>
      </c>
      <c r="E369" s="162"/>
      <c r="G369" s="95"/>
      <c r="H369" s="95"/>
      <c r="I369" s="97"/>
      <c r="J369" s="92"/>
      <c r="M369" s="92"/>
    </row>
    <row r="370" spans="1:13" ht="15" outlineLevel="1" x14ac:dyDescent="0.2">
      <c r="A370" s="170" t="s">
        <v>723</v>
      </c>
      <c r="B370" s="160" t="s">
        <v>724</v>
      </c>
      <c r="C370" s="170" t="s">
        <v>287</v>
      </c>
      <c r="D370" s="161">
        <v>73.037506559999997</v>
      </c>
      <c r="E370" s="162"/>
      <c r="G370" s="95"/>
      <c r="H370" s="95"/>
      <c r="I370" s="97"/>
      <c r="J370" s="92"/>
      <c r="M370" s="92"/>
    </row>
    <row r="371" spans="1:13" ht="15" outlineLevel="1" x14ac:dyDescent="0.2">
      <c r="A371" s="170" t="s">
        <v>725</v>
      </c>
      <c r="B371" s="160" t="s">
        <v>726</v>
      </c>
      <c r="C371" s="170" t="s">
        <v>287</v>
      </c>
      <c r="D371" s="161">
        <v>60.658268160000006</v>
      </c>
      <c r="E371" s="162"/>
      <c r="G371" s="95"/>
      <c r="H371" s="95"/>
      <c r="I371" s="97"/>
      <c r="J371" s="92"/>
      <c r="M371" s="92"/>
    </row>
    <row r="372" spans="1:13" ht="15" outlineLevel="1" x14ac:dyDescent="0.2">
      <c r="A372" s="170" t="s">
        <v>727</v>
      </c>
      <c r="B372" s="160" t="s">
        <v>728</v>
      </c>
      <c r="C372" s="170" t="s">
        <v>287</v>
      </c>
      <c r="D372" s="161">
        <v>20857.159818240001</v>
      </c>
      <c r="E372" s="162"/>
      <c r="G372" s="95"/>
      <c r="H372" s="95"/>
      <c r="I372" s="97"/>
      <c r="J372" s="92"/>
      <c r="M372" s="92"/>
    </row>
    <row r="373" spans="1:13" ht="30" outlineLevel="1" x14ac:dyDescent="0.2">
      <c r="A373" s="170" t="s">
        <v>729</v>
      </c>
      <c r="B373" s="160" t="s">
        <v>730</v>
      </c>
      <c r="C373" s="170" t="s">
        <v>313</v>
      </c>
      <c r="D373" s="161">
        <v>111361.15279872</v>
      </c>
      <c r="E373" s="162"/>
      <c r="G373" s="95"/>
      <c r="H373" s="95"/>
      <c r="I373" s="97"/>
      <c r="J373" s="92"/>
      <c r="M373" s="92"/>
    </row>
    <row r="374" spans="1:13" ht="15" outlineLevel="1" x14ac:dyDescent="0.2">
      <c r="A374" s="170" t="s">
        <v>731</v>
      </c>
      <c r="B374" s="160" t="s">
        <v>732</v>
      </c>
      <c r="C374" s="170" t="s">
        <v>362</v>
      </c>
      <c r="D374" s="161">
        <v>9944.6507215872007</v>
      </c>
      <c r="E374" s="162"/>
      <c r="G374" s="95"/>
      <c r="H374" s="95"/>
      <c r="I374" s="97"/>
      <c r="J374" s="92"/>
      <c r="M374" s="92"/>
    </row>
    <row r="375" spans="1:13" ht="15" outlineLevel="1" x14ac:dyDescent="0.2">
      <c r="A375" s="170" t="s">
        <v>733</v>
      </c>
      <c r="B375" s="160" t="s">
        <v>734</v>
      </c>
      <c r="C375" s="170" t="s">
        <v>362</v>
      </c>
      <c r="D375" s="161">
        <v>4812.2184809472001</v>
      </c>
      <c r="E375" s="162"/>
      <c r="G375" s="95"/>
      <c r="H375" s="95"/>
      <c r="I375" s="97"/>
      <c r="J375" s="92"/>
      <c r="M375" s="92"/>
    </row>
    <row r="376" spans="1:13" ht="15" outlineLevel="1" x14ac:dyDescent="0.2">
      <c r="A376" s="170" t="s">
        <v>735</v>
      </c>
      <c r="B376" s="160" t="s">
        <v>736</v>
      </c>
      <c r="C376" s="170" t="s">
        <v>287</v>
      </c>
      <c r="D376" s="161">
        <v>45501.128663039999</v>
      </c>
      <c r="E376" s="162"/>
      <c r="G376" s="95"/>
      <c r="H376" s="95"/>
      <c r="I376" s="97"/>
      <c r="J376" s="92"/>
      <c r="M376" s="92"/>
    </row>
    <row r="377" spans="1:13" ht="15" outlineLevel="1" x14ac:dyDescent="0.2">
      <c r="A377" s="170" t="s">
        <v>737</v>
      </c>
      <c r="B377" s="160" t="s">
        <v>738</v>
      </c>
      <c r="C377" s="170" t="s">
        <v>287</v>
      </c>
      <c r="D377" s="161">
        <v>17568.491344896</v>
      </c>
      <c r="E377" s="162"/>
      <c r="G377" s="95"/>
      <c r="H377" s="95"/>
      <c r="I377" s="97"/>
      <c r="J377" s="92"/>
      <c r="M377" s="92"/>
    </row>
    <row r="378" spans="1:13" ht="15" outlineLevel="1" x14ac:dyDescent="0.2">
      <c r="A378" s="170" t="s">
        <v>739</v>
      </c>
      <c r="B378" s="160" t="s">
        <v>740</v>
      </c>
      <c r="C378" s="170" t="s">
        <v>600</v>
      </c>
      <c r="D378" s="161">
        <v>3411.3467258879996</v>
      </c>
      <c r="E378" s="162"/>
      <c r="G378" s="95"/>
      <c r="H378" s="95"/>
      <c r="I378" s="97"/>
      <c r="J378" s="92"/>
      <c r="M378" s="92"/>
    </row>
    <row r="379" spans="1:13" ht="15" outlineLevel="1" x14ac:dyDescent="0.2">
      <c r="A379" s="170" t="s">
        <v>741</v>
      </c>
      <c r="B379" s="160" t="s">
        <v>742</v>
      </c>
      <c r="C379" s="170" t="s">
        <v>287</v>
      </c>
      <c r="D379" s="161">
        <v>3750.9092351999998</v>
      </c>
      <c r="E379" s="162"/>
      <c r="G379" s="95"/>
      <c r="H379" s="95"/>
      <c r="I379" s="97"/>
      <c r="J379" s="92"/>
      <c r="M379" s="92"/>
    </row>
    <row r="380" spans="1:13" ht="15" outlineLevel="1" x14ac:dyDescent="0.2">
      <c r="A380" s="170" t="s">
        <v>743</v>
      </c>
      <c r="B380" s="160" t="s">
        <v>744</v>
      </c>
      <c r="C380" s="170" t="s">
        <v>287</v>
      </c>
      <c r="D380" s="161">
        <v>5437.5804672000004</v>
      </c>
      <c r="E380" s="162"/>
      <c r="G380" s="95"/>
      <c r="H380" s="95"/>
      <c r="I380" s="97"/>
      <c r="J380" s="92"/>
      <c r="M380" s="92"/>
    </row>
    <row r="381" spans="1:13" ht="15" outlineLevel="1" x14ac:dyDescent="0.2">
      <c r="A381" s="170" t="s">
        <v>745</v>
      </c>
      <c r="B381" s="160" t="s">
        <v>746</v>
      </c>
      <c r="C381" s="170" t="s">
        <v>287</v>
      </c>
      <c r="D381" s="161">
        <v>31071.888384000002</v>
      </c>
      <c r="E381" s="162"/>
      <c r="G381" s="95"/>
      <c r="H381" s="95"/>
      <c r="I381" s="97"/>
      <c r="J381" s="92"/>
      <c r="M381" s="92"/>
    </row>
    <row r="382" spans="1:13" ht="15" outlineLevel="1" x14ac:dyDescent="0.2">
      <c r="A382" s="170" t="s">
        <v>747</v>
      </c>
      <c r="B382" s="160" t="s">
        <v>748</v>
      </c>
      <c r="C382" s="170" t="s">
        <v>313</v>
      </c>
      <c r="D382" s="161">
        <v>91410.524608512002</v>
      </c>
      <c r="E382" s="162"/>
      <c r="G382" s="95"/>
      <c r="H382" s="95"/>
      <c r="I382" s="97"/>
      <c r="J382" s="92"/>
      <c r="M382" s="92"/>
    </row>
    <row r="383" spans="1:13" ht="15" outlineLevel="1" x14ac:dyDescent="0.2">
      <c r="A383" s="170" t="s">
        <v>749</v>
      </c>
      <c r="B383" s="160" t="s">
        <v>750</v>
      </c>
      <c r="C383" s="170" t="s">
        <v>287</v>
      </c>
      <c r="D383" s="161">
        <v>119.6205806592</v>
      </c>
      <c r="E383" s="162"/>
      <c r="G383" s="95"/>
      <c r="H383" s="95"/>
      <c r="I383" s="97"/>
      <c r="J383" s="92"/>
      <c r="M383" s="92"/>
    </row>
    <row r="384" spans="1:13" ht="15" outlineLevel="1" x14ac:dyDescent="0.2">
      <c r="A384" s="170" t="s">
        <v>751</v>
      </c>
      <c r="B384" s="160" t="s">
        <v>752</v>
      </c>
      <c r="C384" s="170" t="s">
        <v>287</v>
      </c>
      <c r="D384" s="161">
        <v>95.196343296000009</v>
      </c>
      <c r="E384" s="162"/>
      <c r="G384" s="95"/>
      <c r="H384" s="95"/>
      <c r="I384" s="97"/>
      <c r="J384" s="92"/>
      <c r="M384" s="92"/>
    </row>
    <row r="385" spans="1:13" ht="15" outlineLevel="1" x14ac:dyDescent="0.2">
      <c r="A385" s="170" t="s">
        <v>753</v>
      </c>
      <c r="B385" s="160" t="s">
        <v>754</v>
      </c>
      <c r="C385" s="170" t="s">
        <v>287</v>
      </c>
      <c r="D385" s="161">
        <v>135.18128332800001</v>
      </c>
      <c r="E385" s="162"/>
      <c r="G385" s="95"/>
      <c r="H385" s="95"/>
      <c r="I385" s="97"/>
      <c r="J385" s="92"/>
      <c r="M385" s="92"/>
    </row>
    <row r="386" spans="1:13" ht="15" outlineLevel="1" x14ac:dyDescent="0.2">
      <c r="A386" s="170" t="s">
        <v>755</v>
      </c>
      <c r="B386" s="160" t="s">
        <v>756</v>
      </c>
      <c r="C386" s="170" t="s">
        <v>192</v>
      </c>
      <c r="D386" s="161">
        <v>34161.746288640003</v>
      </c>
      <c r="E386" s="162"/>
      <c r="G386" s="95"/>
      <c r="H386" s="95"/>
      <c r="I386" s="97"/>
      <c r="J386" s="92"/>
      <c r="M386" s="92"/>
    </row>
    <row r="387" spans="1:13" ht="15" outlineLevel="1" x14ac:dyDescent="0.2">
      <c r="A387" s="170" t="s">
        <v>757</v>
      </c>
      <c r="B387" s="160" t="s">
        <v>758</v>
      </c>
      <c r="C387" s="170" t="s">
        <v>287</v>
      </c>
      <c r="D387" s="161">
        <v>435.99677644799999</v>
      </c>
      <c r="E387" s="162"/>
      <c r="G387" s="95"/>
      <c r="H387" s="95"/>
      <c r="I387" s="97"/>
      <c r="J387" s="92"/>
      <c r="M387" s="92"/>
    </row>
    <row r="388" spans="1:13" ht="15" outlineLevel="1" x14ac:dyDescent="0.2">
      <c r="A388" s="170" t="s">
        <v>759</v>
      </c>
      <c r="B388" s="160" t="s">
        <v>760</v>
      </c>
      <c r="C388" s="170" t="s">
        <v>192</v>
      </c>
      <c r="D388" s="161">
        <v>1895.88036096</v>
      </c>
      <c r="E388" s="162"/>
      <c r="G388" s="95"/>
      <c r="H388" s="95"/>
      <c r="I388" s="97"/>
      <c r="J388" s="92"/>
      <c r="M388" s="92"/>
    </row>
    <row r="389" spans="1:13" ht="15" outlineLevel="1" x14ac:dyDescent="0.2">
      <c r="A389" s="170" t="s">
        <v>761</v>
      </c>
      <c r="B389" s="160" t="s">
        <v>762</v>
      </c>
      <c r="C389" s="170" t="s">
        <v>287</v>
      </c>
      <c r="D389" s="161">
        <v>19656.497485823998</v>
      </c>
      <c r="E389" s="162"/>
      <c r="G389" s="95"/>
      <c r="H389" s="95"/>
      <c r="I389" s="97"/>
      <c r="J389" s="92"/>
      <c r="M389" s="92"/>
    </row>
    <row r="390" spans="1:13" ht="15" outlineLevel="1" x14ac:dyDescent="0.2">
      <c r="A390" s="170" t="s">
        <v>763</v>
      </c>
      <c r="B390" s="160" t="s">
        <v>764</v>
      </c>
      <c r="C390" s="170" t="s">
        <v>362</v>
      </c>
      <c r="D390" s="161">
        <v>5152.2390220799998</v>
      </c>
      <c r="E390" s="162"/>
      <c r="G390" s="95"/>
      <c r="H390" s="95"/>
      <c r="I390" s="97"/>
      <c r="J390" s="92"/>
      <c r="M390" s="92"/>
    </row>
    <row r="391" spans="1:13" ht="15" outlineLevel="1" x14ac:dyDescent="0.2">
      <c r="A391" s="170" t="s">
        <v>765</v>
      </c>
      <c r="B391" s="160" t="s">
        <v>766</v>
      </c>
      <c r="C391" s="170" t="s">
        <v>287</v>
      </c>
      <c r="D391" s="161">
        <v>949.24000051199994</v>
      </c>
      <c r="E391" s="162"/>
      <c r="G391" s="95"/>
      <c r="H391" s="95"/>
      <c r="I391" s="97"/>
      <c r="J391" s="92"/>
      <c r="M391" s="92"/>
    </row>
    <row r="392" spans="1:13" ht="15" outlineLevel="1" x14ac:dyDescent="0.2">
      <c r="A392" s="170" t="s">
        <v>767</v>
      </c>
      <c r="B392" s="160" t="s">
        <v>768</v>
      </c>
      <c r="C392" s="170" t="s">
        <v>233</v>
      </c>
      <c r="D392" s="161">
        <v>8622.7585075200004</v>
      </c>
      <c r="E392" s="162"/>
      <c r="G392" s="95"/>
      <c r="H392" s="95"/>
      <c r="I392" s="97"/>
      <c r="J392" s="92"/>
      <c r="M392" s="92"/>
    </row>
    <row r="393" spans="1:13" ht="15" outlineLevel="1" x14ac:dyDescent="0.2">
      <c r="A393" s="170" t="s">
        <v>769</v>
      </c>
      <c r="B393" s="160" t="s">
        <v>770</v>
      </c>
      <c r="C393" s="170" t="s">
        <v>362</v>
      </c>
      <c r="D393" s="161">
        <v>5482.8884797440005</v>
      </c>
      <c r="E393" s="162"/>
      <c r="G393" s="95"/>
      <c r="H393" s="95"/>
      <c r="I393" s="97"/>
      <c r="J393" s="92"/>
      <c r="M393" s="92"/>
    </row>
    <row r="394" spans="1:13" ht="15" outlineLevel="1" x14ac:dyDescent="0.2">
      <c r="A394" s="170" t="s">
        <v>771</v>
      </c>
      <c r="B394" s="160" t="s">
        <v>772</v>
      </c>
      <c r="C394" s="170" t="s">
        <v>287</v>
      </c>
      <c r="D394" s="161">
        <v>3608.5479936000002</v>
      </c>
      <c r="E394" s="162"/>
      <c r="G394" s="95"/>
      <c r="H394" s="95"/>
      <c r="I394" s="97"/>
      <c r="J394" s="92"/>
      <c r="M394" s="92"/>
    </row>
    <row r="395" spans="1:13" ht="15" outlineLevel="1" x14ac:dyDescent="0.2">
      <c r="A395" s="170" t="s">
        <v>773</v>
      </c>
      <c r="B395" s="160" t="s">
        <v>774</v>
      </c>
      <c r="C395" s="170" t="s">
        <v>362</v>
      </c>
      <c r="D395" s="161">
        <v>16557.355152384</v>
      </c>
      <c r="E395" s="162"/>
      <c r="G395" s="95"/>
      <c r="H395" s="95"/>
      <c r="I395" s="97"/>
      <c r="J395" s="92"/>
      <c r="M395" s="92"/>
    </row>
    <row r="396" spans="1:13" ht="15" outlineLevel="1" x14ac:dyDescent="0.2">
      <c r="A396" s="170" t="s">
        <v>775</v>
      </c>
      <c r="B396" s="160" t="s">
        <v>776</v>
      </c>
      <c r="C396" s="170" t="s">
        <v>287</v>
      </c>
      <c r="D396" s="161">
        <v>257.89667358719998</v>
      </c>
      <c r="E396" s="162"/>
      <c r="G396" s="95"/>
      <c r="H396" s="95"/>
      <c r="I396" s="97"/>
      <c r="J396" s="92"/>
      <c r="M396" s="92"/>
    </row>
    <row r="397" spans="1:13" ht="15" outlineLevel="1" x14ac:dyDescent="0.2">
      <c r="A397" s="170" t="s">
        <v>777</v>
      </c>
      <c r="B397" s="160" t="s">
        <v>778</v>
      </c>
      <c r="C397" s="170" t="s">
        <v>287</v>
      </c>
      <c r="D397" s="161">
        <v>96.55805952</v>
      </c>
      <c r="E397" s="162"/>
      <c r="G397" s="95"/>
      <c r="H397" s="95"/>
      <c r="I397" s="97"/>
      <c r="J397" s="92"/>
      <c r="M397" s="92"/>
    </row>
    <row r="398" spans="1:13" ht="15" outlineLevel="1" x14ac:dyDescent="0.2">
      <c r="A398" s="170" t="s">
        <v>779</v>
      </c>
      <c r="B398" s="160" t="s">
        <v>780</v>
      </c>
      <c r="C398" s="170" t="s">
        <v>287</v>
      </c>
      <c r="D398" s="161">
        <v>6981.8904576000004</v>
      </c>
      <c r="E398" s="162"/>
      <c r="G398" s="95"/>
      <c r="H398" s="95"/>
      <c r="I398" s="97"/>
      <c r="J398" s="92"/>
      <c r="M398" s="92"/>
    </row>
    <row r="399" spans="1:13" ht="15" outlineLevel="1" x14ac:dyDescent="0.2">
      <c r="A399" s="170" t="s">
        <v>781</v>
      </c>
      <c r="B399" s="160" t="s">
        <v>782</v>
      </c>
      <c r="C399" s="170" t="s">
        <v>287</v>
      </c>
      <c r="D399" s="161">
        <v>4182.3256934399997</v>
      </c>
      <c r="E399" s="162"/>
      <c r="G399" s="95"/>
      <c r="H399" s="95"/>
      <c r="I399" s="97"/>
      <c r="J399" s="92"/>
      <c r="M399" s="92"/>
    </row>
    <row r="400" spans="1:13" ht="15" outlineLevel="1" x14ac:dyDescent="0.2">
      <c r="A400" s="170" t="s">
        <v>783</v>
      </c>
      <c r="B400" s="160" t="s">
        <v>784</v>
      </c>
      <c r="C400" s="170" t="s">
        <v>609</v>
      </c>
      <c r="D400" s="161">
        <v>6682.9318502400001</v>
      </c>
      <c r="E400" s="162"/>
      <c r="G400" s="95"/>
      <c r="H400" s="95"/>
      <c r="I400" s="97"/>
      <c r="J400" s="92"/>
      <c r="M400" s="92"/>
    </row>
    <row r="401" spans="1:13" ht="30" outlineLevel="1" x14ac:dyDescent="0.2">
      <c r="A401" s="170" t="s">
        <v>785</v>
      </c>
      <c r="B401" s="160" t="s">
        <v>786</v>
      </c>
      <c r="C401" s="170" t="s">
        <v>287</v>
      </c>
      <c r="D401" s="161">
        <v>31084.88658432</v>
      </c>
      <c r="E401" s="162"/>
      <c r="G401" s="95"/>
      <c r="H401" s="95"/>
      <c r="I401" s="97"/>
      <c r="J401" s="92"/>
      <c r="M401" s="92"/>
    </row>
    <row r="402" spans="1:13" ht="15" outlineLevel="1" x14ac:dyDescent="0.2">
      <c r="A402" s="170" t="s">
        <v>787</v>
      </c>
      <c r="B402" s="160" t="s">
        <v>788</v>
      </c>
      <c r="C402" s="170" t="s">
        <v>313</v>
      </c>
      <c r="D402" s="161">
        <v>43314.955161599995</v>
      </c>
      <c r="E402" s="162"/>
      <c r="G402" s="95"/>
      <c r="H402" s="95"/>
      <c r="I402" s="97"/>
      <c r="J402" s="92"/>
      <c r="M402" s="92"/>
    </row>
    <row r="403" spans="1:13" ht="15" outlineLevel="1" x14ac:dyDescent="0.2">
      <c r="A403" s="170" t="s">
        <v>789</v>
      </c>
      <c r="B403" s="160" t="s">
        <v>790</v>
      </c>
      <c r="C403" s="170" t="s">
        <v>287</v>
      </c>
      <c r="D403" s="161">
        <v>45.555597311999996</v>
      </c>
      <c r="E403" s="162"/>
      <c r="G403" s="95"/>
      <c r="H403" s="95"/>
      <c r="I403" s="97"/>
      <c r="J403" s="92"/>
      <c r="M403" s="92"/>
    </row>
    <row r="404" spans="1:13" ht="15" outlineLevel="1" x14ac:dyDescent="0.2">
      <c r="A404" s="170" t="s">
        <v>791</v>
      </c>
      <c r="B404" s="160" t="s">
        <v>792</v>
      </c>
      <c r="C404" s="170" t="s">
        <v>287</v>
      </c>
      <c r="D404" s="161">
        <v>31.567057920000003</v>
      </c>
      <c r="E404" s="162"/>
      <c r="G404" s="95"/>
      <c r="H404" s="95"/>
      <c r="I404" s="97"/>
      <c r="J404" s="92"/>
      <c r="M404" s="92"/>
    </row>
    <row r="405" spans="1:13" ht="15" outlineLevel="1" x14ac:dyDescent="0.2">
      <c r="A405" s="170" t="s">
        <v>793</v>
      </c>
      <c r="B405" s="160" t="s">
        <v>794</v>
      </c>
      <c r="C405" s="170" t="s">
        <v>362</v>
      </c>
      <c r="D405" s="161">
        <v>12789.61015296</v>
      </c>
      <c r="E405" s="162"/>
      <c r="G405" s="95"/>
      <c r="H405" s="95"/>
      <c r="I405" s="97"/>
      <c r="J405" s="92"/>
      <c r="M405" s="92"/>
    </row>
    <row r="406" spans="1:13" ht="15" outlineLevel="1" x14ac:dyDescent="0.2">
      <c r="A406" s="170" t="s">
        <v>795</v>
      </c>
      <c r="B406" s="160" t="s">
        <v>796</v>
      </c>
      <c r="C406" s="170" t="s">
        <v>287</v>
      </c>
      <c r="D406" s="161">
        <v>4680.3424542720004</v>
      </c>
      <c r="E406" s="162"/>
      <c r="G406" s="95"/>
      <c r="H406" s="95"/>
      <c r="I406" s="97"/>
      <c r="J406" s="92"/>
      <c r="M406" s="92"/>
    </row>
    <row r="407" spans="1:13" ht="15" outlineLevel="1" x14ac:dyDescent="0.2">
      <c r="A407" s="170" t="s">
        <v>797</v>
      </c>
      <c r="B407" s="160" t="s">
        <v>798</v>
      </c>
      <c r="C407" s="170" t="s">
        <v>313</v>
      </c>
      <c r="D407" s="161">
        <v>167033.0637312</v>
      </c>
      <c r="E407" s="162"/>
      <c r="G407" s="95"/>
      <c r="H407" s="95"/>
      <c r="I407" s="97"/>
      <c r="J407" s="92"/>
      <c r="M407" s="92"/>
    </row>
    <row r="408" spans="1:13" ht="15" outlineLevel="1" x14ac:dyDescent="0.2">
      <c r="A408" s="170" t="s">
        <v>799</v>
      </c>
      <c r="B408" s="160" t="s">
        <v>800</v>
      </c>
      <c r="C408" s="170" t="s">
        <v>313</v>
      </c>
      <c r="D408" s="161">
        <v>100804.13829120001</v>
      </c>
      <c r="E408" s="162"/>
      <c r="G408" s="95"/>
      <c r="H408" s="95"/>
      <c r="I408" s="97"/>
      <c r="J408" s="92"/>
      <c r="M408" s="92"/>
    </row>
    <row r="409" spans="1:13" ht="15" outlineLevel="1" x14ac:dyDescent="0.2">
      <c r="A409" s="170" t="s">
        <v>801</v>
      </c>
      <c r="B409" s="160" t="s">
        <v>802</v>
      </c>
      <c r="C409" s="170" t="s">
        <v>362</v>
      </c>
      <c r="D409" s="161">
        <v>12789.61015296</v>
      </c>
      <c r="E409" s="162"/>
      <c r="G409" s="95"/>
      <c r="H409" s="95"/>
      <c r="I409" s="97"/>
      <c r="J409" s="92"/>
      <c r="M409" s="92"/>
    </row>
    <row r="410" spans="1:13" ht="15" outlineLevel="1" x14ac:dyDescent="0.2">
      <c r="A410" s="170" t="s">
        <v>803</v>
      </c>
      <c r="B410" s="160" t="s">
        <v>804</v>
      </c>
      <c r="C410" s="170" t="s">
        <v>192</v>
      </c>
      <c r="D410" s="161">
        <v>38350.8805632</v>
      </c>
      <c r="E410" s="162"/>
      <c r="G410" s="95"/>
      <c r="H410" s="95"/>
      <c r="I410" s="97"/>
      <c r="J410" s="92"/>
      <c r="M410" s="92"/>
    </row>
    <row r="411" spans="1:13" ht="15" outlineLevel="1" x14ac:dyDescent="0.2">
      <c r="A411" s="170" t="s">
        <v>805</v>
      </c>
      <c r="B411" s="160" t="s">
        <v>806</v>
      </c>
      <c r="C411" s="170" t="s">
        <v>287</v>
      </c>
      <c r="D411" s="161">
        <v>19919.432509440001</v>
      </c>
      <c r="E411" s="162"/>
      <c r="G411" s="95"/>
      <c r="H411" s="95"/>
      <c r="I411" s="97"/>
      <c r="J411" s="92"/>
      <c r="M411" s="92"/>
    </row>
    <row r="412" spans="1:13" ht="15" outlineLevel="1" x14ac:dyDescent="0.2">
      <c r="A412" s="170" t="s">
        <v>807</v>
      </c>
      <c r="B412" s="160" t="s">
        <v>808</v>
      </c>
      <c r="C412" s="170" t="s">
        <v>287</v>
      </c>
      <c r="D412" s="161">
        <v>680.85811200000001</v>
      </c>
      <c r="E412" s="162"/>
      <c r="G412" s="95"/>
      <c r="H412" s="95"/>
      <c r="I412" s="97"/>
      <c r="J412" s="92"/>
      <c r="M412" s="92"/>
    </row>
    <row r="413" spans="1:13" ht="15" outlineLevel="1" x14ac:dyDescent="0.2">
      <c r="A413" s="170" t="s">
        <v>809</v>
      </c>
      <c r="B413" s="160" t="s">
        <v>810</v>
      </c>
      <c r="C413" s="170" t="s">
        <v>287</v>
      </c>
      <c r="D413" s="161">
        <v>2376.1948108799997</v>
      </c>
      <c r="E413" s="162"/>
      <c r="G413" s="95"/>
      <c r="H413" s="95"/>
      <c r="I413" s="97"/>
      <c r="J413" s="92"/>
      <c r="M413" s="92"/>
    </row>
    <row r="414" spans="1:13" ht="15" outlineLevel="1" x14ac:dyDescent="0.2">
      <c r="A414" s="170" t="s">
        <v>811</v>
      </c>
      <c r="B414" s="160" t="s">
        <v>812</v>
      </c>
      <c r="C414" s="170" t="s">
        <v>287</v>
      </c>
      <c r="D414" s="161">
        <v>1632.82154496</v>
      </c>
      <c r="E414" s="162"/>
      <c r="G414" s="95"/>
      <c r="H414" s="95"/>
      <c r="I414" s="97"/>
      <c r="J414" s="92"/>
      <c r="M414" s="92"/>
    </row>
    <row r="415" spans="1:13" ht="15" outlineLevel="1" x14ac:dyDescent="0.2">
      <c r="A415" s="170" t="s">
        <v>813</v>
      </c>
      <c r="B415" s="160" t="s">
        <v>814</v>
      </c>
      <c r="C415" s="170" t="s">
        <v>287</v>
      </c>
      <c r="D415" s="161">
        <v>5198.6611660800008</v>
      </c>
      <c r="E415" s="162"/>
      <c r="G415" s="95"/>
      <c r="H415" s="95"/>
      <c r="I415" s="97"/>
      <c r="J415" s="92"/>
      <c r="M415" s="92"/>
    </row>
    <row r="416" spans="1:13" ht="15" outlineLevel="1" x14ac:dyDescent="0.2">
      <c r="A416" s="170" t="s">
        <v>815</v>
      </c>
      <c r="B416" s="160" t="s">
        <v>816</v>
      </c>
      <c r="C416" s="170" t="s">
        <v>287</v>
      </c>
      <c r="D416" s="161">
        <v>54412.942387200004</v>
      </c>
      <c r="E416" s="162"/>
      <c r="G416" s="95"/>
      <c r="H416" s="95"/>
      <c r="I416" s="97"/>
      <c r="J416" s="92"/>
      <c r="M416" s="92"/>
    </row>
    <row r="417" spans="1:13" ht="15" outlineLevel="1" x14ac:dyDescent="0.2">
      <c r="A417" s="170" t="s">
        <v>817</v>
      </c>
      <c r="B417" s="160" t="s">
        <v>818</v>
      </c>
      <c r="C417" s="170" t="s">
        <v>287</v>
      </c>
      <c r="D417" s="161">
        <v>31598.006015999999</v>
      </c>
      <c r="E417" s="162"/>
      <c r="G417" s="95"/>
      <c r="H417" s="95"/>
      <c r="I417" s="97"/>
      <c r="J417" s="92"/>
      <c r="M417" s="92"/>
    </row>
    <row r="418" spans="1:13" ht="15" outlineLevel="1" x14ac:dyDescent="0.2">
      <c r="A418" s="170" t="s">
        <v>819</v>
      </c>
      <c r="B418" s="160" t="s">
        <v>820</v>
      </c>
      <c r="C418" s="170" t="s">
        <v>287</v>
      </c>
      <c r="D418" s="161">
        <v>44110.816398336006</v>
      </c>
      <c r="E418" s="162"/>
      <c r="G418" s="95"/>
      <c r="H418" s="95"/>
      <c r="I418" s="97"/>
      <c r="J418" s="92"/>
      <c r="M418" s="92"/>
    </row>
    <row r="419" spans="1:13" ht="15" outlineLevel="1" x14ac:dyDescent="0.2">
      <c r="A419" s="170" t="s">
        <v>821</v>
      </c>
      <c r="B419" s="160" t="s">
        <v>822</v>
      </c>
      <c r="C419" s="170" t="s">
        <v>287</v>
      </c>
      <c r="D419" s="161">
        <v>116055.731377152</v>
      </c>
      <c r="E419" s="162"/>
      <c r="G419" s="95"/>
      <c r="H419" s="95"/>
      <c r="I419" s="97"/>
      <c r="J419" s="92"/>
      <c r="M419" s="92"/>
    </row>
    <row r="420" spans="1:13" ht="15" outlineLevel="1" x14ac:dyDescent="0.2">
      <c r="A420" s="170" t="s">
        <v>823</v>
      </c>
      <c r="B420" s="160" t="s">
        <v>824</v>
      </c>
      <c r="C420" s="170" t="s">
        <v>287</v>
      </c>
      <c r="D420" s="161">
        <v>32070.769130496003</v>
      </c>
      <c r="E420" s="162"/>
      <c r="G420" s="95"/>
      <c r="H420" s="95"/>
      <c r="I420" s="97"/>
      <c r="J420" s="92"/>
      <c r="M420" s="92"/>
    </row>
    <row r="421" spans="1:13" ht="15" outlineLevel="1" x14ac:dyDescent="0.2">
      <c r="A421" s="170" t="s">
        <v>825</v>
      </c>
      <c r="B421" s="160" t="s">
        <v>826</v>
      </c>
      <c r="C421" s="170" t="s">
        <v>287</v>
      </c>
      <c r="D421" s="161">
        <v>40743.787345920005</v>
      </c>
      <c r="E421" s="162"/>
      <c r="G421" s="95"/>
      <c r="H421" s="95"/>
      <c r="I421" s="97"/>
      <c r="J421" s="92"/>
      <c r="M421" s="92"/>
    </row>
    <row r="422" spans="1:13" ht="15" outlineLevel="1" x14ac:dyDescent="0.2">
      <c r="A422" s="170" t="s">
        <v>827</v>
      </c>
      <c r="B422" s="160" t="s">
        <v>828</v>
      </c>
      <c r="C422" s="170" t="s">
        <v>287</v>
      </c>
      <c r="D422" s="161">
        <v>11574.959281152</v>
      </c>
      <c r="E422" s="162"/>
      <c r="G422" s="95"/>
      <c r="H422" s="95"/>
      <c r="I422" s="97"/>
      <c r="J422" s="92"/>
      <c r="M422" s="92"/>
    </row>
    <row r="423" spans="1:13" ht="15" outlineLevel="1" x14ac:dyDescent="0.2">
      <c r="A423" s="170" t="s">
        <v>829</v>
      </c>
      <c r="B423" s="160" t="s">
        <v>830</v>
      </c>
      <c r="C423" s="170" t="s">
        <v>287</v>
      </c>
      <c r="D423" s="161">
        <v>3827.165343744</v>
      </c>
      <c r="E423" s="162"/>
      <c r="G423" s="95"/>
      <c r="H423" s="95"/>
      <c r="I423" s="97"/>
      <c r="J423" s="92"/>
      <c r="M423" s="92"/>
    </row>
    <row r="424" spans="1:13" ht="15" outlineLevel="1" x14ac:dyDescent="0.2">
      <c r="A424" s="170" t="s">
        <v>831</v>
      </c>
      <c r="B424" s="160" t="s">
        <v>832</v>
      </c>
      <c r="C424" s="170" t="s">
        <v>287</v>
      </c>
      <c r="D424" s="161">
        <v>247.584768</v>
      </c>
      <c r="E424" s="162"/>
      <c r="G424" s="95"/>
      <c r="H424" s="95"/>
      <c r="I424" s="97"/>
      <c r="J424" s="92"/>
      <c r="M424" s="92"/>
    </row>
    <row r="425" spans="1:13" ht="15" outlineLevel="1" x14ac:dyDescent="0.2">
      <c r="A425" s="170" t="s">
        <v>833</v>
      </c>
      <c r="B425" s="160" t="s">
        <v>746</v>
      </c>
      <c r="C425" s="170" t="s">
        <v>287</v>
      </c>
      <c r="D425" s="161">
        <v>28905.521664</v>
      </c>
      <c r="E425" s="162"/>
      <c r="G425" s="95"/>
      <c r="H425" s="95"/>
      <c r="I425" s="97"/>
      <c r="J425" s="92"/>
      <c r="M425" s="92"/>
    </row>
    <row r="426" spans="1:13" ht="15" outlineLevel="1" x14ac:dyDescent="0.2">
      <c r="A426" s="170" t="s">
        <v>834</v>
      </c>
      <c r="B426" s="160" t="s">
        <v>835</v>
      </c>
      <c r="C426" s="170" t="s">
        <v>287</v>
      </c>
      <c r="D426" s="161">
        <v>46445.293175807994</v>
      </c>
      <c r="E426" s="162"/>
      <c r="G426" s="95"/>
      <c r="H426" s="95"/>
      <c r="I426" s="97"/>
      <c r="J426" s="92"/>
      <c r="M426" s="92"/>
    </row>
    <row r="427" spans="1:13" ht="15" outlineLevel="1" x14ac:dyDescent="0.2">
      <c r="A427" s="170" t="s">
        <v>836</v>
      </c>
      <c r="B427" s="160" t="s">
        <v>837</v>
      </c>
      <c r="C427" s="170" t="s">
        <v>287</v>
      </c>
      <c r="D427" s="161">
        <v>94.824966144000001</v>
      </c>
      <c r="E427" s="162"/>
      <c r="G427" s="95"/>
      <c r="H427" s="95"/>
      <c r="I427" s="97"/>
      <c r="J427" s="92"/>
      <c r="M427" s="92"/>
    </row>
    <row r="428" spans="1:13" ht="15" outlineLevel="1" x14ac:dyDescent="0.2">
      <c r="A428" s="170" t="s">
        <v>838</v>
      </c>
      <c r="B428" s="160" t="s">
        <v>839</v>
      </c>
      <c r="C428" s="170" t="s">
        <v>287</v>
      </c>
      <c r="D428" s="161">
        <v>185347.52798208001</v>
      </c>
      <c r="E428" s="162"/>
      <c r="G428" s="95"/>
      <c r="H428" s="95"/>
      <c r="I428" s="97"/>
      <c r="J428" s="92"/>
      <c r="M428" s="92"/>
    </row>
    <row r="429" spans="1:13" ht="15" outlineLevel="1" x14ac:dyDescent="0.2">
      <c r="A429" s="170" t="s">
        <v>840</v>
      </c>
      <c r="B429" s="160" t="s">
        <v>710</v>
      </c>
      <c r="C429" s="170" t="s">
        <v>287</v>
      </c>
      <c r="D429" s="161">
        <v>195905.16145152002</v>
      </c>
      <c r="E429" s="162"/>
      <c r="G429" s="95"/>
      <c r="H429" s="95"/>
      <c r="I429" s="97"/>
      <c r="J429" s="92"/>
      <c r="M429" s="92"/>
    </row>
    <row r="430" spans="1:13" ht="15" outlineLevel="1" x14ac:dyDescent="0.2">
      <c r="A430" s="170" t="s">
        <v>841</v>
      </c>
      <c r="B430" s="160" t="s">
        <v>842</v>
      </c>
      <c r="C430" s="170" t="s">
        <v>287</v>
      </c>
      <c r="D430" s="161">
        <v>1603.1113728</v>
      </c>
      <c r="E430" s="162"/>
      <c r="G430" s="95"/>
      <c r="H430" s="95"/>
      <c r="I430" s="97"/>
      <c r="J430" s="92"/>
      <c r="M430" s="92"/>
    </row>
    <row r="431" spans="1:13" ht="15" outlineLevel="1" x14ac:dyDescent="0.2">
      <c r="A431" s="170" t="s">
        <v>843</v>
      </c>
      <c r="B431" s="160" t="s">
        <v>844</v>
      </c>
      <c r="C431" s="170" t="s">
        <v>287</v>
      </c>
      <c r="D431" s="161">
        <v>13662.1360131072</v>
      </c>
      <c r="E431" s="162"/>
      <c r="G431" s="95"/>
      <c r="H431" s="95"/>
      <c r="I431" s="97"/>
      <c r="J431" s="92"/>
      <c r="M431" s="92"/>
    </row>
    <row r="432" spans="1:13" ht="15" outlineLevel="1" x14ac:dyDescent="0.2">
      <c r="A432" s="170" t="s">
        <v>845</v>
      </c>
      <c r="B432" s="160" t="s">
        <v>846</v>
      </c>
      <c r="C432" s="170" t="s">
        <v>192</v>
      </c>
      <c r="D432" s="161">
        <v>14729.684395008002</v>
      </c>
      <c r="E432" s="162"/>
      <c r="G432" s="95"/>
      <c r="H432" s="95"/>
      <c r="I432" s="97"/>
      <c r="J432" s="92"/>
      <c r="M432" s="92"/>
    </row>
    <row r="433" spans="1:13" ht="15" outlineLevel="1" x14ac:dyDescent="0.2">
      <c r="A433" s="170" t="s">
        <v>847</v>
      </c>
      <c r="B433" s="160" t="s">
        <v>848</v>
      </c>
      <c r="C433" s="170" t="s">
        <v>287</v>
      </c>
      <c r="D433" s="161">
        <v>391.80289535999998</v>
      </c>
      <c r="E433" s="162"/>
      <c r="G433" s="95"/>
      <c r="H433" s="95"/>
      <c r="I433" s="97"/>
      <c r="J433" s="92"/>
      <c r="M433" s="92"/>
    </row>
    <row r="434" spans="1:13" ht="15" outlineLevel="1" x14ac:dyDescent="0.2">
      <c r="A434" s="170" t="s">
        <v>849</v>
      </c>
      <c r="B434" s="160" t="s">
        <v>850</v>
      </c>
      <c r="C434" s="170" t="s">
        <v>192</v>
      </c>
      <c r="D434" s="161">
        <v>9114.0904796159994</v>
      </c>
      <c r="E434" s="162"/>
      <c r="G434" s="95"/>
      <c r="H434" s="95"/>
      <c r="I434" s="97"/>
      <c r="J434" s="92"/>
      <c r="M434" s="92"/>
    </row>
    <row r="435" spans="1:13" ht="30" outlineLevel="1" x14ac:dyDescent="0.2">
      <c r="A435" s="170" t="s">
        <v>851</v>
      </c>
      <c r="B435" s="160" t="s">
        <v>852</v>
      </c>
      <c r="C435" s="170" t="s">
        <v>287</v>
      </c>
      <c r="D435" s="161">
        <v>321736.40601600002</v>
      </c>
      <c r="E435" s="162"/>
      <c r="G435" s="95"/>
      <c r="H435" s="95"/>
      <c r="I435" s="97"/>
      <c r="J435" s="92"/>
      <c r="M435" s="92"/>
    </row>
    <row r="436" spans="1:13" ht="30" outlineLevel="1" x14ac:dyDescent="0.2">
      <c r="A436" s="170" t="s">
        <v>853</v>
      </c>
      <c r="B436" s="160" t="s">
        <v>854</v>
      </c>
      <c r="C436" s="170" t="s">
        <v>192</v>
      </c>
      <c r="D436" s="161">
        <v>9749.8881638399998</v>
      </c>
      <c r="E436" s="162"/>
      <c r="G436" s="95"/>
      <c r="H436" s="95"/>
      <c r="I436" s="97"/>
      <c r="J436" s="92"/>
      <c r="M436" s="92"/>
    </row>
    <row r="437" spans="1:13" ht="15" outlineLevel="1" x14ac:dyDescent="0.2">
      <c r="A437" s="170" t="s">
        <v>855</v>
      </c>
      <c r="B437" s="185" t="s">
        <v>856</v>
      </c>
      <c r="C437" s="170" t="s">
        <v>192</v>
      </c>
      <c r="D437" s="161">
        <v>256311.63590246398</v>
      </c>
      <c r="E437" s="162"/>
      <c r="G437" s="95"/>
      <c r="H437" s="95"/>
      <c r="I437" s="97"/>
      <c r="J437" s="92"/>
      <c r="M437" s="92"/>
    </row>
    <row r="438" spans="1:13" ht="15" outlineLevel="1" x14ac:dyDescent="0.2">
      <c r="A438" s="170" t="s">
        <v>857</v>
      </c>
      <c r="B438" s="185" t="s">
        <v>858</v>
      </c>
      <c r="C438" s="170" t="s">
        <v>192</v>
      </c>
      <c r="D438" s="161">
        <v>11429.131852800001</v>
      </c>
      <c r="E438" s="162"/>
      <c r="G438" s="95"/>
      <c r="H438" s="95"/>
      <c r="I438" s="97"/>
      <c r="J438" s="92"/>
      <c r="M438" s="92"/>
    </row>
    <row r="439" spans="1:13" ht="75" outlineLevel="1" x14ac:dyDescent="0.2">
      <c r="A439" s="170" t="s">
        <v>859</v>
      </c>
      <c r="B439" s="185" t="s">
        <v>860</v>
      </c>
      <c r="C439" s="170" t="s">
        <v>192</v>
      </c>
      <c r="D439" s="161">
        <v>523768.54772121605</v>
      </c>
      <c r="E439" s="162"/>
      <c r="G439" s="95"/>
      <c r="H439" s="95"/>
      <c r="I439" s="97"/>
      <c r="J439" s="92"/>
      <c r="M439" s="92"/>
    </row>
    <row r="440" spans="1:13" ht="15" outlineLevel="1" x14ac:dyDescent="0.2">
      <c r="A440" s="170" t="s">
        <v>861</v>
      </c>
      <c r="B440" s="185" t="s">
        <v>862</v>
      </c>
      <c r="C440" s="170" t="s">
        <v>287</v>
      </c>
      <c r="D440" s="161">
        <v>48155.237375999997</v>
      </c>
      <c r="E440" s="162"/>
      <c r="G440" s="95"/>
      <c r="H440" s="95"/>
      <c r="I440" s="97"/>
      <c r="J440" s="92"/>
      <c r="M440" s="92"/>
    </row>
    <row r="441" spans="1:13" ht="15" outlineLevel="1" x14ac:dyDescent="0.2">
      <c r="A441" s="170" t="s">
        <v>863</v>
      </c>
      <c r="B441" s="185" t="s">
        <v>864</v>
      </c>
      <c r="C441" s="170" t="s">
        <v>287</v>
      </c>
      <c r="D441" s="161">
        <v>41160.967680000002</v>
      </c>
      <c r="E441" s="162"/>
      <c r="G441" s="95"/>
      <c r="H441" s="95"/>
      <c r="I441" s="97"/>
      <c r="J441" s="92"/>
      <c r="M441" s="92"/>
    </row>
    <row r="442" spans="1:13" ht="30" outlineLevel="1" x14ac:dyDescent="0.2">
      <c r="A442" s="170" t="s">
        <v>865</v>
      </c>
      <c r="B442" s="186" t="s">
        <v>866</v>
      </c>
      <c r="C442" s="170" t="s">
        <v>253</v>
      </c>
      <c r="D442" s="161">
        <v>28560.478350046724</v>
      </c>
      <c r="E442" s="162"/>
      <c r="G442" s="95"/>
      <c r="H442" s="95"/>
      <c r="I442" s="97"/>
      <c r="J442" s="92"/>
      <c r="M442" s="92"/>
    </row>
    <row r="443" spans="1:13" ht="15" outlineLevel="1" x14ac:dyDescent="0.2">
      <c r="A443" s="170" t="s">
        <v>867</v>
      </c>
      <c r="B443" s="186" t="s">
        <v>868</v>
      </c>
      <c r="C443" s="170" t="s">
        <v>287</v>
      </c>
      <c r="D443" s="161">
        <v>9732.8048148480011</v>
      </c>
      <c r="E443" s="162"/>
      <c r="G443" s="95"/>
      <c r="H443" s="95"/>
      <c r="I443" s="97"/>
      <c r="J443" s="92"/>
      <c r="M443" s="92"/>
    </row>
    <row r="444" spans="1:13" ht="15" outlineLevel="1" x14ac:dyDescent="0.2">
      <c r="A444" s="170" t="s">
        <v>869</v>
      </c>
      <c r="B444" s="186" t="s">
        <v>870</v>
      </c>
      <c r="C444" s="170" t="s">
        <v>287</v>
      </c>
      <c r="D444" s="161">
        <v>28206.978925714287</v>
      </c>
      <c r="E444" s="162"/>
      <c r="G444" s="95"/>
      <c r="H444" s="95"/>
      <c r="I444" s="97"/>
      <c r="J444" s="92"/>
      <c r="M444" s="92"/>
    </row>
    <row r="445" spans="1:13" ht="30" outlineLevel="1" x14ac:dyDescent="0.2">
      <c r="A445" s="170" t="s">
        <v>871</v>
      </c>
      <c r="B445" s="186" t="s">
        <v>872</v>
      </c>
      <c r="C445" s="170" t="s">
        <v>287</v>
      </c>
      <c r="D445" s="161">
        <v>166748.34124800001</v>
      </c>
      <c r="E445" s="162"/>
      <c r="G445" s="95"/>
      <c r="H445" s="95"/>
      <c r="I445" s="97"/>
      <c r="J445" s="92"/>
      <c r="M445" s="92"/>
    </row>
    <row r="446" spans="1:13" ht="15" x14ac:dyDescent="0.2">
      <c r="A446" s="155" t="s">
        <v>873</v>
      </c>
      <c r="B446" s="166" t="s">
        <v>874</v>
      </c>
      <c r="C446" s="171"/>
      <c r="D446" s="168"/>
      <c r="E446" s="172"/>
      <c r="G446" s="95"/>
      <c r="H446" s="95"/>
      <c r="I446" s="97"/>
      <c r="J446" s="92"/>
      <c r="M446" s="92"/>
    </row>
    <row r="447" spans="1:13" ht="15" outlineLevel="1" x14ac:dyDescent="0.2">
      <c r="A447" s="170" t="s">
        <v>875</v>
      </c>
      <c r="B447" s="160" t="s">
        <v>876</v>
      </c>
      <c r="C447" s="170" t="s">
        <v>362</v>
      </c>
      <c r="D447" s="161">
        <v>9276.5927420928001</v>
      </c>
      <c r="E447" s="162"/>
      <c r="G447" s="95"/>
      <c r="H447" s="95"/>
      <c r="I447" s="97"/>
      <c r="J447" s="92"/>
      <c r="M447" s="92"/>
    </row>
    <row r="448" spans="1:13" ht="15" outlineLevel="1" x14ac:dyDescent="0.2">
      <c r="A448" s="170" t="s">
        <v>877</v>
      </c>
      <c r="B448" s="160" t="s">
        <v>878</v>
      </c>
      <c r="C448" s="170" t="s">
        <v>287</v>
      </c>
      <c r="D448" s="161">
        <v>2071.8759932928001</v>
      </c>
      <c r="E448" s="162"/>
      <c r="G448" s="95"/>
      <c r="H448" s="95"/>
      <c r="I448" s="97"/>
      <c r="J448" s="92"/>
      <c r="M448" s="92"/>
    </row>
    <row r="449" spans="1:13" ht="15" outlineLevel="1" x14ac:dyDescent="0.2">
      <c r="A449" s="170" t="s">
        <v>879</v>
      </c>
      <c r="B449" s="160" t="s">
        <v>880</v>
      </c>
      <c r="C449" s="170" t="s">
        <v>287</v>
      </c>
      <c r="D449" s="161">
        <v>1442.5897884671999</v>
      </c>
      <c r="E449" s="162"/>
      <c r="G449" s="95"/>
      <c r="H449" s="95"/>
      <c r="I449" s="97"/>
      <c r="J449" s="92"/>
      <c r="M449" s="92"/>
    </row>
    <row r="450" spans="1:13" ht="15" outlineLevel="1" x14ac:dyDescent="0.2">
      <c r="A450" s="170" t="s">
        <v>881</v>
      </c>
      <c r="B450" s="160" t="s">
        <v>882</v>
      </c>
      <c r="C450" s="170" t="s">
        <v>287</v>
      </c>
      <c r="D450" s="161">
        <v>2661.1277411328001</v>
      </c>
      <c r="E450" s="162"/>
      <c r="G450" s="95"/>
      <c r="H450" s="95"/>
      <c r="I450" s="97"/>
      <c r="J450" s="92"/>
      <c r="M450" s="92"/>
    </row>
    <row r="451" spans="1:13" ht="15" outlineLevel="1" x14ac:dyDescent="0.2">
      <c r="A451" s="170" t="s">
        <v>883</v>
      </c>
      <c r="B451" s="160" t="s">
        <v>884</v>
      </c>
      <c r="C451" s="170" t="s">
        <v>287</v>
      </c>
      <c r="D451" s="161">
        <v>9884.4133475328017</v>
      </c>
      <c r="E451" s="162"/>
      <c r="G451" s="95"/>
      <c r="H451" s="95"/>
      <c r="I451" s="97"/>
      <c r="J451" s="92"/>
      <c r="M451" s="92"/>
    </row>
    <row r="452" spans="1:13" ht="15" outlineLevel="1" x14ac:dyDescent="0.2">
      <c r="A452" s="170" t="s">
        <v>885</v>
      </c>
      <c r="B452" s="160" t="s">
        <v>886</v>
      </c>
      <c r="C452" s="170" t="s">
        <v>287</v>
      </c>
      <c r="D452" s="161">
        <v>3636.6117270528002</v>
      </c>
      <c r="E452" s="162"/>
      <c r="G452" s="95"/>
      <c r="H452" s="95"/>
      <c r="I452" s="97"/>
      <c r="J452" s="92"/>
      <c r="M452" s="92"/>
    </row>
    <row r="453" spans="1:13" ht="15" outlineLevel="1" x14ac:dyDescent="0.2">
      <c r="A453" s="170" t="s">
        <v>887</v>
      </c>
      <c r="B453" s="160" t="s">
        <v>888</v>
      </c>
      <c r="C453" s="170" t="s">
        <v>287</v>
      </c>
      <c r="D453" s="161">
        <v>1208.8326297600001</v>
      </c>
      <c r="E453" s="162"/>
      <c r="G453" s="95"/>
      <c r="H453" s="95"/>
      <c r="I453" s="97"/>
      <c r="J453" s="92"/>
      <c r="M453" s="92"/>
    </row>
    <row r="454" spans="1:13" ht="15" outlineLevel="1" x14ac:dyDescent="0.2">
      <c r="A454" s="170" t="s">
        <v>889</v>
      </c>
      <c r="B454" s="160" t="s">
        <v>890</v>
      </c>
      <c r="C454" s="170" t="s">
        <v>287</v>
      </c>
      <c r="D454" s="161">
        <v>2203.9129500672002</v>
      </c>
      <c r="E454" s="162"/>
      <c r="G454" s="95"/>
      <c r="H454" s="95"/>
      <c r="I454" s="97"/>
      <c r="J454" s="92"/>
      <c r="M454" s="92"/>
    </row>
    <row r="455" spans="1:13" ht="15" outlineLevel="1" x14ac:dyDescent="0.2">
      <c r="A455" s="170" t="s">
        <v>891</v>
      </c>
      <c r="B455" s="160" t="s">
        <v>892</v>
      </c>
      <c r="C455" s="170" t="s">
        <v>287</v>
      </c>
      <c r="D455" s="161">
        <v>6256.8756022272</v>
      </c>
      <c r="E455" s="162"/>
      <c r="G455" s="95"/>
      <c r="H455" s="95"/>
      <c r="I455" s="97"/>
      <c r="J455" s="92"/>
      <c r="M455" s="92"/>
    </row>
    <row r="456" spans="1:13" ht="15" outlineLevel="1" x14ac:dyDescent="0.2">
      <c r="A456" s="170" t="s">
        <v>893</v>
      </c>
      <c r="B456" s="160" t="s">
        <v>894</v>
      </c>
      <c r="C456" s="170" t="s">
        <v>362</v>
      </c>
      <c r="D456" s="161">
        <v>96735.082629120006</v>
      </c>
      <c r="E456" s="162"/>
      <c r="G456" s="95"/>
      <c r="H456" s="95"/>
      <c r="I456" s="97"/>
      <c r="J456" s="92"/>
      <c r="M456" s="92"/>
    </row>
    <row r="457" spans="1:13" ht="15" outlineLevel="1" x14ac:dyDescent="0.2">
      <c r="A457" s="170" t="s">
        <v>895</v>
      </c>
      <c r="B457" s="160" t="s">
        <v>896</v>
      </c>
      <c r="C457" s="170" t="s">
        <v>362</v>
      </c>
      <c r="D457" s="161">
        <v>4814.2858137600006</v>
      </c>
      <c r="E457" s="162"/>
      <c r="G457" s="95"/>
      <c r="H457" s="95"/>
      <c r="I457" s="97"/>
      <c r="J457" s="92"/>
      <c r="M457" s="92"/>
    </row>
    <row r="458" spans="1:13" ht="15" outlineLevel="1" x14ac:dyDescent="0.2">
      <c r="A458" s="170" t="s">
        <v>897</v>
      </c>
      <c r="B458" s="160" t="s">
        <v>898</v>
      </c>
      <c r="C458" s="170" t="s">
        <v>362</v>
      </c>
      <c r="D458" s="161">
        <v>15641.5762332672</v>
      </c>
      <c r="E458" s="162"/>
      <c r="G458" s="95"/>
      <c r="H458" s="95"/>
      <c r="I458" s="97"/>
      <c r="J458" s="92"/>
      <c r="M458" s="92"/>
    </row>
    <row r="459" spans="1:13" ht="15" outlineLevel="1" x14ac:dyDescent="0.2">
      <c r="A459" s="170" t="s">
        <v>899</v>
      </c>
      <c r="B459" s="160" t="s">
        <v>900</v>
      </c>
      <c r="C459" s="170" t="s">
        <v>362</v>
      </c>
      <c r="D459" s="161">
        <v>6099.2507596800006</v>
      </c>
      <c r="E459" s="162"/>
      <c r="G459" s="95"/>
      <c r="H459" s="95"/>
      <c r="I459" s="97"/>
      <c r="J459" s="92"/>
      <c r="M459" s="92"/>
    </row>
    <row r="460" spans="1:13" ht="15" outlineLevel="1" x14ac:dyDescent="0.2">
      <c r="A460" s="170" t="s">
        <v>901</v>
      </c>
      <c r="B460" s="160" t="s">
        <v>902</v>
      </c>
      <c r="C460" s="170" t="s">
        <v>362</v>
      </c>
      <c r="D460" s="161">
        <v>3957.6425164799998</v>
      </c>
      <c r="E460" s="162"/>
      <c r="G460" s="95"/>
      <c r="H460" s="95"/>
      <c r="I460" s="97"/>
      <c r="J460" s="92"/>
      <c r="M460" s="92"/>
    </row>
    <row r="461" spans="1:13" ht="15" outlineLevel="1" x14ac:dyDescent="0.2">
      <c r="A461" s="170" t="s">
        <v>903</v>
      </c>
      <c r="B461" s="160" t="s">
        <v>904</v>
      </c>
      <c r="C461" s="170" t="s">
        <v>362</v>
      </c>
      <c r="D461" s="161">
        <v>4765.5982691328009</v>
      </c>
      <c r="E461" s="162"/>
      <c r="G461" s="95"/>
      <c r="H461" s="95"/>
      <c r="I461" s="97"/>
      <c r="J461" s="92"/>
      <c r="M461" s="92"/>
    </row>
    <row r="462" spans="1:13" ht="15" outlineLevel="1" x14ac:dyDescent="0.2">
      <c r="A462" s="170" t="s">
        <v>905</v>
      </c>
      <c r="B462" s="160" t="s">
        <v>906</v>
      </c>
      <c r="C462" s="170" t="s">
        <v>287</v>
      </c>
      <c r="D462" s="161">
        <v>19870.744964812799</v>
      </c>
      <c r="E462" s="162"/>
      <c r="G462" s="95"/>
      <c r="H462" s="95"/>
      <c r="I462" s="97"/>
      <c r="J462" s="92"/>
      <c r="M462" s="92"/>
    </row>
    <row r="463" spans="1:13" ht="15" outlineLevel="1" x14ac:dyDescent="0.2">
      <c r="A463" s="170" t="s">
        <v>907</v>
      </c>
      <c r="B463" s="160" t="s">
        <v>908</v>
      </c>
      <c r="C463" s="170" t="s">
        <v>287</v>
      </c>
      <c r="D463" s="161">
        <v>24616.734520319998</v>
      </c>
      <c r="E463" s="162"/>
      <c r="G463" s="95"/>
      <c r="H463" s="95"/>
      <c r="I463" s="97"/>
      <c r="J463" s="92"/>
      <c r="M463" s="92"/>
    </row>
    <row r="464" spans="1:13" ht="15" outlineLevel="1" x14ac:dyDescent="0.2">
      <c r="A464" s="170" t="s">
        <v>909</v>
      </c>
      <c r="B464" s="160" t="s">
        <v>910</v>
      </c>
      <c r="C464" s="170" t="s">
        <v>287</v>
      </c>
      <c r="D464" s="161">
        <v>4184.1825792</v>
      </c>
      <c r="E464" s="162"/>
      <c r="G464" s="95"/>
      <c r="H464" s="95"/>
      <c r="I464" s="97"/>
      <c r="J464" s="92"/>
      <c r="M464" s="92"/>
    </row>
    <row r="465" spans="1:13" ht="15" outlineLevel="1" x14ac:dyDescent="0.2">
      <c r="A465" s="170" t="s">
        <v>911</v>
      </c>
      <c r="B465" s="160" t="s">
        <v>912</v>
      </c>
      <c r="C465" s="170" t="s">
        <v>287</v>
      </c>
      <c r="D465" s="161">
        <v>1943.9489436672</v>
      </c>
      <c r="E465" s="162"/>
      <c r="G465" s="95"/>
      <c r="H465" s="95"/>
      <c r="I465" s="97"/>
      <c r="J465" s="92"/>
      <c r="M465" s="92"/>
    </row>
    <row r="466" spans="1:13" ht="15" outlineLevel="1" x14ac:dyDescent="0.2">
      <c r="A466" s="170" t="s">
        <v>913</v>
      </c>
      <c r="B466" s="160" t="s">
        <v>914</v>
      </c>
      <c r="C466" s="170" t="s">
        <v>287</v>
      </c>
      <c r="D466" s="161">
        <v>703.75970303999998</v>
      </c>
      <c r="E466" s="162"/>
      <c r="G466" s="95"/>
      <c r="H466" s="95"/>
      <c r="I466" s="97"/>
      <c r="J466" s="92"/>
      <c r="M466" s="92"/>
    </row>
    <row r="467" spans="1:13" ht="15" outlineLevel="1" x14ac:dyDescent="0.2">
      <c r="A467" s="170" t="s">
        <v>915</v>
      </c>
      <c r="B467" s="160" t="s">
        <v>916</v>
      </c>
      <c r="C467" s="170" t="s">
        <v>287</v>
      </c>
      <c r="D467" s="161">
        <v>552.11403264</v>
      </c>
      <c r="E467" s="162"/>
      <c r="G467" s="95"/>
      <c r="H467" s="95"/>
      <c r="I467" s="97"/>
      <c r="J467" s="92"/>
      <c r="M467" s="92"/>
    </row>
    <row r="468" spans="1:13" ht="15" outlineLevel="1" x14ac:dyDescent="0.2">
      <c r="A468" s="170" t="s">
        <v>917</v>
      </c>
      <c r="B468" s="160" t="s">
        <v>918</v>
      </c>
      <c r="C468" s="170" t="s">
        <v>287</v>
      </c>
      <c r="D468" s="161">
        <v>643.7203968</v>
      </c>
      <c r="E468" s="162"/>
      <c r="G468" s="95"/>
      <c r="H468" s="95"/>
      <c r="I468" s="97"/>
      <c r="J468" s="92"/>
      <c r="M468" s="92"/>
    </row>
    <row r="469" spans="1:13" ht="15" outlineLevel="1" x14ac:dyDescent="0.2">
      <c r="A469" s="170" t="s">
        <v>919</v>
      </c>
      <c r="B469" s="160" t="s">
        <v>920</v>
      </c>
      <c r="C469" s="170" t="s">
        <v>287</v>
      </c>
      <c r="D469" s="161">
        <v>671.5736832</v>
      </c>
      <c r="E469" s="162"/>
      <c r="G469" s="95"/>
      <c r="H469" s="95"/>
      <c r="I469" s="97"/>
      <c r="J469" s="92"/>
      <c r="M469" s="92"/>
    </row>
    <row r="470" spans="1:13" ht="15" outlineLevel="1" x14ac:dyDescent="0.2">
      <c r="A470" s="170" t="s">
        <v>921</v>
      </c>
      <c r="B470" s="160" t="s">
        <v>922</v>
      </c>
      <c r="C470" s="170" t="s">
        <v>287</v>
      </c>
      <c r="D470" s="161">
        <v>61871.433523200001</v>
      </c>
      <c r="E470" s="162"/>
      <c r="G470" s="95"/>
      <c r="H470" s="95"/>
      <c r="I470" s="97"/>
      <c r="J470" s="92"/>
      <c r="M470" s="92"/>
    </row>
    <row r="471" spans="1:13" ht="15" outlineLevel="1" x14ac:dyDescent="0.2">
      <c r="A471" s="170" t="s">
        <v>923</v>
      </c>
      <c r="B471" s="160" t="s">
        <v>924</v>
      </c>
      <c r="C471" s="170" t="s">
        <v>287</v>
      </c>
      <c r="D471" s="161">
        <v>108907.58774784001</v>
      </c>
      <c r="E471" s="162"/>
      <c r="G471" s="95"/>
      <c r="H471" s="95"/>
      <c r="I471" s="97"/>
      <c r="J471" s="92"/>
      <c r="M471" s="92"/>
    </row>
    <row r="472" spans="1:13" ht="15" outlineLevel="1" x14ac:dyDescent="0.2">
      <c r="A472" s="170" t="s">
        <v>925</v>
      </c>
      <c r="B472" s="160" t="s">
        <v>926</v>
      </c>
      <c r="C472" s="170" t="s">
        <v>287</v>
      </c>
      <c r="D472" s="161">
        <v>28862.81329152</v>
      </c>
      <c r="E472" s="162"/>
      <c r="G472" s="95"/>
      <c r="H472" s="95"/>
      <c r="I472" s="97"/>
      <c r="J472" s="92"/>
      <c r="M472" s="92"/>
    </row>
    <row r="473" spans="1:13" ht="15" outlineLevel="1" x14ac:dyDescent="0.2">
      <c r="A473" s="170" t="s">
        <v>927</v>
      </c>
      <c r="B473" s="160" t="s">
        <v>928</v>
      </c>
      <c r="C473" s="170" t="s">
        <v>287</v>
      </c>
      <c r="D473" s="161">
        <v>58058.628096</v>
      </c>
      <c r="E473" s="162"/>
      <c r="G473" s="95"/>
      <c r="H473" s="95"/>
      <c r="I473" s="97"/>
      <c r="J473" s="92"/>
      <c r="M473" s="92"/>
    </row>
    <row r="474" spans="1:13" ht="15" outlineLevel="1" x14ac:dyDescent="0.2">
      <c r="A474" s="170" t="s">
        <v>929</v>
      </c>
      <c r="B474" s="160" t="s">
        <v>930</v>
      </c>
      <c r="C474" s="170" t="s">
        <v>287</v>
      </c>
      <c r="D474" s="161">
        <v>238795.50873599999</v>
      </c>
      <c r="E474" s="162"/>
      <c r="G474" s="95"/>
      <c r="H474" s="95"/>
      <c r="I474" s="97"/>
      <c r="J474" s="92"/>
      <c r="M474" s="92"/>
    </row>
    <row r="475" spans="1:13" ht="15" outlineLevel="1" x14ac:dyDescent="0.2">
      <c r="A475" s="170" t="s">
        <v>931</v>
      </c>
      <c r="B475" s="160" t="s">
        <v>932</v>
      </c>
      <c r="C475" s="170" t="s">
        <v>287</v>
      </c>
      <c r="D475" s="161">
        <v>22822.98287616</v>
      </c>
      <c r="E475" s="162"/>
      <c r="G475" s="95"/>
      <c r="H475" s="95"/>
      <c r="I475" s="97"/>
      <c r="J475" s="92"/>
      <c r="M475" s="92"/>
    </row>
    <row r="476" spans="1:13" ht="15" outlineLevel="1" x14ac:dyDescent="0.2">
      <c r="A476" s="170" t="s">
        <v>933</v>
      </c>
      <c r="B476" s="160" t="s">
        <v>934</v>
      </c>
      <c r="C476" s="170" t="s">
        <v>287</v>
      </c>
      <c r="D476" s="161">
        <v>557.47424286720002</v>
      </c>
      <c r="E476" s="162"/>
      <c r="G476" s="95"/>
      <c r="H476" s="95"/>
      <c r="I476" s="97"/>
      <c r="J476" s="92"/>
      <c r="M476" s="92"/>
    </row>
    <row r="477" spans="1:13" ht="15" outlineLevel="1" x14ac:dyDescent="0.2">
      <c r="A477" s="170" t="s">
        <v>935</v>
      </c>
      <c r="B477" s="160" t="s">
        <v>936</v>
      </c>
      <c r="C477" s="170" t="s">
        <v>362</v>
      </c>
      <c r="D477" s="161">
        <v>23990.134610227204</v>
      </c>
      <c r="E477" s="162"/>
      <c r="G477" s="95"/>
      <c r="H477" s="95"/>
      <c r="I477" s="97"/>
      <c r="J477" s="92"/>
      <c r="M477" s="92"/>
    </row>
    <row r="478" spans="1:13" ht="15" outlineLevel="1" x14ac:dyDescent="0.2">
      <c r="A478" s="170" t="s">
        <v>937</v>
      </c>
      <c r="B478" s="160" t="s">
        <v>938</v>
      </c>
      <c r="C478" s="170" t="s">
        <v>362</v>
      </c>
      <c r="D478" s="161">
        <v>85494.734161920001</v>
      </c>
      <c r="E478" s="162"/>
      <c r="G478" s="95"/>
      <c r="H478" s="95"/>
      <c r="I478" s="97"/>
      <c r="J478" s="92"/>
      <c r="M478" s="92"/>
    </row>
    <row r="479" spans="1:13" ht="15" outlineLevel="1" x14ac:dyDescent="0.2">
      <c r="A479" s="170" t="s">
        <v>939</v>
      </c>
      <c r="B479" s="160" t="s">
        <v>940</v>
      </c>
      <c r="C479" s="170" t="s">
        <v>362</v>
      </c>
      <c r="D479" s="161">
        <v>23891.930112000002</v>
      </c>
      <c r="E479" s="162"/>
      <c r="G479" s="95"/>
      <c r="H479" s="95"/>
      <c r="I479" s="97"/>
      <c r="J479" s="92"/>
      <c r="M479" s="92"/>
    </row>
    <row r="480" spans="1:13" ht="15" outlineLevel="1" x14ac:dyDescent="0.2">
      <c r="A480" s="170" t="s">
        <v>941</v>
      </c>
      <c r="B480" s="160" t="s">
        <v>942</v>
      </c>
      <c r="C480" s="170" t="s">
        <v>362</v>
      </c>
      <c r="D480" s="161">
        <v>12750.615551999999</v>
      </c>
      <c r="E480" s="162"/>
      <c r="G480" s="95"/>
      <c r="H480" s="95"/>
      <c r="I480" s="97"/>
      <c r="J480" s="92"/>
      <c r="M480" s="92"/>
    </row>
    <row r="481" spans="1:13" ht="15" outlineLevel="1" x14ac:dyDescent="0.2">
      <c r="A481" s="170" t="s">
        <v>943</v>
      </c>
      <c r="B481" s="160" t="s">
        <v>944</v>
      </c>
      <c r="C481" s="170" t="s">
        <v>287</v>
      </c>
      <c r="D481" s="161">
        <v>12888.025098239999</v>
      </c>
      <c r="E481" s="162"/>
      <c r="G481" s="95"/>
      <c r="H481" s="95"/>
      <c r="I481" s="97"/>
      <c r="J481" s="92"/>
      <c r="M481" s="92"/>
    </row>
    <row r="482" spans="1:13" ht="15" outlineLevel="1" x14ac:dyDescent="0.2">
      <c r="A482" s="170" t="s">
        <v>945</v>
      </c>
      <c r="B482" s="160" t="s">
        <v>946</v>
      </c>
      <c r="C482" s="170" t="s">
        <v>287</v>
      </c>
      <c r="D482" s="161">
        <v>58058.628096</v>
      </c>
      <c r="E482" s="162"/>
      <c r="G482" s="95"/>
      <c r="H482" s="95"/>
      <c r="I482" s="97"/>
      <c r="J482" s="92"/>
      <c r="M482" s="92"/>
    </row>
    <row r="483" spans="1:13" ht="30" outlineLevel="1" x14ac:dyDescent="0.2">
      <c r="A483" s="170" t="s">
        <v>947</v>
      </c>
      <c r="B483" s="160" t="s">
        <v>948</v>
      </c>
      <c r="C483" s="170" t="s">
        <v>287</v>
      </c>
      <c r="D483" s="161">
        <v>21149.928806399999</v>
      </c>
      <c r="E483" s="162"/>
      <c r="G483" s="95"/>
      <c r="H483" s="95"/>
      <c r="I483" s="97"/>
      <c r="J483" s="92"/>
      <c r="M483" s="92"/>
    </row>
    <row r="484" spans="1:13" ht="15" outlineLevel="1" x14ac:dyDescent="0.2">
      <c r="A484" s="170" t="s">
        <v>949</v>
      </c>
      <c r="B484" s="160" t="s">
        <v>950</v>
      </c>
      <c r="C484" s="170" t="s">
        <v>287</v>
      </c>
      <c r="D484" s="161">
        <v>12347.8817891328</v>
      </c>
      <c r="E484" s="162"/>
      <c r="G484" s="95"/>
      <c r="H484" s="95"/>
      <c r="I484" s="97"/>
      <c r="J484" s="92"/>
      <c r="M484" s="92"/>
    </row>
    <row r="485" spans="1:13" ht="15" outlineLevel="1" x14ac:dyDescent="0.2">
      <c r="A485" s="170" t="s">
        <v>951</v>
      </c>
      <c r="B485" s="160" t="s">
        <v>952</v>
      </c>
      <c r="C485" s="170" t="s">
        <v>287</v>
      </c>
      <c r="D485" s="161">
        <v>2100.7567564800001</v>
      </c>
      <c r="E485" s="162"/>
      <c r="G485" s="95"/>
      <c r="H485" s="95"/>
      <c r="I485" s="97"/>
      <c r="J485" s="92"/>
      <c r="M485" s="92"/>
    </row>
    <row r="486" spans="1:13" ht="15" outlineLevel="1" x14ac:dyDescent="0.2">
      <c r="A486" s="170" t="s">
        <v>953</v>
      </c>
      <c r="B486" s="160" t="s">
        <v>954</v>
      </c>
      <c r="C486" s="170" t="s">
        <v>362</v>
      </c>
      <c r="D486" s="161">
        <v>13295.8219696128</v>
      </c>
      <c r="E486" s="162"/>
      <c r="G486" s="95"/>
      <c r="H486" s="95"/>
      <c r="I486" s="97"/>
      <c r="J486" s="92"/>
      <c r="M486" s="92"/>
    </row>
    <row r="487" spans="1:13" ht="15" outlineLevel="1" x14ac:dyDescent="0.2">
      <c r="A487" s="170" t="s">
        <v>955</v>
      </c>
      <c r="B487" s="160" t="s">
        <v>956</v>
      </c>
      <c r="C487" s="170" t="s">
        <v>362</v>
      </c>
      <c r="D487" s="161">
        <v>19333.486018252803</v>
      </c>
      <c r="E487" s="162"/>
      <c r="G487" s="95"/>
      <c r="H487" s="95"/>
      <c r="I487" s="97"/>
      <c r="J487" s="92"/>
      <c r="M487" s="92"/>
    </row>
    <row r="488" spans="1:13" ht="15" outlineLevel="1" x14ac:dyDescent="0.2">
      <c r="A488" s="170" t="s">
        <v>957</v>
      </c>
      <c r="B488" s="160" t="s">
        <v>958</v>
      </c>
      <c r="C488" s="170" t="s">
        <v>362</v>
      </c>
      <c r="D488" s="161">
        <v>29344.675146239999</v>
      </c>
      <c r="E488" s="162"/>
      <c r="G488" s="95"/>
      <c r="H488" s="95"/>
      <c r="I488" s="97"/>
      <c r="J488" s="92"/>
      <c r="M488" s="92"/>
    </row>
    <row r="489" spans="1:13" ht="15" outlineLevel="1" x14ac:dyDescent="0.2">
      <c r="A489" s="170" t="s">
        <v>959</v>
      </c>
      <c r="B489" s="160" t="s">
        <v>960</v>
      </c>
      <c r="C489" s="170" t="s">
        <v>287</v>
      </c>
      <c r="D489" s="161">
        <v>4336.4472115200006</v>
      </c>
      <c r="E489" s="162"/>
      <c r="G489" s="95"/>
      <c r="H489" s="95"/>
      <c r="I489" s="97"/>
      <c r="J489" s="92"/>
      <c r="M489" s="92"/>
    </row>
    <row r="490" spans="1:13" ht="15" outlineLevel="1" x14ac:dyDescent="0.2">
      <c r="A490" s="170" t="s">
        <v>961</v>
      </c>
      <c r="B490" s="160" t="s">
        <v>962</v>
      </c>
      <c r="C490" s="170" t="s">
        <v>287</v>
      </c>
      <c r="D490" s="161">
        <v>10591.67637504</v>
      </c>
      <c r="E490" s="162"/>
      <c r="G490" s="95"/>
      <c r="H490" s="95"/>
      <c r="I490" s="97"/>
      <c r="J490" s="92"/>
      <c r="M490" s="92"/>
    </row>
    <row r="491" spans="1:13" ht="15" outlineLevel="1" x14ac:dyDescent="0.2">
      <c r="A491" s="170" t="s">
        <v>963</v>
      </c>
      <c r="B491" s="160" t="s">
        <v>964</v>
      </c>
      <c r="C491" s="170" t="s">
        <v>287</v>
      </c>
      <c r="D491" s="161">
        <v>18401.737881599998</v>
      </c>
      <c r="E491" s="162"/>
      <c r="G491" s="95"/>
      <c r="H491" s="95"/>
      <c r="I491" s="97"/>
      <c r="J491" s="92"/>
      <c r="M491" s="92"/>
    </row>
    <row r="492" spans="1:13" ht="15" outlineLevel="1" x14ac:dyDescent="0.2">
      <c r="A492" s="170" t="s">
        <v>965</v>
      </c>
      <c r="B492" s="160" t="s">
        <v>966</v>
      </c>
      <c r="C492" s="170" t="s">
        <v>287</v>
      </c>
      <c r="D492" s="161">
        <v>2019.4622979072001</v>
      </c>
      <c r="E492" s="162"/>
      <c r="G492" s="95"/>
      <c r="H492" s="95"/>
      <c r="I492" s="97"/>
      <c r="J492" s="92"/>
      <c r="M492" s="92"/>
    </row>
    <row r="493" spans="1:13" ht="15" outlineLevel="1" x14ac:dyDescent="0.2">
      <c r="A493" s="170" t="s">
        <v>967</v>
      </c>
      <c r="B493" s="160" t="s">
        <v>968</v>
      </c>
      <c r="C493" s="170" t="s">
        <v>287</v>
      </c>
      <c r="D493" s="161">
        <v>4562.9872742399994</v>
      </c>
      <c r="E493" s="162"/>
      <c r="G493" s="95"/>
      <c r="H493" s="95"/>
      <c r="I493" s="97"/>
      <c r="J493" s="92"/>
      <c r="M493" s="92"/>
    </row>
    <row r="494" spans="1:13" ht="15" outlineLevel="1" x14ac:dyDescent="0.2">
      <c r="A494" s="170" t="s">
        <v>969</v>
      </c>
      <c r="B494" s="160" t="s">
        <v>970</v>
      </c>
      <c r="C494" s="170" t="s">
        <v>287</v>
      </c>
      <c r="D494" s="161">
        <v>9055.8214044672004</v>
      </c>
      <c r="E494" s="162"/>
      <c r="G494" s="95"/>
      <c r="H494" s="95"/>
      <c r="I494" s="97"/>
      <c r="J494" s="92"/>
      <c r="M494" s="92"/>
    </row>
    <row r="495" spans="1:13" s="40" customFormat="1" ht="45" outlineLevel="1" x14ac:dyDescent="0.2">
      <c r="A495" s="165" t="s">
        <v>971</v>
      </c>
      <c r="B495" s="160" t="s">
        <v>972</v>
      </c>
      <c r="C495" s="165" t="s">
        <v>287</v>
      </c>
      <c r="D495" s="164">
        <v>254888.51865600003</v>
      </c>
      <c r="E495" s="162"/>
      <c r="G495" s="95"/>
      <c r="H495" s="95"/>
      <c r="I495" s="97"/>
      <c r="J495" s="98"/>
      <c r="M495" s="98"/>
    </row>
    <row r="496" spans="1:13" ht="15" outlineLevel="1" x14ac:dyDescent="0.2">
      <c r="A496" s="170" t="s">
        <v>973</v>
      </c>
      <c r="B496" s="160" t="s">
        <v>974</v>
      </c>
      <c r="C496" s="170" t="s">
        <v>362</v>
      </c>
      <c r="D496" s="161">
        <v>15022.6143132672</v>
      </c>
      <c r="E496" s="162"/>
      <c r="G496" s="95"/>
      <c r="H496" s="95"/>
      <c r="I496" s="97"/>
      <c r="J496" s="92"/>
      <c r="M496" s="92"/>
    </row>
    <row r="497" spans="1:13" ht="15" outlineLevel="1" x14ac:dyDescent="0.2">
      <c r="A497" s="170" t="s">
        <v>975</v>
      </c>
      <c r="B497" s="160" t="s">
        <v>976</v>
      </c>
      <c r="C497" s="170" t="s">
        <v>287</v>
      </c>
      <c r="D497" s="161">
        <v>11305.95843072</v>
      </c>
      <c r="E497" s="162"/>
      <c r="G497" s="95"/>
      <c r="H497" s="95"/>
      <c r="I497" s="97"/>
      <c r="J497" s="92"/>
      <c r="M497" s="92"/>
    </row>
    <row r="498" spans="1:13" ht="15" outlineLevel="1" x14ac:dyDescent="0.2">
      <c r="A498" s="170" t="s">
        <v>977</v>
      </c>
      <c r="B498" s="160" t="s">
        <v>978</v>
      </c>
      <c r="C498" s="170" t="s">
        <v>287</v>
      </c>
      <c r="D498" s="161">
        <v>1915.8975894528003</v>
      </c>
      <c r="E498" s="162"/>
      <c r="G498" s="95"/>
      <c r="H498" s="95"/>
      <c r="I498" s="97"/>
      <c r="J498" s="92"/>
      <c r="M498" s="92"/>
    </row>
    <row r="499" spans="1:13" ht="15" outlineLevel="1" x14ac:dyDescent="0.2">
      <c r="A499" s="170" t="s">
        <v>979</v>
      </c>
      <c r="B499" s="160" t="s">
        <v>980</v>
      </c>
      <c r="C499" s="170" t="s">
        <v>287</v>
      </c>
      <c r="D499" s="161">
        <v>1855.64783616</v>
      </c>
      <c r="E499" s="162"/>
      <c r="G499" s="95"/>
      <c r="H499" s="95"/>
      <c r="I499" s="97"/>
      <c r="J499" s="92"/>
      <c r="M499" s="92"/>
    </row>
    <row r="500" spans="1:13" ht="15" outlineLevel="1" x14ac:dyDescent="0.2">
      <c r="A500" s="170" t="s">
        <v>981</v>
      </c>
      <c r="B500" s="160" t="s">
        <v>982</v>
      </c>
      <c r="C500" s="170" t="s">
        <v>287</v>
      </c>
      <c r="D500" s="161">
        <v>43822.503936000001</v>
      </c>
      <c r="E500" s="162"/>
      <c r="G500" s="95"/>
      <c r="H500" s="95"/>
      <c r="I500" s="97"/>
      <c r="J500" s="92"/>
      <c r="M500" s="92"/>
    </row>
    <row r="501" spans="1:13" ht="15" outlineLevel="1" x14ac:dyDescent="0.2">
      <c r="A501" s="170" t="s">
        <v>983</v>
      </c>
      <c r="B501" s="160" t="s">
        <v>984</v>
      </c>
      <c r="C501" s="170" t="s">
        <v>287</v>
      </c>
      <c r="D501" s="161">
        <v>59804.967257087999</v>
      </c>
      <c r="E501" s="162"/>
      <c r="G501" s="95"/>
      <c r="H501" s="95"/>
      <c r="I501" s="97"/>
      <c r="J501" s="92"/>
      <c r="M501" s="92"/>
    </row>
    <row r="502" spans="1:13" ht="15" outlineLevel="1" x14ac:dyDescent="0.2">
      <c r="A502" s="170" t="s">
        <v>985</v>
      </c>
      <c r="B502" s="160" t="s">
        <v>986</v>
      </c>
      <c r="C502" s="170" t="s">
        <v>287</v>
      </c>
      <c r="D502" s="161">
        <v>16602.72506112</v>
      </c>
      <c r="E502" s="162"/>
      <c r="G502" s="95"/>
      <c r="H502" s="95"/>
      <c r="I502" s="97"/>
      <c r="J502" s="92"/>
      <c r="M502" s="92"/>
    </row>
    <row r="503" spans="1:13" ht="15" outlineLevel="1" x14ac:dyDescent="0.2">
      <c r="A503" s="170" t="s">
        <v>987</v>
      </c>
      <c r="B503" s="160" t="s">
        <v>988</v>
      </c>
      <c r="C503" s="170" t="s">
        <v>287</v>
      </c>
      <c r="D503" s="161">
        <v>30424.0457008128</v>
      </c>
      <c r="E503" s="162"/>
      <c r="G503" s="95"/>
      <c r="H503" s="95"/>
      <c r="I503" s="97"/>
      <c r="J503" s="92"/>
      <c r="M503" s="92"/>
    </row>
    <row r="504" spans="1:13" ht="15" outlineLevel="1" x14ac:dyDescent="0.2">
      <c r="A504" s="170" t="s">
        <v>989</v>
      </c>
      <c r="B504" s="160" t="s">
        <v>990</v>
      </c>
      <c r="C504" s="170" t="s">
        <v>287</v>
      </c>
      <c r="D504" s="161">
        <v>21788.288992972801</v>
      </c>
      <c r="E504" s="162"/>
      <c r="G504" s="95"/>
      <c r="H504" s="95"/>
      <c r="I504" s="97"/>
      <c r="J504" s="92"/>
      <c r="M504" s="92"/>
    </row>
    <row r="505" spans="1:13" ht="15" outlineLevel="1" x14ac:dyDescent="0.2">
      <c r="A505" s="170" t="s">
        <v>991</v>
      </c>
      <c r="B505" s="160" t="s">
        <v>992</v>
      </c>
      <c r="C505" s="170" t="s">
        <v>362</v>
      </c>
      <c r="D505" s="161">
        <v>10608.078865920001</v>
      </c>
      <c r="E505" s="162"/>
      <c r="G505" s="95"/>
      <c r="H505" s="95"/>
      <c r="I505" s="97"/>
      <c r="J505" s="92"/>
      <c r="M505" s="92"/>
    </row>
    <row r="506" spans="1:13" ht="15" outlineLevel="1" x14ac:dyDescent="0.2">
      <c r="A506" s="170" t="s">
        <v>993</v>
      </c>
      <c r="B506" s="160" t="s">
        <v>994</v>
      </c>
      <c r="C506" s="170" t="s">
        <v>287</v>
      </c>
      <c r="D506" s="161">
        <v>34769.876375040003</v>
      </c>
      <c r="E506" s="162"/>
      <c r="G506" s="95"/>
      <c r="H506" s="95"/>
      <c r="I506" s="97"/>
      <c r="J506" s="92"/>
      <c r="M506" s="92"/>
    </row>
    <row r="507" spans="1:13" ht="15" outlineLevel="1" x14ac:dyDescent="0.2">
      <c r="A507" s="170" t="s">
        <v>995</v>
      </c>
      <c r="B507" s="160" t="s">
        <v>996</v>
      </c>
      <c r="C507" s="170" t="s">
        <v>287</v>
      </c>
      <c r="D507" s="161">
        <v>847.35886848000007</v>
      </c>
      <c r="E507" s="162"/>
      <c r="G507" s="95"/>
      <c r="H507" s="95"/>
      <c r="I507" s="97"/>
      <c r="J507" s="92"/>
      <c r="M507" s="92"/>
    </row>
    <row r="508" spans="1:13" ht="15" outlineLevel="1" x14ac:dyDescent="0.2">
      <c r="A508" s="170" t="s">
        <v>997</v>
      </c>
      <c r="B508" s="160" t="s">
        <v>998</v>
      </c>
      <c r="C508" s="170" t="s">
        <v>287</v>
      </c>
      <c r="D508" s="161">
        <v>8774.4041779199997</v>
      </c>
      <c r="E508" s="162"/>
      <c r="G508" s="95"/>
      <c r="H508" s="95"/>
      <c r="I508" s="97"/>
      <c r="J508" s="92"/>
      <c r="M508" s="92"/>
    </row>
    <row r="509" spans="1:13" ht="15" outlineLevel="1" x14ac:dyDescent="0.2">
      <c r="A509" s="170" t="s">
        <v>999</v>
      </c>
      <c r="B509" s="160" t="s">
        <v>1000</v>
      </c>
      <c r="C509" s="170" t="s">
        <v>287</v>
      </c>
      <c r="D509" s="161">
        <v>1064.2059875328</v>
      </c>
      <c r="E509" s="162"/>
      <c r="G509" s="95"/>
      <c r="H509" s="95"/>
      <c r="I509" s="97"/>
      <c r="J509" s="92"/>
      <c r="M509" s="92"/>
    </row>
    <row r="510" spans="1:13" ht="15" outlineLevel="1" x14ac:dyDescent="0.2">
      <c r="A510" s="170" t="s">
        <v>1001</v>
      </c>
      <c r="B510" s="160" t="s">
        <v>1002</v>
      </c>
      <c r="C510" s="170" t="s">
        <v>287</v>
      </c>
      <c r="D510" s="161">
        <v>1343.1473664</v>
      </c>
      <c r="E510" s="162"/>
      <c r="G510" s="95"/>
      <c r="H510" s="95"/>
      <c r="I510" s="97"/>
      <c r="J510" s="92"/>
      <c r="M510" s="92"/>
    </row>
    <row r="511" spans="1:13" ht="15" outlineLevel="1" x14ac:dyDescent="0.2">
      <c r="A511" s="170" t="s">
        <v>1003</v>
      </c>
      <c r="B511" s="160" t="s">
        <v>1004</v>
      </c>
      <c r="C511" s="170" t="s">
        <v>287</v>
      </c>
      <c r="D511" s="161">
        <v>33300.151295999996</v>
      </c>
      <c r="E511" s="162"/>
      <c r="G511" s="95"/>
      <c r="H511" s="95"/>
      <c r="I511" s="97"/>
      <c r="J511" s="92"/>
      <c r="M511" s="92"/>
    </row>
    <row r="512" spans="1:13" ht="15" outlineLevel="1" x14ac:dyDescent="0.2">
      <c r="A512" s="170" t="s">
        <v>1005</v>
      </c>
      <c r="B512" s="160" t="s">
        <v>1006</v>
      </c>
      <c r="C512" s="170" t="s">
        <v>287</v>
      </c>
      <c r="D512" s="161">
        <v>3575.1240499200003</v>
      </c>
      <c r="E512" s="162"/>
      <c r="G512" s="95"/>
      <c r="H512" s="95"/>
      <c r="I512" s="97"/>
      <c r="J512" s="92"/>
      <c r="M512" s="92"/>
    </row>
    <row r="513" spans="1:13" ht="15" outlineLevel="1" x14ac:dyDescent="0.2">
      <c r="A513" s="170" t="s">
        <v>1007</v>
      </c>
      <c r="B513" s="160" t="s">
        <v>1008</v>
      </c>
      <c r="C513" s="170" t="s">
        <v>287</v>
      </c>
      <c r="D513" s="161">
        <v>9963.4300262399993</v>
      </c>
      <c r="E513" s="162"/>
      <c r="G513" s="95"/>
      <c r="H513" s="95"/>
      <c r="I513" s="97"/>
      <c r="J513" s="92"/>
      <c r="M513" s="92"/>
    </row>
    <row r="514" spans="1:13" ht="15" outlineLevel="1" x14ac:dyDescent="0.2">
      <c r="A514" s="170" t="s">
        <v>1009</v>
      </c>
      <c r="B514" s="160" t="s">
        <v>1010</v>
      </c>
      <c r="C514" s="170" t="s">
        <v>287</v>
      </c>
      <c r="D514" s="161">
        <v>4804.3824230400005</v>
      </c>
      <c r="E514" s="162"/>
      <c r="G514" s="95"/>
      <c r="H514" s="95"/>
      <c r="I514" s="97"/>
      <c r="J514" s="92"/>
      <c r="M514" s="92"/>
    </row>
    <row r="515" spans="1:13" ht="15" outlineLevel="1" x14ac:dyDescent="0.2">
      <c r="A515" s="170" t="s">
        <v>1011</v>
      </c>
      <c r="B515" s="160" t="s">
        <v>1012</v>
      </c>
      <c r="C515" s="170" t="s">
        <v>287</v>
      </c>
      <c r="D515" s="161">
        <v>19825.350297600002</v>
      </c>
      <c r="E515" s="162"/>
      <c r="G515" s="95"/>
      <c r="H515" s="95"/>
      <c r="I515" s="97"/>
      <c r="J515" s="92"/>
      <c r="M515" s="92"/>
    </row>
    <row r="516" spans="1:13" ht="15" outlineLevel="1" x14ac:dyDescent="0.2">
      <c r="A516" s="170" t="s">
        <v>1013</v>
      </c>
      <c r="B516" s="160" t="s">
        <v>1014</v>
      </c>
      <c r="C516" s="170" t="s">
        <v>287</v>
      </c>
      <c r="D516" s="161">
        <v>10401.03610368</v>
      </c>
      <c r="E516" s="162"/>
      <c r="G516" s="95"/>
      <c r="H516" s="95"/>
      <c r="I516" s="97"/>
      <c r="J516" s="92"/>
      <c r="M516" s="92"/>
    </row>
    <row r="517" spans="1:13" ht="15" outlineLevel="1" x14ac:dyDescent="0.2">
      <c r="A517" s="170" t="s">
        <v>1015</v>
      </c>
      <c r="B517" s="160" t="s">
        <v>1016</v>
      </c>
      <c r="C517" s="170" t="s">
        <v>287</v>
      </c>
      <c r="D517" s="161">
        <v>36083.623050239999</v>
      </c>
      <c r="E517" s="162"/>
      <c r="G517" s="95"/>
      <c r="H517" s="95"/>
      <c r="I517" s="97"/>
      <c r="J517" s="92"/>
      <c r="M517" s="92"/>
    </row>
    <row r="518" spans="1:13" ht="15" outlineLevel="1" x14ac:dyDescent="0.2">
      <c r="A518" s="170" t="s">
        <v>1017</v>
      </c>
      <c r="B518" s="160" t="s">
        <v>1018</v>
      </c>
      <c r="C518" s="170" t="s">
        <v>287</v>
      </c>
      <c r="D518" s="161">
        <v>247572.38876159998</v>
      </c>
      <c r="E518" s="162"/>
      <c r="G518" s="95"/>
      <c r="H518" s="95"/>
      <c r="I518" s="97"/>
      <c r="J518" s="92"/>
      <c r="M518" s="92"/>
    </row>
    <row r="519" spans="1:13" ht="15" outlineLevel="1" x14ac:dyDescent="0.2">
      <c r="A519" s="170" t="s">
        <v>1019</v>
      </c>
      <c r="B519" s="160" t="s">
        <v>1020</v>
      </c>
      <c r="C519" s="170" t="s">
        <v>287</v>
      </c>
      <c r="D519" s="161">
        <v>5013.5915519999999</v>
      </c>
      <c r="E519" s="162"/>
      <c r="G519" s="95"/>
      <c r="H519" s="95"/>
      <c r="I519" s="97"/>
      <c r="J519" s="92"/>
      <c r="M519" s="92"/>
    </row>
    <row r="520" spans="1:13" ht="15" outlineLevel="1" x14ac:dyDescent="0.2">
      <c r="A520" s="170" t="s">
        <v>1021</v>
      </c>
      <c r="B520" s="160" t="s">
        <v>1022</v>
      </c>
      <c r="C520" s="170" t="s">
        <v>287</v>
      </c>
      <c r="D520" s="161">
        <v>7314.8919705600001</v>
      </c>
      <c r="E520" s="162"/>
      <c r="G520" s="95"/>
      <c r="H520" s="95"/>
      <c r="I520" s="97"/>
      <c r="J520" s="92"/>
      <c r="M520" s="92"/>
    </row>
    <row r="521" spans="1:13" ht="15" outlineLevel="1" x14ac:dyDescent="0.2">
      <c r="A521" s="170" t="s">
        <v>1023</v>
      </c>
      <c r="B521" s="160" t="s">
        <v>1024</v>
      </c>
      <c r="C521" s="170" t="s">
        <v>287</v>
      </c>
      <c r="D521" s="161">
        <v>1604.3492966399999</v>
      </c>
      <c r="E521" s="162"/>
      <c r="G521" s="95"/>
      <c r="H521" s="95"/>
      <c r="I521" s="97"/>
      <c r="J521" s="92"/>
      <c r="M521" s="92"/>
    </row>
    <row r="522" spans="1:13" ht="15" outlineLevel="1" x14ac:dyDescent="0.2">
      <c r="A522" s="170" t="s">
        <v>1025</v>
      </c>
      <c r="B522" s="160" t="s">
        <v>1026</v>
      </c>
      <c r="C522" s="170" t="s">
        <v>287</v>
      </c>
      <c r="D522" s="161">
        <v>14749.24359168</v>
      </c>
      <c r="E522" s="162"/>
      <c r="G522" s="95"/>
      <c r="H522" s="95"/>
      <c r="I522" s="97"/>
      <c r="J522" s="92"/>
      <c r="M522" s="92"/>
    </row>
    <row r="523" spans="1:13" ht="15" outlineLevel="1" x14ac:dyDescent="0.2">
      <c r="A523" s="170" t="s">
        <v>1027</v>
      </c>
      <c r="B523" s="160" t="s">
        <v>1028</v>
      </c>
      <c r="C523" s="170" t="s">
        <v>287</v>
      </c>
      <c r="D523" s="161">
        <v>2100.7567564800001</v>
      </c>
      <c r="E523" s="162"/>
      <c r="G523" s="95"/>
      <c r="H523" s="95"/>
      <c r="I523" s="97"/>
      <c r="J523" s="92"/>
      <c r="M523" s="92"/>
    </row>
    <row r="524" spans="1:13" ht="15" outlineLevel="1" x14ac:dyDescent="0.2">
      <c r="A524" s="170" t="s">
        <v>1029</v>
      </c>
      <c r="B524" s="160" t="s">
        <v>1030</v>
      </c>
      <c r="C524" s="170" t="s">
        <v>287</v>
      </c>
      <c r="D524" s="161">
        <v>40940.61723648</v>
      </c>
      <c r="E524" s="162"/>
      <c r="G524" s="95"/>
      <c r="H524" s="95"/>
      <c r="I524" s="97"/>
      <c r="J524" s="92"/>
      <c r="M524" s="92"/>
    </row>
    <row r="525" spans="1:13" ht="15" outlineLevel="1" x14ac:dyDescent="0.2">
      <c r="A525" s="170" t="s">
        <v>1031</v>
      </c>
      <c r="B525" s="160" t="s">
        <v>1032</v>
      </c>
      <c r="C525" s="170" t="s">
        <v>287</v>
      </c>
      <c r="D525" s="161">
        <v>21788.288992972801</v>
      </c>
      <c r="E525" s="162"/>
      <c r="G525" s="95"/>
      <c r="H525" s="95"/>
      <c r="I525" s="97"/>
      <c r="J525" s="92"/>
      <c r="M525" s="92"/>
    </row>
    <row r="526" spans="1:13" ht="15" outlineLevel="1" x14ac:dyDescent="0.2">
      <c r="A526" s="170" t="s">
        <v>1033</v>
      </c>
      <c r="B526" s="160" t="s">
        <v>1034</v>
      </c>
      <c r="C526" s="170" t="s">
        <v>287</v>
      </c>
      <c r="D526" s="161">
        <v>7520.7958428672009</v>
      </c>
      <c r="E526" s="162"/>
      <c r="G526" s="95"/>
      <c r="H526" s="95"/>
      <c r="I526" s="97"/>
      <c r="J526" s="92"/>
      <c r="M526" s="92"/>
    </row>
    <row r="527" spans="1:13" ht="15" outlineLevel="1" x14ac:dyDescent="0.2">
      <c r="A527" s="170" t="s">
        <v>1035</v>
      </c>
      <c r="B527" s="160" t="s">
        <v>1036</v>
      </c>
      <c r="C527" s="170" t="s">
        <v>362</v>
      </c>
      <c r="D527" s="161">
        <v>12034.2661635072</v>
      </c>
      <c r="E527" s="162"/>
      <c r="G527" s="95"/>
      <c r="H527" s="95"/>
      <c r="I527" s="97"/>
      <c r="J527" s="92"/>
      <c r="M527" s="92"/>
    </row>
    <row r="528" spans="1:13" ht="15" outlineLevel="1" x14ac:dyDescent="0.2">
      <c r="A528" s="170" t="s">
        <v>1037</v>
      </c>
      <c r="B528" s="160" t="s">
        <v>1038</v>
      </c>
      <c r="C528" s="170" t="s">
        <v>287</v>
      </c>
      <c r="D528" s="161">
        <v>3165.3712588800004</v>
      </c>
      <c r="E528" s="162"/>
      <c r="G528" s="95"/>
      <c r="H528" s="95"/>
      <c r="I528" s="97"/>
      <c r="J528" s="92"/>
      <c r="M528" s="92"/>
    </row>
    <row r="529" spans="1:13" ht="15" outlineLevel="1" x14ac:dyDescent="0.2">
      <c r="A529" s="170" t="s">
        <v>1039</v>
      </c>
      <c r="B529" s="160" t="s">
        <v>1040</v>
      </c>
      <c r="C529" s="170" t="s">
        <v>287</v>
      </c>
      <c r="D529" s="161">
        <v>10781.07872256</v>
      </c>
      <c r="E529" s="162"/>
      <c r="G529" s="95"/>
      <c r="H529" s="95"/>
      <c r="I529" s="97"/>
      <c r="J529" s="92"/>
      <c r="M529" s="92"/>
    </row>
    <row r="530" spans="1:13" ht="15" outlineLevel="1" x14ac:dyDescent="0.2">
      <c r="A530" s="170" t="s">
        <v>1041</v>
      </c>
      <c r="B530" s="160" t="s">
        <v>1042</v>
      </c>
      <c r="C530" s="170" t="s">
        <v>287</v>
      </c>
      <c r="D530" s="161">
        <v>29409.356666879998</v>
      </c>
      <c r="E530" s="162"/>
      <c r="G530" s="95"/>
      <c r="H530" s="95"/>
      <c r="I530" s="97"/>
      <c r="J530" s="92"/>
      <c r="M530" s="92"/>
    </row>
    <row r="531" spans="1:13" ht="15" outlineLevel="1" x14ac:dyDescent="0.2">
      <c r="A531" s="170" t="s">
        <v>1043</v>
      </c>
      <c r="B531" s="160" t="s">
        <v>1044</v>
      </c>
      <c r="C531" s="170" t="s">
        <v>287</v>
      </c>
      <c r="D531" s="161">
        <v>133848.65831423999</v>
      </c>
      <c r="E531" s="162"/>
      <c r="G531" s="95"/>
      <c r="H531" s="95"/>
      <c r="I531" s="97"/>
      <c r="J531" s="92"/>
      <c r="M531" s="92"/>
    </row>
    <row r="532" spans="1:13" ht="15" outlineLevel="1" x14ac:dyDescent="0.2">
      <c r="A532" s="170" t="s">
        <v>1045</v>
      </c>
      <c r="B532" s="160" t="s">
        <v>1046</v>
      </c>
      <c r="C532" s="170" t="s">
        <v>287</v>
      </c>
      <c r="D532" s="161">
        <v>14355.58381056</v>
      </c>
      <c r="E532" s="162"/>
      <c r="G532" s="95"/>
      <c r="H532" s="95"/>
      <c r="I532" s="97"/>
      <c r="J532" s="92"/>
      <c r="M532" s="92"/>
    </row>
    <row r="533" spans="1:13" ht="15" outlineLevel="1" x14ac:dyDescent="0.2">
      <c r="A533" s="170" t="s">
        <v>1047</v>
      </c>
      <c r="B533" s="160" t="s">
        <v>1048</v>
      </c>
      <c r="C533" s="170" t="s">
        <v>287</v>
      </c>
      <c r="D533" s="161">
        <v>5133.0512025600001</v>
      </c>
      <c r="E533" s="162"/>
      <c r="G533" s="95"/>
      <c r="H533" s="95"/>
      <c r="I533" s="97"/>
      <c r="J533" s="92"/>
      <c r="M533" s="92"/>
    </row>
    <row r="534" spans="1:13" ht="15" outlineLevel="1" x14ac:dyDescent="0.2">
      <c r="A534" s="170" t="s">
        <v>1049</v>
      </c>
      <c r="B534" s="160" t="s">
        <v>1050</v>
      </c>
      <c r="C534" s="170" t="s">
        <v>287</v>
      </c>
      <c r="D534" s="161">
        <v>25129.853952000001</v>
      </c>
      <c r="E534" s="162"/>
      <c r="G534" s="95"/>
      <c r="H534" s="95"/>
      <c r="I534" s="97"/>
      <c r="J534" s="92"/>
      <c r="M534" s="92"/>
    </row>
    <row r="535" spans="1:13" ht="15" outlineLevel="1" x14ac:dyDescent="0.2">
      <c r="A535" s="170" t="s">
        <v>1051</v>
      </c>
      <c r="B535" s="160" t="s">
        <v>1052</v>
      </c>
      <c r="C535" s="170" t="s">
        <v>287</v>
      </c>
      <c r="D535" s="161">
        <v>19311.611904000001</v>
      </c>
      <c r="E535" s="162"/>
      <c r="G535" s="95"/>
      <c r="H535" s="95"/>
      <c r="I535" s="97"/>
      <c r="J535" s="92"/>
      <c r="M535" s="92"/>
    </row>
    <row r="536" spans="1:13" ht="15" outlineLevel="1" x14ac:dyDescent="0.2">
      <c r="A536" s="170" t="s">
        <v>1053</v>
      </c>
      <c r="B536" s="160" t="s">
        <v>1054</v>
      </c>
      <c r="C536" s="170" t="s">
        <v>287</v>
      </c>
      <c r="D536" s="161">
        <v>58058.628096</v>
      </c>
      <c r="E536" s="162"/>
      <c r="G536" s="95"/>
      <c r="H536" s="95"/>
      <c r="I536" s="97"/>
      <c r="J536" s="92"/>
      <c r="M536" s="92"/>
    </row>
    <row r="537" spans="1:13" ht="15" outlineLevel="1" x14ac:dyDescent="0.2">
      <c r="A537" s="170" t="s">
        <v>1055</v>
      </c>
      <c r="B537" s="160" t="s">
        <v>1056</v>
      </c>
      <c r="C537" s="170" t="s">
        <v>287</v>
      </c>
      <c r="D537" s="161">
        <v>195994.291968</v>
      </c>
      <c r="E537" s="162"/>
      <c r="G537" s="95"/>
      <c r="H537" s="95"/>
      <c r="I537" s="97"/>
      <c r="J537" s="92"/>
      <c r="M537" s="92"/>
    </row>
    <row r="538" spans="1:13" ht="15" outlineLevel="1" x14ac:dyDescent="0.2">
      <c r="A538" s="170" t="s">
        <v>1057</v>
      </c>
      <c r="B538" s="160" t="s">
        <v>1058</v>
      </c>
      <c r="C538" s="170" t="s">
        <v>287</v>
      </c>
      <c r="D538" s="161">
        <v>2537.743872</v>
      </c>
      <c r="E538" s="162"/>
      <c r="G538" s="95"/>
      <c r="H538" s="95"/>
      <c r="I538" s="97"/>
      <c r="J538" s="92"/>
      <c r="M538" s="92"/>
    </row>
    <row r="539" spans="1:13" ht="15" outlineLevel="1" x14ac:dyDescent="0.2">
      <c r="A539" s="170" t="s">
        <v>1059</v>
      </c>
      <c r="B539" s="160" t="s">
        <v>1060</v>
      </c>
      <c r="C539" s="170" t="s">
        <v>287</v>
      </c>
      <c r="D539" s="161">
        <v>11476.79192064</v>
      </c>
      <c r="E539" s="162"/>
      <c r="G539" s="95"/>
      <c r="H539" s="95"/>
      <c r="I539" s="97"/>
      <c r="J539" s="92"/>
      <c r="M539" s="92"/>
    </row>
    <row r="540" spans="1:13" ht="15" outlineLevel="1" x14ac:dyDescent="0.2">
      <c r="A540" s="170" t="s">
        <v>1061</v>
      </c>
      <c r="B540" s="160" t="s">
        <v>1062</v>
      </c>
      <c r="C540" s="170" t="s">
        <v>287</v>
      </c>
      <c r="D540" s="161">
        <v>15019.72995072</v>
      </c>
      <c r="E540" s="162"/>
      <c r="G540" s="95"/>
      <c r="H540" s="95"/>
      <c r="I540" s="97"/>
      <c r="J540" s="92"/>
      <c r="M540" s="92"/>
    </row>
    <row r="541" spans="1:13" ht="15" outlineLevel="1" x14ac:dyDescent="0.2">
      <c r="A541" s="170" t="s">
        <v>1063</v>
      </c>
      <c r="B541" s="160" t="s">
        <v>1064</v>
      </c>
      <c r="C541" s="170" t="s">
        <v>287</v>
      </c>
      <c r="D541" s="161">
        <v>32725.3461193728</v>
      </c>
      <c r="E541" s="162"/>
      <c r="G541" s="95"/>
      <c r="H541" s="95"/>
      <c r="I541" s="97"/>
      <c r="J541" s="92"/>
      <c r="M541" s="92"/>
    </row>
    <row r="542" spans="1:13" ht="15" outlineLevel="1" x14ac:dyDescent="0.2">
      <c r="A542" s="170" t="s">
        <v>1065</v>
      </c>
      <c r="B542" s="160" t="s">
        <v>1066</v>
      </c>
      <c r="C542" s="170" t="s">
        <v>287</v>
      </c>
      <c r="D542" s="161">
        <v>4332.73344</v>
      </c>
      <c r="E542" s="162"/>
      <c r="G542" s="95"/>
      <c r="H542" s="95"/>
      <c r="I542" s="97"/>
      <c r="J542" s="92"/>
      <c r="M542" s="92"/>
    </row>
    <row r="543" spans="1:13" ht="15" outlineLevel="1" x14ac:dyDescent="0.2">
      <c r="A543" s="170" t="s">
        <v>1067</v>
      </c>
      <c r="B543" s="160" t="s">
        <v>1068</v>
      </c>
      <c r="C543" s="170" t="s">
        <v>287</v>
      </c>
      <c r="D543" s="161">
        <v>48155.237375999997</v>
      </c>
      <c r="E543" s="162"/>
      <c r="G543" s="95"/>
      <c r="H543" s="95"/>
      <c r="I543" s="97"/>
      <c r="J543" s="92"/>
      <c r="M543" s="92"/>
    </row>
    <row r="544" spans="1:13" ht="90" outlineLevel="1" x14ac:dyDescent="0.2">
      <c r="A544" s="170" t="s">
        <v>1069</v>
      </c>
      <c r="B544" s="160" t="s">
        <v>1070</v>
      </c>
      <c r="C544" s="170" t="s">
        <v>287</v>
      </c>
      <c r="D544" s="161">
        <v>630936.35730432009</v>
      </c>
      <c r="E544" s="162"/>
      <c r="G544" s="95"/>
      <c r="H544" s="95"/>
      <c r="I544" s="97"/>
      <c r="J544" s="92"/>
      <c r="M544" s="92"/>
    </row>
    <row r="545" spans="1:13" ht="90" outlineLevel="1" x14ac:dyDescent="0.2">
      <c r="A545" s="170" t="s">
        <v>1071</v>
      </c>
      <c r="B545" s="160" t="s">
        <v>1072</v>
      </c>
      <c r="C545" s="170" t="s">
        <v>287</v>
      </c>
      <c r="D545" s="161">
        <v>1081068.862288896</v>
      </c>
      <c r="E545" s="162"/>
      <c r="G545" s="95"/>
      <c r="H545" s="95"/>
      <c r="I545" s="97"/>
      <c r="J545" s="92"/>
      <c r="M545" s="92"/>
    </row>
    <row r="546" spans="1:13" ht="90" outlineLevel="1" x14ac:dyDescent="0.2">
      <c r="A546" s="170" t="s">
        <v>1073</v>
      </c>
      <c r="B546" s="160" t="s">
        <v>1074</v>
      </c>
      <c r="C546" s="170" t="s">
        <v>287</v>
      </c>
      <c r="D546" s="161">
        <v>1166029.6798986238</v>
      </c>
      <c r="E546" s="162"/>
      <c r="G546" s="95"/>
      <c r="H546" s="95"/>
      <c r="I546" s="97"/>
      <c r="J546" s="92"/>
      <c r="M546" s="92"/>
    </row>
    <row r="547" spans="1:13" ht="90" outlineLevel="1" x14ac:dyDescent="0.2">
      <c r="A547" s="170" t="s">
        <v>1075</v>
      </c>
      <c r="B547" s="160" t="s">
        <v>1076</v>
      </c>
      <c r="C547" s="170" t="s">
        <v>287</v>
      </c>
      <c r="D547" s="161">
        <v>1248247.6296560639</v>
      </c>
      <c r="E547" s="162"/>
      <c r="G547" s="95"/>
      <c r="H547" s="95"/>
      <c r="I547" s="97"/>
      <c r="J547" s="92"/>
      <c r="M547" s="92"/>
    </row>
    <row r="548" spans="1:13" ht="90" outlineLevel="1" x14ac:dyDescent="0.2">
      <c r="A548" s="170" t="s">
        <v>1077</v>
      </c>
      <c r="B548" s="160" t="s">
        <v>1078</v>
      </c>
      <c r="C548" s="170" t="s">
        <v>287</v>
      </c>
      <c r="D548" s="161">
        <v>945154.85184000002</v>
      </c>
      <c r="E548" s="162"/>
      <c r="G548" s="95"/>
      <c r="H548" s="95"/>
      <c r="I548" s="97"/>
      <c r="J548" s="92"/>
      <c r="M548" s="92"/>
    </row>
    <row r="549" spans="1:13" ht="75" outlineLevel="1" x14ac:dyDescent="0.2">
      <c r="A549" s="170" t="s">
        <v>1079</v>
      </c>
      <c r="B549" s="160" t="s">
        <v>1080</v>
      </c>
      <c r="C549" s="170" t="s">
        <v>287</v>
      </c>
      <c r="D549" s="161">
        <v>1838220.3443404799</v>
      </c>
      <c r="E549" s="162"/>
      <c r="G549" s="95"/>
      <c r="H549" s="95"/>
      <c r="I549" s="97"/>
      <c r="J549" s="92"/>
      <c r="M549" s="92"/>
    </row>
    <row r="550" spans="1:13" ht="90" outlineLevel="1" x14ac:dyDescent="0.2">
      <c r="A550" s="170" t="s">
        <v>1081</v>
      </c>
      <c r="B550" s="160" t="s">
        <v>1082</v>
      </c>
      <c r="C550" s="170" t="s">
        <v>287</v>
      </c>
      <c r="D550" s="161">
        <v>2989879.2139653116</v>
      </c>
      <c r="E550" s="162"/>
      <c r="G550" s="95"/>
      <c r="H550" s="95"/>
      <c r="I550" s="97"/>
      <c r="J550" s="92"/>
      <c r="M550" s="92"/>
    </row>
    <row r="551" spans="1:13" ht="45" outlineLevel="1" x14ac:dyDescent="0.2">
      <c r="A551" s="170" t="s">
        <v>1083</v>
      </c>
      <c r="B551" s="160" t="s">
        <v>1084</v>
      </c>
      <c r="C551" s="170" t="s">
        <v>287</v>
      </c>
      <c r="D551" s="161">
        <v>215485.77420595198</v>
      </c>
      <c r="E551" s="162"/>
      <c r="G551" s="95"/>
      <c r="H551" s="95"/>
      <c r="I551" s="97"/>
      <c r="J551" s="92"/>
      <c r="M551" s="92"/>
    </row>
    <row r="552" spans="1:13" ht="75" outlineLevel="1" x14ac:dyDescent="0.2">
      <c r="A552" s="170" t="s">
        <v>1085</v>
      </c>
      <c r="B552" s="160" t="s">
        <v>1086</v>
      </c>
      <c r="C552" s="170" t="s">
        <v>362</v>
      </c>
      <c r="D552" s="161">
        <v>225394.85937561601</v>
      </c>
      <c r="E552" s="162"/>
      <c r="G552" s="95"/>
      <c r="H552" s="95"/>
      <c r="I552" s="97"/>
      <c r="J552" s="92"/>
      <c r="M552" s="92"/>
    </row>
    <row r="553" spans="1:13" ht="75" outlineLevel="1" x14ac:dyDescent="0.2">
      <c r="A553" s="170" t="s">
        <v>1087</v>
      </c>
      <c r="B553" s="160" t="s">
        <v>1088</v>
      </c>
      <c r="C553" s="170" t="s">
        <v>362</v>
      </c>
      <c r="D553" s="161">
        <v>519129.92330035201</v>
      </c>
      <c r="E553" s="162"/>
      <c r="G553" s="95"/>
      <c r="H553" s="95"/>
      <c r="I553" s="97"/>
      <c r="J553" s="92"/>
      <c r="M553" s="92"/>
    </row>
    <row r="554" spans="1:13" ht="75" outlineLevel="1" x14ac:dyDescent="0.2">
      <c r="A554" s="170" t="s">
        <v>1089</v>
      </c>
      <c r="B554" s="160" t="s">
        <v>1090</v>
      </c>
      <c r="C554" s="170" t="s">
        <v>362</v>
      </c>
      <c r="D554" s="161">
        <v>547504.99459891196</v>
      </c>
      <c r="E554" s="162"/>
      <c r="G554" s="95"/>
      <c r="H554" s="95"/>
      <c r="I554" s="97"/>
      <c r="J554" s="92"/>
      <c r="M554" s="92"/>
    </row>
    <row r="555" spans="1:13" ht="75" outlineLevel="1" x14ac:dyDescent="0.2">
      <c r="A555" s="170" t="s">
        <v>1091</v>
      </c>
      <c r="B555" s="160" t="s">
        <v>1092</v>
      </c>
      <c r="C555" s="170" t="s">
        <v>362</v>
      </c>
      <c r="D555" s="161">
        <v>698758.366934016</v>
      </c>
      <c r="E555" s="162"/>
      <c r="G555" s="95"/>
      <c r="H555" s="95"/>
      <c r="I555" s="97"/>
      <c r="J555" s="92"/>
      <c r="M555" s="92"/>
    </row>
    <row r="556" spans="1:13" ht="75" outlineLevel="1" x14ac:dyDescent="0.2">
      <c r="A556" s="170" t="s">
        <v>1093</v>
      </c>
      <c r="B556" s="160" t="s">
        <v>1094</v>
      </c>
      <c r="C556" s="170" t="s">
        <v>362</v>
      </c>
      <c r="D556" s="161">
        <v>859668.04039065598</v>
      </c>
      <c r="E556" s="162"/>
      <c r="G556" s="95"/>
      <c r="H556" s="95"/>
      <c r="I556" s="97"/>
      <c r="J556" s="92"/>
      <c r="M556" s="92"/>
    </row>
    <row r="557" spans="1:13" ht="15" outlineLevel="1" x14ac:dyDescent="0.2">
      <c r="A557" s="170" t="s">
        <v>1095</v>
      </c>
      <c r="B557" s="160" t="s">
        <v>1096</v>
      </c>
      <c r="C557" s="170" t="s">
        <v>362</v>
      </c>
      <c r="D557" s="161">
        <v>13228.45415424</v>
      </c>
      <c r="E557" s="162"/>
      <c r="G557" s="95"/>
      <c r="H557" s="95"/>
      <c r="I557" s="97"/>
      <c r="J557" s="92"/>
      <c r="M557" s="92"/>
    </row>
    <row r="558" spans="1:13" ht="15" outlineLevel="1" x14ac:dyDescent="0.2">
      <c r="A558" s="170" t="s">
        <v>1097</v>
      </c>
      <c r="B558" s="160" t="s">
        <v>1098</v>
      </c>
      <c r="C558" s="170" t="s">
        <v>362</v>
      </c>
      <c r="D558" s="161">
        <v>29158.330470604804</v>
      </c>
      <c r="E558" s="162"/>
      <c r="G558" s="95"/>
      <c r="H558" s="95"/>
      <c r="I558" s="97"/>
      <c r="J558" s="92"/>
      <c r="M558" s="92"/>
    </row>
    <row r="559" spans="1:13" ht="15" outlineLevel="1" x14ac:dyDescent="0.2">
      <c r="A559" s="170" t="s">
        <v>1099</v>
      </c>
      <c r="B559" s="187" t="s">
        <v>1100</v>
      </c>
      <c r="C559" s="170" t="s">
        <v>287</v>
      </c>
      <c r="D559" s="161">
        <v>10277.24371968</v>
      </c>
      <c r="E559" s="162"/>
      <c r="G559" s="95"/>
      <c r="H559" s="95"/>
      <c r="I559" s="97"/>
      <c r="J559" s="92"/>
      <c r="M559" s="92"/>
    </row>
    <row r="560" spans="1:13" ht="15" outlineLevel="1" x14ac:dyDescent="0.2">
      <c r="A560" s="170" t="s">
        <v>1101</v>
      </c>
      <c r="B560" s="187" t="s">
        <v>1102</v>
      </c>
      <c r="C560" s="170" t="s">
        <v>287</v>
      </c>
      <c r="D560" s="161">
        <v>139266.432</v>
      </c>
      <c r="E560" s="162"/>
      <c r="G560" s="95"/>
      <c r="H560" s="95"/>
      <c r="I560" s="97"/>
      <c r="J560" s="92"/>
      <c r="M560" s="92"/>
    </row>
    <row r="561" spans="1:13" ht="30" outlineLevel="1" x14ac:dyDescent="0.2">
      <c r="A561" s="170" t="s">
        <v>1103</v>
      </c>
      <c r="B561" s="187" t="s">
        <v>1104</v>
      </c>
      <c r="C561" s="170" t="s">
        <v>287</v>
      </c>
      <c r="D561" s="161">
        <v>11180.928122879999</v>
      </c>
      <c r="E561" s="162"/>
      <c r="G561" s="95"/>
      <c r="H561" s="95"/>
      <c r="I561" s="97"/>
      <c r="J561" s="92"/>
      <c r="M561" s="92"/>
    </row>
    <row r="562" spans="1:13" ht="30" outlineLevel="1" x14ac:dyDescent="0.2">
      <c r="A562" s="170" t="s">
        <v>1105</v>
      </c>
      <c r="B562" s="187" t="s">
        <v>1106</v>
      </c>
      <c r="C562" s="170" t="s">
        <v>287</v>
      </c>
      <c r="D562" s="161">
        <v>9655.8059520000006</v>
      </c>
      <c r="E562" s="162"/>
      <c r="G562" s="95"/>
      <c r="H562" s="95"/>
      <c r="I562" s="97"/>
      <c r="J562" s="92"/>
      <c r="M562" s="92"/>
    </row>
    <row r="563" spans="1:13" ht="15" outlineLevel="1" x14ac:dyDescent="0.2">
      <c r="A563" s="170" t="s">
        <v>1107</v>
      </c>
      <c r="B563" s="187" t="s">
        <v>1108</v>
      </c>
      <c r="C563" s="170" t="s">
        <v>287</v>
      </c>
      <c r="D563" s="161">
        <v>4147.0448640000004</v>
      </c>
      <c r="E563" s="162"/>
      <c r="G563" s="95"/>
      <c r="H563" s="95"/>
      <c r="I563" s="97"/>
      <c r="J563" s="92"/>
      <c r="M563" s="92"/>
    </row>
    <row r="564" spans="1:13" ht="15" x14ac:dyDescent="0.2">
      <c r="A564" s="155" t="s">
        <v>1109</v>
      </c>
      <c r="B564" s="166" t="s">
        <v>1110</v>
      </c>
      <c r="C564" s="176"/>
      <c r="D564" s="168"/>
      <c r="E564" s="174"/>
      <c r="G564" s="95"/>
      <c r="H564" s="95"/>
      <c r="I564" s="97"/>
      <c r="J564" s="92"/>
      <c r="M564" s="92"/>
    </row>
    <row r="565" spans="1:13" ht="15" outlineLevel="1" x14ac:dyDescent="0.2">
      <c r="A565" s="170" t="s">
        <v>1111</v>
      </c>
      <c r="B565" s="160" t="s">
        <v>1112</v>
      </c>
      <c r="C565" s="170" t="s">
        <v>287</v>
      </c>
      <c r="D565" s="161">
        <v>165139.04025599998</v>
      </c>
      <c r="E565" s="162"/>
      <c r="G565" s="95"/>
      <c r="H565" s="95"/>
      <c r="I565" s="97"/>
      <c r="J565" s="92"/>
      <c r="M565" s="92"/>
    </row>
    <row r="566" spans="1:13" ht="15" outlineLevel="1" x14ac:dyDescent="0.2">
      <c r="A566" s="170" t="s">
        <v>1113</v>
      </c>
      <c r="B566" s="160" t="s">
        <v>1114</v>
      </c>
      <c r="C566" s="170" t="s">
        <v>287</v>
      </c>
      <c r="D566" s="161">
        <v>40773.497518080003</v>
      </c>
      <c r="E566" s="162"/>
      <c r="G566" s="95"/>
      <c r="H566" s="95"/>
      <c r="I566" s="97"/>
      <c r="J566" s="92"/>
      <c r="M566" s="92"/>
    </row>
    <row r="567" spans="1:13" ht="15" outlineLevel="1" x14ac:dyDescent="0.2">
      <c r="A567" s="170" t="s">
        <v>1115</v>
      </c>
      <c r="B567" s="160" t="s">
        <v>1116</v>
      </c>
      <c r="C567" s="170" t="s">
        <v>287</v>
      </c>
      <c r="D567" s="161">
        <v>137278.32631296001</v>
      </c>
      <c r="E567" s="162"/>
      <c r="G567" s="95"/>
      <c r="H567" s="95"/>
      <c r="I567" s="97"/>
      <c r="J567" s="92"/>
      <c r="M567" s="92"/>
    </row>
    <row r="568" spans="1:13" ht="30" outlineLevel="1" x14ac:dyDescent="0.2">
      <c r="A568" s="170" t="s">
        <v>1117</v>
      </c>
      <c r="B568" s="160" t="s">
        <v>1118</v>
      </c>
      <c r="C568" s="170" t="s">
        <v>287</v>
      </c>
      <c r="D568" s="161">
        <v>192748.45565952</v>
      </c>
      <c r="E568" s="162"/>
      <c r="G568" s="95"/>
      <c r="H568" s="95"/>
      <c r="I568" s="97"/>
      <c r="J568" s="92"/>
      <c r="M568" s="92"/>
    </row>
    <row r="569" spans="1:13" ht="15" outlineLevel="1" x14ac:dyDescent="0.2">
      <c r="A569" s="170" t="s">
        <v>1119</v>
      </c>
      <c r="B569" s="160" t="s">
        <v>1120</v>
      </c>
      <c r="C569" s="170" t="s">
        <v>287</v>
      </c>
      <c r="D569" s="161">
        <v>300921.95457023999</v>
      </c>
      <c r="E569" s="162"/>
      <c r="G569" s="95"/>
      <c r="H569" s="95"/>
      <c r="I569" s="97"/>
      <c r="J569" s="92"/>
      <c r="M569" s="92"/>
    </row>
    <row r="570" spans="1:13" ht="15" outlineLevel="1" x14ac:dyDescent="0.2">
      <c r="A570" s="170" t="s">
        <v>1121</v>
      </c>
      <c r="B570" s="160" t="s">
        <v>1122</v>
      </c>
      <c r="C570" s="170" t="s">
        <v>287</v>
      </c>
      <c r="D570" s="161">
        <v>3466.1867520000001</v>
      </c>
      <c r="E570" s="162"/>
      <c r="G570" s="95"/>
      <c r="H570" s="95"/>
      <c r="I570" s="97"/>
      <c r="J570" s="92"/>
      <c r="M570" s="92"/>
    </row>
    <row r="571" spans="1:13" ht="15" outlineLevel="1" x14ac:dyDescent="0.2">
      <c r="A571" s="170" t="s">
        <v>1123</v>
      </c>
      <c r="B571" s="160" t="s">
        <v>1124</v>
      </c>
      <c r="C571" s="170" t="s">
        <v>287</v>
      </c>
      <c r="D571" s="161">
        <v>10389.89478912</v>
      </c>
      <c r="E571" s="162"/>
      <c r="G571" s="95"/>
      <c r="H571" s="95"/>
      <c r="I571" s="97"/>
      <c r="J571" s="92"/>
      <c r="M571" s="92"/>
    </row>
    <row r="572" spans="1:13" ht="30" outlineLevel="1" x14ac:dyDescent="0.2">
      <c r="A572" s="170" t="s">
        <v>1125</v>
      </c>
      <c r="B572" s="160" t="s">
        <v>1126</v>
      </c>
      <c r="C572" s="170" t="s">
        <v>362</v>
      </c>
      <c r="D572" s="161">
        <v>9681.8023526400011</v>
      </c>
      <c r="E572" s="162"/>
      <c r="G572" s="95"/>
      <c r="H572" s="95"/>
      <c r="I572" s="97"/>
      <c r="J572" s="92"/>
      <c r="M572" s="92"/>
    </row>
    <row r="573" spans="1:13" ht="15" outlineLevel="1" x14ac:dyDescent="0.2">
      <c r="A573" s="170" t="s">
        <v>1127</v>
      </c>
      <c r="B573" s="160" t="s">
        <v>1128</v>
      </c>
      <c r="C573" s="170" t="s">
        <v>287</v>
      </c>
      <c r="D573" s="161">
        <v>22572.922260480002</v>
      </c>
      <c r="E573" s="162"/>
      <c r="G573" s="95"/>
      <c r="H573" s="95"/>
      <c r="I573" s="97"/>
      <c r="J573" s="92"/>
      <c r="M573" s="92"/>
    </row>
    <row r="574" spans="1:13" ht="15" outlineLevel="1" x14ac:dyDescent="0.2">
      <c r="A574" s="170" t="s">
        <v>1129</v>
      </c>
      <c r="B574" s="160" t="s">
        <v>1130</v>
      </c>
      <c r="C574" s="170" t="s">
        <v>287</v>
      </c>
      <c r="D574" s="161">
        <v>99027.717580799988</v>
      </c>
      <c r="E574" s="162"/>
      <c r="G574" s="95"/>
      <c r="H574" s="95"/>
      <c r="I574" s="97"/>
      <c r="J574" s="92"/>
      <c r="M574" s="92"/>
    </row>
    <row r="575" spans="1:13" ht="30" outlineLevel="1" x14ac:dyDescent="0.2">
      <c r="A575" s="170" t="s">
        <v>1131</v>
      </c>
      <c r="B575" s="160" t="s">
        <v>1132</v>
      </c>
      <c r="C575" s="170" t="s">
        <v>287</v>
      </c>
      <c r="D575" s="161">
        <v>132361.29282048001</v>
      </c>
      <c r="E575" s="162"/>
      <c r="G575" s="95"/>
      <c r="H575" s="95"/>
      <c r="I575" s="97"/>
      <c r="J575" s="92"/>
      <c r="M575" s="92"/>
    </row>
    <row r="576" spans="1:13" ht="30" outlineLevel="1" x14ac:dyDescent="0.2">
      <c r="A576" s="170" t="s">
        <v>1133</v>
      </c>
      <c r="B576" s="160" t="s">
        <v>1134</v>
      </c>
      <c r="C576" s="170" t="s">
        <v>287</v>
      </c>
      <c r="D576" s="161">
        <v>209566.88894976</v>
      </c>
      <c r="E576" s="162"/>
      <c r="G576" s="95"/>
      <c r="H576" s="95"/>
      <c r="I576" s="97"/>
      <c r="J576" s="92"/>
      <c r="M576" s="92"/>
    </row>
    <row r="577" spans="1:13" ht="15" outlineLevel="1" x14ac:dyDescent="0.2">
      <c r="A577" s="170" t="s">
        <v>1135</v>
      </c>
      <c r="B577" s="160" t="s">
        <v>1136</v>
      </c>
      <c r="C577" s="170" t="s">
        <v>287</v>
      </c>
      <c r="D577" s="161">
        <v>40694.270392320002</v>
      </c>
      <c r="E577" s="162"/>
      <c r="G577" s="95"/>
      <c r="H577" s="95"/>
      <c r="I577" s="97"/>
      <c r="J577" s="92"/>
      <c r="M577" s="92"/>
    </row>
    <row r="578" spans="1:13" ht="15" outlineLevel="1" x14ac:dyDescent="0.2">
      <c r="A578" s="170" t="s">
        <v>1137</v>
      </c>
      <c r="B578" s="160" t="s">
        <v>1138</v>
      </c>
      <c r="C578" s="170" t="s">
        <v>287</v>
      </c>
      <c r="D578" s="161">
        <v>11324.9358031872</v>
      </c>
      <c r="E578" s="162"/>
      <c r="G578" s="95"/>
      <c r="H578" s="95"/>
      <c r="I578" s="97"/>
      <c r="J578" s="92"/>
      <c r="M578" s="92"/>
    </row>
    <row r="579" spans="1:13" ht="15" outlineLevel="1" x14ac:dyDescent="0.2">
      <c r="A579" s="170" t="s">
        <v>1139</v>
      </c>
      <c r="B579" s="160" t="s">
        <v>1140</v>
      </c>
      <c r="C579" s="170" t="s">
        <v>287</v>
      </c>
      <c r="D579" s="161">
        <v>101633.54726400001</v>
      </c>
      <c r="E579" s="162"/>
      <c r="G579" s="95"/>
      <c r="H579" s="95"/>
      <c r="I579" s="97"/>
      <c r="J579" s="92"/>
      <c r="M579" s="92"/>
    </row>
    <row r="580" spans="1:13" s="40" customFormat="1" ht="45" outlineLevel="1" x14ac:dyDescent="0.2">
      <c r="A580" s="165" t="s">
        <v>1141</v>
      </c>
      <c r="B580" s="160" t="s">
        <v>1142</v>
      </c>
      <c r="C580" s="165" t="s">
        <v>287</v>
      </c>
      <c r="D580" s="164">
        <v>82411.065876480003</v>
      </c>
      <c r="E580" s="162"/>
      <c r="G580" s="95"/>
      <c r="H580" s="95"/>
      <c r="I580" s="97"/>
      <c r="J580" s="98"/>
      <c r="M580" s="98"/>
    </row>
    <row r="581" spans="1:13" ht="45" outlineLevel="1" x14ac:dyDescent="0.2">
      <c r="A581" s="170" t="s">
        <v>1143</v>
      </c>
      <c r="B581" s="160" t="s">
        <v>1144</v>
      </c>
      <c r="C581" s="170" t="s">
        <v>362</v>
      </c>
      <c r="D581" s="161">
        <v>6117.8196172799999</v>
      </c>
      <c r="E581" s="162"/>
      <c r="G581" s="95"/>
      <c r="H581" s="95"/>
      <c r="I581" s="97"/>
      <c r="J581" s="92"/>
      <c r="M581" s="92"/>
    </row>
    <row r="582" spans="1:13" ht="15" outlineLevel="1" x14ac:dyDescent="0.2">
      <c r="A582" s="170" t="s">
        <v>1145</v>
      </c>
      <c r="B582" s="160" t="s">
        <v>1146</v>
      </c>
      <c r="C582" s="170" t="s">
        <v>287</v>
      </c>
      <c r="D582" s="161">
        <v>329102.05286400003</v>
      </c>
      <c r="E582" s="162"/>
      <c r="G582" s="95"/>
      <c r="H582" s="95"/>
      <c r="I582" s="97"/>
      <c r="J582" s="92"/>
      <c r="M582" s="92"/>
    </row>
    <row r="583" spans="1:13" ht="15" x14ac:dyDescent="0.2">
      <c r="A583" s="155" t="s">
        <v>1147</v>
      </c>
      <c r="B583" s="166" t="s">
        <v>1148</v>
      </c>
      <c r="C583" s="176"/>
      <c r="D583" s="168"/>
      <c r="E583" s="172"/>
      <c r="G583" s="95"/>
      <c r="H583" s="95"/>
      <c r="I583" s="97"/>
      <c r="J583" s="92"/>
      <c r="M583" s="92"/>
    </row>
    <row r="584" spans="1:13" ht="15" outlineLevel="1" x14ac:dyDescent="0.2">
      <c r="A584" s="170" t="s">
        <v>1149</v>
      </c>
      <c r="B584" s="160" t="s">
        <v>1150</v>
      </c>
      <c r="C584" s="188" t="s">
        <v>287</v>
      </c>
      <c r="D584" s="161">
        <v>688.28565504000005</v>
      </c>
      <c r="E584" s="162"/>
      <c r="G584" s="95"/>
      <c r="H584" s="95"/>
      <c r="I584" s="97"/>
      <c r="J584" s="92"/>
      <c r="M584" s="92"/>
    </row>
    <row r="585" spans="1:13" ht="15" outlineLevel="1" x14ac:dyDescent="0.2">
      <c r="A585" s="170" t="s">
        <v>1151</v>
      </c>
      <c r="B585" s="160" t="s">
        <v>1152</v>
      </c>
      <c r="C585" s="188" t="s">
        <v>287</v>
      </c>
      <c r="D585" s="161">
        <v>470.41105920000001</v>
      </c>
      <c r="E585" s="162"/>
      <c r="G585" s="95"/>
      <c r="H585" s="95"/>
      <c r="I585" s="97"/>
      <c r="J585" s="92"/>
      <c r="M585" s="92"/>
    </row>
    <row r="586" spans="1:13" ht="15" outlineLevel="1" x14ac:dyDescent="0.2">
      <c r="A586" s="170" t="s">
        <v>1153</v>
      </c>
      <c r="B586" s="160" t="s">
        <v>1154</v>
      </c>
      <c r="C586" s="188" t="s">
        <v>287</v>
      </c>
      <c r="D586" s="161">
        <v>73449.735198719995</v>
      </c>
      <c r="E586" s="162"/>
      <c r="G586" s="95"/>
      <c r="H586" s="95"/>
      <c r="I586" s="97"/>
      <c r="J586" s="92"/>
      <c r="M586" s="92"/>
    </row>
    <row r="587" spans="1:13" ht="30" outlineLevel="1" x14ac:dyDescent="0.2">
      <c r="A587" s="170" t="s">
        <v>1155</v>
      </c>
      <c r="B587" s="160" t="s">
        <v>1156</v>
      </c>
      <c r="C587" s="188" t="s">
        <v>287</v>
      </c>
      <c r="D587" s="161">
        <v>223755.97200384</v>
      </c>
      <c r="E587" s="162"/>
      <c r="G587" s="95"/>
      <c r="H587" s="95"/>
      <c r="I587" s="97"/>
      <c r="J587" s="92"/>
      <c r="M587" s="92"/>
    </row>
    <row r="588" spans="1:13" ht="30" outlineLevel="1" x14ac:dyDescent="0.2">
      <c r="A588" s="170" t="s">
        <v>1157</v>
      </c>
      <c r="B588" s="160" t="s">
        <v>1158</v>
      </c>
      <c r="C588" s="188" t="s">
        <v>287</v>
      </c>
      <c r="D588" s="161">
        <v>130816.36386816001</v>
      </c>
      <c r="E588" s="162"/>
      <c r="G588" s="95"/>
      <c r="H588" s="95"/>
      <c r="I588" s="97"/>
      <c r="J588" s="92"/>
      <c r="M588" s="92"/>
    </row>
    <row r="589" spans="1:13" ht="15" outlineLevel="1" x14ac:dyDescent="0.2">
      <c r="A589" s="170" t="s">
        <v>1159</v>
      </c>
      <c r="B589" s="160" t="s">
        <v>1160</v>
      </c>
      <c r="C589" s="188" t="s">
        <v>287</v>
      </c>
      <c r="D589" s="161">
        <v>113201.94554880001</v>
      </c>
      <c r="E589" s="162"/>
      <c r="G589" s="95"/>
      <c r="H589" s="95"/>
      <c r="I589" s="97"/>
      <c r="J589" s="92"/>
      <c r="M589" s="92"/>
    </row>
    <row r="590" spans="1:13" ht="15" outlineLevel="1" x14ac:dyDescent="0.2">
      <c r="A590" s="170" t="s">
        <v>1161</v>
      </c>
      <c r="B590" s="160" t="s">
        <v>1162</v>
      </c>
      <c r="C590" s="188" t="s">
        <v>287</v>
      </c>
      <c r="D590" s="161">
        <v>28156.577740799999</v>
      </c>
      <c r="E590" s="162"/>
      <c r="G590" s="95"/>
      <c r="H590" s="95"/>
      <c r="I590" s="97"/>
      <c r="J590" s="92"/>
      <c r="M590" s="92"/>
    </row>
    <row r="591" spans="1:13" ht="15" outlineLevel="1" x14ac:dyDescent="0.2">
      <c r="A591" s="170" t="s">
        <v>1163</v>
      </c>
      <c r="B591" s="160" t="s">
        <v>1164</v>
      </c>
      <c r="C591" s="188" t="s">
        <v>287</v>
      </c>
      <c r="D591" s="161">
        <v>7359.4572287999999</v>
      </c>
      <c r="E591" s="162"/>
      <c r="G591" s="95"/>
      <c r="H591" s="95"/>
      <c r="I591" s="97"/>
      <c r="J591" s="92"/>
      <c r="M591" s="92"/>
    </row>
    <row r="592" spans="1:13" ht="15" outlineLevel="1" x14ac:dyDescent="0.2">
      <c r="A592" s="170" t="s">
        <v>1165</v>
      </c>
      <c r="B592" s="160" t="s">
        <v>1166</v>
      </c>
      <c r="C592" s="188" t="s">
        <v>287</v>
      </c>
      <c r="D592" s="161">
        <v>7295.08518912</v>
      </c>
      <c r="E592" s="162"/>
      <c r="G592" s="95"/>
      <c r="H592" s="95"/>
      <c r="I592" s="97"/>
      <c r="J592" s="92"/>
      <c r="M592" s="92"/>
    </row>
    <row r="593" spans="1:13" ht="15" outlineLevel="1" x14ac:dyDescent="0.2">
      <c r="A593" s="170" t="s">
        <v>1167</v>
      </c>
      <c r="B593" s="160" t="s">
        <v>1168</v>
      </c>
      <c r="C593" s="188" t="s">
        <v>287</v>
      </c>
      <c r="D593" s="161">
        <v>559.54157568000005</v>
      </c>
      <c r="E593" s="162"/>
      <c r="G593" s="95"/>
      <c r="H593" s="95"/>
      <c r="I593" s="97"/>
      <c r="J593" s="92"/>
      <c r="M593" s="92"/>
    </row>
    <row r="594" spans="1:13" ht="15" outlineLevel="1" x14ac:dyDescent="0.2">
      <c r="A594" s="170" t="s">
        <v>1169</v>
      </c>
      <c r="B594" s="160" t="s">
        <v>1170</v>
      </c>
      <c r="C594" s="188" t="s">
        <v>287</v>
      </c>
      <c r="D594" s="161">
        <v>81423.202652160006</v>
      </c>
      <c r="E594" s="162"/>
      <c r="G594" s="95"/>
      <c r="H594" s="95"/>
      <c r="I594" s="97"/>
      <c r="J594" s="92"/>
      <c r="M594" s="92"/>
    </row>
    <row r="595" spans="1:13" ht="15" outlineLevel="1" x14ac:dyDescent="0.2">
      <c r="A595" s="170" t="s">
        <v>1171</v>
      </c>
      <c r="B595" s="160" t="s">
        <v>1172</v>
      </c>
      <c r="C595" s="188" t="s">
        <v>287</v>
      </c>
      <c r="D595" s="161">
        <v>85830.211522559999</v>
      </c>
      <c r="E595" s="162"/>
      <c r="G595" s="95"/>
      <c r="H595" s="95"/>
      <c r="I595" s="97"/>
      <c r="J595" s="92"/>
      <c r="M595" s="92"/>
    </row>
    <row r="596" spans="1:13" ht="15" outlineLevel="1" x14ac:dyDescent="0.2">
      <c r="A596" s="170" t="s">
        <v>1173</v>
      </c>
      <c r="B596" s="160" t="s">
        <v>1174</v>
      </c>
      <c r="C596" s="188" t="s">
        <v>287</v>
      </c>
      <c r="D596" s="161">
        <v>50294.988733440005</v>
      </c>
      <c r="E596" s="162"/>
      <c r="G596" s="95"/>
      <c r="H596" s="95"/>
      <c r="I596" s="97"/>
      <c r="J596" s="92"/>
      <c r="M596" s="92"/>
    </row>
    <row r="597" spans="1:13" ht="15" outlineLevel="1" x14ac:dyDescent="0.2">
      <c r="A597" s="170" t="s">
        <v>1175</v>
      </c>
      <c r="B597" s="160" t="s">
        <v>1176</v>
      </c>
      <c r="C597" s="188" t="s">
        <v>287</v>
      </c>
      <c r="D597" s="161">
        <v>72047.167488000006</v>
      </c>
      <c r="E597" s="162"/>
      <c r="G597" s="95"/>
      <c r="H597" s="95"/>
      <c r="I597" s="97"/>
      <c r="J597" s="92"/>
      <c r="M597" s="92"/>
    </row>
    <row r="598" spans="1:13" ht="15" outlineLevel="1" x14ac:dyDescent="0.2">
      <c r="A598" s="170" t="s">
        <v>1177</v>
      </c>
      <c r="B598" s="160" t="s">
        <v>1178</v>
      </c>
      <c r="C598" s="188" t="s">
        <v>287</v>
      </c>
      <c r="D598" s="161">
        <v>31001.326725120001</v>
      </c>
      <c r="E598" s="162"/>
      <c r="G598" s="95"/>
      <c r="H598" s="95"/>
      <c r="I598" s="97"/>
      <c r="J598" s="92"/>
      <c r="M598" s="92"/>
    </row>
    <row r="599" spans="1:13" ht="30" outlineLevel="1" x14ac:dyDescent="0.2">
      <c r="A599" s="170" t="s">
        <v>1179</v>
      </c>
      <c r="B599" s="160" t="s">
        <v>1180</v>
      </c>
      <c r="C599" s="188" t="s">
        <v>233</v>
      </c>
      <c r="D599" s="161">
        <v>48452.339097600001</v>
      </c>
      <c r="E599" s="162"/>
      <c r="G599" s="95"/>
      <c r="H599" s="95"/>
      <c r="I599" s="97"/>
      <c r="J599" s="92"/>
      <c r="M599" s="92"/>
    </row>
    <row r="600" spans="1:13" ht="30" outlineLevel="1" x14ac:dyDescent="0.2">
      <c r="A600" s="170" t="s">
        <v>1181</v>
      </c>
      <c r="B600" s="160" t="s">
        <v>1182</v>
      </c>
      <c r="C600" s="188" t="s">
        <v>233</v>
      </c>
      <c r="D600" s="161">
        <v>48560.038471680004</v>
      </c>
      <c r="E600" s="162"/>
      <c r="G600" s="95"/>
      <c r="H600" s="95"/>
      <c r="I600" s="97"/>
      <c r="J600" s="92"/>
      <c r="M600" s="92"/>
    </row>
    <row r="601" spans="1:13" ht="15" outlineLevel="1" x14ac:dyDescent="0.2">
      <c r="A601" s="170" t="s">
        <v>1183</v>
      </c>
      <c r="B601" s="160" t="s">
        <v>1184</v>
      </c>
      <c r="C601" s="188" t="s">
        <v>233</v>
      </c>
      <c r="D601" s="161">
        <v>51028.458608640001</v>
      </c>
      <c r="E601" s="162"/>
      <c r="G601" s="95"/>
      <c r="H601" s="95"/>
      <c r="I601" s="97"/>
      <c r="J601" s="92"/>
      <c r="M601" s="92"/>
    </row>
    <row r="602" spans="1:13" ht="30" outlineLevel="1" x14ac:dyDescent="0.2">
      <c r="A602" s="170" t="s">
        <v>1185</v>
      </c>
      <c r="B602" s="160" t="s">
        <v>1186</v>
      </c>
      <c r="C602" s="188" t="s">
        <v>233</v>
      </c>
      <c r="D602" s="161">
        <v>24842.021359999999</v>
      </c>
      <c r="E602" s="162"/>
      <c r="G602" s="95"/>
      <c r="H602" s="95"/>
      <c r="I602" s="97"/>
      <c r="J602" s="92"/>
      <c r="M602" s="92"/>
    </row>
    <row r="603" spans="1:13" ht="30" outlineLevel="1" x14ac:dyDescent="0.2">
      <c r="A603" s="170" t="s">
        <v>1187</v>
      </c>
      <c r="B603" s="160" t="s">
        <v>1188</v>
      </c>
      <c r="C603" s="188" t="s">
        <v>287</v>
      </c>
      <c r="D603" s="161">
        <v>52669.386106879996</v>
      </c>
      <c r="E603" s="162"/>
      <c r="G603" s="95"/>
      <c r="H603" s="95"/>
      <c r="I603" s="97"/>
      <c r="J603" s="92"/>
      <c r="M603" s="92"/>
    </row>
    <row r="604" spans="1:13" ht="30" outlineLevel="1" x14ac:dyDescent="0.2">
      <c r="A604" s="170" t="s">
        <v>1189</v>
      </c>
      <c r="B604" s="160" t="s">
        <v>1190</v>
      </c>
      <c r="C604" s="188" t="s">
        <v>233</v>
      </c>
      <c r="D604" s="161">
        <v>31068.279521279997</v>
      </c>
      <c r="E604" s="162"/>
      <c r="G604" s="95"/>
      <c r="H604" s="95"/>
      <c r="I604" s="97"/>
      <c r="J604" s="92"/>
      <c r="M604" s="92"/>
    </row>
    <row r="605" spans="1:13" ht="30" outlineLevel="1" x14ac:dyDescent="0.2">
      <c r="A605" s="170" t="s">
        <v>1191</v>
      </c>
      <c r="B605" s="160" t="s">
        <v>1192</v>
      </c>
      <c r="C605" s="188" t="s">
        <v>287</v>
      </c>
      <c r="D605" s="161">
        <v>173645.91999999998</v>
      </c>
      <c r="E605" s="162"/>
      <c r="G605" s="95"/>
      <c r="H605" s="95"/>
      <c r="I605" s="97"/>
      <c r="J605" s="92"/>
      <c r="M605" s="92"/>
    </row>
    <row r="606" spans="1:13" ht="15" outlineLevel="1" x14ac:dyDescent="0.2">
      <c r="A606" s="170" t="s">
        <v>1193</v>
      </c>
      <c r="B606" s="160" t="s">
        <v>1194</v>
      </c>
      <c r="C606" s="188" t="s">
        <v>287</v>
      </c>
      <c r="D606" s="161">
        <v>33040.187289599999</v>
      </c>
      <c r="E606" s="162"/>
      <c r="G606" s="95"/>
      <c r="H606" s="95"/>
      <c r="I606" s="97"/>
      <c r="J606" s="92"/>
      <c r="M606" s="92"/>
    </row>
    <row r="607" spans="1:13" ht="30" outlineLevel="1" x14ac:dyDescent="0.2">
      <c r="A607" s="170" t="s">
        <v>1195</v>
      </c>
      <c r="B607" s="160" t="s">
        <v>1196</v>
      </c>
      <c r="C607" s="188" t="s">
        <v>287</v>
      </c>
      <c r="D607" s="161">
        <v>25152.136581120001</v>
      </c>
      <c r="E607" s="162"/>
      <c r="G607" s="95"/>
      <c r="H607" s="95"/>
      <c r="I607" s="97"/>
      <c r="J607" s="92"/>
      <c r="M607" s="92"/>
    </row>
    <row r="608" spans="1:13" ht="30" outlineLevel="1" x14ac:dyDescent="0.2">
      <c r="A608" s="170" t="s">
        <v>1197</v>
      </c>
      <c r="B608" s="160" t="s">
        <v>1198</v>
      </c>
      <c r="C608" s="188" t="s">
        <v>233</v>
      </c>
      <c r="D608" s="161">
        <v>57635.258142719998</v>
      </c>
      <c r="E608" s="162"/>
      <c r="G608" s="95"/>
      <c r="H608" s="95"/>
      <c r="I608" s="97"/>
      <c r="J608" s="92"/>
      <c r="M608" s="92"/>
    </row>
    <row r="609" spans="1:13" ht="15" outlineLevel="1" x14ac:dyDescent="0.2">
      <c r="A609" s="170" t="s">
        <v>1199</v>
      </c>
      <c r="B609" s="160" t="s">
        <v>1200</v>
      </c>
      <c r="C609" s="188" t="s">
        <v>287</v>
      </c>
      <c r="D609" s="161">
        <v>124962.2220288</v>
      </c>
      <c r="E609" s="162"/>
      <c r="G609" s="95"/>
      <c r="H609" s="95"/>
      <c r="I609" s="97"/>
      <c r="J609" s="92"/>
      <c r="M609" s="92"/>
    </row>
    <row r="610" spans="1:13" ht="30" outlineLevel="1" x14ac:dyDescent="0.2">
      <c r="A610" s="170" t="s">
        <v>1201</v>
      </c>
      <c r="B610" s="160" t="s">
        <v>1202</v>
      </c>
      <c r="C610" s="170" t="s">
        <v>287</v>
      </c>
      <c r="D610" s="161">
        <v>41255.049891840004</v>
      </c>
      <c r="E610" s="162"/>
      <c r="G610" s="95"/>
      <c r="H610" s="95"/>
      <c r="I610" s="97"/>
      <c r="J610" s="92"/>
      <c r="M610" s="92"/>
    </row>
    <row r="611" spans="1:13" ht="30" outlineLevel="1" x14ac:dyDescent="0.2">
      <c r="A611" s="170" t="s">
        <v>1203</v>
      </c>
      <c r="B611" s="160" t="s">
        <v>1204</v>
      </c>
      <c r="C611" s="170" t="s">
        <v>287</v>
      </c>
      <c r="D611" s="161">
        <v>73386.601082880006</v>
      </c>
      <c r="E611" s="162"/>
      <c r="G611" s="95"/>
      <c r="H611" s="95"/>
      <c r="I611" s="97"/>
      <c r="J611" s="92"/>
      <c r="M611" s="92"/>
    </row>
    <row r="612" spans="1:13" ht="15" outlineLevel="1" x14ac:dyDescent="0.2">
      <c r="A612" s="170" t="s">
        <v>1205</v>
      </c>
      <c r="B612" s="160" t="s">
        <v>1206</v>
      </c>
      <c r="C612" s="170" t="s">
        <v>287</v>
      </c>
      <c r="D612" s="161">
        <v>89369.435781120003</v>
      </c>
      <c r="E612" s="162"/>
      <c r="G612" s="95"/>
      <c r="H612" s="95"/>
      <c r="I612" s="97"/>
      <c r="J612" s="92"/>
      <c r="M612" s="92"/>
    </row>
    <row r="613" spans="1:13" ht="15" outlineLevel="1" x14ac:dyDescent="0.2">
      <c r="A613" s="170" t="s">
        <v>1207</v>
      </c>
      <c r="B613" s="160" t="s">
        <v>1208</v>
      </c>
      <c r="C613" s="170" t="s">
        <v>287</v>
      </c>
      <c r="D613" s="161">
        <v>134497.94936832</v>
      </c>
      <c r="E613" s="162"/>
      <c r="G613" s="95"/>
      <c r="H613" s="95"/>
      <c r="I613" s="97"/>
      <c r="J613" s="92"/>
      <c r="M613" s="92"/>
    </row>
    <row r="614" spans="1:13" ht="45" outlineLevel="1" x14ac:dyDescent="0.2">
      <c r="A614" s="170" t="s">
        <v>1209</v>
      </c>
      <c r="B614" s="160" t="s">
        <v>1210</v>
      </c>
      <c r="C614" s="170" t="s">
        <v>287</v>
      </c>
      <c r="D614" s="161">
        <v>715.51997952000011</v>
      </c>
      <c r="E614" s="162"/>
      <c r="G614" s="95"/>
      <c r="H614" s="95"/>
      <c r="I614" s="97"/>
      <c r="J614" s="92"/>
      <c r="M614" s="92"/>
    </row>
    <row r="615" spans="1:13" ht="15" outlineLevel="1" x14ac:dyDescent="0.2">
      <c r="A615" s="170" t="s">
        <v>1211</v>
      </c>
      <c r="B615" s="160" t="s">
        <v>1212</v>
      </c>
      <c r="C615" s="170" t="s">
        <v>287</v>
      </c>
      <c r="D615" s="161">
        <v>3280.4981760000001</v>
      </c>
      <c r="E615" s="162"/>
      <c r="G615" s="95"/>
      <c r="H615" s="95"/>
      <c r="I615" s="97"/>
      <c r="J615" s="92"/>
      <c r="M615" s="92"/>
    </row>
    <row r="616" spans="1:13" ht="15" outlineLevel="1" x14ac:dyDescent="0.2">
      <c r="A616" s="170" t="s">
        <v>1213</v>
      </c>
      <c r="B616" s="160" t="s">
        <v>1214</v>
      </c>
      <c r="C616" s="170" t="s">
        <v>287</v>
      </c>
      <c r="D616" s="161">
        <v>10590.4384512</v>
      </c>
      <c r="E616" s="162"/>
      <c r="G616" s="95"/>
      <c r="H616" s="95"/>
      <c r="I616" s="97"/>
      <c r="J616" s="92"/>
      <c r="M616" s="92"/>
    </row>
    <row r="617" spans="1:13" s="40" customFormat="1" ht="30" outlineLevel="1" x14ac:dyDescent="0.2">
      <c r="A617" s="165" t="s">
        <v>1215</v>
      </c>
      <c r="B617" s="163" t="s">
        <v>1216</v>
      </c>
      <c r="C617" s="165" t="s">
        <v>287</v>
      </c>
      <c r="D617" s="164">
        <v>108070.75123200001</v>
      </c>
      <c r="E617" s="162"/>
      <c r="G617" s="95"/>
      <c r="H617" s="95"/>
      <c r="I617" s="97"/>
      <c r="J617" s="98"/>
      <c r="M617" s="98"/>
    </row>
    <row r="618" spans="1:13" ht="15" outlineLevel="1" x14ac:dyDescent="0.2">
      <c r="A618" s="170" t="s">
        <v>1217</v>
      </c>
      <c r="B618" s="160" t="s">
        <v>1218</v>
      </c>
      <c r="C618" s="170" t="s">
        <v>287</v>
      </c>
      <c r="D618" s="161">
        <v>42213.202944000004</v>
      </c>
      <c r="E618" s="162"/>
      <c r="G618" s="95"/>
      <c r="H618" s="95"/>
      <c r="I618" s="97"/>
      <c r="J618" s="92"/>
      <c r="M618" s="92"/>
    </row>
    <row r="619" spans="1:13" ht="15" outlineLevel="1" x14ac:dyDescent="0.2">
      <c r="A619" s="170" t="s">
        <v>1219</v>
      </c>
      <c r="B619" s="160" t="s">
        <v>1220</v>
      </c>
      <c r="C619" s="170" t="s">
        <v>287</v>
      </c>
      <c r="D619" s="161">
        <v>55087.61088</v>
      </c>
      <c r="E619" s="162"/>
      <c r="G619" s="95"/>
      <c r="H619" s="95"/>
      <c r="I619" s="97"/>
      <c r="J619" s="92"/>
      <c r="M619" s="92"/>
    </row>
    <row r="620" spans="1:13" ht="15" outlineLevel="1" x14ac:dyDescent="0.2">
      <c r="A620" s="170" t="s">
        <v>1221</v>
      </c>
      <c r="B620" s="160" t="s">
        <v>1222</v>
      </c>
      <c r="C620" s="170" t="s">
        <v>287</v>
      </c>
      <c r="D620" s="161">
        <v>32152.187381452797</v>
      </c>
      <c r="E620" s="162"/>
      <c r="G620" s="95"/>
      <c r="H620" s="95"/>
      <c r="I620" s="97"/>
      <c r="J620" s="92"/>
      <c r="M620" s="92"/>
    </row>
    <row r="621" spans="1:13" ht="15" outlineLevel="1" x14ac:dyDescent="0.2">
      <c r="A621" s="170" t="s">
        <v>1223</v>
      </c>
      <c r="B621" s="160" t="s">
        <v>1224</v>
      </c>
      <c r="C621" s="170" t="s">
        <v>287</v>
      </c>
      <c r="D621" s="161">
        <v>41779.929600000003</v>
      </c>
      <c r="E621" s="162"/>
      <c r="G621" s="95"/>
      <c r="H621" s="95"/>
      <c r="I621" s="97"/>
      <c r="J621" s="92"/>
      <c r="M621" s="92"/>
    </row>
    <row r="622" spans="1:13" ht="15" outlineLevel="1" x14ac:dyDescent="0.2">
      <c r="A622" s="170" t="s">
        <v>1225</v>
      </c>
      <c r="B622" s="160" t="s">
        <v>1226</v>
      </c>
      <c r="C622" s="170" t="s">
        <v>287</v>
      </c>
      <c r="D622" s="161">
        <v>56573.119487999997</v>
      </c>
      <c r="E622" s="162"/>
      <c r="G622" s="95"/>
      <c r="H622" s="95"/>
      <c r="I622" s="97"/>
      <c r="J622" s="92"/>
      <c r="M622" s="92"/>
    </row>
    <row r="623" spans="1:13" s="40" customFormat="1" ht="30" outlineLevel="1" x14ac:dyDescent="0.2">
      <c r="A623" s="165" t="s">
        <v>1227</v>
      </c>
      <c r="B623" s="160" t="s">
        <v>1228</v>
      </c>
      <c r="C623" s="165" t="s">
        <v>287</v>
      </c>
      <c r="D623" s="164">
        <v>95567.720448000007</v>
      </c>
      <c r="E623" s="162"/>
      <c r="G623" s="95"/>
      <c r="H623" s="95"/>
      <c r="I623" s="97"/>
      <c r="J623" s="98"/>
      <c r="M623" s="98"/>
    </row>
    <row r="624" spans="1:13" ht="30" outlineLevel="1" x14ac:dyDescent="0.2">
      <c r="A624" s="170" t="s">
        <v>1229</v>
      </c>
      <c r="B624" s="160" t="s">
        <v>1230</v>
      </c>
      <c r="C624" s="170" t="s">
        <v>233</v>
      </c>
      <c r="D624" s="161">
        <v>50944.279787519998</v>
      </c>
      <c r="E624" s="162"/>
      <c r="G624" s="95"/>
      <c r="H624" s="95"/>
      <c r="I624" s="97"/>
      <c r="J624" s="92"/>
      <c r="M624" s="92"/>
    </row>
    <row r="625" spans="1:13" ht="30" outlineLevel="1" x14ac:dyDescent="0.2">
      <c r="A625" s="170" t="s">
        <v>1231</v>
      </c>
      <c r="B625" s="160" t="s">
        <v>1232</v>
      </c>
      <c r="C625" s="170" t="s">
        <v>287</v>
      </c>
      <c r="D625" s="161">
        <v>67708.244428799997</v>
      </c>
      <c r="E625" s="162"/>
      <c r="G625" s="95"/>
      <c r="H625" s="95"/>
      <c r="I625" s="97"/>
      <c r="J625" s="92"/>
      <c r="M625" s="92"/>
    </row>
    <row r="626" spans="1:13" ht="15" outlineLevel="1" x14ac:dyDescent="0.2">
      <c r="A626" s="170" t="s">
        <v>1233</v>
      </c>
      <c r="B626" s="160" t="s">
        <v>1234</v>
      </c>
      <c r="C626" s="170" t="s">
        <v>287</v>
      </c>
      <c r="D626" s="161">
        <v>221340.782592</v>
      </c>
      <c r="E626" s="162"/>
      <c r="G626" s="95"/>
      <c r="H626" s="95"/>
      <c r="I626" s="97"/>
      <c r="J626" s="92"/>
      <c r="M626" s="92"/>
    </row>
    <row r="627" spans="1:13" ht="15" outlineLevel="1" x14ac:dyDescent="0.2">
      <c r="A627" s="170" t="s">
        <v>1235</v>
      </c>
      <c r="B627" s="160" t="s">
        <v>1236</v>
      </c>
      <c r="C627" s="170" t="s">
        <v>287</v>
      </c>
      <c r="D627" s="161">
        <v>235453.11436800001</v>
      </c>
      <c r="E627" s="162"/>
      <c r="G627" s="95"/>
      <c r="H627" s="95"/>
      <c r="I627" s="97"/>
      <c r="J627" s="92"/>
      <c r="M627" s="92"/>
    </row>
    <row r="628" spans="1:13" ht="15" outlineLevel="1" x14ac:dyDescent="0.2">
      <c r="A628" s="170" t="s">
        <v>1237</v>
      </c>
      <c r="B628" s="160" t="s">
        <v>1238</v>
      </c>
      <c r="C628" s="170" t="s">
        <v>287</v>
      </c>
      <c r="D628" s="161">
        <v>391307.72582400002</v>
      </c>
      <c r="E628" s="162"/>
      <c r="G628" s="95"/>
      <c r="H628" s="95"/>
      <c r="I628" s="97"/>
      <c r="J628" s="92"/>
      <c r="M628" s="92"/>
    </row>
    <row r="629" spans="1:13" ht="15" outlineLevel="1" x14ac:dyDescent="0.2">
      <c r="A629" s="170" t="s">
        <v>1239</v>
      </c>
      <c r="B629" s="160" t="s">
        <v>1160</v>
      </c>
      <c r="C629" s="170" t="s">
        <v>287</v>
      </c>
      <c r="D629" s="161">
        <v>113201.94554880001</v>
      </c>
      <c r="E629" s="162"/>
      <c r="G629" s="95"/>
      <c r="H629" s="95"/>
      <c r="I629" s="97"/>
      <c r="J629" s="92"/>
      <c r="M629" s="92"/>
    </row>
    <row r="630" spans="1:13" ht="15" outlineLevel="1" x14ac:dyDescent="0.2">
      <c r="A630" s="170" t="s">
        <v>1240</v>
      </c>
      <c r="B630" s="160" t="s">
        <v>1241</v>
      </c>
      <c r="C630" s="170" t="s">
        <v>287</v>
      </c>
      <c r="D630" s="161">
        <v>28156.577740799999</v>
      </c>
      <c r="E630" s="162"/>
      <c r="G630" s="95"/>
      <c r="H630" s="95"/>
      <c r="I630" s="97"/>
      <c r="J630" s="92"/>
      <c r="M630" s="92"/>
    </row>
    <row r="631" spans="1:13" ht="15" outlineLevel="1" x14ac:dyDescent="0.2">
      <c r="A631" s="170" t="s">
        <v>1242</v>
      </c>
      <c r="B631" s="160" t="s">
        <v>1243</v>
      </c>
      <c r="C631" s="170" t="s">
        <v>287</v>
      </c>
      <c r="D631" s="161">
        <v>12738.2363136</v>
      </c>
      <c r="E631" s="162"/>
      <c r="G631" s="95"/>
      <c r="H631" s="95"/>
      <c r="I631" s="97"/>
      <c r="J631" s="92"/>
      <c r="M631" s="92"/>
    </row>
    <row r="632" spans="1:13" ht="15" outlineLevel="1" x14ac:dyDescent="0.2">
      <c r="A632" s="170" t="s">
        <v>1244</v>
      </c>
      <c r="B632" s="160" t="s">
        <v>1245</v>
      </c>
      <c r="C632" s="170" t="s">
        <v>287</v>
      </c>
      <c r="D632" s="161">
        <v>111353.72525567999</v>
      </c>
      <c r="E632" s="162"/>
      <c r="G632" s="95"/>
      <c r="H632" s="95"/>
      <c r="I632" s="97"/>
      <c r="J632" s="92"/>
      <c r="M632" s="92"/>
    </row>
    <row r="633" spans="1:13" ht="15" outlineLevel="1" x14ac:dyDescent="0.2">
      <c r="A633" s="170" t="s">
        <v>1246</v>
      </c>
      <c r="B633" s="160" t="s">
        <v>1247</v>
      </c>
      <c r="C633" s="170" t="s">
        <v>287</v>
      </c>
      <c r="D633" s="161">
        <v>3863.9688195071999</v>
      </c>
      <c r="E633" s="162"/>
      <c r="G633" s="95"/>
      <c r="H633" s="95"/>
      <c r="I633" s="97"/>
      <c r="J633" s="92"/>
      <c r="M633" s="92"/>
    </row>
    <row r="634" spans="1:13" ht="15" outlineLevel="1" x14ac:dyDescent="0.2">
      <c r="A634" s="170" t="s">
        <v>1248</v>
      </c>
      <c r="B634" s="160" t="s">
        <v>1249</v>
      </c>
      <c r="C634" s="170" t="s">
        <v>287</v>
      </c>
      <c r="D634" s="161">
        <v>10330.4744448</v>
      </c>
      <c r="E634" s="162"/>
      <c r="G634" s="95"/>
      <c r="H634" s="95"/>
      <c r="I634" s="97"/>
      <c r="J634" s="92"/>
      <c r="M634" s="92"/>
    </row>
    <row r="635" spans="1:13" ht="15" outlineLevel="1" x14ac:dyDescent="0.2">
      <c r="A635" s="170" t="s">
        <v>1250</v>
      </c>
      <c r="B635" s="160" t="s">
        <v>1251</v>
      </c>
      <c r="C635" s="170" t="s">
        <v>287</v>
      </c>
      <c r="D635" s="161">
        <v>8442.640588799999</v>
      </c>
      <c r="E635" s="162"/>
      <c r="G635" s="95"/>
      <c r="H635" s="95"/>
      <c r="I635" s="97"/>
      <c r="J635" s="92"/>
      <c r="M635" s="92"/>
    </row>
    <row r="636" spans="1:13" ht="15" outlineLevel="1" x14ac:dyDescent="0.2">
      <c r="A636" s="170" t="s">
        <v>1252</v>
      </c>
      <c r="B636" s="160" t="s">
        <v>1253</v>
      </c>
      <c r="C636" s="170" t="s">
        <v>287</v>
      </c>
      <c r="D636" s="161">
        <v>7359.4572287999999</v>
      </c>
      <c r="E636" s="162"/>
      <c r="G636" s="95"/>
      <c r="H636" s="95"/>
      <c r="I636" s="97"/>
      <c r="J636" s="92"/>
      <c r="M636" s="92"/>
    </row>
    <row r="637" spans="1:13" ht="15" outlineLevel="1" x14ac:dyDescent="0.2">
      <c r="A637" s="170" t="s">
        <v>1254</v>
      </c>
      <c r="B637" s="160" t="s">
        <v>1255</v>
      </c>
      <c r="C637" s="170" t="s">
        <v>287</v>
      </c>
      <c r="D637" s="161">
        <v>10701.851596800001</v>
      </c>
      <c r="E637" s="162"/>
      <c r="G637" s="95"/>
      <c r="H637" s="95"/>
      <c r="I637" s="97"/>
      <c r="J637" s="92"/>
      <c r="M637" s="92"/>
    </row>
    <row r="638" spans="1:13" ht="30" outlineLevel="1" x14ac:dyDescent="0.2">
      <c r="A638" s="170" t="s">
        <v>1256</v>
      </c>
      <c r="B638" s="160" t="s">
        <v>1257</v>
      </c>
      <c r="C638" s="170" t="s">
        <v>362</v>
      </c>
      <c r="D638" s="161">
        <v>35592.78624768</v>
      </c>
      <c r="E638" s="162"/>
      <c r="G638" s="95"/>
      <c r="H638" s="95"/>
      <c r="I638" s="97"/>
      <c r="J638" s="92"/>
      <c r="M638" s="92"/>
    </row>
    <row r="639" spans="1:13" ht="15" outlineLevel="1" x14ac:dyDescent="0.2">
      <c r="A639" s="170" t="s">
        <v>1258</v>
      </c>
      <c r="B639" s="160" t="s">
        <v>1259</v>
      </c>
      <c r="C639" s="170" t="s">
        <v>287</v>
      </c>
      <c r="D639" s="161">
        <v>36832.777420492799</v>
      </c>
      <c r="E639" s="162"/>
      <c r="G639" s="95"/>
      <c r="H639" s="95"/>
      <c r="I639" s="97"/>
      <c r="J639" s="92"/>
      <c r="M639" s="92"/>
    </row>
    <row r="640" spans="1:13" ht="30" outlineLevel="1" x14ac:dyDescent="0.2">
      <c r="A640" s="170" t="s">
        <v>1260</v>
      </c>
      <c r="B640" s="160" t="s">
        <v>1261</v>
      </c>
      <c r="C640" s="170" t="s">
        <v>287</v>
      </c>
      <c r="D640" s="161">
        <v>87880.213401600005</v>
      </c>
      <c r="E640" s="162"/>
      <c r="G640" s="95"/>
      <c r="H640" s="95"/>
      <c r="I640" s="97"/>
      <c r="J640" s="92"/>
      <c r="M640" s="92"/>
    </row>
    <row r="641" spans="1:13" ht="30" outlineLevel="1" x14ac:dyDescent="0.2">
      <c r="A641" s="170" t="s">
        <v>1262</v>
      </c>
      <c r="B641" s="160" t="s">
        <v>1263</v>
      </c>
      <c r="C641" s="170" t="s">
        <v>287</v>
      </c>
      <c r="D641" s="161">
        <v>119767.89359616001</v>
      </c>
      <c r="E641" s="162"/>
      <c r="G641" s="95"/>
      <c r="H641" s="95"/>
      <c r="I641" s="97"/>
      <c r="J641" s="92"/>
      <c r="M641" s="92"/>
    </row>
    <row r="642" spans="1:13" ht="30" outlineLevel="1" x14ac:dyDescent="0.2">
      <c r="A642" s="170" t="s">
        <v>1264</v>
      </c>
      <c r="B642" s="160" t="s">
        <v>1265</v>
      </c>
      <c r="C642" s="170" t="s">
        <v>233</v>
      </c>
      <c r="D642" s="161">
        <v>38928.990996480003</v>
      </c>
      <c r="E642" s="162"/>
      <c r="G642" s="95"/>
      <c r="H642" s="95"/>
      <c r="I642" s="97"/>
      <c r="J642" s="92"/>
      <c r="M642" s="92"/>
    </row>
    <row r="643" spans="1:13" ht="30" outlineLevel="1" x14ac:dyDescent="0.2">
      <c r="A643" s="170" t="s">
        <v>1266</v>
      </c>
      <c r="B643" s="160" t="s">
        <v>1267</v>
      </c>
      <c r="C643" s="170" t="s">
        <v>287</v>
      </c>
      <c r="D643" s="161">
        <v>88079.519139840006</v>
      </c>
      <c r="E643" s="162"/>
      <c r="G643" s="95"/>
      <c r="H643" s="95"/>
      <c r="I643" s="97"/>
      <c r="J643" s="92"/>
      <c r="M643" s="92"/>
    </row>
    <row r="644" spans="1:13" ht="15" outlineLevel="1" x14ac:dyDescent="0.2">
      <c r="A644" s="170" t="s">
        <v>1268</v>
      </c>
      <c r="B644" s="160" t="s">
        <v>1269</v>
      </c>
      <c r="C644" s="170" t="s">
        <v>287</v>
      </c>
      <c r="D644" s="161">
        <v>139377.8451456</v>
      </c>
      <c r="E644" s="162"/>
      <c r="G644" s="95"/>
      <c r="H644" s="95"/>
      <c r="I644" s="97"/>
      <c r="J644" s="92"/>
      <c r="M644" s="92"/>
    </row>
    <row r="645" spans="1:13" ht="15" outlineLevel="1" x14ac:dyDescent="0.2">
      <c r="A645" s="170" t="s">
        <v>1270</v>
      </c>
      <c r="B645" s="160" t="s">
        <v>1271</v>
      </c>
      <c r="C645" s="170" t="s">
        <v>287</v>
      </c>
      <c r="D645" s="161">
        <v>100987.35101952001</v>
      </c>
      <c r="E645" s="162"/>
      <c r="G645" s="95"/>
      <c r="H645" s="95"/>
      <c r="I645" s="97"/>
      <c r="J645" s="92"/>
      <c r="M645" s="92"/>
    </row>
    <row r="646" spans="1:13" ht="30" outlineLevel="1" x14ac:dyDescent="0.2">
      <c r="A646" s="170" t="s">
        <v>1272</v>
      </c>
      <c r="B646" s="160" t="s">
        <v>1273</v>
      </c>
      <c r="C646" s="170" t="s">
        <v>287</v>
      </c>
      <c r="D646" s="161">
        <v>1003.9562342400001</v>
      </c>
      <c r="E646" s="162"/>
      <c r="G646" s="95"/>
      <c r="H646" s="95"/>
      <c r="I646" s="97"/>
      <c r="J646" s="92"/>
      <c r="M646" s="92"/>
    </row>
    <row r="647" spans="1:13" ht="15" outlineLevel="1" x14ac:dyDescent="0.2">
      <c r="A647" s="170" t="s">
        <v>1274</v>
      </c>
      <c r="B647" s="160" t="s">
        <v>1275</v>
      </c>
      <c r="C647" s="170" t="s">
        <v>287</v>
      </c>
      <c r="D647" s="161">
        <v>25748.815872000003</v>
      </c>
      <c r="E647" s="162"/>
      <c r="G647" s="95"/>
      <c r="H647" s="95"/>
      <c r="I647" s="97"/>
      <c r="J647" s="92"/>
      <c r="M647" s="92"/>
    </row>
    <row r="648" spans="1:13" ht="15" x14ac:dyDescent="0.2">
      <c r="A648" s="155" t="s">
        <v>1276</v>
      </c>
      <c r="B648" s="166" t="s">
        <v>1277</v>
      </c>
      <c r="C648" s="176"/>
      <c r="D648" s="168"/>
      <c r="E648" s="172"/>
      <c r="G648" s="95"/>
      <c r="H648" s="95"/>
      <c r="I648" s="97"/>
      <c r="J648" s="92"/>
      <c r="M648" s="92"/>
    </row>
    <row r="649" spans="1:13" ht="15" outlineLevel="1" x14ac:dyDescent="0.2">
      <c r="A649" s="170" t="s">
        <v>1278</v>
      </c>
      <c r="B649" s="160" t="s">
        <v>1279</v>
      </c>
      <c r="C649" s="170" t="s">
        <v>287</v>
      </c>
      <c r="D649" s="161">
        <v>10978.317127987199</v>
      </c>
      <c r="E649" s="162"/>
      <c r="G649" s="95"/>
      <c r="H649" s="95"/>
      <c r="I649" s="97"/>
      <c r="J649" s="92"/>
      <c r="M649" s="92"/>
    </row>
    <row r="650" spans="1:13" ht="15" outlineLevel="1" x14ac:dyDescent="0.2">
      <c r="A650" s="170" t="s">
        <v>1280</v>
      </c>
      <c r="B650" s="160" t="s">
        <v>1281</v>
      </c>
      <c r="C650" s="170" t="s">
        <v>287</v>
      </c>
      <c r="D650" s="161">
        <v>11512.691712000002</v>
      </c>
      <c r="E650" s="162"/>
      <c r="G650" s="95"/>
      <c r="H650" s="95"/>
      <c r="I650" s="97"/>
      <c r="J650" s="92"/>
      <c r="M650" s="92"/>
    </row>
    <row r="651" spans="1:13" ht="15" outlineLevel="1" x14ac:dyDescent="0.2">
      <c r="A651" s="170" t="s">
        <v>1282</v>
      </c>
      <c r="B651" s="160" t="s">
        <v>1283</v>
      </c>
      <c r="C651" s="170" t="s">
        <v>287</v>
      </c>
      <c r="D651" s="161">
        <v>11636.484096</v>
      </c>
      <c r="E651" s="162"/>
      <c r="G651" s="95"/>
      <c r="H651" s="95"/>
      <c r="I651" s="97"/>
      <c r="J651" s="92"/>
      <c r="M651" s="92"/>
    </row>
    <row r="652" spans="1:13" ht="15" outlineLevel="1" x14ac:dyDescent="0.2">
      <c r="A652" s="170" t="s">
        <v>1284</v>
      </c>
      <c r="B652" s="160" t="s">
        <v>1285</v>
      </c>
      <c r="C652" s="170" t="s">
        <v>287</v>
      </c>
      <c r="D652" s="161">
        <v>6129.3694467072</v>
      </c>
      <c r="E652" s="162"/>
      <c r="G652" s="95"/>
      <c r="H652" s="95"/>
      <c r="I652" s="97"/>
      <c r="J652" s="92"/>
      <c r="M652" s="92"/>
    </row>
    <row r="653" spans="1:13" ht="15" outlineLevel="1" x14ac:dyDescent="0.2">
      <c r="A653" s="170" t="s">
        <v>1286</v>
      </c>
      <c r="B653" s="160" t="s">
        <v>1287</v>
      </c>
      <c r="C653" s="170" t="s">
        <v>287</v>
      </c>
      <c r="D653" s="161">
        <v>5669.2826723327998</v>
      </c>
      <c r="E653" s="162"/>
      <c r="G653" s="95"/>
      <c r="H653" s="95"/>
      <c r="I653" s="97"/>
      <c r="J653" s="92"/>
      <c r="M653" s="92"/>
    </row>
    <row r="654" spans="1:13" ht="15" outlineLevel="1" x14ac:dyDescent="0.2">
      <c r="A654" s="170" t="s">
        <v>1288</v>
      </c>
      <c r="B654" s="160" t="s">
        <v>1289</v>
      </c>
      <c r="C654" s="170" t="s">
        <v>362</v>
      </c>
      <c r="D654" s="161">
        <v>2325.6503804928002</v>
      </c>
      <c r="E654" s="162"/>
      <c r="G654" s="95"/>
      <c r="H654" s="95"/>
      <c r="I654" s="97"/>
      <c r="J654" s="92"/>
      <c r="M654" s="92"/>
    </row>
    <row r="655" spans="1:13" ht="15" outlineLevel="1" x14ac:dyDescent="0.2">
      <c r="A655" s="170" t="s">
        <v>1290</v>
      </c>
      <c r="B655" s="160" t="s">
        <v>1291</v>
      </c>
      <c r="C655" s="170" t="s">
        <v>362</v>
      </c>
      <c r="D655" s="161">
        <v>2775.4252492800001</v>
      </c>
      <c r="E655" s="162"/>
      <c r="G655" s="95"/>
      <c r="H655" s="95"/>
      <c r="I655" s="97"/>
      <c r="J655" s="92"/>
      <c r="M655" s="92"/>
    </row>
    <row r="656" spans="1:13" ht="15" outlineLevel="1" x14ac:dyDescent="0.2">
      <c r="A656" s="170" t="s">
        <v>1292</v>
      </c>
      <c r="B656" s="160" t="s">
        <v>1293</v>
      </c>
      <c r="C656" s="170" t="s">
        <v>362</v>
      </c>
      <c r="D656" s="161">
        <v>2250.5084034048</v>
      </c>
      <c r="E656" s="162"/>
      <c r="G656" s="95"/>
      <c r="H656" s="95"/>
      <c r="I656" s="97"/>
      <c r="J656" s="92"/>
      <c r="M656" s="92"/>
    </row>
    <row r="657" spans="1:13" ht="15" outlineLevel="1" x14ac:dyDescent="0.2">
      <c r="A657" s="170" t="s">
        <v>1294</v>
      </c>
      <c r="B657" s="160" t="s">
        <v>1295</v>
      </c>
      <c r="C657" s="170" t="s">
        <v>287</v>
      </c>
      <c r="D657" s="161">
        <v>563.66386206719994</v>
      </c>
      <c r="E657" s="162"/>
      <c r="G657" s="95"/>
      <c r="H657" s="95"/>
      <c r="I657" s="97"/>
      <c r="J657" s="92"/>
      <c r="M657" s="92"/>
    </row>
    <row r="658" spans="1:13" ht="15" outlineLevel="1" x14ac:dyDescent="0.2">
      <c r="A658" s="170" t="s">
        <v>1296</v>
      </c>
      <c r="B658" s="160" t="s">
        <v>1297</v>
      </c>
      <c r="C658" s="170" t="s">
        <v>287</v>
      </c>
      <c r="D658" s="161">
        <v>4118.9811305471994</v>
      </c>
      <c r="E658" s="162"/>
      <c r="G658" s="95"/>
      <c r="H658" s="95"/>
      <c r="I658" s="97"/>
      <c r="J658" s="92"/>
      <c r="M658" s="92"/>
    </row>
    <row r="659" spans="1:13" ht="15" outlineLevel="1" x14ac:dyDescent="0.2">
      <c r="A659" s="170" t="s">
        <v>1298</v>
      </c>
      <c r="B659" s="160" t="s">
        <v>1299</v>
      </c>
      <c r="C659" s="170" t="s">
        <v>287</v>
      </c>
      <c r="D659" s="161">
        <v>49752.159129600004</v>
      </c>
      <c r="E659" s="162"/>
      <c r="G659" s="95"/>
      <c r="H659" s="95"/>
      <c r="I659" s="97"/>
      <c r="J659" s="92"/>
      <c r="M659" s="92"/>
    </row>
    <row r="660" spans="1:13" ht="15" outlineLevel="1" x14ac:dyDescent="0.2">
      <c r="A660" s="170" t="s">
        <v>1300</v>
      </c>
      <c r="B660" s="160" t="s">
        <v>1301</v>
      </c>
      <c r="C660" s="170" t="s">
        <v>287</v>
      </c>
      <c r="D660" s="161">
        <v>14477.5193088</v>
      </c>
      <c r="E660" s="162"/>
      <c r="G660" s="95"/>
      <c r="H660" s="95"/>
      <c r="I660" s="97"/>
      <c r="J660" s="92"/>
      <c r="M660" s="92"/>
    </row>
    <row r="661" spans="1:13" ht="15" outlineLevel="1" x14ac:dyDescent="0.2">
      <c r="A661" s="170" t="s">
        <v>1302</v>
      </c>
      <c r="B661" s="160" t="s">
        <v>1303</v>
      </c>
      <c r="C661" s="170" t="s">
        <v>287</v>
      </c>
      <c r="D661" s="161">
        <v>1458.2742835199999</v>
      </c>
      <c r="E661" s="162"/>
      <c r="G661" s="95"/>
      <c r="H661" s="95"/>
      <c r="I661" s="97"/>
      <c r="J661" s="92"/>
      <c r="M661" s="92"/>
    </row>
    <row r="662" spans="1:13" ht="15" outlineLevel="1" x14ac:dyDescent="0.2">
      <c r="A662" s="170" t="s">
        <v>1304</v>
      </c>
      <c r="B662" s="160" t="s">
        <v>1305</v>
      </c>
      <c r="C662" s="170" t="s">
        <v>287</v>
      </c>
      <c r="D662" s="161">
        <v>19794.402201600002</v>
      </c>
      <c r="E662" s="162"/>
      <c r="G662" s="95"/>
      <c r="H662" s="95"/>
      <c r="I662" s="97"/>
      <c r="J662" s="92"/>
      <c r="M662" s="92"/>
    </row>
    <row r="663" spans="1:13" ht="15" outlineLevel="1" x14ac:dyDescent="0.2">
      <c r="A663" s="170" t="s">
        <v>1306</v>
      </c>
      <c r="B663" s="160" t="s">
        <v>1307</v>
      </c>
      <c r="C663" s="170" t="s">
        <v>362</v>
      </c>
      <c r="D663" s="161">
        <v>4394.6296320000001</v>
      </c>
      <c r="E663" s="162"/>
      <c r="G663" s="95"/>
      <c r="H663" s="95"/>
      <c r="I663" s="97"/>
      <c r="J663" s="92"/>
      <c r="M663" s="92"/>
    </row>
    <row r="664" spans="1:13" ht="15" outlineLevel="1" x14ac:dyDescent="0.2">
      <c r="A664" s="170" t="s">
        <v>1308</v>
      </c>
      <c r="B664" s="160" t="s">
        <v>1309</v>
      </c>
      <c r="C664" s="170" t="s">
        <v>362</v>
      </c>
      <c r="D664" s="161">
        <v>4487.4739200000004</v>
      </c>
      <c r="E664" s="162"/>
      <c r="G664" s="95"/>
      <c r="H664" s="95"/>
      <c r="I664" s="97"/>
      <c r="J664" s="92"/>
      <c r="M664" s="92"/>
    </row>
    <row r="665" spans="1:13" ht="30" outlineLevel="1" x14ac:dyDescent="0.2">
      <c r="A665" s="170" t="s">
        <v>1310</v>
      </c>
      <c r="B665" s="160" t="s">
        <v>1311</v>
      </c>
      <c r="C665" s="170" t="s">
        <v>287</v>
      </c>
      <c r="D665" s="161">
        <v>15715.443148800001</v>
      </c>
      <c r="E665" s="162"/>
      <c r="G665" s="95"/>
      <c r="H665" s="95"/>
      <c r="I665" s="97"/>
      <c r="J665" s="92"/>
      <c r="M665" s="92"/>
    </row>
    <row r="666" spans="1:13" ht="15" outlineLevel="1" x14ac:dyDescent="0.2">
      <c r="A666" s="170" t="s">
        <v>1312</v>
      </c>
      <c r="B666" s="160" t="s">
        <v>1313</v>
      </c>
      <c r="C666" s="170" t="s">
        <v>287</v>
      </c>
      <c r="D666" s="161">
        <v>136047.83001599999</v>
      </c>
      <c r="E666" s="162"/>
      <c r="G666" s="95"/>
      <c r="H666" s="95"/>
      <c r="I666" s="97"/>
      <c r="J666" s="92"/>
      <c r="M666" s="92"/>
    </row>
    <row r="667" spans="1:13" ht="15" outlineLevel="1" x14ac:dyDescent="0.2">
      <c r="A667" s="170" t="s">
        <v>1314</v>
      </c>
      <c r="B667" s="160" t="s">
        <v>1315</v>
      </c>
      <c r="C667" s="170" t="s">
        <v>287</v>
      </c>
      <c r="D667" s="161">
        <v>5151.0010982399999</v>
      </c>
      <c r="E667" s="162"/>
      <c r="G667" s="95"/>
      <c r="H667" s="95"/>
      <c r="I667" s="97"/>
      <c r="J667" s="92"/>
      <c r="M667" s="92"/>
    </row>
    <row r="668" spans="1:13" ht="30" outlineLevel="1" x14ac:dyDescent="0.2">
      <c r="A668" s="170" t="s">
        <v>1316</v>
      </c>
      <c r="B668" s="160" t="s">
        <v>1317</v>
      </c>
      <c r="C668" s="170" t="s">
        <v>287</v>
      </c>
      <c r="D668" s="161">
        <v>13493.369856000001</v>
      </c>
      <c r="E668" s="162"/>
      <c r="G668" s="95"/>
      <c r="H668" s="95"/>
      <c r="I668" s="97"/>
      <c r="J668" s="92"/>
      <c r="M668" s="92"/>
    </row>
    <row r="669" spans="1:13" ht="15" outlineLevel="1" x14ac:dyDescent="0.2">
      <c r="A669" s="170" t="s">
        <v>1318</v>
      </c>
      <c r="B669" s="160" t="s">
        <v>1319</v>
      </c>
      <c r="C669" s="170" t="s">
        <v>362</v>
      </c>
      <c r="D669" s="161">
        <v>3299.0670336000003</v>
      </c>
      <c r="E669" s="162"/>
      <c r="G669" s="95"/>
      <c r="H669" s="95"/>
      <c r="I669" s="97"/>
      <c r="J669" s="92"/>
      <c r="M669" s="92"/>
    </row>
    <row r="670" spans="1:13" ht="15" outlineLevel="1" x14ac:dyDescent="0.2">
      <c r="A670" s="170" t="s">
        <v>1320</v>
      </c>
      <c r="B670" s="160" t="s">
        <v>1321</v>
      </c>
      <c r="C670" s="170" t="s">
        <v>287</v>
      </c>
      <c r="D670" s="161">
        <v>572.53977599999996</v>
      </c>
      <c r="E670" s="162"/>
      <c r="G670" s="95"/>
      <c r="H670" s="95"/>
      <c r="I670" s="97"/>
      <c r="J670" s="92"/>
      <c r="M670" s="92"/>
    </row>
    <row r="671" spans="1:13" ht="15" outlineLevel="1" x14ac:dyDescent="0.2">
      <c r="A671" s="170" t="s">
        <v>1322</v>
      </c>
      <c r="B671" s="160" t="s">
        <v>1323</v>
      </c>
      <c r="C671" s="170" t="s">
        <v>287</v>
      </c>
      <c r="D671" s="161">
        <v>1213.5738780672</v>
      </c>
      <c r="E671" s="162"/>
      <c r="G671" s="95"/>
      <c r="H671" s="95"/>
      <c r="I671" s="97"/>
      <c r="J671" s="92"/>
      <c r="M671" s="92"/>
    </row>
    <row r="672" spans="1:13" ht="15" outlineLevel="1" x14ac:dyDescent="0.2">
      <c r="A672" s="170" t="s">
        <v>1324</v>
      </c>
      <c r="B672" s="160" t="s">
        <v>1325</v>
      </c>
      <c r="C672" s="170" t="s">
        <v>287</v>
      </c>
      <c r="D672" s="161">
        <v>719.23375104000002</v>
      </c>
      <c r="E672" s="162"/>
      <c r="G672" s="95"/>
      <c r="H672" s="95"/>
      <c r="I672" s="97"/>
      <c r="J672" s="92"/>
      <c r="M672" s="92"/>
    </row>
    <row r="673" spans="1:13" ht="30" outlineLevel="1" x14ac:dyDescent="0.2">
      <c r="A673" s="170" t="s">
        <v>1326</v>
      </c>
      <c r="B673" s="160" t="s">
        <v>1327</v>
      </c>
      <c r="C673" s="170" t="s">
        <v>287</v>
      </c>
      <c r="D673" s="161">
        <v>2464.7063654400004</v>
      </c>
      <c r="E673" s="162"/>
      <c r="G673" s="95"/>
      <c r="H673" s="95"/>
      <c r="I673" s="97"/>
      <c r="J673" s="92"/>
      <c r="M673" s="92"/>
    </row>
    <row r="674" spans="1:13" ht="15" outlineLevel="1" x14ac:dyDescent="0.2">
      <c r="A674" s="170" t="s">
        <v>1328</v>
      </c>
      <c r="B674" s="160" t="s">
        <v>1329</v>
      </c>
      <c r="C674" s="170" t="s">
        <v>287</v>
      </c>
      <c r="D674" s="161">
        <v>3512.3984489471995</v>
      </c>
      <c r="E674" s="162"/>
      <c r="G674" s="95"/>
      <c r="H674" s="95"/>
      <c r="I674" s="97"/>
      <c r="J674" s="92"/>
      <c r="M674" s="92"/>
    </row>
    <row r="675" spans="1:13" ht="15" outlineLevel="1" x14ac:dyDescent="0.2">
      <c r="A675" s="170" t="s">
        <v>1330</v>
      </c>
      <c r="B675" s="160" t="s">
        <v>1331</v>
      </c>
      <c r="C675" s="170" t="s">
        <v>287</v>
      </c>
      <c r="D675" s="161">
        <v>4172.2118556671994</v>
      </c>
      <c r="E675" s="162"/>
      <c r="G675" s="95"/>
      <c r="H675" s="95"/>
      <c r="I675" s="97"/>
      <c r="J675" s="92"/>
      <c r="M675" s="92"/>
    </row>
    <row r="676" spans="1:13" ht="15" outlineLevel="1" x14ac:dyDescent="0.2">
      <c r="A676" s="170" t="s">
        <v>1332</v>
      </c>
      <c r="B676" s="160" t="s">
        <v>1333</v>
      </c>
      <c r="C676" s="170" t="s">
        <v>287</v>
      </c>
      <c r="D676" s="161">
        <v>571.92081408000001</v>
      </c>
      <c r="E676" s="162"/>
      <c r="G676" s="95"/>
      <c r="H676" s="95"/>
      <c r="I676" s="97"/>
      <c r="J676" s="92"/>
      <c r="M676" s="92"/>
    </row>
    <row r="677" spans="1:13" ht="15" outlineLevel="1" x14ac:dyDescent="0.2">
      <c r="A677" s="170" t="s">
        <v>1334</v>
      </c>
      <c r="B677" s="160" t="s">
        <v>1335</v>
      </c>
      <c r="C677" s="170" t="s">
        <v>287</v>
      </c>
      <c r="D677" s="161">
        <v>1043.9783119872</v>
      </c>
      <c r="E677" s="162"/>
      <c r="G677" s="95"/>
      <c r="H677" s="95"/>
      <c r="I677" s="97"/>
      <c r="J677" s="92"/>
      <c r="M677" s="92"/>
    </row>
    <row r="678" spans="1:13" ht="15" outlineLevel="1" x14ac:dyDescent="0.2">
      <c r="A678" s="170" t="s">
        <v>1336</v>
      </c>
      <c r="B678" s="160" t="s">
        <v>1337</v>
      </c>
      <c r="C678" s="170" t="s">
        <v>362</v>
      </c>
      <c r="D678" s="161">
        <v>4714.5586692096003</v>
      </c>
      <c r="E678" s="162"/>
      <c r="G678" s="95"/>
      <c r="H678" s="95"/>
      <c r="I678" s="97"/>
      <c r="J678" s="92"/>
      <c r="M678" s="92"/>
    </row>
    <row r="679" spans="1:13" ht="15" outlineLevel="1" x14ac:dyDescent="0.2">
      <c r="A679" s="170" t="s">
        <v>1338</v>
      </c>
      <c r="B679" s="160" t="s">
        <v>1339</v>
      </c>
      <c r="C679" s="170" t="s">
        <v>362</v>
      </c>
      <c r="D679" s="161">
        <v>6042.9995003904005</v>
      </c>
      <c r="E679" s="162"/>
      <c r="G679" s="95"/>
      <c r="H679" s="95"/>
      <c r="I679" s="97"/>
      <c r="J679" s="92"/>
      <c r="M679" s="92"/>
    </row>
    <row r="680" spans="1:13" ht="30" outlineLevel="1" x14ac:dyDescent="0.2">
      <c r="A680" s="170" t="s">
        <v>1340</v>
      </c>
      <c r="B680" s="160" t="s">
        <v>1341</v>
      </c>
      <c r="C680" s="170" t="s">
        <v>287</v>
      </c>
      <c r="D680" s="161">
        <v>7713.5034470400005</v>
      </c>
      <c r="E680" s="162"/>
      <c r="G680" s="95"/>
      <c r="H680" s="95"/>
      <c r="I680" s="97"/>
      <c r="J680" s="92"/>
      <c r="M680" s="92"/>
    </row>
    <row r="681" spans="1:13" ht="30" outlineLevel="1" x14ac:dyDescent="0.2">
      <c r="A681" s="170" t="s">
        <v>1342</v>
      </c>
      <c r="B681" s="160" t="s">
        <v>1343</v>
      </c>
      <c r="C681" s="170" t="s">
        <v>287</v>
      </c>
      <c r="D681" s="161">
        <v>19187.819520000001</v>
      </c>
      <c r="E681" s="162"/>
      <c r="G681" s="95"/>
      <c r="H681" s="95"/>
      <c r="I681" s="97"/>
      <c r="J681" s="92"/>
      <c r="M681" s="92"/>
    </row>
    <row r="682" spans="1:13" ht="15" outlineLevel="1" x14ac:dyDescent="0.2">
      <c r="A682" s="170" t="s">
        <v>1344</v>
      </c>
      <c r="B682" s="160" t="s">
        <v>1345</v>
      </c>
      <c r="C682" s="170" t="s">
        <v>287</v>
      </c>
      <c r="D682" s="161">
        <v>11141.314560000001</v>
      </c>
      <c r="E682" s="162"/>
      <c r="G682" s="95"/>
      <c r="H682" s="95"/>
      <c r="I682" s="97"/>
      <c r="J682" s="92"/>
      <c r="M682" s="92"/>
    </row>
    <row r="683" spans="1:13" ht="15" outlineLevel="1" x14ac:dyDescent="0.2">
      <c r="A683" s="170" t="s">
        <v>1346</v>
      </c>
      <c r="B683" s="160" t="s">
        <v>1347</v>
      </c>
      <c r="C683" s="170" t="s">
        <v>362</v>
      </c>
      <c r="D683" s="161">
        <v>33383.092193279997</v>
      </c>
      <c r="E683" s="162"/>
      <c r="G683" s="95"/>
      <c r="H683" s="95"/>
      <c r="I683" s="97"/>
      <c r="J683" s="92"/>
      <c r="M683" s="92"/>
    </row>
    <row r="684" spans="1:13" ht="15" outlineLevel="1" x14ac:dyDescent="0.2">
      <c r="A684" s="170" t="s">
        <v>1348</v>
      </c>
      <c r="B684" s="160" t="s">
        <v>1349</v>
      </c>
      <c r="C684" s="170" t="s">
        <v>287</v>
      </c>
      <c r="D684" s="161">
        <v>13493.369856000001</v>
      </c>
      <c r="E684" s="162"/>
      <c r="G684" s="95"/>
      <c r="H684" s="95"/>
      <c r="I684" s="97"/>
      <c r="J684" s="92"/>
      <c r="M684" s="92"/>
    </row>
    <row r="685" spans="1:13" ht="15" outlineLevel="1" x14ac:dyDescent="0.2">
      <c r="A685" s="170" t="s">
        <v>1350</v>
      </c>
      <c r="B685" s="160" t="s">
        <v>1351</v>
      </c>
      <c r="C685" s="170" t="s">
        <v>287</v>
      </c>
      <c r="D685" s="161">
        <v>51869.008895999999</v>
      </c>
      <c r="E685" s="162"/>
      <c r="G685" s="95"/>
      <c r="H685" s="95"/>
      <c r="I685" s="97"/>
      <c r="J685" s="92"/>
      <c r="M685" s="92"/>
    </row>
    <row r="686" spans="1:13" ht="15" outlineLevel="1" x14ac:dyDescent="0.2">
      <c r="A686" s="170" t="s">
        <v>1352</v>
      </c>
      <c r="B686" s="160" t="s">
        <v>1353</v>
      </c>
      <c r="C686" s="170" t="s">
        <v>287</v>
      </c>
      <c r="D686" s="161">
        <v>3926.6944204800002</v>
      </c>
      <c r="E686" s="162"/>
      <c r="G686" s="95"/>
      <c r="H686" s="95"/>
      <c r="I686" s="97"/>
      <c r="J686" s="92"/>
      <c r="M686" s="92"/>
    </row>
    <row r="687" spans="1:13" ht="15" outlineLevel="1" x14ac:dyDescent="0.2">
      <c r="A687" s="170" t="s">
        <v>1354</v>
      </c>
      <c r="B687" s="160" t="s">
        <v>1355</v>
      </c>
      <c r="C687" s="170" t="s">
        <v>362</v>
      </c>
      <c r="D687" s="161">
        <v>3214.8882124800002</v>
      </c>
      <c r="E687" s="162"/>
      <c r="G687" s="95"/>
      <c r="H687" s="95"/>
      <c r="I687" s="97"/>
      <c r="J687" s="92"/>
      <c r="M687" s="92"/>
    </row>
    <row r="688" spans="1:13" ht="30" outlineLevel="1" x14ac:dyDescent="0.2">
      <c r="A688" s="170" t="s">
        <v>1356</v>
      </c>
      <c r="B688" s="160" t="s">
        <v>1357</v>
      </c>
      <c r="C688" s="170" t="s">
        <v>287</v>
      </c>
      <c r="D688" s="161">
        <v>85946.576363519998</v>
      </c>
      <c r="E688" s="162"/>
      <c r="G688" s="95"/>
      <c r="H688" s="95"/>
      <c r="I688" s="97"/>
      <c r="J688" s="92"/>
      <c r="M688" s="92"/>
    </row>
    <row r="689" spans="1:13" ht="30" outlineLevel="1" x14ac:dyDescent="0.2">
      <c r="A689" s="170" t="s">
        <v>1358</v>
      </c>
      <c r="B689" s="160" t="s">
        <v>1359</v>
      </c>
      <c r="C689" s="170" t="s">
        <v>287</v>
      </c>
      <c r="D689" s="161">
        <v>17207.141376</v>
      </c>
      <c r="E689" s="162"/>
      <c r="G689" s="95"/>
      <c r="H689" s="95"/>
      <c r="I689" s="97"/>
      <c r="J689" s="92"/>
      <c r="M689" s="92"/>
    </row>
    <row r="690" spans="1:13" ht="15" outlineLevel="1" x14ac:dyDescent="0.2">
      <c r="A690" s="170" t="s">
        <v>1360</v>
      </c>
      <c r="B690" s="160" t="s">
        <v>1361</v>
      </c>
      <c r="C690" s="170" t="s">
        <v>362</v>
      </c>
      <c r="D690" s="161">
        <v>120770.61190656001</v>
      </c>
      <c r="E690" s="162"/>
      <c r="G690" s="95"/>
      <c r="H690" s="95"/>
      <c r="I690" s="97"/>
      <c r="J690" s="92"/>
      <c r="M690" s="92"/>
    </row>
    <row r="691" spans="1:13" ht="30" outlineLevel="1" x14ac:dyDescent="0.2">
      <c r="A691" s="170" t="s">
        <v>1362</v>
      </c>
      <c r="B691" s="160" t="s">
        <v>1363</v>
      </c>
      <c r="C691" s="170" t="s">
        <v>362</v>
      </c>
      <c r="D691" s="161">
        <v>7144.0584806399993</v>
      </c>
      <c r="E691" s="162"/>
      <c r="G691" s="95"/>
      <c r="H691" s="95"/>
      <c r="I691" s="97"/>
      <c r="J691" s="92"/>
      <c r="M691" s="92"/>
    </row>
    <row r="692" spans="1:13" ht="15" outlineLevel="1" x14ac:dyDescent="0.2">
      <c r="A692" s="170" t="s">
        <v>1364</v>
      </c>
      <c r="B692" s="160" t="s">
        <v>1365</v>
      </c>
      <c r="C692" s="170" t="s">
        <v>362</v>
      </c>
      <c r="D692" s="161">
        <v>4704.110592</v>
      </c>
      <c r="E692" s="162"/>
      <c r="G692" s="95"/>
      <c r="H692" s="95"/>
      <c r="I692" s="97"/>
      <c r="J692" s="92"/>
      <c r="M692" s="92"/>
    </row>
    <row r="693" spans="1:13" ht="15" outlineLevel="1" x14ac:dyDescent="0.2">
      <c r="A693" s="170" t="s">
        <v>1366</v>
      </c>
      <c r="B693" s="160" t="s">
        <v>1367</v>
      </c>
      <c r="C693" s="170" t="s">
        <v>287</v>
      </c>
      <c r="D693" s="161">
        <v>2599.6400640000002</v>
      </c>
      <c r="E693" s="162"/>
      <c r="G693" s="95"/>
      <c r="H693" s="95"/>
      <c r="I693" s="97"/>
      <c r="J693" s="92"/>
      <c r="M693" s="92"/>
    </row>
    <row r="694" spans="1:13" ht="15" outlineLevel="1" x14ac:dyDescent="0.2">
      <c r="A694" s="170" t="s">
        <v>1368</v>
      </c>
      <c r="B694" s="160" t="s">
        <v>1369</v>
      </c>
      <c r="C694" s="170" t="s">
        <v>287</v>
      </c>
      <c r="D694" s="161">
        <v>7179.9582719999999</v>
      </c>
      <c r="E694" s="162"/>
      <c r="G694" s="95"/>
      <c r="H694" s="95"/>
      <c r="I694" s="97"/>
      <c r="J694" s="92"/>
      <c r="M694" s="92"/>
    </row>
    <row r="695" spans="1:13" ht="15" outlineLevel="1" x14ac:dyDescent="0.2">
      <c r="A695" s="170" t="s">
        <v>1370</v>
      </c>
      <c r="B695" s="160" t="s">
        <v>1371</v>
      </c>
      <c r="C695" s="170" t="s">
        <v>287</v>
      </c>
      <c r="D695" s="161">
        <v>18308.893593600002</v>
      </c>
      <c r="E695" s="162"/>
      <c r="G695" s="95"/>
      <c r="H695" s="95"/>
      <c r="I695" s="97"/>
      <c r="J695" s="92"/>
      <c r="M695" s="92"/>
    </row>
    <row r="696" spans="1:13" ht="15" outlineLevel="1" x14ac:dyDescent="0.2">
      <c r="A696" s="170" t="s">
        <v>1372</v>
      </c>
      <c r="B696" s="160" t="s">
        <v>1373</v>
      </c>
      <c r="C696" s="170" t="s">
        <v>287</v>
      </c>
      <c r="D696" s="161">
        <v>8479.7783039999995</v>
      </c>
      <c r="E696" s="162"/>
      <c r="G696" s="95"/>
      <c r="H696" s="95"/>
      <c r="I696" s="97"/>
      <c r="J696" s="92"/>
      <c r="M696" s="92"/>
    </row>
    <row r="697" spans="1:13" ht="15" outlineLevel="1" x14ac:dyDescent="0.2">
      <c r="A697" s="170" t="s">
        <v>1374</v>
      </c>
      <c r="B697" s="160" t="s">
        <v>1375</v>
      </c>
      <c r="C697" s="170" t="s">
        <v>287</v>
      </c>
      <c r="D697" s="161">
        <v>8597.3810687999994</v>
      </c>
      <c r="E697" s="162"/>
      <c r="G697" s="95"/>
      <c r="H697" s="95"/>
      <c r="I697" s="97"/>
      <c r="J697" s="92"/>
      <c r="M697" s="92"/>
    </row>
    <row r="698" spans="1:13" ht="45" outlineLevel="1" x14ac:dyDescent="0.2">
      <c r="A698" s="170" t="s">
        <v>1376</v>
      </c>
      <c r="B698" s="160" t="s">
        <v>1377</v>
      </c>
      <c r="C698" s="170" t="s">
        <v>287</v>
      </c>
      <c r="D698" s="161">
        <v>34502.175344640003</v>
      </c>
      <c r="E698" s="162"/>
      <c r="G698" s="95"/>
      <c r="H698" s="95"/>
      <c r="I698" s="97"/>
      <c r="J698" s="92"/>
      <c r="M698" s="92"/>
    </row>
    <row r="699" spans="1:13" ht="45" outlineLevel="1" x14ac:dyDescent="0.2">
      <c r="A699" s="170" t="s">
        <v>1378</v>
      </c>
      <c r="B699" s="160" t="s">
        <v>1379</v>
      </c>
      <c r="C699" s="170" t="s">
        <v>287</v>
      </c>
      <c r="D699" s="161">
        <v>67016.245002240001</v>
      </c>
      <c r="E699" s="162"/>
      <c r="G699" s="95"/>
      <c r="H699" s="95"/>
      <c r="I699" s="97"/>
      <c r="J699" s="92"/>
      <c r="M699" s="92"/>
    </row>
    <row r="700" spans="1:13" ht="45" outlineLevel="1" x14ac:dyDescent="0.2">
      <c r="A700" s="170" t="s">
        <v>1380</v>
      </c>
      <c r="B700" s="160" t="s">
        <v>1381</v>
      </c>
      <c r="C700" s="170" t="s">
        <v>287</v>
      </c>
      <c r="D700" s="161">
        <v>299024.21732352005</v>
      </c>
      <c r="E700" s="162"/>
      <c r="G700" s="95"/>
      <c r="H700" s="95"/>
      <c r="I700" s="97"/>
      <c r="J700" s="92"/>
      <c r="M700" s="92"/>
    </row>
    <row r="701" spans="1:13" ht="30" outlineLevel="1" x14ac:dyDescent="0.2">
      <c r="A701" s="170" t="s">
        <v>1382</v>
      </c>
      <c r="B701" s="160" t="s">
        <v>1383</v>
      </c>
      <c r="C701" s="170" t="s">
        <v>287</v>
      </c>
      <c r="D701" s="161">
        <v>53748.17728512</v>
      </c>
      <c r="E701" s="162"/>
      <c r="G701" s="95"/>
      <c r="H701" s="95"/>
      <c r="I701" s="97"/>
      <c r="J701" s="92"/>
      <c r="M701" s="92"/>
    </row>
    <row r="702" spans="1:13" ht="30" outlineLevel="1" x14ac:dyDescent="0.2">
      <c r="A702" s="170" t="s">
        <v>1384</v>
      </c>
      <c r="B702" s="160" t="s">
        <v>1385</v>
      </c>
      <c r="C702" s="170" t="s">
        <v>287</v>
      </c>
      <c r="D702" s="161">
        <v>179849.28924672003</v>
      </c>
      <c r="E702" s="162"/>
      <c r="G702" s="95"/>
      <c r="H702" s="95"/>
      <c r="I702" s="97"/>
      <c r="J702" s="92"/>
      <c r="M702" s="92"/>
    </row>
    <row r="703" spans="1:13" ht="30" outlineLevel="1" x14ac:dyDescent="0.2">
      <c r="A703" s="170" t="s">
        <v>1386</v>
      </c>
      <c r="B703" s="160" t="s">
        <v>1387</v>
      </c>
      <c r="C703" s="170" t="s">
        <v>287</v>
      </c>
      <c r="D703" s="161">
        <v>251447.09038080001</v>
      </c>
      <c r="E703" s="162"/>
      <c r="G703" s="95"/>
      <c r="H703" s="95"/>
      <c r="I703" s="97"/>
      <c r="J703" s="92"/>
      <c r="M703" s="92"/>
    </row>
    <row r="704" spans="1:13" ht="30" outlineLevel="1" x14ac:dyDescent="0.2">
      <c r="A704" s="170" t="s">
        <v>1388</v>
      </c>
      <c r="B704" s="160" t="s">
        <v>1389</v>
      </c>
      <c r="C704" s="170" t="s">
        <v>287</v>
      </c>
      <c r="D704" s="161">
        <v>1217385.4455705599</v>
      </c>
      <c r="E704" s="162"/>
      <c r="G704" s="95"/>
      <c r="H704" s="95"/>
      <c r="I704" s="97"/>
      <c r="J704" s="92"/>
      <c r="M704" s="92"/>
    </row>
    <row r="705" spans="1:13" ht="75" outlineLevel="1" x14ac:dyDescent="0.2">
      <c r="A705" s="170" t="s">
        <v>1390</v>
      </c>
      <c r="B705" s="160" t="s">
        <v>1391</v>
      </c>
      <c r="C705" s="170" t="s">
        <v>287</v>
      </c>
      <c r="D705" s="161">
        <v>124387.82536704</v>
      </c>
      <c r="E705" s="162"/>
      <c r="G705" s="95"/>
      <c r="H705" s="95"/>
      <c r="I705" s="97"/>
      <c r="J705" s="92"/>
      <c r="M705" s="92"/>
    </row>
    <row r="706" spans="1:13" ht="90" outlineLevel="1" x14ac:dyDescent="0.2">
      <c r="A706" s="170" t="s">
        <v>1392</v>
      </c>
      <c r="B706" s="160" t="s">
        <v>1393</v>
      </c>
      <c r="C706" s="170" t="s">
        <v>287</v>
      </c>
      <c r="D706" s="161">
        <v>150007.89715968</v>
      </c>
      <c r="E706" s="162"/>
      <c r="G706" s="95"/>
      <c r="H706" s="95"/>
      <c r="I706" s="97"/>
      <c r="J706" s="92"/>
      <c r="M706" s="92"/>
    </row>
    <row r="707" spans="1:13" ht="90" outlineLevel="1" x14ac:dyDescent="0.2">
      <c r="A707" s="170" t="s">
        <v>1394</v>
      </c>
      <c r="B707" s="160" t="s">
        <v>1395</v>
      </c>
      <c r="C707" s="170" t="s">
        <v>287</v>
      </c>
      <c r="D707" s="161">
        <v>291380.03761151998</v>
      </c>
      <c r="E707" s="162"/>
      <c r="G707" s="95"/>
      <c r="H707" s="95"/>
      <c r="I707" s="97"/>
      <c r="J707" s="92"/>
      <c r="M707" s="92"/>
    </row>
    <row r="708" spans="1:13" ht="90" outlineLevel="1" x14ac:dyDescent="0.2">
      <c r="A708" s="170" t="s">
        <v>1396</v>
      </c>
      <c r="B708" s="160" t="s">
        <v>1397</v>
      </c>
      <c r="C708" s="170" t="s">
        <v>287</v>
      </c>
      <c r="D708" s="161">
        <v>1300109.7061785602</v>
      </c>
      <c r="E708" s="162"/>
      <c r="G708" s="95"/>
      <c r="H708" s="95"/>
      <c r="I708" s="97"/>
      <c r="J708" s="92"/>
      <c r="M708" s="92"/>
    </row>
    <row r="709" spans="1:13" ht="15" outlineLevel="1" x14ac:dyDescent="0.2">
      <c r="A709" s="170" t="s">
        <v>1398</v>
      </c>
      <c r="B709" s="189" t="s">
        <v>1399</v>
      </c>
      <c r="C709" s="170" t="s">
        <v>287</v>
      </c>
      <c r="D709" s="161">
        <v>21845.233489612798</v>
      </c>
      <c r="E709" s="162"/>
      <c r="G709" s="95"/>
      <c r="H709" s="95"/>
      <c r="I709" s="97"/>
      <c r="J709" s="92"/>
      <c r="M709" s="92"/>
    </row>
    <row r="710" spans="1:13" ht="15" outlineLevel="1" x14ac:dyDescent="0.2">
      <c r="A710" s="170" t="s">
        <v>1400</v>
      </c>
      <c r="B710" s="189" t="s">
        <v>1401</v>
      </c>
      <c r="C710" s="170" t="s">
        <v>1402</v>
      </c>
      <c r="D710" s="161">
        <v>37137.715199999999</v>
      </c>
      <c r="E710" s="162"/>
      <c r="G710" s="95"/>
      <c r="H710" s="95"/>
      <c r="I710" s="97"/>
      <c r="J710" s="92"/>
      <c r="M710" s="92"/>
    </row>
    <row r="711" spans="1:13" ht="15" outlineLevel="1" x14ac:dyDescent="0.2">
      <c r="A711" s="170" t="s">
        <v>1403</v>
      </c>
      <c r="B711" s="189" t="s">
        <v>1404</v>
      </c>
      <c r="C711" s="170" t="s">
        <v>362</v>
      </c>
      <c r="D711" s="161">
        <v>4466.4292147200003</v>
      </c>
      <c r="E711" s="162"/>
      <c r="G711" s="95"/>
      <c r="H711" s="95"/>
      <c r="I711" s="97"/>
      <c r="J711" s="92"/>
      <c r="M711" s="92"/>
    </row>
    <row r="712" spans="1:13" ht="30" outlineLevel="1" x14ac:dyDescent="0.2">
      <c r="A712" s="170" t="s">
        <v>1405</v>
      </c>
      <c r="B712" s="189" t="s">
        <v>1406</v>
      </c>
      <c r="C712" s="170" t="s">
        <v>287</v>
      </c>
      <c r="D712" s="161">
        <v>11141.314560000001</v>
      </c>
      <c r="E712" s="162"/>
      <c r="G712" s="95"/>
      <c r="H712" s="95"/>
      <c r="I712" s="97"/>
      <c r="J712" s="92"/>
      <c r="M712" s="92"/>
    </row>
    <row r="713" spans="1:13" ht="15" outlineLevel="1" x14ac:dyDescent="0.2">
      <c r="A713" s="170" t="s">
        <v>1407</v>
      </c>
      <c r="B713" s="189" t="s">
        <v>1408</v>
      </c>
      <c r="C713" s="170" t="s">
        <v>287</v>
      </c>
      <c r="D713" s="161">
        <v>7179.9582719999999</v>
      </c>
      <c r="E713" s="162"/>
      <c r="G713" s="95"/>
      <c r="H713" s="95"/>
      <c r="I713" s="97"/>
      <c r="J713" s="92"/>
      <c r="M713" s="92"/>
    </row>
    <row r="714" spans="1:13" ht="15" outlineLevel="1" x14ac:dyDescent="0.2">
      <c r="A714" s="170" t="s">
        <v>1409</v>
      </c>
      <c r="B714" s="189" t="s">
        <v>1410</v>
      </c>
      <c r="C714" s="170" t="s">
        <v>362</v>
      </c>
      <c r="D714" s="161">
        <v>7465.0521323520006</v>
      </c>
      <c r="E714" s="162"/>
      <c r="G714" s="95"/>
      <c r="H714" s="95"/>
      <c r="I714" s="97"/>
      <c r="J714" s="92"/>
      <c r="M714" s="92"/>
    </row>
    <row r="715" spans="1:13" ht="15" outlineLevel="1" x14ac:dyDescent="0.2">
      <c r="A715" s="170" t="s">
        <v>1411</v>
      </c>
      <c r="B715" s="189" t="s">
        <v>1412</v>
      </c>
      <c r="C715" s="170" t="s">
        <v>287</v>
      </c>
      <c r="D715" s="161">
        <v>1856.8857600000001</v>
      </c>
      <c r="E715" s="162"/>
      <c r="G715" s="95"/>
      <c r="H715" s="95"/>
      <c r="I715" s="97"/>
      <c r="J715" s="92"/>
      <c r="M715" s="92"/>
    </row>
    <row r="716" spans="1:13" ht="15" outlineLevel="1" x14ac:dyDescent="0.2">
      <c r="A716" s="170" t="s">
        <v>1413</v>
      </c>
      <c r="B716" s="189" t="s">
        <v>1414</v>
      </c>
      <c r="C716" s="170" t="s">
        <v>287</v>
      </c>
      <c r="D716" s="161">
        <v>7303.7506560000002</v>
      </c>
      <c r="E716" s="162"/>
      <c r="G716" s="95"/>
      <c r="H716" s="95"/>
      <c r="I716" s="97"/>
      <c r="J716" s="92"/>
      <c r="M716" s="92"/>
    </row>
    <row r="717" spans="1:13" ht="15" outlineLevel="1" x14ac:dyDescent="0.2">
      <c r="A717" s="170" t="s">
        <v>1415</v>
      </c>
      <c r="B717" s="189" t="s">
        <v>1416</v>
      </c>
      <c r="C717" s="170" t="s">
        <v>287</v>
      </c>
      <c r="D717" s="161">
        <v>1609.3009920000002</v>
      </c>
      <c r="E717" s="162"/>
      <c r="G717" s="95"/>
      <c r="H717" s="95"/>
      <c r="I717" s="97"/>
      <c r="J717" s="92"/>
      <c r="M717" s="92"/>
    </row>
    <row r="718" spans="1:13" ht="15" outlineLevel="1" x14ac:dyDescent="0.2">
      <c r="A718" s="170" t="s">
        <v>1417</v>
      </c>
      <c r="B718" s="189" t="s">
        <v>1418</v>
      </c>
      <c r="C718" s="170" t="s">
        <v>287</v>
      </c>
      <c r="D718" s="161">
        <v>656.09963519999997</v>
      </c>
      <c r="E718" s="162"/>
      <c r="G718" s="95"/>
      <c r="H718" s="95"/>
      <c r="I718" s="97"/>
      <c r="J718" s="92"/>
      <c r="M718" s="92"/>
    </row>
    <row r="719" spans="1:13" ht="15" outlineLevel="1" x14ac:dyDescent="0.2">
      <c r="A719" s="170" t="s">
        <v>1419</v>
      </c>
      <c r="B719" s="189" t="s">
        <v>1420</v>
      </c>
      <c r="C719" s="170" t="s">
        <v>362</v>
      </c>
      <c r="D719" s="161">
        <v>11591.4731851776</v>
      </c>
      <c r="E719" s="162"/>
      <c r="G719" s="95"/>
      <c r="H719" s="95"/>
      <c r="I719" s="97"/>
      <c r="J719" s="92"/>
      <c r="M719" s="92"/>
    </row>
    <row r="720" spans="1:13" ht="15" outlineLevel="1" x14ac:dyDescent="0.2">
      <c r="A720" s="170" t="s">
        <v>1421</v>
      </c>
      <c r="B720" s="189" t="s">
        <v>1422</v>
      </c>
      <c r="C720" s="170" t="s">
        <v>287</v>
      </c>
      <c r="D720" s="161">
        <v>2599.6400640000002</v>
      </c>
      <c r="E720" s="162"/>
      <c r="G720" s="95"/>
      <c r="H720" s="95"/>
      <c r="I720" s="97"/>
      <c r="J720" s="92"/>
      <c r="M720" s="92"/>
    </row>
    <row r="721" spans="1:13" ht="15" outlineLevel="1" x14ac:dyDescent="0.2">
      <c r="A721" s="170" t="s">
        <v>1423</v>
      </c>
      <c r="B721" s="189" t="s">
        <v>1424</v>
      </c>
      <c r="C721" s="170" t="s">
        <v>287</v>
      </c>
      <c r="D721" s="161">
        <v>12255.446016000002</v>
      </c>
      <c r="E721" s="162"/>
      <c r="G721" s="95"/>
      <c r="H721" s="95"/>
      <c r="I721" s="97"/>
      <c r="J721" s="92"/>
      <c r="M721" s="92"/>
    </row>
    <row r="722" spans="1:13" ht="15" outlineLevel="1" x14ac:dyDescent="0.2">
      <c r="A722" s="170" t="s">
        <v>1425</v>
      </c>
      <c r="B722" s="189" t="s">
        <v>1426</v>
      </c>
      <c r="C722" s="170" t="s">
        <v>287</v>
      </c>
      <c r="D722" s="161">
        <v>2475.8476799999999</v>
      </c>
      <c r="E722" s="162"/>
      <c r="G722" s="95"/>
      <c r="H722" s="95"/>
      <c r="I722" s="97"/>
      <c r="J722" s="92"/>
      <c r="M722" s="92"/>
    </row>
    <row r="723" spans="1:13" ht="15" outlineLevel="1" x14ac:dyDescent="0.2">
      <c r="A723" s="170" t="s">
        <v>1427</v>
      </c>
      <c r="B723" s="189" t="s">
        <v>1428</v>
      </c>
      <c r="C723" s="170" t="s">
        <v>287</v>
      </c>
      <c r="D723" s="161">
        <v>866.54668800000002</v>
      </c>
      <c r="E723" s="162"/>
      <c r="G723" s="95"/>
      <c r="H723" s="95"/>
      <c r="I723" s="97"/>
      <c r="J723" s="92"/>
      <c r="M723" s="92"/>
    </row>
    <row r="724" spans="1:13" ht="15" outlineLevel="1" x14ac:dyDescent="0.2">
      <c r="A724" s="170" t="s">
        <v>1429</v>
      </c>
      <c r="B724" s="189" t="s">
        <v>1430</v>
      </c>
      <c r="C724" s="170" t="s">
        <v>362</v>
      </c>
      <c r="D724" s="161">
        <v>16468.137981235202</v>
      </c>
      <c r="E724" s="162"/>
      <c r="G724" s="95"/>
      <c r="H724" s="95"/>
      <c r="I724" s="97"/>
      <c r="J724" s="92"/>
      <c r="M724" s="92"/>
    </row>
    <row r="725" spans="1:13" ht="15" outlineLevel="1" x14ac:dyDescent="0.2">
      <c r="A725" s="170" t="s">
        <v>1431</v>
      </c>
      <c r="B725" s="189" t="s">
        <v>1432</v>
      </c>
      <c r="C725" s="170" t="s">
        <v>287</v>
      </c>
      <c r="D725" s="161">
        <v>4085.1486720000003</v>
      </c>
      <c r="E725" s="162"/>
      <c r="G725" s="95"/>
      <c r="H725" s="95"/>
      <c r="I725" s="97"/>
      <c r="J725" s="92"/>
      <c r="M725" s="92"/>
    </row>
    <row r="726" spans="1:13" ht="15" outlineLevel="1" x14ac:dyDescent="0.2">
      <c r="A726" s="170" t="s">
        <v>1433</v>
      </c>
      <c r="B726" s="189" t="s">
        <v>1434</v>
      </c>
      <c r="C726" s="170" t="s">
        <v>287</v>
      </c>
      <c r="D726" s="161">
        <v>22158.836735999997</v>
      </c>
      <c r="E726" s="162"/>
      <c r="G726" s="95"/>
      <c r="H726" s="95"/>
      <c r="I726" s="97"/>
      <c r="J726" s="92"/>
      <c r="M726" s="92"/>
    </row>
    <row r="727" spans="1:13" ht="15" outlineLevel="1" x14ac:dyDescent="0.2">
      <c r="A727" s="170" t="s">
        <v>1435</v>
      </c>
      <c r="B727" s="189" t="s">
        <v>1436</v>
      </c>
      <c r="C727" s="170" t="s">
        <v>287</v>
      </c>
      <c r="D727" s="161">
        <v>3837.5639040000005</v>
      </c>
      <c r="E727" s="162"/>
      <c r="G727" s="95"/>
      <c r="H727" s="95"/>
      <c r="I727" s="97"/>
      <c r="J727" s="92"/>
      <c r="M727" s="92"/>
    </row>
    <row r="728" spans="1:13" ht="15" outlineLevel="1" x14ac:dyDescent="0.2">
      <c r="A728" s="170" t="s">
        <v>1437</v>
      </c>
      <c r="B728" s="189" t="s">
        <v>1438</v>
      </c>
      <c r="C728" s="170" t="s">
        <v>287</v>
      </c>
      <c r="D728" s="161">
        <v>1114.1314560000001</v>
      </c>
      <c r="E728" s="162"/>
      <c r="G728" s="95"/>
      <c r="H728" s="95"/>
      <c r="I728" s="97"/>
      <c r="J728" s="92"/>
      <c r="M728" s="92"/>
    </row>
    <row r="729" spans="1:13" ht="15" outlineLevel="1" x14ac:dyDescent="0.2">
      <c r="A729" s="170" t="s">
        <v>1439</v>
      </c>
      <c r="B729" s="175" t="s">
        <v>1440</v>
      </c>
      <c r="C729" s="190" t="s">
        <v>287</v>
      </c>
      <c r="D729" s="161">
        <v>54344.856575999998</v>
      </c>
      <c r="E729" s="162"/>
      <c r="G729" s="95"/>
      <c r="H729" s="95"/>
      <c r="I729" s="97"/>
      <c r="J729" s="92"/>
      <c r="M729" s="92"/>
    </row>
    <row r="730" spans="1:13" ht="15" outlineLevel="1" x14ac:dyDescent="0.2">
      <c r="A730" s="170" t="s">
        <v>1441</v>
      </c>
      <c r="B730" s="175" t="s">
        <v>1442</v>
      </c>
      <c r="C730" s="190" t="s">
        <v>287</v>
      </c>
      <c r="D730" s="161">
        <v>111413.1456</v>
      </c>
      <c r="E730" s="162"/>
      <c r="G730" s="95"/>
      <c r="H730" s="95"/>
      <c r="I730" s="97"/>
      <c r="J730" s="92"/>
      <c r="M730" s="92"/>
    </row>
    <row r="731" spans="1:13" ht="15" outlineLevel="1" x14ac:dyDescent="0.2">
      <c r="A731" s="170" t="s">
        <v>1443</v>
      </c>
      <c r="B731" s="175" t="s">
        <v>1444</v>
      </c>
      <c r="C731" s="190" t="s">
        <v>287</v>
      </c>
      <c r="D731" s="161">
        <v>17207.141376</v>
      </c>
      <c r="E731" s="162"/>
      <c r="G731" s="95"/>
      <c r="H731" s="95"/>
      <c r="I731" s="97"/>
      <c r="J731" s="92"/>
      <c r="M731" s="92"/>
    </row>
    <row r="732" spans="1:13" ht="30" outlineLevel="1" x14ac:dyDescent="0.2">
      <c r="A732" s="170" t="s">
        <v>1445</v>
      </c>
      <c r="B732" s="175" t="s">
        <v>1446</v>
      </c>
      <c r="C732" s="190" t="s">
        <v>287</v>
      </c>
      <c r="D732" s="161">
        <v>112527.27705600001</v>
      </c>
      <c r="E732" s="162"/>
      <c r="G732" s="95"/>
      <c r="H732" s="95"/>
      <c r="I732" s="97"/>
      <c r="J732" s="92"/>
      <c r="M732" s="92"/>
    </row>
    <row r="733" spans="1:13" ht="15" outlineLevel="1" x14ac:dyDescent="0.2">
      <c r="A733" s="170" t="s">
        <v>1447</v>
      </c>
      <c r="B733" s="175" t="s">
        <v>1448</v>
      </c>
      <c r="C733" s="190" t="s">
        <v>287</v>
      </c>
      <c r="D733" s="161">
        <v>102277.2676608</v>
      </c>
      <c r="E733" s="162"/>
      <c r="G733" s="95"/>
      <c r="H733" s="95"/>
      <c r="I733" s="97"/>
      <c r="J733" s="92"/>
      <c r="M733" s="92"/>
    </row>
    <row r="734" spans="1:13" ht="15" outlineLevel="1" x14ac:dyDescent="0.2">
      <c r="A734" s="170" t="s">
        <v>1449</v>
      </c>
      <c r="B734" s="175" t="s">
        <v>1450</v>
      </c>
      <c r="C734" s="190" t="s">
        <v>287</v>
      </c>
      <c r="D734" s="161">
        <v>4059.1522713599998</v>
      </c>
      <c r="E734" s="162"/>
      <c r="G734" s="95"/>
      <c r="H734" s="95"/>
      <c r="I734" s="97"/>
      <c r="J734" s="92"/>
      <c r="M734" s="92"/>
    </row>
    <row r="735" spans="1:13" ht="15" outlineLevel="1" x14ac:dyDescent="0.2">
      <c r="A735" s="170" t="s">
        <v>1451</v>
      </c>
      <c r="B735" s="175" t="s">
        <v>1452</v>
      </c>
      <c r="C735" s="190" t="s">
        <v>287</v>
      </c>
      <c r="D735" s="161">
        <v>5756.3458560000008</v>
      </c>
      <c r="E735" s="162"/>
      <c r="G735" s="95"/>
      <c r="H735" s="95"/>
      <c r="I735" s="97"/>
      <c r="J735" s="92"/>
      <c r="M735" s="92"/>
    </row>
    <row r="736" spans="1:13" ht="15" x14ac:dyDescent="0.2">
      <c r="A736" s="155" t="s">
        <v>1453</v>
      </c>
      <c r="B736" s="166" t="s">
        <v>1454</v>
      </c>
      <c r="C736" s="176"/>
      <c r="D736" s="168"/>
      <c r="E736" s="172"/>
      <c r="G736" s="95"/>
      <c r="H736" s="95"/>
      <c r="I736" s="97"/>
      <c r="J736" s="92"/>
      <c r="M736" s="92"/>
    </row>
    <row r="737" spans="1:13" ht="15" outlineLevel="1" x14ac:dyDescent="0.2">
      <c r="A737" s="170" t="s">
        <v>1455</v>
      </c>
      <c r="B737" s="160" t="s">
        <v>1456</v>
      </c>
      <c r="C737" s="170" t="s">
        <v>233</v>
      </c>
      <c r="D737" s="161">
        <v>53556.051505152005</v>
      </c>
      <c r="E737" s="162"/>
      <c r="G737" s="95"/>
      <c r="H737" s="95"/>
      <c r="I737" s="97"/>
      <c r="J737" s="92"/>
      <c r="M737" s="92"/>
    </row>
    <row r="738" spans="1:13" ht="15" outlineLevel="1" x14ac:dyDescent="0.2">
      <c r="A738" s="170" t="s">
        <v>1457</v>
      </c>
      <c r="B738" s="160" t="s">
        <v>1458</v>
      </c>
      <c r="C738" s="170" t="s">
        <v>233</v>
      </c>
      <c r="D738" s="161">
        <v>123668.59161600001</v>
      </c>
      <c r="E738" s="162"/>
      <c r="G738" s="95"/>
      <c r="H738" s="95"/>
      <c r="I738" s="97"/>
      <c r="J738" s="92"/>
      <c r="M738" s="92"/>
    </row>
    <row r="739" spans="1:13" ht="15" outlineLevel="1" x14ac:dyDescent="0.2">
      <c r="A739" s="170" t="s">
        <v>1459</v>
      </c>
      <c r="B739" s="160" t="s">
        <v>1460</v>
      </c>
      <c r="C739" s="170" t="s">
        <v>287</v>
      </c>
      <c r="D739" s="161">
        <v>16304.571104256</v>
      </c>
      <c r="E739" s="162"/>
      <c r="G739" s="95"/>
      <c r="H739" s="95"/>
      <c r="I739" s="97"/>
      <c r="J739" s="92"/>
      <c r="M739" s="92"/>
    </row>
    <row r="740" spans="1:13" ht="15" outlineLevel="1" x14ac:dyDescent="0.2">
      <c r="A740" s="170" t="s">
        <v>1461</v>
      </c>
      <c r="B740" s="160" t="s">
        <v>1462</v>
      </c>
      <c r="C740" s="170" t="s">
        <v>287</v>
      </c>
      <c r="D740" s="161">
        <v>11760.27648</v>
      </c>
      <c r="E740" s="162"/>
      <c r="G740" s="95"/>
      <c r="H740" s="95"/>
      <c r="I740" s="97"/>
      <c r="J740" s="92"/>
      <c r="M740" s="92"/>
    </row>
    <row r="741" spans="1:13" ht="15" outlineLevel="1" x14ac:dyDescent="0.2">
      <c r="A741" s="170" t="s">
        <v>1463</v>
      </c>
      <c r="B741" s="160" t="s">
        <v>1464</v>
      </c>
      <c r="C741" s="170" t="s">
        <v>233</v>
      </c>
      <c r="D741" s="161">
        <v>146437.84859750399</v>
      </c>
      <c r="E741" s="162"/>
      <c r="G741" s="95"/>
      <c r="H741" s="95"/>
      <c r="I741" s="97"/>
      <c r="J741" s="92"/>
      <c r="M741" s="92"/>
    </row>
    <row r="742" spans="1:13" ht="15" x14ac:dyDescent="0.2">
      <c r="A742" s="155" t="s">
        <v>1465</v>
      </c>
      <c r="B742" s="166" t="s">
        <v>1466</v>
      </c>
      <c r="C742" s="171"/>
      <c r="D742" s="168"/>
      <c r="E742" s="172"/>
      <c r="G742" s="95"/>
      <c r="H742" s="95"/>
      <c r="I742" s="97"/>
      <c r="J742" s="92"/>
      <c r="M742" s="92"/>
    </row>
    <row r="743" spans="1:13" ht="45" outlineLevel="1" x14ac:dyDescent="0.2">
      <c r="A743" s="165" t="s">
        <v>1467</v>
      </c>
      <c r="B743" s="160" t="s">
        <v>1468</v>
      </c>
      <c r="C743" s="165" t="s">
        <v>233</v>
      </c>
      <c r="D743" s="161">
        <v>32230.585098240001</v>
      </c>
      <c r="E743" s="162"/>
      <c r="G743" s="95"/>
      <c r="H743" s="95"/>
      <c r="I743" s="97"/>
      <c r="J743" s="92"/>
      <c r="M743" s="92"/>
    </row>
    <row r="744" spans="1:13" ht="45" outlineLevel="1" x14ac:dyDescent="0.2">
      <c r="A744" s="165" t="s">
        <v>1469</v>
      </c>
      <c r="B744" s="160" t="s">
        <v>1470</v>
      </c>
      <c r="C744" s="165" t="s">
        <v>233</v>
      </c>
      <c r="D744" s="161">
        <v>31007.51634432</v>
      </c>
      <c r="E744" s="162"/>
      <c r="G744" s="95"/>
      <c r="H744" s="95"/>
      <c r="I744" s="97"/>
      <c r="J744" s="92"/>
      <c r="M744" s="92"/>
    </row>
    <row r="745" spans="1:13" ht="75" outlineLevel="1" x14ac:dyDescent="0.2">
      <c r="A745" s="165" t="s">
        <v>1471</v>
      </c>
      <c r="B745" s="160" t="s">
        <v>1472</v>
      </c>
      <c r="C745" s="165" t="s">
        <v>233</v>
      </c>
      <c r="D745" s="161">
        <v>35775.998976000003</v>
      </c>
      <c r="E745" s="162"/>
      <c r="G745" s="95"/>
      <c r="H745" s="95"/>
      <c r="I745" s="97"/>
      <c r="J745" s="92"/>
      <c r="M745" s="92"/>
    </row>
    <row r="746" spans="1:13" ht="60" outlineLevel="1" x14ac:dyDescent="0.2">
      <c r="A746" s="165" t="s">
        <v>1473</v>
      </c>
      <c r="B746" s="160" t="s">
        <v>1474</v>
      </c>
      <c r="C746" s="165" t="s">
        <v>233</v>
      </c>
      <c r="D746" s="161">
        <v>49269.368832</v>
      </c>
      <c r="E746" s="162"/>
      <c r="G746" s="95"/>
      <c r="H746" s="95"/>
      <c r="I746" s="97"/>
      <c r="J746" s="92"/>
      <c r="M746" s="92"/>
    </row>
    <row r="747" spans="1:13" ht="60" outlineLevel="1" x14ac:dyDescent="0.2">
      <c r="A747" s="165" t="s">
        <v>1475</v>
      </c>
      <c r="B747" s="160" t="s">
        <v>1476</v>
      </c>
      <c r="C747" s="165" t="s">
        <v>233</v>
      </c>
      <c r="D747" s="161">
        <v>32658.906746880002</v>
      </c>
      <c r="E747" s="162"/>
      <c r="G747" s="95"/>
      <c r="H747" s="95"/>
      <c r="I747" s="97"/>
      <c r="J747" s="92"/>
      <c r="M747" s="92"/>
    </row>
    <row r="748" spans="1:13" ht="45" outlineLevel="1" x14ac:dyDescent="0.2">
      <c r="A748" s="165" t="s">
        <v>1477</v>
      </c>
      <c r="B748" s="160" t="s">
        <v>1478</v>
      </c>
      <c r="C748" s="165" t="s">
        <v>233</v>
      </c>
      <c r="D748" s="161">
        <v>32433.604608000001</v>
      </c>
      <c r="E748" s="162"/>
      <c r="G748" s="95"/>
      <c r="H748" s="95"/>
      <c r="I748" s="97"/>
      <c r="J748" s="92"/>
      <c r="M748" s="92"/>
    </row>
    <row r="749" spans="1:13" ht="45" outlineLevel="1" x14ac:dyDescent="0.2">
      <c r="A749" s="165" t="s">
        <v>1479</v>
      </c>
      <c r="B749" s="160" t="s">
        <v>1480</v>
      </c>
      <c r="C749" s="165" t="s">
        <v>233</v>
      </c>
      <c r="D749" s="161">
        <v>29586.379776000002</v>
      </c>
      <c r="E749" s="162"/>
      <c r="G749" s="95"/>
      <c r="H749" s="95"/>
      <c r="I749" s="97"/>
      <c r="J749" s="92"/>
      <c r="M749" s="92"/>
    </row>
    <row r="750" spans="1:13" ht="60" outlineLevel="1" x14ac:dyDescent="0.2">
      <c r="A750" s="165" t="s">
        <v>1481</v>
      </c>
      <c r="B750" s="160" t="s">
        <v>1482</v>
      </c>
      <c r="C750" s="165" t="s">
        <v>233</v>
      </c>
      <c r="D750" s="161">
        <v>32988.194488319998</v>
      </c>
      <c r="E750" s="162"/>
      <c r="G750" s="95"/>
      <c r="H750" s="95"/>
      <c r="I750" s="97"/>
      <c r="J750" s="92"/>
      <c r="M750" s="92"/>
    </row>
    <row r="751" spans="1:13" ht="45" outlineLevel="1" x14ac:dyDescent="0.2">
      <c r="A751" s="165" t="s">
        <v>1483</v>
      </c>
      <c r="B751" s="160" t="s">
        <v>1484</v>
      </c>
      <c r="C751" s="165" t="s">
        <v>233</v>
      </c>
      <c r="D751" s="161">
        <v>12379.2384</v>
      </c>
      <c r="E751" s="162"/>
      <c r="G751" s="95"/>
      <c r="H751" s="95"/>
      <c r="I751" s="97"/>
      <c r="J751" s="92"/>
      <c r="M751" s="92"/>
    </row>
    <row r="752" spans="1:13" ht="45" outlineLevel="1" x14ac:dyDescent="0.2">
      <c r="A752" s="165" t="s">
        <v>1485</v>
      </c>
      <c r="B752" s="160" t="s">
        <v>1486</v>
      </c>
      <c r="C752" s="165" t="s">
        <v>233</v>
      </c>
      <c r="D752" s="161">
        <v>30329.134080000003</v>
      </c>
      <c r="E752" s="162"/>
      <c r="G752" s="95"/>
      <c r="H752" s="95"/>
      <c r="I752" s="97"/>
      <c r="J752" s="92"/>
      <c r="M752" s="92"/>
    </row>
    <row r="753" spans="1:13" ht="45" outlineLevel="1" x14ac:dyDescent="0.2">
      <c r="A753" s="165" t="s">
        <v>1487</v>
      </c>
      <c r="B753" s="160" t="s">
        <v>1488</v>
      </c>
      <c r="C753" s="165" t="s">
        <v>233</v>
      </c>
      <c r="D753" s="161">
        <v>30205.341696</v>
      </c>
      <c r="E753" s="162"/>
      <c r="G753" s="95"/>
      <c r="H753" s="95"/>
      <c r="I753" s="97"/>
      <c r="J753" s="92"/>
      <c r="M753" s="92"/>
    </row>
    <row r="754" spans="1:13" ht="45" outlineLevel="1" x14ac:dyDescent="0.2">
      <c r="A754" s="165" t="s">
        <v>1489</v>
      </c>
      <c r="B754" s="160" t="s">
        <v>1490</v>
      </c>
      <c r="C754" s="165" t="s">
        <v>233</v>
      </c>
      <c r="D754" s="161">
        <v>56325.534720000003</v>
      </c>
      <c r="E754" s="162"/>
      <c r="G754" s="95"/>
      <c r="H754" s="95"/>
      <c r="I754" s="97"/>
      <c r="J754" s="92"/>
      <c r="M754" s="92"/>
    </row>
    <row r="755" spans="1:13" ht="30" outlineLevel="1" x14ac:dyDescent="0.2">
      <c r="A755" s="165" t="s">
        <v>1491</v>
      </c>
      <c r="B755" s="160" t="s">
        <v>1492</v>
      </c>
      <c r="C755" s="165" t="s">
        <v>233</v>
      </c>
      <c r="D755" s="161">
        <v>35775.998976000003</v>
      </c>
      <c r="E755" s="162"/>
      <c r="G755" s="95"/>
      <c r="H755" s="95"/>
      <c r="I755" s="97"/>
      <c r="J755" s="92"/>
      <c r="M755" s="92"/>
    </row>
    <row r="756" spans="1:13" ht="30" outlineLevel="1" x14ac:dyDescent="0.2">
      <c r="A756" s="183" t="s">
        <v>1493</v>
      </c>
      <c r="B756" s="183" t="s">
        <v>1494</v>
      </c>
      <c r="C756" s="183" t="s">
        <v>233</v>
      </c>
      <c r="D756" s="161">
        <v>65347.523665920002</v>
      </c>
      <c r="E756" s="162"/>
      <c r="G756" s="95"/>
      <c r="H756" s="95"/>
      <c r="I756" s="97"/>
      <c r="J756" s="92"/>
      <c r="M756" s="92"/>
    </row>
    <row r="757" spans="1:13" ht="30" outlineLevel="1" x14ac:dyDescent="0.2">
      <c r="A757" s="183" t="s">
        <v>1495</v>
      </c>
      <c r="B757" s="183" t="s">
        <v>1496</v>
      </c>
      <c r="C757" s="183" t="s">
        <v>233</v>
      </c>
      <c r="D757" s="161">
        <v>3577.5998976000001</v>
      </c>
      <c r="E757" s="162"/>
      <c r="G757" s="95"/>
      <c r="H757" s="95"/>
      <c r="I757" s="97"/>
      <c r="J757" s="92"/>
      <c r="M757" s="92"/>
    </row>
    <row r="758" spans="1:13" ht="30" outlineLevel="1" x14ac:dyDescent="0.2">
      <c r="A758" s="183" t="s">
        <v>1497</v>
      </c>
      <c r="B758" s="183" t="s">
        <v>1498</v>
      </c>
      <c r="C758" s="183" t="s">
        <v>233</v>
      </c>
      <c r="D758" s="161">
        <v>29944.75872768</v>
      </c>
      <c r="E758" s="162"/>
      <c r="G758" s="95"/>
      <c r="H758" s="95"/>
      <c r="I758" s="97"/>
      <c r="J758" s="92"/>
      <c r="M758" s="92"/>
    </row>
    <row r="759" spans="1:13" ht="15" x14ac:dyDescent="0.2">
      <c r="A759" s="155" t="s">
        <v>1499</v>
      </c>
      <c r="B759" s="166" t="s">
        <v>1500</v>
      </c>
      <c r="C759" s="171"/>
      <c r="D759" s="168"/>
      <c r="E759" s="172"/>
      <c r="G759" s="95"/>
      <c r="H759" s="95"/>
      <c r="I759" s="97"/>
      <c r="J759" s="92"/>
      <c r="M759" s="92"/>
    </row>
    <row r="760" spans="1:13" s="40" customFormat="1" ht="45" outlineLevel="1" x14ac:dyDescent="0.2">
      <c r="A760" s="165" t="s">
        <v>1501</v>
      </c>
      <c r="B760" s="160" t="s">
        <v>1502</v>
      </c>
      <c r="C760" s="165" t="s">
        <v>287</v>
      </c>
      <c r="D760" s="164">
        <v>33999.454473215999</v>
      </c>
      <c r="E760" s="162"/>
      <c r="G760" s="95"/>
      <c r="H760" s="95"/>
      <c r="I760" s="97"/>
      <c r="J760" s="98"/>
      <c r="M760" s="98"/>
    </row>
    <row r="761" spans="1:13" s="40" customFormat="1" ht="30" outlineLevel="1" x14ac:dyDescent="0.2">
      <c r="A761" s="165" t="s">
        <v>1503</v>
      </c>
      <c r="B761" s="160" t="s">
        <v>1504</v>
      </c>
      <c r="C761" s="165" t="s">
        <v>287</v>
      </c>
      <c r="D761" s="164">
        <v>1447.0091765760001</v>
      </c>
      <c r="E761" s="162"/>
      <c r="G761" s="95"/>
      <c r="H761" s="95"/>
      <c r="I761" s="97"/>
      <c r="J761" s="98"/>
      <c r="M761" s="98"/>
    </row>
    <row r="762" spans="1:13" s="40" customFormat="1" ht="45" outlineLevel="1" x14ac:dyDescent="0.2">
      <c r="A762" s="165" t="s">
        <v>1505</v>
      </c>
      <c r="B762" s="160" t="s">
        <v>1506</v>
      </c>
      <c r="C762" s="165" t="s">
        <v>287</v>
      </c>
      <c r="D762" s="164">
        <v>35899.791360000003</v>
      </c>
      <c r="E762" s="162"/>
      <c r="G762" s="95"/>
      <c r="H762" s="95"/>
      <c r="I762" s="97"/>
      <c r="J762" s="98"/>
      <c r="M762" s="98"/>
    </row>
    <row r="763" spans="1:13" s="40" customFormat="1" ht="45" outlineLevel="1" x14ac:dyDescent="0.2">
      <c r="A763" s="165" t="s">
        <v>1507</v>
      </c>
      <c r="B763" s="160" t="s">
        <v>1508</v>
      </c>
      <c r="C763" s="165" t="s">
        <v>287</v>
      </c>
      <c r="D763" s="164">
        <v>35899.791360000003</v>
      </c>
      <c r="E763" s="162"/>
      <c r="G763" s="95"/>
      <c r="H763" s="95"/>
      <c r="I763" s="97"/>
      <c r="J763" s="98"/>
      <c r="M763" s="98"/>
    </row>
    <row r="764" spans="1:13" s="40" customFormat="1" ht="30" outlineLevel="1" x14ac:dyDescent="0.2">
      <c r="A764" s="165" t="s">
        <v>1509</v>
      </c>
      <c r="B764" s="160" t="s">
        <v>1510</v>
      </c>
      <c r="C764" s="165" t="s">
        <v>287</v>
      </c>
      <c r="D764" s="164">
        <v>33823.384565452798</v>
      </c>
      <c r="E764" s="162"/>
      <c r="G764" s="95"/>
      <c r="H764" s="95"/>
      <c r="I764" s="97"/>
      <c r="J764" s="98"/>
      <c r="M764" s="98"/>
    </row>
    <row r="765" spans="1:13" s="40" customFormat="1" ht="30" outlineLevel="1" x14ac:dyDescent="0.2">
      <c r="A765" s="165" t="s">
        <v>1511</v>
      </c>
      <c r="B765" s="160" t="s">
        <v>1512</v>
      </c>
      <c r="C765" s="165" t="s">
        <v>287</v>
      </c>
      <c r="D765" s="164">
        <v>83126.585856000005</v>
      </c>
      <c r="E765" s="162"/>
      <c r="G765" s="95"/>
      <c r="H765" s="95"/>
      <c r="I765" s="97"/>
      <c r="J765" s="98"/>
      <c r="M765" s="98"/>
    </row>
    <row r="766" spans="1:13" ht="15" x14ac:dyDescent="0.2">
      <c r="A766" s="155" t="s">
        <v>1513</v>
      </c>
      <c r="B766" s="166" t="s">
        <v>1514</v>
      </c>
      <c r="C766" s="171"/>
      <c r="D766" s="168"/>
      <c r="E766" s="172"/>
      <c r="G766" s="95"/>
      <c r="H766" s="95"/>
      <c r="I766" s="97"/>
      <c r="J766" s="92"/>
      <c r="M766" s="92"/>
    </row>
    <row r="767" spans="1:13" s="40" customFormat="1" ht="60" outlineLevel="1" x14ac:dyDescent="0.2">
      <c r="A767" s="165" t="s">
        <v>1515</v>
      </c>
      <c r="B767" s="160" t="s">
        <v>1516</v>
      </c>
      <c r="C767" s="182" t="s">
        <v>287</v>
      </c>
      <c r="D767" s="164">
        <v>117478.972416</v>
      </c>
      <c r="E767" s="162"/>
      <c r="G767" s="95"/>
      <c r="H767" s="95"/>
      <c r="I767" s="97"/>
      <c r="J767" s="98"/>
      <c r="M767" s="98"/>
    </row>
    <row r="768" spans="1:13" s="40" customFormat="1" ht="45" outlineLevel="1" x14ac:dyDescent="0.2">
      <c r="A768" s="165" t="s">
        <v>1517</v>
      </c>
      <c r="B768" s="160" t="s">
        <v>1518</v>
      </c>
      <c r="C768" s="182" t="s">
        <v>287</v>
      </c>
      <c r="D768" s="164">
        <v>129565.2313807872</v>
      </c>
      <c r="E768" s="162"/>
      <c r="G768" s="95"/>
      <c r="H768" s="95"/>
      <c r="I768" s="97"/>
      <c r="J768" s="98"/>
      <c r="M768" s="98"/>
    </row>
    <row r="769" spans="1:13" s="40" customFormat="1" ht="60" outlineLevel="1" x14ac:dyDescent="0.2">
      <c r="A769" s="165" t="s">
        <v>1519</v>
      </c>
      <c r="B769" s="160" t="s">
        <v>1520</v>
      </c>
      <c r="C769" s="182" t="s">
        <v>287</v>
      </c>
      <c r="D769" s="164">
        <v>132334.05849600001</v>
      </c>
      <c r="E769" s="162"/>
      <c r="G769" s="95"/>
      <c r="H769" s="95"/>
      <c r="I769" s="97"/>
      <c r="J769" s="98"/>
      <c r="M769" s="98"/>
    </row>
    <row r="770" spans="1:13" s="40" customFormat="1" ht="30" outlineLevel="1" x14ac:dyDescent="0.2">
      <c r="A770" s="165" t="s">
        <v>1521</v>
      </c>
      <c r="B770" s="160" t="s">
        <v>1522</v>
      </c>
      <c r="C770" s="182" t="s">
        <v>287</v>
      </c>
      <c r="D770" s="164">
        <v>68125.424762880008</v>
      </c>
      <c r="E770" s="162"/>
      <c r="G770" s="95"/>
      <c r="H770" s="95"/>
      <c r="I770" s="97"/>
      <c r="J770" s="98"/>
      <c r="M770" s="98"/>
    </row>
    <row r="771" spans="1:13" s="40" customFormat="1" ht="30" outlineLevel="1" x14ac:dyDescent="0.2">
      <c r="A771" s="165" t="s">
        <v>1523</v>
      </c>
      <c r="B771" s="160" t="s">
        <v>1524</v>
      </c>
      <c r="C771" s="182" t="s">
        <v>287</v>
      </c>
      <c r="D771" s="164">
        <v>100481.04016896</v>
      </c>
      <c r="E771" s="162"/>
      <c r="G771" s="95"/>
      <c r="H771" s="95"/>
      <c r="I771" s="97"/>
      <c r="J771" s="98"/>
      <c r="M771" s="98"/>
    </row>
    <row r="772" spans="1:13" s="40" customFormat="1" ht="30" outlineLevel="1" x14ac:dyDescent="0.2">
      <c r="A772" s="165" t="s">
        <v>1525</v>
      </c>
      <c r="B772" s="160" t="s">
        <v>1526</v>
      </c>
      <c r="C772" s="182" t="s">
        <v>287</v>
      </c>
      <c r="D772" s="164">
        <v>107156.54447616001</v>
      </c>
      <c r="E772" s="162"/>
      <c r="G772" s="95"/>
      <c r="H772" s="95"/>
      <c r="I772" s="97"/>
      <c r="J772" s="98"/>
      <c r="M772" s="98"/>
    </row>
    <row r="773" spans="1:13" s="40" customFormat="1" ht="15" outlineLevel="1" x14ac:dyDescent="0.2">
      <c r="A773" s="165" t="s">
        <v>1527</v>
      </c>
      <c r="B773" s="160" t="s">
        <v>1528</v>
      </c>
      <c r="C773" s="165" t="s">
        <v>287</v>
      </c>
      <c r="D773" s="164">
        <v>308944.5304624128</v>
      </c>
      <c r="E773" s="162"/>
      <c r="G773" s="95"/>
      <c r="H773" s="95"/>
      <c r="I773" s="97"/>
      <c r="J773" s="98"/>
      <c r="M773" s="98"/>
    </row>
    <row r="774" spans="1:13" s="40" customFormat="1" ht="15" outlineLevel="1" x14ac:dyDescent="0.2">
      <c r="A774" s="165" t="s">
        <v>1529</v>
      </c>
      <c r="B774" s="160" t="s">
        <v>1530</v>
      </c>
      <c r="C774" s="165" t="s">
        <v>287</v>
      </c>
      <c r="D774" s="164">
        <v>364668.84271103999</v>
      </c>
      <c r="E774" s="162"/>
      <c r="G774" s="95"/>
      <c r="H774" s="95"/>
      <c r="I774" s="97"/>
      <c r="J774" s="98"/>
      <c r="M774" s="98"/>
    </row>
    <row r="775" spans="1:13" s="40" customFormat="1" ht="30" outlineLevel="1" x14ac:dyDescent="0.2">
      <c r="A775" s="165" t="s">
        <v>1531</v>
      </c>
      <c r="B775" s="160" t="s">
        <v>1532</v>
      </c>
      <c r="C775" s="165" t="s">
        <v>287</v>
      </c>
      <c r="D775" s="164">
        <v>33426.419527680002</v>
      </c>
      <c r="E775" s="162"/>
      <c r="G775" s="95"/>
      <c r="H775" s="95"/>
      <c r="I775" s="97"/>
      <c r="J775" s="98"/>
      <c r="M775" s="98"/>
    </row>
    <row r="776" spans="1:13" s="40" customFormat="1" ht="15" outlineLevel="1" x14ac:dyDescent="0.2">
      <c r="A776" s="165" t="s">
        <v>1533</v>
      </c>
      <c r="B776" s="160" t="s">
        <v>1534</v>
      </c>
      <c r="C776" s="165" t="s">
        <v>287</v>
      </c>
      <c r="D776" s="164">
        <v>27823.167712972798</v>
      </c>
      <c r="E776" s="162"/>
      <c r="G776" s="95"/>
      <c r="H776" s="95"/>
      <c r="I776" s="97"/>
      <c r="J776" s="98"/>
      <c r="M776" s="98"/>
    </row>
    <row r="777" spans="1:13" s="40" customFormat="1" ht="45" outlineLevel="1" x14ac:dyDescent="0.2">
      <c r="A777" s="165" t="s">
        <v>1535</v>
      </c>
      <c r="B777" s="160" t="s">
        <v>1536</v>
      </c>
      <c r="C777" s="182" t="s">
        <v>287</v>
      </c>
      <c r="D777" s="164">
        <v>233843.81337600001</v>
      </c>
      <c r="E777" s="162"/>
      <c r="G777" s="95"/>
      <c r="H777" s="95"/>
      <c r="I777" s="97"/>
      <c r="J777" s="98"/>
      <c r="M777" s="98"/>
    </row>
    <row r="778" spans="1:13" s="40" customFormat="1" ht="45" outlineLevel="1" x14ac:dyDescent="0.2">
      <c r="A778" s="165" t="s">
        <v>1537</v>
      </c>
      <c r="B778" s="160" t="s">
        <v>1538</v>
      </c>
      <c r="C778" s="182" t="s">
        <v>287</v>
      </c>
      <c r="D778" s="164">
        <v>164458.18214400002</v>
      </c>
      <c r="E778" s="162"/>
      <c r="G778" s="95"/>
      <c r="H778" s="95"/>
      <c r="I778" s="97"/>
      <c r="J778" s="98"/>
      <c r="M778" s="98"/>
    </row>
    <row r="779" spans="1:13" s="40" customFormat="1" ht="45" outlineLevel="1" x14ac:dyDescent="0.2">
      <c r="A779" s="165" t="s">
        <v>1539</v>
      </c>
      <c r="B779" s="160" t="s">
        <v>1540</v>
      </c>
      <c r="C779" s="182" t="s">
        <v>287</v>
      </c>
      <c r="D779" s="164">
        <v>82817.104896000004</v>
      </c>
      <c r="E779" s="162"/>
      <c r="G779" s="95"/>
      <c r="H779" s="95"/>
      <c r="I779" s="97"/>
      <c r="J779" s="98"/>
      <c r="M779" s="98"/>
    </row>
    <row r="780" spans="1:13" s="40" customFormat="1" ht="60" outlineLevel="1" x14ac:dyDescent="0.2">
      <c r="A780" s="165" t="s">
        <v>1541</v>
      </c>
      <c r="B780" s="160" t="s">
        <v>1542</v>
      </c>
      <c r="C780" s="182" t="s">
        <v>287</v>
      </c>
      <c r="D780" s="164">
        <v>435625.39929600002</v>
      </c>
      <c r="E780" s="162"/>
      <c r="G780" s="95"/>
      <c r="H780" s="95"/>
      <c r="I780" s="97"/>
      <c r="J780" s="98"/>
      <c r="M780" s="98"/>
    </row>
    <row r="781" spans="1:13" s="40" customFormat="1" ht="30" outlineLevel="1" x14ac:dyDescent="0.2">
      <c r="A781" s="165" t="s">
        <v>1543</v>
      </c>
      <c r="B781" s="160" t="s">
        <v>1544</v>
      </c>
      <c r="C781" s="182" t="s">
        <v>287</v>
      </c>
      <c r="D781" s="164">
        <v>82817.104896000004</v>
      </c>
      <c r="E781" s="162"/>
      <c r="G781" s="95"/>
      <c r="H781" s="95"/>
      <c r="I781" s="97"/>
      <c r="J781" s="98"/>
      <c r="M781" s="98"/>
    </row>
    <row r="782" spans="1:13" s="40" customFormat="1" ht="30" outlineLevel="1" x14ac:dyDescent="0.2">
      <c r="A782" s="165" t="s">
        <v>1545</v>
      </c>
      <c r="B782" s="160" t="s">
        <v>1546</v>
      </c>
      <c r="C782" s="182" t="s">
        <v>287</v>
      </c>
      <c r="D782" s="164">
        <v>82817.104896000004</v>
      </c>
      <c r="E782" s="162"/>
      <c r="G782" s="95"/>
      <c r="H782" s="95"/>
      <c r="I782" s="97"/>
      <c r="J782" s="98"/>
      <c r="M782" s="98"/>
    </row>
    <row r="783" spans="1:13" s="40" customFormat="1" ht="30" outlineLevel="1" x14ac:dyDescent="0.2">
      <c r="A783" s="165" t="s">
        <v>1547</v>
      </c>
      <c r="B783" s="160" t="s">
        <v>1548</v>
      </c>
      <c r="C783" s="182" t="s">
        <v>287</v>
      </c>
      <c r="D783" s="164">
        <v>11636.484096</v>
      </c>
      <c r="E783" s="162"/>
      <c r="G783" s="95"/>
      <c r="H783" s="95"/>
      <c r="I783" s="97"/>
      <c r="J783" s="98"/>
      <c r="M783" s="98"/>
    </row>
    <row r="784" spans="1:13" s="40" customFormat="1" ht="15" outlineLevel="1" x14ac:dyDescent="0.2">
      <c r="A784" s="165" t="s">
        <v>1549</v>
      </c>
      <c r="B784" s="160" t="s">
        <v>1550</v>
      </c>
      <c r="C784" s="182" t="s">
        <v>287</v>
      </c>
      <c r="D784" s="164">
        <v>12387.4953520128</v>
      </c>
      <c r="E784" s="162"/>
      <c r="G784" s="95"/>
      <c r="H784" s="95"/>
      <c r="I784" s="97"/>
      <c r="J784" s="98"/>
      <c r="M784" s="98"/>
    </row>
    <row r="785" spans="1:13" s="40" customFormat="1" ht="30" outlineLevel="1" x14ac:dyDescent="0.2">
      <c r="A785" s="165" t="s">
        <v>1551</v>
      </c>
      <c r="B785" s="160" t="s">
        <v>1552</v>
      </c>
      <c r="C785" s="182" t="s">
        <v>287</v>
      </c>
      <c r="D785" s="164">
        <v>5508.7610880000002</v>
      </c>
      <c r="E785" s="162"/>
      <c r="G785" s="95"/>
      <c r="H785" s="95"/>
      <c r="I785" s="97"/>
      <c r="J785" s="98"/>
      <c r="M785" s="98"/>
    </row>
    <row r="786" spans="1:13" s="40" customFormat="1" ht="30" outlineLevel="1" x14ac:dyDescent="0.2">
      <c r="A786" s="165" t="s">
        <v>1553</v>
      </c>
      <c r="B786" s="160" t="s">
        <v>1554</v>
      </c>
      <c r="C786" s="165" t="s">
        <v>287</v>
      </c>
      <c r="D786" s="164">
        <v>138523.677696</v>
      </c>
      <c r="E786" s="162"/>
      <c r="G786" s="95"/>
      <c r="H786" s="95"/>
      <c r="I786" s="97"/>
      <c r="J786" s="98"/>
      <c r="M786" s="98"/>
    </row>
    <row r="787" spans="1:13" s="40" customFormat="1" ht="30" outlineLevel="1" x14ac:dyDescent="0.2">
      <c r="A787" s="165" t="s">
        <v>1555</v>
      </c>
      <c r="B787" s="160" t="s">
        <v>1556</v>
      </c>
      <c r="C787" s="165" t="s">
        <v>287</v>
      </c>
      <c r="D787" s="164">
        <v>103242.848256</v>
      </c>
      <c r="E787" s="162"/>
      <c r="G787" s="95"/>
      <c r="H787" s="95"/>
      <c r="I787" s="97"/>
      <c r="J787" s="98"/>
      <c r="M787" s="98"/>
    </row>
    <row r="788" spans="1:13" s="40" customFormat="1" ht="30" outlineLevel="1" x14ac:dyDescent="0.2">
      <c r="A788" s="165" t="s">
        <v>1557</v>
      </c>
      <c r="B788" s="160" t="s">
        <v>1558</v>
      </c>
      <c r="C788" s="165" t="s">
        <v>287</v>
      </c>
      <c r="D788" s="164">
        <v>42021.324748799998</v>
      </c>
      <c r="E788" s="162"/>
      <c r="G788" s="95"/>
      <c r="H788" s="95"/>
      <c r="I788" s="97"/>
      <c r="J788" s="98"/>
      <c r="M788" s="98"/>
    </row>
    <row r="789" spans="1:13" s="40" customFormat="1" ht="15" outlineLevel="1" x14ac:dyDescent="0.2">
      <c r="A789" s="165" t="s">
        <v>1559</v>
      </c>
      <c r="B789" s="160" t="s">
        <v>1560</v>
      </c>
      <c r="C789" s="165" t="s">
        <v>287</v>
      </c>
      <c r="D789" s="164">
        <v>3949.3855644671999</v>
      </c>
      <c r="E789" s="162"/>
      <c r="G789" s="95"/>
      <c r="H789" s="95"/>
      <c r="I789" s="97"/>
      <c r="J789" s="98"/>
      <c r="M789" s="98"/>
    </row>
    <row r="790" spans="1:13" s="40" customFormat="1" ht="30" outlineLevel="1" x14ac:dyDescent="0.2">
      <c r="A790" s="165" t="s">
        <v>1561</v>
      </c>
      <c r="B790" s="160" t="s">
        <v>1562</v>
      </c>
      <c r="C790" s="165" t="s">
        <v>287</v>
      </c>
      <c r="D790" s="164">
        <v>46092.026849587201</v>
      </c>
      <c r="E790" s="162"/>
      <c r="G790" s="95"/>
      <c r="H790" s="95"/>
      <c r="I790" s="97"/>
      <c r="J790" s="98"/>
      <c r="M790" s="98"/>
    </row>
    <row r="791" spans="1:13" s="40" customFormat="1" ht="45" outlineLevel="1" x14ac:dyDescent="0.2">
      <c r="A791" s="165" t="s">
        <v>1563</v>
      </c>
      <c r="B791" s="160" t="s">
        <v>1564</v>
      </c>
      <c r="C791" s="165" t="s">
        <v>287</v>
      </c>
      <c r="D791" s="164">
        <v>97672.190975999998</v>
      </c>
      <c r="E791" s="162"/>
      <c r="G791" s="95"/>
      <c r="H791" s="95"/>
      <c r="I791" s="97"/>
      <c r="J791" s="98"/>
      <c r="M791" s="98"/>
    </row>
    <row r="792" spans="1:13" s="40" customFormat="1" ht="15" outlineLevel="1" x14ac:dyDescent="0.2">
      <c r="A792" s="165" t="s">
        <v>1565</v>
      </c>
      <c r="B792" s="160" t="s">
        <v>1566</v>
      </c>
      <c r="C792" s="165" t="s">
        <v>287</v>
      </c>
      <c r="D792" s="164">
        <v>6445.86943488</v>
      </c>
      <c r="E792" s="162"/>
      <c r="G792" s="95"/>
      <c r="H792" s="95"/>
      <c r="I792" s="97"/>
      <c r="J792" s="98"/>
      <c r="M792" s="98"/>
    </row>
    <row r="793" spans="1:13" s="40" customFormat="1" ht="30" outlineLevel="1" x14ac:dyDescent="0.2">
      <c r="A793" s="165" t="s">
        <v>1567</v>
      </c>
      <c r="B793" s="160" t="s">
        <v>1568</v>
      </c>
      <c r="C793" s="165" t="s">
        <v>287</v>
      </c>
      <c r="D793" s="164">
        <v>1851191.3103360001</v>
      </c>
      <c r="E793" s="162"/>
      <c r="G793" s="95"/>
      <c r="H793" s="95"/>
      <c r="I793" s="97"/>
      <c r="J793" s="98"/>
      <c r="M793" s="98"/>
    </row>
    <row r="794" spans="1:13" s="40" customFormat="1" ht="15" outlineLevel="1" x14ac:dyDescent="0.2">
      <c r="A794" s="165" t="s">
        <v>1569</v>
      </c>
      <c r="B794" s="160" t="s">
        <v>1570</v>
      </c>
      <c r="C794" s="165" t="s">
        <v>362</v>
      </c>
      <c r="D794" s="164">
        <v>4470.14298624</v>
      </c>
      <c r="E794" s="162"/>
      <c r="G794" s="95"/>
      <c r="H794" s="95"/>
      <c r="I794" s="97"/>
      <c r="J794" s="98"/>
      <c r="M794" s="98"/>
    </row>
    <row r="795" spans="1:13" s="40" customFormat="1" ht="15" outlineLevel="1" x14ac:dyDescent="0.2">
      <c r="A795" s="165" t="s">
        <v>1571</v>
      </c>
      <c r="B795" s="160" t="s">
        <v>1572</v>
      </c>
      <c r="C795" s="165" t="s">
        <v>287</v>
      </c>
      <c r="D795" s="164">
        <v>21595.581388800001</v>
      </c>
      <c r="E795" s="162"/>
      <c r="G795" s="95"/>
      <c r="H795" s="95"/>
      <c r="I795" s="97"/>
      <c r="J795" s="98"/>
      <c r="M795" s="98"/>
    </row>
    <row r="796" spans="1:13" s="40" customFormat="1" ht="15" outlineLevel="1" x14ac:dyDescent="0.2">
      <c r="A796" s="165" t="s">
        <v>1573</v>
      </c>
      <c r="B796" s="160" t="s">
        <v>1574</v>
      </c>
      <c r="C796" s="165" t="s">
        <v>287</v>
      </c>
      <c r="D796" s="164">
        <v>13795.423272960001</v>
      </c>
      <c r="E796" s="162"/>
      <c r="G796" s="95"/>
      <c r="H796" s="95"/>
      <c r="I796" s="97"/>
      <c r="J796" s="98"/>
      <c r="M796" s="98"/>
    </row>
    <row r="797" spans="1:13" s="40" customFormat="1" ht="15" outlineLevel="1" x14ac:dyDescent="0.2">
      <c r="A797" s="165" t="s">
        <v>1575</v>
      </c>
      <c r="B797" s="160" t="s">
        <v>1576</v>
      </c>
      <c r="C797" s="165" t="s">
        <v>287</v>
      </c>
      <c r="D797" s="164">
        <v>55638.486988800003</v>
      </c>
      <c r="E797" s="162"/>
      <c r="G797" s="95"/>
      <c r="H797" s="95"/>
      <c r="I797" s="97"/>
      <c r="J797" s="98"/>
      <c r="M797" s="98"/>
    </row>
    <row r="798" spans="1:13" s="40" customFormat="1" ht="30" outlineLevel="1" x14ac:dyDescent="0.2">
      <c r="A798" s="165" t="s">
        <v>1577</v>
      </c>
      <c r="B798" s="177" t="s">
        <v>1578</v>
      </c>
      <c r="C798" s="182" t="s">
        <v>287</v>
      </c>
      <c r="D798" s="164">
        <v>77371.477923840008</v>
      </c>
      <c r="E798" s="162"/>
      <c r="G798" s="95"/>
      <c r="H798" s="95"/>
      <c r="I798" s="97"/>
      <c r="J798" s="98"/>
      <c r="M798" s="98"/>
    </row>
    <row r="799" spans="1:13" s="40" customFormat="1" ht="30" outlineLevel="1" x14ac:dyDescent="0.2">
      <c r="A799" s="165" t="s">
        <v>1579</v>
      </c>
      <c r="B799" s="177" t="s">
        <v>1580</v>
      </c>
      <c r="C799" s="182" t="s">
        <v>287</v>
      </c>
      <c r="D799" s="164">
        <v>91069.934622412809</v>
      </c>
      <c r="E799" s="162"/>
      <c r="G799" s="95"/>
      <c r="H799" s="95"/>
      <c r="I799" s="97"/>
      <c r="J799" s="98"/>
      <c r="M799" s="98"/>
    </row>
    <row r="800" spans="1:13" s="40" customFormat="1" ht="15" x14ac:dyDescent="0.2">
      <c r="A800" s="165" t="s">
        <v>1581</v>
      </c>
      <c r="B800" s="177" t="s">
        <v>1582</v>
      </c>
      <c r="C800" s="182" t="s">
        <v>287</v>
      </c>
      <c r="D800" s="164">
        <v>67708.244428799997</v>
      </c>
      <c r="E800" s="162"/>
      <c r="G800" s="95"/>
      <c r="H800" s="95"/>
      <c r="I800" s="97"/>
      <c r="J800" s="98"/>
      <c r="M800" s="98"/>
    </row>
    <row r="801" spans="1:13" s="40" customFormat="1" ht="15" x14ac:dyDescent="0.2">
      <c r="A801" s="165" t="s">
        <v>1583</v>
      </c>
      <c r="B801" s="177" t="s">
        <v>1584</v>
      </c>
      <c r="C801" s="182" t="s">
        <v>287</v>
      </c>
      <c r="D801" s="164">
        <v>4813.0478899199998</v>
      </c>
      <c r="E801" s="162"/>
      <c r="G801" s="95"/>
      <c r="H801" s="95"/>
      <c r="I801" s="97"/>
      <c r="J801" s="98"/>
      <c r="M801" s="98"/>
    </row>
    <row r="802" spans="1:13" s="40" customFormat="1" ht="15" x14ac:dyDescent="0.2">
      <c r="A802" s="165" t="s">
        <v>1585</v>
      </c>
      <c r="B802" s="177" t="s">
        <v>1586</v>
      </c>
      <c r="C802" s="182" t="s">
        <v>287</v>
      </c>
      <c r="D802" s="164">
        <v>7298.7989606399997</v>
      </c>
      <c r="E802" s="162"/>
      <c r="G802" s="95"/>
      <c r="H802" s="95"/>
      <c r="I802" s="97"/>
      <c r="J802" s="98"/>
      <c r="M802" s="98"/>
    </row>
    <row r="803" spans="1:13" s="40" customFormat="1" ht="15" x14ac:dyDescent="0.2">
      <c r="A803" s="165" t="s">
        <v>1587</v>
      </c>
      <c r="B803" s="177" t="s">
        <v>1588</v>
      </c>
      <c r="C803" s="182" t="s">
        <v>362</v>
      </c>
      <c r="D803" s="164">
        <v>29124.634183680002</v>
      </c>
      <c r="E803" s="162"/>
      <c r="G803" s="95"/>
      <c r="H803" s="95"/>
      <c r="I803" s="97"/>
      <c r="J803" s="98"/>
      <c r="M803" s="98"/>
    </row>
    <row r="804" spans="1:13" s="40" customFormat="1" ht="15" x14ac:dyDescent="0.2">
      <c r="A804" s="165" t="s">
        <v>1589</v>
      </c>
      <c r="B804" s="177" t="s">
        <v>1590</v>
      </c>
      <c r="C804" s="182" t="s">
        <v>609</v>
      </c>
      <c r="D804" s="164">
        <v>482975.98617599998</v>
      </c>
      <c r="E804" s="162"/>
      <c r="G804" s="95"/>
      <c r="H804" s="95"/>
      <c r="I804" s="97"/>
      <c r="J804" s="98"/>
      <c r="M804" s="98"/>
    </row>
    <row r="805" spans="1:13" s="40" customFormat="1" ht="15" x14ac:dyDescent="0.2">
      <c r="A805" s="165" t="s">
        <v>1591</v>
      </c>
      <c r="B805" s="160" t="s">
        <v>1592</v>
      </c>
      <c r="C805" s="182" t="s">
        <v>600</v>
      </c>
      <c r="D805" s="164">
        <v>5839.2867532800001</v>
      </c>
      <c r="E805" s="162"/>
      <c r="G805" s="95"/>
      <c r="H805" s="95"/>
      <c r="I805" s="97"/>
      <c r="J805" s="98"/>
      <c r="M805" s="98"/>
    </row>
    <row r="806" spans="1:13" s="40" customFormat="1" ht="30" x14ac:dyDescent="0.2">
      <c r="A806" s="165" t="s">
        <v>1593</v>
      </c>
      <c r="B806" s="177" t="s">
        <v>1594</v>
      </c>
      <c r="C806" s="182" t="s">
        <v>287</v>
      </c>
      <c r="D806" s="164">
        <v>20981.571164159999</v>
      </c>
      <c r="E806" s="162"/>
      <c r="G806" s="95"/>
      <c r="H806" s="95"/>
      <c r="I806" s="97"/>
      <c r="J806" s="98"/>
      <c r="M806" s="98"/>
    </row>
    <row r="807" spans="1:13" s="40" customFormat="1" ht="30" x14ac:dyDescent="0.2">
      <c r="A807" s="165" t="s">
        <v>1595</v>
      </c>
      <c r="B807" s="177" t="s">
        <v>1596</v>
      </c>
      <c r="C807" s="182" t="s">
        <v>287</v>
      </c>
      <c r="D807" s="164">
        <v>129982.00320000001</v>
      </c>
      <c r="E807" s="162"/>
      <c r="G807" s="95"/>
      <c r="H807" s="95"/>
      <c r="I807" s="97"/>
      <c r="J807" s="98"/>
      <c r="M807" s="98"/>
    </row>
    <row r="808" spans="1:13" ht="15" x14ac:dyDescent="0.2">
      <c r="A808" s="155" t="s">
        <v>1597</v>
      </c>
      <c r="B808" s="166" t="s">
        <v>1598</v>
      </c>
      <c r="C808" s="171"/>
      <c r="D808" s="168"/>
      <c r="E808" s="172"/>
      <c r="G808" s="95"/>
      <c r="H808" s="95"/>
      <c r="I808" s="97"/>
      <c r="J808" s="92"/>
      <c r="M808" s="92"/>
    </row>
    <row r="809" spans="1:13" ht="30" x14ac:dyDescent="0.2">
      <c r="A809" s="170" t="s">
        <v>1599</v>
      </c>
      <c r="B809" s="177" t="s">
        <v>1600</v>
      </c>
      <c r="C809" s="173" t="s">
        <v>287</v>
      </c>
      <c r="D809" s="161">
        <v>10644.783307775999</v>
      </c>
      <c r="E809" s="162"/>
      <c r="G809" s="95"/>
      <c r="H809" s="95"/>
      <c r="I809" s="97"/>
      <c r="J809" s="92"/>
      <c r="M809" s="92"/>
    </row>
    <row r="810" spans="1:13" ht="30" x14ac:dyDescent="0.2">
      <c r="A810" s="170" t="s">
        <v>1601</v>
      </c>
      <c r="B810" s="177" t="s">
        <v>1602</v>
      </c>
      <c r="C810" s="173" t="s">
        <v>287</v>
      </c>
      <c r="D810" s="161">
        <v>10644.783307775999</v>
      </c>
      <c r="E810" s="162"/>
      <c r="G810" s="95"/>
      <c r="H810" s="95"/>
      <c r="I810" s="97"/>
      <c r="J810" s="92"/>
      <c r="M810" s="92"/>
    </row>
    <row r="811" spans="1:13" ht="30" x14ac:dyDescent="0.2">
      <c r="A811" s="170" t="s">
        <v>1603</v>
      </c>
      <c r="B811" s="177" t="s">
        <v>1604</v>
      </c>
      <c r="C811" s="173" t="s">
        <v>1605</v>
      </c>
      <c r="D811" s="161">
        <v>9174.7487477760005</v>
      </c>
      <c r="E811" s="162"/>
      <c r="G811" s="95"/>
      <c r="H811" s="95"/>
      <c r="I811" s="97"/>
      <c r="J811" s="92"/>
      <c r="M811" s="92"/>
    </row>
    <row r="812" spans="1:13" ht="30" x14ac:dyDescent="0.2">
      <c r="A812" s="170" t="s">
        <v>1606</v>
      </c>
      <c r="B812" s="177" t="s">
        <v>1607</v>
      </c>
      <c r="C812" s="173" t="s">
        <v>1605</v>
      </c>
      <c r="D812" s="161">
        <v>9174.7487477760005</v>
      </c>
      <c r="E812" s="162"/>
      <c r="G812" s="95"/>
      <c r="H812" s="95"/>
      <c r="I812" s="97"/>
      <c r="J812" s="92"/>
      <c r="M812" s="92"/>
    </row>
    <row r="813" spans="1:13" ht="30" x14ac:dyDescent="0.2">
      <c r="A813" s="170" t="s">
        <v>1608</v>
      </c>
      <c r="B813" s="177" t="s">
        <v>1609</v>
      </c>
      <c r="C813" s="173" t="s">
        <v>131</v>
      </c>
      <c r="D813" s="161">
        <v>55417.888960512006</v>
      </c>
      <c r="E813" s="162"/>
      <c r="G813" s="95"/>
      <c r="H813" s="95"/>
      <c r="I813" s="97"/>
      <c r="J813" s="92"/>
      <c r="M813" s="92"/>
    </row>
    <row r="814" spans="1:13" ht="15" x14ac:dyDescent="0.2">
      <c r="A814" s="170" t="s">
        <v>1610</v>
      </c>
      <c r="B814" s="177" t="s">
        <v>1611</v>
      </c>
      <c r="C814" s="173" t="s">
        <v>287</v>
      </c>
      <c r="D814" s="161">
        <v>109495.97294899201</v>
      </c>
      <c r="E814" s="162"/>
      <c r="G814" s="95"/>
      <c r="H814" s="95"/>
      <c r="I814" s="97"/>
      <c r="J814" s="92"/>
      <c r="M814" s="92"/>
    </row>
    <row r="815" spans="1:13" ht="30" x14ac:dyDescent="0.2">
      <c r="A815" s="170" t="s">
        <v>1612</v>
      </c>
      <c r="B815" s="177" t="s">
        <v>1613</v>
      </c>
      <c r="C815" s="170" t="s">
        <v>287</v>
      </c>
      <c r="D815" s="161">
        <v>398804.71639142395</v>
      </c>
      <c r="E815" s="162"/>
      <c r="G815" s="95"/>
      <c r="H815" s="95"/>
      <c r="I815" s="97"/>
      <c r="J815" s="92"/>
      <c r="M815" s="92"/>
    </row>
    <row r="816" spans="1:13" ht="15" x14ac:dyDescent="0.2">
      <c r="A816" s="170" t="s">
        <v>1614</v>
      </c>
      <c r="B816" s="177" t="s">
        <v>1615</v>
      </c>
      <c r="C816" s="173" t="s">
        <v>287</v>
      </c>
      <c r="D816" s="161">
        <v>107812.577232</v>
      </c>
      <c r="E816" s="162"/>
      <c r="G816" s="95"/>
      <c r="H816" s="95"/>
      <c r="I816" s="97"/>
      <c r="J816" s="92"/>
      <c r="M816" s="92"/>
    </row>
    <row r="817" spans="1:13" ht="15" x14ac:dyDescent="0.2">
      <c r="A817" s="155" t="s">
        <v>1616</v>
      </c>
      <c r="B817" s="166" t="s">
        <v>1617</v>
      </c>
      <c r="C817" s="191"/>
      <c r="D817" s="168"/>
      <c r="E817" s="172"/>
      <c r="G817" s="95"/>
      <c r="H817" s="95"/>
      <c r="I817" s="97"/>
      <c r="J817" s="92"/>
      <c r="M817" s="92"/>
    </row>
    <row r="818" spans="1:13" ht="45" x14ac:dyDescent="0.2">
      <c r="A818" s="170" t="s">
        <v>1618</v>
      </c>
      <c r="B818" s="177" t="s">
        <v>1619</v>
      </c>
      <c r="C818" s="170" t="s">
        <v>1620</v>
      </c>
      <c r="D818" s="161">
        <v>48377.816082432008</v>
      </c>
      <c r="E818" s="162"/>
      <c r="G818" s="95"/>
      <c r="H818" s="95"/>
      <c r="I818" s="97"/>
      <c r="J818" s="92"/>
      <c r="M818" s="92"/>
    </row>
    <row r="819" spans="1:13" ht="30" x14ac:dyDescent="0.2">
      <c r="A819" s="170" t="s">
        <v>1621</v>
      </c>
      <c r="B819" s="177" t="s">
        <v>1622</v>
      </c>
      <c r="C819" s="173" t="s">
        <v>1620</v>
      </c>
      <c r="D819" s="161">
        <v>22894.658666496001</v>
      </c>
      <c r="E819" s="162"/>
      <c r="G819" s="95"/>
      <c r="H819" s="95"/>
      <c r="I819" s="97"/>
      <c r="J819" s="92"/>
      <c r="M819" s="92"/>
    </row>
    <row r="820" spans="1:13" ht="45" x14ac:dyDescent="0.2">
      <c r="A820" s="170" t="s">
        <v>1623</v>
      </c>
      <c r="B820" s="177" t="s">
        <v>1624</v>
      </c>
      <c r="C820" s="170" t="s">
        <v>287</v>
      </c>
      <c r="D820" s="161">
        <v>20222.72385024</v>
      </c>
      <c r="E820" s="162"/>
      <c r="G820" s="95"/>
      <c r="H820" s="95"/>
      <c r="I820" s="97"/>
      <c r="J820" s="92"/>
      <c r="M820" s="92"/>
    </row>
    <row r="821" spans="1:13" ht="90" x14ac:dyDescent="0.2">
      <c r="A821" s="170" t="s">
        <v>1625</v>
      </c>
      <c r="B821" s="177" t="s">
        <v>1626</v>
      </c>
      <c r="C821" s="170" t="s">
        <v>287</v>
      </c>
      <c r="D821" s="161">
        <v>45501.128663039999</v>
      </c>
      <c r="E821" s="162"/>
      <c r="G821" s="95"/>
      <c r="H821" s="95"/>
      <c r="I821" s="97"/>
      <c r="J821" s="92"/>
      <c r="M821" s="92"/>
    </row>
    <row r="822" spans="1:13" ht="15" x14ac:dyDescent="0.2">
      <c r="A822" s="155" t="s">
        <v>1627</v>
      </c>
      <c r="B822" s="166" t="s">
        <v>1628</v>
      </c>
      <c r="C822" s="191"/>
      <c r="D822" s="168"/>
      <c r="E822" s="172"/>
      <c r="G822" s="95"/>
      <c r="H822" s="95"/>
      <c r="I822" s="97"/>
      <c r="J822" s="92"/>
      <c r="M822" s="92"/>
    </row>
    <row r="823" spans="1:13" ht="15" x14ac:dyDescent="0.2">
      <c r="A823" s="170" t="s">
        <v>1629</v>
      </c>
      <c r="B823" s="192" t="s">
        <v>1630</v>
      </c>
      <c r="C823" s="173" t="s">
        <v>287</v>
      </c>
      <c r="D823" s="161">
        <v>7179.9582719999999</v>
      </c>
      <c r="E823" s="162"/>
      <c r="G823" s="95"/>
      <c r="H823" s="95"/>
      <c r="I823" s="97"/>
      <c r="J823" s="92"/>
      <c r="M823" s="92"/>
    </row>
    <row r="824" spans="1:13" ht="30" x14ac:dyDescent="0.2">
      <c r="A824" s="170" t="s">
        <v>1631</v>
      </c>
      <c r="B824" s="185" t="s">
        <v>1632</v>
      </c>
      <c r="C824" s="173" t="s">
        <v>362</v>
      </c>
      <c r="D824" s="161">
        <v>12850.268421119999</v>
      </c>
      <c r="E824" s="162"/>
      <c r="G824" s="95"/>
      <c r="H824" s="95"/>
      <c r="I824" s="97"/>
      <c r="J824" s="92"/>
      <c r="M824" s="92"/>
    </row>
    <row r="825" spans="1:13" ht="15" x14ac:dyDescent="0.2">
      <c r="A825" s="170" t="s">
        <v>1633</v>
      </c>
      <c r="B825" s="192" t="s">
        <v>1634</v>
      </c>
      <c r="C825" s="173" t="s">
        <v>287</v>
      </c>
      <c r="D825" s="161">
        <v>7002.0686161920003</v>
      </c>
      <c r="E825" s="162"/>
      <c r="G825" s="95"/>
      <c r="H825" s="95"/>
      <c r="I825" s="97"/>
      <c r="J825" s="92"/>
      <c r="M825" s="92"/>
    </row>
    <row r="826" spans="1:13" ht="15" x14ac:dyDescent="0.2">
      <c r="A826" s="170" t="s">
        <v>1635</v>
      </c>
      <c r="B826" s="192" t="s">
        <v>1636</v>
      </c>
      <c r="C826" s="173" t="s">
        <v>287</v>
      </c>
      <c r="D826" s="161">
        <v>12386.418358272</v>
      </c>
      <c r="E826" s="162"/>
      <c r="G826" s="95"/>
      <c r="H826" s="95"/>
      <c r="I826" s="97"/>
      <c r="J826" s="92"/>
      <c r="M826" s="92"/>
    </row>
    <row r="827" spans="1:13" ht="15" x14ac:dyDescent="0.2">
      <c r="A827" s="170" t="s">
        <v>1637</v>
      </c>
      <c r="B827" s="185" t="s">
        <v>1638</v>
      </c>
      <c r="C827" s="173" t="s">
        <v>287</v>
      </c>
      <c r="D827" s="161">
        <v>20920.912895999998</v>
      </c>
      <c r="E827" s="162"/>
      <c r="G827" s="95"/>
      <c r="H827" s="95"/>
      <c r="I827" s="97"/>
      <c r="J827" s="92"/>
      <c r="M827" s="92"/>
    </row>
    <row r="828" spans="1:13" ht="15" x14ac:dyDescent="0.2">
      <c r="A828" s="170" t="s">
        <v>1639</v>
      </c>
      <c r="B828" s="192" t="s">
        <v>1640</v>
      </c>
      <c r="C828" s="173" t="s">
        <v>362</v>
      </c>
      <c r="D828" s="161">
        <v>1050.99734016</v>
      </c>
      <c r="E828" s="162"/>
      <c r="G828" s="95"/>
      <c r="H828" s="95"/>
      <c r="I828" s="97"/>
      <c r="J828" s="92"/>
      <c r="M828" s="92"/>
    </row>
    <row r="829" spans="1:13" ht="15" x14ac:dyDescent="0.2">
      <c r="A829" s="170" t="s">
        <v>1641</v>
      </c>
      <c r="B829" s="193" t="s">
        <v>1642</v>
      </c>
      <c r="C829" s="173" t="s">
        <v>287</v>
      </c>
      <c r="D829" s="161">
        <v>4394.6296320000001</v>
      </c>
      <c r="E829" s="162"/>
      <c r="G829" s="95"/>
      <c r="H829" s="95"/>
      <c r="I829" s="97"/>
      <c r="J829" s="92"/>
      <c r="M829" s="92"/>
    </row>
    <row r="830" spans="1:13" ht="15" x14ac:dyDescent="0.2">
      <c r="A830" s="170" t="s">
        <v>1643</v>
      </c>
      <c r="B830" s="192" t="s">
        <v>1644</v>
      </c>
      <c r="C830" s="173" t="s">
        <v>287</v>
      </c>
      <c r="D830" s="161">
        <v>8665.4668799999999</v>
      </c>
      <c r="E830" s="162"/>
      <c r="G830" s="95"/>
      <c r="H830" s="95"/>
      <c r="I830" s="97"/>
      <c r="J830" s="92"/>
      <c r="M830" s="92"/>
    </row>
    <row r="831" spans="1:13" ht="15" x14ac:dyDescent="0.2">
      <c r="A831" s="170" t="s">
        <v>1645</v>
      </c>
      <c r="B831" s="193" t="s">
        <v>1646</v>
      </c>
      <c r="C831" s="173" t="s">
        <v>287</v>
      </c>
      <c r="D831" s="161">
        <v>5055.6809625599999</v>
      </c>
      <c r="E831" s="162"/>
      <c r="G831" s="95"/>
      <c r="H831" s="95"/>
      <c r="I831" s="97"/>
      <c r="J831" s="92"/>
      <c r="M831" s="92"/>
    </row>
    <row r="832" spans="1:13" ht="15" x14ac:dyDescent="0.2">
      <c r="A832" s="170" t="s">
        <v>1647</v>
      </c>
      <c r="B832" s="192" t="s">
        <v>1648</v>
      </c>
      <c r="C832" s="173" t="s">
        <v>287</v>
      </c>
      <c r="D832" s="161">
        <v>189374.49423360001</v>
      </c>
      <c r="E832" s="162"/>
      <c r="G832" s="95"/>
      <c r="H832" s="95"/>
      <c r="I832" s="97"/>
      <c r="J832" s="92"/>
      <c r="M832" s="92"/>
    </row>
    <row r="833" spans="1:13" ht="15" x14ac:dyDescent="0.2">
      <c r="A833" s="170" t="s">
        <v>1649</v>
      </c>
      <c r="B833" s="185" t="s">
        <v>1650</v>
      </c>
      <c r="C833" s="173" t="s">
        <v>287</v>
      </c>
      <c r="D833" s="161">
        <v>306829.32713472005</v>
      </c>
      <c r="E833" s="162"/>
      <c r="G833" s="95"/>
      <c r="H833" s="95"/>
      <c r="I833" s="97"/>
      <c r="J833" s="92"/>
      <c r="M833" s="92"/>
    </row>
    <row r="834" spans="1:13" ht="15" x14ac:dyDescent="0.2">
      <c r="A834" s="170" t="s">
        <v>1651</v>
      </c>
      <c r="B834" s="192" t="s">
        <v>1652</v>
      </c>
      <c r="C834" s="173" t="s">
        <v>287</v>
      </c>
      <c r="D834" s="161">
        <v>17262.600364031998</v>
      </c>
      <c r="E834" s="162"/>
      <c r="G834" s="95"/>
      <c r="H834" s="95"/>
      <c r="I834" s="97"/>
      <c r="J834" s="92"/>
      <c r="M834" s="92"/>
    </row>
    <row r="835" spans="1:13" ht="15" x14ac:dyDescent="0.2">
      <c r="A835" s="170" t="s">
        <v>1653</v>
      </c>
      <c r="B835" s="185" t="s">
        <v>1654</v>
      </c>
      <c r="C835" s="173" t="s">
        <v>287</v>
      </c>
      <c r="D835" s="161">
        <v>7179.9582719999999</v>
      </c>
      <c r="E835" s="162"/>
      <c r="G835" s="95"/>
      <c r="H835" s="95"/>
      <c r="I835" s="97"/>
      <c r="J835" s="92"/>
      <c r="M835" s="92"/>
    </row>
    <row r="836" spans="1:13" ht="15" x14ac:dyDescent="0.2">
      <c r="A836" s="170" t="s">
        <v>1655</v>
      </c>
      <c r="B836" s="177" t="s">
        <v>1656</v>
      </c>
      <c r="C836" s="173" t="s">
        <v>287</v>
      </c>
      <c r="D836" s="161">
        <v>62513.544619008004</v>
      </c>
      <c r="E836" s="162"/>
      <c r="G836" s="95"/>
      <c r="H836" s="95"/>
      <c r="I836" s="97"/>
      <c r="J836" s="92"/>
      <c r="M836" s="92"/>
    </row>
    <row r="837" spans="1:13" ht="15" x14ac:dyDescent="0.2">
      <c r="A837" s="170" t="s">
        <v>1657</v>
      </c>
      <c r="B837" s="185" t="s">
        <v>1658</v>
      </c>
      <c r="C837" s="173" t="s">
        <v>287</v>
      </c>
      <c r="D837" s="161">
        <v>20081.105362943999</v>
      </c>
      <c r="E837" s="162"/>
      <c r="G837" s="95"/>
      <c r="H837" s="95"/>
      <c r="I837" s="97"/>
      <c r="J837" s="92"/>
      <c r="M837" s="92"/>
    </row>
    <row r="838" spans="1:13" ht="15" x14ac:dyDescent="0.2">
      <c r="A838" s="170" t="s">
        <v>1659</v>
      </c>
      <c r="B838" s="177" t="s">
        <v>1660</v>
      </c>
      <c r="C838" s="173" t="s">
        <v>287</v>
      </c>
      <c r="D838" s="161">
        <v>856022.84985139209</v>
      </c>
      <c r="E838" s="162"/>
      <c r="G838" s="95"/>
      <c r="H838" s="95"/>
      <c r="I838" s="97"/>
      <c r="J838" s="92"/>
      <c r="M838" s="92"/>
    </row>
    <row r="839" spans="1:13" ht="15" x14ac:dyDescent="0.2">
      <c r="A839" s="155" t="s">
        <v>1661</v>
      </c>
      <c r="B839" s="166" t="s">
        <v>1662</v>
      </c>
      <c r="C839" s="191"/>
      <c r="D839" s="168"/>
      <c r="E839" s="172"/>
      <c r="G839" s="95"/>
      <c r="H839" s="95"/>
      <c r="I839" s="97"/>
      <c r="J839" s="92"/>
      <c r="M839" s="92"/>
    </row>
    <row r="840" spans="1:13" ht="15" x14ac:dyDescent="0.2">
      <c r="A840" s="170" t="s">
        <v>1663</v>
      </c>
      <c r="B840" s="177" t="s">
        <v>1664</v>
      </c>
      <c r="C840" s="173" t="s">
        <v>287</v>
      </c>
      <c r="D840" s="161">
        <v>4425047.8965964802</v>
      </c>
      <c r="E840" s="162"/>
      <c r="G840" s="95"/>
      <c r="H840" s="95"/>
      <c r="I840" s="97"/>
      <c r="J840" s="92"/>
      <c r="M840" s="92"/>
    </row>
    <row r="841" spans="1:13" ht="15" x14ac:dyDescent="0.2">
      <c r="A841" s="170" t="s">
        <v>1665</v>
      </c>
      <c r="B841" s="177" t="s">
        <v>1666</v>
      </c>
      <c r="C841" s="173" t="s">
        <v>287</v>
      </c>
      <c r="D841" s="161">
        <v>2475.8476799999999</v>
      </c>
      <c r="E841" s="162"/>
      <c r="G841" s="95"/>
      <c r="H841" s="95"/>
      <c r="I841" s="97"/>
      <c r="J841" s="92"/>
      <c r="M841" s="92"/>
    </row>
    <row r="842" spans="1:13" ht="15" x14ac:dyDescent="0.2">
      <c r="A842" s="155" t="s">
        <v>1667</v>
      </c>
      <c r="B842" s="166" t="s">
        <v>1668</v>
      </c>
      <c r="C842" s="191"/>
      <c r="D842" s="168"/>
      <c r="E842" s="172"/>
      <c r="G842" s="95"/>
      <c r="H842" s="95"/>
      <c r="I842" s="97"/>
      <c r="J842" s="92"/>
      <c r="M842" s="92"/>
    </row>
    <row r="843" spans="1:13" ht="30" outlineLevel="1" x14ac:dyDescent="0.2">
      <c r="A843" s="170" t="s">
        <v>1669</v>
      </c>
      <c r="B843" s="160" t="s">
        <v>1670</v>
      </c>
      <c r="C843" s="170" t="s">
        <v>287</v>
      </c>
      <c r="D843" s="161">
        <v>27110.532095999999</v>
      </c>
      <c r="E843" s="162"/>
      <c r="G843" s="95"/>
      <c r="H843" s="95"/>
      <c r="I843" s="97"/>
      <c r="J843" s="92"/>
      <c r="M843" s="92"/>
    </row>
    <row r="844" spans="1:13" ht="15" outlineLevel="1" x14ac:dyDescent="0.2">
      <c r="A844" s="170" t="s">
        <v>1671</v>
      </c>
      <c r="B844" s="160" t="s">
        <v>1672</v>
      </c>
      <c r="C844" s="170" t="s">
        <v>287</v>
      </c>
      <c r="D844" s="161">
        <v>258230.91302400001</v>
      </c>
      <c r="E844" s="162"/>
      <c r="G844" s="95"/>
      <c r="H844" s="95"/>
      <c r="I844" s="97"/>
      <c r="J844" s="92"/>
      <c r="M844" s="92"/>
    </row>
    <row r="845" spans="1:13" ht="15" outlineLevel="1" x14ac:dyDescent="0.2">
      <c r="A845" s="170" t="s">
        <v>1673</v>
      </c>
      <c r="B845" s="160" t="s">
        <v>1674</v>
      </c>
      <c r="C845" s="170" t="s">
        <v>287</v>
      </c>
      <c r="D845" s="161">
        <v>544562.69721600006</v>
      </c>
      <c r="E845" s="162"/>
      <c r="G845" s="95"/>
      <c r="H845" s="95"/>
      <c r="I845" s="97"/>
      <c r="J845" s="92"/>
      <c r="M845" s="92"/>
    </row>
    <row r="846" spans="1:13" s="40" customFormat="1" ht="45" outlineLevel="1" x14ac:dyDescent="0.2">
      <c r="A846" s="165" t="s">
        <v>1675</v>
      </c>
      <c r="B846" s="160" t="s">
        <v>1676</v>
      </c>
      <c r="C846" s="165" t="s">
        <v>287</v>
      </c>
      <c r="D846" s="164">
        <v>144713.29689600001</v>
      </c>
      <c r="E846" s="162"/>
      <c r="G846" s="95"/>
      <c r="H846" s="95"/>
      <c r="I846" s="97"/>
      <c r="J846" s="98"/>
      <c r="M846" s="98"/>
    </row>
    <row r="847" spans="1:13" ht="30" outlineLevel="1" x14ac:dyDescent="0.2">
      <c r="A847" s="170" t="s">
        <v>1677</v>
      </c>
      <c r="B847" s="160" t="s">
        <v>1678</v>
      </c>
      <c r="C847" s="170" t="s">
        <v>287</v>
      </c>
      <c r="D847" s="161">
        <v>12646.629949440001</v>
      </c>
      <c r="E847" s="162"/>
      <c r="G847" s="95"/>
      <c r="H847" s="95"/>
      <c r="I847" s="97"/>
      <c r="J847" s="92"/>
      <c r="M847" s="92"/>
    </row>
    <row r="848" spans="1:13" ht="30" outlineLevel="1" x14ac:dyDescent="0.2">
      <c r="A848" s="170" t="s">
        <v>1679</v>
      </c>
      <c r="B848" s="160" t="s">
        <v>1680</v>
      </c>
      <c r="C848" s="170" t="s">
        <v>287</v>
      </c>
      <c r="D848" s="161">
        <v>10111.36192512</v>
      </c>
      <c r="E848" s="162"/>
      <c r="G848" s="95"/>
      <c r="H848" s="95"/>
      <c r="I848" s="97"/>
      <c r="J848" s="92"/>
      <c r="M848" s="92"/>
    </row>
    <row r="849" spans="1:13" s="40" customFormat="1" ht="30" outlineLevel="1" x14ac:dyDescent="0.2">
      <c r="A849" s="165" t="s">
        <v>1681</v>
      </c>
      <c r="B849" s="160" t="s">
        <v>1682</v>
      </c>
      <c r="C849" s="182" t="s">
        <v>287</v>
      </c>
      <c r="D849" s="164">
        <v>70580.227737599998</v>
      </c>
      <c r="E849" s="162"/>
      <c r="G849" s="95"/>
      <c r="H849" s="95"/>
      <c r="I849" s="97"/>
      <c r="J849" s="98"/>
      <c r="M849" s="98"/>
    </row>
    <row r="850" spans="1:13" ht="30" x14ac:dyDescent="0.2">
      <c r="A850" s="194" t="s">
        <v>1683</v>
      </c>
      <c r="B850" s="195" t="s">
        <v>1684</v>
      </c>
      <c r="C850" s="194" t="s">
        <v>233</v>
      </c>
      <c r="D850" s="161">
        <v>54941.535866880004</v>
      </c>
      <c r="E850" s="162"/>
      <c r="G850" s="95"/>
      <c r="H850" s="95"/>
      <c r="I850" s="97"/>
      <c r="J850" s="92"/>
      <c r="M850" s="92"/>
    </row>
    <row r="851" spans="1:13" ht="30" x14ac:dyDescent="0.2">
      <c r="A851" s="194" t="s">
        <v>1685</v>
      </c>
      <c r="B851" s="195" t="s">
        <v>1686</v>
      </c>
      <c r="C851" s="194" t="s">
        <v>233</v>
      </c>
      <c r="D851" s="161">
        <v>54457.507645440004</v>
      </c>
      <c r="E851" s="162"/>
      <c r="G851" s="95"/>
      <c r="H851" s="95"/>
      <c r="I851" s="97"/>
      <c r="J851" s="92"/>
      <c r="M851" s="92"/>
    </row>
    <row r="852" spans="1:13" ht="30" x14ac:dyDescent="0.2">
      <c r="A852" s="194" t="s">
        <v>1687</v>
      </c>
      <c r="B852" s="195" t="s">
        <v>1688</v>
      </c>
      <c r="C852" s="194" t="s">
        <v>233</v>
      </c>
      <c r="D852" s="161">
        <v>13206.17152512</v>
      </c>
      <c r="E852" s="162"/>
      <c r="G852" s="95"/>
      <c r="H852" s="95"/>
      <c r="I852" s="97"/>
      <c r="J852" s="92"/>
      <c r="M852" s="92"/>
    </row>
    <row r="853" spans="1:13" ht="30" x14ac:dyDescent="0.2">
      <c r="A853" s="194" t="s">
        <v>1689</v>
      </c>
      <c r="B853" s="195" t="s">
        <v>1690</v>
      </c>
      <c r="C853" s="194" t="s">
        <v>287</v>
      </c>
      <c r="D853" s="161">
        <v>351446.57817599998</v>
      </c>
      <c r="E853" s="162"/>
      <c r="G853" s="95"/>
      <c r="H853" s="95"/>
      <c r="I853" s="97"/>
      <c r="J853" s="92"/>
      <c r="M853" s="92"/>
    </row>
    <row r="854" spans="1:13" ht="30" x14ac:dyDescent="0.2">
      <c r="A854" s="194" t="s">
        <v>1691</v>
      </c>
      <c r="B854" s="195" t="s">
        <v>1692</v>
      </c>
      <c r="C854" s="194" t="s">
        <v>287</v>
      </c>
      <c r="D854" s="161">
        <v>105099.734016</v>
      </c>
      <c r="E854" s="162"/>
      <c r="G854" s="95"/>
      <c r="H854" s="95"/>
      <c r="I854" s="97"/>
      <c r="J854" s="92"/>
      <c r="M854" s="92"/>
    </row>
    <row r="855" spans="1:13" ht="30" x14ac:dyDescent="0.2">
      <c r="A855" s="194" t="s">
        <v>1693</v>
      </c>
      <c r="B855" s="195" t="s">
        <v>1694</v>
      </c>
      <c r="C855" s="194" t="s">
        <v>287</v>
      </c>
      <c r="D855" s="161">
        <v>108813.505536</v>
      </c>
      <c r="E855" s="162"/>
      <c r="G855" s="95"/>
      <c r="H855" s="95"/>
      <c r="I855" s="97"/>
      <c r="J855" s="92"/>
      <c r="M855" s="92"/>
    </row>
    <row r="856" spans="1:13" ht="30" x14ac:dyDescent="0.2">
      <c r="A856" s="194" t="s">
        <v>1695</v>
      </c>
      <c r="B856" s="195" t="s">
        <v>1696</v>
      </c>
      <c r="C856" s="194" t="s">
        <v>287</v>
      </c>
      <c r="D856" s="161">
        <v>391060.14105600002</v>
      </c>
      <c r="E856" s="162"/>
      <c r="G856" s="95"/>
      <c r="H856" s="95"/>
      <c r="I856" s="97"/>
      <c r="J856" s="92"/>
      <c r="M856" s="92"/>
    </row>
    <row r="857" spans="1:13" ht="60" x14ac:dyDescent="0.2">
      <c r="A857" s="194" t="s">
        <v>1697</v>
      </c>
      <c r="B857" s="195" t="s">
        <v>1698</v>
      </c>
      <c r="C857" s="194" t="s">
        <v>287</v>
      </c>
      <c r="D857" s="161">
        <v>680858.11199999996</v>
      </c>
      <c r="E857" s="162"/>
      <c r="G857" s="95"/>
      <c r="H857" s="95"/>
      <c r="I857" s="97"/>
      <c r="J857" s="92"/>
      <c r="M857" s="92"/>
    </row>
    <row r="858" spans="1:13" ht="60" x14ac:dyDescent="0.2">
      <c r="A858" s="194" t="s">
        <v>1699</v>
      </c>
      <c r="B858" s="195" t="s">
        <v>1700</v>
      </c>
      <c r="C858" s="194" t="s">
        <v>287</v>
      </c>
      <c r="D858" s="161">
        <v>44441.465856000003</v>
      </c>
      <c r="E858" s="162"/>
      <c r="G858" s="95"/>
      <c r="H858" s="95"/>
      <c r="I858" s="97"/>
      <c r="J858" s="92"/>
      <c r="M858" s="92"/>
    </row>
    <row r="859" spans="1:13" ht="30" x14ac:dyDescent="0.2">
      <c r="A859" s="194" t="s">
        <v>1701</v>
      </c>
      <c r="B859" s="195" t="s">
        <v>1702</v>
      </c>
      <c r="C859" s="194" t="s">
        <v>287</v>
      </c>
      <c r="D859" s="161">
        <v>44441.465856000003</v>
      </c>
      <c r="E859" s="162"/>
      <c r="G859" s="95"/>
      <c r="H859" s="95"/>
      <c r="I859" s="97"/>
      <c r="J859" s="92"/>
      <c r="M859" s="92"/>
    </row>
    <row r="860" spans="1:13" ht="60" x14ac:dyDescent="0.2">
      <c r="A860" s="194" t="s">
        <v>1703</v>
      </c>
      <c r="B860" s="195" t="s">
        <v>1704</v>
      </c>
      <c r="C860" s="194" t="s">
        <v>287</v>
      </c>
      <c r="D860" s="161">
        <v>1919289.5007744001</v>
      </c>
      <c r="E860" s="162"/>
      <c r="G860" s="95"/>
      <c r="H860" s="95"/>
      <c r="I860" s="97"/>
      <c r="J860" s="92"/>
      <c r="M860" s="92"/>
    </row>
    <row r="861" spans="1:13" ht="30" x14ac:dyDescent="0.2">
      <c r="A861" s="194" t="s">
        <v>1705</v>
      </c>
      <c r="B861" s="195" t="s">
        <v>1706</v>
      </c>
      <c r="C861" s="194" t="s">
        <v>362</v>
      </c>
      <c r="D861" s="161">
        <v>207911.78477567999</v>
      </c>
      <c r="E861" s="162"/>
      <c r="G861" s="95"/>
      <c r="H861" s="95"/>
      <c r="I861" s="97"/>
      <c r="J861" s="92"/>
      <c r="M861" s="92"/>
    </row>
    <row r="862" spans="1:13" ht="30" x14ac:dyDescent="0.2">
      <c r="A862" s="194" t="s">
        <v>1707</v>
      </c>
      <c r="B862" s="195" t="s">
        <v>1708</v>
      </c>
      <c r="C862" s="194" t="s">
        <v>253</v>
      </c>
      <c r="D862" s="161">
        <v>1856885.76</v>
      </c>
      <c r="E862" s="162"/>
      <c r="G862" s="95"/>
      <c r="H862" s="95"/>
      <c r="I862" s="97"/>
      <c r="J862" s="92"/>
      <c r="M862" s="92"/>
    </row>
    <row r="863" spans="1:13" ht="45" x14ac:dyDescent="0.2">
      <c r="A863" s="194" t="s">
        <v>1709</v>
      </c>
      <c r="B863" s="195" t="s">
        <v>1710</v>
      </c>
      <c r="C863" s="194" t="s">
        <v>233</v>
      </c>
      <c r="D863" s="161">
        <v>80034.252103680003</v>
      </c>
      <c r="E863" s="162"/>
      <c r="G863" s="95"/>
      <c r="H863" s="95"/>
      <c r="I863" s="97"/>
      <c r="J863" s="92"/>
      <c r="M863" s="92"/>
    </row>
    <row r="864" spans="1:13" ht="30" x14ac:dyDescent="0.2">
      <c r="A864" s="194" t="s">
        <v>1711</v>
      </c>
      <c r="B864" s="195" t="s">
        <v>1712</v>
      </c>
      <c r="C864" s="194" t="s">
        <v>287</v>
      </c>
      <c r="D864" s="161">
        <v>702467.31055103999</v>
      </c>
      <c r="E864" s="162"/>
      <c r="G864" s="95"/>
      <c r="H864" s="95"/>
      <c r="I864" s="97"/>
      <c r="J864" s="92"/>
      <c r="M864" s="92"/>
    </row>
    <row r="865" spans="1:13" ht="165" x14ac:dyDescent="0.2">
      <c r="A865" s="194" t="s">
        <v>1713</v>
      </c>
      <c r="B865" s="195" t="s">
        <v>1714</v>
      </c>
      <c r="C865" s="194" t="s">
        <v>287</v>
      </c>
      <c r="D865" s="161">
        <v>13626727.677511681</v>
      </c>
      <c r="E865" s="162"/>
      <c r="G865" s="95"/>
      <c r="H865" s="95"/>
      <c r="I865" s="97"/>
      <c r="J865" s="92"/>
      <c r="M865" s="92"/>
    </row>
    <row r="866" spans="1:13" ht="45" x14ac:dyDescent="0.2">
      <c r="A866" s="194" t="s">
        <v>1715</v>
      </c>
      <c r="B866" s="195" t="s">
        <v>1716</v>
      </c>
      <c r="C866" s="194" t="s">
        <v>287</v>
      </c>
      <c r="D866" s="161">
        <v>2661124.0273612803</v>
      </c>
      <c r="E866" s="162"/>
      <c r="G866" s="95"/>
      <c r="H866" s="95"/>
      <c r="I866" s="97"/>
      <c r="J866" s="92"/>
      <c r="M866" s="92"/>
    </row>
    <row r="867" spans="1:13" ht="30" x14ac:dyDescent="0.2">
      <c r="A867" s="194" t="s">
        <v>1717</v>
      </c>
      <c r="B867" s="195" t="s">
        <v>1718</v>
      </c>
      <c r="C867" s="194" t="s">
        <v>287</v>
      </c>
      <c r="D867" s="161">
        <v>84312.51689472</v>
      </c>
      <c r="E867" s="162"/>
      <c r="G867" s="95"/>
      <c r="H867" s="95"/>
      <c r="I867" s="97"/>
      <c r="J867" s="92"/>
      <c r="M867" s="92"/>
    </row>
    <row r="868" spans="1:13" ht="30" x14ac:dyDescent="0.2">
      <c r="A868" s="194" t="s">
        <v>1719</v>
      </c>
      <c r="B868" s="195" t="s">
        <v>1720</v>
      </c>
      <c r="C868" s="194" t="s">
        <v>287</v>
      </c>
      <c r="D868" s="161">
        <v>41610.33403392</v>
      </c>
      <c r="E868" s="162"/>
      <c r="G868" s="95"/>
      <c r="H868" s="95"/>
      <c r="I868" s="97"/>
      <c r="J868" s="92"/>
      <c r="M868" s="92"/>
    </row>
    <row r="869" spans="1:13" ht="30" x14ac:dyDescent="0.2">
      <c r="A869" s="194" t="s">
        <v>1721</v>
      </c>
      <c r="B869" s="195" t="s">
        <v>1722</v>
      </c>
      <c r="C869" s="194" t="s">
        <v>287</v>
      </c>
      <c r="D869" s="161">
        <v>247460.97561600001</v>
      </c>
      <c r="E869" s="162"/>
      <c r="G869" s="95"/>
      <c r="H869" s="95"/>
      <c r="I869" s="97"/>
      <c r="J869" s="92"/>
      <c r="M869" s="92"/>
    </row>
    <row r="870" spans="1:13" ht="30" x14ac:dyDescent="0.2">
      <c r="A870" s="194" t="s">
        <v>1723</v>
      </c>
      <c r="B870" s="195" t="s">
        <v>1724</v>
      </c>
      <c r="C870" s="194" t="s">
        <v>287</v>
      </c>
      <c r="D870" s="161">
        <v>175249.16425728</v>
      </c>
      <c r="E870" s="162"/>
      <c r="G870" s="95"/>
      <c r="H870" s="95"/>
      <c r="I870" s="97"/>
      <c r="J870" s="92"/>
      <c r="M870" s="92"/>
    </row>
    <row r="871" spans="1:13" ht="15" x14ac:dyDescent="0.2">
      <c r="A871" s="194" t="s">
        <v>1725</v>
      </c>
      <c r="B871" s="195" t="s">
        <v>1726</v>
      </c>
      <c r="C871" s="194" t="s">
        <v>362</v>
      </c>
      <c r="D871" s="161">
        <v>84488.302080000009</v>
      </c>
      <c r="E871" s="162"/>
      <c r="G871" s="95"/>
      <c r="H871" s="95"/>
      <c r="I871" s="97"/>
      <c r="J871" s="92"/>
      <c r="M871" s="92"/>
    </row>
    <row r="872" spans="1:13" ht="15" x14ac:dyDescent="0.2">
      <c r="A872" s="194" t="s">
        <v>1727</v>
      </c>
      <c r="B872" s="195" t="s">
        <v>1728</v>
      </c>
      <c r="C872" s="194" t="s">
        <v>287</v>
      </c>
      <c r="D872" s="161">
        <v>2450486.3342899201</v>
      </c>
      <c r="E872" s="162"/>
      <c r="G872" s="95"/>
      <c r="H872" s="95"/>
      <c r="I872" s="97"/>
      <c r="J872" s="92"/>
      <c r="M872" s="92"/>
    </row>
    <row r="873" spans="1:13" ht="15" x14ac:dyDescent="0.2">
      <c r="A873" s="194" t="s">
        <v>1729</v>
      </c>
      <c r="B873" s="196" t="s">
        <v>1730</v>
      </c>
      <c r="C873" s="194" t="s">
        <v>287</v>
      </c>
      <c r="D873" s="161">
        <v>449126.71662305278</v>
      </c>
      <c r="E873" s="162"/>
      <c r="G873" s="95"/>
      <c r="H873" s="95"/>
      <c r="I873" s="97"/>
      <c r="J873" s="92"/>
      <c r="M873" s="92"/>
    </row>
    <row r="874" spans="1:13" ht="30" x14ac:dyDescent="0.2">
      <c r="A874" s="194" t="s">
        <v>1731</v>
      </c>
      <c r="B874" s="196" t="s">
        <v>1732</v>
      </c>
      <c r="C874" s="194" t="s">
        <v>233</v>
      </c>
      <c r="D874" s="161">
        <v>19682.989055999999</v>
      </c>
      <c r="E874" s="162"/>
      <c r="G874" s="95"/>
      <c r="H874" s="95"/>
      <c r="I874" s="97"/>
      <c r="J874" s="92"/>
      <c r="M874" s="92"/>
    </row>
    <row r="875" spans="1:13" ht="15" x14ac:dyDescent="0.2">
      <c r="A875" s="194" t="s">
        <v>1733</v>
      </c>
      <c r="B875" s="197" t="s">
        <v>1734</v>
      </c>
      <c r="C875" s="194" t="s">
        <v>287</v>
      </c>
      <c r="D875" s="161">
        <v>1081920.6776832</v>
      </c>
      <c r="E875" s="162"/>
      <c r="G875" s="95"/>
      <c r="H875" s="95"/>
      <c r="I875" s="97"/>
      <c r="J875" s="92"/>
      <c r="M875" s="92"/>
    </row>
    <row r="876" spans="1:13" ht="45" x14ac:dyDescent="0.2">
      <c r="A876" s="194" t="s">
        <v>1735</v>
      </c>
      <c r="B876" s="195" t="s">
        <v>1736</v>
      </c>
      <c r="C876" s="194" t="s">
        <v>287</v>
      </c>
      <c r="D876" s="161">
        <v>2743115.4370559999</v>
      </c>
      <c r="E876" s="162"/>
      <c r="G876" s="95"/>
      <c r="H876" s="95"/>
      <c r="I876" s="97"/>
      <c r="J876" s="92"/>
      <c r="M876" s="92"/>
    </row>
    <row r="877" spans="1:13" ht="30" x14ac:dyDescent="0.2">
      <c r="A877" s="194" t="s">
        <v>1737</v>
      </c>
      <c r="B877" s="197" t="s">
        <v>1738</v>
      </c>
      <c r="C877" s="194" t="s">
        <v>287</v>
      </c>
      <c r="D877" s="161">
        <v>346494.88281600003</v>
      </c>
      <c r="E877" s="162"/>
      <c r="G877" s="95"/>
      <c r="H877" s="95"/>
      <c r="I877" s="97"/>
      <c r="J877" s="92"/>
      <c r="M877" s="92"/>
    </row>
    <row r="878" spans="1:13" ht="30" x14ac:dyDescent="0.2">
      <c r="A878" s="194" t="s">
        <v>1739</v>
      </c>
      <c r="B878" s="197" t="s">
        <v>1740</v>
      </c>
      <c r="C878" s="194" t="s">
        <v>287</v>
      </c>
      <c r="D878" s="161">
        <v>4023128.687616</v>
      </c>
      <c r="E878" s="162"/>
      <c r="G878" s="95"/>
      <c r="H878" s="95"/>
      <c r="I878" s="97"/>
      <c r="J878" s="92"/>
      <c r="M878" s="92"/>
    </row>
    <row r="879" spans="1:13" ht="105" x14ac:dyDescent="0.2">
      <c r="A879" s="194" t="s">
        <v>1741</v>
      </c>
      <c r="B879" s="197" t="s">
        <v>1742</v>
      </c>
      <c r="C879" s="194" t="s">
        <v>287</v>
      </c>
      <c r="D879" s="161">
        <v>74393.033164799999</v>
      </c>
      <c r="E879" s="162"/>
      <c r="G879" s="95"/>
      <c r="H879" s="95"/>
      <c r="I879" s="97"/>
      <c r="J879" s="92"/>
      <c r="M879" s="92"/>
    </row>
    <row r="880" spans="1:13" ht="31.25" customHeight="1" x14ac:dyDescent="0.2">
      <c r="A880" s="194" t="s">
        <v>1743</v>
      </c>
      <c r="B880" s="197" t="s">
        <v>1744</v>
      </c>
      <c r="C880" s="194" t="s">
        <v>287</v>
      </c>
      <c r="D880" s="161">
        <v>2351210</v>
      </c>
      <c r="E880" s="162"/>
      <c r="G880" s="95"/>
      <c r="H880" s="95"/>
      <c r="I880" s="97"/>
      <c r="J880" s="92"/>
      <c r="M880" s="92"/>
    </row>
    <row r="881" spans="1:13" ht="15" x14ac:dyDescent="0.2">
      <c r="A881" s="155" t="s">
        <v>127</v>
      </c>
      <c r="B881" s="166" t="s">
        <v>1745</v>
      </c>
      <c r="C881" s="191"/>
      <c r="D881" s="168"/>
      <c r="E881" s="172"/>
      <c r="G881" s="95"/>
      <c r="H881" s="95"/>
      <c r="I881" s="97"/>
      <c r="J881" s="92"/>
      <c r="M881" s="92"/>
    </row>
    <row r="882" spans="1:13" x14ac:dyDescent="0.2">
      <c r="A882" s="155"/>
      <c r="B882" s="166"/>
      <c r="C882" s="191"/>
      <c r="D882" s="168"/>
      <c r="E882" s="172"/>
      <c r="G882" s="95"/>
      <c r="H882" s="95"/>
      <c r="I882" s="97"/>
      <c r="J882" s="92"/>
      <c r="M882" s="92"/>
    </row>
    <row r="883" spans="1:13" ht="23.25" customHeight="1" x14ac:dyDescent="0.2">
      <c r="A883" s="194" t="s">
        <v>1746</v>
      </c>
      <c r="B883" s="195" t="s">
        <v>1747</v>
      </c>
      <c r="C883" s="194"/>
      <c r="D883" s="161"/>
      <c r="E883" s="162"/>
      <c r="G883" s="95"/>
      <c r="H883" s="95"/>
      <c r="I883" s="97"/>
      <c r="J883" s="92"/>
      <c r="M883" s="92"/>
    </row>
    <row r="884" spans="1:13" ht="23.25" customHeight="1" x14ac:dyDescent="0.2">
      <c r="A884" s="194"/>
      <c r="B884" s="195" t="e">
        <f>#REF!</f>
        <v>#REF!</v>
      </c>
      <c r="C884" s="194" t="s">
        <v>1748</v>
      </c>
      <c r="D884" s="198" t="e">
        <f>#REF!</f>
        <v>#REF!</v>
      </c>
      <c r="E884" s="162"/>
      <c r="G884" s="140"/>
      <c r="H884" s="95"/>
      <c r="I884" s="97"/>
      <c r="J884" s="92"/>
      <c r="M884" s="92"/>
    </row>
    <row r="885" spans="1:13" ht="23.25" customHeight="1" x14ac:dyDescent="0.2">
      <c r="A885" s="194"/>
      <c r="B885" s="195" t="e">
        <f>#REF!</f>
        <v>#REF!</v>
      </c>
      <c r="C885" s="194" t="s">
        <v>1748</v>
      </c>
      <c r="D885" s="198" t="e">
        <f>#REF!</f>
        <v>#REF!</v>
      </c>
      <c r="E885" s="162"/>
      <c r="G885" s="140"/>
      <c r="H885" s="95"/>
      <c r="I885" s="97"/>
      <c r="J885" s="92"/>
      <c r="M885" s="92"/>
    </row>
    <row r="886" spans="1:13" ht="23.25" customHeight="1" x14ac:dyDescent="0.2">
      <c r="A886" s="194"/>
      <c r="B886" s="195" t="e">
        <f>#REF!</f>
        <v>#REF!</v>
      </c>
      <c r="C886" s="194" t="s">
        <v>1748</v>
      </c>
      <c r="D886" s="198" t="e">
        <f>#REF!</f>
        <v>#REF!</v>
      </c>
      <c r="E886" s="162"/>
      <c r="G886" s="140"/>
      <c r="H886" s="95"/>
      <c r="I886" s="97"/>
      <c r="J886" s="92"/>
      <c r="M886" s="92"/>
    </row>
    <row r="887" spans="1:13" ht="23.25" customHeight="1" x14ac:dyDescent="0.2">
      <c r="A887" s="194"/>
      <c r="B887" s="195" t="e">
        <f>#REF!</f>
        <v>#REF!</v>
      </c>
      <c r="C887" s="194" t="s">
        <v>1748</v>
      </c>
      <c r="D887" s="198" t="e">
        <f>#REF!</f>
        <v>#REF!</v>
      </c>
      <c r="E887" s="162"/>
      <c r="G887" s="140"/>
      <c r="H887" s="95"/>
      <c r="I887" s="97"/>
      <c r="J887" s="92"/>
      <c r="M887" s="92"/>
    </row>
    <row r="888" spans="1:13" ht="23.25" customHeight="1" x14ac:dyDescent="0.2">
      <c r="A888" s="194"/>
      <c r="B888" s="195" t="e">
        <f>#REF!</f>
        <v>#REF!</v>
      </c>
      <c r="C888" s="194" t="s">
        <v>1748</v>
      </c>
      <c r="D888" s="198" t="e">
        <f>#REF!</f>
        <v>#REF!</v>
      </c>
      <c r="E888" s="162"/>
      <c r="G888" s="140"/>
      <c r="H888" s="95"/>
      <c r="I888" s="97"/>
      <c r="J888" s="92"/>
      <c r="M888" s="92"/>
    </row>
    <row r="889" spans="1:13" ht="23.25" customHeight="1" x14ac:dyDescent="0.2">
      <c r="A889" s="194"/>
      <c r="B889" s="195" t="s">
        <v>1749</v>
      </c>
      <c r="C889" s="194"/>
      <c r="D889" s="198"/>
      <c r="E889" s="162"/>
      <c r="G889" s="140"/>
      <c r="H889" s="95"/>
      <c r="I889" s="97"/>
      <c r="J889" s="92"/>
      <c r="M889" s="92"/>
    </row>
    <row r="890" spans="1:13" ht="23.25" customHeight="1" x14ac:dyDescent="0.2">
      <c r="A890" s="194"/>
      <c r="B890" s="195" t="e">
        <f>#REF!</f>
        <v>#REF!</v>
      </c>
      <c r="C890" s="194" t="s">
        <v>1748</v>
      </c>
      <c r="D890" s="198" t="e">
        <f>#REF!</f>
        <v>#REF!</v>
      </c>
      <c r="E890" s="162"/>
      <c r="G890" s="140"/>
      <c r="H890" s="95"/>
      <c r="I890" s="97"/>
      <c r="J890" s="92"/>
      <c r="M890" s="92"/>
    </row>
    <row r="891" spans="1:13" ht="20.25" customHeight="1" x14ac:dyDescent="0.2">
      <c r="A891" s="194"/>
      <c r="B891" s="195" t="e">
        <f>#REF!</f>
        <v>#REF!</v>
      </c>
      <c r="C891" s="194" t="s">
        <v>1748</v>
      </c>
      <c r="D891" s="198" t="e">
        <f>#REF!</f>
        <v>#REF!</v>
      </c>
      <c r="E891" s="162"/>
      <c r="G891" s="140"/>
      <c r="H891" s="95"/>
      <c r="I891" s="97"/>
      <c r="J891" s="92"/>
      <c r="M891" s="92"/>
    </row>
    <row r="892" spans="1:13" ht="18" customHeight="1" x14ac:dyDescent="0.2">
      <c r="A892" s="194"/>
      <c r="B892" s="195" t="e">
        <f>#REF!</f>
        <v>#REF!</v>
      </c>
      <c r="C892" s="194" t="s">
        <v>1748</v>
      </c>
      <c r="D892" s="198" t="e">
        <f>#REF!</f>
        <v>#REF!</v>
      </c>
      <c r="E892" s="162"/>
      <c r="G892" s="140"/>
      <c r="H892" s="95"/>
      <c r="I892" s="97"/>
      <c r="J892" s="92"/>
      <c r="M892" s="92"/>
    </row>
    <row r="893" spans="1:13" ht="20.25" customHeight="1" x14ac:dyDescent="0.2">
      <c r="A893" s="194"/>
      <c r="B893" s="195" t="e">
        <f>#REF!</f>
        <v>#REF!</v>
      </c>
      <c r="C893" s="194" t="s">
        <v>1748</v>
      </c>
      <c r="D893" s="198" t="e">
        <f>#REF!</f>
        <v>#REF!</v>
      </c>
      <c r="E893" s="162"/>
      <c r="G893" s="95"/>
      <c r="H893" s="95"/>
      <c r="I893" s="97"/>
      <c r="J893" s="92"/>
      <c r="M893" s="92"/>
    </row>
    <row r="894" spans="1:13" ht="20.25" customHeight="1" x14ac:dyDescent="0.2">
      <c r="A894" s="194"/>
      <c r="B894" s="195" t="e">
        <f>#REF!</f>
        <v>#REF!</v>
      </c>
      <c r="C894" s="194" t="s">
        <v>1748</v>
      </c>
      <c r="D894" s="198" t="e">
        <f>#REF!</f>
        <v>#REF!</v>
      </c>
      <c r="E894" s="162"/>
      <c r="G894" s="95"/>
      <c r="H894" s="95"/>
      <c r="I894" s="97"/>
      <c r="J894" s="92"/>
      <c r="M894" s="92"/>
    </row>
    <row r="895" spans="1:13" ht="20.25" customHeight="1" x14ac:dyDescent="0.2">
      <c r="A895" s="194"/>
      <c r="B895" s="195" t="e">
        <f>#REF!</f>
        <v>#REF!</v>
      </c>
      <c r="C895" s="194" t="s">
        <v>1748</v>
      </c>
      <c r="D895" s="198" t="e">
        <f>#REF!</f>
        <v>#REF!</v>
      </c>
      <c r="E895" s="162"/>
      <c r="G895" s="141"/>
      <c r="H895" s="95"/>
      <c r="I895" s="97"/>
      <c r="J895" s="92"/>
      <c r="M895" s="92"/>
    </row>
    <row r="896" spans="1:13" ht="20.25" customHeight="1" x14ac:dyDescent="0.2">
      <c r="A896" s="194"/>
      <c r="B896" s="195" t="e">
        <f>#REF!</f>
        <v>#REF!</v>
      </c>
      <c r="C896" s="194" t="s">
        <v>1748</v>
      </c>
      <c r="D896" s="198" t="e">
        <f>#REF!</f>
        <v>#REF!</v>
      </c>
      <c r="E896" s="162"/>
      <c r="G896" s="141"/>
      <c r="H896" s="95"/>
      <c r="I896" s="97"/>
      <c r="J896" s="92"/>
      <c r="M896" s="92"/>
    </row>
    <row r="897" spans="1:13" ht="21.75" customHeight="1" x14ac:dyDescent="0.2">
      <c r="A897" s="194"/>
      <c r="B897" s="195" t="e">
        <f>#REF!</f>
        <v>#REF!</v>
      </c>
      <c r="C897" s="194" t="s">
        <v>1748</v>
      </c>
      <c r="D897" s="198" t="e">
        <f>#REF!</f>
        <v>#REF!</v>
      </c>
      <c r="E897" s="162"/>
      <c r="G897" s="141"/>
      <c r="H897" s="95"/>
      <c r="I897" s="97"/>
      <c r="J897" s="92"/>
      <c r="M897" s="92"/>
    </row>
    <row r="898" spans="1:13" ht="24" customHeight="1" x14ac:dyDescent="0.2">
      <c r="A898" s="194"/>
      <c r="B898" s="195" t="e">
        <f>#REF!</f>
        <v>#REF!</v>
      </c>
      <c r="C898" s="194" t="s">
        <v>1748</v>
      </c>
      <c r="D898" s="198" t="e">
        <f>#REF!</f>
        <v>#REF!</v>
      </c>
      <c r="E898" s="162"/>
      <c r="G898" s="141"/>
      <c r="H898" s="95"/>
      <c r="I898" s="97"/>
      <c r="J898" s="92"/>
      <c r="M898" s="92"/>
    </row>
    <row r="899" spans="1:13" ht="24" customHeight="1" x14ac:dyDescent="0.2">
      <c r="A899" s="194"/>
      <c r="B899" s="195" t="e">
        <f>#REF!</f>
        <v>#REF!</v>
      </c>
      <c r="C899" s="194" t="s">
        <v>1748</v>
      </c>
      <c r="D899" s="198" t="e">
        <f>#REF!</f>
        <v>#REF!</v>
      </c>
      <c r="E899" s="162"/>
      <c r="G899" s="141"/>
      <c r="H899" s="95"/>
      <c r="I899" s="97"/>
      <c r="J899" s="92"/>
      <c r="M899" s="92"/>
    </row>
    <row r="900" spans="1:13" ht="24" customHeight="1" x14ac:dyDescent="0.2">
      <c r="A900" s="194"/>
      <c r="B900" s="195" t="e">
        <f>#REF!</f>
        <v>#REF!</v>
      </c>
      <c r="C900" s="194" t="s">
        <v>1748</v>
      </c>
      <c r="D900" s="198" t="e">
        <f>#REF!</f>
        <v>#REF!</v>
      </c>
      <c r="E900" s="162"/>
      <c r="G900" s="141"/>
      <c r="H900" s="95"/>
      <c r="I900" s="97"/>
      <c r="J900" s="92"/>
      <c r="M900" s="92"/>
    </row>
    <row r="901" spans="1:13" ht="24" customHeight="1" x14ac:dyDescent="0.2">
      <c r="A901" s="194"/>
      <c r="B901" s="195"/>
      <c r="C901" s="194"/>
      <c r="D901" s="161"/>
      <c r="E901" s="162"/>
      <c r="G901" s="141"/>
      <c r="H901" s="95"/>
      <c r="I901" s="97"/>
      <c r="J901" s="92"/>
      <c r="M901" s="92"/>
    </row>
    <row r="902" spans="1:13" ht="33.75" customHeight="1" x14ac:dyDescent="0.2">
      <c r="A902" s="456" t="s">
        <v>1750</v>
      </c>
      <c r="B902" s="456"/>
      <c r="C902" s="456"/>
      <c r="D902" s="456"/>
      <c r="E902" s="456"/>
      <c r="G902" s="141"/>
    </row>
    <row r="903" spans="1:13" ht="12.75" customHeight="1" x14ac:dyDescent="0.2">
      <c r="A903" s="433" t="s">
        <v>1751</v>
      </c>
      <c r="B903" s="434"/>
      <c r="C903" s="434"/>
      <c r="D903" s="434"/>
      <c r="E903" s="435"/>
      <c r="G903" s="141"/>
    </row>
    <row r="904" spans="1:13" ht="12.75" customHeight="1" x14ac:dyDescent="0.2">
      <c r="A904" s="433" t="s">
        <v>1752</v>
      </c>
      <c r="B904" s="434"/>
      <c r="C904" s="434"/>
      <c r="D904" s="434"/>
      <c r="E904" s="435"/>
      <c r="G904" s="141"/>
    </row>
    <row r="905" spans="1:13" ht="12.75" customHeight="1" x14ac:dyDescent="0.2">
      <c r="A905" s="433" t="s">
        <v>1753</v>
      </c>
      <c r="B905" s="434"/>
      <c r="C905" s="434"/>
      <c r="D905" s="434"/>
      <c r="E905" s="435"/>
      <c r="G905" s="141"/>
    </row>
    <row r="906" spans="1:13" ht="87.75" customHeight="1" x14ac:dyDescent="0.2">
      <c r="A906" s="433" t="s">
        <v>1754</v>
      </c>
      <c r="B906" s="434"/>
      <c r="C906" s="434"/>
      <c r="D906" s="434"/>
      <c r="E906" s="435"/>
    </row>
    <row r="907" spans="1:13" ht="12.75" customHeight="1" x14ac:dyDescent="0.2">
      <c r="A907" s="433" t="s">
        <v>1755</v>
      </c>
      <c r="B907" s="434"/>
      <c r="C907" s="434"/>
      <c r="D907" s="434"/>
      <c r="E907" s="435"/>
    </row>
    <row r="908" spans="1:13" ht="12.75" customHeight="1" x14ac:dyDescent="0.2">
      <c r="A908" s="433" t="s">
        <v>1756</v>
      </c>
      <c r="B908" s="434"/>
      <c r="C908" s="434"/>
      <c r="D908" s="434"/>
      <c r="E908" s="435"/>
    </row>
    <row r="909" spans="1:13" ht="12.75" customHeight="1" x14ac:dyDescent="0.2">
      <c r="A909" s="433" t="s">
        <v>1757</v>
      </c>
      <c r="B909" s="434"/>
      <c r="C909" s="434"/>
      <c r="D909" s="434"/>
      <c r="E909" s="435"/>
    </row>
    <row r="910" spans="1:13" x14ac:dyDescent="0.2">
      <c r="A910" s="41"/>
      <c r="B910" s="46"/>
      <c r="C910" s="45"/>
      <c r="D910" s="86"/>
      <c r="E910" s="45"/>
    </row>
    <row r="911" spans="1:13" ht="22.5" customHeight="1" x14ac:dyDescent="0.2">
      <c r="A911" s="436" t="s">
        <v>1758</v>
      </c>
      <c r="B911" s="437"/>
      <c r="C911" s="437"/>
      <c r="D911" s="437"/>
      <c r="E911" s="438"/>
    </row>
    <row r="912" spans="1:13" ht="22.5" customHeight="1" x14ac:dyDescent="0.2">
      <c r="A912" s="439"/>
      <c r="B912" s="440"/>
      <c r="C912" s="440"/>
      <c r="D912" s="440"/>
      <c r="E912" s="441"/>
    </row>
    <row r="913" spans="1:13" x14ac:dyDescent="0.2">
      <c r="A913" s="41"/>
      <c r="B913" s="46"/>
      <c r="C913" s="46"/>
      <c r="D913" s="87"/>
      <c r="E913" s="46"/>
    </row>
    <row r="914" spans="1:13" s="81" customFormat="1" x14ac:dyDescent="0.2">
      <c r="A914" s="199"/>
      <c r="B914" s="73"/>
      <c r="C914" s="74"/>
      <c r="D914" s="88"/>
      <c r="E914" s="200"/>
      <c r="J914" s="84"/>
      <c r="M914" s="84"/>
    </row>
    <row r="915" spans="1:13" s="81" customFormat="1" x14ac:dyDescent="0.2">
      <c r="A915" s="448" t="s">
        <v>1759</v>
      </c>
      <c r="B915" s="449"/>
      <c r="C915" s="449"/>
      <c r="D915" s="449"/>
      <c r="E915" s="450"/>
      <c r="J915" s="84"/>
      <c r="M915" s="84"/>
    </row>
    <row r="916" spans="1:13" s="81" customFormat="1" x14ac:dyDescent="0.2">
      <c r="A916" s="75"/>
      <c r="B916" s="76"/>
      <c r="C916" s="77"/>
      <c r="D916" s="89"/>
      <c r="E916" s="78"/>
      <c r="J916" s="84"/>
      <c r="M916" s="84"/>
    </row>
    <row r="917" spans="1:13" s="81" customFormat="1" x14ac:dyDescent="0.2">
      <c r="A917" s="79"/>
      <c r="B917" s="76"/>
      <c r="C917" s="80"/>
      <c r="D917" s="90"/>
      <c r="E917" s="78"/>
      <c r="J917" s="84"/>
      <c r="M917" s="84"/>
    </row>
    <row r="918" spans="1:13" s="81" customFormat="1" x14ac:dyDescent="0.2">
      <c r="A918" s="448" t="s">
        <v>1760</v>
      </c>
      <c r="B918" s="449"/>
      <c r="C918" s="449"/>
      <c r="D918" s="449"/>
      <c r="E918" s="450"/>
      <c r="J918" s="84"/>
      <c r="M918" s="84"/>
    </row>
    <row r="919" spans="1:13" s="81" customFormat="1" x14ac:dyDescent="0.2">
      <c r="A919" s="448"/>
      <c r="B919" s="449"/>
      <c r="C919" s="449"/>
      <c r="D919" s="449"/>
      <c r="E919" s="450"/>
      <c r="J919" s="84"/>
      <c r="M919" s="84"/>
    </row>
    <row r="920" spans="1:13" s="81" customFormat="1" x14ac:dyDescent="0.2">
      <c r="A920" s="448"/>
      <c r="B920" s="449"/>
      <c r="C920" s="449"/>
      <c r="D920" s="449"/>
      <c r="E920" s="450"/>
      <c r="J920" s="84"/>
      <c r="M920" s="84"/>
    </row>
    <row r="921" spans="1:13" s="81" customFormat="1" x14ac:dyDescent="0.2">
      <c r="A921" s="448" t="s">
        <v>1761</v>
      </c>
      <c r="B921" s="449"/>
      <c r="C921" s="449"/>
      <c r="D921" s="449"/>
      <c r="E921" s="450"/>
      <c r="J921" s="84"/>
      <c r="M921" s="84"/>
    </row>
    <row r="922" spans="1:13" s="81" customFormat="1" x14ac:dyDescent="0.2">
      <c r="A922" s="448"/>
      <c r="B922" s="449"/>
      <c r="C922" s="449"/>
      <c r="D922" s="449"/>
      <c r="E922" s="450"/>
      <c r="J922" s="84"/>
      <c r="M922" s="84"/>
    </row>
    <row r="923" spans="1:13" s="81" customFormat="1" x14ac:dyDescent="0.2">
      <c r="A923" s="448" t="s">
        <v>1762</v>
      </c>
      <c r="B923" s="449"/>
      <c r="C923" s="449"/>
      <c r="D923" s="449"/>
      <c r="E923" s="450"/>
      <c r="J923" s="84"/>
      <c r="M923" s="84"/>
    </row>
    <row r="924" spans="1:13" s="81" customFormat="1" x14ac:dyDescent="0.2">
      <c r="A924" s="451"/>
      <c r="B924" s="452"/>
      <c r="C924" s="452"/>
      <c r="D924" s="452"/>
      <c r="E924" s="453"/>
      <c r="J924" s="84"/>
      <c r="M924" s="84"/>
    </row>
    <row r="925" spans="1:13" x14ac:dyDescent="0.2">
      <c r="A925" s="41"/>
      <c r="B925" s="47"/>
      <c r="C925" s="42"/>
      <c r="D925" s="86"/>
      <c r="E925" s="42"/>
    </row>
    <row r="926" spans="1:13" ht="12.75" customHeight="1" x14ac:dyDescent="0.2">
      <c r="A926" s="442" t="s">
        <v>1763</v>
      </c>
      <c r="B926" s="443"/>
      <c r="C926" s="443"/>
      <c r="D926" s="443"/>
      <c r="E926" s="444"/>
    </row>
    <row r="927" spans="1:13" x14ac:dyDescent="0.2">
      <c r="A927" s="445"/>
      <c r="B927" s="446"/>
      <c r="C927" s="446"/>
      <c r="D927" s="446"/>
      <c r="E927" s="447"/>
    </row>
  </sheetData>
  <sheetProtection sort="0" autoFilter="0" pivotTables="0"/>
  <autoFilter ref="A11:E909" xr:uid="{00000000-0009-0000-0000-000002000000}"/>
  <mergeCells count="24">
    <mergeCell ref="A905:E905"/>
    <mergeCell ref="A906:E906"/>
    <mergeCell ref="A907:E907"/>
    <mergeCell ref="A903:E903"/>
    <mergeCell ref="A904:E904"/>
    <mergeCell ref="A2:E2"/>
    <mergeCell ref="A6:E6"/>
    <mergeCell ref="A902:E902"/>
    <mergeCell ref="A7:E8"/>
    <mergeCell ref="A5:E5"/>
    <mergeCell ref="A4:E4"/>
    <mergeCell ref="A3:E3"/>
    <mergeCell ref="A908:E908"/>
    <mergeCell ref="A909:E909"/>
    <mergeCell ref="A911:E912"/>
    <mergeCell ref="A926:E927"/>
    <mergeCell ref="A915:E915"/>
    <mergeCell ref="A918:E918"/>
    <mergeCell ref="A919:E919"/>
    <mergeCell ref="A920:E920"/>
    <mergeCell ref="A921:E921"/>
    <mergeCell ref="A922:E922"/>
    <mergeCell ref="A923:E923"/>
    <mergeCell ref="A924:E924"/>
  </mergeCells>
  <phoneticPr fontId="17" type="noConversion"/>
  <pageMargins left="0.7" right="0.7" top="0.75" bottom="0.75" header="0.3" footer="0.3"/>
  <pageSetup paperSize="9" scale="73" orientation="portrait" r:id="rId1"/>
  <rowBreaks count="1" manualBreakCount="1">
    <brk id="835"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3:E36"/>
  <sheetViews>
    <sheetView workbookViewId="0">
      <selection activeCell="D1892" sqref="D1892"/>
    </sheetView>
  </sheetViews>
  <sheetFormatPr baseColWidth="10" defaultColWidth="11.5" defaultRowHeight="15" x14ac:dyDescent="0.2"/>
  <cols>
    <col min="2" max="2" width="15.83203125" customWidth="1"/>
    <col min="3" max="3" width="13" customWidth="1"/>
    <col min="4" max="4" width="23.6640625" customWidth="1"/>
    <col min="5" max="5" width="21.83203125" customWidth="1"/>
  </cols>
  <sheetData>
    <row r="3" spans="2:5" ht="17" x14ac:dyDescent="0.2">
      <c r="B3" s="461" t="s">
        <v>2367</v>
      </c>
      <c r="C3" s="461"/>
      <c r="D3" s="461"/>
      <c r="E3" s="461"/>
    </row>
    <row r="4" spans="2:5" s="136" customFormat="1" ht="32" x14ac:dyDescent="0.2">
      <c r="B4" s="135" t="s">
        <v>2368</v>
      </c>
      <c r="C4" s="135" t="s">
        <v>2369</v>
      </c>
      <c r="D4" s="135" t="s">
        <v>2370</v>
      </c>
      <c r="E4" s="135" t="s">
        <v>2371</v>
      </c>
    </row>
    <row r="5" spans="2:5" x14ac:dyDescent="0.2">
      <c r="B5" s="137" t="s">
        <v>2372</v>
      </c>
      <c r="C5" s="137" t="s">
        <v>2373</v>
      </c>
      <c r="D5" s="137" t="s">
        <v>2374</v>
      </c>
      <c r="E5" s="137">
        <v>52.3</v>
      </c>
    </row>
    <row r="6" spans="2:5" x14ac:dyDescent="0.2">
      <c r="B6" s="137" t="s">
        <v>2372</v>
      </c>
      <c r="C6" s="137" t="s">
        <v>2373</v>
      </c>
      <c r="D6" s="137" t="s">
        <v>2375</v>
      </c>
      <c r="E6" s="137">
        <v>51.7</v>
      </c>
    </row>
    <row r="7" spans="2:5" x14ac:dyDescent="0.2">
      <c r="B7" s="137" t="s">
        <v>2372</v>
      </c>
      <c r="C7" s="137" t="s">
        <v>2373</v>
      </c>
      <c r="D7" s="137" t="s">
        <v>2376</v>
      </c>
      <c r="E7" s="137">
        <v>56.4</v>
      </c>
    </row>
    <row r="8" spans="2:5" x14ac:dyDescent="0.2">
      <c r="B8" s="137" t="s">
        <v>2372</v>
      </c>
      <c r="C8" s="137" t="s">
        <v>2373</v>
      </c>
      <c r="D8" s="137" t="s">
        <v>2377</v>
      </c>
      <c r="E8" s="137">
        <v>55.7</v>
      </c>
    </row>
    <row r="9" spans="2:5" x14ac:dyDescent="0.2">
      <c r="B9" s="137" t="s">
        <v>2372</v>
      </c>
      <c r="C9" s="137" t="s">
        <v>2373</v>
      </c>
      <c r="D9" s="137" t="s">
        <v>2378</v>
      </c>
      <c r="E9" s="137">
        <v>79.2</v>
      </c>
    </row>
    <row r="10" spans="2:5" x14ac:dyDescent="0.2">
      <c r="B10" s="462" t="s">
        <v>2379</v>
      </c>
      <c r="C10" s="462"/>
      <c r="D10" s="462"/>
      <c r="E10" s="138">
        <f>AVERAGE(E5:E9)</f>
        <v>59.06</v>
      </c>
    </row>
    <row r="11" spans="2:5" x14ac:dyDescent="0.2">
      <c r="B11" s="462" t="s">
        <v>2380</v>
      </c>
      <c r="C11" s="462"/>
      <c r="D11" s="462"/>
      <c r="E11" s="134">
        <v>74091.839999999997</v>
      </c>
    </row>
    <row r="12" spans="2:5" x14ac:dyDescent="0.2">
      <c r="B12" s="462" t="s">
        <v>2381</v>
      </c>
      <c r="C12" s="462"/>
      <c r="D12" s="462"/>
      <c r="E12" s="134">
        <f>+E10*E11</f>
        <v>4375864.0703999996</v>
      </c>
    </row>
    <row r="14" spans="2:5" ht="17" x14ac:dyDescent="0.2">
      <c r="B14" s="463" t="s">
        <v>2382</v>
      </c>
      <c r="C14" s="463"/>
      <c r="D14" s="463"/>
      <c r="E14" s="463"/>
    </row>
    <row r="15" spans="2:5" ht="17" x14ac:dyDescent="0.2">
      <c r="B15" s="463" t="s">
        <v>2383</v>
      </c>
      <c r="C15" s="463"/>
      <c r="D15" s="463"/>
      <c r="E15" s="463"/>
    </row>
    <row r="18" spans="2:5" x14ac:dyDescent="0.2">
      <c r="B18" s="461" t="s">
        <v>2384</v>
      </c>
      <c r="C18" s="461"/>
      <c r="D18" s="461"/>
      <c r="E18" s="461"/>
    </row>
    <row r="19" spans="2:5" ht="32" x14ac:dyDescent="0.2">
      <c r="B19" s="135" t="s">
        <v>2368</v>
      </c>
      <c r="C19" s="135" t="s">
        <v>2385</v>
      </c>
      <c r="D19" s="135" t="s">
        <v>2386</v>
      </c>
      <c r="E19" s="135" t="s">
        <v>2371</v>
      </c>
    </row>
    <row r="20" spans="2:5" x14ac:dyDescent="0.2">
      <c r="B20" s="137" t="s">
        <v>2372</v>
      </c>
      <c r="C20" s="137" t="s">
        <v>2387</v>
      </c>
      <c r="D20" s="137" t="s">
        <v>2388</v>
      </c>
      <c r="E20" s="137">
        <v>2.7</v>
      </c>
    </row>
    <row r="21" spans="2:5" x14ac:dyDescent="0.2">
      <c r="B21" s="137" t="s">
        <v>2372</v>
      </c>
      <c r="C21" s="137" t="s">
        <v>2387</v>
      </c>
      <c r="D21" s="137" t="s">
        <v>2389</v>
      </c>
      <c r="E21" s="137">
        <v>4.8</v>
      </c>
    </row>
    <row r="22" spans="2:5" x14ac:dyDescent="0.2">
      <c r="B22" s="137" t="s">
        <v>2372</v>
      </c>
      <c r="C22" s="137" t="s">
        <v>2387</v>
      </c>
      <c r="D22" s="137" t="s">
        <v>2390</v>
      </c>
      <c r="E22" s="137">
        <v>15.1</v>
      </c>
    </row>
    <row r="23" spans="2:5" x14ac:dyDescent="0.2">
      <c r="B23" s="137" t="s">
        <v>2372</v>
      </c>
      <c r="C23" s="137" t="s">
        <v>2387</v>
      </c>
      <c r="D23" s="137" t="s">
        <v>2391</v>
      </c>
      <c r="E23" s="137">
        <v>11.4</v>
      </c>
    </row>
    <row r="24" spans="2:5" x14ac:dyDescent="0.2">
      <c r="B24" s="137" t="s">
        <v>2372</v>
      </c>
      <c r="C24" s="137" t="s">
        <v>2387</v>
      </c>
      <c r="D24" s="137" t="s">
        <v>2392</v>
      </c>
      <c r="E24" s="137">
        <v>5.0999999999999996</v>
      </c>
    </row>
    <row r="25" spans="2:5" x14ac:dyDescent="0.2">
      <c r="B25" s="137" t="s">
        <v>2372</v>
      </c>
      <c r="C25" s="137" t="s">
        <v>2387</v>
      </c>
      <c r="D25" s="137" t="s">
        <v>2393</v>
      </c>
      <c r="E25" s="137">
        <v>20.2</v>
      </c>
    </row>
    <row r="26" spans="2:5" x14ac:dyDescent="0.2">
      <c r="B26" s="137" t="s">
        <v>2372</v>
      </c>
      <c r="C26" s="137" t="s">
        <v>2387</v>
      </c>
      <c r="D26" s="137" t="s">
        <v>2394</v>
      </c>
      <c r="E26" s="137">
        <v>12.5</v>
      </c>
    </row>
    <row r="27" spans="2:5" x14ac:dyDescent="0.2">
      <c r="B27" s="137" t="s">
        <v>2372</v>
      </c>
      <c r="C27" s="137" t="s">
        <v>2387</v>
      </c>
      <c r="D27" s="137" t="s">
        <v>2395</v>
      </c>
      <c r="E27" s="137">
        <v>5.6</v>
      </c>
    </row>
    <row r="28" spans="2:5" x14ac:dyDescent="0.2">
      <c r="B28" s="137" t="s">
        <v>2372</v>
      </c>
      <c r="C28" s="137" t="s">
        <v>2387</v>
      </c>
      <c r="D28" s="137" t="s">
        <v>2396</v>
      </c>
      <c r="E28" s="137">
        <v>2.6</v>
      </c>
    </row>
    <row r="29" spans="2:5" x14ac:dyDescent="0.2">
      <c r="B29" s="137" t="s">
        <v>2372</v>
      </c>
      <c r="C29" s="137" t="s">
        <v>2387</v>
      </c>
      <c r="D29" s="137" t="s">
        <v>2397</v>
      </c>
      <c r="E29" s="137">
        <v>1.5</v>
      </c>
    </row>
    <row r="30" spans="2:5" x14ac:dyDescent="0.2">
      <c r="B30" s="137" t="s">
        <v>2372</v>
      </c>
      <c r="C30" s="137" t="s">
        <v>2387</v>
      </c>
      <c r="D30" s="137" t="s">
        <v>2378</v>
      </c>
      <c r="E30" s="137">
        <v>23.6</v>
      </c>
    </row>
    <row r="31" spans="2:5" x14ac:dyDescent="0.2">
      <c r="D31" s="138" t="s">
        <v>2379</v>
      </c>
      <c r="E31" s="139">
        <f>AVERAGE(E20:E30)</f>
        <v>9.5545454545454547</v>
      </c>
    </row>
    <row r="32" spans="2:5" x14ac:dyDescent="0.2">
      <c r="B32" s="462" t="s">
        <v>2380</v>
      </c>
      <c r="C32" s="462"/>
      <c r="D32" s="462"/>
      <c r="E32" s="134">
        <v>74091.839999999997</v>
      </c>
    </row>
    <row r="33" spans="2:5" x14ac:dyDescent="0.2">
      <c r="B33" s="462" t="s">
        <v>2398</v>
      </c>
      <c r="C33" s="462"/>
      <c r="D33" s="462"/>
      <c r="E33" s="134">
        <f>+E31*E32</f>
        <v>707913.85309090908</v>
      </c>
    </row>
    <row r="35" spans="2:5" ht="17" x14ac:dyDescent="0.2">
      <c r="B35" s="463" t="s">
        <v>2382</v>
      </c>
      <c r="C35" s="463"/>
      <c r="D35" s="463"/>
      <c r="E35" s="463"/>
    </row>
    <row r="36" spans="2:5" ht="17" x14ac:dyDescent="0.2">
      <c r="B36" s="463" t="s">
        <v>2383</v>
      </c>
      <c r="C36" s="463"/>
      <c r="D36" s="463"/>
      <c r="E36" s="463"/>
    </row>
  </sheetData>
  <mergeCells count="11">
    <mergeCell ref="B15:E15"/>
    <mergeCell ref="B3:E3"/>
    <mergeCell ref="B10:D10"/>
    <mergeCell ref="B11:D11"/>
    <mergeCell ref="B12:D12"/>
    <mergeCell ref="B14:E14"/>
    <mergeCell ref="B18:E18"/>
    <mergeCell ref="B32:D32"/>
    <mergeCell ref="B33:D33"/>
    <mergeCell ref="B35:E35"/>
    <mergeCell ref="B36:E36"/>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C8BFA7432F9DE4CB53FFBF4F0FB6868" ma:contentTypeVersion="15" ma:contentTypeDescription="Crear nuevo documento." ma:contentTypeScope="" ma:versionID="da6886ea5e67519143738a5d53edc2bb">
  <xsd:schema xmlns:xsd="http://www.w3.org/2001/XMLSchema" xmlns:xs="http://www.w3.org/2001/XMLSchema" xmlns:p="http://schemas.microsoft.com/office/2006/metadata/properties" xmlns:ns2="58156d2d-e8f6-4ac0-a052-aadd086832e0" xmlns:ns3="b6dcc51e-8bbb-4b6d-bb44-83085fb7b896" targetNamespace="http://schemas.microsoft.com/office/2006/metadata/properties" ma:root="true" ma:fieldsID="739adc10a7f81b0b55d957c24f3b0f85" ns2:_="" ns3:_="">
    <xsd:import namespace="58156d2d-e8f6-4ac0-a052-aadd086832e0"/>
    <xsd:import namespace="b6dcc51e-8bbb-4b6d-bb44-83085fb7b89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156d2d-e8f6-4ac0-a052-aadd086832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a4e7c8d-c71a-4b82-8d30-07c91351688e"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6dcc51e-8bbb-4b6d-bb44-83085fb7b896"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5c2e4fd2-85b2-40c9-b8d8-349c9f5e57b6}" ma:internalName="TaxCatchAll" ma:showField="CatchAllData" ma:web="b6dcc51e-8bbb-4b6d-bb44-83085fb7b8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6dcc51e-8bbb-4b6d-bb44-83085fb7b896" xsi:nil="true"/>
    <lcf76f155ced4ddcb4097134ff3c332f xmlns="58156d2d-e8f6-4ac0-a052-aadd086832e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9E095D5-7848-4AFB-A6AB-3E2975F8A2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156d2d-e8f6-4ac0-a052-aadd086832e0"/>
    <ds:schemaRef ds:uri="b6dcc51e-8bbb-4b6d-bb44-83085fb7b8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D7FC2DB-3F12-41E1-821E-B56AEB6AC4B8}">
  <ds:schemaRef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b6dcc51e-8bbb-4b6d-bb44-83085fb7b896"/>
    <ds:schemaRef ds:uri="http://purl.org/dc/terms/"/>
    <ds:schemaRef ds:uri="58156d2d-e8f6-4ac0-a052-aadd086832e0"/>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CFC03E27-FAAC-4455-BB63-9876B3068C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PRESUPUESTO OFICIAL</vt:lpstr>
      <vt:lpstr>PROPUESTA ECONOMICA</vt:lpstr>
      <vt:lpstr>APUS</vt:lpstr>
      <vt:lpstr>INSUMOS</vt:lpstr>
      <vt:lpstr>DISTANCIAS_MVR</vt:lpstr>
      <vt:lpstr>INSUMOS!Área_de_impresión</vt:lpstr>
      <vt:lpstr>'PRESUPUESTO OFICIAL'!Área_de_impresión</vt:lpstr>
      <vt:lpstr>'PROPUESTA ECONOMICA'!Área_de_impresión</vt:lpstr>
      <vt:lpstr>'PRESUPUESTO OFICIAL'!Títulos_a_imprimir</vt:lpstr>
      <vt:lpstr>'PROPUESTA ECONOMICA'!Títulos_a_imprimir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CAMILA ESPINOSA SANCHEZ</dc:creator>
  <cp:keywords/>
  <dc:description/>
  <cp:lastModifiedBy>MONICA ANDREA MALDONADO ROJAS</cp:lastModifiedBy>
  <cp:revision/>
  <dcterms:created xsi:type="dcterms:W3CDTF">2021-10-28T18:07:38Z</dcterms:created>
  <dcterms:modified xsi:type="dcterms:W3CDTF">2026-07-07T18:34:41Z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0x010100CC8BFA7432F9DE4CB53FFBF4F0FB6868</vt:lpwstr>
  </property>
  <property fmtid="{D5CDD505-2E9C-101B-9397-08002B2CF9AE}" pid="3" name="MediaServiceImageTags">
    <vt:lpwstr/>
  </property>
</Properties>
</file>