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esktop-44019qx\InfoContrat\ESTUDIOS DE MERCADO CAMILA EN PROCESO\3. SOCIAL\35. CONCURSO DE BANDAS\"/>
    </mc:Choice>
  </mc:AlternateContent>
  <xr:revisionPtr revIDLastSave="0" documentId="13_ncr:1_{7BBC7EDD-C2F2-4994-AE5A-B3418828050D}" xr6:coauthVersionLast="47" xr6:coauthVersionMax="47" xr10:uidLastSave="{00000000-0000-0000-0000-000000000000}"/>
  <bookViews>
    <workbookView xWindow="-120" yWindow="-120" windowWidth="29040" windowHeight="15840" activeTab="2" xr2:uid="{EAB23ADB-25B1-402F-B8F7-A3E866594A67}"/>
  </bookViews>
  <sheets>
    <sheet name="COTIZACIONES" sheetId="4" r:id="rId1"/>
    <sheet name="HISTORICOS" sheetId="1" r:id="rId2"/>
    <sheet name="PRESUPUESTO OFICIAL" sheetId="5" r:id="rId3"/>
  </sheets>
  <definedNames>
    <definedName name="_xlnm._FilterDatabase" localSheetId="0" hidden="1">COTIZACIONES!$AB$1:$AB$49</definedName>
    <definedName name="_xlnm._FilterDatabase" localSheetId="1" hidden="1">HISTORICOS!$R$1:$R$42</definedName>
    <definedName name="_xlnm._FilterDatabase" localSheetId="2" hidden="1">'PRESUPUESTO OFICIAL'!$Z$1:$Z$85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57" i="5" l="1"/>
  <c r="G41" i="1"/>
  <c r="H41" i="1" s="1"/>
  <c r="I41" i="1" s="1"/>
  <c r="H40" i="1"/>
  <c r="G40" i="1"/>
  <c r="G39" i="1"/>
  <c r="H39" i="1" s="1"/>
  <c r="I39" i="1" s="1"/>
  <c r="G38" i="1"/>
  <c r="H38" i="1" s="1"/>
  <c r="I38" i="1" s="1"/>
  <c r="G37" i="1"/>
  <c r="H37" i="1" s="1"/>
  <c r="I37" i="1" s="1"/>
  <c r="H36" i="1"/>
  <c r="G36" i="1"/>
  <c r="G35" i="1"/>
  <c r="H35" i="1" s="1"/>
  <c r="I35" i="1" s="1"/>
  <c r="G34" i="1"/>
  <c r="H34" i="1" s="1"/>
  <c r="I34" i="1" s="1"/>
  <c r="G33" i="1"/>
  <c r="H33" i="1" s="1"/>
  <c r="I33" i="1" s="1"/>
  <c r="G32" i="1"/>
  <c r="H32" i="1" s="1"/>
  <c r="I32" i="1" s="1"/>
  <c r="G31" i="1"/>
  <c r="H31" i="1" s="1"/>
  <c r="I31" i="1" s="1"/>
  <c r="G30" i="1"/>
  <c r="H30" i="1" s="1"/>
  <c r="I30" i="1" s="1"/>
  <c r="G29" i="1"/>
  <c r="H29" i="1" s="1"/>
  <c r="I29" i="1" s="1"/>
  <c r="G28" i="1"/>
  <c r="H28" i="1" s="1"/>
  <c r="I28" i="1" s="1"/>
  <c r="G27" i="1"/>
  <c r="H27" i="1" s="1"/>
  <c r="I27" i="1" s="1"/>
  <c r="G26" i="1"/>
  <c r="H26" i="1" s="1"/>
  <c r="I26" i="1" s="1"/>
  <c r="G25" i="1"/>
  <c r="H25" i="1" s="1"/>
  <c r="I25" i="1" s="1"/>
  <c r="G24" i="1"/>
  <c r="H24" i="1" s="1"/>
  <c r="I24" i="1" s="1"/>
  <c r="G23" i="1"/>
  <c r="H23" i="1" s="1"/>
  <c r="I23" i="1" s="1"/>
  <c r="I42" i="1" s="1"/>
  <c r="G22" i="1"/>
  <c r="H22" i="1" s="1"/>
  <c r="I22" i="1" s="1"/>
  <c r="G21" i="1"/>
  <c r="H21" i="1" s="1"/>
  <c r="I21" i="1" s="1"/>
  <c r="G20" i="1"/>
  <c r="H20" i="1" s="1"/>
  <c r="I20" i="1" s="1"/>
  <c r="G18" i="1"/>
  <c r="H18" i="1" s="1"/>
  <c r="I18" i="1" s="1"/>
  <c r="G17" i="1"/>
  <c r="H17" i="1" s="1"/>
  <c r="I17" i="1" s="1"/>
  <c r="H16" i="1"/>
  <c r="G16" i="1"/>
  <c r="G15" i="1"/>
  <c r="H15" i="1" s="1"/>
  <c r="I15" i="1" s="1"/>
  <c r="H14" i="1"/>
  <c r="G14" i="1"/>
  <c r="G13" i="1"/>
  <c r="H13" i="1" s="1"/>
  <c r="I13" i="1" s="1"/>
  <c r="G12" i="1"/>
  <c r="H12" i="1" s="1"/>
  <c r="I12" i="1" s="1"/>
  <c r="H11" i="1"/>
  <c r="G11" i="1"/>
  <c r="G10" i="1"/>
  <c r="H10" i="1" s="1"/>
  <c r="I10" i="1" s="1"/>
  <c r="H9" i="1"/>
  <c r="G9" i="1"/>
  <c r="V49" i="5"/>
  <c r="W49" i="5" s="1"/>
  <c r="X49" i="5" s="1"/>
  <c r="V48" i="5"/>
  <c r="W48" i="5" s="1"/>
  <c r="X48" i="5" s="1"/>
  <c r="V47" i="5"/>
  <c r="W47" i="5" s="1"/>
  <c r="X47" i="5" s="1"/>
  <c r="V46" i="5"/>
  <c r="W46" i="5" s="1"/>
  <c r="X46" i="5" s="1"/>
  <c r="V44" i="5"/>
  <c r="W44" i="5" s="1"/>
  <c r="X44" i="5" s="1"/>
  <c r="V43" i="5"/>
  <c r="W43" i="5" s="1"/>
  <c r="X43" i="5" s="1"/>
  <c r="V42" i="5"/>
  <c r="W42" i="5" s="1"/>
  <c r="X42" i="5" s="1"/>
  <c r="V41" i="5"/>
  <c r="W41" i="5" s="1"/>
  <c r="X41" i="5" s="1"/>
  <c r="V40" i="5"/>
  <c r="W40" i="5" s="1"/>
  <c r="X40" i="5" s="1"/>
  <c r="V39" i="5"/>
  <c r="W39" i="5"/>
  <c r="X39" i="5"/>
  <c r="V38" i="5"/>
  <c r="W38" i="5" s="1"/>
  <c r="X38" i="5" s="1"/>
  <c r="V37" i="5"/>
  <c r="W37" i="5" s="1"/>
  <c r="X37" i="5" s="1"/>
  <c r="V36" i="5"/>
  <c r="W36" i="5" s="1"/>
  <c r="X36" i="5" s="1"/>
  <c r="V35" i="5"/>
  <c r="W35" i="5" s="1"/>
  <c r="X35" i="5" s="1"/>
  <c r="V34" i="5"/>
  <c r="W34" i="5" s="1"/>
  <c r="X34" i="5" s="1"/>
  <c r="V33" i="5"/>
  <c r="W33" i="5" s="1"/>
  <c r="X33" i="5" s="1"/>
  <c r="V32" i="5"/>
  <c r="W32" i="5" s="1"/>
  <c r="X32" i="5" s="1"/>
  <c r="V31" i="5"/>
  <c r="W31" i="5" s="1"/>
  <c r="X31" i="5" s="1"/>
  <c r="V30" i="5"/>
  <c r="W30" i="5" s="1"/>
  <c r="X30" i="5" s="1"/>
  <c r="V29" i="5"/>
  <c r="W29" i="5" s="1"/>
  <c r="X29" i="5" s="1"/>
  <c r="V28" i="5"/>
  <c r="W28" i="5" s="1"/>
  <c r="X28" i="5" s="1"/>
  <c r="V27" i="5"/>
  <c r="W27" i="5" s="1"/>
  <c r="X27" i="5" s="1"/>
  <c r="V26" i="5"/>
  <c r="W26" i="5" s="1"/>
  <c r="X26" i="5" s="1"/>
  <c r="V25" i="5"/>
  <c r="W25" i="5" s="1"/>
  <c r="X25" i="5" s="1"/>
  <c r="V5" i="5"/>
  <c r="V18" i="5"/>
  <c r="W18" i="5" s="1"/>
  <c r="X18" i="5" s="1"/>
  <c r="V17" i="5"/>
  <c r="W17" i="5" s="1"/>
  <c r="X17" i="5" s="1"/>
  <c r="V16" i="5"/>
  <c r="W16" i="5" s="1"/>
  <c r="X16" i="5" s="1"/>
  <c r="V15" i="5"/>
  <c r="W15" i="5" s="1"/>
  <c r="X15" i="5" s="1"/>
  <c r="V14" i="5"/>
  <c r="W14" i="5" s="1"/>
  <c r="X14" i="5" s="1"/>
  <c r="V13" i="5"/>
  <c r="W13" i="5" s="1"/>
  <c r="X13" i="5" s="1"/>
  <c r="V12" i="5"/>
  <c r="W12" i="5" s="1"/>
  <c r="X12" i="5" s="1"/>
  <c r="V11" i="5"/>
  <c r="W11" i="5" s="1"/>
  <c r="X11" i="5" s="1"/>
  <c r="V10" i="5"/>
  <c r="W10" i="5" s="1"/>
  <c r="X10" i="5" s="1"/>
  <c r="V9" i="5"/>
  <c r="W9" i="5" s="1"/>
  <c r="X9" i="5" s="1"/>
  <c r="V8" i="5"/>
  <c r="W8" i="5" s="1"/>
  <c r="X8" i="5" s="1"/>
  <c r="V7" i="5"/>
  <c r="W7" i="5" s="1"/>
  <c r="X7" i="5" s="1"/>
  <c r="V6" i="5"/>
  <c r="W6" i="5" s="1"/>
  <c r="X6" i="5" s="1"/>
  <c r="W5" i="5"/>
  <c r="X5" i="5" s="1"/>
  <c r="I40" i="1"/>
  <c r="I36" i="1"/>
  <c r="I16" i="1"/>
  <c r="I14" i="1"/>
  <c r="I11" i="1"/>
  <c r="I9" i="1"/>
  <c r="I8" i="1"/>
  <c r="I7" i="1"/>
  <c r="I6" i="1"/>
  <c r="I5" i="1"/>
  <c r="V76" i="5"/>
  <c r="W76" i="5" s="1"/>
  <c r="V75" i="5"/>
  <c r="W75" i="5" s="1"/>
  <c r="V74" i="5"/>
  <c r="W74" i="5" s="1"/>
  <c r="V73" i="5"/>
  <c r="W73" i="5" s="1"/>
  <c r="V72" i="5"/>
  <c r="W72" i="5" s="1"/>
  <c r="V71" i="5"/>
  <c r="W71" i="5" s="1"/>
  <c r="V70" i="5"/>
  <c r="W70" i="5" s="1"/>
  <c r="V69" i="5"/>
  <c r="W69" i="5" s="1"/>
  <c r="V67" i="5"/>
  <c r="W67" i="5" s="1"/>
  <c r="V66" i="5"/>
  <c r="W66" i="5" s="1"/>
  <c r="V65" i="5"/>
  <c r="W65" i="5" s="1"/>
  <c r="V64" i="5"/>
  <c r="W64" i="5" s="1"/>
  <c r="V63" i="5"/>
  <c r="W63" i="5" s="1"/>
  <c r="V62" i="5"/>
  <c r="W62" i="5" s="1"/>
  <c r="V61" i="5"/>
  <c r="W61" i="5" s="1"/>
  <c r="V60" i="5"/>
  <c r="W60" i="5" s="1"/>
  <c r="V59" i="5"/>
  <c r="W59" i="5" s="1"/>
  <c r="V58" i="5"/>
  <c r="W58" i="5" s="1"/>
  <c r="V57" i="5"/>
  <c r="W57" i="5" s="1"/>
  <c r="V55" i="5"/>
  <c r="W55" i="5" s="1"/>
  <c r="V54" i="5"/>
  <c r="W54" i="5" s="1"/>
  <c r="V53" i="5"/>
  <c r="W53" i="5" s="1"/>
  <c r="V52" i="5"/>
  <c r="W52" i="5" s="1"/>
  <c r="V51" i="5"/>
  <c r="W51" i="5" s="1"/>
  <c r="V45" i="5"/>
  <c r="W45" i="5"/>
  <c r="Q49" i="5"/>
  <c r="R49" i="5"/>
  <c r="S49" i="5"/>
  <c r="Q48" i="5"/>
  <c r="R48" i="5" s="1"/>
  <c r="S48" i="5" s="1"/>
  <c r="Q47" i="5"/>
  <c r="R47" i="5"/>
  <c r="S47" i="5" s="1"/>
  <c r="S77" i="5" s="1"/>
  <c r="Q46" i="5"/>
  <c r="R46" i="5"/>
  <c r="S46" i="5"/>
  <c r="Q44" i="5"/>
  <c r="R44" i="5"/>
  <c r="S44" i="5"/>
  <c r="Q43" i="5"/>
  <c r="R43" i="5"/>
  <c r="S43" i="5"/>
  <c r="Q42" i="5"/>
  <c r="R42" i="5"/>
  <c r="S42" i="5"/>
  <c r="Q41" i="5"/>
  <c r="R41" i="5" s="1"/>
  <c r="S41" i="5" s="1"/>
  <c r="Q40" i="5"/>
  <c r="R40" i="5" s="1"/>
  <c r="S40" i="5" s="1"/>
  <c r="L49" i="5"/>
  <c r="M49" i="5"/>
  <c r="N49" i="5"/>
  <c r="L48" i="5"/>
  <c r="M48" i="5"/>
  <c r="N48" i="5"/>
  <c r="L47" i="5"/>
  <c r="M47" i="5"/>
  <c r="N47" i="5"/>
  <c r="L46" i="5"/>
  <c r="M46" i="5"/>
  <c r="N46" i="5"/>
  <c r="G49" i="5"/>
  <c r="H49" i="5"/>
  <c r="I49" i="5"/>
  <c r="G48" i="5"/>
  <c r="H48" i="5"/>
  <c r="I48" i="5" s="1"/>
  <c r="G47" i="5"/>
  <c r="H47" i="5"/>
  <c r="I47" i="5"/>
  <c r="G46" i="5"/>
  <c r="H46" i="5"/>
  <c r="I46" i="5"/>
  <c r="L44" i="5"/>
  <c r="M44" i="5"/>
  <c r="N44" i="5"/>
  <c r="L43" i="5"/>
  <c r="M43" i="5"/>
  <c r="N43" i="5"/>
  <c r="L42" i="5"/>
  <c r="M42" i="5"/>
  <c r="N42" i="5"/>
  <c r="L41" i="5"/>
  <c r="M41" i="5"/>
  <c r="N41" i="5"/>
  <c r="L40" i="5"/>
  <c r="M40" i="5"/>
  <c r="N40" i="5"/>
  <c r="G44" i="5"/>
  <c r="H44" i="5" s="1"/>
  <c r="I44" i="5" s="1"/>
  <c r="G43" i="5"/>
  <c r="H43" i="5" s="1"/>
  <c r="I43" i="5" s="1"/>
  <c r="G42" i="5"/>
  <c r="H42" i="5"/>
  <c r="I42" i="5"/>
  <c r="G41" i="5"/>
  <c r="H41" i="5"/>
  <c r="I41" i="5"/>
  <c r="G40" i="5"/>
  <c r="H40" i="5"/>
  <c r="I40" i="5"/>
  <c r="L37" i="5"/>
  <c r="M37" i="5" s="1"/>
  <c r="N37" i="5" s="1"/>
  <c r="L36" i="5"/>
  <c r="M36" i="5" s="1"/>
  <c r="N36" i="5" s="1"/>
  <c r="L35" i="5"/>
  <c r="M35" i="5" s="1"/>
  <c r="N35" i="5" s="1"/>
  <c r="L34" i="5"/>
  <c r="M34" i="5" s="1"/>
  <c r="N34" i="5" s="1"/>
  <c r="L33" i="5"/>
  <c r="M33" i="5" s="1"/>
  <c r="N33" i="5" s="1"/>
  <c r="L32" i="5"/>
  <c r="M32" i="5" s="1"/>
  <c r="N32" i="5" s="1"/>
  <c r="L31" i="5"/>
  <c r="M31" i="5" s="1"/>
  <c r="N31" i="5" s="1"/>
  <c r="L30" i="5"/>
  <c r="M30" i="5" s="1"/>
  <c r="N30" i="5" s="1"/>
  <c r="L29" i="5"/>
  <c r="M29" i="5" s="1"/>
  <c r="N29" i="5" s="1"/>
  <c r="L28" i="5"/>
  <c r="M28" i="5" s="1"/>
  <c r="N28" i="5" s="1"/>
  <c r="L27" i="5"/>
  <c r="M27" i="5" s="1"/>
  <c r="N27" i="5" s="1"/>
  <c r="L26" i="5"/>
  <c r="M26" i="5" s="1"/>
  <c r="N26" i="5" s="1"/>
  <c r="G37" i="5"/>
  <c r="H37" i="5" s="1"/>
  <c r="I37" i="5" s="1"/>
  <c r="G36" i="5"/>
  <c r="H36" i="5" s="1"/>
  <c r="I36" i="5" s="1"/>
  <c r="G35" i="5"/>
  <c r="H35" i="5" s="1"/>
  <c r="I35" i="5" s="1"/>
  <c r="G34" i="5"/>
  <c r="H34" i="5" s="1"/>
  <c r="I34" i="5" s="1"/>
  <c r="G33" i="5"/>
  <c r="H33" i="5" s="1"/>
  <c r="I33" i="5" s="1"/>
  <c r="G32" i="5"/>
  <c r="H32" i="5" s="1"/>
  <c r="I32" i="5" s="1"/>
  <c r="G31" i="5"/>
  <c r="H31" i="5" s="1"/>
  <c r="I31" i="5" s="1"/>
  <c r="G30" i="5"/>
  <c r="H30" i="5" s="1"/>
  <c r="I30" i="5" s="1"/>
  <c r="G29" i="5"/>
  <c r="H29" i="5" s="1"/>
  <c r="I29" i="5" s="1"/>
  <c r="G28" i="5"/>
  <c r="H28" i="5" s="1"/>
  <c r="I28" i="5" s="1"/>
  <c r="G27" i="5"/>
  <c r="H27" i="5" s="1"/>
  <c r="I27" i="5" s="1"/>
  <c r="G26" i="5"/>
  <c r="H26" i="5" s="1"/>
  <c r="I26" i="5" s="1"/>
  <c r="Q37" i="5"/>
  <c r="R37" i="5" s="1"/>
  <c r="S37" i="5" s="1"/>
  <c r="Q36" i="5"/>
  <c r="R36" i="5" s="1"/>
  <c r="S36" i="5" s="1"/>
  <c r="Q35" i="5"/>
  <c r="R35" i="5" s="1"/>
  <c r="S35" i="5" s="1"/>
  <c r="Q34" i="5"/>
  <c r="R34" i="5" s="1"/>
  <c r="S34" i="5" s="1"/>
  <c r="Q33" i="5"/>
  <c r="R33" i="5" s="1"/>
  <c r="S33" i="5" s="1"/>
  <c r="Q32" i="5"/>
  <c r="R32" i="5" s="1"/>
  <c r="S32" i="5" s="1"/>
  <c r="Q31" i="5"/>
  <c r="R31" i="5" s="1"/>
  <c r="S31" i="5" s="1"/>
  <c r="Q30" i="5"/>
  <c r="R30" i="5" s="1"/>
  <c r="S30" i="5" s="1"/>
  <c r="Q29" i="5"/>
  <c r="R29" i="5" s="1"/>
  <c r="S29" i="5" s="1"/>
  <c r="Q28" i="5"/>
  <c r="R28" i="5" s="1"/>
  <c r="S28" i="5" s="1"/>
  <c r="Q27" i="5"/>
  <c r="R27" i="5" s="1"/>
  <c r="S27" i="5" s="1"/>
  <c r="Q26" i="5"/>
  <c r="R26" i="5"/>
  <c r="S26" i="5"/>
  <c r="Q25" i="5"/>
  <c r="R25" i="5"/>
  <c r="S25" i="5"/>
  <c r="G8" i="1"/>
  <c r="G7" i="1"/>
  <c r="G6" i="1"/>
  <c r="G5" i="1"/>
  <c r="L25" i="5"/>
  <c r="M25" i="5"/>
  <c r="N25" i="5"/>
  <c r="G25" i="5"/>
  <c r="H25" i="5"/>
  <c r="I25" i="5"/>
  <c r="G20" i="5"/>
  <c r="AE25" i="5"/>
  <c r="AF25" i="5" s="1"/>
  <c r="AG25" i="5" s="1"/>
  <c r="AE18" i="5"/>
  <c r="AF18" i="5" s="1"/>
  <c r="AG18" i="5" s="1"/>
  <c r="M5" i="1"/>
  <c r="AD76" i="5"/>
  <c r="AC76" i="5"/>
  <c r="AB76" i="5"/>
  <c r="AA76" i="5"/>
  <c r="Z76" i="5"/>
  <c r="Q76" i="5"/>
  <c r="R76" i="5" s="1"/>
  <c r="S76" i="5" s="1"/>
  <c r="L76" i="5"/>
  <c r="M76" i="5" s="1"/>
  <c r="N76" i="5" s="1"/>
  <c r="G76" i="5"/>
  <c r="H76" i="5" s="1"/>
  <c r="I76" i="5" s="1"/>
  <c r="AD75" i="5"/>
  <c r="AC75" i="5"/>
  <c r="AB75" i="5"/>
  <c r="AA75" i="5"/>
  <c r="Z75" i="5"/>
  <c r="Q75" i="5"/>
  <c r="R75" i="5" s="1"/>
  <c r="S75" i="5" s="1"/>
  <c r="L75" i="5"/>
  <c r="M75" i="5" s="1"/>
  <c r="N75" i="5" s="1"/>
  <c r="G75" i="5"/>
  <c r="H75" i="5" s="1"/>
  <c r="I75" i="5" s="1"/>
  <c r="AD74" i="5"/>
  <c r="AC74" i="5"/>
  <c r="AB74" i="5"/>
  <c r="AA74" i="5"/>
  <c r="Z74" i="5"/>
  <c r="Q74" i="5"/>
  <c r="R74" i="5" s="1"/>
  <c r="S74" i="5" s="1"/>
  <c r="L74" i="5"/>
  <c r="M74" i="5" s="1"/>
  <c r="N74" i="5" s="1"/>
  <c r="G74" i="5"/>
  <c r="H74" i="5" s="1"/>
  <c r="I74" i="5" s="1"/>
  <c r="AD73" i="5"/>
  <c r="AC73" i="5"/>
  <c r="AB73" i="5"/>
  <c r="AA73" i="5"/>
  <c r="Z73" i="5"/>
  <c r="Q73" i="5"/>
  <c r="R73" i="5" s="1"/>
  <c r="S73" i="5" s="1"/>
  <c r="L73" i="5"/>
  <c r="M73" i="5" s="1"/>
  <c r="N73" i="5" s="1"/>
  <c r="G73" i="5"/>
  <c r="H73" i="5" s="1"/>
  <c r="I73" i="5" s="1"/>
  <c r="AD72" i="5"/>
  <c r="AC72" i="5"/>
  <c r="AB72" i="5"/>
  <c r="AA72" i="5"/>
  <c r="Z72" i="5"/>
  <c r="Q72" i="5"/>
  <c r="R72" i="5" s="1"/>
  <c r="S72" i="5" s="1"/>
  <c r="L72" i="5"/>
  <c r="M72" i="5" s="1"/>
  <c r="N72" i="5" s="1"/>
  <c r="G72" i="5"/>
  <c r="H72" i="5" s="1"/>
  <c r="I72" i="5" s="1"/>
  <c r="AD71" i="5"/>
  <c r="AC71" i="5"/>
  <c r="AB71" i="5"/>
  <c r="AA71" i="5"/>
  <c r="Z71" i="5"/>
  <c r="Q71" i="5"/>
  <c r="R71" i="5" s="1"/>
  <c r="S71" i="5" s="1"/>
  <c r="L71" i="5"/>
  <c r="M71" i="5" s="1"/>
  <c r="N71" i="5" s="1"/>
  <c r="G71" i="5"/>
  <c r="H71" i="5" s="1"/>
  <c r="I71" i="5" s="1"/>
  <c r="AD70" i="5"/>
  <c r="AC70" i="5"/>
  <c r="AB70" i="5"/>
  <c r="AA70" i="5"/>
  <c r="Z70" i="5"/>
  <c r="Q70" i="5"/>
  <c r="R70" i="5" s="1"/>
  <c r="S70" i="5" s="1"/>
  <c r="L70" i="5"/>
  <c r="M70" i="5" s="1"/>
  <c r="N70" i="5" s="1"/>
  <c r="G70" i="5"/>
  <c r="H70" i="5" s="1"/>
  <c r="I70" i="5" s="1"/>
  <c r="AD69" i="5"/>
  <c r="AC69" i="5"/>
  <c r="AB69" i="5"/>
  <c r="AA69" i="5"/>
  <c r="Z69" i="5"/>
  <c r="Q69" i="5"/>
  <c r="R69" i="5" s="1"/>
  <c r="S69" i="5" s="1"/>
  <c r="L69" i="5"/>
  <c r="M69" i="5" s="1"/>
  <c r="N69" i="5" s="1"/>
  <c r="G69" i="5"/>
  <c r="H69" i="5" s="1"/>
  <c r="I69" i="5" s="1"/>
  <c r="AB68" i="5"/>
  <c r="AA68" i="5"/>
  <c r="Z68" i="5"/>
  <c r="AD67" i="5"/>
  <c r="AC67" i="5"/>
  <c r="AB67" i="5"/>
  <c r="AA67" i="5"/>
  <c r="Z67" i="5"/>
  <c r="Q67" i="5"/>
  <c r="R67" i="5" s="1"/>
  <c r="S67" i="5" s="1"/>
  <c r="L67" i="5"/>
  <c r="M67" i="5" s="1"/>
  <c r="N67" i="5" s="1"/>
  <c r="G67" i="5"/>
  <c r="H67" i="5" s="1"/>
  <c r="I67" i="5" s="1"/>
  <c r="AD66" i="5"/>
  <c r="AC66" i="5"/>
  <c r="AB66" i="5"/>
  <c r="AA66" i="5"/>
  <c r="Z66" i="5"/>
  <c r="Q66" i="5"/>
  <c r="R66" i="5" s="1"/>
  <c r="S66" i="5" s="1"/>
  <c r="L66" i="5"/>
  <c r="M66" i="5" s="1"/>
  <c r="N66" i="5" s="1"/>
  <c r="G66" i="5"/>
  <c r="H66" i="5" s="1"/>
  <c r="I66" i="5" s="1"/>
  <c r="AD65" i="5"/>
  <c r="AC65" i="5"/>
  <c r="AB65" i="5"/>
  <c r="AA65" i="5"/>
  <c r="Z65" i="5"/>
  <c r="Q65" i="5"/>
  <c r="R65" i="5" s="1"/>
  <c r="S65" i="5" s="1"/>
  <c r="L65" i="5"/>
  <c r="M65" i="5" s="1"/>
  <c r="N65" i="5" s="1"/>
  <c r="G65" i="5"/>
  <c r="H65" i="5" s="1"/>
  <c r="I65" i="5" s="1"/>
  <c r="AD64" i="5"/>
  <c r="AC64" i="5"/>
  <c r="AB64" i="5"/>
  <c r="AA64" i="5"/>
  <c r="Z64" i="5"/>
  <c r="Q64" i="5"/>
  <c r="R64" i="5" s="1"/>
  <c r="S64" i="5" s="1"/>
  <c r="L64" i="5"/>
  <c r="M64" i="5" s="1"/>
  <c r="N64" i="5" s="1"/>
  <c r="G64" i="5"/>
  <c r="H64" i="5" s="1"/>
  <c r="I64" i="5" s="1"/>
  <c r="AD63" i="5"/>
  <c r="AC63" i="5"/>
  <c r="AB63" i="5"/>
  <c r="AA63" i="5"/>
  <c r="Z63" i="5"/>
  <c r="Q63" i="5"/>
  <c r="R63" i="5" s="1"/>
  <c r="S63" i="5" s="1"/>
  <c r="L63" i="5"/>
  <c r="M63" i="5" s="1"/>
  <c r="N63" i="5" s="1"/>
  <c r="G63" i="5"/>
  <c r="H63" i="5" s="1"/>
  <c r="I63" i="5" s="1"/>
  <c r="AD62" i="5"/>
  <c r="AC62" i="5"/>
  <c r="AB62" i="5"/>
  <c r="AA62" i="5"/>
  <c r="Z62" i="5"/>
  <c r="Q62" i="5"/>
  <c r="R62" i="5" s="1"/>
  <c r="S62" i="5" s="1"/>
  <c r="L62" i="5"/>
  <c r="M62" i="5" s="1"/>
  <c r="N62" i="5" s="1"/>
  <c r="G62" i="5"/>
  <c r="H62" i="5" s="1"/>
  <c r="I62" i="5" s="1"/>
  <c r="AD61" i="5"/>
  <c r="AC61" i="5"/>
  <c r="AB61" i="5"/>
  <c r="AA61" i="5"/>
  <c r="Z61" i="5"/>
  <c r="Q61" i="5"/>
  <c r="R61" i="5" s="1"/>
  <c r="S61" i="5" s="1"/>
  <c r="L61" i="5"/>
  <c r="M61" i="5" s="1"/>
  <c r="N61" i="5" s="1"/>
  <c r="G61" i="5"/>
  <c r="H61" i="5" s="1"/>
  <c r="I61" i="5" s="1"/>
  <c r="AD60" i="5"/>
  <c r="AC60" i="5"/>
  <c r="AB60" i="5"/>
  <c r="AA60" i="5"/>
  <c r="Z60" i="5"/>
  <c r="Q60" i="5"/>
  <c r="R60" i="5" s="1"/>
  <c r="S60" i="5" s="1"/>
  <c r="L60" i="5"/>
  <c r="M60" i="5" s="1"/>
  <c r="N60" i="5" s="1"/>
  <c r="G60" i="5"/>
  <c r="H60" i="5" s="1"/>
  <c r="I60" i="5" s="1"/>
  <c r="AD59" i="5"/>
  <c r="AC59" i="5"/>
  <c r="AB59" i="5"/>
  <c r="AA59" i="5"/>
  <c r="Z59" i="5"/>
  <c r="Q59" i="5"/>
  <c r="R59" i="5" s="1"/>
  <c r="S59" i="5" s="1"/>
  <c r="L59" i="5"/>
  <c r="M59" i="5" s="1"/>
  <c r="N59" i="5" s="1"/>
  <c r="G59" i="5"/>
  <c r="H59" i="5" s="1"/>
  <c r="I59" i="5" s="1"/>
  <c r="AD58" i="5"/>
  <c r="AC58" i="5"/>
  <c r="AB58" i="5"/>
  <c r="AA58" i="5"/>
  <c r="Z58" i="5"/>
  <c r="Q58" i="5"/>
  <c r="R58" i="5" s="1"/>
  <c r="S58" i="5" s="1"/>
  <c r="L58" i="5"/>
  <c r="M58" i="5" s="1"/>
  <c r="N58" i="5" s="1"/>
  <c r="G58" i="5"/>
  <c r="H58" i="5" s="1"/>
  <c r="I58" i="5" s="1"/>
  <c r="AD57" i="5"/>
  <c r="AB57" i="5"/>
  <c r="AA57" i="5"/>
  <c r="Z57" i="5"/>
  <c r="Q57" i="5"/>
  <c r="R57" i="5" s="1"/>
  <c r="S57" i="5" s="1"/>
  <c r="L57" i="5"/>
  <c r="M57" i="5" s="1"/>
  <c r="N57" i="5" s="1"/>
  <c r="G57" i="5"/>
  <c r="H57" i="5" s="1"/>
  <c r="I57" i="5" s="1"/>
  <c r="AB56" i="5"/>
  <c r="AA56" i="5"/>
  <c r="Z56" i="5"/>
  <c r="AD55" i="5"/>
  <c r="AC55" i="5"/>
  <c r="AB55" i="5"/>
  <c r="AA55" i="5"/>
  <c r="Z55" i="5"/>
  <c r="Q55" i="5"/>
  <c r="R55" i="5" s="1"/>
  <c r="S55" i="5" s="1"/>
  <c r="L55" i="5"/>
  <c r="M55" i="5" s="1"/>
  <c r="N55" i="5" s="1"/>
  <c r="G55" i="5"/>
  <c r="H55" i="5" s="1"/>
  <c r="I55" i="5" s="1"/>
  <c r="AD54" i="5"/>
  <c r="AC54" i="5"/>
  <c r="AB54" i="5"/>
  <c r="AA54" i="5"/>
  <c r="Z54" i="5"/>
  <c r="Q54" i="5"/>
  <c r="R54" i="5" s="1"/>
  <c r="S54" i="5" s="1"/>
  <c r="L54" i="5"/>
  <c r="M54" i="5" s="1"/>
  <c r="N54" i="5" s="1"/>
  <c r="G54" i="5"/>
  <c r="H54" i="5" s="1"/>
  <c r="I54" i="5" s="1"/>
  <c r="AD53" i="5"/>
  <c r="AC53" i="5"/>
  <c r="AB53" i="5"/>
  <c r="AA53" i="5"/>
  <c r="Z53" i="5"/>
  <c r="Q53" i="5"/>
  <c r="R53" i="5" s="1"/>
  <c r="S53" i="5" s="1"/>
  <c r="L53" i="5"/>
  <c r="M53" i="5" s="1"/>
  <c r="N53" i="5" s="1"/>
  <c r="G53" i="5"/>
  <c r="H53" i="5" s="1"/>
  <c r="I53" i="5" s="1"/>
  <c r="AD52" i="5"/>
  <c r="AC52" i="5"/>
  <c r="AA52" i="5"/>
  <c r="Z52" i="5"/>
  <c r="Q52" i="5"/>
  <c r="R52" i="5" s="1"/>
  <c r="S52" i="5" s="1"/>
  <c r="L52" i="5"/>
  <c r="M52" i="5" s="1"/>
  <c r="N52" i="5" s="1"/>
  <c r="G52" i="5"/>
  <c r="H52" i="5" s="1"/>
  <c r="I52" i="5" s="1"/>
  <c r="AD51" i="5"/>
  <c r="AC51" i="5"/>
  <c r="AB51" i="5"/>
  <c r="AA51" i="5"/>
  <c r="Z51" i="5"/>
  <c r="Q51" i="5"/>
  <c r="R51" i="5" s="1"/>
  <c r="S51" i="5" s="1"/>
  <c r="L51" i="5"/>
  <c r="M51" i="5" s="1"/>
  <c r="N51" i="5" s="1"/>
  <c r="G51" i="5"/>
  <c r="H51" i="5" s="1"/>
  <c r="I51" i="5" s="1"/>
  <c r="Z50" i="5"/>
  <c r="AE49" i="5"/>
  <c r="AF49" i="5" s="1"/>
  <c r="AB49" i="5"/>
  <c r="AA49" i="5"/>
  <c r="Z49" i="5"/>
  <c r="AE48" i="5"/>
  <c r="AF48" i="5" s="1"/>
  <c r="AB48" i="5"/>
  <c r="AA48" i="5"/>
  <c r="Z48" i="5"/>
  <c r="AE47" i="5"/>
  <c r="AF47" i="5" s="1"/>
  <c r="AB47" i="5"/>
  <c r="AA47" i="5"/>
  <c r="Z47" i="5"/>
  <c r="AE46" i="5"/>
  <c r="AF46" i="5" s="1"/>
  <c r="AB46" i="5"/>
  <c r="AA46" i="5"/>
  <c r="Z46" i="5"/>
  <c r="AD45" i="5"/>
  <c r="AC45" i="5"/>
  <c r="AB45" i="5"/>
  <c r="AA45" i="5"/>
  <c r="Z45" i="5"/>
  <c r="Q45" i="5"/>
  <c r="R45" i="5" s="1"/>
  <c r="S45" i="5" s="1"/>
  <c r="L45" i="5"/>
  <c r="M45" i="5" s="1"/>
  <c r="N45" i="5" s="1"/>
  <c r="G45" i="5"/>
  <c r="H45" i="5" s="1"/>
  <c r="I45" i="5" s="1"/>
  <c r="AE44" i="5"/>
  <c r="AF44" i="5" s="1"/>
  <c r="AB44" i="5"/>
  <c r="AA44" i="5"/>
  <c r="Z44" i="5"/>
  <c r="AE43" i="5"/>
  <c r="AF43" i="5" s="1"/>
  <c r="AB43" i="5"/>
  <c r="AA43" i="5"/>
  <c r="Z43" i="5"/>
  <c r="AE42" i="5"/>
  <c r="AF42" i="5" s="1"/>
  <c r="AB42" i="5"/>
  <c r="AA42" i="5"/>
  <c r="Z42" i="5"/>
  <c r="AE41" i="5"/>
  <c r="AF41" i="5" s="1"/>
  <c r="AB41" i="5"/>
  <c r="AA41" i="5"/>
  <c r="Z41" i="5"/>
  <c r="AE40" i="5"/>
  <c r="AF40" i="5" s="1"/>
  <c r="AB40" i="5"/>
  <c r="AA40" i="5"/>
  <c r="Z40" i="5"/>
  <c r="AD39" i="5"/>
  <c r="AC39" i="5"/>
  <c r="AB39" i="5"/>
  <c r="AA39" i="5"/>
  <c r="Z39" i="5"/>
  <c r="Q39" i="5"/>
  <c r="R39" i="5" s="1"/>
  <c r="S39" i="5" s="1"/>
  <c r="L39" i="5"/>
  <c r="M39" i="5" s="1"/>
  <c r="N39" i="5" s="1"/>
  <c r="G39" i="5"/>
  <c r="H39" i="5" s="1"/>
  <c r="I39" i="5" s="1"/>
  <c r="AD38" i="5"/>
  <c r="AC38" i="5"/>
  <c r="AB38" i="5"/>
  <c r="AA38" i="5"/>
  <c r="Z38" i="5"/>
  <c r="Q38" i="5"/>
  <c r="R38" i="5" s="1"/>
  <c r="S38" i="5" s="1"/>
  <c r="L38" i="5"/>
  <c r="M38" i="5" s="1"/>
  <c r="N38" i="5" s="1"/>
  <c r="G38" i="5"/>
  <c r="H38" i="5" s="1"/>
  <c r="I38" i="5" s="1"/>
  <c r="AE37" i="5"/>
  <c r="AF37" i="5" s="1"/>
  <c r="AB37" i="5"/>
  <c r="AA37" i="5"/>
  <c r="Z37" i="5"/>
  <c r="AE36" i="5"/>
  <c r="AF36" i="5" s="1"/>
  <c r="AB36" i="5"/>
  <c r="AA36" i="5"/>
  <c r="Z36" i="5"/>
  <c r="AE35" i="5"/>
  <c r="AF35" i="5" s="1"/>
  <c r="AB35" i="5"/>
  <c r="AA35" i="5"/>
  <c r="Z35" i="5"/>
  <c r="AE34" i="5"/>
  <c r="AF34" i="5" s="1"/>
  <c r="AB34" i="5"/>
  <c r="AA34" i="5"/>
  <c r="Z34" i="5"/>
  <c r="AE33" i="5"/>
  <c r="AF33" i="5" s="1"/>
  <c r="AB33" i="5"/>
  <c r="AA33" i="5"/>
  <c r="Z33" i="5"/>
  <c r="AE32" i="5"/>
  <c r="AF32" i="5" s="1"/>
  <c r="AB32" i="5"/>
  <c r="AA32" i="5"/>
  <c r="Z32" i="5"/>
  <c r="AE31" i="5"/>
  <c r="AF31" i="5" s="1"/>
  <c r="AB31" i="5"/>
  <c r="AA31" i="5"/>
  <c r="Z31" i="5"/>
  <c r="AE30" i="5"/>
  <c r="AF30" i="5" s="1"/>
  <c r="AB30" i="5"/>
  <c r="AA30" i="5"/>
  <c r="Z30" i="5"/>
  <c r="AE29" i="5"/>
  <c r="AF29" i="5" s="1"/>
  <c r="AB29" i="5"/>
  <c r="AA29" i="5"/>
  <c r="Z29" i="5"/>
  <c r="AE28" i="5"/>
  <c r="AF28" i="5" s="1"/>
  <c r="AB28" i="5"/>
  <c r="AA28" i="5"/>
  <c r="Z28" i="5"/>
  <c r="AE27" i="5"/>
  <c r="AF27" i="5" s="1"/>
  <c r="AB27" i="5"/>
  <c r="AA27" i="5"/>
  <c r="Z27" i="5"/>
  <c r="AE26" i="5"/>
  <c r="AF26" i="5" s="1"/>
  <c r="AG26" i="5" s="1"/>
  <c r="AB26" i="5"/>
  <c r="AA26" i="5"/>
  <c r="Z26" i="5"/>
  <c r="AA25" i="5"/>
  <c r="Z25" i="5"/>
  <c r="AD24" i="5"/>
  <c r="AC24" i="5"/>
  <c r="AB24" i="5"/>
  <c r="AA24" i="5"/>
  <c r="Z24" i="5"/>
  <c r="Q24" i="5"/>
  <c r="R24" i="5" s="1"/>
  <c r="S24" i="5" s="1"/>
  <c r="L24" i="5"/>
  <c r="M24" i="5" s="1"/>
  <c r="N24" i="5" s="1"/>
  <c r="G24" i="5"/>
  <c r="H24" i="5" s="1"/>
  <c r="I24" i="5" s="1"/>
  <c r="AD23" i="5"/>
  <c r="AC23" i="5"/>
  <c r="AB23" i="5"/>
  <c r="AA23" i="5"/>
  <c r="Z23" i="5"/>
  <c r="Q23" i="5"/>
  <c r="R23" i="5" s="1"/>
  <c r="S23" i="5" s="1"/>
  <c r="L23" i="5"/>
  <c r="M23" i="5" s="1"/>
  <c r="N23" i="5" s="1"/>
  <c r="G23" i="5"/>
  <c r="H23" i="5" s="1"/>
  <c r="I23" i="5" s="1"/>
  <c r="AD22" i="5"/>
  <c r="AC22" i="5"/>
  <c r="AB22" i="5"/>
  <c r="AA22" i="5"/>
  <c r="Z22" i="5"/>
  <c r="Q22" i="5"/>
  <c r="R22" i="5" s="1"/>
  <c r="S22" i="5" s="1"/>
  <c r="L22" i="5"/>
  <c r="M22" i="5" s="1"/>
  <c r="N22" i="5" s="1"/>
  <c r="G22" i="5"/>
  <c r="H22" i="5" s="1"/>
  <c r="I22" i="5" s="1"/>
  <c r="AD21" i="5"/>
  <c r="AC21" i="5"/>
  <c r="AB21" i="5"/>
  <c r="AA21" i="5"/>
  <c r="Z21" i="5"/>
  <c r="Q21" i="5"/>
  <c r="R21" i="5" s="1"/>
  <c r="S21" i="5" s="1"/>
  <c r="L21" i="5"/>
  <c r="M21" i="5" s="1"/>
  <c r="N21" i="5" s="1"/>
  <c r="G21" i="5"/>
  <c r="H21" i="5" s="1"/>
  <c r="I21" i="5" s="1"/>
  <c r="AD20" i="5"/>
  <c r="AC20" i="5"/>
  <c r="AB20" i="5"/>
  <c r="AA20" i="5"/>
  <c r="Z20" i="5"/>
  <c r="Q20" i="5"/>
  <c r="R20" i="5" s="1"/>
  <c r="S20" i="5" s="1"/>
  <c r="L20" i="5"/>
  <c r="M20" i="5" s="1"/>
  <c r="N20" i="5" s="1"/>
  <c r="H20" i="5"/>
  <c r="I20" i="5" s="1"/>
  <c r="AB19" i="5"/>
  <c r="AA19" i="5"/>
  <c r="Z19" i="5"/>
  <c r="AA18" i="5"/>
  <c r="Z18" i="5"/>
  <c r="AE17" i="5"/>
  <c r="AF17" i="5" s="1"/>
  <c r="AB17" i="5"/>
  <c r="AA17" i="5"/>
  <c r="Z17" i="5"/>
  <c r="AE16" i="5"/>
  <c r="AF16" i="5" s="1"/>
  <c r="AB16" i="5"/>
  <c r="AA16" i="5"/>
  <c r="Z16" i="5"/>
  <c r="AE15" i="5"/>
  <c r="AF15" i="5" s="1"/>
  <c r="AB15" i="5"/>
  <c r="AA15" i="5"/>
  <c r="Z15" i="5"/>
  <c r="AE14" i="5"/>
  <c r="AF14" i="5" s="1"/>
  <c r="AB14" i="5"/>
  <c r="AA14" i="5"/>
  <c r="Z14" i="5"/>
  <c r="AE13" i="5"/>
  <c r="AF13" i="5" s="1"/>
  <c r="AB13" i="5"/>
  <c r="AA13" i="5"/>
  <c r="Z13" i="5"/>
  <c r="Y13" i="5"/>
  <c r="AE12" i="5"/>
  <c r="AF12" i="5" s="1"/>
  <c r="AB12" i="5"/>
  <c r="AA12" i="5"/>
  <c r="Z12" i="5"/>
  <c r="Y12" i="5"/>
  <c r="AE11" i="5"/>
  <c r="AF11" i="5" s="1"/>
  <c r="AB11" i="5"/>
  <c r="AA11" i="5"/>
  <c r="Z11" i="5"/>
  <c r="Y11" i="5"/>
  <c r="AE10" i="5"/>
  <c r="AF10" i="5" s="1"/>
  <c r="AB10" i="5"/>
  <c r="AA10" i="5"/>
  <c r="Z10" i="5"/>
  <c r="Y10" i="5"/>
  <c r="AE9" i="5"/>
  <c r="AF9" i="5" s="1"/>
  <c r="AB9" i="5"/>
  <c r="AA9" i="5"/>
  <c r="Z9" i="5"/>
  <c r="Y9" i="5"/>
  <c r="AE8" i="5"/>
  <c r="AF8" i="5" s="1"/>
  <c r="AB8" i="5"/>
  <c r="AA8" i="5"/>
  <c r="Z8" i="5"/>
  <c r="Y8" i="5"/>
  <c r="AE7" i="5"/>
  <c r="AF7" i="5" s="1"/>
  <c r="AB7" i="5"/>
  <c r="AA7" i="5"/>
  <c r="Z7" i="5"/>
  <c r="Y7" i="5"/>
  <c r="AE6" i="5"/>
  <c r="AF6" i="5" s="1"/>
  <c r="AB6" i="5"/>
  <c r="AA6" i="5"/>
  <c r="Z6" i="5"/>
  <c r="Y6" i="5"/>
  <c r="AE5" i="5"/>
  <c r="AF5" i="5" s="1"/>
  <c r="AB5" i="5"/>
  <c r="AA5" i="5"/>
  <c r="Z5" i="5"/>
  <c r="Y5" i="5"/>
  <c r="K38" i="1"/>
  <c r="L38" i="1"/>
  <c r="M38" i="1"/>
  <c r="P38" i="1"/>
  <c r="Q38" i="1" s="1"/>
  <c r="K39" i="1"/>
  <c r="L39" i="1"/>
  <c r="M39" i="1"/>
  <c r="P39" i="1"/>
  <c r="Q39" i="1" s="1"/>
  <c r="K40" i="1"/>
  <c r="L40" i="1"/>
  <c r="M40" i="1"/>
  <c r="P40" i="1"/>
  <c r="Q40" i="1" s="1"/>
  <c r="K41" i="1"/>
  <c r="L41" i="1"/>
  <c r="M41" i="1"/>
  <c r="P41" i="1"/>
  <c r="Q41" i="1" s="1"/>
  <c r="R41" i="1" s="1"/>
  <c r="K33" i="1"/>
  <c r="L33" i="1"/>
  <c r="M33" i="1"/>
  <c r="P33" i="1"/>
  <c r="Q33" i="1" s="1"/>
  <c r="R33" i="1" s="1"/>
  <c r="K34" i="1"/>
  <c r="L34" i="1"/>
  <c r="M34" i="1"/>
  <c r="P34" i="1"/>
  <c r="Q34" i="1" s="1"/>
  <c r="R34" i="1" s="1"/>
  <c r="K35" i="1"/>
  <c r="L35" i="1"/>
  <c r="M35" i="1"/>
  <c r="P35" i="1"/>
  <c r="Q35" i="1" s="1"/>
  <c r="K36" i="1"/>
  <c r="L36" i="1"/>
  <c r="M36" i="1"/>
  <c r="P36" i="1"/>
  <c r="Q36" i="1" s="1"/>
  <c r="K37" i="1"/>
  <c r="L37" i="1"/>
  <c r="M37" i="1"/>
  <c r="P37" i="1"/>
  <c r="Q37" i="1" s="1"/>
  <c r="R37" i="1" s="1"/>
  <c r="K20" i="1"/>
  <c r="L20" i="1"/>
  <c r="M20" i="1"/>
  <c r="K21" i="1"/>
  <c r="L21" i="1"/>
  <c r="M21" i="1"/>
  <c r="P21" i="1"/>
  <c r="Q21" i="1" s="1"/>
  <c r="R21" i="1" s="1"/>
  <c r="K22" i="1"/>
  <c r="L22" i="1"/>
  <c r="M22" i="1"/>
  <c r="P22" i="1"/>
  <c r="Q22" i="1" s="1"/>
  <c r="K23" i="1"/>
  <c r="L23" i="1"/>
  <c r="M23" i="1"/>
  <c r="P23" i="1"/>
  <c r="Q23" i="1" s="1"/>
  <c r="K24" i="1"/>
  <c r="L24" i="1"/>
  <c r="M24" i="1"/>
  <c r="P24" i="1"/>
  <c r="Q24" i="1" s="1"/>
  <c r="R24" i="1" s="1"/>
  <c r="K25" i="1"/>
  <c r="L25" i="1"/>
  <c r="M25" i="1"/>
  <c r="P25" i="1"/>
  <c r="Q25" i="1" s="1"/>
  <c r="R25" i="1" s="1"/>
  <c r="K26" i="1"/>
  <c r="L26" i="1"/>
  <c r="M26" i="1"/>
  <c r="P26" i="1"/>
  <c r="Q26" i="1" s="1"/>
  <c r="R26" i="1" s="1"/>
  <c r="K27" i="1"/>
  <c r="L27" i="1"/>
  <c r="M27" i="1"/>
  <c r="P27" i="1"/>
  <c r="Q27" i="1" s="1"/>
  <c r="R27" i="1" s="1"/>
  <c r="K28" i="1"/>
  <c r="L28" i="1"/>
  <c r="M28" i="1"/>
  <c r="P28" i="1"/>
  <c r="Q28" i="1" s="1"/>
  <c r="K29" i="1"/>
  <c r="L29" i="1"/>
  <c r="M29" i="1"/>
  <c r="P29" i="1"/>
  <c r="Q29" i="1" s="1"/>
  <c r="R29" i="1" s="1"/>
  <c r="K30" i="1"/>
  <c r="L30" i="1"/>
  <c r="M30" i="1"/>
  <c r="P30" i="1"/>
  <c r="Q30" i="1" s="1"/>
  <c r="K31" i="1"/>
  <c r="L31" i="1"/>
  <c r="M31" i="1"/>
  <c r="P31" i="1"/>
  <c r="Q31" i="1" s="1"/>
  <c r="R31" i="1" s="1"/>
  <c r="K32" i="1"/>
  <c r="L32" i="1"/>
  <c r="M32" i="1"/>
  <c r="P32" i="1"/>
  <c r="Q32" i="1" s="1"/>
  <c r="J5" i="1"/>
  <c r="K5" i="1"/>
  <c r="L5" i="1"/>
  <c r="P5" i="1"/>
  <c r="Q5" i="1" s="1"/>
  <c r="J6" i="1"/>
  <c r="K6" i="1"/>
  <c r="L6" i="1"/>
  <c r="M6" i="1"/>
  <c r="P6" i="1"/>
  <c r="Q6" i="1" s="1"/>
  <c r="J7" i="1"/>
  <c r="K7" i="1"/>
  <c r="L7" i="1"/>
  <c r="M7" i="1"/>
  <c r="P7" i="1"/>
  <c r="Q7" i="1" s="1"/>
  <c r="R7" i="1" s="1"/>
  <c r="J8" i="1"/>
  <c r="K8" i="1"/>
  <c r="L8" i="1"/>
  <c r="M8" i="1"/>
  <c r="P8" i="1"/>
  <c r="Q8" i="1" s="1"/>
  <c r="R8" i="1" s="1"/>
  <c r="J9" i="1"/>
  <c r="K9" i="1"/>
  <c r="L9" i="1"/>
  <c r="M9" i="1"/>
  <c r="P9" i="1"/>
  <c r="Q9" i="1" s="1"/>
  <c r="R9" i="1" s="1"/>
  <c r="J10" i="1"/>
  <c r="K10" i="1"/>
  <c r="L10" i="1"/>
  <c r="M10" i="1"/>
  <c r="P10" i="1"/>
  <c r="Q10" i="1" s="1"/>
  <c r="R10" i="1" s="1"/>
  <c r="J11" i="1"/>
  <c r="K11" i="1"/>
  <c r="L11" i="1"/>
  <c r="M11" i="1"/>
  <c r="P11" i="1"/>
  <c r="Q11" i="1" s="1"/>
  <c r="R11" i="1" s="1"/>
  <c r="J12" i="1"/>
  <c r="K12" i="1"/>
  <c r="L12" i="1"/>
  <c r="M12" i="1"/>
  <c r="P12" i="1"/>
  <c r="Q12" i="1" s="1"/>
  <c r="J13" i="1"/>
  <c r="K13" i="1"/>
  <c r="L13" i="1"/>
  <c r="M13" i="1"/>
  <c r="P13" i="1"/>
  <c r="Q13" i="1" s="1"/>
  <c r="R13" i="1" s="1"/>
  <c r="K14" i="1"/>
  <c r="L14" i="1"/>
  <c r="M14" i="1"/>
  <c r="P14" i="1"/>
  <c r="Q14" i="1" s="1"/>
  <c r="R14" i="1" s="1"/>
  <c r="K15" i="1"/>
  <c r="L15" i="1"/>
  <c r="M15" i="1"/>
  <c r="P15" i="1"/>
  <c r="Q15" i="1" s="1"/>
  <c r="R15" i="1" s="1"/>
  <c r="K16" i="1"/>
  <c r="L16" i="1"/>
  <c r="M16" i="1"/>
  <c r="P16" i="1"/>
  <c r="Q16" i="1" s="1"/>
  <c r="R16" i="1" s="1"/>
  <c r="K17" i="1"/>
  <c r="L17" i="1"/>
  <c r="M17" i="1"/>
  <c r="P17" i="1"/>
  <c r="Q17" i="1" s="1"/>
  <c r="R17" i="1" s="1"/>
  <c r="K18" i="1"/>
  <c r="L18" i="1"/>
  <c r="M18" i="1"/>
  <c r="Y39" i="4"/>
  <c r="X39" i="4"/>
  <c r="W39" i="4"/>
  <c r="V39" i="4"/>
  <c r="U39" i="4"/>
  <c r="Q39" i="4"/>
  <c r="R39" i="4" s="1"/>
  <c r="S39" i="4" s="1"/>
  <c r="L39" i="4"/>
  <c r="M39" i="4" s="1"/>
  <c r="N39" i="4" s="1"/>
  <c r="G39" i="4"/>
  <c r="H39" i="4" s="1"/>
  <c r="I39" i="4" s="1"/>
  <c r="Y38" i="4"/>
  <c r="X38" i="4"/>
  <c r="W38" i="4"/>
  <c r="V38" i="4"/>
  <c r="U38" i="4"/>
  <c r="Q38" i="4"/>
  <c r="R38" i="4" s="1"/>
  <c r="S38" i="4" s="1"/>
  <c r="L38" i="4"/>
  <c r="M38" i="4" s="1"/>
  <c r="N38" i="4" s="1"/>
  <c r="G38" i="4"/>
  <c r="H38" i="4" s="1"/>
  <c r="I38" i="4" s="1"/>
  <c r="Y37" i="4"/>
  <c r="X37" i="4"/>
  <c r="W37" i="4"/>
  <c r="V37" i="4"/>
  <c r="U37" i="4"/>
  <c r="Q37" i="4"/>
  <c r="R37" i="4" s="1"/>
  <c r="S37" i="4" s="1"/>
  <c r="L37" i="4"/>
  <c r="M37" i="4" s="1"/>
  <c r="N37" i="4" s="1"/>
  <c r="G37" i="4"/>
  <c r="H37" i="4" s="1"/>
  <c r="I37" i="4" s="1"/>
  <c r="Y36" i="4"/>
  <c r="X36" i="4"/>
  <c r="W36" i="4"/>
  <c r="V36" i="4"/>
  <c r="U36" i="4"/>
  <c r="Q36" i="4"/>
  <c r="R36" i="4" s="1"/>
  <c r="S36" i="4" s="1"/>
  <c r="L36" i="4"/>
  <c r="M36" i="4" s="1"/>
  <c r="N36" i="4" s="1"/>
  <c r="G36" i="4"/>
  <c r="H36" i="4" s="1"/>
  <c r="I36" i="4" s="1"/>
  <c r="Y35" i="4"/>
  <c r="X35" i="4"/>
  <c r="W35" i="4"/>
  <c r="V35" i="4"/>
  <c r="U35" i="4"/>
  <c r="Q35" i="4"/>
  <c r="R35" i="4" s="1"/>
  <c r="S35" i="4" s="1"/>
  <c r="L35" i="4"/>
  <c r="M35" i="4" s="1"/>
  <c r="N35" i="4" s="1"/>
  <c r="G35" i="4"/>
  <c r="H35" i="4" s="1"/>
  <c r="I35" i="4" s="1"/>
  <c r="Y34" i="4"/>
  <c r="X34" i="4"/>
  <c r="W34" i="4"/>
  <c r="V34" i="4"/>
  <c r="U34" i="4"/>
  <c r="Q34" i="4"/>
  <c r="R34" i="4" s="1"/>
  <c r="S34" i="4" s="1"/>
  <c r="L34" i="4"/>
  <c r="M34" i="4" s="1"/>
  <c r="N34" i="4" s="1"/>
  <c r="G34" i="4"/>
  <c r="H34" i="4" s="1"/>
  <c r="I34" i="4" s="1"/>
  <c r="Y33" i="4"/>
  <c r="X33" i="4"/>
  <c r="W33" i="4"/>
  <c r="V33" i="4"/>
  <c r="U33" i="4"/>
  <c r="Q33" i="4"/>
  <c r="R33" i="4" s="1"/>
  <c r="S33" i="4" s="1"/>
  <c r="L33" i="4"/>
  <c r="M33" i="4" s="1"/>
  <c r="N33" i="4" s="1"/>
  <c r="G33" i="4"/>
  <c r="H33" i="4" s="1"/>
  <c r="I33" i="4" s="1"/>
  <c r="Y32" i="4"/>
  <c r="X32" i="4"/>
  <c r="W32" i="4"/>
  <c r="V32" i="4"/>
  <c r="U32" i="4"/>
  <c r="Q32" i="4"/>
  <c r="R32" i="4" s="1"/>
  <c r="S32" i="4" s="1"/>
  <c r="L32" i="4"/>
  <c r="M32" i="4" s="1"/>
  <c r="N32" i="4" s="1"/>
  <c r="G32" i="4"/>
  <c r="H32" i="4" s="1"/>
  <c r="I32" i="4" s="1"/>
  <c r="U31" i="4"/>
  <c r="Y30" i="4"/>
  <c r="X30" i="4"/>
  <c r="W30" i="4"/>
  <c r="V30" i="4"/>
  <c r="U30" i="4"/>
  <c r="Q30" i="4"/>
  <c r="R30" i="4" s="1"/>
  <c r="S30" i="4" s="1"/>
  <c r="L30" i="4"/>
  <c r="M30" i="4" s="1"/>
  <c r="N30" i="4" s="1"/>
  <c r="G30" i="4"/>
  <c r="H30" i="4" s="1"/>
  <c r="I30" i="4" s="1"/>
  <c r="Y29" i="4"/>
  <c r="X29" i="4"/>
  <c r="W29" i="4"/>
  <c r="V29" i="4"/>
  <c r="U29" i="4"/>
  <c r="Q29" i="4"/>
  <c r="R29" i="4" s="1"/>
  <c r="S29" i="4" s="1"/>
  <c r="L29" i="4"/>
  <c r="M29" i="4" s="1"/>
  <c r="N29" i="4" s="1"/>
  <c r="G29" i="4"/>
  <c r="H29" i="4" s="1"/>
  <c r="I29" i="4" s="1"/>
  <c r="Y28" i="4"/>
  <c r="X28" i="4"/>
  <c r="W28" i="4"/>
  <c r="V28" i="4"/>
  <c r="U28" i="4"/>
  <c r="Q28" i="4"/>
  <c r="R28" i="4" s="1"/>
  <c r="S28" i="4" s="1"/>
  <c r="L28" i="4"/>
  <c r="M28" i="4" s="1"/>
  <c r="N28" i="4" s="1"/>
  <c r="G28" i="4"/>
  <c r="H28" i="4" s="1"/>
  <c r="I28" i="4" s="1"/>
  <c r="Y27" i="4"/>
  <c r="X27" i="4"/>
  <c r="W27" i="4"/>
  <c r="V27" i="4"/>
  <c r="U27" i="4"/>
  <c r="Q27" i="4"/>
  <c r="R27" i="4" s="1"/>
  <c r="S27" i="4" s="1"/>
  <c r="L27" i="4"/>
  <c r="M27" i="4" s="1"/>
  <c r="N27" i="4" s="1"/>
  <c r="G27" i="4"/>
  <c r="H27" i="4" s="1"/>
  <c r="I27" i="4" s="1"/>
  <c r="Y26" i="4"/>
  <c r="X26" i="4"/>
  <c r="W26" i="4"/>
  <c r="V26" i="4"/>
  <c r="U26" i="4"/>
  <c r="Q26" i="4"/>
  <c r="R26" i="4" s="1"/>
  <c r="S26" i="4" s="1"/>
  <c r="L26" i="4"/>
  <c r="M26" i="4" s="1"/>
  <c r="N26" i="4" s="1"/>
  <c r="G26" i="4"/>
  <c r="H26" i="4" s="1"/>
  <c r="I26" i="4" s="1"/>
  <c r="Y25" i="4"/>
  <c r="X25" i="4"/>
  <c r="W25" i="4"/>
  <c r="V25" i="4"/>
  <c r="U25" i="4"/>
  <c r="Q25" i="4"/>
  <c r="R25" i="4" s="1"/>
  <c r="S25" i="4" s="1"/>
  <c r="L25" i="4"/>
  <c r="M25" i="4" s="1"/>
  <c r="N25" i="4" s="1"/>
  <c r="G25" i="4"/>
  <c r="H25" i="4" s="1"/>
  <c r="I25" i="4" s="1"/>
  <c r="Y24" i="4"/>
  <c r="X24" i="4"/>
  <c r="W24" i="4"/>
  <c r="V24" i="4"/>
  <c r="U24" i="4"/>
  <c r="Q24" i="4"/>
  <c r="R24" i="4" s="1"/>
  <c r="S24" i="4" s="1"/>
  <c r="L24" i="4"/>
  <c r="M24" i="4" s="1"/>
  <c r="N24" i="4" s="1"/>
  <c r="G24" i="4"/>
  <c r="H24" i="4" s="1"/>
  <c r="I24" i="4" s="1"/>
  <c r="Y23" i="4"/>
  <c r="X23" i="4"/>
  <c r="W23" i="4"/>
  <c r="V23" i="4"/>
  <c r="U23" i="4"/>
  <c r="Q23" i="4"/>
  <c r="R23" i="4" s="1"/>
  <c r="S23" i="4" s="1"/>
  <c r="L23" i="4"/>
  <c r="M23" i="4" s="1"/>
  <c r="N23" i="4" s="1"/>
  <c r="G23" i="4"/>
  <c r="H23" i="4" s="1"/>
  <c r="I23" i="4" s="1"/>
  <c r="Y22" i="4"/>
  <c r="X22" i="4"/>
  <c r="W22" i="4"/>
  <c r="V22" i="4"/>
  <c r="U22" i="4"/>
  <c r="Q22" i="4"/>
  <c r="R22" i="4" s="1"/>
  <c r="S22" i="4" s="1"/>
  <c r="L22" i="4"/>
  <c r="M22" i="4" s="1"/>
  <c r="N22" i="4" s="1"/>
  <c r="G22" i="4"/>
  <c r="H22" i="4" s="1"/>
  <c r="I22" i="4" s="1"/>
  <c r="Y21" i="4"/>
  <c r="X21" i="4"/>
  <c r="W21" i="4"/>
  <c r="V21" i="4"/>
  <c r="U21" i="4"/>
  <c r="Q21" i="4"/>
  <c r="R21" i="4" s="1"/>
  <c r="S21" i="4" s="1"/>
  <c r="L21" i="4"/>
  <c r="M21" i="4" s="1"/>
  <c r="N21" i="4" s="1"/>
  <c r="G21" i="4"/>
  <c r="H21" i="4" s="1"/>
  <c r="I21" i="4" s="1"/>
  <c r="Y20" i="4"/>
  <c r="X20" i="4"/>
  <c r="W20" i="4"/>
  <c r="V20" i="4"/>
  <c r="U20" i="4"/>
  <c r="Q20" i="4"/>
  <c r="R20" i="4" s="1"/>
  <c r="S20" i="4" s="1"/>
  <c r="L20" i="4"/>
  <c r="M20" i="4" s="1"/>
  <c r="N20" i="4" s="1"/>
  <c r="G20" i="4"/>
  <c r="H20" i="4" s="1"/>
  <c r="I20" i="4" s="1"/>
  <c r="U19" i="4"/>
  <c r="Y18" i="4"/>
  <c r="X18" i="4"/>
  <c r="W18" i="4"/>
  <c r="V18" i="4"/>
  <c r="U18" i="4"/>
  <c r="Q18" i="4"/>
  <c r="R18" i="4" s="1"/>
  <c r="S18" i="4" s="1"/>
  <c r="L18" i="4"/>
  <c r="M18" i="4" s="1"/>
  <c r="N18" i="4" s="1"/>
  <c r="G18" i="4"/>
  <c r="H18" i="4" s="1"/>
  <c r="I18" i="4" s="1"/>
  <c r="Y17" i="4"/>
  <c r="X17" i="4"/>
  <c r="W17" i="4"/>
  <c r="V17" i="4"/>
  <c r="U17" i="4"/>
  <c r="Q17" i="4"/>
  <c r="R17" i="4" s="1"/>
  <c r="S17" i="4" s="1"/>
  <c r="L17" i="4"/>
  <c r="M17" i="4" s="1"/>
  <c r="N17" i="4" s="1"/>
  <c r="G17" i="4"/>
  <c r="H17" i="4" s="1"/>
  <c r="I17" i="4" s="1"/>
  <c r="Y16" i="4"/>
  <c r="X16" i="4"/>
  <c r="W16" i="4"/>
  <c r="V16" i="4"/>
  <c r="U16" i="4"/>
  <c r="Q16" i="4"/>
  <c r="R16" i="4" s="1"/>
  <c r="S16" i="4" s="1"/>
  <c r="L16" i="4"/>
  <c r="M16" i="4" s="1"/>
  <c r="N16" i="4" s="1"/>
  <c r="G16" i="4"/>
  <c r="H16" i="4" s="1"/>
  <c r="I16" i="4" s="1"/>
  <c r="Y15" i="4"/>
  <c r="X15" i="4"/>
  <c r="V15" i="4"/>
  <c r="U15" i="4"/>
  <c r="Q15" i="4"/>
  <c r="R15" i="4" s="1"/>
  <c r="S15" i="4" s="1"/>
  <c r="L15" i="4"/>
  <c r="M15" i="4" s="1"/>
  <c r="N15" i="4" s="1"/>
  <c r="G15" i="4"/>
  <c r="H15" i="4" s="1"/>
  <c r="I15" i="4" s="1"/>
  <c r="Y14" i="4"/>
  <c r="X14" i="4"/>
  <c r="W14" i="4"/>
  <c r="V14" i="4"/>
  <c r="U14" i="4"/>
  <c r="Q14" i="4"/>
  <c r="R14" i="4" s="1"/>
  <c r="S14" i="4" s="1"/>
  <c r="L14" i="4"/>
  <c r="M14" i="4" s="1"/>
  <c r="N14" i="4" s="1"/>
  <c r="G14" i="4"/>
  <c r="H14" i="4" s="1"/>
  <c r="I14" i="4" s="1"/>
  <c r="U13" i="4"/>
  <c r="Y12" i="4"/>
  <c r="X12" i="4"/>
  <c r="W12" i="4"/>
  <c r="V12" i="4"/>
  <c r="U12" i="4"/>
  <c r="Q12" i="4"/>
  <c r="R12" i="4" s="1"/>
  <c r="S12" i="4" s="1"/>
  <c r="L12" i="4"/>
  <c r="M12" i="4" s="1"/>
  <c r="N12" i="4" s="1"/>
  <c r="G12" i="4"/>
  <c r="H12" i="4" s="1"/>
  <c r="I12" i="4" s="1"/>
  <c r="Y11" i="4"/>
  <c r="X11" i="4"/>
  <c r="W11" i="4"/>
  <c r="V11" i="4"/>
  <c r="U11" i="4"/>
  <c r="Q11" i="4"/>
  <c r="R11" i="4" s="1"/>
  <c r="S11" i="4" s="1"/>
  <c r="L11" i="4"/>
  <c r="M11" i="4" s="1"/>
  <c r="N11" i="4" s="1"/>
  <c r="G11" i="4"/>
  <c r="H11" i="4" s="1"/>
  <c r="I11" i="4" s="1"/>
  <c r="Y10" i="4"/>
  <c r="X10" i="4"/>
  <c r="W10" i="4"/>
  <c r="V10" i="4"/>
  <c r="U10" i="4"/>
  <c r="Q10" i="4"/>
  <c r="R10" i="4" s="1"/>
  <c r="S10" i="4" s="1"/>
  <c r="L10" i="4"/>
  <c r="M10" i="4" s="1"/>
  <c r="N10" i="4" s="1"/>
  <c r="G10" i="4"/>
  <c r="H10" i="4" s="1"/>
  <c r="I10" i="4" s="1"/>
  <c r="Y9" i="4"/>
  <c r="X9" i="4"/>
  <c r="W9" i="4"/>
  <c r="V9" i="4"/>
  <c r="U9" i="4"/>
  <c r="Q9" i="4"/>
  <c r="R9" i="4" s="1"/>
  <c r="S9" i="4" s="1"/>
  <c r="L9" i="4"/>
  <c r="M9" i="4" s="1"/>
  <c r="N9" i="4" s="1"/>
  <c r="G9" i="4"/>
  <c r="H9" i="4" s="1"/>
  <c r="I9" i="4" s="1"/>
  <c r="Y8" i="4"/>
  <c r="X8" i="4"/>
  <c r="W8" i="4"/>
  <c r="V8" i="4"/>
  <c r="U8" i="4"/>
  <c r="Q8" i="4"/>
  <c r="R8" i="4" s="1"/>
  <c r="S8" i="4" s="1"/>
  <c r="L8" i="4"/>
  <c r="M8" i="4" s="1"/>
  <c r="N8" i="4" s="1"/>
  <c r="G8" i="4"/>
  <c r="H8" i="4" s="1"/>
  <c r="I8" i="4" s="1"/>
  <c r="Y7" i="4"/>
  <c r="X7" i="4"/>
  <c r="W7" i="4"/>
  <c r="V7" i="4"/>
  <c r="U7" i="4"/>
  <c r="Q7" i="4"/>
  <c r="R7" i="4" s="1"/>
  <c r="S7" i="4" s="1"/>
  <c r="L7" i="4"/>
  <c r="M7" i="4" s="1"/>
  <c r="N7" i="4" s="1"/>
  <c r="G7" i="4"/>
  <c r="H7" i="4" s="1"/>
  <c r="I7" i="4" s="1"/>
  <c r="Y6" i="4"/>
  <c r="X6" i="4"/>
  <c r="W6" i="4"/>
  <c r="V6" i="4"/>
  <c r="U6" i="4"/>
  <c r="Q6" i="4"/>
  <c r="R6" i="4" s="1"/>
  <c r="S6" i="4" s="1"/>
  <c r="L6" i="4"/>
  <c r="M6" i="4" s="1"/>
  <c r="N6" i="4" s="1"/>
  <c r="G6" i="4"/>
  <c r="H6" i="4" s="1"/>
  <c r="I6" i="4" s="1"/>
  <c r="Y5" i="4"/>
  <c r="X5" i="4"/>
  <c r="W5" i="4"/>
  <c r="V5" i="4"/>
  <c r="U5" i="4"/>
  <c r="Q5" i="4"/>
  <c r="R5" i="4" s="1"/>
  <c r="S5" i="4" s="1"/>
  <c r="L5" i="4"/>
  <c r="M5" i="4" s="1"/>
  <c r="N5" i="4" s="1"/>
  <c r="G5" i="4"/>
  <c r="H5" i="4" s="1"/>
  <c r="I5" i="4" s="1"/>
  <c r="U4" i="4"/>
  <c r="X76" i="5" l="1"/>
  <c r="X74" i="5"/>
  <c r="X72" i="5"/>
  <c r="X70" i="5"/>
  <c r="X69" i="5"/>
  <c r="X66" i="5"/>
  <c r="X65" i="5"/>
  <c r="X63" i="5"/>
  <c r="X60" i="5"/>
  <c r="X58" i="5"/>
  <c r="X55" i="5"/>
  <c r="X53" i="5"/>
  <c r="X51" i="5"/>
  <c r="X77" i="5" s="1"/>
  <c r="X75" i="5"/>
  <c r="X73" i="5"/>
  <c r="X71" i="5"/>
  <c r="X67" i="5"/>
  <c r="X64" i="5"/>
  <c r="X62" i="5"/>
  <c r="X61" i="5"/>
  <c r="X59" i="5"/>
  <c r="X57" i="5"/>
  <c r="X54" i="5"/>
  <c r="X52" i="5"/>
  <c r="X45" i="5"/>
  <c r="R40" i="1"/>
  <c r="R32" i="1"/>
  <c r="R28" i="1"/>
  <c r="H8" i="1"/>
  <c r="H7" i="1"/>
  <c r="H6" i="1"/>
  <c r="H5" i="1"/>
  <c r="R36" i="1"/>
  <c r="R22" i="1"/>
  <c r="AG46" i="5"/>
  <c r="AG35" i="5"/>
  <c r="AG34" i="5"/>
  <c r="AG33" i="5"/>
  <c r="AG31" i="5"/>
  <c r="AG30" i="5"/>
  <c r="AG28" i="5"/>
  <c r="AG17" i="5"/>
  <c r="AG16" i="5"/>
  <c r="AG15" i="5"/>
  <c r="AG14" i="5"/>
  <c r="AG11" i="5"/>
  <c r="AG10" i="5"/>
  <c r="AG8" i="5"/>
  <c r="AG7" i="5"/>
  <c r="AG6" i="5"/>
  <c r="AG5" i="5"/>
  <c r="AG42" i="5"/>
  <c r="AG36" i="5"/>
  <c r="AG12" i="5"/>
  <c r="AG37" i="5"/>
  <c r="AG29" i="5"/>
  <c r="AG27" i="5"/>
  <c r="AG41" i="5"/>
  <c r="AG40" i="5"/>
  <c r="AG13" i="5"/>
  <c r="AG9" i="5"/>
  <c r="AG43" i="5"/>
  <c r="AG32" i="5"/>
  <c r="AG44" i="5"/>
  <c r="AG49" i="5"/>
  <c r="AG48" i="5"/>
  <c r="AG47" i="5"/>
  <c r="R30" i="1"/>
  <c r="R35" i="1"/>
  <c r="R23" i="1"/>
  <c r="R5" i="1"/>
  <c r="R39" i="1"/>
  <c r="R38" i="1"/>
  <c r="R12" i="1"/>
  <c r="P18" i="1"/>
  <c r="Q18" i="1" s="1"/>
  <c r="R18" i="1" s="1"/>
  <c r="R6" i="1"/>
  <c r="P20" i="1"/>
  <c r="Q20" i="1" s="1"/>
  <c r="R20" i="1" s="1"/>
  <c r="AE76" i="5"/>
  <c r="AF76" i="5" s="1"/>
  <c r="AG76" i="5" s="1"/>
  <c r="AE75" i="5"/>
  <c r="AF75" i="5" s="1"/>
  <c r="AG75" i="5" s="1"/>
  <c r="AE74" i="5"/>
  <c r="AF74" i="5" s="1"/>
  <c r="AG74" i="5" s="1"/>
  <c r="AE73" i="5"/>
  <c r="AF73" i="5" s="1"/>
  <c r="AG73" i="5" s="1"/>
  <c r="AE72" i="5"/>
  <c r="AF72" i="5" s="1"/>
  <c r="AG72" i="5" s="1"/>
  <c r="AE71" i="5"/>
  <c r="AF71" i="5" s="1"/>
  <c r="AG71" i="5" s="1"/>
  <c r="AE70" i="5"/>
  <c r="AF70" i="5" s="1"/>
  <c r="AG70" i="5" s="1"/>
  <c r="AE69" i="5"/>
  <c r="AF69" i="5" s="1"/>
  <c r="AG69" i="5" s="1"/>
  <c r="AE67" i="5"/>
  <c r="AF67" i="5" s="1"/>
  <c r="AG67" i="5" s="1"/>
  <c r="AE66" i="5"/>
  <c r="AF66" i="5" s="1"/>
  <c r="AG66" i="5" s="1"/>
  <c r="AE65" i="5"/>
  <c r="AF65" i="5" s="1"/>
  <c r="AG65" i="5" s="1"/>
  <c r="AE64" i="5"/>
  <c r="AF64" i="5" s="1"/>
  <c r="AG64" i="5" s="1"/>
  <c r="AE63" i="5"/>
  <c r="AF63" i="5" s="1"/>
  <c r="AG63" i="5" s="1"/>
  <c r="AE62" i="5"/>
  <c r="AF62" i="5" s="1"/>
  <c r="AG62" i="5" s="1"/>
  <c r="AE61" i="5"/>
  <c r="AF61" i="5" s="1"/>
  <c r="AG61" i="5" s="1"/>
  <c r="AE60" i="5"/>
  <c r="AF60" i="5" s="1"/>
  <c r="AG60" i="5" s="1"/>
  <c r="AE59" i="5"/>
  <c r="AF59" i="5" s="1"/>
  <c r="AG59" i="5" s="1"/>
  <c r="AE58" i="5"/>
  <c r="AF58" i="5" s="1"/>
  <c r="AG58" i="5" s="1"/>
  <c r="AE57" i="5"/>
  <c r="AF57" i="5" s="1"/>
  <c r="AG57" i="5" s="1"/>
  <c r="AE55" i="5"/>
  <c r="AF55" i="5" s="1"/>
  <c r="AG55" i="5" s="1"/>
  <c r="AE54" i="5"/>
  <c r="AF54" i="5" s="1"/>
  <c r="AG54" i="5" s="1"/>
  <c r="AE53" i="5"/>
  <c r="AF53" i="5" s="1"/>
  <c r="AG53" i="5" s="1"/>
  <c r="AE52" i="5"/>
  <c r="AF52" i="5" s="1"/>
  <c r="AG52" i="5" s="1"/>
  <c r="AE51" i="5"/>
  <c r="AF51" i="5" s="1"/>
  <c r="AG51" i="5" s="1"/>
  <c r="AE45" i="5"/>
  <c r="AF45" i="5" s="1"/>
  <c r="AG45" i="5" s="1"/>
  <c r="AE39" i="5"/>
  <c r="AF39" i="5" s="1"/>
  <c r="AG39" i="5" s="1"/>
  <c r="AE38" i="5"/>
  <c r="AF38" i="5"/>
  <c r="AG38" i="5" s="1"/>
  <c r="AE24" i="5"/>
  <c r="AF24" i="5" s="1"/>
  <c r="AG24" i="5" s="1"/>
  <c r="AE23" i="5"/>
  <c r="AF23" i="5" s="1"/>
  <c r="AG23" i="5" s="1"/>
  <c r="AE22" i="5"/>
  <c r="AF22" i="5" s="1"/>
  <c r="AG22" i="5" s="1"/>
  <c r="AE21" i="5"/>
  <c r="AF21" i="5" s="1"/>
  <c r="AG21" i="5" s="1"/>
  <c r="AE20" i="5"/>
  <c r="AF20" i="5" s="1"/>
  <c r="AG20" i="5" s="1"/>
  <c r="N77" i="5"/>
  <c r="I77" i="5"/>
  <c r="Z39" i="4"/>
  <c r="AA39" i="4" s="1"/>
  <c r="AB39" i="4" s="1"/>
  <c r="Z38" i="4"/>
  <c r="AA38" i="4" s="1"/>
  <c r="AB38" i="4" s="1"/>
  <c r="Z37" i="4"/>
  <c r="AA37" i="4" s="1"/>
  <c r="AB37" i="4" s="1"/>
  <c r="Z36" i="4"/>
  <c r="AA36" i="4" s="1"/>
  <c r="AB36" i="4" s="1"/>
  <c r="Z35" i="4"/>
  <c r="AA35" i="4" s="1"/>
  <c r="AB35" i="4" s="1"/>
  <c r="Z34" i="4"/>
  <c r="AA34" i="4"/>
  <c r="AB34" i="4" s="1"/>
  <c r="Z33" i="4"/>
  <c r="AA33" i="4" s="1"/>
  <c r="AB33" i="4" s="1"/>
  <c r="Z32" i="4"/>
  <c r="AA32" i="4" s="1"/>
  <c r="AB32" i="4" s="1"/>
  <c r="Z30" i="4"/>
  <c r="AA30" i="4" s="1"/>
  <c r="AB30" i="4" s="1"/>
  <c r="Z29" i="4"/>
  <c r="AA29" i="4" s="1"/>
  <c r="AB29" i="4" s="1"/>
  <c r="Z28" i="4"/>
  <c r="AA28" i="4" s="1"/>
  <c r="AB28" i="4" s="1"/>
  <c r="Z27" i="4"/>
  <c r="AA27" i="4"/>
  <c r="AB27" i="4" s="1"/>
  <c r="Z26" i="4"/>
  <c r="AA26" i="4"/>
  <c r="AB26" i="4" s="1"/>
  <c r="Z25" i="4"/>
  <c r="AA25" i="4" s="1"/>
  <c r="AB25" i="4" s="1"/>
  <c r="Z24" i="4"/>
  <c r="AA24" i="4"/>
  <c r="AB24" i="4" s="1"/>
  <c r="Z23" i="4"/>
  <c r="AA23" i="4"/>
  <c r="AB23" i="4" s="1"/>
  <c r="Z22" i="4"/>
  <c r="AA22" i="4" s="1"/>
  <c r="AB22" i="4" s="1"/>
  <c r="Z21" i="4"/>
  <c r="AA21" i="4"/>
  <c r="AB21" i="4" s="1"/>
  <c r="Z20" i="4"/>
  <c r="AA20" i="4"/>
  <c r="AB20" i="4" s="1"/>
  <c r="Z18" i="4"/>
  <c r="AA18" i="4" s="1"/>
  <c r="AB18" i="4" s="1"/>
  <c r="Z17" i="4"/>
  <c r="AA17" i="4" s="1"/>
  <c r="AB17" i="4" s="1"/>
  <c r="Z16" i="4"/>
  <c r="AA16" i="4" s="1"/>
  <c r="AB16" i="4" s="1"/>
  <c r="Z15" i="4"/>
  <c r="AA15" i="4" s="1"/>
  <c r="AB15" i="4" s="1"/>
  <c r="Z14" i="4"/>
  <c r="AA14" i="4" s="1"/>
  <c r="AB14" i="4" s="1"/>
  <c r="Z12" i="4"/>
  <c r="AA12" i="4" s="1"/>
  <c r="AB12" i="4" s="1"/>
  <c r="Z11" i="4"/>
  <c r="AA11" i="4" s="1"/>
  <c r="AB11" i="4" s="1"/>
  <c r="Z10" i="4"/>
  <c r="AA10" i="4"/>
  <c r="AB10" i="4" s="1"/>
  <c r="Z9" i="4"/>
  <c r="AA9" i="4" s="1"/>
  <c r="AB9" i="4" s="1"/>
  <c r="Z8" i="4"/>
  <c r="AA8" i="4" s="1"/>
  <c r="AB8" i="4" s="1"/>
  <c r="Z7" i="4"/>
  <c r="AA7" i="4"/>
  <c r="AB7" i="4" s="1"/>
  <c r="Z6" i="4"/>
  <c r="AA6" i="4"/>
  <c r="AB6" i="4" s="1"/>
  <c r="Z5" i="4"/>
  <c r="AA5" i="4" s="1"/>
  <c r="AB5" i="4" s="1"/>
  <c r="S40" i="4"/>
  <c r="I40" i="4"/>
  <c r="N40" i="4"/>
  <c r="AG77" i="5" l="1"/>
  <c r="R42" i="1"/>
  <c r="AB40" i="4"/>
  <c r="K19" i="1"/>
</calcChain>
</file>

<file path=xl/sharedStrings.xml><?xml version="1.0" encoding="utf-8"?>
<sst xmlns="http://schemas.openxmlformats.org/spreadsheetml/2006/main" count="386" uniqueCount="105">
  <si>
    <t>Ítem</t>
  </si>
  <si>
    <t>Unidad de medida</t>
  </si>
  <si>
    <t>Can</t>
  </si>
  <si>
    <t>Valor Unitario</t>
  </si>
  <si>
    <t>Valor IVA</t>
  </si>
  <si>
    <t>Descripción</t>
  </si>
  <si>
    <t>Unidad de Medida</t>
  </si>
  <si>
    <t>(%) IVA</t>
  </si>
  <si>
    <t>Sub Total (Uni+IVA)</t>
  </si>
  <si>
    <t>Valor Total</t>
  </si>
  <si>
    <t>MUNICIPIO DE ANAPOIMA</t>
  </si>
  <si>
    <t>PRESUPUESTO OFICIAL ALCALDÍA DE ANAPOIMA</t>
  </si>
  <si>
    <t>Unidad</t>
  </si>
  <si>
    <t>Asesor Académico del Concurso</t>
  </si>
  <si>
    <t>Comida</t>
  </si>
  <si>
    <t>Global</t>
  </si>
  <si>
    <t>Presentador</t>
  </si>
  <si>
    <t>veedor</t>
  </si>
  <si>
    <t>digitador</t>
  </si>
  <si>
    <t>COTIZACION EVENTOS Y PRODUCCIONES JA SAS</t>
  </si>
  <si>
    <t>HOSPEDAJE Y ALIMENTACION</t>
  </si>
  <si>
    <t>APOYO LOGISTICO Y OPERATIVO</t>
  </si>
  <si>
    <t>HONORARIOS</t>
  </si>
  <si>
    <t>Noche</t>
  </si>
  <si>
    <t>Refrigerio</t>
  </si>
  <si>
    <t>Bolsa</t>
  </si>
  <si>
    <t>Día</t>
  </si>
  <si>
    <t>SONIDO</t>
  </si>
  <si>
    <t>Globla</t>
  </si>
  <si>
    <t>VALOR TOTAL</t>
  </si>
  <si>
    <t xml:space="preserve"> </t>
  </si>
  <si>
    <t xml:space="preserve">Hospedaje para 750 integrantes de Bandas Musicales Concursantes (25 bandas) x 3 noches (viernes, sábado y domingo).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tres (3) noches: 13, 14 y 15 de noviembre de 2026, para 25 bandas musicales compuestas así: 
- 100 personas categoría tradicional (20 cupos x 5 bandas)
- 150 personas categoría infantil (30 cupos x 5 bandas)
- 150 personas categoría juvenil (30 cupos x 5 bandas)
- 150 personas categoría mayores (30 cupos x 5 bandas)
- 200 persona categoría especial (40 cupos x 5 bandas)
</t>
  </si>
  <si>
    <t xml:space="preserve">Hospedaje para 30 integrantes para la Banda Invitada Especial N°1.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cuatro (4) noches: 12,13,14 y 15 de noviembre de 2026, para una agrupación musical compuesta por 30 participantes
</t>
  </si>
  <si>
    <t xml:space="preserve">Hospedaje para 70 integrantes para la Banda Invitada Especial N°2.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tres (3) noches: 13, 14 y 15 de noviembre de 2026, para una agrupación musical compuesta por 70 participantes
</t>
  </si>
  <si>
    <t xml:space="preserve">Hospedaje para unidades de apoyo externo que prestarán servicio en el evento (refuerzos). Acomodación múltiple en fincas y/o hoteles con Registro Nacional de Turismo – RNT vigente, cada establecimiento debe contar con: cama sencilla (no colchón, ni colchoneta en piso), baño, aire acondicionado y/o ventilador y parqueadero. 
El hospedaje por persona será por tres (3) noches: 13,14 y 15 noviembre de 2026, para 10 personas
</t>
  </si>
  <si>
    <t>Alimentación para 750 integrantes de las Bandas Musicales concursantes. Alimentación tipo corriente para cada persona, servida en plato de porcelana y/o empacado, según el siguiente menú:</t>
  </si>
  <si>
    <t>Alimentación para la Banda invitada especial N°1. Alimentación tipo corriente para cada persona, servida en plato de porcelana y/o empacado, según el siguiente menú:</t>
  </si>
  <si>
    <t>Alimentación para la Banda invitada especial N°2. Alimentación tipo corriente para cada persona, servida en plato de porcelana y/o empacado, según el siguiente menú</t>
  </si>
  <si>
    <t>Alimentación para la Banda invitada especial N°3. Alimentación tipo corriente para cada persona, servida en plato de porcelana y/o empacado, según el siguiente menú</t>
  </si>
  <si>
    <t>Alimentación para la Banda Municipal de Anapoima. Alimentación tipo corriente para cada persona, servida en plato de porcelana y/o empacado</t>
  </si>
  <si>
    <t>Alimentación para unidades de apoyo externo que prestarán servicio en el evento (refuerzos). Alimentación tipo corriente para cada persona, servida en plato de porcelana y/o empacado</t>
  </si>
  <si>
    <t>Alimentación para Guías de Apoyo. Alimentación tipo corriente para 52 guías (estudiantes que prestan servicio social, 2 guías por delegación y 2 guías de apoyo a la coordinación del evento), servida en plato de porcelana y/o empacado en el mismo lugar donde recibirá la alimentación la agrupación asignada (cuando corresponda</t>
  </si>
  <si>
    <t xml:space="preserve">Alimentación para personal de apoyo en logística. Alimentación tipo desayuno, almuerzo o cena según necesidad del servicio, para personal de apoyo logístico (no contratado) durante el desarrollo del evento, servida en empaque biodegradable, dicha alimentación deberá ser entregada en la Casa de la Cultura </t>
  </si>
  <si>
    <t>Refrigerios para participantes de Procesos Públicos de Formación Artística de Anapoima – PPFA para el Desfile Folclórico de Comparsas. Refrigerios entregados en la Casa de La Cultura – Casa de La Paz, para integrantes de los Procesos Públicos de Formación Artística que participen en el Desfile Folclórico de Comparsas,</t>
  </si>
  <si>
    <t>Agua en Bolsa para participantes. Para participantes en todas las actividades programadas (Presentaciones en tarima, encuentros culturales, verbena folclórica, desfile de comparsas</t>
  </si>
  <si>
    <t>Servicio de Transporte de pasajeros para integrantes de Banda Musical Especial invitada N°1. Servicio especial de transporte de pasajeros para 40 personas que conformarán la delegación de la Banda Especial invitada.  Recorrido Corregimiento de Laguneta (Ciénaga de Oro - Cordoba) / Anapoima y V/sa. y transporte interno dentro del Municipio de Anapoima durante los 3 días de evento</t>
  </si>
  <si>
    <t>Servicio de Transporte de carga para Banda Musical Especial invitada N°1. Servicio de transporte en camión para transportar los Instrumentos de la Banda desde el lugar de origen hasta el Municipio de Anapoima y viceversa y para transporte de instrumentos dentro del Municipio de Anapoima durante los 3 días de programación del evento</t>
  </si>
  <si>
    <t>Servicio de Transporte de pasajeros para integrantes de Banda Musical Especial invitada N°2. Servicio especial de transporte de pasajeros, mínimo dos (02) buses para 70 personas que conformarán la delegación de la Banda Especial invitada.  Recorrido de Bogotá D.C. y municipios circunvecinos Chía, Cajicá, Cota, Funza, Mosquera, Madrid, La Calera, Choachí, Soacha y Sibaté / Anapoima y V/sa. y transporte interno dentro del Municipio de Anapoima durante los días viernes y sábado</t>
  </si>
  <si>
    <t xml:space="preserve">Servicio de Transporte de carga para Banda Musical Especial invitada N°2. Servicio de transporte en camión para transportar los Instrumentos de la Banda desde el lugar de origen hasta el Municipio de Anapoima y viceversa y para transporte de instrumentos dentro del Municipio de Anapoima durante los 2 días de programación del evento. </t>
  </si>
  <si>
    <t>Servicio de Transporte de pasajeros para integrantes de Banda Musical Especial invitada N°3. Servicio especial de transporte de pasajeros, mínimo un (01) bus para 30 personas que conformarán la delegación de la Banda Especial invitada.  Recorrido de Bogotá D.C. / Anapoima y V/sa. y transporte interno dentro del Municipio de Anapoima durante los días domingo y lunes</t>
  </si>
  <si>
    <t>Servicio de transporte de pasajeros, interno municipal. Servicio disponible de dos (02) microbuses para transporte municipal de pasajeros todo costo, por tres (03) días, afiliado a empresa legalmente constituida de transporte terrestre, para transportar a delegaciones y personal interno de apoyo para las actividades incluidas en la programación del Evento</t>
  </si>
  <si>
    <t>Servicio de transporte interno municipal. Servicio disponible de transporte municipal todo costo, camioneta doble cabina con platón (Pick up), por seis (6) días (dos días previos y un día posterior a las fechas del Evento), afiliada a empresa legalmente constituida de transporte terrestre, para apoyo logístico previo, durante y después del evento</t>
  </si>
  <si>
    <t>Servicios de asistencia técnica y eléctrica. Disponibilidad de servicio de electricista para apoyar todas las adecuaciones eléctricas que sean necesarias durante el desarrollo del Evento, disponibilidad total a partir del día 12 de noviembre de 2026 hasta el 16 de noviembre de 2026</t>
  </si>
  <si>
    <t>Servicio de Primeros Auxilios. Servicio especializado de apoyo en primeros auxilios durante los días: 13, 14, 15 y 16 de noviembre de 2026 hasta finalizar las actividades programadas, el cual debe constar como mínimo de cuatro (4) personas para atender las actividades incluidas dentro de la programación del Evento. Los auxiliares de enfermería deben estar debidamente certificados como prestadores de servicios de salud, deben estar uniformados con trajes que los identifiquen como prestadores de primeros auxilios, ubicando un punto de apoyo que debe cumplir con las normas establecidas por el comité de gestión de riesgo del municipio de Anapoima</t>
  </si>
  <si>
    <t>Servicio Coordinación Control de Incendios. El Concurso Nacional de Bandas Musicales “Pedro Ignacio Castro Perilla” es un evento de magnitud nacional que alberga a más de 600 personas entre  músicos y directores y maneja un aforo de 5000 a 10000 asistentes diarios aproximadamente por tal motivo es necesario contar con la asistencia de Coordinador (es) para el Control de Incendios quien tendrá las responsabilidad de coordinar y organizar todo lo relacionado con la prevención de conatos de incendios y apoyo a emergencias, disponibilidad total durante el desarrollo del evento a partir del 13, 14, 15 y 16 de noviembre de 2026 hasta finalizar la ejecución de actividades</t>
  </si>
  <si>
    <t>Apoyo de Seguridad del Evento. De acuerdo con la magnitud del evento la Administración Municipal requiere disponer de los servicios especializados de empresa para el manejo de aglomeraciones y control de público, compuesto por treinta (30) personas, como staff de seguridad, con el fin de garantizar el buen orden y la tranquilidad de los asistentes durante el concierto clausura</t>
  </si>
  <si>
    <t xml:space="preserve">Servicio de personal logístico en Tarima, Camellón Cra 2 y Parque Simón Bolívar. Servicio de personal para apoyo logístico, compuesto por veinte (20) personas diarias durante tres (03) días, las cuales deberán residir en Anapoima, estas personas apoyarán el evento </t>
  </si>
  <si>
    <t>Alquiler e instalación de Vallas de cerramiento Camellón Principal. Instalación de quinientas (500) Vallas de cerramiento para delimitar la carrera 2 – Camellón Principal durante el Desfile Folclórico de Comparsas “Colombia, Paz y Música”, dichas vallas tendrán las siguientes características mínimas: 2 metros de ancho x 1 metro de alto, las partes tubulares serán de mínimo 1” de diámetro, su material será acero galvanizado ligero, 10 kg, dichas vallas estarán dispuestas única y exclusivamente para delimitar el paso peatonal del público durante el desfile de comparsas</t>
  </si>
  <si>
    <t>Alquiler Baños Portátiles. Disponibilidad de once (11) baños portátiles en fibra de vidrio, que conste de dos partes, caseta de 2.20 m altura, ancho y profundidad de 1.23 m x1.23 m, parte interna una taza con capacidad de 65 litros movible, urinario, papelero, porta p.h. con ventilación lateral en las paredes de la caseta. Se deberá garantizar la recolección de los residuos sólidos y líquidos de los baños diariamente antes de las 7:00 a.m. durante los días que dure el Evento</t>
  </si>
  <si>
    <t>Servicio de sonido para presentaciones externas del evento. Servicio de sonido para las presentaciones musicales de bandas sinfónicas invitadas en diferentes lugares fuera de la tarima principal: Instituciones Educativas y/o Centros Poblados y actividades Homenaje, desfile, verbenas programados durante el evento</t>
  </si>
  <si>
    <t xml:space="preserve">Trofeos de premiación y reconocimiento. Se entregarán diferentes trofeos de para la premiación y reconocimiento, así:
- Catorce (14) trofeos para los premios de las Bandas Musicales concursantes (Resolución N° 572 de 2026). 
- Dos (2) trofeos reconocimiento para las Bandas Musicales Invitadas.
- Dos (2) trofeos de reconocimiento para la Banda Municipal de Anapoima y la Banda Sinfónica “Pedro Ignacio Castro Perilla” de Anapoima.
</t>
  </si>
  <si>
    <t xml:space="preserve">Placas de participación. Se entregarán placas de reconocimiento, así:
- Veinticinco (25) placas para las Bandas Musicales concursantes
</t>
  </si>
  <si>
    <t>Diplomas de premiación para ganadores. Diplomas para los ganadores de las diferentes categorías del XXIX Concurso Nacional de Bandas Musicales "Pedro Ignacio Castro Perilla</t>
  </si>
  <si>
    <t>Diplomas para participantes y personal involucrado dentro del Evento. Se entregarán diplomas como certificados de participación y agradecimiento, confeccionados en papel fabriano de 300 gr, medidas 28x22 cm, horizontal con grabados de lujo, 4x0 tintas</t>
  </si>
  <si>
    <t>Escarapela de identificación para participantes y personal involucrado dentro del Evento.  Impresión 4x4 tintas. Cartón semiduro o propalcote de 150 gr 10.5 x 13 cm con cinta falla acanalada, largo 43 cm (ensamblada), ancho 15 milímetros, con abrazadera trasparente, colores y diseños alusivos al Evento, funda plástica transparente porta escarapela Ref. 1034 calibre No. 10 con diámetro apropiado a la medida de la escarapela</t>
  </si>
  <si>
    <t xml:space="preserve">Alquiler y operación de escenario profesional tipo concierto (Tarima y Techo). Compuesto por: 
- 1 techo de 12 x 12 a 2 aguas carpa gran suport
- 1 tarima principal con medidas mínimas de 12 mtrs de frente x 12 mtrs de fondo x 1.5 mtrs de alto, con escalera y faldón negro, dividida en 3 niveles con escalones o altura de 50 cm aproximadamente.
- 1 tarima auxiliar para alistamiento de agrupaciones de 6 x 6 con carpa blanca tipo Hangar ubicada a un costado de la tarima principal, con faldón negro y escalera
</t>
  </si>
  <si>
    <t>Promoción, divulgación y transmisión del Concurso. En un medio de comunicación radial comercial frecuencia modulada - FM, con cobertura mínima en la región del Tequendama y en el departamento de Cundinamarca (potencia mínima 5.000 vatios</t>
  </si>
  <si>
    <t xml:space="preserve">CACHUCHA DE MALLA – CONCURSO DE BANDAS ANAPOIMA
Cachucha tipo trucker con panel frontal y laterales en malla, en diseño degradado de color naranja a azul, destinada a la imagen y promoción del Concurso de Bandas ANAPOIMA
</t>
  </si>
  <si>
    <t xml:space="preserve">CAMISETA TIPO POLO SUBLIMADA – CONCURSO DE BANDAS ANAPOIMA
Camiseta tipo polo de manga corta, confeccionada en tela deportiva de alta calidad, con diseño completamente sublimado en degradado naranja y azul, incorporando elementos gráficos relacionados con la música y la identidad del Concurso de Bandas ANAPOIMA
</t>
  </si>
  <si>
    <t>Servicio de publicidad gráfica impresa. Para el desarrollo del Encuentro se requieren diferentes piezas gráficas de promoción e informativas (afiches, pendones, pasacalles, banner, entre otros</t>
  </si>
  <si>
    <t xml:space="preserve">Montaje de Sala de Exposición – Homenaje al Maestro Pedro Ignacio Castro Perilla
Prestación del servicio para el diseño, producción, adecuación, ambientación, montaje, operación, mantenimiento y desmontaje de una sala de exposición museográfica en homenaje al Maestro Pedro Ignacio Castro Perilla, fundador y director de la Banda Municipal de Anapoima, en el marco del XXIX Concurso Nacional de Bandas Musicales "Pedro Ignacio Castro Perilla", a realizarse los días 13, 14 y 15 de noviembre de 2026.
</t>
  </si>
  <si>
    <t>Adquisición de Sillas plásticas. Para el público asistente al Parque Simón Bolívar a las actividades programadas dentro del Encuentro se dispondrá de sillas plásticas para su acomodación</t>
  </si>
  <si>
    <t>Alquiler de gradas modulares de cinco (5) niveles: Alquiler de gradas modulares diseñadas para brindar óptima visibilidad, comodidad y seguridad en eventos, espectáculos, o cualquier actividad que requiera espacio para espectadores</t>
  </si>
  <si>
    <t>Presentadores Oficiales del XXIX Concurso Nacional de Bandas Musicales "Pedro Ignacio Castro Perilla</t>
  </si>
  <si>
    <t>Jurados Nacionales para Evaluación del XXIX Concurso Nacional de Bandas Musicales "Pedro Ignacio Castro Perilla</t>
  </si>
  <si>
    <t>Jurado</t>
  </si>
  <si>
    <t>Veedor Académico del XXIX Concurso Nacional de Bandas Musicales "Pedro Ignacio Castro Perilla</t>
  </si>
  <si>
    <t>Asesor</t>
  </si>
  <si>
    <t>Digitador de Resultados del Concurso</t>
  </si>
  <si>
    <t>Sistema Profesional de Monitoreo para Tarima Principal</t>
  </si>
  <si>
    <t>Sistema de Sonido Profesional para Tarima Principal</t>
  </si>
  <si>
    <t>Sistema de Sonido Profesional para Out Fill y Arenas</t>
  </si>
  <si>
    <t>Sistema Profesional de Iluminación para Tarima Principal</t>
  </si>
  <si>
    <t>Sistema Profesional de Video para Tarima Principal</t>
  </si>
  <si>
    <t>Vallas de Cerramiento para Protección de Equipos y Delimitación de Áreas Restringidas</t>
  </si>
  <si>
    <t>Sistema Profesional de Efectos Especiales Tipo Concierto</t>
  </si>
  <si>
    <t>Backline Profesional para Agrupaciones Musicales y Artistas Invitados</t>
  </si>
  <si>
    <t>Sistema Profesional de Transmisión por Streaming</t>
  </si>
  <si>
    <t>Sistema Eléctrico Alterno para Respaldo de la Producción Técnica</t>
  </si>
  <si>
    <t>Derechos de Autor y Derechos Conexos por Ejecución Pública de Música en Vivo</t>
  </si>
  <si>
    <t>SERVICIO ARTISTAS Y PRESENTADORES</t>
  </si>
  <si>
    <t>Presentación Artística Y Cultural De Un Dj De Reconocimiento Departamental</t>
  </si>
  <si>
    <t>Presentación Artística Y Cultural De Orquesta De Reconocimiento Nacional E Internacional</t>
  </si>
  <si>
    <t>Dj De Reconocimiento Nacional</t>
  </si>
  <si>
    <t>Presentación Artística Y Cultural De Un Artista De Reconocimiento Nacional E Internacional</t>
  </si>
  <si>
    <t>Artista De Reconocimiento Nacional E Internacional</t>
  </si>
  <si>
    <t>Presentación Artística Musical No Masiva</t>
  </si>
  <si>
    <t>Presentadores Oficiales para Espectáculos Artísticos</t>
  </si>
  <si>
    <t>COTIZACION FUNDACION ARDILA</t>
  </si>
  <si>
    <t>Cotización MAKROEVENTOS</t>
  </si>
  <si>
    <t>Servicios Coordinador de Emergencias. El Concurso Nacional de Bandas Musicales “Pedro Ignacio Castro Perilla” es un evento de magnitud nacional que alberga a más de 600 personas entre  músicos y directores y maneja un aforo de 5000 a 10000 asistentes diarios aproximadamente, por tal motivo es necesario contar con la asistencia de Coordinador (es) de emergencias quien tendrá las responsabilidad de coordinar y organizar todo lo relacionado con la prevención de riesgos y atención de emergencias, a partir del día 12 de noviembres de 2026 hasta finalizar la ejecución de actividades programadas el 16 de noviembre de 2026.</t>
  </si>
  <si>
    <t>Informadores / Apoyo cierre de vías. Personal con la capacidad para ayudar a organizar el flujo vehicular y dar indicaciones para el descongestionamiento de tráfico vehicular compuesto por cuarenta (40) personas de apoyo. Se ubicarán en puntos estratégicos para apoyar la movilidad durante el desarrollo del Evento</t>
  </si>
  <si>
    <t>HISTORICOS CTO 151-2026</t>
  </si>
  <si>
    <t>Nota 01: Para los  items 1, 2, 3, 4, 5, 6, 7, 8, 9, 10, 11, 12, 13, 14, 20, 21, 22, 23, 24, 25, 26, 27, 28, 29, 30, 31, 32, 35, 36, 37, 38, 39, 41, 42, 43 y 44, se tomaron los precios historicos del Contrato 151-2026</t>
  </si>
  <si>
    <t>Nota 02: Para los  items 15, 16, 17, 18, 19, 33, 34, 40, 45, 46, 47, 48, 49, 50, 51, 52, 53, 54, 55, 56, 57, 58, 59, 60, 61, 62, 63, 64, 65, 66, 67 y 68, se tomaron los precios promedio de las cotizaciones allegadas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</si>
</sst>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quot;$&quot;\ * #,##0.00_-;\-&quot;$&quot;\ * #,##0.00_-;_-&quot;$&quot;\ * &quot;-&quot;??_-;_-@_-"/>
    <numFmt numFmtId="166" formatCode="&quot;$&quot;\ #,##0"/>
    <numFmt numFmtId="167" formatCode="_-&quot;$&quot;\ * #,##0_-;\-&quot;$&quot;\ * #,##0_-;_-&quot;$&quot;\ * &quot;-&quot;??_-;_-@_-"/>
  </numFmts>
  <fonts count="14"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10"/>
      <color theme="1"/>
      <name val="Arial Narrow"/>
      <family val="2"/>
    </font>
    <font>
      <sz val="9"/>
      <name val="Arial Narrow"/>
      <family val="2"/>
    </font>
    <font>
      <sz val="10"/>
      <name val="Calibri"/>
      <family val="2"/>
      <scheme val="minor"/>
    </font>
    <font>
      <b/>
      <sz val="10"/>
      <name val="Calibri"/>
      <family val="2"/>
      <scheme val="minor"/>
    </font>
    <font>
      <sz val="9"/>
      <name val="Calibri"/>
      <family val="2"/>
      <scheme val="minor"/>
    </font>
    <font>
      <sz val="10"/>
      <name val="Arial Narrow"/>
      <family val="2"/>
    </font>
    <font>
      <sz val="8"/>
      <name val="Calibri"/>
      <family val="2"/>
      <scheme val="minor"/>
    </font>
    <font>
      <b/>
      <sz val="9"/>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D6DCE4"/>
        <bgColor indexed="64"/>
      </patternFill>
    </fill>
    <fill>
      <patternFill patternType="solid">
        <fgColor rgb="FFFCE4D6"/>
        <bgColor indexed="64"/>
      </patternFill>
    </fill>
    <fill>
      <patternFill patternType="solid">
        <fgColor rgb="FFFF99FF"/>
        <bgColor indexed="64"/>
      </patternFill>
    </fill>
    <fill>
      <patternFill patternType="solid">
        <fgColor theme="2" tint="-9.9978637043366805E-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top style="thin">
        <color auto="1"/>
      </top>
      <bottom style="thin">
        <color auto="1"/>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style="thin">
        <color auto="1"/>
      </top>
      <bottom/>
      <diagonal/>
    </border>
  </borders>
  <cellStyleXfs count="4">
    <xf numFmtId="0" fontId="0"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246">
    <xf numFmtId="0" fontId="0" fillId="0" borderId="0" xfId="0"/>
    <xf numFmtId="0" fontId="3" fillId="2" borderId="1"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4" fillId="2" borderId="0" xfId="0" applyFont="1" applyFill="1" applyAlignment="1">
      <alignment horizontal="center" vertical="center"/>
    </xf>
    <xf numFmtId="0" fontId="4" fillId="2" borderId="0" xfId="0" applyFont="1" applyFill="1" applyAlignment="1">
      <alignment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horizontal="justify" vertical="center" wrapText="1"/>
    </xf>
    <xf numFmtId="0" fontId="3" fillId="2" borderId="11" xfId="0" applyFont="1" applyFill="1" applyBorder="1" applyAlignment="1">
      <alignment horizontal="center" vertical="center"/>
    </xf>
    <xf numFmtId="0" fontId="7" fillId="0" borderId="11" xfId="0" applyFont="1" applyBorder="1" applyAlignment="1">
      <alignment vertical="center" wrapText="1"/>
    </xf>
    <xf numFmtId="0" fontId="7" fillId="0" borderId="11" xfId="0" applyFont="1" applyBorder="1" applyAlignment="1">
      <alignment horizontal="center" vertical="center"/>
    </xf>
    <xf numFmtId="0" fontId="4" fillId="2" borderId="1" xfId="0" applyFont="1" applyFill="1" applyBorder="1"/>
    <xf numFmtId="0" fontId="4" fillId="2" borderId="1" xfId="0" applyFont="1" applyFill="1" applyBorder="1" applyAlignment="1">
      <alignment horizontal="center" vertical="center"/>
    </xf>
    <xf numFmtId="0" fontId="4" fillId="2" borderId="1" xfId="0" applyFont="1" applyFill="1" applyBorder="1" applyAlignment="1">
      <alignment vertical="center"/>
    </xf>
    <xf numFmtId="0" fontId="2" fillId="2" borderId="1" xfId="0" applyFont="1" applyFill="1" applyBorder="1" applyAlignment="1">
      <alignment horizontal="right"/>
    </xf>
    <xf numFmtId="167" fontId="7" fillId="4" borderId="6" xfId="2" applyNumberFormat="1" applyFont="1" applyFill="1" applyBorder="1" applyAlignment="1">
      <alignment vertical="center"/>
    </xf>
    <xf numFmtId="167" fontId="7" fillId="4" borderId="12" xfId="2" applyNumberFormat="1" applyFont="1" applyFill="1" applyBorder="1" applyAlignment="1">
      <alignment vertical="center"/>
    </xf>
    <xf numFmtId="0" fontId="8" fillId="2" borderId="0" xfId="0" applyFont="1" applyFill="1"/>
    <xf numFmtId="0" fontId="8" fillId="2" borderId="0" xfId="0" applyFont="1" applyFill="1" applyAlignment="1">
      <alignment vertical="center"/>
    </xf>
    <xf numFmtId="0" fontId="9" fillId="2" borderId="1" xfId="0" applyFont="1" applyFill="1" applyBorder="1" applyAlignment="1">
      <alignment horizontal="center" vertical="center"/>
    </xf>
    <xf numFmtId="167" fontId="9" fillId="4" borderId="10" xfId="2"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7" fontId="9" fillId="4" borderId="7" xfId="2" applyNumberFormat="1" applyFont="1" applyFill="1" applyBorder="1" applyAlignment="1">
      <alignment horizontal="center" vertical="center" wrapText="1"/>
    </xf>
    <xf numFmtId="167" fontId="9" fillId="5" borderId="10" xfId="2" applyNumberFormat="1"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7" xfId="0" applyFont="1" applyFill="1" applyBorder="1" applyAlignment="1">
      <alignment horizontal="center" vertical="center" wrapText="1"/>
    </xf>
    <xf numFmtId="167" fontId="9" fillId="6" borderId="10" xfId="2" applyNumberFormat="1"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8" fillId="2" borderId="0" xfId="0" applyFont="1" applyFill="1" applyAlignment="1">
      <alignment horizontal="center" wrapText="1"/>
    </xf>
    <xf numFmtId="0" fontId="9" fillId="0" borderId="1" xfId="0" applyFont="1" applyBorder="1" applyAlignment="1">
      <alignment horizontal="center" vertical="center"/>
    </xf>
    <xf numFmtId="167" fontId="9" fillId="0" borderId="10" xfId="2" applyNumberFormat="1" applyFont="1" applyFill="1" applyBorder="1" applyAlignment="1">
      <alignment horizontal="center" vertical="center" wrapText="1"/>
    </xf>
    <xf numFmtId="167" fontId="9" fillId="0" borderId="2" xfId="2" applyNumberFormat="1" applyFont="1" applyFill="1" applyBorder="1" applyAlignment="1">
      <alignment horizontal="center" vertical="center" wrapText="1"/>
    </xf>
    <xf numFmtId="0" fontId="9" fillId="0" borderId="1" xfId="0" applyFont="1" applyBorder="1" applyAlignment="1">
      <alignment vertical="center" wrapText="1"/>
    </xf>
    <xf numFmtId="9" fontId="10" fillId="4" borderId="1" xfId="1" applyFont="1" applyFill="1" applyBorder="1" applyAlignment="1">
      <alignment horizontal="center" vertical="center"/>
    </xf>
    <xf numFmtId="167" fontId="10" fillId="0" borderId="1" xfId="2" applyNumberFormat="1" applyFont="1" applyFill="1" applyBorder="1" applyAlignment="1">
      <alignment horizontal="center" vertical="center" shrinkToFit="1"/>
    </xf>
    <xf numFmtId="167" fontId="10" fillId="4" borderId="1" xfId="2" applyNumberFormat="1" applyFont="1" applyFill="1" applyBorder="1" applyAlignment="1">
      <alignment horizontal="center" vertical="center" shrinkToFit="1"/>
    </xf>
    <xf numFmtId="9" fontId="10" fillId="5" borderId="1" xfId="1" applyFont="1" applyFill="1" applyBorder="1" applyAlignment="1">
      <alignment horizontal="center" vertical="center" shrinkToFit="1"/>
    </xf>
    <xf numFmtId="167" fontId="10" fillId="5" borderId="1" xfId="2" applyNumberFormat="1" applyFont="1" applyFill="1" applyBorder="1" applyAlignment="1">
      <alignment horizontal="center" vertical="center" shrinkToFit="1"/>
    </xf>
    <xf numFmtId="9" fontId="10" fillId="6" borderId="1" xfId="1" applyFont="1" applyFill="1" applyBorder="1" applyAlignment="1">
      <alignment horizontal="center" vertical="center" shrinkToFit="1"/>
    </xf>
    <xf numFmtId="167" fontId="10" fillId="6" borderId="1" xfId="2" applyNumberFormat="1" applyFont="1" applyFill="1" applyBorder="1" applyAlignment="1">
      <alignment horizontal="center" vertical="center" shrinkToFit="1"/>
    </xf>
    <xf numFmtId="165" fontId="8" fillId="2" borderId="0" xfId="2" applyFont="1" applyFill="1"/>
    <xf numFmtId="9" fontId="10" fillId="0" borderId="1" xfId="1" applyFont="1" applyFill="1" applyBorder="1" applyAlignment="1">
      <alignment horizontal="center" vertical="center"/>
    </xf>
    <xf numFmtId="9" fontId="10" fillId="0" borderId="1" xfId="1" applyFont="1" applyFill="1" applyBorder="1" applyAlignment="1">
      <alignment horizontal="center" vertical="center" shrinkToFit="1"/>
    </xf>
    <xf numFmtId="167" fontId="10" fillId="4" borderId="11" xfId="2" applyNumberFormat="1" applyFont="1" applyFill="1" applyBorder="1" applyAlignment="1">
      <alignment horizontal="center" vertical="center" shrinkToFit="1"/>
    </xf>
    <xf numFmtId="167" fontId="10" fillId="5" borderId="11" xfId="2" applyNumberFormat="1" applyFont="1" applyFill="1" applyBorder="1" applyAlignment="1">
      <alignment horizontal="center" vertical="center" shrinkToFit="1"/>
    </xf>
    <xf numFmtId="167" fontId="10" fillId="6" borderId="11" xfId="2" applyNumberFormat="1" applyFont="1" applyFill="1" applyBorder="1" applyAlignment="1">
      <alignment horizontal="center" vertical="center" shrinkToFit="1"/>
    </xf>
    <xf numFmtId="0" fontId="9" fillId="2" borderId="1" xfId="0" applyFont="1" applyFill="1" applyBorder="1" applyAlignment="1">
      <alignment horizontal="right"/>
    </xf>
    <xf numFmtId="0" fontId="8" fillId="2" borderId="0" xfId="0" applyFont="1" applyFill="1" applyAlignment="1">
      <alignment horizontal="center" vertical="center"/>
    </xf>
    <xf numFmtId="167" fontId="8" fillId="2" borderId="0" xfId="2" applyNumberFormat="1" applyFont="1" applyFill="1" applyAlignment="1">
      <alignment horizontal="center" vertical="center"/>
    </xf>
    <xf numFmtId="167" fontId="8" fillId="2" borderId="0" xfId="0" applyNumberFormat="1" applyFont="1" applyFill="1" applyAlignment="1">
      <alignment horizontal="center" vertical="center"/>
    </xf>
    <xf numFmtId="9" fontId="8" fillId="2" borderId="0" xfId="0" applyNumberFormat="1" applyFont="1" applyFill="1" applyAlignment="1">
      <alignment vertical="center"/>
    </xf>
    <xf numFmtId="167" fontId="8" fillId="2" borderId="0" xfId="0" applyNumberFormat="1" applyFont="1" applyFill="1" applyAlignment="1">
      <alignment vertical="center"/>
    </xf>
    <xf numFmtId="167" fontId="8" fillId="2" borderId="0" xfId="2" applyNumberFormat="1" applyFont="1" applyFill="1"/>
    <xf numFmtId="167" fontId="8" fillId="2" borderId="0" xfId="0" applyNumberFormat="1" applyFont="1" applyFill="1"/>
    <xf numFmtId="0" fontId="11" fillId="0" borderId="0" xfId="0" applyFont="1"/>
    <xf numFmtId="165" fontId="8" fillId="2" borderId="0" xfId="2" applyFont="1" applyFill="1" applyAlignment="1">
      <alignment vertical="center"/>
    </xf>
    <xf numFmtId="166" fontId="2" fillId="2" borderId="1" xfId="0" applyNumberFormat="1" applyFont="1" applyFill="1" applyBorder="1"/>
    <xf numFmtId="1" fontId="7" fillId="0" borderId="1" xfId="0" applyNumberFormat="1" applyFont="1" applyBorder="1" applyAlignment="1">
      <alignment horizontal="center" vertical="center"/>
    </xf>
    <xf numFmtId="0" fontId="3" fillId="2" borderId="13"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5" fillId="0" borderId="1" xfId="0" applyFont="1" applyBorder="1" applyAlignment="1">
      <alignment horizontal="center" vertical="center"/>
    </xf>
    <xf numFmtId="0" fontId="3" fillId="0" borderId="6" xfId="0" applyFont="1" applyBorder="1" applyAlignment="1">
      <alignment horizontal="center" vertical="center"/>
    </xf>
    <xf numFmtId="0" fontId="5" fillId="0" borderId="1" xfId="0" applyFont="1" applyBorder="1" applyAlignment="1">
      <alignment vertical="center" wrapText="1"/>
    </xf>
    <xf numFmtId="166" fontId="5" fillId="0" borderId="1" xfId="0" applyNumberFormat="1" applyFont="1" applyBorder="1" applyAlignment="1">
      <alignment horizontal="center" vertical="center"/>
    </xf>
    <xf numFmtId="9" fontId="5" fillId="0" borderId="1" xfId="1" applyFont="1" applyFill="1" applyBorder="1" applyAlignment="1">
      <alignment horizontal="center" vertical="center"/>
    </xf>
    <xf numFmtId="166" fontId="4" fillId="0" borderId="1" xfId="2" applyNumberFormat="1" applyFont="1" applyFill="1" applyBorder="1" applyAlignment="1">
      <alignment horizontal="right" vertical="center"/>
    </xf>
    <xf numFmtId="166" fontId="4" fillId="0" borderId="7" xfId="2" applyNumberFormat="1" applyFont="1" applyFill="1" applyBorder="1" applyAlignment="1">
      <alignment horizontal="right" vertical="center"/>
    </xf>
    <xf numFmtId="0" fontId="4" fillId="0" borderId="14" xfId="0" applyFont="1" applyBorder="1"/>
    <xf numFmtId="167" fontId="7" fillId="7" borderId="6" xfId="2" applyNumberFormat="1" applyFont="1" applyFill="1" applyBorder="1" applyAlignment="1">
      <alignment vertical="center"/>
    </xf>
    <xf numFmtId="0" fontId="9" fillId="7" borderId="6"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6" xfId="0" applyFont="1" applyFill="1" applyBorder="1" applyAlignment="1">
      <alignment horizontal="center" vertical="center"/>
    </xf>
    <xf numFmtId="0" fontId="8" fillId="7" borderId="1" xfId="0" applyFont="1" applyFill="1" applyBorder="1" applyAlignment="1">
      <alignment vertical="center" wrapText="1"/>
    </xf>
    <xf numFmtId="0" fontId="8" fillId="7" borderId="1" xfId="0" applyFont="1" applyFill="1" applyBorder="1" applyAlignment="1">
      <alignment horizontal="center" vertical="center"/>
    </xf>
    <xf numFmtId="166" fontId="8" fillId="7" borderId="1" xfId="0" applyNumberFormat="1" applyFont="1" applyFill="1" applyBorder="1" applyAlignment="1">
      <alignment horizontal="center" vertical="center"/>
    </xf>
    <xf numFmtId="9" fontId="8" fillId="7" borderId="1" xfId="1" applyFont="1" applyFill="1" applyBorder="1" applyAlignment="1">
      <alignment horizontal="center" vertical="center"/>
    </xf>
    <xf numFmtId="166" fontId="8" fillId="7" borderId="1" xfId="2" applyNumberFormat="1" applyFont="1" applyFill="1" applyBorder="1" applyAlignment="1">
      <alignment horizontal="right" vertical="center"/>
    </xf>
    <xf numFmtId="0" fontId="9" fillId="7" borderId="12" xfId="0" applyFont="1" applyFill="1" applyBorder="1" applyAlignment="1">
      <alignment horizontal="center" vertical="center"/>
    </xf>
    <xf numFmtId="166" fontId="9" fillId="2" borderId="1" xfId="0" applyNumberFormat="1" applyFont="1" applyFill="1" applyBorder="1"/>
    <xf numFmtId="0" fontId="8" fillId="0" borderId="1" xfId="0" applyFont="1" applyBorder="1" applyAlignment="1">
      <alignment horizontal="center" vertical="center"/>
    </xf>
    <xf numFmtId="167" fontId="8" fillId="0" borderId="1" xfId="2" applyNumberFormat="1" applyFont="1" applyFill="1" applyBorder="1" applyAlignment="1">
      <alignment horizontal="center" vertical="center"/>
    </xf>
    <xf numFmtId="0" fontId="9" fillId="0" borderId="6" xfId="0" applyFont="1" applyBorder="1" applyAlignment="1">
      <alignment horizontal="center" vertical="center"/>
    </xf>
    <xf numFmtId="0" fontId="8" fillId="0" borderId="1" xfId="0" applyFont="1" applyBorder="1" applyAlignment="1">
      <alignment vertical="center" wrapText="1"/>
    </xf>
    <xf numFmtId="166" fontId="8" fillId="0" borderId="1" xfId="0" applyNumberFormat="1" applyFont="1" applyBorder="1" applyAlignment="1">
      <alignment horizontal="center" vertical="center"/>
    </xf>
    <xf numFmtId="9" fontId="8" fillId="0" borderId="1" xfId="1" applyFont="1" applyFill="1" applyBorder="1" applyAlignment="1">
      <alignment horizontal="center" vertical="center"/>
    </xf>
    <xf numFmtId="166" fontId="8" fillId="0" borderId="1" xfId="2" applyNumberFormat="1" applyFont="1" applyFill="1" applyBorder="1" applyAlignment="1">
      <alignment horizontal="right" vertical="center"/>
    </xf>
    <xf numFmtId="166" fontId="8" fillId="0" borderId="7" xfId="2" applyNumberFormat="1" applyFont="1" applyFill="1" applyBorder="1" applyAlignment="1">
      <alignment horizontal="right" vertical="center"/>
    </xf>
    <xf numFmtId="0" fontId="8" fillId="0" borderId="0" xfId="0" applyFont="1"/>
    <xf numFmtId="0" fontId="9" fillId="0" borderId="1" xfId="0" applyFont="1" applyBorder="1" applyAlignment="1">
      <alignment horizontal="center" vertical="center" wrapText="1"/>
    </xf>
    <xf numFmtId="1" fontId="7" fillId="0" borderId="11" xfId="0" applyNumberFormat="1" applyFont="1" applyBorder="1" applyAlignment="1">
      <alignment horizontal="center" vertical="center"/>
    </xf>
    <xf numFmtId="0" fontId="8" fillId="0" borderId="0" xfId="0" applyFont="1" applyAlignment="1">
      <alignment horizontal="center" vertical="center"/>
    </xf>
    <xf numFmtId="167" fontId="10" fillId="8" borderId="1" xfId="2" applyNumberFormat="1" applyFont="1" applyFill="1" applyBorder="1" applyAlignment="1">
      <alignment horizontal="center" vertical="center" shrinkToFit="1"/>
    </xf>
    <xf numFmtId="0" fontId="9" fillId="0" borderId="2" xfId="0" applyFont="1" applyBorder="1" applyAlignment="1">
      <alignment horizontal="center" vertical="center" wrapText="1"/>
    </xf>
    <xf numFmtId="0" fontId="9" fillId="0" borderId="6" xfId="0" applyFont="1" applyBorder="1" applyAlignment="1">
      <alignment horizontal="center" vertical="center" wrapText="1"/>
    </xf>
    <xf numFmtId="0" fontId="8" fillId="0" borderId="0" xfId="0" applyFont="1" applyAlignment="1">
      <alignment horizontal="center" wrapText="1"/>
    </xf>
    <xf numFmtId="167" fontId="9" fillId="9" borderId="10" xfId="2" applyNumberFormat="1"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9" borderId="7" xfId="0" applyFont="1" applyFill="1" applyBorder="1" applyAlignment="1">
      <alignment horizontal="center" vertical="center" wrapText="1"/>
    </xf>
    <xf numFmtId="167" fontId="10" fillId="9" borderId="1" xfId="2" applyNumberFormat="1" applyFont="1" applyFill="1" applyBorder="1" applyAlignment="1">
      <alignment horizontal="center" vertical="center" shrinkToFit="1"/>
    </xf>
    <xf numFmtId="9" fontId="10" fillId="9" borderId="1" xfId="1" applyFont="1" applyFill="1" applyBorder="1" applyAlignment="1">
      <alignment horizontal="center" vertical="center" shrinkToFit="1"/>
    </xf>
    <xf numFmtId="0" fontId="9" fillId="10" borderId="6"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9" fillId="10" borderId="6" xfId="0" applyFont="1" applyFill="1" applyBorder="1" applyAlignment="1">
      <alignment horizontal="center" vertical="center"/>
    </xf>
    <xf numFmtId="0" fontId="8" fillId="10" borderId="1" xfId="0" applyFont="1" applyFill="1" applyBorder="1" applyAlignment="1">
      <alignment vertical="center" wrapText="1"/>
    </xf>
    <xf numFmtId="0" fontId="8" fillId="10" borderId="1" xfId="0" applyFont="1" applyFill="1" applyBorder="1" applyAlignment="1">
      <alignment horizontal="center" vertical="center"/>
    </xf>
    <xf numFmtId="166" fontId="8" fillId="10" borderId="1" xfId="0" applyNumberFormat="1" applyFont="1" applyFill="1" applyBorder="1" applyAlignment="1">
      <alignment horizontal="center" vertical="center"/>
    </xf>
    <xf numFmtId="9" fontId="8" fillId="10" borderId="1" xfId="1" applyFont="1" applyFill="1" applyBorder="1" applyAlignment="1">
      <alignment horizontal="center" vertical="center"/>
    </xf>
    <xf numFmtId="166" fontId="8" fillId="10" borderId="1" xfId="2" applyNumberFormat="1" applyFont="1" applyFill="1" applyBorder="1" applyAlignment="1">
      <alignment horizontal="right" vertical="center"/>
    </xf>
    <xf numFmtId="166" fontId="8" fillId="10" borderId="7" xfId="2" applyNumberFormat="1" applyFont="1" applyFill="1" applyBorder="1" applyAlignment="1">
      <alignment horizontal="right" vertical="center"/>
    </xf>
    <xf numFmtId="0" fontId="8" fillId="10" borderId="13" xfId="0" applyFont="1" applyFill="1" applyBorder="1" applyAlignment="1">
      <alignment horizontal="center" vertical="center"/>
    </xf>
    <xf numFmtId="166" fontId="8" fillId="10" borderId="13" xfId="0" applyNumberFormat="1" applyFont="1" applyFill="1" applyBorder="1" applyAlignment="1">
      <alignment horizontal="center" vertical="center"/>
    </xf>
    <xf numFmtId="166" fontId="8" fillId="10" borderId="13" xfId="2" applyNumberFormat="1" applyFont="1" applyFill="1" applyBorder="1" applyAlignment="1">
      <alignment horizontal="right" vertical="center"/>
    </xf>
    <xf numFmtId="0" fontId="9" fillId="10" borderId="12" xfId="0" applyFont="1" applyFill="1" applyBorder="1" applyAlignment="1">
      <alignment horizontal="center" vertical="center"/>
    </xf>
    <xf numFmtId="9" fontId="10" fillId="4" borderId="1" xfId="1" applyFont="1" applyFill="1" applyBorder="1" applyAlignment="1">
      <alignment horizontal="center" vertical="center" shrinkToFit="1"/>
    </xf>
    <xf numFmtId="167" fontId="7" fillId="5" borderId="6" xfId="2" applyNumberFormat="1" applyFont="1" applyFill="1" applyBorder="1" applyAlignment="1">
      <alignment vertical="center"/>
    </xf>
    <xf numFmtId="167" fontId="7" fillId="6" borderId="6" xfId="2" applyNumberFormat="1" applyFont="1" applyFill="1" applyBorder="1" applyAlignment="1">
      <alignment vertical="center"/>
    </xf>
    <xf numFmtId="167" fontId="9" fillId="0" borderId="1" xfId="2" applyNumberFormat="1" applyFont="1" applyFill="1" applyBorder="1" applyAlignment="1">
      <alignment horizontal="center" vertical="center"/>
    </xf>
    <xf numFmtId="9" fontId="13" fillId="0" borderId="1" xfId="1" applyFont="1" applyFill="1" applyBorder="1" applyAlignment="1">
      <alignment horizontal="center" vertical="center"/>
    </xf>
    <xf numFmtId="167" fontId="13" fillId="0" borderId="1" xfId="2" applyNumberFormat="1" applyFont="1" applyFill="1" applyBorder="1" applyAlignment="1">
      <alignment horizontal="center" vertical="center" shrinkToFit="1"/>
    </xf>
    <xf numFmtId="9" fontId="13" fillId="0" borderId="1" xfId="1" applyFont="1" applyFill="1" applyBorder="1" applyAlignment="1">
      <alignment horizontal="center" vertical="center" shrinkToFit="1"/>
    </xf>
    <xf numFmtId="166" fontId="9" fillId="0" borderId="1" xfId="0" applyNumberFormat="1" applyFont="1" applyBorder="1" applyAlignment="1">
      <alignment horizontal="center" vertical="center"/>
    </xf>
    <xf numFmtId="9" fontId="9" fillId="0" borderId="1" xfId="1" applyFont="1" applyFill="1" applyBorder="1" applyAlignment="1">
      <alignment horizontal="center" vertical="center"/>
    </xf>
    <xf numFmtId="166" fontId="9" fillId="0" borderId="1" xfId="2" applyNumberFormat="1" applyFont="1" applyFill="1" applyBorder="1" applyAlignment="1">
      <alignment horizontal="right" vertical="center"/>
    </xf>
    <xf numFmtId="166" fontId="9" fillId="0" borderId="7" xfId="2" applyNumberFormat="1" applyFont="1" applyFill="1" applyBorder="1" applyAlignment="1">
      <alignment horizontal="right" vertical="center"/>
    </xf>
    <xf numFmtId="0" fontId="9" fillId="0" borderId="0" xfId="0" applyFont="1"/>
    <xf numFmtId="167" fontId="9" fillId="7" borderId="1" xfId="2" applyNumberFormat="1" applyFont="1" applyFill="1" applyBorder="1" applyAlignment="1">
      <alignment horizontal="center" vertical="center"/>
    </xf>
    <xf numFmtId="9" fontId="13" fillId="7" borderId="1" xfId="1" applyFont="1" applyFill="1" applyBorder="1" applyAlignment="1">
      <alignment horizontal="center" vertical="center"/>
    </xf>
    <xf numFmtId="167" fontId="13" fillId="7" borderId="1" xfId="2" applyNumberFormat="1" applyFont="1" applyFill="1" applyBorder="1" applyAlignment="1">
      <alignment horizontal="center" vertical="center" shrinkToFit="1"/>
    </xf>
    <xf numFmtId="167" fontId="13" fillId="4" borderId="1" xfId="2" applyNumberFormat="1" applyFont="1" applyFill="1" applyBorder="1" applyAlignment="1">
      <alignment horizontal="center" vertical="center" shrinkToFit="1"/>
    </xf>
    <xf numFmtId="167" fontId="13" fillId="8" borderId="1" xfId="2" applyNumberFormat="1" applyFont="1" applyFill="1" applyBorder="1" applyAlignment="1">
      <alignment horizontal="center" vertical="center" shrinkToFit="1"/>
    </xf>
    <xf numFmtId="9" fontId="13" fillId="5" borderId="1" xfId="1" applyFont="1" applyFill="1" applyBorder="1" applyAlignment="1">
      <alignment horizontal="center" vertical="center" shrinkToFit="1"/>
    </xf>
    <xf numFmtId="167" fontId="13" fillId="5" borderId="1" xfId="2" applyNumberFormat="1" applyFont="1" applyFill="1" applyBorder="1" applyAlignment="1">
      <alignment horizontal="center" vertical="center" shrinkToFit="1"/>
    </xf>
    <xf numFmtId="167" fontId="13" fillId="6" borderId="1" xfId="2" applyNumberFormat="1" applyFont="1" applyFill="1" applyBorder="1" applyAlignment="1">
      <alignment horizontal="center" vertical="center" shrinkToFit="1"/>
    </xf>
    <xf numFmtId="9" fontId="13" fillId="6" borderId="1" xfId="1" applyFont="1" applyFill="1" applyBorder="1" applyAlignment="1">
      <alignment horizontal="center" vertical="center" shrinkToFit="1"/>
    </xf>
    <xf numFmtId="0" fontId="9" fillId="7" borderId="1" xfId="0" applyFont="1" applyFill="1" applyBorder="1" applyAlignment="1">
      <alignment vertical="center" wrapText="1"/>
    </xf>
    <xf numFmtId="0" fontId="9" fillId="7" borderId="1" xfId="0" applyFont="1" applyFill="1" applyBorder="1" applyAlignment="1">
      <alignment horizontal="center" vertical="center"/>
    </xf>
    <xf numFmtId="166" fontId="9" fillId="7" borderId="1" xfId="0" applyNumberFormat="1" applyFont="1" applyFill="1" applyBorder="1" applyAlignment="1">
      <alignment horizontal="center" vertical="center"/>
    </xf>
    <xf numFmtId="9" fontId="9" fillId="7" borderId="1" xfId="1" applyFont="1" applyFill="1" applyBorder="1" applyAlignment="1">
      <alignment horizontal="center" vertical="center"/>
    </xf>
    <xf numFmtId="166" fontId="9" fillId="7" borderId="1" xfId="2" applyNumberFormat="1" applyFont="1" applyFill="1" applyBorder="1" applyAlignment="1">
      <alignment horizontal="right" vertical="center"/>
    </xf>
    <xf numFmtId="0" fontId="9" fillId="2" borderId="1" xfId="0" applyFont="1" applyFill="1" applyBorder="1"/>
    <xf numFmtId="167" fontId="9" fillId="2" borderId="1" xfId="2" applyNumberFormat="1" applyFont="1" applyFill="1" applyBorder="1" applyAlignment="1">
      <alignment horizontal="center" vertical="center"/>
    </xf>
    <xf numFmtId="167" fontId="9" fillId="2" borderId="1" xfId="0" applyNumberFormat="1" applyFont="1" applyFill="1" applyBorder="1" applyAlignment="1">
      <alignment horizontal="center" vertical="center"/>
    </xf>
    <xf numFmtId="0" fontId="9" fillId="2" borderId="1" xfId="0" applyFont="1" applyFill="1" applyBorder="1" applyAlignment="1">
      <alignment vertical="center"/>
    </xf>
    <xf numFmtId="9" fontId="9" fillId="2" borderId="1" xfId="0" applyNumberFormat="1" applyFont="1" applyFill="1" applyBorder="1" applyAlignment="1">
      <alignment vertical="center"/>
    </xf>
    <xf numFmtId="167" fontId="9" fillId="2" borderId="1" xfId="0" applyNumberFormat="1" applyFont="1"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horizontal="center" vertical="center"/>
    </xf>
    <xf numFmtId="1" fontId="11" fillId="0" borderId="1" xfId="0" applyNumberFormat="1" applyFont="1" applyBorder="1" applyAlignment="1">
      <alignment horizontal="center" vertical="center"/>
    </xf>
    <xf numFmtId="167" fontId="8" fillId="9" borderId="1" xfId="2" applyNumberFormat="1" applyFont="1" applyFill="1" applyBorder="1" applyAlignment="1">
      <alignment horizontal="center" vertical="center" shrinkToFit="1"/>
    </xf>
    <xf numFmtId="9" fontId="8" fillId="9" borderId="1" xfId="1" applyFont="1" applyFill="1" applyBorder="1" applyAlignment="1">
      <alignment horizontal="center" vertical="center" shrinkToFit="1"/>
    </xf>
    <xf numFmtId="167" fontId="8" fillId="0" borderId="1" xfId="2" applyNumberFormat="1" applyFont="1" applyFill="1" applyBorder="1" applyAlignment="1">
      <alignment horizontal="center" vertical="center" shrinkToFit="1"/>
    </xf>
    <xf numFmtId="0" fontId="11" fillId="0" borderId="13" xfId="0" applyFont="1" applyBorder="1" applyAlignment="1">
      <alignment horizontal="left" vertical="center" wrapText="1"/>
    </xf>
    <xf numFmtId="0" fontId="11" fillId="0" borderId="13" xfId="0" applyFont="1" applyBorder="1" applyAlignment="1">
      <alignment horizontal="center" vertical="center"/>
    </xf>
    <xf numFmtId="0" fontId="11" fillId="0" borderId="1" xfId="0" applyFont="1" applyBorder="1" applyAlignment="1">
      <alignment horizontal="left" vertical="center" wrapText="1"/>
    </xf>
    <xf numFmtId="0" fontId="6" fillId="0" borderId="1" xfId="0" applyFont="1" applyBorder="1" applyAlignment="1">
      <alignment vertical="center" wrapText="1"/>
    </xf>
    <xf numFmtId="0" fontId="11" fillId="0" borderId="1" xfId="0" applyFont="1" applyBorder="1" applyAlignment="1">
      <alignment horizontal="justify" vertical="center" wrapText="1"/>
    </xf>
    <xf numFmtId="0" fontId="11" fillId="0" borderId="11" xfId="0" applyFont="1" applyBorder="1" applyAlignment="1">
      <alignment vertical="center" wrapText="1"/>
    </xf>
    <xf numFmtId="0" fontId="11" fillId="0" borderId="11" xfId="0" applyFont="1" applyBorder="1" applyAlignment="1">
      <alignment horizontal="center" vertical="center"/>
    </xf>
    <xf numFmtId="167" fontId="9" fillId="0" borderId="1" xfId="2" applyNumberFormat="1" applyFont="1" applyFill="1" applyBorder="1" applyAlignment="1">
      <alignment horizontal="center" vertical="center" shrinkToFit="1"/>
    </xf>
    <xf numFmtId="9" fontId="9" fillId="0" borderId="1" xfId="1" applyFont="1" applyFill="1" applyBorder="1" applyAlignment="1">
      <alignment horizontal="center" vertical="center" shrinkToFit="1"/>
    </xf>
    <xf numFmtId="166" fontId="8" fillId="9" borderId="1" xfId="0" applyNumberFormat="1" applyFont="1" applyFill="1" applyBorder="1" applyAlignment="1">
      <alignment horizontal="center" vertical="center"/>
    </xf>
    <xf numFmtId="9" fontId="8" fillId="9" borderId="1" xfId="1" applyFont="1" applyFill="1" applyBorder="1" applyAlignment="1">
      <alignment horizontal="center" vertical="center"/>
    </xf>
    <xf numFmtId="166" fontId="8" fillId="9" borderId="1" xfId="2" applyNumberFormat="1" applyFont="1" applyFill="1" applyBorder="1" applyAlignment="1">
      <alignment horizontal="right" vertical="center"/>
    </xf>
    <xf numFmtId="166" fontId="8" fillId="9" borderId="13" xfId="0" applyNumberFormat="1" applyFont="1" applyFill="1" applyBorder="1" applyAlignment="1">
      <alignment horizontal="center" vertical="center"/>
    </xf>
    <xf numFmtId="166" fontId="8" fillId="9" borderId="13" xfId="2" applyNumberFormat="1" applyFont="1" applyFill="1" applyBorder="1" applyAlignment="1">
      <alignment horizontal="right" vertical="center"/>
    </xf>
    <xf numFmtId="0" fontId="9" fillId="9" borderId="1" xfId="0" applyFont="1" applyFill="1" applyBorder="1" applyAlignment="1">
      <alignment vertical="center"/>
    </xf>
    <xf numFmtId="9" fontId="9" fillId="9" borderId="1" xfId="0" applyNumberFormat="1" applyFont="1" applyFill="1" applyBorder="1" applyAlignment="1">
      <alignment vertical="center"/>
    </xf>
    <xf numFmtId="167" fontId="9" fillId="9" borderId="1" xfId="0" applyNumberFormat="1" applyFont="1" applyFill="1" applyBorder="1" applyAlignment="1">
      <alignment vertical="center"/>
    </xf>
    <xf numFmtId="0" fontId="9" fillId="10" borderId="1" xfId="0" applyFont="1" applyFill="1" applyBorder="1" applyAlignment="1">
      <alignment vertical="center"/>
    </xf>
    <xf numFmtId="166" fontId="9" fillId="10" borderId="1" xfId="0" applyNumberFormat="1" applyFont="1" applyFill="1" applyBorder="1"/>
    <xf numFmtId="166" fontId="5" fillId="9" borderId="1" xfId="0" applyNumberFormat="1" applyFont="1" applyFill="1" applyBorder="1" applyAlignment="1">
      <alignment horizontal="center" vertical="center"/>
    </xf>
    <xf numFmtId="9" fontId="5" fillId="9" borderId="1" xfId="1" applyFont="1" applyFill="1" applyBorder="1" applyAlignment="1">
      <alignment horizontal="center" vertical="center"/>
    </xf>
    <xf numFmtId="166" fontId="4" fillId="9" borderId="1" xfId="2" applyNumberFormat="1" applyFont="1" applyFill="1" applyBorder="1" applyAlignment="1">
      <alignment horizontal="right" vertical="center"/>
    </xf>
    <xf numFmtId="166" fontId="5" fillId="9" borderId="13" xfId="0" applyNumberFormat="1" applyFont="1" applyFill="1" applyBorder="1" applyAlignment="1">
      <alignment horizontal="center" vertical="center"/>
    </xf>
    <xf numFmtId="166" fontId="4" fillId="9" borderId="13" xfId="2" applyNumberFormat="1" applyFont="1" applyFill="1" applyBorder="1" applyAlignment="1">
      <alignment horizontal="right" vertical="center"/>
    </xf>
    <xf numFmtId="166" fontId="5" fillId="9" borderId="11" xfId="0" applyNumberFormat="1" applyFont="1" applyFill="1" applyBorder="1" applyAlignment="1">
      <alignment horizontal="center" vertical="center"/>
    </xf>
    <xf numFmtId="9" fontId="5" fillId="9" borderId="11" xfId="1" applyFont="1" applyFill="1" applyBorder="1" applyAlignment="1">
      <alignment horizontal="center" vertical="center"/>
    </xf>
    <xf numFmtId="166" fontId="4" fillId="9" borderId="11" xfId="2" applyNumberFormat="1" applyFont="1" applyFill="1" applyBorder="1" applyAlignment="1">
      <alignment horizontal="right" vertical="center"/>
    </xf>
    <xf numFmtId="0" fontId="2" fillId="4" borderId="6"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6" xfId="0" applyFont="1" applyFill="1" applyBorder="1" applyAlignment="1">
      <alignment horizontal="center" vertical="center"/>
    </xf>
    <xf numFmtId="0" fontId="5" fillId="4" borderId="1" xfId="0" applyFont="1" applyFill="1" applyBorder="1" applyAlignment="1">
      <alignment vertical="center" wrapText="1"/>
    </xf>
    <xf numFmtId="0" fontId="5" fillId="4" borderId="1" xfId="0" applyFont="1" applyFill="1" applyBorder="1" applyAlignment="1">
      <alignment horizontal="center" vertical="center"/>
    </xf>
    <xf numFmtId="1" fontId="5" fillId="4" borderId="1" xfId="0" applyNumberFormat="1" applyFont="1" applyFill="1" applyBorder="1" applyAlignment="1">
      <alignment horizontal="center" vertical="center"/>
    </xf>
    <xf numFmtId="166" fontId="5" fillId="4" borderId="1" xfId="0" applyNumberFormat="1" applyFont="1" applyFill="1" applyBorder="1" applyAlignment="1">
      <alignment horizontal="center" vertical="center"/>
    </xf>
    <xf numFmtId="9" fontId="5" fillId="4" borderId="1" xfId="1" applyFont="1" applyFill="1" applyBorder="1" applyAlignment="1">
      <alignment horizontal="center" vertical="center"/>
    </xf>
    <xf numFmtId="166" fontId="4" fillId="4" borderId="1" xfId="2" applyNumberFormat="1" applyFont="1" applyFill="1" applyBorder="1" applyAlignment="1">
      <alignment horizontal="right" vertical="center"/>
    </xf>
    <xf numFmtId="166" fontId="4" fillId="4" borderId="7" xfId="2" applyNumberFormat="1" applyFont="1" applyFill="1" applyBorder="1" applyAlignment="1">
      <alignment horizontal="right" vertical="center"/>
    </xf>
    <xf numFmtId="0" fontId="3" fillId="4" borderId="15" xfId="0" applyFont="1" applyFill="1" applyBorder="1" applyAlignment="1">
      <alignment horizontal="center" vertical="center"/>
    </xf>
    <xf numFmtId="0" fontId="5" fillId="4" borderId="13" xfId="0" applyFont="1" applyFill="1" applyBorder="1" applyAlignment="1">
      <alignment vertical="center" wrapText="1"/>
    </xf>
    <xf numFmtId="0" fontId="5" fillId="4" borderId="13" xfId="0" applyFont="1" applyFill="1" applyBorder="1" applyAlignment="1">
      <alignment horizontal="center" vertical="center"/>
    </xf>
    <xf numFmtId="166" fontId="5" fillId="4" borderId="13" xfId="0" applyNumberFormat="1" applyFont="1" applyFill="1" applyBorder="1" applyAlignment="1">
      <alignment horizontal="center" vertical="center"/>
    </xf>
    <xf numFmtId="166" fontId="4" fillId="4" borderId="13" xfId="2" applyNumberFormat="1" applyFont="1" applyFill="1" applyBorder="1" applyAlignment="1">
      <alignment horizontal="right" vertical="center"/>
    </xf>
    <xf numFmtId="166" fontId="4" fillId="4" borderId="16" xfId="2" applyNumberFormat="1" applyFont="1" applyFill="1" applyBorder="1" applyAlignment="1">
      <alignment horizontal="right" vertical="center"/>
    </xf>
    <xf numFmtId="0" fontId="3" fillId="4" borderId="12" xfId="0" applyFont="1" applyFill="1" applyBorder="1" applyAlignment="1">
      <alignment horizontal="center" vertical="center"/>
    </xf>
    <xf numFmtId="0" fontId="5" fillId="4" borderId="11" xfId="0" applyFont="1" applyFill="1" applyBorder="1" applyAlignment="1">
      <alignment vertical="center" wrapText="1"/>
    </xf>
    <xf numFmtId="0" fontId="5" fillId="4" borderId="11" xfId="0" applyFont="1" applyFill="1" applyBorder="1" applyAlignment="1">
      <alignment horizontal="center" vertical="center"/>
    </xf>
    <xf numFmtId="166" fontId="5" fillId="4" borderId="11" xfId="0" applyNumberFormat="1" applyFont="1" applyFill="1" applyBorder="1" applyAlignment="1">
      <alignment horizontal="center" vertical="center"/>
    </xf>
    <xf numFmtId="9" fontId="5" fillId="4" borderId="11" xfId="1" applyFont="1" applyFill="1" applyBorder="1" applyAlignment="1">
      <alignment horizontal="center" vertical="center"/>
    </xf>
    <xf numFmtId="166" fontId="4" fillId="4" borderId="11" xfId="2" applyNumberFormat="1" applyFont="1" applyFill="1" applyBorder="1" applyAlignment="1">
      <alignment horizontal="right" vertical="center"/>
    </xf>
    <xf numFmtId="166" fontId="4" fillId="4" borderId="17" xfId="2" applyNumberFormat="1" applyFont="1" applyFill="1" applyBorder="1" applyAlignment="1">
      <alignment horizontal="right" vertical="center"/>
    </xf>
    <xf numFmtId="0" fontId="3"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0" xfId="0" applyFont="1" applyAlignment="1">
      <alignment horizontal="center" wrapText="1"/>
    </xf>
    <xf numFmtId="0" fontId="9" fillId="2" borderId="2" xfId="0" applyFont="1" applyFill="1" applyBorder="1" applyAlignment="1">
      <alignment horizontal="right" vertical="center"/>
    </xf>
    <xf numFmtId="0" fontId="9" fillId="2" borderId="8" xfId="0" applyFont="1" applyFill="1" applyBorder="1" applyAlignment="1">
      <alignment horizontal="right" vertical="center"/>
    </xf>
    <xf numFmtId="0" fontId="9" fillId="2" borderId="10" xfId="0" applyFont="1" applyFill="1" applyBorder="1" applyAlignment="1">
      <alignment horizontal="right" vertical="center"/>
    </xf>
    <xf numFmtId="0" fontId="12" fillId="2" borderId="0" xfId="0" applyFont="1" applyFill="1" applyAlignment="1">
      <alignment horizontal="right" vertical="center"/>
    </xf>
    <xf numFmtId="0" fontId="9" fillId="2" borderId="0" xfId="0" applyFont="1" applyFill="1" applyAlignment="1">
      <alignment horizontal="center"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4" borderId="2"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9" fillId="6" borderId="9"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9" fillId="7" borderId="3"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2" borderId="0" xfId="0" applyFont="1" applyFill="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9" fillId="9" borderId="9"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5" xfId="0" applyFont="1" applyFill="1" applyBorder="1" applyAlignment="1">
      <alignment horizontal="center" vertical="center"/>
    </xf>
    <xf numFmtId="0" fontId="2" fillId="2" borderId="1" xfId="0" applyFont="1" applyFill="1" applyBorder="1" applyAlignment="1">
      <alignment horizontal="right" vertical="center"/>
    </xf>
    <xf numFmtId="0" fontId="9" fillId="10" borderId="2" xfId="0" applyFont="1" applyFill="1" applyBorder="1" applyAlignment="1">
      <alignment horizontal="right" vertical="center"/>
    </xf>
    <xf numFmtId="0" fontId="9" fillId="10" borderId="8" xfId="0" applyFont="1" applyFill="1" applyBorder="1" applyAlignment="1">
      <alignment horizontal="right" vertical="center"/>
    </xf>
    <xf numFmtId="0" fontId="9" fillId="10" borderId="10" xfId="0" applyFont="1" applyFill="1" applyBorder="1" applyAlignment="1">
      <alignment horizontal="right" vertical="center"/>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cellXfs>
  <cellStyles count="4">
    <cellStyle name="Moneda" xfId="2" builtinId="4"/>
    <cellStyle name="Moneda [0] 2" xfId="3" xr:uid="{84839F44-425D-40AF-8F26-B7B0523C1CE3}"/>
    <cellStyle name="Normal" xfId="0" builtinId="0"/>
    <cellStyle name="Porcentaje" xfId="1" builtinId="5"/>
  </cellStyles>
  <dxfs count="0"/>
  <tableStyles count="0" defaultTableStyle="TableStyleMedium2" defaultPivotStyle="PivotStyleLight16"/>
  <colors>
    <mruColors>
      <color rgb="FFFF99FF"/>
      <color rgb="FFFCE4D6"/>
      <color rgb="FFD6DCE4"/>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E48D6-3C93-46A2-88A4-8736FA32A56C}">
  <dimension ref="A1:AC49"/>
  <sheetViews>
    <sheetView zoomScale="110" zoomScaleNormal="110" workbookViewId="0">
      <pane xSplit="2" ySplit="3" topLeftCell="U20" activePane="bottomRight" state="frozen"/>
      <selection pane="topRight" activeCell="C1" sqref="C1"/>
      <selection pane="bottomLeft" activeCell="A4" sqref="A4"/>
      <selection pane="bottomRight" activeCell="U35" sqref="U35"/>
    </sheetView>
  </sheetViews>
  <sheetFormatPr baseColWidth="10" defaultColWidth="11.5703125" defaultRowHeight="12.75" x14ac:dyDescent="0.2"/>
  <cols>
    <col min="1" max="1" width="4.28515625" style="19" customWidth="1"/>
    <col min="2" max="2" width="59.5703125" style="19" customWidth="1"/>
    <col min="3" max="3" width="8.5703125" style="50" customWidth="1"/>
    <col min="4" max="4" width="5" style="94" customWidth="1"/>
    <col min="5" max="5" width="13.85546875" style="51" bestFit="1" customWidth="1"/>
    <col min="6" max="6" width="4" style="50" bestFit="1" customWidth="1"/>
    <col min="7" max="7" width="10.28515625" style="50" bestFit="1" customWidth="1"/>
    <col min="8" max="8" width="11.140625" style="50" bestFit="1" customWidth="1"/>
    <col min="9" max="9" width="14.85546875" style="51" bestFit="1" customWidth="1"/>
    <col min="10" max="10" width="14" style="51" customWidth="1"/>
    <col min="11" max="11" width="4.7109375" style="50" customWidth="1"/>
    <col min="12" max="12" width="11.28515625" style="50" customWidth="1"/>
    <col min="13" max="13" width="13.42578125" style="50" customWidth="1"/>
    <col min="14" max="14" width="16.7109375" style="50" customWidth="1"/>
    <col min="15" max="15" width="12" style="20" customWidth="1"/>
    <col min="16" max="16" width="4.28515625" style="53" customWidth="1"/>
    <col min="17" max="17" width="10.140625" style="20" customWidth="1"/>
    <col min="18" max="18" width="12.42578125" style="20" customWidth="1"/>
    <col min="19" max="19" width="14.7109375" style="20" customWidth="1"/>
    <col min="20" max="20" width="6.28515625" style="20" customWidth="1"/>
    <col min="21" max="21" width="69" style="20" customWidth="1"/>
    <col min="22" max="22" width="15.5703125" style="20" customWidth="1"/>
    <col min="23" max="23" width="5.5703125" style="19" customWidth="1"/>
    <col min="24" max="24" width="12.42578125" style="19" customWidth="1"/>
    <col min="25" max="25" width="5.5703125" style="19" customWidth="1"/>
    <col min="26" max="26" width="11.28515625" style="19" bestFit="1" customWidth="1"/>
    <col min="27" max="27" width="12.28515625" style="19" bestFit="1" customWidth="1"/>
    <col min="28" max="28" width="16.85546875" style="19" customWidth="1"/>
    <col min="29" max="29" width="13.85546875" style="19" bestFit="1" customWidth="1"/>
    <col min="30" max="16384" width="11.5703125" style="19"/>
  </cols>
  <sheetData>
    <row r="1" spans="1:29" ht="13.5" thickBot="1" x14ac:dyDescent="0.25">
      <c r="C1" s="214" t="s">
        <v>10</v>
      </c>
      <c r="D1" s="214"/>
      <c r="E1" s="214"/>
      <c r="F1" s="214"/>
      <c r="G1" s="214"/>
      <c r="H1" s="214"/>
      <c r="I1" s="214"/>
      <c r="J1" s="214"/>
      <c r="K1" s="214"/>
      <c r="L1" s="214"/>
      <c r="M1" s="214"/>
      <c r="N1" s="214"/>
      <c r="O1" s="214"/>
      <c r="P1" s="214"/>
      <c r="Q1" s="214"/>
      <c r="R1" s="214"/>
      <c r="S1" s="214"/>
      <c r="T1" s="214"/>
      <c r="U1" s="214"/>
      <c r="V1" s="214"/>
      <c r="W1" s="214"/>
      <c r="X1" s="214"/>
      <c r="Y1" s="214"/>
      <c r="Z1" s="214"/>
      <c r="AA1" s="214"/>
      <c r="AB1" s="20"/>
    </row>
    <row r="2" spans="1:29" x14ac:dyDescent="0.2">
      <c r="A2" s="215" t="s">
        <v>0</v>
      </c>
      <c r="B2" s="215" t="s">
        <v>5</v>
      </c>
      <c r="C2" s="216" t="s">
        <v>1</v>
      </c>
      <c r="D2" s="217" t="s">
        <v>2</v>
      </c>
      <c r="E2" s="218" t="s">
        <v>19</v>
      </c>
      <c r="F2" s="219"/>
      <c r="G2" s="219"/>
      <c r="H2" s="219"/>
      <c r="I2" s="220"/>
      <c r="J2" s="221" t="s">
        <v>98</v>
      </c>
      <c r="K2" s="222"/>
      <c r="L2" s="222"/>
      <c r="M2" s="222"/>
      <c r="N2" s="223"/>
      <c r="O2" s="224" t="s">
        <v>99</v>
      </c>
      <c r="P2" s="225"/>
      <c r="Q2" s="225"/>
      <c r="R2" s="225"/>
      <c r="S2" s="226"/>
      <c r="T2" s="227" t="s">
        <v>11</v>
      </c>
      <c r="U2" s="228"/>
      <c r="V2" s="228"/>
      <c r="W2" s="228"/>
      <c r="X2" s="228"/>
      <c r="Y2" s="228"/>
      <c r="Z2" s="228"/>
      <c r="AA2" s="228"/>
      <c r="AB2" s="229"/>
    </row>
    <row r="3" spans="1:29" s="31" customFormat="1" ht="25.5" x14ac:dyDescent="0.2">
      <c r="A3" s="215"/>
      <c r="B3" s="215"/>
      <c r="C3" s="216"/>
      <c r="D3" s="217"/>
      <c r="E3" s="22" t="s">
        <v>3</v>
      </c>
      <c r="F3" s="23" t="s">
        <v>7</v>
      </c>
      <c r="G3" s="23" t="s">
        <v>4</v>
      </c>
      <c r="H3" s="23" t="s">
        <v>8</v>
      </c>
      <c r="I3" s="24" t="s">
        <v>9</v>
      </c>
      <c r="J3" s="25" t="s">
        <v>3</v>
      </c>
      <c r="K3" s="26" t="s">
        <v>7</v>
      </c>
      <c r="L3" s="26" t="s">
        <v>4</v>
      </c>
      <c r="M3" s="26" t="s">
        <v>8</v>
      </c>
      <c r="N3" s="27" t="s">
        <v>9</v>
      </c>
      <c r="O3" s="28" t="s">
        <v>3</v>
      </c>
      <c r="P3" s="29" t="s">
        <v>7</v>
      </c>
      <c r="Q3" s="29" t="s">
        <v>4</v>
      </c>
      <c r="R3" s="29" t="s">
        <v>8</v>
      </c>
      <c r="S3" s="30" t="s">
        <v>9</v>
      </c>
      <c r="T3" s="73" t="s">
        <v>0</v>
      </c>
      <c r="U3" s="74" t="s">
        <v>5</v>
      </c>
      <c r="V3" s="74" t="s">
        <v>6</v>
      </c>
      <c r="W3" s="74" t="s">
        <v>2</v>
      </c>
      <c r="X3" s="74" t="s">
        <v>3</v>
      </c>
      <c r="Y3" s="74" t="s">
        <v>7</v>
      </c>
      <c r="Z3" s="74" t="s">
        <v>4</v>
      </c>
      <c r="AA3" s="74" t="s">
        <v>8</v>
      </c>
      <c r="AB3" s="74" t="s">
        <v>9</v>
      </c>
    </row>
    <row r="4" spans="1:29" s="128" customFormat="1" x14ac:dyDescent="0.2">
      <c r="A4" s="32"/>
      <c r="B4" s="35" t="s">
        <v>21</v>
      </c>
      <c r="C4" s="32"/>
      <c r="D4" s="32"/>
      <c r="E4" s="129"/>
      <c r="F4" s="130" t="s">
        <v>30</v>
      </c>
      <c r="G4" s="131"/>
      <c r="H4" s="131"/>
      <c r="I4" s="132"/>
      <c r="J4" s="133"/>
      <c r="K4" s="134"/>
      <c r="L4" s="135"/>
      <c r="M4" s="135"/>
      <c r="N4" s="135"/>
      <c r="O4" s="136"/>
      <c r="P4" s="137"/>
      <c r="Q4" s="136"/>
      <c r="R4" s="136"/>
      <c r="S4" s="136"/>
      <c r="T4" s="75"/>
      <c r="U4" s="138" t="str">
        <f t="shared" ref="U4:W33" si="0">+B4</f>
        <v>APOYO LOGISTICO Y OPERATIVO</v>
      </c>
      <c r="V4" s="139"/>
      <c r="W4" s="139"/>
      <c r="X4" s="140"/>
      <c r="Y4" s="141"/>
      <c r="Z4" s="140"/>
      <c r="AA4" s="142"/>
      <c r="AB4" s="142"/>
    </row>
    <row r="5" spans="1:29" ht="67.5" x14ac:dyDescent="0.2">
      <c r="A5" s="21">
        <v>15</v>
      </c>
      <c r="B5" s="8" t="s">
        <v>45</v>
      </c>
      <c r="C5" s="6" t="s">
        <v>15</v>
      </c>
      <c r="D5" s="6">
        <v>1</v>
      </c>
      <c r="E5" s="72">
        <v>16800000</v>
      </c>
      <c r="F5" s="36">
        <v>0</v>
      </c>
      <c r="G5" s="38">
        <f t="shared" ref="G5:G39" si="1">E5*F5</f>
        <v>0</v>
      </c>
      <c r="H5" s="38">
        <f t="shared" ref="H5:H30" si="2">E5+G5</f>
        <v>16800000</v>
      </c>
      <c r="I5" s="38">
        <f t="shared" ref="I5:I30" si="3">H5*D5</f>
        <v>16800000</v>
      </c>
      <c r="J5" s="95">
        <v>16700000</v>
      </c>
      <c r="K5" s="39">
        <v>0</v>
      </c>
      <c r="L5" s="40">
        <f t="shared" ref="L5:L39" si="4">J5*K5</f>
        <v>0</v>
      </c>
      <c r="M5" s="40">
        <f t="shared" ref="M5:M39" si="5">J5+L5</f>
        <v>16700000</v>
      </c>
      <c r="N5" s="40">
        <f t="shared" ref="N5:N39" si="6">M5*D5</f>
        <v>16700000</v>
      </c>
      <c r="O5" s="42">
        <v>17500000</v>
      </c>
      <c r="P5" s="41">
        <v>0</v>
      </c>
      <c r="Q5" s="42">
        <f t="shared" ref="Q5:Q39" si="7">O5*P5</f>
        <v>0</v>
      </c>
      <c r="R5" s="42">
        <f t="shared" ref="R5:R39" si="8">O5+Q5</f>
        <v>17500000</v>
      </c>
      <c r="S5" s="42">
        <f t="shared" ref="S5:S39" si="9">R5*D5</f>
        <v>17500000</v>
      </c>
      <c r="T5" s="75"/>
      <c r="U5" s="76" t="str">
        <f t="shared" si="0"/>
        <v>Servicio de Transporte de pasajeros para integrantes de Banda Musical Especial invitada N°1. Servicio especial de transporte de pasajeros para 40 personas que conformarán la delegación de la Banda Especial invitada.  Recorrido Corregimiento de Laguneta (Ciénaga de Oro - Cordoba) / Anapoima y V/sa. y transporte interno dentro del Municipio de Anapoima durante los 3 días de evento</v>
      </c>
      <c r="V5" s="77" t="str">
        <f t="shared" si="0"/>
        <v>Global</v>
      </c>
      <c r="W5" s="77">
        <f t="shared" si="0"/>
        <v>1</v>
      </c>
      <c r="X5" s="78">
        <f t="shared" ref="X5:X39" si="10">(E5+J5+O5)/3</f>
        <v>17000000</v>
      </c>
      <c r="Y5" s="79">
        <f t="shared" ref="Y5:Y39" si="11">P5</f>
        <v>0</v>
      </c>
      <c r="Z5" s="78">
        <f t="shared" ref="Z5:Z39" si="12">X5*Y5</f>
        <v>0</v>
      </c>
      <c r="AA5" s="80">
        <f t="shared" ref="AA5:AA39" si="13">X5+Z5</f>
        <v>17000000</v>
      </c>
      <c r="AB5" s="80">
        <f t="shared" ref="AB5:AB39" si="14">AA5*W5</f>
        <v>17000000</v>
      </c>
    </row>
    <row r="6" spans="1:29" ht="63.75" x14ac:dyDescent="0.2">
      <c r="A6" s="21">
        <v>16</v>
      </c>
      <c r="B6" s="8" t="s">
        <v>46</v>
      </c>
      <c r="C6" s="6" t="s">
        <v>15</v>
      </c>
      <c r="D6" s="6">
        <v>1</v>
      </c>
      <c r="E6" s="17">
        <v>6500000</v>
      </c>
      <c r="F6" s="36">
        <v>0</v>
      </c>
      <c r="G6" s="38">
        <f t="shared" si="1"/>
        <v>0</v>
      </c>
      <c r="H6" s="38">
        <f t="shared" si="2"/>
        <v>6500000</v>
      </c>
      <c r="I6" s="38">
        <f t="shared" si="3"/>
        <v>6500000</v>
      </c>
      <c r="J6" s="40">
        <v>5300000</v>
      </c>
      <c r="K6" s="39">
        <v>0</v>
      </c>
      <c r="L6" s="40">
        <f t="shared" si="4"/>
        <v>0</v>
      </c>
      <c r="M6" s="40">
        <f t="shared" si="5"/>
        <v>5300000</v>
      </c>
      <c r="N6" s="40">
        <f t="shared" si="6"/>
        <v>5300000</v>
      </c>
      <c r="O6" s="42">
        <v>6200000</v>
      </c>
      <c r="P6" s="41">
        <v>0</v>
      </c>
      <c r="Q6" s="42">
        <f t="shared" si="7"/>
        <v>0</v>
      </c>
      <c r="R6" s="42">
        <f t="shared" si="8"/>
        <v>6200000</v>
      </c>
      <c r="S6" s="42">
        <f t="shared" si="9"/>
        <v>6200000</v>
      </c>
      <c r="T6" s="75"/>
      <c r="U6" s="76" t="str">
        <f t="shared" si="0"/>
        <v>Servicio de Transporte de carga para Banda Musical Especial invitada N°1. Servicio de transporte en camión para transportar los Instrumentos de la Banda desde el lugar de origen hasta el Municipio de Anapoima y viceversa y para transporte de instrumentos dentro del Municipio de Anapoima durante los 3 días de programación del evento</v>
      </c>
      <c r="V6" s="77" t="str">
        <f t="shared" si="0"/>
        <v>Global</v>
      </c>
      <c r="W6" s="77">
        <f t="shared" si="0"/>
        <v>1</v>
      </c>
      <c r="X6" s="78">
        <f>(E6+J6+O6)/3</f>
        <v>6000000</v>
      </c>
      <c r="Y6" s="79">
        <f t="shared" si="11"/>
        <v>0</v>
      </c>
      <c r="Z6" s="78">
        <f t="shared" si="12"/>
        <v>0</v>
      </c>
      <c r="AA6" s="80">
        <f t="shared" si="13"/>
        <v>6000000</v>
      </c>
      <c r="AB6" s="80">
        <f t="shared" si="14"/>
        <v>6000000</v>
      </c>
    </row>
    <row r="7" spans="1:29" ht="89.25" x14ac:dyDescent="0.2">
      <c r="A7" s="21">
        <v>17</v>
      </c>
      <c r="B7" s="8" t="s">
        <v>47</v>
      </c>
      <c r="C7" s="6" t="s">
        <v>15</v>
      </c>
      <c r="D7" s="6">
        <v>1</v>
      </c>
      <c r="E7" s="17">
        <v>21000000</v>
      </c>
      <c r="F7" s="36">
        <v>0</v>
      </c>
      <c r="G7" s="38">
        <f t="shared" si="1"/>
        <v>0</v>
      </c>
      <c r="H7" s="38">
        <f t="shared" si="2"/>
        <v>21000000</v>
      </c>
      <c r="I7" s="38">
        <f t="shared" si="3"/>
        <v>21000000</v>
      </c>
      <c r="J7" s="40">
        <v>18500000</v>
      </c>
      <c r="K7" s="39">
        <v>0</v>
      </c>
      <c r="L7" s="40">
        <f t="shared" si="4"/>
        <v>0</v>
      </c>
      <c r="M7" s="40">
        <f t="shared" si="5"/>
        <v>18500000</v>
      </c>
      <c r="N7" s="40">
        <f t="shared" si="6"/>
        <v>18500000</v>
      </c>
      <c r="O7" s="42">
        <v>20500000</v>
      </c>
      <c r="P7" s="41">
        <v>0</v>
      </c>
      <c r="Q7" s="42">
        <f t="shared" si="7"/>
        <v>0</v>
      </c>
      <c r="R7" s="42">
        <f t="shared" si="8"/>
        <v>20500000</v>
      </c>
      <c r="S7" s="42">
        <f t="shared" si="9"/>
        <v>20500000</v>
      </c>
      <c r="T7" s="75"/>
      <c r="U7" s="76" t="str">
        <f t="shared" si="0"/>
        <v>Servicio de Transporte de pasajeros para integrantes de Banda Musical Especial invitada N°2. Servicio especial de transporte de pasajeros, mínimo dos (02) buses para 70 personas que conformarán la delegación de la Banda Especial invitada.  Recorrido de Bogotá D.C. y municipios circunvecinos Chía, Cajicá, Cota, Funza, Mosquera, Madrid, La Calera, Choachí, Soacha y Sibaté / Anapoima y V/sa. y transporte interno dentro del Municipio de Anapoima durante los días viernes y sábado</v>
      </c>
      <c r="V7" s="77" t="str">
        <f t="shared" si="0"/>
        <v>Global</v>
      </c>
      <c r="W7" s="77">
        <f t="shared" si="0"/>
        <v>1</v>
      </c>
      <c r="X7" s="78">
        <f t="shared" si="10"/>
        <v>20000000</v>
      </c>
      <c r="Y7" s="79">
        <f t="shared" si="11"/>
        <v>0</v>
      </c>
      <c r="Z7" s="78">
        <f t="shared" si="12"/>
        <v>0</v>
      </c>
      <c r="AA7" s="80">
        <f t="shared" si="13"/>
        <v>20000000</v>
      </c>
      <c r="AB7" s="80">
        <f t="shared" si="14"/>
        <v>20000000</v>
      </c>
    </row>
    <row r="8" spans="1:29" ht="63.75" x14ac:dyDescent="0.2">
      <c r="A8" s="21">
        <v>18</v>
      </c>
      <c r="B8" s="8" t="s">
        <v>48</v>
      </c>
      <c r="C8" s="6" t="s">
        <v>15</v>
      </c>
      <c r="D8" s="6">
        <v>1</v>
      </c>
      <c r="E8" s="17">
        <v>5500000</v>
      </c>
      <c r="F8" s="36">
        <v>0</v>
      </c>
      <c r="G8" s="38">
        <f t="shared" si="1"/>
        <v>0</v>
      </c>
      <c r="H8" s="38">
        <f t="shared" si="2"/>
        <v>5500000</v>
      </c>
      <c r="I8" s="38">
        <f t="shared" si="3"/>
        <v>5500000</v>
      </c>
      <c r="J8" s="40">
        <v>4200000</v>
      </c>
      <c r="K8" s="39">
        <v>0</v>
      </c>
      <c r="L8" s="40">
        <f t="shared" si="4"/>
        <v>0</v>
      </c>
      <c r="M8" s="40">
        <f t="shared" si="5"/>
        <v>4200000</v>
      </c>
      <c r="N8" s="40">
        <f t="shared" si="6"/>
        <v>4200000</v>
      </c>
      <c r="O8" s="42">
        <v>5300000</v>
      </c>
      <c r="P8" s="41">
        <v>0</v>
      </c>
      <c r="Q8" s="42">
        <f t="shared" si="7"/>
        <v>0</v>
      </c>
      <c r="R8" s="42">
        <f t="shared" si="8"/>
        <v>5300000</v>
      </c>
      <c r="S8" s="42">
        <f t="shared" si="9"/>
        <v>5300000</v>
      </c>
      <c r="T8" s="75"/>
      <c r="U8" s="76" t="str">
        <f t="shared" si="0"/>
        <v xml:space="preserve">Servicio de Transporte de carga para Banda Musical Especial invitada N°2. Servicio de transporte en camión para transportar los Instrumentos de la Banda desde el lugar de origen hasta el Municipio de Anapoima y viceversa y para transporte de instrumentos dentro del Municipio de Anapoima durante los 2 días de programación del evento. </v>
      </c>
      <c r="V8" s="77" t="str">
        <f t="shared" si="0"/>
        <v>Global</v>
      </c>
      <c r="W8" s="77">
        <f t="shared" si="0"/>
        <v>1</v>
      </c>
      <c r="X8" s="78">
        <f t="shared" si="10"/>
        <v>5000000</v>
      </c>
      <c r="Y8" s="79">
        <f t="shared" si="11"/>
        <v>0</v>
      </c>
      <c r="Z8" s="78">
        <f t="shared" si="12"/>
        <v>0</v>
      </c>
      <c r="AA8" s="80">
        <f t="shared" si="13"/>
        <v>5000000</v>
      </c>
      <c r="AB8" s="80">
        <f t="shared" si="14"/>
        <v>5000000</v>
      </c>
    </row>
    <row r="9" spans="1:29" ht="67.5" x14ac:dyDescent="0.2">
      <c r="A9" s="21">
        <v>19</v>
      </c>
      <c r="B9" s="8" t="s">
        <v>49</v>
      </c>
      <c r="C9" s="6" t="s">
        <v>15</v>
      </c>
      <c r="D9" s="6">
        <v>1</v>
      </c>
      <c r="E9" s="17">
        <v>5500000</v>
      </c>
      <c r="F9" s="36">
        <v>0</v>
      </c>
      <c r="G9" s="38">
        <f t="shared" si="1"/>
        <v>0</v>
      </c>
      <c r="H9" s="38">
        <f t="shared" si="2"/>
        <v>5500000</v>
      </c>
      <c r="I9" s="38">
        <f t="shared" si="3"/>
        <v>5500000</v>
      </c>
      <c r="J9" s="40">
        <v>4200000</v>
      </c>
      <c r="K9" s="39">
        <v>0</v>
      </c>
      <c r="L9" s="40">
        <f t="shared" si="4"/>
        <v>0</v>
      </c>
      <c r="M9" s="40">
        <f t="shared" si="5"/>
        <v>4200000</v>
      </c>
      <c r="N9" s="40">
        <f t="shared" si="6"/>
        <v>4200000</v>
      </c>
      <c r="O9" s="42">
        <v>5300000</v>
      </c>
      <c r="P9" s="41">
        <v>0</v>
      </c>
      <c r="Q9" s="42">
        <f t="shared" si="7"/>
        <v>0</v>
      </c>
      <c r="R9" s="42">
        <f t="shared" si="8"/>
        <v>5300000</v>
      </c>
      <c r="S9" s="42">
        <f t="shared" si="9"/>
        <v>5300000</v>
      </c>
      <c r="T9" s="75"/>
      <c r="U9" s="76" t="str">
        <f t="shared" si="0"/>
        <v>Servicio de Transporte de pasajeros para integrantes de Banda Musical Especial invitada N°3. Servicio especial de transporte de pasajeros, mínimo un (01) bus para 30 personas que conformarán la delegación de la Banda Especial invitada.  Recorrido de Bogotá D.C. / Anapoima y V/sa. y transporte interno dentro del Municipio de Anapoima durante los días domingo y lunes</v>
      </c>
      <c r="V9" s="77" t="str">
        <f t="shared" si="0"/>
        <v>Global</v>
      </c>
      <c r="W9" s="77">
        <f t="shared" si="0"/>
        <v>1</v>
      </c>
      <c r="X9" s="78">
        <f t="shared" si="10"/>
        <v>5000000</v>
      </c>
      <c r="Y9" s="79">
        <f t="shared" si="11"/>
        <v>0</v>
      </c>
      <c r="Z9" s="78">
        <f t="shared" si="12"/>
        <v>0</v>
      </c>
      <c r="AA9" s="80">
        <f t="shared" si="13"/>
        <v>5000000</v>
      </c>
      <c r="AB9" s="80">
        <f t="shared" si="14"/>
        <v>5000000</v>
      </c>
    </row>
    <row r="10" spans="1:29" ht="40.5" x14ac:dyDescent="0.2">
      <c r="A10" s="21">
        <v>33</v>
      </c>
      <c r="B10" s="7" t="s">
        <v>61</v>
      </c>
      <c r="C10" s="6" t="s">
        <v>12</v>
      </c>
      <c r="D10" s="6">
        <v>25</v>
      </c>
      <c r="E10" s="17">
        <v>336134</v>
      </c>
      <c r="F10" s="36">
        <v>0.19</v>
      </c>
      <c r="G10" s="38">
        <f t="shared" si="1"/>
        <v>63865.46</v>
      </c>
      <c r="H10" s="38">
        <f t="shared" si="2"/>
        <v>399999.46</v>
      </c>
      <c r="I10" s="38">
        <f t="shared" si="3"/>
        <v>9999986.5</v>
      </c>
      <c r="J10" s="40">
        <v>380000</v>
      </c>
      <c r="K10" s="39">
        <v>0</v>
      </c>
      <c r="L10" s="40">
        <f t="shared" si="4"/>
        <v>0</v>
      </c>
      <c r="M10" s="40">
        <f t="shared" si="5"/>
        <v>380000</v>
      </c>
      <c r="N10" s="40">
        <f t="shared" si="6"/>
        <v>9500000</v>
      </c>
      <c r="O10" s="42">
        <v>327731</v>
      </c>
      <c r="P10" s="41">
        <v>0.19</v>
      </c>
      <c r="Q10" s="42">
        <f t="shared" si="7"/>
        <v>62268.89</v>
      </c>
      <c r="R10" s="42">
        <f t="shared" si="8"/>
        <v>389999.89</v>
      </c>
      <c r="S10" s="42">
        <f t="shared" si="9"/>
        <v>9749997.25</v>
      </c>
      <c r="T10" s="75"/>
      <c r="U10" s="76" t="str">
        <f t="shared" si="0"/>
        <v xml:space="preserve">Placas de participación. Se entregarán placas de reconocimiento, así:
- Veinticinco (25) placas para las Bandas Musicales concursantes
</v>
      </c>
      <c r="V10" s="77" t="str">
        <f t="shared" si="0"/>
        <v>Unidad</v>
      </c>
      <c r="W10" s="77">
        <f t="shared" si="0"/>
        <v>25</v>
      </c>
      <c r="X10" s="78">
        <f t="shared" si="10"/>
        <v>347955</v>
      </c>
      <c r="Y10" s="79">
        <f t="shared" si="11"/>
        <v>0.19</v>
      </c>
      <c r="Z10" s="78">
        <f t="shared" si="12"/>
        <v>66111.45</v>
      </c>
      <c r="AA10" s="80">
        <f t="shared" si="13"/>
        <v>414066.45</v>
      </c>
      <c r="AB10" s="80">
        <f t="shared" si="14"/>
        <v>10351661.25</v>
      </c>
    </row>
    <row r="11" spans="1:29" ht="38.25" x14ac:dyDescent="0.2">
      <c r="A11" s="21">
        <v>34</v>
      </c>
      <c r="B11" s="7" t="s">
        <v>62</v>
      </c>
      <c r="C11" s="6" t="s">
        <v>12</v>
      </c>
      <c r="D11" s="60">
        <v>15</v>
      </c>
      <c r="E11" s="17">
        <v>42857</v>
      </c>
      <c r="F11" s="36">
        <v>0.19</v>
      </c>
      <c r="G11" s="38">
        <f t="shared" si="1"/>
        <v>8142.83</v>
      </c>
      <c r="H11" s="38">
        <f t="shared" si="2"/>
        <v>50999.83</v>
      </c>
      <c r="I11" s="38">
        <f t="shared" si="3"/>
        <v>764997.45000000007</v>
      </c>
      <c r="J11" s="40">
        <v>48500</v>
      </c>
      <c r="K11" s="39">
        <v>0</v>
      </c>
      <c r="L11" s="40">
        <f t="shared" si="4"/>
        <v>0</v>
      </c>
      <c r="M11" s="40">
        <f t="shared" si="5"/>
        <v>48500</v>
      </c>
      <c r="N11" s="40">
        <f t="shared" si="6"/>
        <v>727500</v>
      </c>
      <c r="O11" s="42">
        <v>42437</v>
      </c>
      <c r="P11" s="41">
        <v>0.19</v>
      </c>
      <c r="Q11" s="42">
        <f t="shared" si="7"/>
        <v>8063.03</v>
      </c>
      <c r="R11" s="42">
        <f t="shared" si="8"/>
        <v>50500.03</v>
      </c>
      <c r="S11" s="42">
        <f t="shared" si="9"/>
        <v>757500.45</v>
      </c>
      <c r="T11" s="75"/>
      <c r="U11" s="76" t="str">
        <f t="shared" si="0"/>
        <v>Diplomas de premiación para ganadores. Diplomas para los ganadores de las diferentes categorías del XXIX Concurso Nacional de Bandas Musicales "Pedro Ignacio Castro Perilla</v>
      </c>
      <c r="V11" s="77" t="str">
        <f t="shared" si="0"/>
        <v>Unidad</v>
      </c>
      <c r="W11" s="77">
        <f t="shared" si="0"/>
        <v>15</v>
      </c>
      <c r="X11" s="78">
        <f t="shared" si="10"/>
        <v>44598</v>
      </c>
      <c r="Y11" s="79">
        <f t="shared" si="11"/>
        <v>0.19</v>
      </c>
      <c r="Z11" s="78">
        <f t="shared" si="12"/>
        <v>8473.6200000000008</v>
      </c>
      <c r="AA11" s="80">
        <f t="shared" si="13"/>
        <v>53071.62</v>
      </c>
      <c r="AB11" s="80">
        <f>AA11*W11</f>
        <v>796074.3</v>
      </c>
    </row>
    <row r="12" spans="1:29" ht="83.45" customHeight="1" x14ac:dyDescent="0.2">
      <c r="A12" s="21">
        <v>40</v>
      </c>
      <c r="B12" s="7" t="s">
        <v>68</v>
      </c>
      <c r="C12" s="6" t="s">
        <v>12</v>
      </c>
      <c r="D12" s="60">
        <v>100</v>
      </c>
      <c r="E12" s="17">
        <v>31513</v>
      </c>
      <c r="F12" s="36">
        <v>0.19</v>
      </c>
      <c r="G12" s="38">
        <f t="shared" si="1"/>
        <v>5987.47</v>
      </c>
      <c r="H12" s="38">
        <f t="shared" si="2"/>
        <v>37500.47</v>
      </c>
      <c r="I12" s="38">
        <f t="shared" si="3"/>
        <v>3750047</v>
      </c>
      <c r="J12" s="40">
        <v>35500</v>
      </c>
      <c r="K12" s="39">
        <v>0</v>
      </c>
      <c r="L12" s="40">
        <f t="shared" si="4"/>
        <v>0</v>
      </c>
      <c r="M12" s="40">
        <f t="shared" si="5"/>
        <v>35500</v>
      </c>
      <c r="N12" s="40">
        <f t="shared" si="6"/>
        <v>3550000</v>
      </c>
      <c r="O12" s="42">
        <v>31176</v>
      </c>
      <c r="P12" s="41">
        <v>0.19</v>
      </c>
      <c r="Q12" s="42">
        <f t="shared" si="7"/>
        <v>5923.4400000000005</v>
      </c>
      <c r="R12" s="42">
        <f t="shared" si="8"/>
        <v>37099.440000000002</v>
      </c>
      <c r="S12" s="42">
        <f t="shared" si="9"/>
        <v>3709944</v>
      </c>
      <c r="T12" s="75"/>
      <c r="U12" s="76" t="str">
        <f t="shared" si="0"/>
        <v xml:space="preserve">CAMISETA TIPO POLO SUBLIMADA – CONCURSO DE BANDAS ANAPOIMA
Camiseta tipo polo de manga corta, confeccionada en tela deportiva de alta calidad, con diseño completamente sublimado en degradado naranja y azul, incorporando elementos gráficos relacionados con la música y la identidad del Concurso de Bandas ANAPOIMA
</v>
      </c>
      <c r="V12" s="77" t="str">
        <f t="shared" si="0"/>
        <v>Unidad</v>
      </c>
      <c r="W12" s="77">
        <f t="shared" si="0"/>
        <v>100</v>
      </c>
      <c r="X12" s="78">
        <f t="shared" si="10"/>
        <v>32729.666666666668</v>
      </c>
      <c r="Y12" s="79">
        <f t="shared" si="11"/>
        <v>0.19</v>
      </c>
      <c r="Z12" s="78">
        <f t="shared" si="12"/>
        <v>6218.6366666666672</v>
      </c>
      <c r="AA12" s="80">
        <f t="shared" si="13"/>
        <v>38948.303333333337</v>
      </c>
      <c r="AB12" s="80">
        <f t="shared" si="14"/>
        <v>3894830.3333333335</v>
      </c>
    </row>
    <row r="13" spans="1:29" s="91" customFormat="1" x14ac:dyDescent="0.2">
      <c r="A13" s="32"/>
      <c r="B13" s="35" t="s">
        <v>22</v>
      </c>
      <c r="C13" s="83"/>
      <c r="D13" s="83"/>
      <c r="E13" s="84"/>
      <c r="F13" s="44"/>
      <c r="G13" s="37"/>
      <c r="H13" s="37"/>
      <c r="I13" s="37"/>
      <c r="J13" s="37"/>
      <c r="K13" s="45"/>
      <c r="L13" s="37"/>
      <c r="M13" s="37"/>
      <c r="N13" s="37"/>
      <c r="O13" s="37"/>
      <c r="P13" s="45"/>
      <c r="Q13" s="37"/>
      <c r="R13" s="37"/>
      <c r="S13" s="37"/>
      <c r="T13" s="85"/>
      <c r="U13" s="86" t="str">
        <f t="shared" si="0"/>
        <v>HONORARIOS</v>
      </c>
      <c r="V13" s="83"/>
      <c r="W13" s="83"/>
      <c r="X13" s="87"/>
      <c r="Y13" s="88"/>
      <c r="Z13" s="87"/>
      <c r="AA13" s="89"/>
      <c r="AB13" s="89"/>
    </row>
    <row r="14" spans="1:29" ht="27" x14ac:dyDescent="0.2">
      <c r="A14" s="21">
        <v>45</v>
      </c>
      <c r="B14" s="7" t="s">
        <v>73</v>
      </c>
      <c r="C14" s="6" t="s">
        <v>16</v>
      </c>
      <c r="D14" s="60">
        <v>2</v>
      </c>
      <c r="E14" s="17">
        <v>6200000</v>
      </c>
      <c r="F14" s="36">
        <v>0</v>
      </c>
      <c r="G14" s="38">
        <f t="shared" si="1"/>
        <v>0</v>
      </c>
      <c r="H14" s="38">
        <f t="shared" si="2"/>
        <v>6200000</v>
      </c>
      <c r="I14" s="38">
        <f t="shared" si="3"/>
        <v>12400000</v>
      </c>
      <c r="J14" s="40">
        <v>5700000</v>
      </c>
      <c r="K14" s="39">
        <v>0</v>
      </c>
      <c r="L14" s="40">
        <f t="shared" si="4"/>
        <v>0</v>
      </c>
      <c r="M14" s="40">
        <f t="shared" si="5"/>
        <v>5700000</v>
      </c>
      <c r="N14" s="40">
        <f t="shared" si="6"/>
        <v>11400000</v>
      </c>
      <c r="O14" s="42">
        <v>6100000</v>
      </c>
      <c r="P14" s="41">
        <v>0</v>
      </c>
      <c r="Q14" s="42">
        <f t="shared" si="7"/>
        <v>0</v>
      </c>
      <c r="R14" s="42">
        <f t="shared" si="8"/>
        <v>6100000</v>
      </c>
      <c r="S14" s="42">
        <f t="shared" si="9"/>
        <v>12200000</v>
      </c>
      <c r="T14" s="75"/>
      <c r="U14" s="76" t="str">
        <f t="shared" si="0"/>
        <v>Presentadores Oficiales del XXIX Concurso Nacional de Bandas Musicales "Pedro Ignacio Castro Perilla</v>
      </c>
      <c r="V14" s="77" t="str">
        <f t="shared" si="0"/>
        <v>Presentador</v>
      </c>
      <c r="W14" s="77">
        <f t="shared" si="0"/>
        <v>2</v>
      </c>
      <c r="X14" s="78">
        <f t="shared" si="10"/>
        <v>6000000</v>
      </c>
      <c r="Y14" s="79">
        <f t="shared" si="11"/>
        <v>0</v>
      </c>
      <c r="Z14" s="78">
        <f t="shared" si="12"/>
        <v>0</v>
      </c>
      <c r="AA14" s="80">
        <f t="shared" si="13"/>
        <v>6000000</v>
      </c>
      <c r="AB14" s="80">
        <f t="shared" si="14"/>
        <v>12000000</v>
      </c>
      <c r="AC14" s="43"/>
    </row>
    <row r="15" spans="1:29" ht="27" x14ac:dyDescent="0.2">
      <c r="A15" s="21">
        <v>46</v>
      </c>
      <c r="B15" s="7" t="s">
        <v>74</v>
      </c>
      <c r="C15" s="6" t="s">
        <v>75</v>
      </c>
      <c r="D15" s="60">
        <v>6</v>
      </c>
      <c r="E15" s="17">
        <v>4750000</v>
      </c>
      <c r="F15" s="36">
        <v>0</v>
      </c>
      <c r="G15" s="38">
        <f t="shared" si="1"/>
        <v>0</v>
      </c>
      <c r="H15" s="38">
        <f t="shared" si="2"/>
        <v>4750000</v>
      </c>
      <c r="I15" s="38">
        <f t="shared" si="3"/>
        <v>28500000</v>
      </c>
      <c r="J15" s="40">
        <v>4452000</v>
      </c>
      <c r="K15" s="39">
        <v>0</v>
      </c>
      <c r="L15" s="40">
        <f t="shared" si="4"/>
        <v>0</v>
      </c>
      <c r="M15" s="40">
        <f t="shared" si="5"/>
        <v>4452000</v>
      </c>
      <c r="N15" s="40">
        <f t="shared" si="6"/>
        <v>26712000</v>
      </c>
      <c r="O15" s="42">
        <v>4700000</v>
      </c>
      <c r="P15" s="41">
        <v>0</v>
      </c>
      <c r="Q15" s="42">
        <f t="shared" si="7"/>
        <v>0</v>
      </c>
      <c r="R15" s="42">
        <f t="shared" si="8"/>
        <v>4700000</v>
      </c>
      <c r="S15" s="42">
        <f t="shared" si="9"/>
        <v>28200000</v>
      </c>
      <c r="T15" s="75"/>
      <c r="U15" s="76" t="str">
        <f t="shared" si="0"/>
        <v>Jurados Nacionales para Evaluación del XXIX Concurso Nacional de Bandas Musicales "Pedro Ignacio Castro Perilla</v>
      </c>
      <c r="V15" s="77" t="str">
        <f t="shared" si="0"/>
        <v>Jurado</v>
      </c>
      <c r="W15" s="77">
        <v>6</v>
      </c>
      <c r="X15" s="78">
        <f t="shared" si="10"/>
        <v>4634000</v>
      </c>
      <c r="Y15" s="79">
        <f t="shared" si="11"/>
        <v>0</v>
      </c>
      <c r="Z15" s="78">
        <f t="shared" si="12"/>
        <v>0</v>
      </c>
      <c r="AA15" s="80">
        <f t="shared" si="13"/>
        <v>4634000</v>
      </c>
      <c r="AB15" s="80">
        <f t="shared" si="14"/>
        <v>27804000</v>
      </c>
    </row>
    <row r="16" spans="1:29" ht="27" x14ac:dyDescent="0.2">
      <c r="A16" s="21">
        <v>47</v>
      </c>
      <c r="B16" s="7" t="s">
        <v>76</v>
      </c>
      <c r="C16" s="6" t="s">
        <v>17</v>
      </c>
      <c r="D16" s="60">
        <v>1</v>
      </c>
      <c r="E16" s="17">
        <v>4300000</v>
      </c>
      <c r="F16" s="36">
        <v>0</v>
      </c>
      <c r="G16" s="38">
        <f t="shared" si="1"/>
        <v>0</v>
      </c>
      <c r="H16" s="38">
        <f t="shared" si="2"/>
        <v>4300000</v>
      </c>
      <c r="I16" s="38">
        <f t="shared" si="3"/>
        <v>4300000</v>
      </c>
      <c r="J16" s="40">
        <v>4100000</v>
      </c>
      <c r="K16" s="39">
        <v>0</v>
      </c>
      <c r="L16" s="40">
        <f t="shared" si="4"/>
        <v>0</v>
      </c>
      <c r="M16" s="40">
        <f t="shared" si="5"/>
        <v>4100000</v>
      </c>
      <c r="N16" s="40">
        <f t="shared" si="6"/>
        <v>4100000</v>
      </c>
      <c r="O16" s="42">
        <v>4200000</v>
      </c>
      <c r="P16" s="41">
        <v>0</v>
      </c>
      <c r="Q16" s="42">
        <f t="shared" si="7"/>
        <v>0</v>
      </c>
      <c r="R16" s="42">
        <f t="shared" si="8"/>
        <v>4200000</v>
      </c>
      <c r="S16" s="42">
        <f t="shared" si="9"/>
        <v>4200000</v>
      </c>
      <c r="T16" s="75"/>
      <c r="U16" s="76" t="str">
        <f t="shared" si="0"/>
        <v>Veedor Académico del XXIX Concurso Nacional de Bandas Musicales "Pedro Ignacio Castro Perilla</v>
      </c>
      <c r="V16" s="77" t="str">
        <f t="shared" si="0"/>
        <v>veedor</v>
      </c>
      <c r="W16" s="77">
        <f t="shared" si="0"/>
        <v>1</v>
      </c>
      <c r="X16" s="78">
        <f t="shared" si="10"/>
        <v>4200000</v>
      </c>
      <c r="Y16" s="79">
        <f t="shared" si="11"/>
        <v>0</v>
      </c>
      <c r="Z16" s="78">
        <f t="shared" si="12"/>
        <v>0</v>
      </c>
      <c r="AA16" s="80">
        <f t="shared" si="13"/>
        <v>4200000</v>
      </c>
      <c r="AB16" s="80">
        <f t="shared" si="14"/>
        <v>4200000</v>
      </c>
    </row>
    <row r="17" spans="1:28" ht="13.5" x14ac:dyDescent="0.2">
      <c r="A17" s="21">
        <v>48</v>
      </c>
      <c r="B17" s="7" t="s">
        <v>13</v>
      </c>
      <c r="C17" s="6" t="s">
        <v>77</v>
      </c>
      <c r="D17" s="60">
        <v>1</v>
      </c>
      <c r="E17" s="17">
        <v>4300000</v>
      </c>
      <c r="F17" s="36">
        <v>0</v>
      </c>
      <c r="G17" s="38">
        <f t="shared" si="1"/>
        <v>0</v>
      </c>
      <c r="H17" s="38">
        <f t="shared" si="2"/>
        <v>4300000</v>
      </c>
      <c r="I17" s="38">
        <f t="shared" si="3"/>
        <v>4300000</v>
      </c>
      <c r="J17" s="40">
        <v>4100000</v>
      </c>
      <c r="K17" s="39">
        <v>0</v>
      </c>
      <c r="L17" s="40">
        <f t="shared" si="4"/>
        <v>0</v>
      </c>
      <c r="M17" s="40">
        <f t="shared" si="5"/>
        <v>4100000</v>
      </c>
      <c r="N17" s="40">
        <f t="shared" si="6"/>
        <v>4100000</v>
      </c>
      <c r="O17" s="42">
        <v>4200000</v>
      </c>
      <c r="P17" s="41">
        <v>0</v>
      </c>
      <c r="Q17" s="42">
        <f t="shared" si="7"/>
        <v>0</v>
      </c>
      <c r="R17" s="42">
        <f t="shared" si="8"/>
        <v>4200000</v>
      </c>
      <c r="S17" s="42">
        <f t="shared" si="9"/>
        <v>4200000</v>
      </c>
      <c r="T17" s="75"/>
      <c r="U17" s="76" t="str">
        <f t="shared" si="0"/>
        <v>Asesor Académico del Concurso</v>
      </c>
      <c r="V17" s="77" t="str">
        <f t="shared" si="0"/>
        <v>Asesor</v>
      </c>
      <c r="W17" s="77">
        <f t="shared" si="0"/>
        <v>1</v>
      </c>
      <c r="X17" s="78">
        <f t="shared" si="10"/>
        <v>4200000</v>
      </c>
      <c r="Y17" s="79">
        <f t="shared" si="11"/>
        <v>0</v>
      </c>
      <c r="Z17" s="78">
        <f t="shared" si="12"/>
        <v>0</v>
      </c>
      <c r="AA17" s="80">
        <f t="shared" si="13"/>
        <v>4200000</v>
      </c>
      <c r="AB17" s="80">
        <f t="shared" si="14"/>
        <v>4200000</v>
      </c>
    </row>
    <row r="18" spans="1:28" ht="13.5" x14ac:dyDescent="0.2">
      <c r="A18" s="21">
        <v>49</v>
      </c>
      <c r="B18" s="7" t="s">
        <v>78</v>
      </c>
      <c r="C18" s="6" t="s">
        <v>18</v>
      </c>
      <c r="D18" s="60">
        <v>1</v>
      </c>
      <c r="E18" s="17">
        <v>2350000</v>
      </c>
      <c r="F18" s="36">
        <v>0</v>
      </c>
      <c r="G18" s="38">
        <f t="shared" si="1"/>
        <v>0</v>
      </c>
      <c r="H18" s="38">
        <f t="shared" si="2"/>
        <v>2350000</v>
      </c>
      <c r="I18" s="38">
        <f t="shared" si="3"/>
        <v>2350000</v>
      </c>
      <c r="J18" s="40">
        <v>2400000</v>
      </c>
      <c r="K18" s="39">
        <v>0</v>
      </c>
      <c r="L18" s="40">
        <f t="shared" si="4"/>
        <v>0</v>
      </c>
      <c r="M18" s="40">
        <f t="shared" si="5"/>
        <v>2400000</v>
      </c>
      <c r="N18" s="40">
        <f t="shared" si="6"/>
        <v>2400000</v>
      </c>
      <c r="O18" s="42">
        <v>2150000</v>
      </c>
      <c r="P18" s="41">
        <v>0</v>
      </c>
      <c r="Q18" s="42">
        <f t="shared" si="7"/>
        <v>0</v>
      </c>
      <c r="R18" s="42">
        <f t="shared" si="8"/>
        <v>2150000</v>
      </c>
      <c r="S18" s="42">
        <f t="shared" si="9"/>
        <v>2150000</v>
      </c>
      <c r="T18" s="75"/>
      <c r="U18" s="76" t="str">
        <f t="shared" si="0"/>
        <v>Digitador de Resultados del Concurso</v>
      </c>
      <c r="V18" s="77" t="str">
        <f t="shared" si="0"/>
        <v>digitador</v>
      </c>
      <c r="W18" s="77">
        <f t="shared" si="0"/>
        <v>1</v>
      </c>
      <c r="X18" s="78">
        <f t="shared" si="10"/>
        <v>2300000</v>
      </c>
      <c r="Y18" s="79">
        <f t="shared" si="11"/>
        <v>0</v>
      </c>
      <c r="Z18" s="78">
        <f t="shared" si="12"/>
        <v>0</v>
      </c>
      <c r="AA18" s="80">
        <f t="shared" si="13"/>
        <v>2300000</v>
      </c>
      <c r="AB18" s="80">
        <f t="shared" si="14"/>
        <v>2300000</v>
      </c>
    </row>
    <row r="19" spans="1:28" s="128" customFormat="1" x14ac:dyDescent="0.2">
      <c r="A19" s="32"/>
      <c r="B19" s="35" t="s">
        <v>27</v>
      </c>
      <c r="C19" s="32"/>
      <c r="D19" s="32"/>
      <c r="E19" s="120"/>
      <c r="F19" s="121"/>
      <c r="G19" s="122"/>
      <c r="H19" s="122"/>
      <c r="I19" s="122"/>
      <c r="J19" s="122"/>
      <c r="K19" s="123"/>
      <c r="L19" s="122"/>
      <c r="M19" s="122"/>
      <c r="N19" s="122"/>
      <c r="O19" s="122"/>
      <c r="P19" s="123"/>
      <c r="Q19" s="122"/>
      <c r="R19" s="122"/>
      <c r="S19" s="122"/>
      <c r="T19" s="85"/>
      <c r="U19" s="35" t="str">
        <f t="shared" si="0"/>
        <v>SONIDO</v>
      </c>
      <c r="V19" s="32"/>
      <c r="W19" s="32"/>
      <c r="X19" s="124"/>
      <c r="Y19" s="125"/>
      <c r="Z19" s="124"/>
      <c r="AA19" s="126"/>
      <c r="AB19" s="126"/>
    </row>
    <row r="20" spans="1:28" ht="13.5" x14ac:dyDescent="0.2">
      <c r="A20" s="21">
        <v>50</v>
      </c>
      <c r="B20" s="7" t="s">
        <v>79</v>
      </c>
      <c r="C20" s="6" t="s">
        <v>15</v>
      </c>
      <c r="D20" s="60">
        <v>1</v>
      </c>
      <c r="E20" s="17">
        <v>65546218</v>
      </c>
      <c r="F20" s="36">
        <v>0.19</v>
      </c>
      <c r="G20" s="38">
        <f t="shared" si="1"/>
        <v>12453781.42</v>
      </c>
      <c r="H20" s="38">
        <f t="shared" si="2"/>
        <v>77999999.420000002</v>
      </c>
      <c r="I20" s="38">
        <f t="shared" si="3"/>
        <v>77999999.420000002</v>
      </c>
      <c r="J20" s="40">
        <v>75738800</v>
      </c>
      <c r="K20" s="39">
        <v>0</v>
      </c>
      <c r="L20" s="40">
        <f t="shared" si="4"/>
        <v>0</v>
      </c>
      <c r="M20" s="40">
        <f t="shared" si="5"/>
        <v>75738800</v>
      </c>
      <c r="N20" s="40">
        <f t="shared" si="6"/>
        <v>75738800</v>
      </c>
      <c r="O20" s="42">
        <v>14957983</v>
      </c>
      <c r="P20" s="41">
        <v>0.19</v>
      </c>
      <c r="Q20" s="42">
        <f t="shared" si="7"/>
        <v>2842016.77</v>
      </c>
      <c r="R20" s="42">
        <f t="shared" si="8"/>
        <v>17799999.77</v>
      </c>
      <c r="S20" s="42">
        <f t="shared" si="9"/>
        <v>17799999.77</v>
      </c>
      <c r="T20" s="75"/>
      <c r="U20" s="76" t="str">
        <f t="shared" si="0"/>
        <v>Sistema Profesional de Monitoreo para Tarima Principal</v>
      </c>
      <c r="V20" s="77" t="str">
        <f t="shared" si="0"/>
        <v>Global</v>
      </c>
      <c r="W20" s="77">
        <f t="shared" si="0"/>
        <v>1</v>
      </c>
      <c r="X20" s="78">
        <f t="shared" si="10"/>
        <v>52081000.333333336</v>
      </c>
      <c r="Y20" s="79">
        <f t="shared" si="11"/>
        <v>0.19</v>
      </c>
      <c r="Z20" s="78">
        <f t="shared" si="12"/>
        <v>9895390.0633333344</v>
      </c>
      <c r="AA20" s="80">
        <f t="shared" si="13"/>
        <v>61976390.396666668</v>
      </c>
      <c r="AB20" s="80">
        <f t="shared" si="14"/>
        <v>61976390.396666668</v>
      </c>
    </row>
    <row r="21" spans="1:28" ht="13.5" x14ac:dyDescent="0.2">
      <c r="A21" s="21">
        <v>51</v>
      </c>
      <c r="B21" s="7" t="s">
        <v>80</v>
      </c>
      <c r="C21" s="6" t="s">
        <v>15</v>
      </c>
      <c r="D21" s="60">
        <v>1</v>
      </c>
      <c r="E21" s="17">
        <v>15042017</v>
      </c>
      <c r="F21" s="36">
        <v>0.19</v>
      </c>
      <c r="G21" s="38">
        <f t="shared" si="1"/>
        <v>2857983.23</v>
      </c>
      <c r="H21" s="38">
        <f t="shared" si="2"/>
        <v>17900000.23</v>
      </c>
      <c r="I21" s="38">
        <f t="shared" si="3"/>
        <v>17900000.23</v>
      </c>
      <c r="J21" s="40">
        <v>17270400</v>
      </c>
      <c r="K21" s="39">
        <v>0</v>
      </c>
      <c r="L21" s="40">
        <f t="shared" si="4"/>
        <v>0</v>
      </c>
      <c r="M21" s="40">
        <f t="shared" si="5"/>
        <v>17270400</v>
      </c>
      <c r="N21" s="40">
        <f t="shared" si="6"/>
        <v>17270400</v>
      </c>
      <c r="O21" s="42">
        <v>18067227</v>
      </c>
      <c r="P21" s="41">
        <v>0.19</v>
      </c>
      <c r="Q21" s="42">
        <f t="shared" si="7"/>
        <v>3432773.13</v>
      </c>
      <c r="R21" s="42">
        <f t="shared" si="8"/>
        <v>21500000.129999999</v>
      </c>
      <c r="S21" s="42">
        <f t="shared" si="9"/>
        <v>21500000.129999999</v>
      </c>
      <c r="T21" s="75"/>
      <c r="U21" s="76" t="str">
        <f t="shared" si="0"/>
        <v>Sistema de Sonido Profesional para Tarima Principal</v>
      </c>
      <c r="V21" s="77" t="str">
        <f t="shared" si="0"/>
        <v>Global</v>
      </c>
      <c r="W21" s="77">
        <f t="shared" si="0"/>
        <v>1</v>
      </c>
      <c r="X21" s="78">
        <f t="shared" si="10"/>
        <v>16793214.666666668</v>
      </c>
      <c r="Y21" s="79">
        <f t="shared" si="11"/>
        <v>0.19</v>
      </c>
      <c r="Z21" s="78">
        <f t="shared" si="12"/>
        <v>3190710.7866666671</v>
      </c>
      <c r="AA21" s="80">
        <f t="shared" si="13"/>
        <v>19983925.453333333</v>
      </c>
      <c r="AB21" s="80">
        <f t="shared" si="14"/>
        <v>19983925.453333333</v>
      </c>
    </row>
    <row r="22" spans="1:28" ht="13.5" x14ac:dyDescent="0.2">
      <c r="A22" s="21">
        <v>52</v>
      </c>
      <c r="B22" s="7" t="s">
        <v>81</v>
      </c>
      <c r="C22" s="6" t="s">
        <v>15</v>
      </c>
      <c r="D22" s="60">
        <v>1</v>
      </c>
      <c r="E22" s="17">
        <v>18403361</v>
      </c>
      <c r="F22" s="36">
        <v>0.19</v>
      </c>
      <c r="G22" s="38">
        <f t="shared" si="1"/>
        <v>3496638.59</v>
      </c>
      <c r="H22" s="38">
        <f t="shared" si="2"/>
        <v>21899999.59</v>
      </c>
      <c r="I22" s="38">
        <f t="shared" si="3"/>
        <v>21899999.59</v>
      </c>
      <c r="J22" s="40">
        <v>21157000</v>
      </c>
      <c r="K22" s="39">
        <v>0</v>
      </c>
      <c r="L22" s="40">
        <f t="shared" si="4"/>
        <v>0</v>
      </c>
      <c r="M22" s="40">
        <f t="shared" si="5"/>
        <v>21157000</v>
      </c>
      <c r="N22" s="40">
        <f t="shared" si="6"/>
        <v>21157000</v>
      </c>
      <c r="O22" s="42">
        <v>19008403</v>
      </c>
      <c r="P22" s="41">
        <v>0.19</v>
      </c>
      <c r="Q22" s="42">
        <f t="shared" si="7"/>
        <v>3611596.57</v>
      </c>
      <c r="R22" s="42">
        <f t="shared" si="8"/>
        <v>22619999.57</v>
      </c>
      <c r="S22" s="42">
        <f t="shared" si="9"/>
        <v>22619999.57</v>
      </c>
      <c r="T22" s="75"/>
      <c r="U22" s="76" t="str">
        <f t="shared" si="0"/>
        <v>Sistema de Sonido Profesional para Out Fill y Arenas</v>
      </c>
      <c r="V22" s="77" t="str">
        <f t="shared" si="0"/>
        <v>Global</v>
      </c>
      <c r="W22" s="77">
        <f t="shared" si="0"/>
        <v>1</v>
      </c>
      <c r="X22" s="78">
        <f t="shared" si="10"/>
        <v>19522921.333333332</v>
      </c>
      <c r="Y22" s="79">
        <f t="shared" si="11"/>
        <v>0.19</v>
      </c>
      <c r="Z22" s="78">
        <f t="shared" si="12"/>
        <v>3709355.0533333332</v>
      </c>
      <c r="AA22" s="80">
        <f t="shared" si="13"/>
        <v>23232276.386666667</v>
      </c>
      <c r="AB22" s="80">
        <f t="shared" si="14"/>
        <v>23232276.386666667</v>
      </c>
    </row>
    <row r="23" spans="1:28" ht="13.5" x14ac:dyDescent="0.2">
      <c r="A23" s="21">
        <v>53</v>
      </c>
      <c r="B23" s="7" t="s">
        <v>82</v>
      </c>
      <c r="C23" s="6" t="s">
        <v>15</v>
      </c>
      <c r="D23" s="60">
        <v>1</v>
      </c>
      <c r="E23" s="17">
        <v>19201681</v>
      </c>
      <c r="F23" s="36">
        <v>0.19</v>
      </c>
      <c r="G23" s="38">
        <f t="shared" si="1"/>
        <v>3648319.39</v>
      </c>
      <c r="H23" s="38">
        <f t="shared" si="2"/>
        <v>22850000.390000001</v>
      </c>
      <c r="I23" s="38">
        <f t="shared" si="3"/>
        <v>22850000.390000001</v>
      </c>
      <c r="J23" s="40">
        <v>22030000</v>
      </c>
      <c r="K23" s="39">
        <v>0</v>
      </c>
      <c r="L23" s="40">
        <f t="shared" si="4"/>
        <v>0</v>
      </c>
      <c r="M23" s="40">
        <f t="shared" si="5"/>
        <v>22030000</v>
      </c>
      <c r="N23" s="40">
        <f t="shared" si="6"/>
        <v>22030000</v>
      </c>
      <c r="O23" s="42">
        <v>23823529</v>
      </c>
      <c r="P23" s="41">
        <v>0.19</v>
      </c>
      <c r="Q23" s="42">
        <f t="shared" si="7"/>
        <v>4526470.51</v>
      </c>
      <c r="R23" s="42">
        <f t="shared" si="8"/>
        <v>28349999.509999998</v>
      </c>
      <c r="S23" s="42">
        <f t="shared" si="9"/>
        <v>28349999.509999998</v>
      </c>
      <c r="T23" s="75"/>
      <c r="U23" s="76" t="str">
        <f t="shared" si="0"/>
        <v>Sistema Profesional de Iluminación para Tarima Principal</v>
      </c>
      <c r="V23" s="77" t="str">
        <f t="shared" si="0"/>
        <v>Global</v>
      </c>
      <c r="W23" s="77">
        <f t="shared" si="0"/>
        <v>1</v>
      </c>
      <c r="X23" s="78">
        <f t="shared" si="10"/>
        <v>21685070</v>
      </c>
      <c r="Y23" s="79">
        <f t="shared" si="11"/>
        <v>0.19</v>
      </c>
      <c r="Z23" s="78">
        <f t="shared" si="12"/>
        <v>4120163.3000000003</v>
      </c>
      <c r="AA23" s="80">
        <f t="shared" si="13"/>
        <v>25805233.300000001</v>
      </c>
      <c r="AB23" s="80">
        <f t="shared" si="14"/>
        <v>25805233.300000001</v>
      </c>
    </row>
    <row r="24" spans="1:28" ht="13.5" x14ac:dyDescent="0.2">
      <c r="A24" s="21">
        <v>54</v>
      </c>
      <c r="B24" s="7" t="s">
        <v>83</v>
      </c>
      <c r="C24" s="6" t="s">
        <v>15</v>
      </c>
      <c r="D24" s="60">
        <v>1</v>
      </c>
      <c r="E24" s="17">
        <v>23949580</v>
      </c>
      <c r="F24" s="36">
        <v>0.19</v>
      </c>
      <c r="G24" s="38">
        <f t="shared" si="1"/>
        <v>4550420.2</v>
      </c>
      <c r="H24" s="38">
        <f t="shared" si="2"/>
        <v>28500000.199999999</v>
      </c>
      <c r="I24" s="38">
        <f t="shared" si="3"/>
        <v>28500000.199999999</v>
      </c>
      <c r="J24" s="40">
        <v>27150000</v>
      </c>
      <c r="K24" s="39">
        <v>0</v>
      </c>
      <c r="L24" s="40">
        <f t="shared" si="4"/>
        <v>0</v>
      </c>
      <c r="M24" s="40">
        <f t="shared" si="5"/>
        <v>27150000</v>
      </c>
      <c r="N24" s="40">
        <f t="shared" si="6"/>
        <v>27150000</v>
      </c>
      <c r="O24" s="42">
        <v>2058824</v>
      </c>
      <c r="P24" s="41">
        <v>0.19</v>
      </c>
      <c r="Q24" s="42">
        <f t="shared" si="7"/>
        <v>391176.56</v>
      </c>
      <c r="R24" s="42">
        <f t="shared" si="8"/>
        <v>2450000.56</v>
      </c>
      <c r="S24" s="42">
        <f t="shared" si="9"/>
        <v>2450000.56</v>
      </c>
      <c r="T24" s="75"/>
      <c r="U24" s="76" t="str">
        <f t="shared" si="0"/>
        <v>Sistema Profesional de Video para Tarima Principal</v>
      </c>
      <c r="V24" s="77" t="str">
        <f t="shared" si="0"/>
        <v>Global</v>
      </c>
      <c r="W24" s="77">
        <f t="shared" si="0"/>
        <v>1</v>
      </c>
      <c r="X24" s="78">
        <f t="shared" si="10"/>
        <v>17719468</v>
      </c>
      <c r="Y24" s="79">
        <f t="shared" si="11"/>
        <v>0.19</v>
      </c>
      <c r="Z24" s="78">
        <f t="shared" si="12"/>
        <v>3366698.92</v>
      </c>
      <c r="AA24" s="80">
        <f t="shared" si="13"/>
        <v>21086166.920000002</v>
      </c>
      <c r="AB24" s="80">
        <f t="shared" si="14"/>
        <v>21086166.920000002</v>
      </c>
    </row>
    <row r="25" spans="1:28" ht="25.5" x14ac:dyDescent="0.2">
      <c r="A25" s="21">
        <v>55</v>
      </c>
      <c r="B25" s="7" t="s">
        <v>84</v>
      </c>
      <c r="C25" s="6" t="s">
        <v>15</v>
      </c>
      <c r="D25" s="60">
        <v>1</v>
      </c>
      <c r="E25" s="17">
        <v>2100840</v>
      </c>
      <c r="F25" s="36">
        <v>0.19</v>
      </c>
      <c r="G25" s="38">
        <f t="shared" si="1"/>
        <v>399159.6</v>
      </c>
      <c r="H25" s="38">
        <f t="shared" si="2"/>
        <v>2499999.6</v>
      </c>
      <c r="I25" s="38">
        <f t="shared" si="3"/>
        <v>2499999.6</v>
      </c>
      <c r="J25" s="40">
        <v>2250000</v>
      </c>
      <c r="K25" s="39">
        <v>0</v>
      </c>
      <c r="L25" s="40">
        <f t="shared" si="4"/>
        <v>0</v>
      </c>
      <c r="M25" s="40">
        <f t="shared" si="5"/>
        <v>2250000</v>
      </c>
      <c r="N25" s="40">
        <f t="shared" si="6"/>
        <v>2250000</v>
      </c>
      <c r="O25" s="42">
        <v>14117647</v>
      </c>
      <c r="P25" s="41">
        <v>0.19</v>
      </c>
      <c r="Q25" s="42">
        <f t="shared" si="7"/>
        <v>2682352.9300000002</v>
      </c>
      <c r="R25" s="42">
        <f t="shared" si="8"/>
        <v>16799999.93</v>
      </c>
      <c r="S25" s="42">
        <f t="shared" si="9"/>
        <v>16799999.93</v>
      </c>
      <c r="T25" s="75"/>
      <c r="U25" s="76" t="str">
        <f t="shared" si="0"/>
        <v>Vallas de Cerramiento para Protección de Equipos y Delimitación de Áreas Restringidas</v>
      </c>
      <c r="V25" s="77" t="str">
        <f t="shared" si="0"/>
        <v>Global</v>
      </c>
      <c r="W25" s="77">
        <f t="shared" si="0"/>
        <v>1</v>
      </c>
      <c r="X25" s="78">
        <f t="shared" si="10"/>
        <v>6156162.333333333</v>
      </c>
      <c r="Y25" s="79">
        <f t="shared" si="11"/>
        <v>0.19</v>
      </c>
      <c r="Z25" s="78">
        <f t="shared" si="12"/>
        <v>1169670.8433333333</v>
      </c>
      <c r="AA25" s="80">
        <f t="shared" si="13"/>
        <v>7325833.1766666658</v>
      </c>
      <c r="AB25" s="80">
        <f t="shared" si="14"/>
        <v>7325833.1766666658</v>
      </c>
    </row>
    <row r="26" spans="1:28" ht="13.5" x14ac:dyDescent="0.2">
      <c r="A26" s="21">
        <v>56</v>
      </c>
      <c r="B26" s="7" t="s">
        <v>85</v>
      </c>
      <c r="C26" s="6" t="s">
        <v>15</v>
      </c>
      <c r="D26" s="60">
        <v>1</v>
      </c>
      <c r="E26" s="17">
        <v>14243649</v>
      </c>
      <c r="F26" s="36">
        <v>0.19</v>
      </c>
      <c r="G26" s="38">
        <f t="shared" si="1"/>
        <v>2706293.31</v>
      </c>
      <c r="H26" s="38">
        <f t="shared" si="2"/>
        <v>16949942.309999999</v>
      </c>
      <c r="I26" s="38">
        <f t="shared" si="3"/>
        <v>16949942.309999999</v>
      </c>
      <c r="J26" s="40">
        <v>16698000</v>
      </c>
      <c r="K26" s="39">
        <v>0</v>
      </c>
      <c r="L26" s="40">
        <f t="shared" si="4"/>
        <v>0</v>
      </c>
      <c r="M26" s="40">
        <f t="shared" si="5"/>
        <v>16698000</v>
      </c>
      <c r="N26" s="40">
        <f t="shared" si="6"/>
        <v>16698000</v>
      </c>
      <c r="O26" s="42">
        <v>17100840</v>
      </c>
      <c r="P26" s="41">
        <v>0.19</v>
      </c>
      <c r="Q26" s="42">
        <f t="shared" si="7"/>
        <v>3249159.6</v>
      </c>
      <c r="R26" s="42">
        <f t="shared" si="8"/>
        <v>20349999.600000001</v>
      </c>
      <c r="S26" s="42">
        <f t="shared" si="9"/>
        <v>20349999.600000001</v>
      </c>
      <c r="T26" s="75"/>
      <c r="U26" s="76" t="str">
        <f t="shared" si="0"/>
        <v>Sistema Profesional de Efectos Especiales Tipo Concierto</v>
      </c>
      <c r="V26" s="77" t="str">
        <f t="shared" si="0"/>
        <v>Global</v>
      </c>
      <c r="W26" s="77">
        <f t="shared" si="0"/>
        <v>1</v>
      </c>
      <c r="X26" s="78">
        <f t="shared" si="10"/>
        <v>16014163</v>
      </c>
      <c r="Y26" s="79">
        <f t="shared" si="11"/>
        <v>0.19</v>
      </c>
      <c r="Z26" s="78">
        <f t="shared" si="12"/>
        <v>3042690.97</v>
      </c>
      <c r="AA26" s="80">
        <f t="shared" si="13"/>
        <v>19056853.969999999</v>
      </c>
      <c r="AB26" s="80">
        <f t="shared" si="14"/>
        <v>19056853.969999999</v>
      </c>
    </row>
    <row r="27" spans="1:28" ht="13.5" x14ac:dyDescent="0.2">
      <c r="A27" s="21">
        <v>57</v>
      </c>
      <c r="B27" s="7" t="s">
        <v>86</v>
      </c>
      <c r="C27" s="6" t="s">
        <v>15</v>
      </c>
      <c r="D27" s="60">
        <v>1</v>
      </c>
      <c r="E27" s="17">
        <v>17058824</v>
      </c>
      <c r="F27" s="36">
        <v>0.19</v>
      </c>
      <c r="G27" s="38">
        <f t="shared" si="1"/>
        <v>3241176.56</v>
      </c>
      <c r="H27" s="38">
        <f t="shared" si="2"/>
        <v>20300000.559999999</v>
      </c>
      <c r="I27" s="38">
        <f t="shared" si="3"/>
        <v>20300000.559999999</v>
      </c>
      <c r="J27" s="40">
        <v>22182000</v>
      </c>
      <c r="K27" s="39">
        <v>0</v>
      </c>
      <c r="L27" s="40">
        <f t="shared" si="4"/>
        <v>0</v>
      </c>
      <c r="M27" s="40">
        <f t="shared" si="5"/>
        <v>22182000</v>
      </c>
      <c r="N27" s="40">
        <f t="shared" si="6"/>
        <v>22182000</v>
      </c>
      <c r="O27" s="42">
        <v>13025210</v>
      </c>
      <c r="P27" s="41">
        <v>0.19</v>
      </c>
      <c r="Q27" s="42">
        <f t="shared" si="7"/>
        <v>2474789.9</v>
      </c>
      <c r="R27" s="42">
        <f t="shared" si="8"/>
        <v>15499999.9</v>
      </c>
      <c r="S27" s="42">
        <f t="shared" si="9"/>
        <v>15499999.9</v>
      </c>
      <c r="T27" s="75"/>
      <c r="U27" s="76" t="str">
        <f t="shared" si="0"/>
        <v>Backline Profesional para Agrupaciones Musicales y Artistas Invitados</v>
      </c>
      <c r="V27" s="77" t="str">
        <f t="shared" si="0"/>
        <v>Global</v>
      </c>
      <c r="W27" s="77">
        <f t="shared" si="0"/>
        <v>1</v>
      </c>
      <c r="X27" s="78">
        <f t="shared" si="10"/>
        <v>17422011.333333332</v>
      </c>
      <c r="Y27" s="79">
        <f t="shared" si="11"/>
        <v>0.19</v>
      </c>
      <c r="Z27" s="78">
        <f t="shared" si="12"/>
        <v>3310182.1533333333</v>
      </c>
      <c r="AA27" s="80">
        <f t="shared" si="13"/>
        <v>20732193.486666664</v>
      </c>
      <c r="AB27" s="80">
        <f t="shared" si="14"/>
        <v>20732193.486666664</v>
      </c>
    </row>
    <row r="28" spans="1:28" ht="13.5" x14ac:dyDescent="0.2">
      <c r="A28" s="21">
        <v>58</v>
      </c>
      <c r="B28" s="7" t="s">
        <v>87</v>
      </c>
      <c r="C28" s="6" t="s">
        <v>15</v>
      </c>
      <c r="D28" s="60">
        <v>1</v>
      </c>
      <c r="E28" s="17">
        <v>13235294</v>
      </c>
      <c r="F28" s="36">
        <v>0.19</v>
      </c>
      <c r="G28" s="38">
        <f t="shared" si="1"/>
        <v>2514705.86</v>
      </c>
      <c r="H28" s="38">
        <f t="shared" si="2"/>
        <v>15749999.859999999</v>
      </c>
      <c r="I28" s="38">
        <f t="shared" si="3"/>
        <v>15749999.859999999</v>
      </c>
      <c r="J28" s="40">
        <v>15145000</v>
      </c>
      <c r="K28" s="39">
        <v>0</v>
      </c>
      <c r="L28" s="40">
        <f t="shared" si="4"/>
        <v>0</v>
      </c>
      <c r="M28" s="40">
        <f t="shared" si="5"/>
        <v>15145000</v>
      </c>
      <c r="N28" s="40">
        <f t="shared" si="6"/>
        <v>15145000</v>
      </c>
      <c r="O28" s="42">
        <v>15882353</v>
      </c>
      <c r="P28" s="41">
        <v>0.19</v>
      </c>
      <c r="Q28" s="42">
        <f t="shared" si="7"/>
        <v>3017647.07</v>
      </c>
      <c r="R28" s="42">
        <f t="shared" si="8"/>
        <v>18900000.07</v>
      </c>
      <c r="S28" s="42">
        <f t="shared" si="9"/>
        <v>18900000.07</v>
      </c>
      <c r="T28" s="75"/>
      <c r="U28" s="76" t="str">
        <f t="shared" si="0"/>
        <v>Sistema Profesional de Transmisión por Streaming</v>
      </c>
      <c r="V28" s="77" t="str">
        <f t="shared" si="0"/>
        <v>Global</v>
      </c>
      <c r="W28" s="77">
        <f t="shared" si="0"/>
        <v>1</v>
      </c>
      <c r="X28" s="78">
        <f t="shared" si="10"/>
        <v>14754215.666666666</v>
      </c>
      <c r="Y28" s="79">
        <f t="shared" si="11"/>
        <v>0.19</v>
      </c>
      <c r="Z28" s="78">
        <f t="shared" si="12"/>
        <v>2803300.9766666666</v>
      </c>
      <c r="AA28" s="80">
        <f t="shared" si="13"/>
        <v>17557516.643333331</v>
      </c>
      <c r="AB28" s="80">
        <f t="shared" si="14"/>
        <v>17557516.643333331</v>
      </c>
    </row>
    <row r="29" spans="1:28" ht="13.5" x14ac:dyDescent="0.2">
      <c r="A29" s="21">
        <v>59</v>
      </c>
      <c r="B29" s="7" t="s">
        <v>88</v>
      </c>
      <c r="C29" s="6" t="s">
        <v>15</v>
      </c>
      <c r="D29" s="60">
        <v>1</v>
      </c>
      <c r="E29" s="17">
        <v>15672269</v>
      </c>
      <c r="F29" s="36">
        <v>0.19</v>
      </c>
      <c r="G29" s="38">
        <f t="shared" si="1"/>
        <v>2977731.11</v>
      </c>
      <c r="H29" s="38">
        <f t="shared" si="2"/>
        <v>18650000.109999999</v>
      </c>
      <c r="I29" s="38">
        <f t="shared" si="3"/>
        <v>18650000.109999999</v>
      </c>
      <c r="J29" s="40">
        <v>18730000</v>
      </c>
      <c r="K29" s="39">
        <v>0</v>
      </c>
      <c r="L29" s="40">
        <f t="shared" si="4"/>
        <v>0</v>
      </c>
      <c r="M29" s="40">
        <f t="shared" si="5"/>
        <v>18730000</v>
      </c>
      <c r="N29" s="40">
        <f t="shared" si="6"/>
        <v>18730000</v>
      </c>
      <c r="O29" s="42">
        <v>6823529</v>
      </c>
      <c r="P29" s="41">
        <v>0.19</v>
      </c>
      <c r="Q29" s="42">
        <f t="shared" si="7"/>
        <v>1296470.51</v>
      </c>
      <c r="R29" s="42">
        <f t="shared" si="8"/>
        <v>8119999.5099999998</v>
      </c>
      <c r="S29" s="42">
        <f t="shared" si="9"/>
        <v>8119999.5099999998</v>
      </c>
      <c r="T29" s="75"/>
      <c r="U29" s="76" t="str">
        <f t="shared" si="0"/>
        <v>Sistema Eléctrico Alterno para Respaldo de la Producción Técnica</v>
      </c>
      <c r="V29" s="77" t="str">
        <f t="shared" si="0"/>
        <v>Global</v>
      </c>
      <c r="W29" s="77">
        <f t="shared" si="0"/>
        <v>1</v>
      </c>
      <c r="X29" s="78">
        <f t="shared" si="10"/>
        <v>13741932.666666666</v>
      </c>
      <c r="Y29" s="79">
        <f t="shared" si="11"/>
        <v>0.19</v>
      </c>
      <c r="Z29" s="78">
        <f t="shared" si="12"/>
        <v>2610967.2066666665</v>
      </c>
      <c r="AA29" s="80">
        <f t="shared" si="13"/>
        <v>16352899.873333333</v>
      </c>
      <c r="AB29" s="80">
        <f t="shared" si="14"/>
        <v>16352899.873333333</v>
      </c>
    </row>
    <row r="30" spans="1:28" ht="13.5" x14ac:dyDescent="0.2">
      <c r="A30" s="21">
        <v>60</v>
      </c>
      <c r="B30" s="7" t="s">
        <v>89</v>
      </c>
      <c r="C30" s="6" t="s">
        <v>15</v>
      </c>
      <c r="D30" s="60">
        <v>1</v>
      </c>
      <c r="E30" s="17">
        <v>6890756</v>
      </c>
      <c r="F30" s="36">
        <v>0.19</v>
      </c>
      <c r="G30" s="38">
        <f t="shared" si="1"/>
        <v>1309243.6400000001</v>
      </c>
      <c r="H30" s="38">
        <f t="shared" si="2"/>
        <v>8199999.6400000006</v>
      </c>
      <c r="I30" s="38">
        <f t="shared" si="3"/>
        <v>8199999.6400000006</v>
      </c>
      <c r="J30" s="40">
        <v>7680000</v>
      </c>
      <c r="K30" s="39">
        <v>0</v>
      </c>
      <c r="L30" s="40">
        <f t="shared" si="4"/>
        <v>0</v>
      </c>
      <c r="M30" s="40">
        <f t="shared" si="5"/>
        <v>7680000</v>
      </c>
      <c r="N30" s="40">
        <f t="shared" si="6"/>
        <v>7680000</v>
      </c>
      <c r="O30" s="42">
        <v>13025210</v>
      </c>
      <c r="P30" s="41">
        <v>0.19</v>
      </c>
      <c r="Q30" s="42">
        <f t="shared" si="7"/>
        <v>2474789.9</v>
      </c>
      <c r="R30" s="42">
        <f t="shared" si="8"/>
        <v>15499999.9</v>
      </c>
      <c r="S30" s="42">
        <f t="shared" si="9"/>
        <v>15499999.9</v>
      </c>
      <c r="T30" s="75"/>
      <c r="U30" s="76" t="str">
        <f t="shared" si="0"/>
        <v>Derechos de Autor y Derechos Conexos por Ejecución Pública de Música en Vivo</v>
      </c>
      <c r="V30" s="77" t="str">
        <f t="shared" si="0"/>
        <v>Global</v>
      </c>
      <c r="W30" s="77">
        <f t="shared" si="0"/>
        <v>1</v>
      </c>
      <c r="X30" s="78">
        <f t="shared" si="10"/>
        <v>9198655.333333334</v>
      </c>
      <c r="Y30" s="79">
        <f t="shared" si="11"/>
        <v>0.19</v>
      </c>
      <c r="Z30" s="78">
        <f t="shared" si="12"/>
        <v>1747744.5133333334</v>
      </c>
      <c r="AA30" s="80">
        <f t="shared" si="13"/>
        <v>10946399.846666668</v>
      </c>
      <c r="AB30" s="80">
        <f t="shared" si="14"/>
        <v>10946399.846666668</v>
      </c>
    </row>
    <row r="31" spans="1:28" s="128" customFormat="1" x14ac:dyDescent="0.2">
      <c r="A31" s="32"/>
      <c r="B31" s="35" t="s">
        <v>90</v>
      </c>
      <c r="C31" s="32"/>
      <c r="D31" s="32"/>
      <c r="E31" s="120"/>
      <c r="F31" s="121"/>
      <c r="G31" s="122"/>
      <c r="H31" s="122"/>
      <c r="I31" s="122"/>
      <c r="J31" s="122"/>
      <c r="K31" s="123"/>
      <c r="L31" s="122"/>
      <c r="M31" s="122"/>
      <c r="N31" s="122"/>
      <c r="O31" s="122"/>
      <c r="P31" s="123"/>
      <c r="Q31" s="122"/>
      <c r="R31" s="122"/>
      <c r="S31" s="122"/>
      <c r="T31" s="85"/>
      <c r="U31" s="35" t="str">
        <f t="shared" si="0"/>
        <v>SERVICIO ARTISTAS Y PRESENTADORES</v>
      </c>
      <c r="V31" s="32"/>
      <c r="W31" s="32"/>
      <c r="X31" s="124"/>
      <c r="Y31" s="125"/>
      <c r="Z31" s="124"/>
      <c r="AA31" s="126"/>
      <c r="AB31" s="126"/>
    </row>
    <row r="32" spans="1:28" ht="13.5" x14ac:dyDescent="0.2">
      <c r="A32" s="21">
        <v>61</v>
      </c>
      <c r="B32" s="7" t="s">
        <v>91</v>
      </c>
      <c r="C32" s="6" t="s">
        <v>15</v>
      </c>
      <c r="D32" s="60">
        <v>1</v>
      </c>
      <c r="E32" s="17">
        <v>6300000</v>
      </c>
      <c r="F32" s="36">
        <v>0</v>
      </c>
      <c r="G32" s="38">
        <f t="shared" si="1"/>
        <v>0</v>
      </c>
      <c r="H32" s="38">
        <f t="shared" ref="H32:H39" si="15">E32+G32</f>
        <v>6300000</v>
      </c>
      <c r="I32" s="38">
        <f t="shared" ref="I32:I39" si="16">H32*D32</f>
        <v>6300000</v>
      </c>
      <c r="J32" s="40">
        <v>5500000</v>
      </c>
      <c r="K32" s="39">
        <v>0</v>
      </c>
      <c r="L32" s="40">
        <f t="shared" si="4"/>
        <v>0</v>
      </c>
      <c r="M32" s="40">
        <f t="shared" si="5"/>
        <v>5500000</v>
      </c>
      <c r="N32" s="40">
        <f t="shared" si="6"/>
        <v>5500000</v>
      </c>
      <c r="O32" s="42">
        <v>6823529</v>
      </c>
      <c r="P32" s="41">
        <v>0.19</v>
      </c>
      <c r="Q32" s="42">
        <f t="shared" si="7"/>
        <v>1296470.51</v>
      </c>
      <c r="R32" s="42">
        <f t="shared" si="8"/>
        <v>8119999.5099999998</v>
      </c>
      <c r="S32" s="42">
        <f t="shared" si="9"/>
        <v>8119999.5099999998</v>
      </c>
      <c r="T32" s="75"/>
      <c r="U32" s="76" t="str">
        <f t="shared" si="0"/>
        <v>Presentación Artística Y Cultural De Un Dj De Reconocimiento Departamental</v>
      </c>
      <c r="V32" s="77" t="str">
        <f t="shared" si="0"/>
        <v>Global</v>
      </c>
      <c r="W32" s="77">
        <f t="shared" si="0"/>
        <v>1</v>
      </c>
      <c r="X32" s="78">
        <f t="shared" si="10"/>
        <v>6207843</v>
      </c>
      <c r="Y32" s="79">
        <f t="shared" si="11"/>
        <v>0.19</v>
      </c>
      <c r="Z32" s="78">
        <f t="shared" si="12"/>
        <v>1179490.17</v>
      </c>
      <c r="AA32" s="80">
        <f t="shared" si="13"/>
        <v>7387333.1699999999</v>
      </c>
      <c r="AB32" s="80">
        <f t="shared" si="14"/>
        <v>7387333.1699999999</v>
      </c>
    </row>
    <row r="33" spans="1:28" ht="25.5" x14ac:dyDescent="0.2">
      <c r="A33" s="21">
        <v>62</v>
      </c>
      <c r="B33" s="7" t="s">
        <v>92</v>
      </c>
      <c r="C33" s="6" t="s">
        <v>15</v>
      </c>
      <c r="D33" s="60">
        <v>1</v>
      </c>
      <c r="E33" s="17">
        <v>41000000</v>
      </c>
      <c r="F33" s="36">
        <v>0</v>
      </c>
      <c r="G33" s="38">
        <f t="shared" si="1"/>
        <v>0</v>
      </c>
      <c r="H33" s="38">
        <f t="shared" si="15"/>
        <v>41000000</v>
      </c>
      <c r="I33" s="38">
        <f t="shared" si="16"/>
        <v>41000000</v>
      </c>
      <c r="J33" s="40">
        <v>39000000</v>
      </c>
      <c r="K33" s="39">
        <v>0</v>
      </c>
      <c r="L33" s="40">
        <f t="shared" si="4"/>
        <v>0</v>
      </c>
      <c r="M33" s="40">
        <f t="shared" si="5"/>
        <v>39000000</v>
      </c>
      <c r="N33" s="40">
        <f t="shared" si="6"/>
        <v>39000000</v>
      </c>
      <c r="O33" s="42">
        <v>6200000</v>
      </c>
      <c r="P33" s="41">
        <v>0</v>
      </c>
      <c r="Q33" s="42">
        <f t="shared" si="7"/>
        <v>0</v>
      </c>
      <c r="R33" s="42">
        <f t="shared" si="8"/>
        <v>6200000</v>
      </c>
      <c r="S33" s="42">
        <f t="shared" si="9"/>
        <v>6200000</v>
      </c>
      <c r="T33" s="75"/>
      <c r="U33" s="76" t="str">
        <f t="shared" si="0"/>
        <v>Presentación Artística Y Cultural De Orquesta De Reconocimiento Nacional E Internacional</v>
      </c>
      <c r="V33" s="77" t="str">
        <f t="shared" si="0"/>
        <v>Global</v>
      </c>
      <c r="W33" s="77">
        <f t="shared" si="0"/>
        <v>1</v>
      </c>
      <c r="X33" s="78">
        <f t="shared" si="10"/>
        <v>28733333.333333332</v>
      </c>
      <c r="Y33" s="79">
        <f t="shared" si="11"/>
        <v>0</v>
      </c>
      <c r="Z33" s="78">
        <f t="shared" si="12"/>
        <v>0</v>
      </c>
      <c r="AA33" s="80">
        <f t="shared" si="13"/>
        <v>28733333.333333332</v>
      </c>
      <c r="AB33" s="80">
        <f t="shared" si="14"/>
        <v>28733333.333333332</v>
      </c>
    </row>
    <row r="34" spans="1:28" ht="13.5" x14ac:dyDescent="0.2">
      <c r="A34" s="21">
        <v>63</v>
      </c>
      <c r="B34" s="7" t="s">
        <v>93</v>
      </c>
      <c r="C34" s="6" t="s">
        <v>15</v>
      </c>
      <c r="D34" s="60">
        <v>1</v>
      </c>
      <c r="E34" s="17">
        <v>10900000</v>
      </c>
      <c r="F34" s="36">
        <v>0</v>
      </c>
      <c r="G34" s="38">
        <f t="shared" si="1"/>
        <v>0</v>
      </c>
      <c r="H34" s="38">
        <f t="shared" si="15"/>
        <v>10900000</v>
      </c>
      <c r="I34" s="38">
        <f t="shared" si="16"/>
        <v>10900000</v>
      </c>
      <c r="J34" s="40">
        <v>10100000</v>
      </c>
      <c r="K34" s="39">
        <v>0</v>
      </c>
      <c r="L34" s="40">
        <f t="shared" si="4"/>
        <v>0</v>
      </c>
      <c r="M34" s="40">
        <f t="shared" si="5"/>
        <v>10100000</v>
      </c>
      <c r="N34" s="40">
        <f t="shared" si="6"/>
        <v>10100000</v>
      </c>
      <c r="O34" s="42">
        <v>40000000</v>
      </c>
      <c r="P34" s="41">
        <v>0</v>
      </c>
      <c r="Q34" s="42">
        <f t="shared" si="7"/>
        <v>0</v>
      </c>
      <c r="R34" s="42">
        <f t="shared" si="8"/>
        <v>40000000</v>
      </c>
      <c r="S34" s="42">
        <f t="shared" si="9"/>
        <v>40000000</v>
      </c>
      <c r="T34" s="75"/>
      <c r="U34" s="76" t="str">
        <f t="shared" ref="U34:W39" si="17">+B34</f>
        <v>Dj De Reconocimiento Nacional</v>
      </c>
      <c r="V34" s="77" t="str">
        <f t="shared" si="17"/>
        <v>Global</v>
      </c>
      <c r="W34" s="77">
        <f t="shared" si="17"/>
        <v>1</v>
      </c>
      <c r="X34" s="78">
        <f t="shared" si="10"/>
        <v>20333333.333333332</v>
      </c>
      <c r="Y34" s="79">
        <f t="shared" si="11"/>
        <v>0</v>
      </c>
      <c r="Z34" s="78">
        <f t="shared" si="12"/>
        <v>0</v>
      </c>
      <c r="AA34" s="80">
        <f t="shared" si="13"/>
        <v>20333333.333333332</v>
      </c>
      <c r="AB34" s="80">
        <f t="shared" si="14"/>
        <v>20333333.333333332</v>
      </c>
    </row>
    <row r="35" spans="1:28" ht="25.5" x14ac:dyDescent="0.2">
      <c r="A35" s="21">
        <v>64</v>
      </c>
      <c r="B35" s="7" t="s">
        <v>94</v>
      </c>
      <c r="C35" s="6" t="s">
        <v>15</v>
      </c>
      <c r="D35" s="60">
        <v>1</v>
      </c>
      <c r="E35" s="17">
        <v>137000000</v>
      </c>
      <c r="F35" s="36">
        <v>0</v>
      </c>
      <c r="G35" s="38">
        <f t="shared" si="1"/>
        <v>0</v>
      </c>
      <c r="H35" s="38">
        <f t="shared" si="15"/>
        <v>137000000</v>
      </c>
      <c r="I35" s="38">
        <f t="shared" si="16"/>
        <v>137000000</v>
      </c>
      <c r="J35" s="40">
        <v>132500000</v>
      </c>
      <c r="K35" s="39">
        <v>0</v>
      </c>
      <c r="L35" s="40">
        <f t="shared" si="4"/>
        <v>0</v>
      </c>
      <c r="M35" s="40">
        <f t="shared" si="5"/>
        <v>132500000</v>
      </c>
      <c r="N35" s="40">
        <f t="shared" si="6"/>
        <v>132500000</v>
      </c>
      <c r="O35" s="42">
        <v>10500000</v>
      </c>
      <c r="P35" s="41">
        <v>0</v>
      </c>
      <c r="Q35" s="42">
        <f t="shared" si="7"/>
        <v>0</v>
      </c>
      <c r="R35" s="42">
        <f t="shared" si="8"/>
        <v>10500000</v>
      </c>
      <c r="S35" s="42">
        <f t="shared" si="9"/>
        <v>10500000</v>
      </c>
      <c r="T35" s="75"/>
      <c r="U35" s="76" t="str">
        <f t="shared" si="17"/>
        <v>Presentación Artística Y Cultural De Un Artista De Reconocimiento Nacional E Internacional</v>
      </c>
      <c r="V35" s="77" t="str">
        <f t="shared" si="17"/>
        <v>Global</v>
      </c>
      <c r="W35" s="77">
        <f t="shared" si="17"/>
        <v>1</v>
      </c>
      <c r="X35" s="78">
        <f t="shared" si="10"/>
        <v>93333333.333333328</v>
      </c>
      <c r="Y35" s="79">
        <f t="shared" si="11"/>
        <v>0</v>
      </c>
      <c r="Z35" s="78">
        <f t="shared" si="12"/>
        <v>0</v>
      </c>
      <c r="AA35" s="80">
        <f t="shared" si="13"/>
        <v>93333333.333333328</v>
      </c>
      <c r="AB35" s="80">
        <f t="shared" si="14"/>
        <v>93333333.333333328</v>
      </c>
    </row>
    <row r="36" spans="1:28" ht="13.5" x14ac:dyDescent="0.2">
      <c r="A36" s="21">
        <v>65</v>
      </c>
      <c r="B36" s="7" t="s">
        <v>93</v>
      </c>
      <c r="C36" s="6" t="s">
        <v>28</v>
      </c>
      <c r="D36" s="60">
        <v>1</v>
      </c>
      <c r="E36" s="17">
        <v>10900000</v>
      </c>
      <c r="F36" s="36">
        <v>0</v>
      </c>
      <c r="G36" s="38">
        <f t="shared" si="1"/>
        <v>0</v>
      </c>
      <c r="H36" s="38">
        <f t="shared" si="15"/>
        <v>10900000</v>
      </c>
      <c r="I36" s="38">
        <f t="shared" si="16"/>
        <v>10900000</v>
      </c>
      <c r="J36" s="40">
        <v>10100000</v>
      </c>
      <c r="K36" s="39">
        <v>0</v>
      </c>
      <c r="L36" s="40">
        <f t="shared" si="4"/>
        <v>0</v>
      </c>
      <c r="M36" s="40">
        <f t="shared" si="5"/>
        <v>10100000</v>
      </c>
      <c r="N36" s="40">
        <f t="shared" si="6"/>
        <v>10100000</v>
      </c>
      <c r="O36" s="42">
        <v>135500000</v>
      </c>
      <c r="P36" s="41">
        <v>0</v>
      </c>
      <c r="Q36" s="42">
        <f t="shared" si="7"/>
        <v>0</v>
      </c>
      <c r="R36" s="42">
        <f t="shared" si="8"/>
        <v>135500000</v>
      </c>
      <c r="S36" s="42">
        <f t="shared" si="9"/>
        <v>135500000</v>
      </c>
      <c r="T36" s="75"/>
      <c r="U36" s="76" t="str">
        <f t="shared" si="17"/>
        <v>Dj De Reconocimiento Nacional</v>
      </c>
      <c r="V36" s="77" t="str">
        <f t="shared" si="17"/>
        <v>Globla</v>
      </c>
      <c r="W36" s="77">
        <f t="shared" si="17"/>
        <v>1</v>
      </c>
      <c r="X36" s="78">
        <f t="shared" si="10"/>
        <v>52166666.666666664</v>
      </c>
      <c r="Y36" s="79">
        <f t="shared" si="11"/>
        <v>0</v>
      </c>
      <c r="Z36" s="78">
        <f t="shared" si="12"/>
        <v>0</v>
      </c>
      <c r="AA36" s="80">
        <f t="shared" si="13"/>
        <v>52166666.666666664</v>
      </c>
      <c r="AB36" s="80">
        <f t="shared" si="14"/>
        <v>52166666.666666664</v>
      </c>
    </row>
    <row r="37" spans="1:28" ht="13.5" x14ac:dyDescent="0.2">
      <c r="A37" s="21">
        <v>66</v>
      </c>
      <c r="B37" s="7" t="s">
        <v>95</v>
      </c>
      <c r="C37" s="6" t="s">
        <v>15</v>
      </c>
      <c r="D37" s="60">
        <v>1</v>
      </c>
      <c r="E37" s="17">
        <v>158000000</v>
      </c>
      <c r="F37" s="36">
        <v>0</v>
      </c>
      <c r="G37" s="38">
        <f t="shared" si="1"/>
        <v>0</v>
      </c>
      <c r="H37" s="38">
        <f t="shared" si="15"/>
        <v>158000000</v>
      </c>
      <c r="I37" s="38">
        <f t="shared" si="16"/>
        <v>158000000</v>
      </c>
      <c r="J37" s="40">
        <v>152500000</v>
      </c>
      <c r="K37" s="39">
        <v>0</v>
      </c>
      <c r="L37" s="40">
        <f t="shared" si="4"/>
        <v>0</v>
      </c>
      <c r="M37" s="40">
        <f t="shared" si="5"/>
        <v>152500000</v>
      </c>
      <c r="N37" s="40">
        <f t="shared" si="6"/>
        <v>152500000</v>
      </c>
      <c r="O37" s="42">
        <v>10500000</v>
      </c>
      <c r="P37" s="41">
        <v>0</v>
      </c>
      <c r="Q37" s="42">
        <f t="shared" si="7"/>
        <v>0</v>
      </c>
      <c r="R37" s="42">
        <f t="shared" si="8"/>
        <v>10500000</v>
      </c>
      <c r="S37" s="42">
        <f t="shared" si="9"/>
        <v>10500000</v>
      </c>
      <c r="T37" s="75"/>
      <c r="U37" s="76" t="str">
        <f t="shared" si="17"/>
        <v>Artista De Reconocimiento Nacional E Internacional</v>
      </c>
      <c r="V37" s="77" t="str">
        <f t="shared" si="17"/>
        <v>Global</v>
      </c>
      <c r="W37" s="77">
        <f t="shared" si="17"/>
        <v>1</v>
      </c>
      <c r="X37" s="78">
        <f t="shared" si="10"/>
        <v>107000000</v>
      </c>
      <c r="Y37" s="79">
        <f t="shared" si="11"/>
        <v>0</v>
      </c>
      <c r="Z37" s="78">
        <f t="shared" si="12"/>
        <v>0</v>
      </c>
      <c r="AA37" s="80">
        <f t="shared" si="13"/>
        <v>107000000</v>
      </c>
      <c r="AB37" s="80">
        <f t="shared" si="14"/>
        <v>107000000</v>
      </c>
    </row>
    <row r="38" spans="1:28" ht="13.5" x14ac:dyDescent="0.2">
      <c r="A38" s="21">
        <v>67</v>
      </c>
      <c r="B38" s="7" t="s">
        <v>96</v>
      </c>
      <c r="C38" s="6" t="s">
        <v>15</v>
      </c>
      <c r="D38" s="60">
        <v>1</v>
      </c>
      <c r="E38" s="17">
        <v>5200000</v>
      </c>
      <c r="F38" s="36">
        <v>0</v>
      </c>
      <c r="G38" s="38">
        <f t="shared" si="1"/>
        <v>0</v>
      </c>
      <c r="H38" s="38">
        <f t="shared" si="15"/>
        <v>5200000</v>
      </c>
      <c r="I38" s="38">
        <f t="shared" si="16"/>
        <v>5200000</v>
      </c>
      <c r="J38" s="40">
        <v>4550000</v>
      </c>
      <c r="K38" s="39">
        <v>0</v>
      </c>
      <c r="L38" s="40">
        <f t="shared" si="4"/>
        <v>0</v>
      </c>
      <c r="M38" s="40">
        <f t="shared" si="5"/>
        <v>4550000</v>
      </c>
      <c r="N38" s="40">
        <f t="shared" si="6"/>
        <v>4550000</v>
      </c>
      <c r="O38" s="42">
        <v>157500000</v>
      </c>
      <c r="P38" s="41">
        <v>0</v>
      </c>
      <c r="Q38" s="42">
        <f t="shared" si="7"/>
        <v>0</v>
      </c>
      <c r="R38" s="42">
        <f t="shared" si="8"/>
        <v>157500000</v>
      </c>
      <c r="S38" s="42">
        <f t="shared" si="9"/>
        <v>157500000</v>
      </c>
      <c r="T38" s="75"/>
      <c r="U38" s="76" t="str">
        <f t="shared" si="17"/>
        <v>Presentación Artística Musical No Masiva</v>
      </c>
      <c r="V38" s="77" t="str">
        <f t="shared" si="17"/>
        <v>Global</v>
      </c>
      <c r="W38" s="77">
        <f t="shared" si="17"/>
        <v>1</v>
      </c>
      <c r="X38" s="78">
        <f t="shared" si="10"/>
        <v>55750000</v>
      </c>
      <c r="Y38" s="79">
        <f t="shared" si="11"/>
        <v>0</v>
      </c>
      <c r="Z38" s="78">
        <f t="shared" si="12"/>
        <v>0</v>
      </c>
      <c r="AA38" s="80">
        <f t="shared" si="13"/>
        <v>55750000</v>
      </c>
      <c r="AB38" s="80">
        <f t="shared" si="14"/>
        <v>55750000</v>
      </c>
    </row>
    <row r="39" spans="1:28" ht="13.5" x14ac:dyDescent="0.2">
      <c r="A39" s="21">
        <v>68</v>
      </c>
      <c r="B39" s="11" t="s">
        <v>97</v>
      </c>
      <c r="C39" s="12" t="s">
        <v>15</v>
      </c>
      <c r="D39" s="93">
        <v>1</v>
      </c>
      <c r="E39" s="18">
        <v>8100000</v>
      </c>
      <c r="F39" s="36">
        <v>0</v>
      </c>
      <c r="G39" s="46">
        <f t="shared" si="1"/>
        <v>0</v>
      </c>
      <c r="H39" s="46">
        <f t="shared" si="15"/>
        <v>8100000</v>
      </c>
      <c r="I39" s="38">
        <f t="shared" si="16"/>
        <v>8100000</v>
      </c>
      <c r="J39" s="47">
        <v>8000000</v>
      </c>
      <c r="K39" s="39">
        <v>0</v>
      </c>
      <c r="L39" s="40">
        <f t="shared" si="4"/>
        <v>0</v>
      </c>
      <c r="M39" s="40">
        <f t="shared" si="5"/>
        <v>8000000</v>
      </c>
      <c r="N39" s="40">
        <f t="shared" si="6"/>
        <v>8000000</v>
      </c>
      <c r="O39" s="48">
        <v>5250000</v>
      </c>
      <c r="P39" s="41">
        <v>0</v>
      </c>
      <c r="Q39" s="42">
        <f t="shared" si="7"/>
        <v>0</v>
      </c>
      <c r="R39" s="42">
        <f t="shared" si="8"/>
        <v>5250000</v>
      </c>
      <c r="S39" s="42">
        <f t="shared" si="9"/>
        <v>5250000</v>
      </c>
      <c r="T39" s="81"/>
      <c r="U39" s="76" t="str">
        <f t="shared" si="17"/>
        <v>Presentadores Oficiales para Espectáculos Artísticos</v>
      </c>
      <c r="V39" s="77" t="str">
        <f t="shared" si="17"/>
        <v>Global</v>
      </c>
      <c r="W39" s="77">
        <f t="shared" si="17"/>
        <v>1</v>
      </c>
      <c r="X39" s="78">
        <f t="shared" si="10"/>
        <v>7116666.666666667</v>
      </c>
      <c r="Y39" s="79">
        <f t="shared" si="11"/>
        <v>0</v>
      </c>
      <c r="Z39" s="78">
        <f t="shared" si="12"/>
        <v>0</v>
      </c>
      <c r="AA39" s="80">
        <f t="shared" si="13"/>
        <v>7116666.666666667</v>
      </c>
      <c r="AB39" s="80">
        <f t="shared" si="14"/>
        <v>7116666.666666667</v>
      </c>
    </row>
    <row r="40" spans="1:28" s="143" customFormat="1" x14ac:dyDescent="0.2">
      <c r="B40" s="49" t="s">
        <v>29</v>
      </c>
      <c r="C40" s="21"/>
      <c r="D40" s="32"/>
      <c r="E40" s="144"/>
      <c r="F40" s="21"/>
      <c r="G40" s="21"/>
      <c r="H40" s="21"/>
      <c r="I40" s="144">
        <f>SUM(I4:I39)</f>
        <v>750564972.86000001</v>
      </c>
      <c r="J40" s="144"/>
      <c r="K40" s="21"/>
      <c r="L40" s="21"/>
      <c r="M40" s="21"/>
      <c r="N40" s="145">
        <f>SUM(N4:N39)</f>
        <v>719670700</v>
      </c>
      <c r="O40" s="146"/>
      <c r="P40" s="147"/>
      <c r="Q40" s="146"/>
      <c r="R40" s="146"/>
      <c r="S40" s="148">
        <f>SUM(S4:S39)</f>
        <v>681427439.65999997</v>
      </c>
      <c r="T40" s="146"/>
      <c r="U40" s="210" t="s">
        <v>29</v>
      </c>
      <c r="V40" s="211"/>
      <c r="W40" s="211"/>
      <c r="X40" s="211"/>
      <c r="Y40" s="211"/>
      <c r="Z40" s="211"/>
      <c r="AA40" s="212"/>
      <c r="AB40" s="82">
        <f>SUM(AB4:AB39)</f>
        <v>734422921.83999991</v>
      </c>
    </row>
    <row r="41" spans="1:28" x14ac:dyDescent="0.2">
      <c r="N41" s="52"/>
      <c r="S41" s="54"/>
      <c r="AB41" s="55"/>
    </row>
    <row r="42" spans="1:28" x14ac:dyDescent="0.2">
      <c r="AB42" s="56"/>
    </row>
    <row r="43" spans="1:28" x14ac:dyDescent="0.2">
      <c r="B43" s="57"/>
      <c r="T43" s="213"/>
      <c r="U43" s="213"/>
      <c r="V43" s="213"/>
      <c r="W43" s="213"/>
      <c r="X43" s="213"/>
      <c r="Y43" s="213"/>
      <c r="Z43" s="213"/>
      <c r="AA43" s="213"/>
      <c r="AB43" s="213"/>
    </row>
    <row r="44" spans="1:28" x14ac:dyDescent="0.2">
      <c r="T44" s="213"/>
      <c r="U44" s="213"/>
      <c r="V44" s="213"/>
      <c r="W44" s="213"/>
      <c r="X44" s="213"/>
      <c r="Y44" s="213"/>
      <c r="Z44" s="213"/>
      <c r="AA44" s="213"/>
      <c r="AB44" s="213"/>
    </row>
    <row r="49" spans="21:21" x14ac:dyDescent="0.2">
      <c r="U49" s="58"/>
    </row>
  </sheetData>
  <mergeCells count="12">
    <mergeCell ref="U40:AA40"/>
    <mergeCell ref="T43:AB43"/>
    <mergeCell ref="T44:AB44"/>
    <mergeCell ref="C1:AA1"/>
    <mergeCell ref="A2:A3"/>
    <mergeCell ref="B2:B3"/>
    <mergeCell ref="C2:C3"/>
    <mergeCell ref="D2:D3"/>
    <mergeCell ref="E2:I2"/>
    <mergeCell ref="J2:N2"/>
    <mergeCell ref="O2:S2"/>
    <mergeCell ref="T2:AB2"/>
  </mergeCells>
  <pageMargins left="0.7" right="0.7" top="0.75" bottom="0.75" header="0.3" footer="0.3"/>
  <pageSetup paperSize="28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R42"/>
  <sheetViews>
    <sheetView zoomScaleNormal="100" workbookViewId="0">
      <pane xSplit="2" ySplit="3" topLeftCell="D39" activePane="bottomRight" state="frozen"/>
      <selection pane="topRight" activeCell="C1" sqref="C1"/>
      <selection pane="bottomLeft" activeCell="A4" sqref="A4"/>
      <selection pane="bottomRight" activeCell="F51" sqref="F51"/>
    </sheetView>
  </sheetViews>
  <sheetFormatPr baseColWidth="10" defaultColWidth="11.5703125" defaultRowHeight="12.75" x14ac:dyDescent="0.2"/>
  <cols>
    <col min="1" max="1" width="4.28515625" style="2" customWidth="1"/>
    <col min="2" max="2" width="59.5703125" style="2" customWidth="1"/>
    <col min="3" max="3" width="8.5703125" style="4" customWidth="1"/>
    <col min="4" max="4" width="5" style="4" customWidth="1"/>
    <col min="5" max="5" width="12" style="20" customWidth="1"/>
    <col min="6" max="6" width="4.28515625" style="53" customWidth="1"/>
    <col min="7" max="7" width="10.140625" style="20" customWidth="1"/>
    <col min="8" max="8" width="12.42578125" style="20" customWidth="1"/>
    <col min="9" max="9" width="14.7109375" style="20" customWidth="1"/>
    <col min="10" max="10" width="6.28515625" style="5" hidden="1" customWidth="1"/>
    <col min="11" max="11" width="69" style="5" hidden="1" customWidth="1"/>
    <col min="12" max="12" width="15.5703125" style="5" hidden="1" customWidth="1"/>
    <col min="13" max="13" width="5.5703125" style="2" customWidth="1"/>
    <col min="14" max="14" width="12.42578125" style="2" customWidth="1"/>
    <col min="15" max="15" width="5.5703125" style="2" customWidth="1"/>
    <col min="16" max="16" width="11.28515625" style="2" customWidth="1"/>
    <col min="17" max="17" width="12.28515625" style="2" customWidth="1"/>
    <col min="18" max="18" width="16.85546875" style="2" customWidth="1"/>
    <col min="19" max="16384" width="11.5703125" style="2"/>
  </cols>
  <sheetData>
    <row r="1" spans="1:18" ht="13.5" thickBot="1" x14ac:dyDescent="0.25">
      <c r="C1" s="232" t="s">
        <v>10</v>
      </c>
      <c r="D1" s="232"/>
      <c r="E1" s="232"/>
      <c r="F1" s="232"/>
      <c r="G1" s="232"/>
      <c r="H1" s="232"/>
      <c r="I1" s="232"/>
      <c r="J1" s="232"/>
      <c r="K1" s="232"/>
      <c r="L1" s="232"/>
      <c r="M1" s="232"/>
      <c r="N1" s="232"/>
      <c r="O1" s="232"/>
      <c r="P1" s="232"/>
      <c r="Q1" s="232"/>
      <c r="R1" s="5"/>
    </row>
    <row r="2" spans="1:18" x14ac:dyDescent="0.2">
      <c r="A2" s="230" t="s">
        <v>0</v>
      </c>
      <c r="B2" s="230" t="s">
        <v>5</v>
      </c>
      <c r="C2" s="231" t="s">
        <v>1</v>
      </c>
      <c r="D2" s="231" t="s">
        <v>2</v>
      </c>
      <c r="E2" s="236" t="s">
        <v>102</v>
      </c>
      <c r="F2" s="237"/>
      <c r="G2" s="237"/>
      <c r="H2" s="237"/>
      <c r="I2" s="238"/>
      <c r="J2" s="233" t="s">
        <v>11</v>
      </c>
      <c r="K2" s="234"/>
      <c r="L2" s="234"/>
      <c r="M2" s="234"/>
      <c r="N2" s="234"/>
      <c r="O2" s="234"/>
      <c r="P2" s="234"/>
      <c r="Q2" s="234"/>
      <c r="R2" s="235"/>
    </row>
    <row r="3" spans="1:18" s="3" customFormat="1" ht="25.5" x14ac:dyDescent="0.2">
      <c r="A3" s="230"/>
      <c r="B3" s="230"/>
      <c r="C3" s="231"/>
      <c r="D3" s="231"/>
      <c r="E3" s="99" t="s">
        <v>3</v>
      </c>
      <c r="F3" s="100" t="s">
        <v>7</v>
      </c>
      <c r="G3" s="100" t="s">
        <v>4</v>
      </c>
      <c r="H3" s="100" t="s">
        <v>8</v>
      </c>
      <c r="I3" s="101" t="s">
        <v>9</v>
      </c>
      <c r="J3" s="182" t="s">
        <v>0</v>
      </c>
      <c r="K3" s="183" t="s">
        <v>5</v>
      </c>
      <c r="L3" s="183" t="s">
        <v>6</v>
      </c>
      <c r="M3" s="183" t="s">
        <v>2</v>
      </c>
      <c r="N3" s="183" t="s">
        <v>3</v>
      </c>
      <c r="O3" s="183" t="s">
        <v>7</v>
      </c>
      <c r="P3" s="183" t="s">
        <v>4</v>
      </c>
      <c r="Q3" s="183" t="s">
        <v>8</v>
      </c>
      <c r="R3" s="183" t="s">
        <v>9</v>
      </c>
    </row>
    <row r="4" spans="1:18" s="209" customFormat="1" x14ac:dyDescent="0.2">
      <c r="A4" s="62"/>
      <c r="B4" s="62" t="s">
        <v>20</v>
      </c>
      <c r="C4" s="205"/>
      <c r="D4" s="205"/>
      <c r="E4" s="33"/>
      <c r="F4" s="92"/>
      <c r="G4" s="92"/>
      <c r="H4" s="92"/>
      <c r="I4" s="96"/>
      <c r="J4" s="206"/>
      <c r="K4" s="207"/>
      <c r="L4" s="207"/>
      <c r="M4" s="207"/>
      <c r="N4" s="207"/>
      <c r="O4" s="207"/>
      <c r="P4" s="207"/>
      <c r="Q4" s="207"/>
      <c r="R4" s="208"/>
    </row>
    <row r="5" spans="1:18" ht="191.25" x14ac:dyDescent="0.2">
      <c r="A5" s="1">
        <v>1</v>
      </c>
      <c r="B5" s="149" t="s">
        <v>31</v>
      </c>
      <c r="C5" s="150" t="s">
        <v>23</v>
      </c>
      <c r="D5" s="151">
        <v>2250</v>
      </c>
      <c r="E5" s="152">
        <v>50420</v>
      </c>
      <c r="F5" s="153">
        <v>0.19</v>
      </c>
      <c r="G5" s="152">
        <f t="shared" ref="G5:G18" si="0">E5*F5</f>
        <v>9579.7999999999993</v>
      </c>
      <c r="H5" s="152">
        <f t="shared" ref="H5:H18" si="1">E5+G5</f>
        <v>59999.8</v>
      </c>
      <c r="I5" s="152">
        <f>+H5*D5</f>
        <v>134999550</v>
      </c>
      <c r="J5" s="184">
        <f t="shared" ref="J5:J13" si="2">+A5</f>
        <v>1</v>
      </c>
      <c r="K5" s="185" t="str">
        <f t="shared" ref="K5:K13" si="3">+B5</f>
        <v xml:space="preserve">Hospedaje para 750 integrantes de Bandas Musicales Concursantes (25 bandas) x 3 noches (viernes, sábado y domingo).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tres (3) noches: 13, 14 y 15 de noviembre de 2026, para 25 bandas musicales compuestas así: 
- 100 personas categoría tradicional (20 cupos x 5 bandas)
- 150 personas categoría infantil (30 cupos x 5 bandas)
- 150 personas categoría juvenil (30 cupos x 5 bandas)
- 150 personas categoría mayores (30 cupos x 5 bandas)
- 200 persona categoría especial (40 cupos x 5 bandas)
</v>
      </c>
      <c r="L5" s="186" t="str">
        <f t="shared" ref="L5:L13" si="4">+C5</f>
        <v>Noche</v>
      </c>
      <c r="M5" s="187">
        <f t="shared" ref="M5:M13" si="5">+D5</f>
        <v>2250</v>
      </c>
      <c r="N5" s="188">
        <v>50420</v>
      </c>
      <c r="O5" s="189">
        <v>0.19</v>
      </c>
      <c r="P5" s="188">
        <f>N5*O5</f>
        <v>9579.7999999999993</v>
      </c>
      <c r="Q5" s="190">
        <f>N5+P5</f>
        <v>59999.8</v>
      </c>
      <c r="R5" s="191">
        <f>Q5*M5</f>
        <v>134999550</v>
      </c>
    </row>
    <row r="6" spans="1:18" ht="114.75" x14ac:dyDescent="0.2">
      <c r="A6" s="1">
        <v>2</v>
      </c>
      <c r="B6" s="149" t="s">
        <v>32</v>
      </c>
      <c r="C6" s="150" t="s">
        <v>23</v>
      </c>
      <c r="D6" s="151">
        <v>120</v>
      </c>
      <c r="E6" s="152">
        <v>50420</v>
      </c>
      <c r="F6" s="153">
        <v>0.19</v>
      </c>
      <c r="G6" s="152">
        <f t="shared" si="0"/>
        <v>9579.7999999999993</v>
      </c>
      <c r="H6" s="152">
        <f t="shared" si="1"/>
        <v>59999.8</v>
      </c>
      <c r="I6" s="152">
        <f t="shared" ref="I6:I18" si="6">+H6*D6</f>
        <v>7199976</v>
      </c>
      <c r="J6" s="184">
        <f t="shared" si="2"/>
        <v>2</v>
      </c>
      <c r="K6" s="185" t="str">
        <f t="shared" si="3"/>
        <v xml:space="preserve">Hospedaje para 30 integrantes para la Banda Invitada Especial N°1.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cuatro (4) noches: 12,13,14 y 15 de noviembre de 2026, para una agrupación musical compuesta por 30 participantes
</v>
      </c>
      <c r="L6" s="186" t="str">
        <f t="shared" si="4"/>
        <v>Noche</v>
      </c>
      <c r="M6" s="186">
        <f t="shared" si="5"/>
        <v>120</v>
      </c>
      <c r="N6" s="188">
        <v>50420</v>
      </c>
      <c r="O6" s="189">
        <v>0.19</v>
      </c>
      <c r="P6" s="188">
        <f t="shared" ref="P6:P41" si="7">N6*O6</f>
        <v>9579.7999999999993</v>
      </c>
      <c r="Q6" s="190">
        <f t="shared" ref="Q6:Q41" si="8">N6+P6</f>
        <v>59999.8</v>
      </c>
      <c r="R6" s="191">
        <f t="shared" ref="R6:R41" si="9">Q6*M6</f>
        <v>7199976</v>
      </c>
    </row>
    <row r="7" spans="1:18" ht="114.75" x14ac:dyDescent="0.2">
      <c r="A7" s="1">
        <v>3</v>
      </c>
      <c r="B7" s="149" t="s">
        <v>33</v>
      </c>
      <c r="C7" s="150" t="s">
        <v>23</v>
      </c>
      <c r="D7" s="151">
        <v>210</v>
      </c>
      <c r="E7" s="152">
        <v>50420</v>
      </c>
      <c r="F7" s="153">
        <v>0.19</v>
      </c>
      <c r="G7" s="152">
        <f t="shared" si="0"/>
        <v>9579.7999999999993</v>
      </c>
      <c r="H7" s="152">
        <f t="shared" si="1"/>
        <v>59999.8</v>
      </c>
      <c r="I7" s="152">
        <f t="shared" si="6"/>
        <v>12599958</v>
      </c>
      <c r="J7" s="184">
        <f t="shared" si="2"/>
        <v>3</v>
      </c>
      <c r="K7" s="185" t="str">
        <f t="shared" si="3"/>
        <v xml:space="preserve">Hospedaje para 70 integrantes para la Banda Invitada Especial N°2.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tres (3) noches: 13, 14 y 15 de noviembre de 2026, para una agrupación musical compuesta por 70 participantes
</v>
      </c>
      <c r="L7" s="186" t="str">
        <f t="shared" si="4"/>
        <v>Noche</v>
      </c>
      <c r="M7" s="186">
        <f t="shared" si="5"/>
        <v>210</v>
      </c>
      <c r="N7" s="188">
        <v>50420</v>
      </c>
      <c r="O7" s="189">
        <v>0.19</v>
      </c>
      <c r="P7" s="188">
        <f t="shared" si="7"/>
        <v>9579.7999999999993</v>
      </c>
      <c r="Q7" s="190">
        <f t="shared" si="8"/>
        <v>59999.8</v>
      </c>
      <c r="R7" s="191">
        <f t="shared" si="9"/>
        <v>12599958</v>
      </c>
    </row>
    <row r="8" spans="1:18" ht="114.75" x14ac:dyDescent="0.2">
      <c r="A8" s="1">
        <v>4</v>
      </c>
      <c r="B8" s="149" t="s">
        <v>34</v>
      </c>
      <c r="C8" s="150" t="s">
        <v>23</v>
      </c>
      <c r="D8" s="151">
        <v>30</v>
      </c>
      <c r="E8" s="152">
        <v>50420</v>
      </c>
      <c r="F8" s="153">
        <v>0.19</v>
      </c>
      <c r="G8" s="152">
        <f t="shared" si="0"/>
        <v>9579.7999999999993</v>
      </c>
      <c r="H8" s="152">
        <f t="shared" si="1"/>
        <v>59999.8</v>
      </c>
      <c r="I8" s="152">
        <f t="shared" si="6"/>
        <v>1799994</v>
      </c>
      <c r="J8" s="184">
        <f t="shared" si="2"/>
        <v>4</v>
      </c>
      <c r="K8" s="185" t="str">
        <f t="shared" si="3"/>
        <v xml:space="preserve">Hospedaje para unidades de apoyo externo que prestarán servicio en el evento (refuerzos). Acomodación múltiple en fincas y/o hoteles con Registro Nacional de Turismo – RNT vigente, cada establecimiento debe contar con: cama sencilla (no colchón, ni colchoneta en piso), baño, aire acondicionado y/o ventilador y parqueadero. 
El hospedaje por persona será por tres (3) noches: 13,14 y 15 noviembre de 2026, para 10 personas
</v>
      </c>
      <c r="L8" s="186" t="str">
        <f t="shared" si="4"/>
        <v>Noche</v>
      </c>
      <c r="M8" s="186">
        <f t="shared" si="5"/>
        <v>30</v>
      </c>
      <c r="N8" s="188">
        <v>50420</v>
      </c>
      <c r="O8" s="189">
        <v>0.19</v>
      </c>
      <c r="P8" s="188">
        <f t="shared" si="7"/>
        <v>9579.7999999999993</v>
      </c>
      <c r="Q8" s="190">
        <f t="shared" si="8"/>
        <v>59999.8</v>
      </c>
      <c r="R8" s="191">
        <f t="shared" si="9"/>
        <v>1799994</v>
      </c>
    </row>
    <row r="9" spans="1:18" ht="38.25" x14ac:dyDescent="0.2">
      <c r="A9" s="1">
        <v>5</v>
      </c>
      <c r="B9" s="149" t="s">
        <v>35</v>
      </c>
      <c r="C9" s="150" t="s">
        <v>14</v>
      </c>
      <c r="D9" s="151">
        <v>6750</v>
      </c>
      <c r="E9" s="174">
        <v>19160</v>
      </c>
      <c r="F9" s="175">
        <v>0.19</v>
      </c>
      <c r="G9" s="174">
        <f t="shared" si="0"/>
        <v>3640.4</v>
      </c>
      <c r="H9" s="176">
        <f t="shared" si="1"/>
        <v>22800.400000000001</v>
      </c>
      <c r="I9" s="152">
        <f t="shared" si="6"/>
        <v>153902700</v>
      </c>
      <c r="J9" s="184">
        <f t="shared" si="2"/>
        <v>5</v>
      </c>
      <c r="K9" s="185" t="str">
        <f t="shared" si="3"/>
        <v>Alimentación para 750 integrantes de las Bandas Musicales concursantes. Alimentación tipo corriente para cada persona, servida en plato de porcelana y/o empacado, según el siguiente menú:</v>
      </c>
      <c r="L9" s="186" t="str">
        <f t="shared" si="4"/>
        <v>Comida</v>
      </c>
      <c r="M9" s="186">
        <f t="shared" si="5"/>
        <v>6750</v>
      </c>
      <c r="N9" s="188">
        <v>19160</v>
      </c>
      <c r="O9" s="189">
        <v>0.19</v>
      </c>
      <c r="P9" s="188">
        <f t="shared" si="7"/>
        <v>3640.4</v>
      </c>
      <c r="Q9" s="190">
        <f t="shared" si="8"/>
        <v>22800.400000000001</v>
      </c>
      <c r="R9" s="191">
        <f t="shared" si="9"/>
        <v>153902700</v>
      </c>
    </row>
    <row r="10" spans="1:18" ht="38.25" x14ac:dyDescent="0.2">
      <c r="A10" s="1">
        <v>6</v>
      </c>
      <c r="B10" s="149" t="s">
        <v>36</v>
      </c>
      <c r="C10" s="150" t="s">
        <v>14</v>
      </c>
      <c r="D10" s="151">
        <v>510</v>
      </c>
      <c r="E10" s="174">
        <v>19160</v>
      </c>
      <c r="F10" s="175">
        <v>0.19</v>
      </c>
      <c r="G10" s="174">
        <f t="shared" si="0"/>
        <v>3640.4</v>
      </c>
      <c r="H10" s="176">
        <f t="shared" si="1"/>
        <v>22800.400000000001</v>
      </c>
      <c r="I10" s="152">
        <f t="shared" si="6"/>
        <v>11628204</v>
      </c>
      <c r="J10" s="184">
        <f t="shared" si="2"/>
        <v>6</v>
      </c>
      <c r="K10" s="185" t="str">
        <f t="shared" si="3"/>
        <v>Alimentación para la Banda invitada especial N°1. Alimentación tipo corriente para cada persona, servida en plato de porcelana y/o empacado, según el siguiente menú:</v>
      </c>
      <c r="L10" s="186" t="str">
        <f t="shared" si="4"/>
        <v>Comida</v>
      </c>
      <c r="M10" s="186">
        <f t="shared" si="5"/>
        <v>510</v>
      </c>
      <c r="N10" s="188">
        <v>19160</v>
      </c>
      <c r="O10" s="189">
        <v>0.19</v>
      </c>
      <c r="P10" s="188">
        <f t="shared" si="7"/>
        <v>3640.4</v>
      </c>
      <c r="Q10" s="190">
        <f t="shared" si="8"/>
        <v>22800.400000000001</v>
      </c>
      <c r="R10" s="191">
        <f t="shared" si="9"/>
        <v>11628204</v>
      </c>
    </row>
    <row r="11" spans="1:18" ht="25.5" x14ac:dyDescent="0.2">
      <c r="A11" s="1">
        <v>7</v>
      </c>
      <c r="B11" s="149" t="s">
        <v>37</v>
      </c>
      <c r="C11" s="150" t="s">
        <v>14</v>
      </c>
      <c r="D11" s="151">
        <v>630</v>
      </c>
      <c r="E11" s="174">
        <v>19160</v>
      </c>
      <c r="F11" s="175">
        <v>0.19</v>
      </c>
      <c r="G11" s="174">
        <f t="shared" si="0"/>
        <v>3640.4</v>
      </c>
      <c r="H11" s="176">
        <f t="shared" si="1"/>
        <v>22800.400000000001</v>
      </c>
      <c r="I11" s="152">
        <f t="shared" si="6"/>
        <v>14364252</v>
      </c>
      <c r="J11" s="184">
        <f t="shared" si="2"/>
        <v>7</v>
      </c>
      <c r="K11" s="185" t="str">
        <f t="shared" si="3"/>
        <v>Alimentación para la Banda invitada especial N°2. Alimentación tipo corriente para cada persona, servida en plato de porcelana y/o empacado, según el siguiente menú</v>
      </c>
      <c r="L11" s="186" t="str">
        <f t="shared" si="4"/>
        <v>Comida</v>
      </c>
      <c r="M11" s="186">
        <f t="shared" si="5"/>
        <v>630</v>
      </c>
      <c r="N11" s="188">
        <v>19160</v>
      </c>
      <c r="O11" s="189">
        <v>0.19</v>
      </c>
      <c r="P11" s="188">
        <f t="shared" si="7"/>
        <v>3640.4</v>
      </c>
      <c r="Q11" s="190">
        <f t="shared" si="8"/>
        <v>22800.400000000001</v>
      </c>
      <c r="R11" s="191">
        <f t="shared" si="9"/>
        <v>14364252</v>
      </c>
    </row>
    <row r="12" spans="1:18" ht="25.5" x14ac:dyDescent="0.2">
      <c r="A12" s="1">
        <v>8</v>
      </c>
      <c r="B12" s="149" t="s">
        <v>38</v>
      </c>
      <c r="C12" s="150" t="s">
        <v>14</v>
      </c>
      <c r="D12" s="151">
        <v>90</v>
      </c>
      <c r="E12" s="174">
        <v>19160</v>
      </c>
      <c r="F12" s="175">
        <v>0.19</v>
      </c>
      <c r="G12" s="174">
        <f t="shared" si="0"/>
        <v>3640.4</v>
      </c>
      <c r="H12" s="176">
        <f t="shared" si="1"/>
        <v>22800.400000000001</v>
      </c>
      <c r="I12" s="152">
        <f t="shared" si="6"/>
        <v>2052036.0000000002</v>
      </c>
      <c r="J12" s="184">
        <f t="shared" si="2"/>
        <v>8</v>
      </c>
      <c r="K12" s="185" t="str">
        <f t="shared" si="3"/>
        <v>Alimentación para la Banda invitada especial N°3. Alimentación tipo corriente para cada persona, servida en plato de porcelana y/o empacado, según el siguiente menú</v>
      </c>
      <c r="L12" s="186" t="str">
        <f t="shared" si="4"/>
        <v>Comida</v>
      </c>
      <c r="M12" s="186">
        <f t="shared" si="5"/>
        <v>90</v>
      </c>
      <c r="N12" s="188">
        <v>19160</v>
      </c>
      <c r="O12" s="189">
        <v>0.19</v>
      </c>
      <c r="P12" s="188">
        <f t="shared" si="7"/>
        <v>3640.4</v>
      </c>
      <c r="Q12" s="190">
        <f t="shared" si="8"/>
        <v>22800.400000000001</v>
      </c>
      <c r="R12" s="191">
        <f t="shared" si="9"/>
        <v>2052036.0000000002</v>
      </c>
    </row>
    <row r="13" spans="1:18" ht="25.5" x14ac:dyDescent="0.2">
      <c r="A13" s="1">
        <v>9</v>
      </c>
      <c r="B13" s="149" t="s">
        <v>39</v>
      </c>
      <c r="C13" s="150" t="s">
        <v>14</v>
      </c>
      <c r="D13" s="151">
        <v>160</v>
      </c>
      <c r="E13" s="174">
        <v>19160</v>
      </c>
      <c r="F13" s="175">
        <v>0.19</v>
      </c>
      <c r="G13" s="174">
        <f t="shared" si="0"/>
        <v>3640.4</v>
      </c>
      <c r="H13" s="176">
        <f t="shared" si="1"/>
        <v>22800.400000000001</v>
      </c>
      <c r="I13" s="152">
        <f t="shared" si="6"/>
        <v>3648064</v>
      </c>
      <c r="J13" s="184">
        <f t="shared" si="2"/>
        <v>9</v>
      </c>
      <c r="K13" s="185" t="str">
        <f t="shared" si="3"/>
        <v>Alimentación para la Banda Municipal de Anapoima. Alimentación tipo corriente para cada persona, servida en plato de porcelana y/o empacado</v>
      </c>
      <c r="L13" s="186" t="str">
        <f t="shared" si="4"/>
        <v>Comida</v>
      </c>
      <c r="M13" s="186">
        <f t="shared" si="5"/>
        <v>160</v>
      </c>
      <c r="N13" s="188">
        <v>19160</v>
      </c>
      <c r="O13" s="189">
        <v>0.19</v>
      </c>
      <c r="P13" s="188">
        <f t="shared" si="7"/>
        <v>3640.4</v>
      </c>
      <c r="Q13" s="190">
        <f t="shared" si="8"/>
        <v>22800.400000000001</v>
      </c>
      <c r="R13" s="191">
        <f t="shared" si="9"/>
        <v>3648064</v>
      </c>
    </row>
    <row r="14" spans="1:18" ht="38.25" x14ac:dyDescent="0.2">
      <c r="A14" s="1">
        <v>10</v>
      </c>
      <c r="B14" s="149" t="s">
        <v>40</v>
      </c>
      <c r="C14" s="150" t="s">
        <v>14</v>
      </c>
      <c r="D14" s="151">
        <v>100</v>
      </c>
      <c r="E14" s="174">
        <v>19160</v>
      </c>
      <c r="F14" s="175">
        <v>0.19</v>
      </c>
      <c r="G14" s="174">
        <f t="shared" si="0"/>
        <v>3640.4</v>
      </c>
      <c r="H14" s="176">
        <f t="shared" si="1"/>
        <v>22800.400000000001</v>
      </c>
      <c r="I14" s="152">
        <f t="shared" si="6"/>
        <v>2280040</v>
      </c>
      <c r="J14" s="184">
        <v>10</v>
      </c>
      <c r="K14" s="185" t="str">
        <f t="shared" ref="K14:M18" si="10">+B14</f>
        <v>Alimentación para unidades de apoyo externo que prestarán servicio en el evento (refuerzos). Alimentación tipo corriente para cada persona, servida en plato de porcelana y/o empacado</v>
      </c>
      <c r="L14" s="186" t="str">
        <f t="shared" si="10"/>
        <v>Comida</v>
      </c>
      <c r="M14" s="186">
        <f t="shared" si="10"/>
        <v>100</v>
      </c>
      <c r="N14" s="188">
        <v>19160</v>
      </c>
      <c r="O14" s="189">
        <v>0.19</v>
      </c>
      <c r="P14" s="188">
        <f t="shared" si="7"/>
        <v>3640.4</v>
      </c>
      <c r="Q14" s="190">
        <f t="shared" si="8"/>
        <v>22800.400000000001</v>
      </c>
      <c r="R14" s="191">
        <f t="shared" si="9"/>
        <v>2280040</v>
      </c>
    </row>
    <row r="15" spans="1:18" ht="63.75" x14ac:dyDescent="0.2">
      <c r="A15" s="1">
        <v>11</v>
      </c>
      <c r="B15" s="149" t="s">
        <v>41</v>
      </c>
      <c r="C15" s="150" t="s">
        <v>14</v>
      </c>
      <c r="D15" s="151">
        <v>416</v>
      </c>
      <c r="E15" s="174">
        <v>19160</v>
      </c>
      <c r="F15" s="175">
        <v>0.19</v>
      </c>
      <c r="G15" s="174">
        <f t="shared" si="0"/>
        <v>3640.4</v>
      </c>
      <c r="H15" s="176">
        <f t="shared" si="1"/>
        <v>22800.400000000001</v>
      </c>
      <c r="I15" s="152">
        <f t="shared" si="6"/>
        <v>9484966.4000000004</v>
      </c>
      <c r="J15" s="184">
        <v>11</v>
      </c>
      <c r="K15" s="185" t="str">
        <f t="shared" si="10"/>
        <v>Alimentación para Guías de Apoyo. Alimentación tipo corriente para 52 guías (estudiantes que prestan servicio social, 2 guías por delegación y 2 guías de apoyo a la coordinación del evento), servida en plato de porcelana y/o empacado en el mismo lugar donde recibirá la alimentación la agrupación asignada (cuando corresponda</v>
      </c>
      <c r="L15" s="186" t="str">
        <f t="shared" si="10"/>
        <v>Comida</v>
      </c>
      <c r="M15" s="186">
        <f t="shared" si="10"/>
        <v>416</v>
      </c>
      <c r="N15" s="188">
        <v>19160</v>
      </c>
      <c r="O15" s="189">
        <v>0.19</v>
      </c>
      <c r="P15" s="188">
        <f t="shared" si="7"/>
        <v>3640.4</v>
      </c>
      <c r="Q15" s="190">
        <f t="shared" si="8"/>
        <v>22800.400000000001</v>
      </c>
      <c r="R15" s="191">
        <f t="shared" si="9"/>
        <v>9484966.4000000004</v>
      </c>
    </row>
    <row r="16" spans="1:18" ht="51" x14ac:dyDescent="0.2">
      <c r="A16" s="1">
        <v>12</v>
      </c>
      <c r="B16" s="149" t="s">
        <v>42</v>
      </c>
      <c r="C16" s="150" t="s">
        <v>14</v>
      </c>
      <c r="D16" s="151">
        <v>300</v>
      </c>
      <c r="E16" s="174">
        <v>19160</v>
      </c>
      <c r="F16" s="175">
        <v>0.19</v>
      </c>
      <c r="G16" s="174">
        <f t="shared" si="0"/>
        <v>3640.4</v>
      </c>
      <c r="H16" s="176">
        <f t="shared" si="1"/>
        <v>22800.400000000001</v>
      </c>
      <c r="I16" s="152">
        <f t="shared" si="6"/>
        <v>6840120</v>
      </c>
      <c r="J16" s="184">
        <v>12</v>
      </c>
      <c r="K16" s="185" t="str">
        <f t="shared" si="10"/>
        <v xml:space="preserve">Alimentación para personal de apoyo en logística. Alimentación tipo desayuno, almuerzo o cena según necesidad del servicio, para personal de apoyo logístico (no contratado) durante el desarrollo del evento, servida en empaque biodegradable, dicha alimentación deberá ser entregada en la Casa de la Cultura </v>
      </c>
      <c r="L16" s="186" t="str">
        <f t="shared" si="10"/>
        <v>Comida</v>
      </c>
      <c r="M16" s="186">
        <f t="shared" si="10"/>
        <v>300</v>
      </c>
      <c r="N16" s="188">
        <v>19160</v>
      </c>
      <c r="O16" s="189">
        <v>0.19</v>
      </c>
      <c r="P16" s="188">
        <f t="shared" si="7"/>
        <v>3640.4</v>
      </c>
      <c r="Q16" s="190">
        <f t="shared" si="8"/>
        <v>22800.400000000001</v>
      </c>
      <c r="R16" s="191">
        <f t="shared" si="9"/>
        <v>6840120</v>
      </c>
    </row>
    <row r="17" spans="1:18" ht="51" x14ac:dyDescent="0.2">
      <c r="A17" s="1">
        <v>13</v>
      </c>
      <c r="B17" s="149" t="s">
        <v>43</v>
      </c>
      <c r="C17" s="150" t="s">
        <v>24</v>
      </c>
      <c r="D17" s="151">
        <v>150</v>
      </c>
      <c r="E17" s="174">
        <v>17647</v>
      </c>
      <c r="F17" s="175">
        <v>0.19</v>
      </c>
      <c r="G17" s="174">
        <f t="shared" si="0"/>
        <v>3352.93</v>
      </c>
      <c r="H17" s="176">
        <f t="shared" si="1"/>
        <v>20999.93</v>
      </c>
      <c r="I17" s="152">
        <f t="shared" si="6"/>
        <v>3149989.5</v>
      </c>
      <c r="J17" s="184">
        <v>13</v>
      </c>
      <c r="K17" s="185" t="str">
        <f t="shared" si="10"/>
        <v>Refrigerios para participantes de Procesos Públicos de Formación Artística de Anapoima – PPFA para el Desfile Folclórico de Comparsas. Refrigerios entregados en la Casa de La Cultura – Casa de La Paz, para integrantes de los Procesos Públicos de Formación Artística que participen en el Desfile Folclórico de Comparsas,</v>
      </c>
      <c r="L17" s="186" t="str">
        <f t="shared" si="10"/>
        <v>Refrigerio</v>
      </c>
      <c r="M17" s="186">
        <f t="shared" si="10"/>
        <v>150</v>
      </c>
      <c r="N17" s="188">
        <v>17647</v>
      </c>
      <c r="O17" s="189">
        <v>0.19</v>
      </c>
      <c r="P17" s="188">
        <f t="shared" si="7"/>
        <v>3352.93</v>
      </c>
      <c r="Q17" s="190">
        <f t="shared" si="8"/>
        <v>20999.93</v>
      </c>
      <c r="R17" s="191">
        <f t="shared" si="9"/>
        <v>3149989.5</v>
      </c>
    </row>
    <row r="18" spans="1:18" ht="42" customHeight="1" x14ac:dyDescent="0.2">
      <c r="A18" s="1">
        <v>14</v>
      </c>
      <c r="B18" s="149" t="s">
        <v>44</v>
      </c>
      <c r="C18" s="150" t="s">
        <v>25</v>
      </c>
      <c r="D18" s="151">
        <v>6927</v>
      </c>
      <c r="E18" s="174">
        <v>680</v>
      </c>
      <c r="F18" s="175">
        <v>0</v>
      </c>
      <c r="G18" s="174">
        <f t="shared" si="0"/>
        <v>0</v>
      </c>
      <c r="H18" s="176">
        <f t="shared" si="1"/>
        <v>680</v>
      </c>
      <c r="I18" s="152">
        <f t="shared" si="6"/>
        <v>4710360</v>
      </c>
      <c r="J18" s="184">
        <v>14</v>
      </c>
      <c r="K18" s="185" t="str">
        <f t="shared" si="10"/>
        <v>Agua en Bolsa para participantes. Para participantes en todas las actividades programadas (Presentaciones en tarima, encuentros culturales, verbena folclórica, desfile de comparsas</v>
      </c>
      <c r="L18" s="186" t="str">
        <f t="shared" si="10"/>
        <v>Bolsa</v>
      </c>
      <c r="M18" s="186">
        <f t="shared" si="10"/>
        <v>6927</v>
      </c>
      <c r="N18" s="188">
        <v>680</v>
      </c>
      <c r="O18" s="189">
        <v>0</v>
      </c>
      <c r="P18" s="188">
        <f t="shared" si="7"/>
        <v>0</v>
      </c>
      <c r="Q18" s="190">
        <f t="shared" si="8"/>
        <v>680</v>
      </c>
      <c r="R18" s="191">
        <f t="shared" si="9"/>
        <v>4710360</v>
      </c>
    </row>
    <row r="19" spans="1:18" s="71" customFormat="1" x14ac:dyDescent="0.2">
      <c r="A19" s="62"/>
      <c r="B19" s="63" t="s">
        <v>21</v>
      </c>
      <c r="C19" s="64"/>
      <c r="D19" s="64"/>
      <c r="E19" s="67"/>
      <c r="F19" s="68"/>
      <c r="G19" s="67"/>
      <c r="H19" s="69"/>
      <c r="I19" s="154"/>
      <c r="J19" s="65"/>
      <c r="K19" s="66" t="str">
        <f t="shared" ref="K19:K41" si="11">+B19</f>
        <v>APOYO LOGISTICO Y OPERATIVO</v>
      </c>
      <c r="L19" s="64"/>
      <c r="M19" s="64"/>
      <c r="N19" s="67"/>
      <c r="O19" s="68"/>
      <c r="P19" s="67"/>
      <c r="Q19" s="69"/>
      <c r="R19" s="70"/>
    </row>
    <row r="20" spans="1:18" ht="63.75" x14ac:dyDescent="0.2">
      <c r="A20" s="61">
        <v>20</v>
      </c>
      <c r="B20" s="155" t="s">
        <v>50</v>
      </c>
      <c r="C20" s="156" t="s">
        <v>26</v>
      </c>
      <c r="D20" s="156">
        <v>3</v>
      </c>
      <c r="E20" s="177">
        <v>3699000</v>
      </c>
      <c r="F20" s="175"/>
      <c r="G20" s="177">
        <f t="shared" ref="G20:G41" si="12">E20*F20</f>
        <v>0</v>
      </c>
      <c r="H20" s="178">
        <f t="shared" ref="H20:H41" si="13">E20+G20</f>
        <v>3699000</v>
      </c>
      <c r="I20" s="152">
        <f t="shared" ref="I20:I41" si="14">+H20*D20</f>
        <v>11097000</v>
      </c>
      <c r="J20" s="192">
        <v>20</v>
      </c>
      <c r="K20" s="193" t="str">
        <f t="shared" si="11"/>
        <v>Servicio de transporte de pasajeros, interno municipal. Servicio disponible de dos (02) microbuses para transporte municipal de pasajeros todo costo, por tres (03) días, afiliado a empresa legalmente constituida de transporte terrestre, para transportar a delegaciones y personal interno de apoyo para las actividades incluidas en la programación del Evento</v>
      </c>
      <c r="L20" s="194" t="str">
        <f t="shared" ref="L20:L41" si="15">+C20</f>
        <v>Día</v>
      </c>
      <c r="M20" s="194">
        <f t="shared" ref="M20:M41" si="16">+D20</f>
        <v>3</v>
      </c>
      <c r="N20" s="195">
        <v>3699000</v>
      </c>
      <c r="O20" s="189"/>
      <c r="P20" s="195">
        <f t="shared" si="7"/>
        <v>0</v>
      </c>
      <c r="Q20" s="196">
        <f t="shared" si="8"/>
        <v>3699000</v>
      </c>
      <c r="R20" s="197">
        <f t="shared" si="9"/>
        <v>11097000</v>
      </c>
    </row>
    <row r="21" spans="1:18" ht="63.75" x14ac:dyDescent="0.2">
      <c r="A21" s="1">
        <v>21</v>
      </c>
      <c r="B21" s="157" t="s">
        <v>51</v>
      </c>
      <c r="C21" s="150" t="s">
        <v>26</v>
      </c>
      <c r="D21" s="150">
        <v>6</v>
      </c>
      <c r="E21" s="174">
        <v>362000</v>
      </c>
      <c r="F21" s="175">
        <v>0</v>
      </c>
      <c r="G21" s="174">
        <f t="shared" si="12"/>
        <v>0</v>
      </c>
      <c r="H21" s="176">
        <f t="shared" si="13"/>
        <v>362000</v>
      </c>
      <c r="I21" s="152">
        <f t="shared" si="14"/>
        <v>2172000</v>
      </c>
      <c r="J21" s="184">
        <v>21</v>
      </c>
      <c r="K21" s="185" t="str">
        <f t="shared" si="11"/>
        <v>Servicio de transporte interno municipal. Servicio disponible de transporte municipal todo costo, camioneta doble cabina con platón (Pick up), por seis (6) días (dos días previos y un día posterior a las fechas del Evento), afiliada a empresa legalmente constituida de transporte terrestre, para apoyo logístico previo, durante y después del evento</v>
      </c>
      <c r="L21" s="186" t="str">
        <f t="shared" si="15"/>
        <v>Día</v>
      </c>
      <c r="M21" s="186">
        <f t="shared" si="16"/>
        <v>6</v>
      </c>
      <c r="N21" s="188">
        <v>362000</v>
      </c>
      <c r="O21" s="189">
        <v>0</v>
      </c>
      <c r="P21" s="188">
        <f t="shared" si="7"/>
        <v>0</v>
      </c>
      <c r="Q21" s="190">
        <f t="shared" si="8"/>
        <v>362000</v>
      </c>
      <c r="R21" s="191">
        <f t="shared" si="9"/>
        <v>2172000</v>
      </c>
    </row>
    <row r="22" spans="1:18" ht="51" x14ac:dyDescent="0.2">
      <c r="A22" s="1">
        <v>22</v>
      </c>
      <c r="B22" s="158" t="s">
        <v>52</v>
      </c>
      <c r="C22" s="150" t="s">
        <v>15</v>
      </c>
      <c r="D22" s="151">
        <v>1</v>
      </c>
      <c r="E22" s="174">
        <v>2634453.781512605</v>
      </c>
      <c r="F22" s="175">
        <v>0.19</v>
      </c>
      <c r="G22" s="174">
        <f t="shared" si="12"/>
        <v>500546.21848739497</v>
      </c>
      <c r="H22" s="176">
        <f t="shared" si="13"/>
        <v>3135000</v>
      </c>
      <c r="I22" s="152">
        <f t="shared" si="14"/>
        <v>3135000</v>
      </c>
      <c r="J22" s="184">
        <v>22</v>
      </c>
      <c r="K22" s="185" t="str">
        <f t="shared" si="11"/>
        <v>Servicios de asistencia técnica y eléctrica. Disponibilidad de servicio de electricista para apoyar todas las adecuaciones eléctricas que sean necesarias durante el desarrollo del Evento, disponibilidad total a partir del día 12 de noviembre de 2026 hasta el 16 de noviembre de 2026</v>
      </c>
      <c r="L22" s="186" t="str">
        <f t="shared" si="15"/>
        <v>Global</v>
      </c>
      <c r="M22" s="186">
        <f t="shared" si="16"/>
        <v>1</v>
      </c>
      <c r="N22" s="188">
        <v>2634453.781512605</v>
      </c>
      <c r="O22" s="189">
        <v>0.19</v>
      </c>
      <c r="P22" s="188">
        <f t="shared" si="7"/>
        <v>500546.21848739497</v>
      </c>
      <c r="Q22" s="190">
        <f t="shared" si="8"/>
        <v>3135000</v>
      </c>
      <c r="R22" s="191">
        <f t="shared" si="9"/>
        <v>3135000</v>
      </c>
    </row>
    <row r="23" spans="1:18" ht="102" x14ac:dyDescent="0.2">
      <c r="A23" s="1">
        <v>23</v>
      </c>
      <c r="B23" s="158" t="s">
        <v>100</v>
      </c>
      <c r="C23" s="150" t="s">
        <v>15</v>
      </c>
      <c r="D23" s="151">
        <v>1</v>
      </c>
      <c r="E23" s="174">
        <v>1436974.7899159663</v>
      </c>
      <c r="F23" s="175">
        <v>0.19</v>
      </c>
      <c r="G23" s="174">
        <f t="shared" si="12"/>
        <v>273025.21008403361</v>
      </c>
      <c r="H23" s="176">
        <f t="shared" si="13"/>
        <v>1710000</v>
      </c>
      <c r="I23" s="152">
        <f t="shared" si="14"/>
        <v>1710000</v>
      </c>
      <c r="J23" s="184">
        <v>23</v>
      </c>
      <c r="K23" s="185" t="str">
        <f t="shared" si="11"/>
        <v>Servicios Coordinador de Emergencias. El Concurso Nacional de Bandas Musicales “Pedro Ignacio Castro Perilla” es un evento de magnitud nacional que alberga a más de 600 personas entre  músicos y directores y maneja un aforo de 5000 a 10000 asistentes diarios aproximadamente, por tal motivo es necesario contar con la asistencia de Coordinador (es) de emergencias quien tendrá las responsabilidad de coordinar y organizar todo lo relacionado con la prevención de riesgos y atención de emergencias, a partir del día 12 de noviembres de 2026 hasta finalizar la ejecución de actividades programadas el 16 de noviembre de 2026.</v>
      </c>
      <c r="L23" s="186" t="str">
        <f t="shared" si="15"/>
        <v>Global</v>
      </c>
      <c r="M23" s="186">
        <f t="shared" si="16"/>
        <v>1</v>
      </c>
      <c r="N23" s="188">
        <v>1436974.7899159663</v>
      </c>
      <c r="O23" s="189">
        <v>0.19</v>
      </c>
      <c r="P23" s="188">
        <f t="shared" si="7"/>
        <v>273025.21008403361</v>
      </c>
      <c r="Q23" s="190">
        <f t="shared" si="8"/>
        <v>1710000</v>
      </c>
      <c r="R23" s="191">
        <f t="shared" si="9"/>
        <v>1710000</v>
      </c>
    </row>
    <row r="24" spans="1:18" ht="114.75" x14ac:dyDescent="0.2">
      <c r="A24" s="1">
        <v>24</v>
      </c>
      <c r="B24" s="149" t="s">
        <v>53</v>
      </c>
      <c r="C24" s="150" t="s">
        <v>15</v>
      </c>
      <c r="D24" s="150">
        <v>1</v>
      </c>
      <c r="E24" s="174">
        <v>4052941.1764705884</v>
      </c>
      <c r="F24" s="175">
        <v>0.19</v>
      </c>
      <c r="G24" s="174">
        <f t="shared" si="12"/>
        <v>770058.82352941181</v>
      </c>
      <c r="H24" s="176">
        <f t="shared" si="13"/>
        <v>4823000</v>
      </c>
      <c r="I24" s="152">
        <f t="shared" si="14"/>
        <v>4823000</v>
      </c>
      <c r="J24" s="184">
        <v>24</v>
      </c>
      <c r="K24" s="185" t="str">
        <f t="shared" si="11"/>
        <v>Servicio de Primeros Auxilios. Servicio especializado de apoyo en primeros auxilios durante los días: 13, 14, 15 y 16 de noviembre de 2026 hasta finalizar las actividades programadas, el cual debe constar como mínimo de cuatro (4) personas para atender las actividades incluidas dentro de la programación del Evento. Los auxiliares de enfermería deben estar debidamente certificados como prestadores de servicios de salud, deben estar uniformados con trajes que los identifiquen como prestadores de primeros auxilios, ubicando un punto de apoyo que debe cumplir con las normas establecidas por el comité de gestión de riesgo del municipio de Anapoima</v>
      </c>
      <c r="L24" s="186" t="str">
        <f t="shared" si="15"/>
        <v>Global</v>
      </c>
      <c r="M24" s="186">
        <f t="shared" si="16"/>
        <v>1</v>
      </c>
      <c r="N24" s="188">
        <v>4052941.1764705884</v>
      </c>
      <c r="O24" s="189">
        <v>0.19</v>
      </c>
      <c r="P24" s="188">
        <f t="shared" si="7"/>
        <v>770058.82352941181</v>
      </c>
      <c r="Q24" s="190">
        <f t="shared" si="8"/>
        <v>4823000</v>
      </c>
      <c r="R24" s="191">
        <f t="shared" si="9"/>
        <v>4823000</v>
      </c>
    </row>
    <row r="25" spans="1:18" ht="114.75" x14ac:dyDescent="0.2">
      <c r="A25" s="1">
        <v>25</v>
      </c>
      <c r="B25" s="149" t="s">
        <v>54</v>
      </c>
      <c r="C25" s="150" t="s">
        <v>15</v>
      </c>
      <c r="D25" s="151">
        <v>1</v>
      </c>
      <c r="E25" s="174">
        <v>1006722.6890756303</v>
      </c>
      <c r="F25" s="175">
        <v>0.19</v>
      </c>
      <c r="G25" s="174">
        <f t="shared" si="12"/>
        <v>191277.31092436975</v>
      </c>
      <c r="H25" s="176">
        <f t="shared" si="13"/>
        <v>1198000</v>
      </c>
      <c r="I25" s="152">
        <f t="shared" si="14"/>
        <v>1198000</v>
      </c>
      <c r="J25" s="184">
        <v>25</v>
      </c>
      <c r="K25" s="185" t="str">
        <f t="shared" si="11"/>
        <v>Servicio Coordinación Control de Incendios. El Concurso Nacional de Bandas Musicales “Pedro Ignacio Castro Perilla” es un evento de magnitud nacional que alberga a más de 600 personas entre  músicos y directores y maneja un aforo de 5000 a 10000 asistentes diarios aproximadamente por tal motivo es necesario contar con la asistencia de Coordinador (es) para el Control de Incendios quien tendrá las responsabilidad de coordinar y organizar todo lo relacionado con la prevención de conatos de incendios y apoyo a emergencias, disponibilidad total durante el desarrollo del evento a partir del 13, 14, 15 y 16 de noviembre de 2026 hasta finalizar la ejecución de actividades</v>
      </c>
      <c r="L25" s="186" t="str">
        <f t="shared" si="15"/>
        <v>Global</v>
      </c>
      <c r="M25" s="186">
        <f t="shared" si="16"/>
        <v>1</v>
      </c>
      <c r="N25" s="188">
        <v>1006722.6890756303</v>
      </c>
      <c r="O25" s="189">
        <v>0.19</v>
      </c>
      <c r="P25" s="188">
        <f t="shared" si="7"/>
        <v>191277.31092436975</v>
      </c>
      <c r="Q25" s="190">
        <f t="shared" si="8"/>
        <v>1198000</v>
      </c>
      <c r="R25" s="191">
        <f t="shared" si="9"/>
        <v>1198000</v>
      </c>
    </row>
    <row r="26" spans="1:18" ht="63.75" x14ac:dyDescent="0.2">
      <c r="A26" s="1">
        <v>26</v>
      </c>
      <c r="B26" s="158" t="s">
        <v>55</v>
      </c>
      <c r="C26" s="150" t="s">
        <v>15</v>
      </c>
      <c r="D26" s="151">
        <v>1</v>
      </c>
      <c r="E26" s="174">
        <v>2735294.1176470588</v>
      </c>
      <c r="F26" s="175">
        <v>0.19</v>
      </c>
      <c r="G26" s="174">
        <f t="shared" si="12"/>
        <v>519705.8823529412</v>
      </c>
      <c r="H26" s="176">
        <f t="shared" si="13"/>
        <v>3255000</v>
      </c>
      <c r="I26" s="152">
        <f t="shared" si="14"/>
        <v>3255000</v>
      </c>
      <c r="J26" s="184">
        <v>26</v>
      </c>
      <c r="K26" s="185" t="str">
        <f t="shared" si="11"/>
        <v>Apoyo de Seguridad del Evento. De acuerdo con la magnitud del evento la Administración Municipal requiere disponer de los servicios especializados de empresa para el manejo de aglomeraciones y control de público, compuesto por treinta (30) personas, como staff de seguridad, con el fin de garantizar el buen orden y la tranquilidad de los asistentes durante el concierto clausura</v>
      </c>
      <c r="L26" s="186" t="str">
        <f t="shared" si="15"/>
        <v>Global</v>
      </c>
      <c r="M26" s="186">
        <f t="shared" si="16"/>
        <v>1</v>
      </c>
      <c r="N26" s="188">
        <v>2735294.1176470588</v>
      </c>
      <c r="O26" s="189">
        <v>0.19</v>
      </c>
      <c r="P26" s="188">
        <f t="shared" si="7"/>
        <v>519705.8823529412</v>
      </c>
      <c r="Q26" s="190">
        <f t="shared" si="8"/>
        <v>3255000</v>
      </c>
      <c r="R26" s="191">
        <f t="shared" si="9"/>
        <v>3255000</v>
      </c>
    </row>
    <row r="27" spans="1:18" ht="51" x14ac:dyDescent="0.2">
      <c r="A27" s="1">
        <v>27</v>
      </c>
      <c r="B27" s="158" t="s">
        <v>101</v>
      </c>
      <c r="C27" s="150" t="s">
        <v>15</v>
      </c>
      <c r="D27" s="151">
        <v>1</v>
      </c>
      <c r="E27" s="174">
        <v>7294957.9831932774</v>
      </c>
      <c r="F27" s="175">
        <v>0.19</v>
      </c>
      <c r="G27" s="174">
        <f t="shared" si="12"/>
        <v>1386042.0168067226</v>
      </c>
      <c r="H27" s="176">
        <f t="shared" si="13"/>
        <v>8681000</v>
      </c>
      <c r="I27" s="152">
        <f t="shared" si="14"/>
        <v>8681000</v>
      </c>
      <c r="J27" s="184">
        <v>27</v>
      </c>
      <c r="K27" s="185" t="str">
        <f t="shared" si="11"/>
        <v>Informadores / Apoyo cierre de vías. Personal con la capacidad para ayudar a organizar el flujo vehicular y dar indicaciones para el descongestionamiento de tráfico vehicular compuesto por cuarenta (40) personas de apoyo. Se ubicarán en puntos estratégicos para apoyar la movilidad durante el desarrollo del Evento</v>
      </c>
      <c r="L27" s="186" t="str">
        <f t="shared" si="15"/>
        <v>Global</v>
      </c>
      <c r="M27" s="186">
        <f t="shared" si="16"/>
        <v>1</v>
      </c>
      <c r="N27" s="188">
        <v>7294957.9831932774</v>
      </c>
      <c r="O27" s="189">
        <v>0.19</v>
      </c>
      <c r="P27" s="188">
        <f t="shared" si="7"/>
        <v>1386042.0168067226</v>
      </c>
      <c r="Q27" s="190">
        <f t="shared" si="8"/>
        <v>8681000</v>
      </c>
      <c r="R27" s="191">
        <f t="shared" si="9"/>
        <v>8681000</v>
      </c>
    </row>
    <row r="28" spans="1:18" ht="51" x14ac:dyDescent="0.2">
      <c r="A28" s="1">
        <v>28</v>
      </c>
      <c r="B28" s="149" t="s">
        <v>56</v>
      </c>
      <c r="C28" s="150" t="s">
        <v>15</v>
      </c>
      <c r="D28" s="151">
        <v>1</v>
      </c>
      <c r="E28" s="174">
        <v>1854621.848739496</v>
      </c>
      <c r="F28" s="175">
        <v>0.19</v>
      </c>
      <c r="G28" s="174">
        <f t="shared" si="12"/>
        <v>352378.15126050427</v>
      </c>
      <c r="H28" s="176">
        <f t="shared" si="13"/>
        <v>2207000</v>
      </c>
      <c r="I28" s="152">
        <f t="shared" si="14"/>
        <v>2207000</v>
      </c>
      <c r="J28" s="184">
        <v>28</v>
      </c>
      <c r="K28" s="185" t="str">
        <f t="shared" si="11"/>
        <v xml:space="preserve">Servicio de personal logístico en Tarima, Camellón Cra 2 y Parque Simón Bolívar. Servicio de personal para apoyo logístico, compuesto por veinte (20) personas diarias durante tres (03) días, las cuales deberán residir en Anapoima, estas personas apoyarán el evento </v>
      </c>
      <c r="L28" s="186" t="str">
        <f t="shared" si="15"/>
        <v>Global</v>
      </c>
      <c r="M28" s="186">
        <f t="shared" si="16"/>
        <v>1</v>
      </c>
      <c r="N28" s="188">
        <v>1854621.848739496</v>
      </c>
      <c r="O28" s="189">
        <v>0.19</v>
      </c>
      <c r="P28" s="188">
        <f t="shared" si="7"/>
        <v>352378.15126050427</v>
      </c>
      <c r="Q28" s="190">
        <f t="shared" si="8"/>
        <v>2207000</v>
      </c>
      <c r="R28" s="191">
        <f t="shared" si="9"/>
        <v>2207000</v>
      </c>
    </row>
    <row r="29" spans="1:18" ht="102" x14ac:dyDescent="0.2">
      <c r="A29" s="1">
        <v>29</v>
      </c>
      <c r="B29" s="149" t="s">
        <v>57</v>
      </c>
      <c r="C29" s="150" t="s">
        <v>15</v>
      </c>
      <c r="D29" s="151">
        <v>1</v>
      </c>
      <c r="E29" s="174">
        <v>13156302.521008404</v>
      </c>
      <c r="F29" s="175">
        <v>0.19</v>
      </c>
      <c r="G29" s="174">
        <f t="shared" si="12"/>
        <v>2499697.478991597</v>
      </c>
      <c r="H29" s="176">
        <f t="shared" si="13"/>
        <v>15656000</v>
      </c>
      <c r="I29" s="152">
        <f t="shared" si="14"/>
        <v>15656000</v>
      </c>
      <c r="J29" s="184">
        <v>29</v>
      </c>
      <c r="K29" s="185" t="str">
        <f t="shared" si="11"/>
        <v>Alquiler e instalación de Vallas de cerramiento Camellón Principal. Instalación de quinientas (500) Vallas de cerramiento para delimitar la carrera 2 – Camellón Principal durante el Desfile Folclórico de Comparsas “Colombia, Paz y Música”, dichas vallas tendrán las siguientes características mínimas: 2 metros de ancho x 1 metro de alto, las partes tubulares serán de mínimo 1” de diámetro, su material será acero galvanizado ligero, 10 kg, dichas vallas estarán dispuestas única y exclusivamente para delimitar el paso peatonal del público durante el desfile de comparsas</v>
      </c>
      <c r="L29" s="186" t="str">
        <f t="shared" si="15"/>
        <v>Global</v>
      </c>
      <c r="M29" s="186">
        <f t="shared" si="16"/>
        <v>1</v>
      </c>
      <c r="N29" s="188">
        <v>13156302.521008404</v>
      </c>
      <c r="O29" s="189">
        <v>0.19</v>
      </c>
      <c r="P29" s="188">
        <f t="shared" si="7"/>
        <v>2499697.478991597</v>
      </c>
      <c r="Q29" s="190">
        <f t="shared" si="8"/>
        <v>15656000</v>
      </c>
      <c r="R29" s="191">
        <f t="shared" si="9"/>
        <v>15656000</v>
      </c>
    </row>
    <row r="30" spans="1:18" ht="76.5" x14ac:dyDescent="0.2">
      <c r="A30" s="1">
        <v>30</v>
      </c>
      <c r="B30" s="149" t="s">
        <v>58</v>
      </c>
      <c r="C30" s="150" t="s">
        <v>15</v>
      </c>
      <c r="D30" s="151">
        <v>1</v>
      </c>
      <c r="E30" s="174">
        <v>5299159.6638655467</v>
      </c>
      <c r="F30" s="175">
        <v>0.19</v>
      </c>
      <c r="G30" s="174">
        <f t="shared" si="12"/>
        <v>1006840.3361344539</v>
      </c>
      <c r="H30" s="176">
        <f t="shared" si="13"/>
        <v>6306000.0000000009</v>
      </c>
      <c r="I30" s="152">
        <f t="shared" si="14"/>
        <v>6306000.0000000009</v>
      </c>
      <c r="J30" s="184">
        <v>30</v>
      </c>
      <c r="K30" s="185" t="str">
        <f t="shared" si="11"/>
        <v>Alquiler Baños Portátiles. Disponibilidad de once (11) baños portátiles en fibra de vidrio, que conste de dos partes, caseta de 2.20 m altura, ancho y profundidad de 1.23 m x1.23 m, parte interna una taza con capacidad de 65 litros movible, urinario, papelero, porta p.h. con ventilación lateral en las paredes de la caseta. Se deberá garantizar la recolección de los residuos sólidos y líquidos de los baños diariamente antes de las 7:00 a.m. durante los días que dure el Evento</v>
      </c>
      <c r="L30" s="186" t="str">
        <f t="shared" si="15"/>
        <v>Global</v>
      </c>
      <c r="M30" s="186">
        <f t="shared" si="16"/>
        <v>1</v>
      </c>
      <c r="N30" s="188">
        <v>5299159.6638655467</v>
      </c>
      <c r="O30" s="189">
        <v>0.19</v>
      </c>
      <c r="P30" s="188">
        <f t="shared" si="7"/>
        <v>1006840.3361344539</v>
      </c>
      <c r="Q30" s="190">
        <f t="shared" si="8"/>
        <v>6306000.0000000009</v>
      </c>
      <c r="R30" s="191">
        <f t="shared" si="9"/>
        <v>6306000.0000000009</v>
      </c>
    </row>
    <row r="31" spans="1:18" ht="51" x14ac:dyDescent="0.2">
      <c r="A31" s="1">
        <v>31</v>
      </c>
      <c r="B31" s="149" t="s">
        <v>59</v>
      </c>
      <c r="C31" s="150" t="s">
        <v>15</v>
      </c>
      <c r="D31" s="151">
        <v>1</v>
      </c>
      <c r="E31" s="174">
        <v>4868067.2268907567</v>
      </c>
      <c r="F31" s="175">
        <v>0.19</v>
      </c>
      <c r="G31" s="174">
        <f t="shared" si="12"/>
        <v>924932.77310924383</v>
      </c>
      <c r="H31" s="176">
        <f t="shared" si="13"/>
        <v>5793000.0000000009</v>
      </c>
      <c r="I31" s="152">
        <f t="shared" si="14"/>
        <v>5793000.0000000009</v>
      </c>
      <c r="J31" s="184">
        <v>31</v>
      </c>
      <c r="K31" s="185" t="str">
        <f t="shared" si="11"/>
        <v>Servicio de sonido para presentaciones externas del evento. Servicio de sonido para las presentaciones musicales de bandas sinfónicas invitadas en diferentes lugares fuera de la tarima principal: Instituciones Educativas y/o Centros Poblados y actividades Homenaje, desfile, verbenas programados durante el evento</v>
      </c>
      <c r="L31" s="186" t="str">
        <f t="shared" si="15"/>
        <v>Global</v>
      </c>
      <c r="M31" s="186">
        <f t="shared" si="16"/>
        <v>1</v>
      </c>
      <c r="N31" s="188">
        <v>4868067.2268907567</v>
      </c>
      <c r="O31" s="189">
        <v>0.19</v>
      </c>
      <c r="P31" s="188">
        <f t="shared" si="7"/>
        <v>924932.77310924383</v>
      </c>
      <c r="Q31" s="190">
        <f t="shared" si="8"/>
        <v>5793000.0000000009</v>
      </c>
      <c r="R31" s="191">
        <f t="shared" si="9"/>
        <v>5793000.0000000009</v>
      </c>
    </row>
    <row r="32" spans="1:18" ht="102" x14ac:dyDescent="0.2">
      <c r="A32" s="1">
        <v>32</v>
      </c>
      <c r="B32" s="149" t="s">
        <v>60</v>
      </c>
      <c r="C32" s="150" t="s">
        <v>12</v>
      </c>
      <c r="D32" s="151">
        <v>18</v>
      </c>
      <c r="E32" s="174">
        <v>485756.30252100801</v>
      </c>
      <c r="F32" s="175">
        <v>0.19</v>
      </c>
      <c r="G32" s="174">
        <f t="shared" si="12"/>
        <v>92293.697478991526</v>
      </c>
      <c r="H32" s="176">
        <f t="shared" si="13"/>
        <v>578049.99999999953</v>
      </c>
      <c r="I32" s="152">
        <f t="shared" si="14"/>
        <v>10404899.999999993</v>
      </c>
      <c r="J32" s="184">
        <v>32</v>
      </c>
      <c r="K32" s="185" t="str">
        <f t="shared" si="11"/>
        <v xml:space="preserve">Trofeos de premiación y reconocimiento. Se entregarán diferentes trofeos de para la premiación y reconocimiento, así:
- Catorce (14) trofeos para los premios de las Bandas Musicales concursantes (Resolución N° 572 de 2026). 
- Dos (2) trofeos reconocimiento para las Bandas Musicales Invitadas.
- Dos (2) trofeos de reconocimiento para la Banda Municipal de Anapoima y la Banda Sinfónica “Pedro Ignacio Castro Perilla” de Anapoima.
</v>
      </c>
      <c r="L32" s="186" t="str">
        <f t="shared" si="15"/>
        <v>Unidad</v>
      </c>
      <c r="M32" s="186">
        <f t="shared" si="16"/>
        <v>18</v>
      </c>
      <c r="N32" s="188">
        <v>485756.30252100801</v>
      </c>
      <c r="O32" s="189">
        <v>0.19</v>
      </c>
      <c r="P32" s="188">
        <f t="shared" si="7"/>
        <v>92293.697478991526</v>
      </c>
      <c r="Q32" s="190">
        <f t="shared" si="8"/>
        <v>578049.99999999953</v>
      </c>
      <c r="R32" s="191">
        <f t="shared" si="9"/>
        <v>10404899.999999993</v>
      </c>
    </row>
    <row r="33" spans="1:18" ht="51" x14ac:dyDescent="0.2">
      <c r="A33" s="1">
        <v>35</v>
      </c>
      <c r="B33" s="149" t="s">
        <v>63</v>
      </c>
      <c r="C33" s="150" t="s">
        <v>12</v>
      </c>
      <c r="D33" s="151">
        <v>50</v>
      </c>
      <c r="E33" s="174">
        <v>10588.235294117647</v>
      </c>
      <c r="F33" s="175">
        <v>0.19</v>
      </c>
      <c r="G33" s="174">
        <f t="shared" si="12"/>
        <v>2011.7647058823529</v>
      </c>
      <c r="H33" s="176">
        <f t="shared" si="13"/>
        <v>12600</v>
      </c>
      <c r="I33" s="152">
        <f t="shared" si="14"/>
        <v>630000</v>
      </c>
      <c r="J33" s="184">
        <v>35</v>
      </c>
      <c r="K33" s="185" t="str">
        <f t="shared" si="11"/>
        <v>Diplomas para participantes y personal involucrado dentro del Evento. Se entregarán diplomas como certificados de participación y agradecimiento, confeccionados en papel fabriano de 300 gr, medidas 28x22 cm, horizontal con grabados de lujo, 4x0 tintas</v>
      </c>
      <c r="L33" s="186" t="str">
        <f t="shared" si="15"/>
        <v>Unidad</v>
      </c>
      <c r="M33" s="186">
        <f t="shared" si="16"/>
        <v>50</v>
      </c>
      <c r="N33" s="188">
        <v>10588.235294117647</v>
      </c>
      <c r="O33" s="189">
        <v>0.19</v>
      </c>
      <c r="P33" s="188">
        <f t="shared" si="7"/>
        <v>2011.7647058823529</v>
      </c>
      <c r="Q33" s="190">
        <f t="shared" si="8"/>
        <v>12600</v>
      </c>
      <c r="R33" s="191">
        <f t="shared" si="9"/>
        <v>630000</v>
      </c>
    </row>
    <row r="34" spans="1:18" ht="76.5" x14ac:dyDescent="0.2">
      <c r="A34" s="1">
        <v>36</v>
      </c>
      <c r="B34" s="149" t="s">
        <v>64</v>
      </c>
      <c r="C34" s="150" t="s">
        <v>12</v>
      </c>
      <c r="D34" s="151">
        <v>1700</v>
      </c>
      <c r="E34" s="174">
        <v>2394.9579831932774</v>
      </c>
      <c r="F34" s="175">
        <v>0.19</v>
      </c>
      <c r="G34" s="174">
        <f t="shared" si="12"/>
        <v>455.0420168067227</v>
      </c>
      <c r="H34" s="176">
        <f t="shared" si="13"/>
        <v>2850</v>
      </c>
      <c r="I34" s="152">
        <f t="shared" si="14"/>
        <v>4845000</v>
      </c>
      <c r="J34" s="184">
        <v>36</v>
      </c>
      <c r="K34" s="185" t="str">
        <f t="shared" si="11"/>
        <v>Escarapela de identificación para participantes y personal involucrado dentro del Evento.  Impresión 4x4 tintas. Cartón semiduro o propalcote de 150 gr 10.5 x 13 cm con cinta falla acanalada, largo 43 cm (ensamblada), ancho 15 milímetros, con abrazadera trasparente, colores y diseños alusivos al Evento, funda plástica transparente porta escarapela Ref. 1034 calibre No. 10 con diámetro apropiado a la medida de la escarapela</v>
      </c>
      <c r="L34" s="186" t="str">
        <f t="shared" si="15"/>
        <v>Unidad</v>
      </c>
      <c r="M34" s="186">
        <f t="shared" si="16"/>
        <v>1700</v>
      </c>
      <c r="N34" s="188">
        <v>2394.9579831932774</v>
      </c>
      <c r="O34" s="189">
        <v>0.19</v>
      </c>
      <c r="P34" s="188">
        <f t="shared" si="7"/>
        <v>455.0420168067227</v>
      </c>
      <c r="Q34" s="190">
        <f t="shared" si="8"/>
        <v>2850</v>
      </c>
      <c r="R34" s="191">
        <f t="shared" si="9"/>
        <v>4845000</v>
      </c>
    </row>
    <row r="35" spans="1:18" ht="140.25" x14ac:dyDescent="0.2">
      <c r="A35" s="1">
        <v>37</v>
      </c>
      <c r="B35" s="159" t="s">
        <v>65</v>
      </c>
      <c r="C35" s="150" t="s">
        <v>15</v>
      </c>
      <c r="D35" s="151">
        <v>1</v>
      </c>
      <c r="E35" s="174">
        <v>41314243.697478995</v>
      </c>
      <c r="F35" s="175">
        <v>0.19</v>
      </c>
      <c r="G35" s="174">
        <f t="shared" si="12"/>
        <v>7849706.302521009</v>
      </c>
      <c r="H35" s="176">
        <f t="shared" si="13"/>
        <v>49163950</v>
      </c>
      <c r="I35" s="152">
        <f t="shared" si="14"/>
        <v>49163950</v>
      </c>
      <c r="J35" s="184">
        <v>37</v>
      </c>
      <c r="K35" s="185" t="str">
        <f t="shared" si="11"/>
        <v xml:space="preserve">Alquiler y operación de escenario profesional tipo concierto (Tarima y Techo). Compuesto por: 
- 1 techo de 12 x 12 a 2 aguas carpa gran suport
- 1 tarima principal con medidas mínimas de 12 mtrs de frente x 12 mtrs de fondo x 1.5 mtrs de alto, con escalera y faldón negro, dividida en 3 niveles con escalones o altura de 50 cm aproximadamente.
- 1 tarima auxiliar para alistamiento de agrupaciones de 6 x 6 con carpa blanca tipo Hangar ubicada a un costado de la tarima principal, con faldón negro y escalera
</v>
      </c>
      <c r="L35" s="186" t="str">
        <f t="shared" si="15"/>
        <v>Global</v>
      </c>
      <c r="M35" s="186">
        <f t="shared" si="16"/>
        <v>1</v>
      </c>
      <c r="N35" s="188">
        <v>41314243.697478995</v>
      </c>
      <c r="O35" s="189">
        <v>0.19</v>
      </c>
      <c r="P35" s="188">
        <f t="shared" si="7"/>
        <v>7849706.302521009</v>
      </c>
      <c r="Q35" s="190">
        <f t="shared" si="8"/>
        <v>49163950</v>
      </c>
      <c r="R35" s="191">
        <f t="shared" si="9"/>
        <v>49163950</v>
      </c>
    </row>
    <row r="36" spans="1:18" ht="38.25" x14ac:dyDescent="0.2">
      <c r="A36" s="1">
        <v>38</v>
      </c>
      <c r="B36" s="159" t="s">
        <v>66</v>
      </c>
      <c r="C36" s="150" t="s">
        <v>15</v>
      </c>
      <c r="D36" s="151">
        <v>1</v>
      </c>
      <c r="E36" s="174">
        <v>12364705.882352943</v>
      </c>
      <c r="F36" s="175">
        <v>0.19</v>
      </c>
      <c r="G36" s="174">
        <f t="shared" si="12"/>
        <v>2349294.1176470593</v>
      </c>
      <c r="H36" s="176">
        <f t="shared" si="13"/>
        <v>14714000.000000002</v>
      </c>
      <c r="I36" s="152">
        <f t="shared" si="14"/>
        <v>14714000.000000002</v>
      </c>
      <c r="J36" s="184">
        <v>38</v>
      </c>
      <c r="K36" s="185" t="str">
        <f t="shared" si="11"/>
        <v>Promoción, divulgación y transmisión del Concurso. En un medio de comunicación radial comercial frecuencia modulada - FM, con cobertura mínima en la región del Tequendama y en el departamento de Cundinamarca (potencia mínima 5.000 vatios</v>
      </c>
      <c r="L36" s="186" t="str">
        <f t="shared" si="15"/>
        <v>Global</v>
      </c>
      <c r="M36" s="186">
        <f t="shared" si="16"/>
        <v>1</v>
      </c>
      <c r="N36" s="188">
        <v>12364705.882352943</v>
      </c>
      <c r="O36" s="189">
        <v>0.19</v>
      </c>
      <c r="P36" s="188">
        <f t="shared" si="7"/>
        <v>2349294.1176470593</v>
      </c>
      <c r="Q36" s="190">
        <f t="shared" si="8"/>
        <v>14714000.000000002</v>
      </c>
      <c r="R36" s="191">
        <f t="shared" si="9"/>
        <v>14714000.000000002</v>
      </c>
    </row>
    <row r="37" spans="1:18" ht="76.5" x14ac:dyDescent="0.2">
      <c r="A37" s="1">
        <v>39</v>
      </c>
      <c r="B37" s="149" t="s">
        <v>67</v>
      </c>
      <c r="C37" s="150" t="s">
        <v>12</v>
      </c>
      <c r="D37" s="151">
        <v>200</v>
      </c>
      <c r="E37" s="174">
        <v>24705.882352941178</v>
      </c>
      <c r="F37" s="175">
        <v>0.19</v>
      </c>
      <c r="G37" s="174">
        <f t="shared" si="12"/>
        <v>4694.1176470588243</v>
      </c>
      <c r="H37" s="176">
        <f t="shared" si="13"/>
        <v>29400.000000000004</v>
      </c>
      <c r="I37" s="152">
        <f t="shared" si="14"/>
        <v>5880000.0000000009</v>
      </c>
      <c r="J37" s="184">
        <v>39</v>
      </c>
      <c r="K37" s="185" t="str">
        <f t="shared" si="11"/>
        <v xml:space="preserve">CACHUCHA DE MALLA – CONCURSO DE BANDAS ANAPOIMA
Cachucha tipo trucker con panel frontal y laterales en malla, en diseño degradado de color naranja a azul, destinada a la imagen y promoción del Concurso de Bandas ANAPOIMA
</v>
      </c>
      <c r="L37" s="186" t="str">
        <f t="shared" si="15"/>
        <v>Unidad</v>
      </c>
      <c r="M37" s="186">
        <f t="shared" si="16"/>
        <v>200</v>
      </c>
      <c r="N37" s="188">
        <v>24705.882352941178</v>
      </c>
      <c r="O37" s="189">
        <v>0.19</v>
      </c>
      <c r="P37" s="188">
        <f t="shared" si="7"/>
        <v>4694.1176470588243</v>
      </c>
      <c r="Q37" s="190">
        <f t="shared" si="8"/>
        <v>29400.000000000004</v>
      </c>
      <c r="R37" s="191">
        <f t="shared" si="9"/>
        <v>5880000.0000000009</v>
      </c>
    </row>
    <row r="38" spans="1:18" ht="38.25" x14ac:dyDescent="0.2">
      <c r="A38" s="1">
        <v>41</v>
      </c>
      <c r="B38" s="149" t="s">
        <v>69</v>
      </c>
      <c r="C38" s="150" t="s">
        <v>15</v>
      </c>
      <c r="D38" s="151">
        <v>1</v>
      </c>
      <c r="E38" s="174">
        <v>22079831.93277311</v>
      </c>
      <c r="F38" s="175">
        <v>0.19</v>
      </c>
      <c r="G38" s="174">
        <f t="shared" si="12"/>
        <v>4195168.0672268905</v>
      </c>
      <c r="H38" s="176">
        <f t="shared" si="13"/>
        <v>26275000</v>
      </c>
      <c r="I38" s="152">
        <f t="shared" si="14"/>
        <v>26275000</v>
      </c>
      <c r="J38" s="184">
        <v>41</v>
      </c>
      <c r="K38" s="185" t="str">
        <f t="shared" si="11"/>
        <v>Servicio de publicidad gráfica impresa. Para el desarrollo del Encuentro se requieren diferentes piezas gráficas de promoción e informativas (afiches, pendones, pasacalles, banner, entre otros</v>
      </c>
      <c r="L38" s="186" t="str">
        <f t="shared" si="15"/>
        <v>Global</v>
      </c>
      <c r="M38" s="186">
        <f t="shared" si="16"/>
        <v>1</v>
      </c>
      <c r="N38" s="188">
        <v>22079831.93277311</v>
      </c>
      <c r="O38" s="189">
        <v>0.19</v>
      </c>
      <c r="P38" s="188">
        <f t="shared" si="7"/>
        <v>4195168.0672268905</v>
      </c>
      <c r="Q38" s="190">
        <f t="shared" si="8"/>
        <v>26275000</v>
      </c>
      <c r="R38" s="191">
        <f t="shared" si="9"/>
        <v>26275000</v>
      </c>
    </row>
    <row r="39" spans="1:18" ht="114.75" x14ac:dyDescent="0.2">
      <c r="A39" s="1">
        <v>42</v>
      </c>
      <c r="B39" s="159" t="s">
        <v>70</v>
      </c>
      <c r="C39" s="150" t="s">
        <v>15</v>
      </c>
      <c r="D39" s="151">
        <v>1</v>
      </c>
      <c r="E39" s="174">
        <v>8403361.3445378151</v>
      </c>
      <c r="F39" s="175">
        <v>0.19</v>
      </c>
      <c r="G39" s="174">
        <f t="shared" si="12"/>
        <v>1596638.6554621849</v>
      </c>
      <c r="H39" s="176">
        <f t="shared" si="13"/>
        <v>10000000</v>
      </c>
      <c r="I39" s="152">
        <f t="shared" si="14"/>
        <v>10000000</v>
      </c>
      <c r="J39" s="184">
        <v>42</v>
      </c>
      <c r="K39" s="185" t="str">
        <f t="shared" si="11"/>
        <v xml:space="preserve">Montaje de Sala de Exposición – Homenaje al Maestro Pedro Ignacio Castro Perilla
Prestación del servicio para el diseño, producción, adecuación, ambientación, montaje, operación, mantenimiento y desmontaje de una sala de exposición museográfica en homenaje al Maestro Pedro Ignacio Castro Perilla, fundador y director de la Banda Municipal de Anapoima, en el marco del XXIX Concurso Nacional de Bandas Musicales "Pedro Ignacio Castro Perilla", a realizarse los días 13, 14 y 15 de noviembre de 2026.
</v>
      </c>
      <c r="L39" s="186" t="str">
        <f t="shared" si="15"/>
        <v>Global</v>
      </c>
      <c r="M39" s="186">
        <f t="shared" si="16"/>
        <v>1</v>
      </c>
      <c r="N39" s="188">
        <v>8403361.3445378151</v>
      </c>
      <c r="O39" s="189">
        <v>0.19</v>
      </c>
      <c r="P39" s="188">
        <f t="shared" si="7"/>
        <v>1596638.6554621849</v>
      </c>
      <c r="Q39" s="190">
        <f t="shared" si="8"/>
        <v>10000000</v>
      </c>
      <c r="R39" s="191">
        <f t="shared" si="9"/>
        <v>10000000</v>
      </c>
    </row>
    <row r="40" spans="1:18" ht="38.25" x14ac:dyDescent="0.2">
      <c r="A40" s="1">
        <v>43</v>
      </c>
      <c r="B40" s="149" t="s">
        <v>71</v>
      </c>
      <c r="C40" s="150" t="s">
        <v>12</v>
      </c>
      <c r="D40" s="151">
        <v>35</v>
      </c>
      <c r="E40" s="174">
        <v>47226.89075630252</v>
      </c>
      <c r="F40" s="175">
        <v>0.19</v>
      </c>
      <c r="G40" s="174">
        <f t="shared" si="12"/>
        <v>8973.1092436974795</v>
      </c>
      <c r="H40" s="176">
        <f t="shared" si="13"/>
        <v>56200</v>
      </c>
      <c r="I40" s="152">
        <f t="shared" si="14"/>
        <v>1967000</v>
      </c>
      <c r="J40" s="184">
        <v>43</v>
      </c>
      <c r="K40" s="185" t="str">
        <f t="shared" si="11"/>
        <v>Adquisición de Sillas plásticas. Para el público asistente al Parque Simón Bolívar a las actividades programadas dentro del Encuentro se dispondrá de sillas plásticas para su acomodación</v>
      </c>
      <c r="L40" s="186" t="str">
        <f t="shared" si="15"/>
        <v>Unidad</v>
      </c>
      <c r="M40" s="186">
        <f t="shared" si="16"/>
        <v>35</v>
      </c>
      <c r="N40" s="188">
        <v>47226.89075630252</v>
      </c>
      <c r="O40" s="189">
        <v>0.19</v>
      </c>
      <c r="P40" s="188">
        <f t="shared" si="7"/>
        <v>8973.1092436974795</v>
      </c>
      <c r="Q40" s="190">
        <f t="shared" si="8"/>
        <v>56200</v>
      </c>
      <c r="R40" s="191">
        <f t="shared" si="9"/>
        <v>1967000</v>
      </c>
    </row>
    <row r="41" spans="1:18" ht="38.25" x14ac:dyDescent="0.2">
      <c r="A41" s="10">
        <v>44</v>
      </c>
      <c r="B41" s="160" t="s">
        <v>72</v>
      </c>
      <c r="C41" s="161" t="s">
        <v>12</v>
      </c>
      <c r="D41" s="161">
        <v>3</v>
      </c>
      <c r="E41" s="179">
        <v>4062689.0756302522</v>
      </c>
      <c r="F41" s="180">
        <v>0.19</v>
      </c>
      <c r="G41" s="179">
        <f t="shared" si="12"/>
        <v>771910.92436974798</v>
      </c>
      <c r="H41" s="181">
        <f t="shared" si="13"/>
        <v>4834600</v>
      </c>
      <c r="I41" s="152">
        <f t="shared" si="14"/>
        <v>14503800</v>
      </c>
      <c r="J41" s="198">
        <v>44</v>
      </c>
      <c r="K41" s="199" t="str">
        <f t="shared" si="11"/>
        <v>Alquiler de gradas modulares de cinco (5) niveles: Alquiler de gradas modulares diseñadas para brindar óptima visibilidad, comodidad y seguridad en eventos, espectáculos, o cualquier actividad que requiera espacio para espectadores</v>
      </c>
      <c r="L41" s="200" t="str">
        <f t="shared" si="15"/>
        <v>Unidad</v>
      </c>
      <c r="M41" s="200">
        <f t="shared" si="16"/>
        <v>3</v>
      </c>
      <c r="N41" s="201">
        <v>4062689.0756302522</v>
      </c>
      <c r="O41" s="202">
        <v>0.19</v>
      </c>
      <c r="P41" s="201">
        <f t="shared" si="7"/>
        <v>771910.92436974798</v>
      </c>
      <c r="Q41" s="203">
        <f t="shared" si="8"/>
        <v>4834600</v>
      </c>
      <c r="R41" s="204">
        <f t="shared" si="9"/>
        <v>14503800</v>
      </c>
    </row>
    <row r="42" spans="1:18" x14ac:dyDescent="0.2">
      <c r="A42" s="13"/>
      <c r="B42" s="16" t="s">
        <v>29</v>
      </c>
      <c r="C42" s="14"/>
      <c r="D42" s="14"/>
      <c r="E42" s="162"/>
      <c r="F42" s="163"/>
      <c r="G42" s="162"/>
      <c r="H42" s="162"/>
      <c r="I42" s="162">
        <f>SUM(I5:I41)</f>
        <v>573076859.89999998</v>
      </c>
      <c r="J42" s="15"/>
      <c r="K42" s="239" t="s">
        <v>29</v>
      </c>
      <c r="L42" s="239"/>
      <c r="M42" s="239"/>
      <c r="N42" s="239"/>
      <c r="O42" s="239"/>
      <c r="P42" s="239"/>
      <c r="Q42" s="239"/>
      <c r="R42" s="59">
        <f>SUM(R5:R41)</f>
        <v>573076859.89999998</v>
      </c>
    </row>
  </sheetData>
  <mergeCells count="8">
    <mergeCell ref="K42:Q42"/>
    <mergeCell ref="A2:A3"/>
    <mergeCell ref="B2:B3"/>
    <mergeCell ref="C2:C3"/>
    <mergeCell ref="D2:D3"/>
    <mergeCell ref="C1:Q1"/>
    <mergeCell ref="J2:R2"/>
    <mergeCell ref="E2:I2"/>
  </mergeCells>
  <pageMargins left="0.7" right="0.7" top="0.75" bottom="0.75" header="0.3" footer="0.3"/>
  <pageSetup paperSize="28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2E510-E8BD-4FEB-AE38-8B3626C782E0}">
  <dimension ref="A1:AG85"/>
  <sheetViews>
    <sheetView tabSelected="1" zoomScale="120" zoomScaleNormal="120" workbookViewId="0">
      <selection activeCell="A2" sqref="A2:AG82"/>
    </sheetView>
  </sheetViews>
  <sheetFormatPr baseColWidth="10" defaultColWidth="11.5703125" defaultRowHeight="12.75" x14ac:dyDescent="0.2"/>
  <cols>
    <col min="1" max="1" width="4.28515625" style="19" customWidth="1"/>
    <col min="2" max="2" width="59.5703125" style="19" customWidth="1"/>
    <col min="3" max="3" width="8.5703125" style="50" customWidth="1"/>
    <col min="4" max="4" width="4.28515625" style="94" customWidth="1"/>
    <col min="5" max="5" width="0.140625" style="51" hidden="1" customWidth="1"/>
    <col min="6" max="6" width="4" style="50" hidden="1" customWidth="1"/>
    <col min="7" max="7" width="10.28515625" style="50" hidden="1" customWidth="1"/>
    <col min="8" max="8" width="11.140625" style="50" hidden="1" customWidth="1"/>
    <col min="9" max="9" width="14.85546875" style="51" hidden="1" customWidth="1"/>
    <col min="10" max="10" width="14" style="51" hidden="1" customWidth="1"/>
    <col min="11" max="11" width="4.7109375" style="50" hidden="1" customWidth="1"/>
    <col min="12" max="12" width="11.28515625" style="50" hidden="1" customWidth="1"/>
    <col min="13" max="13" width="13.42578125" style="50" hidden="1" customWidth="1"/>
    <col min="14" max="14" width="16.7109375" style="50" hidden="1" customWidth="1"/>
    <col min="15" max="15" width="12" style="20" hidden="1" customWidth="1"/>
    <col min="16" max="16" width="4.28515625" style="53" hidden="1" customWidth="1"/>
    <col min="17" max="17" width="10.140625" style="20" hidden="1" customWidth="1"/>
    <col min="18" max="18" width="12.42578125" style="20" hidden="1" customWidth="1"/>
    <col min="19" max="19" width="14.7109375" style="20" hidden="1" customWidth="1"/>
    <col min="20" max="20" width="11.7109375" style="20" hidden="1" customWidth="1"/>
    <col min="21" max="21" width="4.28515625" style="53" hidden="1" customWidth="1"/>
    <col min="22" max="22" width="10.140625" style="20" hidden="1" customWidth="1"/>
    <col min="23" max="23" width="12.42578125" style="20" hidden="1" customWidth="1"/>
    <col min="24" max="24" width="14.7109375" style="20" hidden="1" customWidth="1"/>
    <col min="25" max="25" width="6.28515625" style="20" hidden="1" customWidth="1"/>
    <col min="26" max="26" width="69" style="20" hidden="1" customWidth="1"/>
    <col min="27" max="27" width="15.5703125" style="20" hidden="1" customWidth="1"/>
    <col min="28" max="28" width="5.5703125" style="19" hidden="1" customWidth="1"/>
    <col min="29" max="29" width="12.42578125" style="19" customWidth="1"/>
    <col min="30" max="30" width="5.5703125" style="19" customWidth="1"/>
    <col min="31" max="31" width="11.28515625" style="19" bestFit="1" customWidth="1"/>
    <col min="32" max="32" width="12.28515625" style="19" bestFit="1" customWidth="1"/>
    <col min="33" max="33" width="16.85546875" style="19" customWidth="1"/>
    <col min="34" max="16384" width="11.5703125" style="19"/>
  </cols>
  <sheetData>
    <row r="1" spans="1:33" ht="13.5" thickBot="1" x14ac:dyDescent="0.25">
      <c r="C1" s="214" t="s">
        <v>10</v>
      </c>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0"/>
    </row>
    <row r="2" spans="1:33" x14ac:dyDescent="0.2">
      <c r="A2" s="215" t="s">
        <v>0</v>
      </c>
      <c r="B2" s="215" t="s">
        <v>5</v>
      </c>
      <c r="C2" s="216" t="s">
        <v>1</v>
      </c>
      <c r="D2" s="217" t="s">
        <v>2</v>
      </c>
      <c r="E2" s="218" t="s">
        <v>19</v>
      </c>
      <c r="F2" s="219"/>
      <c r="G2" s="219"/>
      <c r="H2" s="219"/>
      <c r="I2" s="220"/>
      <c r="J2" s="221" t="s">
        <v>98</v>
      </c>
      <c r="K2" s="222"/>
      <c r="L2" s="222"/>
      <c r="M2" s="222"/>
      <c r="N2" s="223"/>
      <c r="O2" s="224" t="s">
        <v>99</v>
      </c>
      <c r="P2" s="225"/>
      <c r="Q2" s="225"/>
      <c r="R2" s="225"/>
      <c r="S2" s="226"/>
      <c r="T2" s="236" t="s">
        <v>102</v>
      </c>
      <c r="U2" s="237"/>
      <c r="V2" s="237"/>
      <c r="W2" s="237"/>
      <c r="X2" s="238"/>
      <c r="Y2" s="243" t="s">
        <v>11</v>
      </c>
      <c r="Z2" s="244"/>
      <c r="AA2" s="244"/>
      <c r="AB2" s="244"/>
      <c r="AC2" s="244"/>
      <c r="AD2" s="244"/>
      <c r="AE2" s="244"/>
      <c r="AF2" s="244"/>
      <c r="AG2" s="245"/>
    </row>
    <row r="3" spans="1:33" s="31" customFormat="1" ht="25.5" x14ac:dyDescent="0.2">
      <c r="A3" s="215"/>
      <c r="B3" s="215"/>
      <c r="C3" s="216"/>
      <c r="D3" s="217"/>
      <c r="E3" s="22" t="s">
        <v>3</v>
      </c>
      <c r="F3" s="23" t="s">
        <v>7</v>
      </c>
      <c r="G3" s="23" t="s">
        <v>4</v>
      </c>
      <c r="H3" s="23" t="s">
        <v>8</v>
      </c>
      <c r="I3" s="24" t="s">
        <v>9</v>
      </c>
      <c r="J3" s="25" t="s">
        <v>3</v>
      </c>
      <c r="K3" s="26" t="s">
        <v>7</v>
      </c>
      <c r="L3" s="26" t="s">
        <v>4</v>
      </c>
      <c r="M3" s="26" t="s">
        <v>8</v>
      </c>
      <c r="N3" s="27" t="s">
        <v>9</v>
      </c>
      <c r="O3" s="28" t="s">
        <v>3</v>
      </c>
      <c r="P3" s="29" t="s">
        <v>7</v>
      </c>
      <c r="Q3" s="29" t="s">
        <v>4</v>
      </c>
      <c r="R3" s="29" t="s">
        <v>8</v>
      </c>
      <c r="S3" s="30" t="s">
        <v>9</v>
      </c>
      <c r="T3" s="99" t="s">
        <v>3</v>
      </c>
      <c r="U3" s="100" t="s">
        <v>7</v>
      </c>
      <c r="V3" s="100" t="s">
        <v>4</v>
      </c>
      <c r="W3" s="100" t="s">
        <v>8</v>
      </c>
      <c r="X3" s="101" t="s">
        <v>9</v>
      </c>
      <c r="Y3" s="104" t="s">
        <v>0</v>
      </c>
      <c r="Z3" s="105" t="s">
        <v>5</v>
      </c>
      <c r="AA3" s="105" t="s">
        <v>6</v>
      </c>
      <c r="AB3" s="105" t="s">
        <v>2</v>
      </c>
      <c r="AC3" s="105" t="s">
        <v>3</v>
      </c>
      <c r="AD3" s="105" t="s">
        <v>7</v>
      </c>
      <c r="AE3" s="105" t="s">
        <v>4</v>
      </c>
      <c r="AF3" s="105" t="s">
        <v>8</v>
      </c>
      <c r="AG3" s="105" t="s">
        <v>9</v>
      </c>
    </row>
    <row r="4" spans="1:33" s="98" customFormat="1" x14ac:dyDescent="0.2">
      <c r="A4" s="32"/>
      <c r="B4" s="32" t="s">
        <v>20</v>
      </c>
      <c r="C4" s="92"/>
      <c r="D4" s="92"/>
      <c r="E4" s="33"/>
      <c r="F4" s="92"/>
      <c r="G4" s="92"/>
      <c r="H4" s="92"/>
      <c r="I4" s="34"/>
      <c r="J4" s="33"/>
      <c r="K4" s="92"/>
      <c r="L4" s="92"/>
      <c r="M4" s="92"/>
      <c r="N4" s="96"/>
      <c r="O4" s="33"/>
      <c r="P4" s="92"/>
      <c r="Q4" s="92"/>
      <c r="R4" s="92"/>
      <c r="S4" s="96"/>
      <c r="T4" s="33"/>
      <c r="U4" s="92"/>
      <c r="V4" s="92"/>
      <c r="W4" s="92"/>
      <c r="X4" s="96"/>
      <c r="Y4" s="97"/>
      <c r="Z4" s="92"/>
      <c r="AA4" s="92"/>
      <c r="AB4" s="92"/>
      <c r="AC4" s="92"/>
      <c r="AD4" s="92"/>
      <c r="AE4" s="92"/>
      <c r="AF4" s="92"/>
      <c r="AG4" s="96"/>
    </row>
    <row r="5" spans="1:33" ht="202.5" x14ac:dyDescent="0.2">
      <c r="A5" s="21">
        <v>1</v>
      </c>
      <c r="B5" s="7" t="s">
        <v>31</v>
      </c>
      <c r="C5" s="6" t="s">
        <v>23</v>
      </c>
      <c r="D5" s="60">
        <v>2250</v>
      </c>
      <c r="E5" s="17">
        <v>0</v>
      </c>
      <c r="F5" s="117">
        <v>0.19</v>
      </c>
      <c r="G5" s="17">
        <v>0</v>
      </c>
      <c r="H5" s="17">
        <v>0</v>
      </c>
      <c r="I5" s="17">
        <v>0</v>
      </c>
      <c r="J5" s="118">
        <v>0</v>
      </c>
      <c r="K5" s="39">
        <v>0.19</v>
      </c>
      <c r="L5" s="118">
        <v>0</v>
      </c>
      <c r="M5" s="118">
        <v>0</v>
      </c>
      <c r="N5" s="118">
        <v>0</v>
      </c>
      <c r="O5" s="119">
        <v>0</v>
      </c>
      <c r="P5" s="41">
        <v>0.19</v>
      </c>
      <c r="Q5" s="119">
        <v>0</v>
      </c>
      <c r="R5" s="119">
        <v>0</v>
      </c>
      <c r="S5" s="119">
        <v>0</v>
      </c>
      <c r="T5" s="164">
        <v>50420</v>
      </c>
      <c r="U5" s="165">
        <v>0.19</v>
      </c>
      <c r="V5" s="164">
        <f>T5*U5</f>
        <v>9579.7999999999993</v>
      </c>
      <c r="W5" s="166">
        <f t="shared" ref="W5:W18" si="0">T5+V5</f>
        <v>59999.8</v>
      </c>
      <c r="X5" s="102">
        <f>+W5*D5</f>
        <v>134999550</v>
      </c>
      <c r="Y5" s="106">
        <f t="shared" ref="Y5:Y13" si="1">+A5</f>
        <v>1</v>
      </c>
      <c r="Z5" s="107" t="str">
        <f t="shared" ref="Z5:Z13" si="2">+B5</f>
        <v xml:space="preserve">Hospedaje para 750 integrantes de Bandas Musicales Concursantes (25 bandas) x 3 noches (viernes, sábado y domingo).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tres (3) noches: 13, 14 y 15 de noviembre de 2026, para 25 bandas musicales compuestas así: 
- 100 personas categoría tradicional (20 cupos x 5 bandas)
- 150 personas categoría infantil (30 cupos x 5 bandas)
- 150 personas categoría juvenil (30 cupos x 5 bandas)
- 150 personas categoría mayores (30 cupos x 5 bandas)
- 200 persona categoría especial (40 cupos x 5 bandas)
</v>
      </c>
      <c r="AA5" s="108" t="str">
        <f t="shared" ref="AA5:AA13" si="3">+C5</f>
        <v>Noche</v>
      </c>
      <c r="AB5" s="108">
        <f t="shared" ref="AB5:AB13" si="4">+D5</f>
        <v>2250</v>
      </c>
      <c r="AC5" s="109">
        <v>50420</v>
      </c>
      <c r="AD5" s="110">
        <v>0.19</v>
      </c>
      <c r="AE5" s="109">
        <f t="shared" ref="AE5:AE70" si="5">AC5*AD5</f>
        <v>9579.7999999999993</v>
      </c>
      <c r="AF5" s="111">
        <f t="shared" ref="AF5:AF70" si="6">AC5+AE5</f>
        <v>59999.8</v>
      </c>
      <c r="AG5" s="112">
        <f t="shared" ref="AG5:AG70" si="7">AF5*AB5</f>
        <v>134999550</v>
      </c>
    </row>
    <row r="6" spans="1:33" ht="114.75" x14ac:dyDescent="0.2">
      <c r="A6" s="21">
        <v>2</v>
      </c>
      <c r="B6" s="7" t="s">
        <v>32</v>
      </c>
      <c r="C6" s="6" t="s">
        <v>23</v>
      </c>
      <c r="D6" s="60">
        <v>120</v>
      </c>
      <c r="E6" s="17">
        <v>0</v>
      </c>
      <c r="F6" s="117">
        <v>0.19</v>
      </c>
      <c r="G6" s="17">
        <v>0</v>
      </c>
      <c r="H6" s="17">
        <v>0</v>
      </c>
      <c r="I6" s="17">
        <v>0</v>
      </c>
      <c r="J6" s="118">
        <v>0</v>
      </c>
      <c r="K6" s="39">
        <v>0.19</v>
      </c>
      <c r="L6" s="118">
        <v>0</v>
      </c>
      <c r="M6" s="118">
        <v>0</v>
      </c>
      <c r="N6" s="118">
        <v>0</v>
      </c>
      <c r="O6" s="119">
        <v>0</v>
      </c>
      <c r="P6" s="41">
        <v>0.19</v>
      </c>
      <c r="Q6" s="119">
        <v>0</v>
      </c>
      <c r="R6" s="119">
        <v>0</v>
      </c>
      <c r="S6" s="119">
        <v>0</v>
      </c>
      <c r="T6" s="164">
        <v>50420</v>
      </c>
      <c r="U6" s="165">
        <v>0.19</v>
      </c>
      <c r="V6" s="164">
        <f t="shared" ref="V6:V18" si="8">T6*U6</f>
        <v>9579.7999999999993</v>
      </c>
      <c r="W6" s="166">
        <f t="shared" si="0"/>
        <v>59999.8</v>
      </c>
      <c r="X6" s="102">
        <f t="shared" ref="X6:X18" si="9">+W6*D6</f>
        <v>7199976</v>
      </c>
      <c r="Y6" s="106">
        <f t="shared" si="1"/>
        <v>2</v>
      </c>
      <c r="Z6" s="107" t="str">
        <f t="shared" si="2"/>
        <v xml:space="preserve">Hospedaje para 30 integrantes para la Banda Invitada Especial N°1.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cuatro (4) noches: 12,13,14 y 15 de noviembre de 2026, para una agrupación musical compuesta por 30 participantes
</v>
      </c>
      <c r="AA6" s="108" t="str">
        <f t="shared" si="3"/>
        <v>Noche</v>
      </c>
      <c r="AB6" s="108">
        <f t="shared" si="4"/>
        <v>120</v>
      </c>
      <c r="AC6" s="109">
        <v>50420</v>
      </c>
      <c r="AD6" s="110">
        <v>0.19</v>
      </c>
      <c r="AE6" s="109">
        <f t="shared" si="5"/>
        <v>9579.7999999999993</v>
      </c>
      <c r="AF6" s="111">
        <f t="shared" si="6"/>
        <v>59999.8</v>
      </c>
      <c r="AG6" s="112">
        <f t="shared" si="7"/>
        <v>7199976</v>
      </c>
    </row>
    <row r="7" spans="1:33" ht="114.75" x14ac:dyDescent="0.2">
      <c r="A7" s="21">
        <v>3</v>
      </c>
      <c r="B7" s="7" t="s">
        <v>33</v>
      </c>
      <c r="C7" s="6" t="s">
        <v>23</v>
      </c>
      <c r="D7" s="60">
        <v>210</v>
      </c>
      <c r="E7" s="17">
        <v>0</v>
      </c>
      <c r="F7" s="117">
        <v>0.19</v>
      </c>
      <c r="G7" s="17">
        <v>0</v>
      </c>
      <c r="H7" s="17">
        <v>0</v>
      </c>
      <c r="I7" s="17">
        <v>0</v>
      </c>
      <c r="J7" s="118">
        <v>0</v>
      </c>
      <c r="K7" s="39">
        <v>0.19</v>
      </c>
      <c r="L7" s="118">
        <v>0</v>
      </c>
      <c r="M7" s="118">
        <v>0</v>
      </c>
      <c r="N7" s="118">
        <v>0</v>
      </c>
      <c r="O7" s="119">
        <v>0</v>
      </c>
      <c r="P7" s="41">
        <v>0.19</v>
      </c>
      <c r="Q7" s="119">
        <v>0</v>
      </c>
      <c r="R7" s="119">
        <v>0</v>
      </c>
      <c r="S7" s="119">
        <v>0</v>
      </c>
      <c r="T7" s="164">
        <v>50420</v>
      </c>
      <c r="U7" s="165">
        <v>0.19</v>
      </c>
      <c r="V7" s="164">
        <f t="shared" si="8"/>
        <v>9579.7999999999993</v>
      </c>
      <c r="W7" s="166">
        <f t="shared" si="0"/>
        <v>59999.8</v>
      </c>
      <c r="X7" s="102">
        <f t="shared" si="9"/>
        <v>12599958</v>
      </c>
      <c r="Y7" s="106">
        <f t="shared" si="1"/>
        <v>3</v>
      </c>
      <c r="Z7" s="107" t="str">
        <f t="shared" si="2"/>
        <v xml:space="preserve">Hospedaje para 70 integrantes para la Banda Invitada Especial N°2. Acomodación múltiple en fincas y/o hoteles con Registro Nacional de Turismo – RNT vigente, cada establecimiento debe contar con: cama sencilla (no colchón, ni colchoneta en piso), baño, aire acondicionado y/o ventilador, piscina, parqueadero, salón o lugar para ensayos. 
El hospedaje por persona será por tres (3) noches: 13, 14 y 15 de noviembre de 2026, para una agrupación musical compuesta por 70 participantes
</v>
      </c>
      <c r="AA7" s="108" t="str">
        <f t="shared" si="3"/>
        <v>Noche</v>
      </c>
      <c r="AB7" s="108">
        <f t="shared" si="4"/>
        <v>210</v>
      </c>
      <c r="AC7" s="109">
        <v>50420</v>
      </c>
      <c r="AD7" s="110">
        <v>0.19</v>
      </c>
      <c r="AE7" s="109">
        <f t="shared" si="5"/>
        <v>9579.7999999999993</v>
      </c>
      <c r="AF7" s="111">
        <f t="shared" si="6"/>
        <v>59999.8</v>
      </c>
      <c r="AG7" s="112">
        <f t="shared" si="7"/>
        <v>12599958</v>
      </c>
    </row>
    <row r="8" spans="1:33" ht="114.75" x14ac:dyDescent="0.2">
      <c r="A8" s="21">
        <v>4</v>
      </c>
      <c r="B8" s="7" t="s">
        <v>34</v>
      </c>
      <c r="C8" s="6" t="s">
        <v>23</v>
      </c>
      <c r="D8" s="60">
        <v>30</v>
      </c>
      <c r="E8" s="17">
        <v>0</v>
      </c>
      <c r="F8" s="117">
        <v>0.19</v>
      </c>
      <c r="G8" s="17">
        <v>0</v>
      </c>
      <c r="H8" s="17">
        <v>0</v>
      </c>
      <c r="I8" s="17">
        <v>0</v>
      </c>
      <c r="J8" s="118">
        <v>0</v>
      </c>
      <c r="K8" s="39">
        <v>0.19</v>
      </c>
      <c r="L8" s="118">
        <v>0</v>
      </c>
      <c r="M8" s="118">
        <v>0</v>
      </c>
      <c r="N8" s="118">
        <v>0</v>
      </c>
      <c r="O8" s="119">
        <v>0</v>
      </c>
      <c r="P8" s="41">
        <v>0.19</v>
      </c>
      <c r="Q8" s="119">
        <v>0</v>
      </c>
      <c r="R8" s="119">
        <v>0</v>
      </c>
      <c r="S8" s="119">
        <v>0</v>
      </c>
      <c r="T8" s="164">
        <v>50420</v>
      </c>
      <c r="U8" s="165">
        <v>0.19</v>
      </c>
      <c r="V8" s="164">
        <f t="shared" si="8"/>
        <v>9579.7999999999993</v>
      </c>
      <c r="W8" s="166">
        <f t="shared" si="0"/>
        <v>59999.8</v>
      </c>
      <c r="X8" s="102">
        <f t="shared" si="9"/>
        <v>1799994</v>
      </c>
      <c r="Y8" s="106">
        <f t="shared" si="1"/>
        <v>4</v>
      </c>
      <c r="Z8" s="107" t="str">
        <f t="shared" si="2"/>
        <v xml:space="preserve">Hospedaje para unidades de apoyo externo que prestarán servicio en el evento (refuerzos). Acomodación múltiple en fincas y/o hoteles con Registro Nacional de Turismo – RNT vigente, cada establecimiento debe contar con: cama sencilla (no colchón, ni colchoneta en piso), baño, aire acondicionado y/o ventilador y parqueadero. 
El hospedaje por persona será por tres (3) noches: 13,14 y 15 noviembre de 2026, para 10 personas
</v>
      </c>
      <c r="AA8" s="108" t="str">
        <f t="shared" si="3"/>
        <v>Noche</v>
      </c>
      <c r="AB8" s="108">
        <f t="shared" si="4"/>
        <v>30</v>
      </c>
      <c r="AC8" s="109">
        <v>50420</v>
      </c>
      <c r="AD8" s="110">
        <v>0.19</v>
      </c>
      <c r="AE8" s="109">
        <f t="shared" si="5"/>
        <v>9579.7999999999993</v>
      </c>
      <c r="AF8" s="111">
        <f t="shared" si="6"/>
        <v>59999.8</v>
      </c>
      <c r="AG8" s="112">
        <f t="shared" si="7"/>
        <v>1799994</v>
      </c>
    </row>
    <row r="9" spans="1:33" ht="40.5" x14ac:dyDescent="0.2">
      <c r="A9" s="21">
        <v>5</v>
      </c>
      <c r="B9" s="7" t="s">
        <v>35</v>
      </c>
      <c r="C9" s="6" t="s">
        <v>14</v>
      </c>
      <c r="D9" s="60">
        <v>6750</v>
      </c>
      <c r="E9" s="17">
        <v>0</v>
      </c>
      <c r="F9" s="117">
        <v>0.19</v>
      </c>
      <c r="G9" s="17">
        <v>0</v>
      </c>
      <c r="H9" s="17">
        <v>0</v>
      </c>
      <c r="I9" s="17">
        <v>0</v>
      </c>
      <c r="J9" s="118">
        <v>0</v>
      </c>
      <c r="K9" s="39">
        <v>0.19</v>
      </c>
      <c r="L9" s="118">
        <v>0</v>
      </c>
      <c r="M9" s="118">
        <v>0</v>
      </c>
      <c r="N9" s="118">
        <v>0</v>
      </c>
      <c r="O9" s="119">
        <v>0</v>
      </c>
      <c r="P9" s="41">
        <v>0.19</v>
      </c>
      <c r="Q9" s="119">
        <v>0</v>
      </c>
      <c r="R9" s="119">
        <v>0</v>
      </c>
      <c r="S9" s="119">
        <v>0</v>
      </c>
      <c r="T9" s="164">
        <v>19160</v>
      </c>
      <c r="U9" s="165">
        <v>0.19</v>
      </c>
      <c r="V9" s="164">
        <f t="shared" si="8"/>
        <v>3640.4</v>
      </c>
      <c r="W9" s="166">
        <f t="shared" si="0"/>
        <v>22800.400000000001</v>
      </c>
      <c r="X9" s="102">
        <f t="shared" si="9"/>
        <v>153902700</v>
      </c>
      <c r="Y9" s="106">
        <f t="shared" si="1"/>
        <v>5</v>
      </c>
      <c r="Z9" s="107" t="str">
        <f t="shared" si="2"/>
        <v>Alimentación para 750 integrantes de las Bandas Musicales concursantes. Alimentación tipo corriente para cada persona, servida en plato de porcelana y/o empacado, según el siguiente menú:</v>
      </c>
      <c r="AA9" s="108" t="str">
        <f t="shared" si="3"/>
        <v>Comida</v>
      </c>
      <c r="AB9" s="108">
        <f t="shared" si="4"/>
        <v>6750</v>
      </c>
      <c r="AC9" s="109">
        <v>19160</v>
      </c>
      <c r="AD9" s="110">
        <v>0.19</v>
      </c>
      <c r="AE9" s="109">
        <f t="shared" si="5"/>
        <v>3640.4</v>
      </c>
      <c r="AF9" s="111">
        <f t="shared" si="6"/>
        <v>22800.400000000001</v>
      </c>
      <c r="AG9" s="112">
        <f t="shared" si="7"/>
        <v>153902700</v>
      </c>
    </row>
    <row r="10" spans="1:33" ht="38.25" x14ac:dyDescent="0.2">
      <c r="A10" s="21">
        <v>6</v>
      </c>
      <c r="B10" s="7" t="s">
        <v>36</v>
      </c>
      <c r="C10" s="6" t="s">
        <v>14</v>
      </c>
      <c r="D10" s="60">
        <v>510</v>
      </c>
      <c r="E10" s="17">
        <v>0</v>
      </c>
      <c r="F10" s="117">
        <v>0.19</v>
      </c>
      <c r="G10" s="17">
        <v>0</v>
      </c>
      <c r="H10" s="17">
        <v>0</v>
      </c>
      <c r="I10" s="17">
        <v>0</v>
      </c>
      <c r="J10" s="118">
        <v>0</v>
      </c>
      <c r="K10" s="39">
        <v>0.19</v>
      </c>
      <c r="L10" s="118">
        <v>0</v>
      </c>
      <c r="M10" s="118">
        <v>0</v>
      </c>
      <c r="N10" s="118">
        <v>0</v>
      </c>
      <c r="O10" s="119">
        <v>0</v>
      </c>
      <c r="P10" s="41">
        <v>0.19</v>
      </c>
      <c r="Q10" s="119">
        <v>0</v>
      </c>
      <c r="R10" s="119">
        <v>0</v>
      </c>
      <c r="S10" s="119">
        <v>0</v>
      </c>
      <c r="T10" s="164">
        <v>19160</v>
      </c>
      <c r="U10" s="165">
        <v>0.19</v>
      </c>
      <c r="V10" s="164">
        <f t="shared" si="8"/>
        <v>3640.4</v>
      </c>
      <c r="W10" s="166">
        <f t="shared" si="0"/>
        <v>22800.400000000001</v>
      </c>
      <c r="X10" s="102">
        <f t="shared" si="9"/>
        <v>11628204</v>
      </c>
      <c r="Y10" s="106">
        <f t="shared" si="1"/>
        <v>6</v>
      </c>
      <c r="Z10" s="107" t="str">
        <f t="shared" si="2"/>
        <v>Alimentación para la Banda invitada especial N°1. Alimentación tipo corriente para cada persona, servida en plato de porcelana y/o empacado, según el siguiente menú:</v>
      </c>
      <c r="AA10" s="108" t="str">
        <f t="shared" si="3"/>
        <v>Comida</v>
      </c>
      <c r="AB10" s="108">
        <f t="shared" si="4"/>
        <v>510</v>
      </c>
      <c r="AC10" s="109">
        <v>19160</v>
      </c>
      <c r="AD10" s="110">
        <v>0.19</v>
      </c>
      <c r="AE10" s="109">
        <f t="shared" si="5"/>
        <v>3640.4</v>
      </c>
      <c r="AF10" s="111">
        <f t="shared" si="6"/>
        <v>22800.400000000001</v>
      </c>
      <c r="AG10" s="112">
        <f t="shared" si="7"/>
        <v>11628204</v>
      </c>
    </row>
    <row r="11" spans="1:33" ht="27" x14ac:dyDescent="0.2">
      <c r="A11" s="21">
        <v>7</v>
      </c>
      <c r="B11" s="7" t="s">
        <v>37</v>
      </c>
      <c r="C11" s="6" t="s">
        <v>14</v>
      </c>
      <c r="D11" s="60">
        <v>630</v>
      </c>
      <c r="E11" s="17">
        <v>0</v>
      </c>
      <c r="F11" s="117">
        <v>0.19</v>
      </c>
      <c r="G11" s="17">
        <v>0</v>
      </c>
      <c r="H11" s="17">
        <v>0</v>
      </c>
      <c r="I11" s="17">
        <v>0</v>
      </c>
      <c r="J11" s="118">
        <v>0</v>
      </c>
      <c r="K11" s="39">
        <v>0.19</v>
      </c>
      <c r="L11" s="118">
        <v>0</v>
      </c>
      <c r="M11" s="118">
        <v>0</v>
      </c>
      <c r="N11" s="118">
        <v>0</v>
      </c>
      <c r="O11" s="119">
        <v>0</v>
      </c>
      <c r="P11" s="41">
        <v>0.19</v>
      </c>
      <c r="Q11" s="119">
        <v>0</v>
      </c>
      <c r="R11" s="119">
        <v>0</v>
      </c>
      <c r="S11" s="119">
        <v>0</v>
      </c>
      <c r="T11" s="164">
        <v>19160</v>
      </c>
      <c r="U11" s="165">
        <v>0.19</v>
      </c>
      <c r="V11" s="164">
        <f t="shared" si="8"/>
        <v>3640.4</v>
      </c>
      <c r="W11" s="166">
        <f t="shared" si="0"/>
        <v>22800.400000000001</v>
      </c>
      <c r="X11" s="102">
        <f t="shared" si="9"/>
        <v>14364252</v>
      </c>
      <c r="Y11" s="106">
        <f t="shared" si="1"/>
        <v>7</v>
      </c>
      <c r="Z11" s="107" t="str">
        <f t="shared" si="2"/>
        <v>Alimentación para la Banda invitada especial N°2. Alimentación tipo corriente para cada persona, servida en plato de porcelana y/o empacado, según el siguiente menú</v>
      </c>
      <c r="AA11" s="108" t="str">
        <f t="shared" si="3"/>
        <v>Comida</v>
      </c>
      <c r="AB11" s="108">
        <f t="shared" si="4"/>
        <v>630</v>
      </c>
      <c r="AC11" s="109">
        <v>19160</v>
      </c>
      <c r="AD11" s="110">
        <v>0.19</v>
      </c>
      <c r="AE11" s="109">
        <f t="shared" si="5"/>
        <v>3640.4</v>
      </c>
      <c r="AF11" s="111">
        <f t="shared" si="6"/>
        <v>22800.400000000001</v>
      </c>
      <c r="AG11" s="112">
        <f t="shared" si="7"/>
        <v>14364252</v>
      </c>
    </row>
    <row r="12" spans="1:33" ht="27" x14ac:dyDescent="0.2">
      <c r="A12" s="21">
        <v>8</v>
      </c>
      <c r="B12" s="7" t="s">
        <v>38</v>
      </c>
      <c r="C12" s="6" t="s">
        <v>14</v>
      </c>
      <c r="D12" s="60">
        <v>90</v>
      </c>
      <c r="E12" s="17">
        <v>0</v>
      </c>
      <c r="F12" s="117">
        <v>0.19</v>
      </c>
      <c r="G12" s="17">
        <v>0</v>
      </c>
      <c r="H12" s="17">
        <v>0</v>
      </c>
      <c r="I12" s="17">
        <v>0</v>
      </c>
      <c r="J12" s="118">
        <v>0</v>
      </c>
      <c r="K12" s="39">
        <v>0.19</v>
      </c>
      <c r="L12" s="118">
        <v>0</v>
      </c>
      <c r="M12" s="118">
        <v>0</v>
      </c>
      <c r="N12" s="118">
        <v>0</v>
      </c>
      <c r="O12" s="119">
        <v>0</v>
      </c>
      <c r="P12" s="41">
        <v>0.19</v>
      </c>
      <c r="Q12" s="119">
        <v>0</v>
      </c>
      <c r="R12" s="119">
        <v>0</v>
      </c>
      <c r="S12" s="119">
        <v>0</v>
      </c>
      <c r="T12" s="164">
        <v>19160</v>
      </c>
      <c r="U12" s="165">
        <v>0.19</v>
      </c>
      <c r="V12" s="164">
        <f t="shared" si="8"/>
        <v>3640.4</v>
      </c>
      <c r="W12" s="166">
        <f t="shared" si="0"/>
        <v>22800.400000000001</v>
      </c>
      <c r="X12" s="102">
        <f t="shared" si="9"/>
        <v>2052036.0000000002</v>
      </c>
      <c r="Y12" s="106">
        <f t="shared" si="1"/>
        <v>8</v>
      </c>
      <c r="Z12" s="107" t="str">
        <f t="shared" si="2"/>
        <v>Alimentación para la Banda invitada especial N°3. Alimentación tipo corriente para cada persona, servida en plato de porcelana y/o empacado, según el siguiente menú</v>
      </c>
      <c r="AA12" s="108" t="str">
        <f t="shared" si="3"/>
        <v>Comida</v>
      </c>
      <c r="AB12" s="108">
        <f t="shared" si="4"/>
        <v>90</v>
      </c>
      <c r="AC12" s="109">
        <v>19160</v>
      </c>
      <c r="AD12" s="110">
        <v>0.19</v>
      </c>
      <c r="AE12" s="109">
        <f t="shared" si="5"/>
        <v>3640.4</v>
      </c>
      <c r="AF12" s="111">
        <f t="shared" si="6"/>
        <v>22800.400000000001</v>
      </c>
      <c r="AG12" s="112">
        <f t="shared" si="7"/>
        <v>2052036.0000000002</v>
      </c>
    </row>
    <row r="13" spans="1:33" ht="27" x14ac:dyDescent="0.2">
      <c r="A13" s="21">
        <v>9</v>
      </c>
      <c r="B13" s="7" t="s">
        <v>39</v>
      </c>
      <c r="C13" s="6" t="s">
        <v>14</v>
      </c>
      <c r="D13" s="60">
        <v>160</v>
      </c>
      <c r="E13" s="17">
        <v>0</v>
      </c>
      <c r="F13" s="117">
        <v>0.19</v>
      </c>
      <c r="G13" s="17">
        <v>0</v>
      </c>
      <c r="H13" s="17">
        <v>0</v>
      </c>
      <c r="I13" s="17">
        <v>0</v>
      </c>
      <c r="J13" s="118">
        <v>0</v>
      </c>
      <c r="K13" s="39">
        <v>0.19</v>
      </c>
      <c r="L13" s="118">
        <v>0</v>
      </c>
      <c r="M13" s="118">
        <v>0</v>
      </c>
      <c r="N13" s="118">
        <v>0</v>
      </c>
      <c r="O13" s="119">
        <v>0</v>
      </c>
      <c r="P13" s="41">
        <v>0.19</v>
      </c>
      <c r="Q13" s="119">
        <v>0</v>
      </c>
      <c r="R13" s="119">
        <v>0</v>
      </c>
      <c r="S13" s="119">
        <v>0</v>
      </c>
      <c r="T13" s="164">
        <v>19160</v>
      </c>
      <c r="U13" s="165">
        <v>0.19</v>
      </c>
      <c r="V13" s="164">
        <f t="shared" si="8"/>
        <v>3640.4</v>
      </c>
      <c r="W13" s="166">
        <f t="shared" si="0"/>
        <v>22800.400000000001</v>
      </c>
      <c r="X13" s="102">
        <f t="shared" si="9"/>
        <v>3648064</v>
      </c>
      <c r="Y13" s="106">
        <f t="shared" si="1"/>
        <v>9</v>
      </c>
      <c r="Z13" s="107" t="str">
        <f t="shared" si="2"/>
        <v>Alimentación para la Banda Municipal de Anapoima. Alimentación tipo corriente para cada persona, servida en plato de porcelana y/o empacado</v>
      </c>
      <c r="AA13" s="108" t="str">
        <f t="shared" si="3"/>
        <v>Comida</v>
      </c>
      <c r="AB13" s="108">
        <f t="shared" si="4"/>
        <v>160</v>
      </c>
      <c r="AC13" s="109">
        <v>19160</v>
      </c>
      <c r="AD13" s="110">
        <v>0.19</v>
      </c>
      <c r="AE13" s="109">
        <f t="shared" si="5"/>
        <v>3640.4</v>
      </c>
      <c r="AF13" s="111">
        <f t="shared" si="6"/>
        <v>22800.400000000001</v>
      </c>
      <c r="AG13" s="112">
        <f t="shared" si="7"/>
        <v>3648064</v>
      </c>
    </row>
    <row r="14" spans="1:33" ht="38.25" x14ac:dyDescent="0.2">
      <c r="A14" s="21">
        <v>10</v>
      </c>
      <c r="B14" s="7" t="s">
        <v>40</v>
      </c>
      <c r="C14" s="6" t="s">
        <v>14</v>
      </c>
      <c r="D14" s="60">
        <v>100</v>
      </c>
      <c r="E14" s="17">
        <v>0</v>
      </c>
      <c r="F14" s="117">
        <v>0.19</v>
      </c>
      <c r="G14" s="17">
        <v>0</v>
      </c>
      <c r="H14" s="17">
        <v>0</v>
      </c>
      <c r="I14" s="17">
        <v>0</v>
      </c>
      <c r="J14" s="118">
        <v>0</v>
      </c>
      <c r="K14" s="39">
        <v>0.19</v>
      </c>
      <c r="L14" s="118">
        <v>0</v>
      </c>
      <c r="M14" s="118">
        <v>0</v>
      </c>
      <c r="N14" s="118">
        <v>0</v>
      </c>
      <c r="O14" s="119">
        <v>0</v>
      </c>
      <c r="P14" s="41">
        <v>0.19</v>
      </c>
      <c r="Q14" s="119">
        <v>0</v>
      </c>
      <c r="R14" s="119">
        <v>0</v>
      </c>
      <c r="S14" s="119">
        <v>0</v>
      </c>
      <c r="T14" s="164">
        <v>19160</v>
      </c>
      <c r="U14" s="165">
        <v>0.19</v>
      </c>
      <c r="V14" s="164">
        <f t="shared" si="8"/>
        <v>3640.4</v>
      </c>
      <c r="W14" s="166">
        <f t="shared" si="0"/>
        <v>22800.400000000001</v>
      </c>
      <c r="X14" s="102">
        <f t="shared" si="9"/>
        <v>2280040</v>
      </c>
      <c r="Y14" s="106"/>
      <c r="Z14" s="107" t="str">
        <f t="shared" ref="Z14:AB17" si="10">+B14</f>
        <v>Alimentación para unidades de apoyo externo que prestarán servicio en el evento (refuerzos). Alimentación tipo corriente para cada persona, servida en plato de porcelana y/o empacado</v>
      </c>
      <c r="AA14" s="108" t="str">
        <f t="shared" si="10"/>
        <v>Comida</v>
      </c>
      <c r="AB14" s="108">
        <f t="shared" si="10"/>
        <v>100</v>
      </c>
      <c r="AC14" s="109">
        <v>19160</v>
      </c>
      <c r="AD14" s="110">
        <v>0.19</v>
      </c>
      <c r="AE14" s="109">
        <f t="shared" si="5"/>
        <v>3640.4</v>
      </c>
      <c r="AF14" s="111">
        <f t="shared" si="6"/>
        <v>22800.400000000001</v>
      </c>
      <c r="AG14" s="112">
        <f t="shared" si="7"/>
        <v>2280040</v>
      </c>
    </row>
    <row r="15" spans="1:33" ht="63.75" x14ac:dyDescent="0.2">
      <c r="A15" s="21">
        <v>11</v>
      </c>
      <c r="B15" s="7" t="s">
        <v>41</v>
      </c>
      <c r="C15" s="6" t="s">
        <v>14</v>
      </c>
      <c r="D15" s="60">
        <v>416</v>
      </c>
      <c r="E15" s="17">
        <v>0</v>
      </c>
      <c r="F15" s="117">
        <v>0.19</v>
      </c>
      <c r="G15" s="17">
        <v>0</v>
      </c>
      <c r="H15" s="17">
        <v>0</v>
      </c>
      <c r="I15" s="17">
        <v>0</v>
      </c>
      <c r="J15" s="118">
        <v>0</v>
      </c>
      <c r="K15" s="39">
        <v>0.19</v>
      </c>
      <c r="L15" s="118">
        <v>0</v>
      </c>
      <c r="M15" s="118">
        <v>0</v>
      </c>
      <c r="N15" s="118">
        <v>0</v>
      </c>
      <c r="O15" s="119">
        <v>0</v>
      </c>
      <c r="P15" s="41">
        <v>0.19</v>
      </c>
      <c r="Q15" s="119">
        <v>0</v>
      </c>
      <c r="R15" s="119">
        <v>0</v>
      </c>
      <c r="S15" s="119">
        <v>0</v>
      </c>
      <c r="T15" s="164">
        <v>19160</v>
      </c>
      <c r="U15" s="165">
        <v>0.19</v>
      </c>
      <c r="V15" s="164">
        <f t="shared" si="8"/>
        <v>3640.4</v>
      </c>
      <c r="W15" s="166">
        <f t="shared" si="0"/>
        <v>22800.400000000001</v>
      </c>
      <c r="X15" s="102">
        <f t="shared" si="9"/>
        <v>9484966.4000000004</v>
      </c>
      <c r="Y15" s="106"/>
      <c r="Z15" s="107" t="str">
        <f t="shared" si="10"/>
        <v>Alimentación para Guías de Apoyo. Alimentación tipo corriente para 52 guías (estudiantes que prestan servicio social, 2 guías por delegación y 2 guías de apoyo a la coordinación del evento), servida en plato de porcelana y/o empacado en el mismo lugar donde recibirá la alimentación la agrupación asignada (cuando corresponda</v>
      </c>
      <c r="AA15" s="108" t="str">
        <f t="shared" si="10"/>
        <v>Comida</v>
      </c>
      <c r="AB15" s="108">
        <f t="shared" si="10"/>
        <v>416</v>
      </c>
      <c r="AC15" s="109">
        <v>19160</v>
      </c>
      <c r="AD15" s="110">
        <v>0.19</v>
      </c>
      <c r="AE15" s="109">
        <f t="shared" si="5"/>
        <v>3640.4</v>
      </c>
      <c r="AF15" s="111">
        <f t="shared" si="6"/>
        <v>22800.400000000001</v>
      </c>
      <c r="AG15" s="112">
        <f t="shared" si="7"/>
        <v>9484966.4000000004</v>
      </c>
    </row>
    <row r="16" spans="1:33" ht="54" x14ac:dyDescent="0.2">
      <c r="A16" s="21">
        <v>12</v>
      </c>
      <c r="B16" s="7" t="s">
        <v>42</v>
      </c>
      <c r="C16" s="6" t="s">
        <v>14</v>
      </c>
      <c r="D16" s="60">
        <v>300</v>
      </c>
      <c r="E16" s="17">
        <v>0</v>
      </c>
      <c r="F16" s="117">
        <v>0.19</v>
      </c>
      <c r="G16" s="17">
        <v>0</v>
      </c>
      <c r="H16" s="17">
        <v>0</v>
      </c>
      <c r="I16" s="17">
        <v>0</v>
      </c>
      <c r="J16" s="118">
        <v>0</v>
      </c>
      <c r="K16" s="39">
        <v>0.19</v>
      </c>
      <c r="L16" s="118">
        <v>0</v>
      </c>
      <c r="M16" s="118">
        <v>0</v>
      </c>
      <c r="N16" s="118">
        <v>0</v>
      </c>
      <c r="O16" s="119">
        <v>0</v>
      </c>
      <c r="P16" s="41">
        <v>0.19</v>
      </c>
      <c r="Q16" s="119">
        <v>0</v>
      </c>
      <c r="R16" s="119">
        <v>0</v>
      </c>
      <c r="S16" s="119">
        <v>0</v>
      </c>
      <c r="T16" s="164">
        <v>19160</v>
      </c>
      <c r="U16" s="165">
        <v>0.19</v>
      </c>
      <c r="V16" s="164">
        <f t="shared" si="8"/>
        <v>3640.4</v>
      </c>
      <c r="W16" s="166">
        <f t="shared" si="0"/>
        <v>22800.400000000001</v>
      </c>
      <c r="X16" s="102">
        <f t="shared" si="9"/>
        <v>6840120</v>
      </c>
      <c r="Y16" s="106"/>
      <c r="Z16" s="107" t="str">
        <f t="shared" si="10"/>
        <v xml:space="preserve">Alimentación para personal de apoyo en logística. Alimentación tipo desayuno, almuerzo o cena según necesidad del servicio, para personal de apoyo logístico (no contratado) durante el desarrollo del evento, servida en empaque biodegradable, dicha alimentación deberá ser entregada en la Casa de la Cultura </v>
      </c>
      <c r="AA16" s="108" t="str">
        <f t="shared" si="10"/>
        <v>Comida</v>
      </c>
      <c r="AB16" s="108">
        <f t="shared" si="10"/>
        <v>300</v>
      </c>
      <c r="AC16" s="109">
        <v>19160</v>
      </c>
      <c r="AD16" s="110">
        <v>0.19</v>
      </c>
      <c r="AE16" s="109">
        <f t="shared" si="5"/>
        <v>3640.4</v>
      </c>
      <c r="AF16" s="111">
        <f t="shared" si="6"/>
        <v>22800.400000000001</v>
      </c>
      <c r="AG16" s="112">
        <f t="shared" si="7"/>
        <v>6840120</v>
      </c>
    </row>
    <row r="17" spans="1:33" ht="54" x14ac:dyDescent="0.2">
      <c r="A17" s="21">
        <v>13</v>
      </c>
      <c r="B17" s="7" t="s">
        <v>43</v>
      </c>
      <c r="C17" s="6" t="s">
        <v>24</v>
      </c>
      <c r="D17" s="60">
        <v>150</v>
      </c>
      <c r="E17" s="17">
        <v>0</v>
      </c>
      <c r="F17" s="117">
        <v>0.19</v>
      </c>
      <c r="G17" s="17">
        <v>0</v>
      </c>
      <c r="H17" s="17">
        <v>0</v>
      </c>
      <c r="I17" s="17">
        <v>0</v>
      </c>
      <c r="J17" s="118">
        <v>0</v>
      </c>
      <c r="K17" s="39">
        <v>0.19</v>
      </c>
      <c r="L17" s="118">
        <v>0</v>
      </c>
      <c r="M17" s="118">
        <v>0</v>
      </c>
      <c r="N17" s="118">
        <v>0</v>
      </c>
      <c r="O17" s="119">
        <v>0</v>
      </c>
      <c r="P17" s="41">
        <v>0.19</v>
      </c>
      <c r="Q17" s="119">
        <v>0</v>
      </c>
      <c r="R17" s="119">
        <v>0</v>
      </c>
      <c r="S17" s="119">
        <v>0</v>
      </c>
      <c r="T17" s="164">
        <v>17647</v>
      </c>
      <c r="U17" s="165">
        <v>0.19</v>
      </c>
      <c r="V17" s="164">
        <f t="shared" si="8"/>
        <v>3352.93</v>
      </c>
      <c r="W17" s="166">
        <f t="shared" si="0"/>
        <v>20999.93</v>
      </c>
      <c r="X17" s="102">
        <f t="shared" si="9"/>
        <v>3149989.5</v>
      </c>
      <c r="Y17" s="106"/>
      <c r="Z17" s="107" t="str">
        <f t="shared" si="10"/>
        <v>Refrigerios para participantes de Procesos Públicos de Formación Artística de Anapoima – PPFA para el Desfile Folclórico de Comparsas. Refrigerios entregados en la Casa de La Cultura – Casa de La Paz, para integrantes de los Procesos Públicos de Formación Artística que participen en el Desfile Folclórico de Comparsas,</v>
      </c>
      <c r="AA17" s="108" t="str">
        <f t="shared" si="10"/>
        <v>Refrigerio</v>
      </c>
      <c r="AB17" s="108">
        <f t="shared" si="10"/>
        <v>150</v>
      </c>
      <c r="AC17" s="109">
        <v>17647</v>
      </c>
      <c r="AD17" s="110">
        <v>0.19</v>
      </c>
      <c r="AE17" s="109">
        <f t="shared" si="5"/>
        <v>3352.93</v>
      </c>
      <c r="AF17" s="111">
        <f t="shared" si="6"/>
        <v>20999.93</v>
      </c>
      <c r="AG17" s="112">
        <f t="shared" si="7"/>
        <v>3149989.5</v>
      </c>
    </row>
    <row r="18" spans="1:33" ht="38.25" x14ac:dyDescent="0.2">
      <c r="A18" s="21">
        <v>14</v>
      </c>
      <c r="B18" s="7" t="s">
        <v>44</v>
      </c>
      <c r="C18" s="6" t="s">
        <v>25</v>
      </c>
      <c r="D18" s="60">
        <v>6927</v>
      </c>
      <c r="E18" s="17">
        <v>0</v>
      </c>
      <c r="F18" s="117">
        <v>0</v>
      </c>
      <c r="G18" s="17">
        <v>0</v>
      </c>
      <c r="H18" s="17">
        <v>0</v>
      </c>
      <c r="I18" s="17">
        <v>0</v>
      </c>
      <c r="J18" s="118">
        <v>0</v>
      </c>
      <c r="K18" s="39">
        <v>0</v>
      </c>
      <c r="L18" s="118">
        <v>0</v>
      </c>
      <c r="M18" s="118">
        <v>0</v>
      </c>
      <c r="N18" s="118">
        <v>0</v>
      </c>
      <c r="O18" s="119">
        <v>0</v>
      </c>
      <c r="P18" s="41">
        <v>0</v>
      </c>
      <c r="Q18" s="119">
        <v>0</v>
      </c>
      <c r="R18" s="119">
        <v>0</v>
      </c>
      <c r="S18" s="119">
        <v>0</v>
      </c>
      <c r="T18" s="164">
        <v>680</v>
      </c>
      <c r="U18" s="165">
        <v>0</v>
      </c>
      <c r="V18" s="164">
        <f t="shared" si="8"/>
        <v>0</v>
      </c>
      <c r="W18" s="166">
        <f t="shared" si="0"/>
        <v>680</v>
      </c>
      <c r="X18" s="102">
        <f t="shared" si="9"/>
        <v>4710360</v>
      </c>
      <c r="Y18" s="106"/>
      <c r="Z18" s="107" t="str">
        <f t="shared" ref="Z18:Z49" si="11">+B18</f>
        <v>Agua en Bolsa para participantes. Para participantes en todas las actividades programadas (Presentaciones en tarima, encuentros culturales, verbena folclórica, desfile de comparsas</v>
      </c>
      <c r="AA18" s="108" t="str">
        <f t="shared" ref="AA18:AA49" si="12">+C18</f>
        <v>Bolsa</v>
      </c>
      <c r="AB18" s="108">
        <v>6927</v>
      </c>
      <c r="AC18" s="109">
        <v>680</v>
      </c>
      <c r="AD18" s="110">
        <v>0</v>
      </c>
      <c r="AE18" s="109">
        <f t="shared" ref="AE18" si="13">AC18*AD18</f>
        <v>0</v>
      </c>
      <c r="AF18" s="111">
        <f t="shared" ref="AF18" si="14">AC18+AE18</f>
        <v>680</v>
      </c>
      <c r="AG18" s="112">
        <f t="shared" ref="AG18" si="15">AF18*AB18</f>
        <v>4710360</v>
      </c>
    </row>
    <row r="19" spans="1:33" s="91" customFormat="1" x14ac:dyDescent="0.2">
      <c r="A19" s="32"/>
      <c r="B19" s="35" t="s">
        <v>21</v>
      </c>
      <c r="C19" s="83"/>
      <c r="D19" s="83"/>
      <c r="E19" s="84"/>
      <c r="F19" s="44" t="s">
        <v>30</v>
      </c>
      <c r="G19" s="37"/>
      <c r="H19" s="37"/>
      <c r="I19" s="37"/>
      <c r="J19" s="37"/>
      <c r="K19" s="45"/>
      <c r="L19" s="37"/>
      <c r="M19" s="37"/>
      <c r="N19" s="37"/>
      <c r="O19" s="37"/>
      <c r="P19" s="45"/>
      <c r="Q19" s="37"/>
      <c r="R19" s="37"/>
      <c r="S19" s="37"/>
      <c r="T19" s="37"/>
      <c r="U19" s="45"/>
      <c r="V19" s="37"/>
      <c r="W19" s="37"/>
      <c r="X19" s="37"/>
      <c r="Y19" s="85"/>
      <c r="Z19" s="86" t="str">
        <f t="shared" si="11"/>
        <v>APOYO LOGISTICO Y OPERATIVO</v>
      </c>
      <c r="AA19" s="83">
        <f t="shared" si="12"/>
        <v>0</v>
      </c>
      <c r="AB19" s="83">
        <f t="shared" ref="AB19:AB24" si="16">+D19</f>
        <v>0</v>
      </c>
      <c r="AC19" s="87"/>
      <c r="AD19" s="88"/>
      <c r="AE19" s="87"/>
      <c r="AF19" s="89"/>
      <c r="AG19" s="90"/>
    </row>
    <row r="20" spans="1:33" ht="67.5" x14ac:dyDescent="0.2">
      <c r="A20" s="21">
        <v>15</v>
      </c>
      <c r="B20" s="8" t="s">
        <v>45</v>
      </c>
      <c r="C20" s="6" t="s">
        <v>15</v>
      </c>
      <c r="D20" s="6">
        <v>1</v>
      </c>
      <c r="E20" s="17">
        <v>16800000</v>
      </c>
      <c r="F20" s="36">
        <v>0</v>
      </c>
      <c r="G20" s="38">
        <f>E20*F20</f>
        <v>0</v>
      </c>
      <c r="H20" s="38">
        <f t="shared" ref="H20:H67" si="17">E20+G20</f>
        <v>16800000</v>
      </c>
      <c r="I20" s="38">
        <f t="shared" ref="I20:I67" si="18">H20*D20</f>
        <v>16800000</v>
      </c>
      <c r="J20" s="40">
        <v>16700000</v>
      </c>
      <c r="K20" s="39">
        <v>0</v>
      </c>
      <c r="L20" s="40">
        <f t="shared" ref="L20:L70" si="19">J20*K20</f>
        <v>0</v>
      </c>
      <c r="M20" s="40">
        <f t="shared" ref="M20:M70" si="20">J20+L20</f>
        <v>16700000</v>
      </c>
      <c r="N20" s="40">
        <f t="shared" ref="N20:N70" si="21">M20*D20</f>
        <v>16700000</v>
      </c>
      <c r="O20" s="42">
        <v>17500000</v>
      </c>
      <c r="P20" s="41">
        <v>0</v>
      </c>
      <c r="Q20" s="42">
        <f t="shared" ref="Q20:Q70" si="22">O20*P20</f>
        <v>0</v>
      </c>
      <c r="R20" s="42">
        <f t="shared" ref="R20:R70" si="23">O20+Q20</f>
        <v>17500000</v>
      </c>
      <c r="S20" s="42">
        <f t="shared" ref="S20:S70" si="24">R20*D20</f>
        <v>17500000</v>
      </c>
      <c r="T20" s="102">
        <v>0</v>
      </c>
      <c r="U20" s="103">
        <v>0</v>
      </c>
      <c r="V20" s="102">
        <v>0</v>
      </c>
      <c r="W20" s="102">
        <v>0</v>
      </c>
      <c r="X20" s="102">
        <v>0</v>
      </c>
      <c r="Y20" s="106"/>
      <c r="Z20" s="107" t="str">
        <f t="shared" si="11"/>
        <v>Servicio de Transporte de pasajeros para integrantes de Banda Musical Especial invitada N°1. Servicio especial de transporte de pasajeros para 40 personas que conformarán la delegación de la Banda Especial invitada.  Recorrido Corregimiento de Laguneta (Ciénaga de Oro - Cordoba) / Anapoima y V/sa. y transporte interno dentro del Municipio de Anapoima durante los 3 días de evento</v>
      </c>
      <c r="AA20" s="108" t="str">
        <f t="shared" si="12"/>
        <v>Global</v>
      </c>
      <c r="AB20" s="108">
        <f t="shared" si="16"/>
        <v>1</v>
      </c>
      <c r="AC20" s="109">
        <f>(E20+J20+O20)/3</f>
        <v>17000000</v>
      </c>
      <c r="AD20" s="110">
        <f t="shared" ref="AD20:AD69" si="25">P20</f>
        <v>0</v>
      </c>
      <c r="AE20" s="109">
        <f t="shared" si="5"/>
        <v>0</v>
      </c>
      <c r="AF20" s="111">
        <f t="shared" si="6"/>
        <v>17000000</v>
      </c>
      <c r="AG20" s="112">
        <f t="shared" si="7"/>
        <v>17000000</v>
      </c>
    </row>
    <row r="21" spans="1:33" ht="63.75" x14ac:dyDescent="0.2">
      <c r="A21" s="21">
        <v>16</v>
      </c>
      <c r="B21" s="8" t="s">
        <v>46</v>
      </c>
      <c r="C21" s="6" t="s">
        <v>15</v>
      </c>
      <c r="D21" s="6">
        <v>1</v>
      </c>
      <c r="E21" s="17">
        <v>6500000</v>
      </c>
      <c r="F21" s="36">
        <v>0</v>
      </c>
      <c r="G21" s="38">
        <f t="shared" ref="G21:G76" si="26">E21*F21</f>
        <v>0</v>
      </c>
      <c r="H21" s="38">
        <f t="shared" si="17"/>
        <v>6500000</v>
      </c>
      <c r="I21" s="38">
        <f t="shared" si="18"/>
        <v>6500000</v>
      </c>
      <c r="J21" s="40">
        <v>5300000</v>
      </c>
      <c r="K21" s="39">
        <v>0</v>
      </c>
      <c r="L21" s="40">
        <f t="shared" si="19"/>
        <v>0</v>
      </c>
      <c r="M21" s="40">
        <f t="shared" si="20"/>
        <v>5300000</v>
      </c>
      <c r="N21" s="40">
        <f t="shared" si="21"/>
        <v>5300000</v>
      </c>
      <c r="O21" s="42">
        <v>6200000</v>
      </c>
      <c r="P21" s="41">
        <v>0</v>
      </c>
      <c r="Q21" s="42">
        <f t="shared" si="22"/>
        <v>0</v>
      </c>
      <c r="R21" s="42">
        <f t="shared" si="23"/>
        <v>6200000</v>
      </c>
      <c r="S21" s="42">
        <f t="shared" si="24"/>
        <v>6200000</v>
      </c>
      <c r="T21" s="102">
        <v>0</v>
      </c>
      <c r="U21" s="103">
        <v>0</v>
      </c>
      <c r="V21" s="102">
        <v>0</v>
      </c>
      <c r="W21" s="102">
        <v>0</v>
      </c>
      <c r="X21" s="102">
        <v>0</v>
      </c>
      <c r="Y21" s="106"/>
      <c r="Z21" s="107" t="str">
        <f t="shared" si="11"/>
        <v>Servicio de Transporte de carga para Banda Musical Especial invitada N°1. Servicio de transporte en camión para transportar los Instrumentos de la Banda desde el lugar de origen hasta el Municipio de Anapoima y viceversa y para transporte de instrumentos dentro del Municipio de Anapoima durante los 3 días de programación del evento</v>
      </c>
      <c r="AA21" s="108" t="str">
        <f t="shared" si="12"/>
        <v>Global</v>
      </c>
      <c r="AB21" s="108">
        <f t="shared" si="16"/>
        <v>1</v>
      </c>
      <c r="AC21" s="109">
        <f>(E21+J21+O21)/3</f>
        <v>6000000</v>
      </c>
      <c r="AD21" s="110">
        <f t="shared" si="25"/>
        <v>0</v>
      </c>
      <c r="AE21" s="109">
        <f t="shared" si="5"/>
        <v>0</v>
      </c>
      <c r="AF21" s="111">
        <f t="shared" si="6"/>
        <v>6000000</v>
      </c>
      <c r="AG21" s="112">
        <f t="shared" si="7"/>
        <v>6000000</v>
      </c>
    </row>
    <row r="22" spans="1:33" ht="89.25" x14ac:dyDescent="0.2">
      <c r="A22" s="21">
        <v>17</v>
      </c>
      <c r="B22" s="8" t="s">
        <v>47</v>
      </c>
      <c r="C22" s="6" t="s">
        <v>15</v>
      </c>
      <c r="D22" s="6">
        <v>1</v>
      </c>
      <c r="E22" s="17">
        <v>21000000</v>
      </c>
      <c r="F22" s="36">
        <v>0</v>
      </c>
      <c r="G22" s="38">
        <f t="shared" si="26"/>
        <v>0</v>
      </c>
      <c r="H22" s="38">
        <f t="shared" si="17"/>
        <v>21000000</v>
      </c>
      <c r="I22" s="38">
        <f t="shared" si="18"/>
        <v>21000000</v>
      </c>
      <c r="J22" s="40">
        <v>18500000</v>
      </c>
      <c r="K22" s="39">
        <v>0</v>
      </c>
      <c r="L22" s="40">
        <f t="shared" si="19"/>
        <v>0</v>
      </c>
      <c r="M22" s="40">
        <f t="shared" si="20"/>
        <v>18500000</v>
      </c>
      <c r="N22" s="40">
        <f t="shared" si="21"/>
        <v>18500000</v>
      </c>
      <c r="O22" s="42">
        <v>20500000</v>
      </c>
      <c r="P22" s="41">
        <v>0</v>
      </c>
      <c r="Q22" s="42">
        <f t="shared" si="22"/>
        <v>0</v>
      </c>
      <c r="R22" s="42">
        <f t="shared" si="23"/>
        <v>20500000</v>
      </c>
      <c r="S22" s="42">
        <f t="shared" si="24"/>
        <v>20500000</v>
      </c>
      <c r="T22" s="102">
        <v>0</v>
      </c>
      <c r="U22" s="103">
        <v>0</v>
      </c>
      <c r="V22" s="102">
        <v>0</v>
      </c>
      <c r="W22" s="102">
        <v>0</v>
      </c>
      <c r="X22" s="102">
        <v>0</v>
      </c>
      <c r="Y22" s="106"/>
      <c r="Z22" s="107" t="str">
        <f t="shared" si="11"/>
        <v>Servicio de Transporte de pasajeros para integrantes de Banda Musical Especial invitada N°2. Servicio especial de transporte de pasajeros, mínimo dos (02) buses para 70 personas que conformarán la delegación de la Banda Especial invitada.  Recorrido de Bogotá D.C. y municipios circunvecinos Chía, Cajicá, Cota, Funza, Mosquera, Madrid, La Calera, Choachí, Soacha y Sibaté / Anapoima y V/sa. y transporte interno dentro del Municipio de Anapoima durante los días viernes y sábado</v>
      </c>
      <c r="AA22" s="108" t="str">
        <f t="shared" si="12"/>
        <v>Global</v>
      </c>
      <c r="AB22" s="108">
        <f t="shared" si="16"/>
        <v>1</v>
      </c>
      <c r="AC22" s="109">
        <f>(E22+J22+O22)/3</f>
        <v>20000000</v>
      </c>
      <c r="AD22" s="110">
        <f t="shared" si="25"/>
        <v>0</v>
      </c>
      <c r="AE22" s="109">
        <f t="shared" si="5"/>
        <v>0</v>
      </c>
      <c r="AF22" s="111">
        <f t="shared" si="6"/>
        <v>20000000</v>
      </c>
      <c r="AG22" s="112">
        <f t="shared" si="7"/>
        <v>20000000</v>
      </c>
    </row>
    <row r="23" spans="1:33" ht="63.75" x14ac:dyDescent="0.2">
      <c r="A23" s="21">
        <v>18</v>
      </c>
      <c r="B23" s="8" t="s">
        <v>48</v>
      </c>
      <c r="C23" s="6" t="s">
        <v>15</v>
      </c>
      <c r="D23" s="6">
        <v>1</v>
      </c>
      <c r="E23" s="17">
        <v>5500000</v>
      </c>
      <c r="F23" s="36">
        <v>0</v>
      </c>
      <c r="G23" s="38">
        <f t="shared" si="26"/>
        <v>0</v>
      </c>
      <c r="H23" s="38">
        <f t="shared" si="17"/>
        <v>5500000</v>
      </c>
      <c r="I23" s="38">
        <f t="shared" si="18"/>
        <v>5500000</v>
      </c>
      <c r="J23" s="40">
        <v>4200000</v>
      </c>
      <c r="K23" s="39">
        <v>0</v>
      </c>
      <c r="L23" s="40">
        <f t="shared" si="19"/>
        <v>0</v>
      </c>
      <c r="M23" s="40">
        <f t="shared" si="20"/>
        <v>4200000</v>
      </c>
      <c r="N23" s="40">
        <f t="shared" si="21"/>
        <v>4200000</v>
      </c>
      <c r="O23" s="42">
        <v>5300000</v>
      </c>
      <c r="P23" s="41">
        <v>0</v>
      </c>
      <c r="Q23" s="42">
        <f t="shared" si="22"/>
        <v>0</v>
      </c>
      <c r="R23" s="42">
        <f t="shared" si="23"/>
        <v>5300000</v>
      </c>
      <c r="S23" s="42">
        <f t="shared" si="24"/>
        <v>5300000</v>
      </c>
      <c r="T23" s="102">
        <v>0</v>
      </c>
      <c r="U23" s="103">
        <v>0</v>
      </c>
      <c r="V23" s="102">
        <v>0</v>
      </c>
      <c r="W23" s="102">
        <v>0</v>
      </c>
      <c r="X23" s="102">
        <v>0</v>
      </c>
      <c r="Y23" s="106"/>
      <c r="Z23" s="107" t="str">
        <f t="shared" si="11"/>
        <v xml:space="preserve">Servicio de Transporte de carga para Banda Musical Especial invitada N°2. Servicio de transporte en camión para transportar los Instrumentos de la Banda desde el lugar de origen hasta el Municipio de Anapoima y viceversa y para transporte de instrumentos dentro del Municipio de Anapoima durante los 2 días de programación del evento. </v>
      </c>
      <c r="AA23" s="108" t="str">
        <f t="shared" si="12"/>
        <v>Global</v>
      </c>
      <c r="AB23" s="108">
        <f t="shared" si="16"/>
        <v>1</v>
      </c>
      <c r="AC23" s="109">
        <f>(E23+J23+O23)/3</f>
        <v>5000000</v>
      </c>
      <c r="AD23" s="110">
        <f t="shared" si="25"/>
        <v>0</v>
      </c>
      <c r="AE23" s="109">
        <f t="shared" si="5"/>
        <v>0</v>
      </c>
      <c r="AF23" s="111">
        <f t="shared" si="6"/>
        <v>5000000</v>
      </c>
      <c r="AG23" s="112">
        <f t="shared" si="7"/>
        <v>5000000</v>
      </c>
    </row>
    <row r="24" spans="1:33" ht="67.5" x14ac:dyDescent="0.2">
      <c r="A24" s="21">
        <v>19</v>
      </c>
      <c r="B24" s="8" t="s">
        <v>49</v>
      </c>
      <c r="C24" s="6" t="s">
        <v>15</v>
      </c>
      <c r="D24" s="6">
        <v>1</v>
      </c>
      <c r="E24" s="17">
        <v>5500000</v>
      </c>
      <c r="F24" s="36">
        <v>0</v>
      </c>
      <c r="G24" s="38">
        <f t="shared" si="26"/>
        <v>0</v>
      </c>
      <c r="H24" s="38">
        <f t="shared" si="17"/>
        <v>5500000</v>
      </c>
      <c r="I24" s="38">
        <f t="shared" si="18"/>
        <v>5500000</v>
      </c>
      <c r="J24" s="40">
        <v>4200000</v>
      </c>
      <c r="K24" s="39">
        <v>0</v>
      </c>
      <c r="L24" s="40">
        <f t="shared" si="19"/>
        <v>0</v>
      </c>
      <c r="M24" s="40">
        <f t="shared" si="20"/>
        <v>4200000</v>
      </c>
      <c r="N24" s="40">
        <f t="shared" si="21"/>
        <v>4200000</v>
      </c>
      <c r="O24" s="42">
        <v>5300000</v>
      </c>
      <c r="P24" s="41">
        <v>0</v>
      </c>
      <c r="Q24" s="42">
        <f t="shared" si="22"/>
        <v>0</v>
      </c>
      <c r="R24" s="42">
        <f t="shared" si="23"/>
        <v>5300000</v>
      </c>
      <c r="S24" s="42">
        <f t="shared" si="24"/>
        <v>5300000</v>
      </c>
      <c r="T24" s="102">
        <v>0</v>
      </c>
      <c r="U24" s="103">
        <v>0</v>
      </c>
      <c r="V24" s="102">
        <v>0</v>
      </c>
      <c r="W24" s="102">
        <v>0</v>
      </c>
      <c r="X24" s="102">
        <v>0</v>
      </c>
      <c r="Y24" s="106"/>
      <c r="Z24" s="107" t="str">
        <f t="shared" si="11"/>
        <v>Servicio de Transporte de pasajeros para integrantes de Banda Musical Especial invitada N°3. Servicio especial de transporte de pasajeros, mínimo un (01) bus para 30 personas que conformarán la delegación de la Banda Especial invitada.  Recorrido de Bogotá D.C. / Anapoima y V/sa. y transporte interno dentro del Municipio de Anapoima durante los días domingo y lunes</v>
      </c>
      <c r="AA24" s="108" t="str">
        <f t="shared" si="12"/>
        <v>Global</v>
      </c>
      <c r="AB24" s="108">
        <f t="shared" si="16"/>
        <v>1</v>
      </c>
      <c r="AC24" s="109">
        <f>(E24+J24+O24)/3</f>
        <v>5000000</v>
      </c>
      <c r="AD24" s="110">
        <f t="shared" si="25"/>
        <v>0</v>
      </c>
      <c r="AE24" s="109">
        <f t="shared" si="5"/>
        <v>0</v>
      </c>
      <c r="AF24" s="111">
        <f t="shared" si="6"/>
        <v>5000000</v>
      </c>
      <c r="AG24" s="112">
        <f t="shared" si="7"/>
        <v>5000000</v>
      </c>
    </row>
    <row r="25" spans="1:33" ht="63.75" x14ac:dyDescent="0.2">
      <c r="A25" s="21">
        <v>20</v>
      </c>
      <c r="B25" s="8" t="s">
        <v>50</v>
      </c>
      <c r="C25" s="6" t="s">
        <v>26</v>
      </c>
      <c r="D25" s="6">
        <v>3</v>
      </c>
      <c r="E25" s="17">
        <v>0</v>
      </c>
      <c r="F25" s="36">
        <v>0</v>
      </c>
      <c r="G25" s="38">
        <f t="shared" si="26"/>
        <v>0</v>
      </c>
      <c r="H25" s="38">
        <f t="shared" si="17"/>
        <v>0</v>
      </c>
      <c r="I25" s="38">
        <f t="shared" si="18"/>
        <v>0</v>
      </c>
      <c r="J25" s="40">
        <v>0</v>
      </c>
      <c r="K25" s="39">
        <v>0</v>
      </c>
      <c r="L25" s="40">
        <f t="shared" si="19"/>
        <v>0</v>
      </c>
      <c r="M25" s="40">
        <f t="shared" si="20"/>
        <v>0</v>
      </c>
      <c r="N25" s="40">
        <f t="shared" si="21"/>
        <v>0</v>
      </c>
      <c r="O25" s="42">
        <v>0</v>
      </c>
      <c r="P25" s="41">
        <v>0</v>
      </c>
      <c r="Q25" s="42">
        <f t="shared" si="22"/>
        <v>0</v>
      </c>
      <c r="R25" s="42">
        <f t="shared" si="23"/>
        <v>0</v>
      </c>
      <c r="S25" s="42">
        <f t="shared" si="24"/>
        <v>0</v>
      </c>
      <c r="T25" s="167">
        <v>3699000</v>
      </c>
      <c r="U25" s="165">
        <v>0</v>
      </c>
      <c r="V25" s="167">
        <f t="shared" ref="V25:V44" si="27">T25*U25</f>
        <v>0</v>
      </c>
      <c r="W25" s="168">
        <f t="shared" ref="W25:W44" si="28">T25+V25</f>
        <v>3699000</v>
      </c>
      <c r="X25" s="102">
        <f>+W25*D25</f>
        <v>11097000</v>
      </c>
      <c r="Y25" s="106"/>
      <c r="Z25" s="107" t="str">
        <f t="shared" si="11"/>
        <v>Servicio de transporte de pasajeros, interno municipal. Servicio disponible de dos (02) microbuses para transporte municipal de pasajeros todo costo, por tres (03) días, afiliado a empresa legalmente constituida de transporte terrestre, para transportar a delegaciones y personal interno de apoyo para las actividades incluidas en la programación del Evento</v>
      </c>
      <c r="AA25" s="108" t="str">
        <f t="shared" si="12"/>
        <v>Día</v>
      </c>
      <c r="AB25" s="113">
        <v>3</v>
      </c>
      <c r="AC25" s="114">
        <v>3699000</v>
      </c>
      <c r="AD25" s="110">
        <v>0</v>
      </c>
      <c r="AE25" s="114">
        <f t="shared" si="5"/>
        <v>0</v>
      </c>
      <c r="AF25" s="115">
        <f t="shared" si="6"/>
        <v>3699000</v>
      </c>
      <c r="AG25" s="112">
        <f t="shared" si="7"/>
        <v>11097000</v>
      </c>
    </row>
    <row r="26" spans="1:33" ht="63.75" x14ac:dyDescent="0.2">
      <c r="A26" s="21">
        <v>21</v>
      </c>
      <c r="B26" s="8" t="s">
        <v>51</v>
      </c>
      <c r="C26" s="6" t="s">
        <v>26</v>
      </c>
      <c r="D26" s="6">
        <v>6</v>
      </c>
      <c r="E26" s="17">
        <v>0</v>
      </c>
      <c r="F26" s="36">
        <v>0</v>
      </c>
      <c r="G26" s="38">
        <f t="shared" ref="G26:G37" si="29">E26*F26</f>
        <v>0</v>
      </c>
      <c r="H26" s="38">
        <f t="shared" ref="H26:H37" si="30">E26+G26</f>
        <v>0</v>
      </c>
      <c r="I26" s="38">
        <f t="shared" ref="I26:I37" si="31">H26*D26</f>
        <v>0</v>
      </c>
      <c r="J26" s="40">
        <v>0</v>
      </c>
      <c r="K26" s="39">
        <v>0</v>
      </c>
      <c r="L26" s="40">
        <f t="shared" ref="L26:L37" si="32">J26*K26</f>
        <v>0</v>
      </c>
      <c r="M26" s="40">
        <f t="shared" ref="M26:M37" si="33">J26+L26</f>
        <v>0</v>
      </c>
      <c r="N26" s="40">
        <f t="shared" ref="N26:N37" si="34">M26*D26</f>
        <v>0</v>
      </c>
      <c r="O26" s="42">
        <v>0</v>
      </c>
      <c r="P26" s="41">
        <v>0</v>
      </c>
      <c r="Q26" s="42">
        <f t="shared" si="22"/>
        <v>0</v>
      </c>
      <c r="R26" s="42">
        <f t="shared" si="23"/>
        <v>0</v>
      </c>
      <c r="S26" s="42">
        <f t="shared" si="24"/>
        <v>0</v>
      </c>
      <c r="T26" s="164">
        <v>362000</v>
      </c>
      <c r="U26" s="165">
        <v>0</v>
      </c>
      <c r="V26" s="164">
        <f t="shared" si="27"/>
        <v>0</v>
      </c>
      <c r="W26" s="166">
        <f t="shared" si="28"/>
        <v>362000</v>
      </c>
      <c r="X26" s="102">
        <f t="shared" ref="X26:X43" si="35">+W26*D26</f>
        <v>2172000</v>
      </c>
      <c r="Y26" s="106"/>
      <c r="Z26" s="107" t="str">
        <f t="shared" si="11"/>
        <v>Servicio de transporte interno municipal. Servicio disponible de transporte municipal todo costo, camioneta doble cabina con platón (Pick up), por seis (6) días (dos días previos y un día posterior a las fechas del Evento), afiliada a empresa legalmente constituida de transporte terrestre, para apoyo logístico previo, durante y después del evento</v>
      </c>
      <c r="AA26" s="108" t="str">
        <f t="shared" si="12"/>
        <v>Día</v>
      </c>
      <c r="AB26" s="108">
        <f t="shared" ref="AB26:AB49" si="36">+D26</f>
        <v>6</v>
      </c>
      <c r="AC26" s="109">
        <v>362000</v>
      </c>
      <c r="AD26" s="110">
        <v>0</v>
      </c>
      <c r="AE26" s="109">
        <f t="shared" si="5"/>
        <v>0</v>
      </c>
      <c r="AF26" s="111">
        <f t="shared" si="6"/>
        <v>362000</v>
      </c>
      <c r="AG26" s="112">
        <f>AF26*AB26</f>
        <v>2172000</v>
      </c>
    </row>
    <row r="27" spans="1:33" ht="51" x14ac:dyDescent="0.2">
      <c r="A27" s="21">
        <v>22</v>
      </c>
      <c r="B27" s="7" t="s">
        <v>52</v>
      </c>
      <c r="C27" s="6" t="s">
        <v>15</v>
      </c>
      <c r="D27" s="60">
        <v>1</v>
      </c>
      <c r="E27" s="17">
        <v>0</v>
      </c>
      <c r="F27" s="36">
        <v>0.19</v>
      </c>
      <c r="G27" s="38">
        <f t="shared" si="29"/>
        <v>0</v>
      </c>
      <c r="H27" s="38">
        <f t="shared" si="30"/>
        <v>0</v>
      </c>
      <c r="I27" s="38">
        <f t="shared" si="31"/>
        <v>0</v>
      </c>
      <c r="J27" s="40">
        <v>0</v>
      </c>
      <c r="K27" s="39">
        <v>0</v>
      </c>
      <c r="L27" s="40">
        <f t="shared" si="32"/>
        <v>0</v>
      </c>
      <c r="M27" s="40">
        <f t="shared" si="33"/>
        <v>0</v>
      </c>
      <c r="N27" s="40">
        <f t="shared" si="34"/>
        <v>0</v>
      </c>
      <c r="O27" s="42">
        <v>0</v>
      </c>
      <c r="P27" s="41">
        <v>0</v>
      </c>
      <c r="Q27" s="42">
        <f t="shared" ref="Q27:Q37" si="37">O27*P27</f>
        <v>0</v>
      </c>
      <c r="R27" s="42">
        <f t="shared" ref="R27:R37" si="38">O27+Q27</f>
        <v>0</v>
      </c>
      <c r="S27" s="42">
        <f t="shared" ref="S27:S37" si="39">R27*D27</f>
        <v>0</v>
      </c>
      <c r="T27" s="164">
        <v>2634453.781512605</v>
      </c>
      <c r="U27" s="165">
        <v>0.19</v>
      </c>
      <c r="V27" s="164">
        <f t="shared" si="27"/>
        <v>500546.21848739497</v>
      </c>
      <c r="W27" s="166">
        <f t="shared" si="28"/>
        <v>3135000</v>
      </c>
      <c r="X27" s="102">
        <f t="shared" si="35"/>
        <v>3135000</v>
      </c>
      <c r="Y27" s="106"/>
      <c r="Z27" s="107" t="str">
        <f t="shared" si="11"/>
        <v>Servicios de asistencia técnica y eléctrica. Disponibilidad de servicio de electricista para apoyar todas las adecuaciones eléctricas que sean necesarias durante el desarrollo del Evento, disponibilidad total a partir del día 12 de noviembre de 2026 hasta el 16 de noviembre de 2026</v>
      </c>
      <c r="AA27" s="108" t="str">
        <f t="shared" si="12"/>
        <v>Global</v>
      </c>
      <c r="AB27" s="108">
        <f t="shared" si="36"/>
        <v>1</v>
      </c>
      <c r="AC27" s="109">
        <v>2634453.781512605</v>
      </c>
      <c r="AD27" s="110">
        <v>0.19</v>
      </c>
      <c r="AE27" s="109">
        <f t="shared" si="5"/>
        <v>500546.21848739497</v>
      </c>
      <c r="AF27" s="111">
        <f t="shared" si="6"/>
        <v>3135000</v>
      </c>
      <c r="AG27" s="112">
        <f t="shared" si="7"/>
        <v>3135000</v>
      </c>
    </row>
    <row r="28" spans="1:33" ht="102" x14ac:dyDescent="0.2">
      <c r="A28" s="21">
        <v>23</v>
      </c>
      <c r="B28" s="7" t="s">
        <v>100</v>
      </c>
      <c r="C28" s="6" t="s">
        <v>15</v>
      </c>
      <c r="D28" s="60">
        <v>1</v>
      </c>
      <c r="E28" s="17">
        <v>0</v>
      </c>
      <c r="F28" s="36">
        <v>0.19</v>
      </c>
      <c r="G28" s="38">
        <f t="shared" si="29"/>
        <v>0</v>
      </c>
      <c r="H28" s="38">
        <f t="shared" si="30"/>
        <v>0</v>
      </c>
      <c r="I28" s="38">
        <f t="shared" si="31"/>
        <v>0</v>
      </c>
      <c r="J28" s="40">
        <v>0</v>
      </c>
      <c r="K28" s="39">
        <v>0</v>
      </c>
      <c r="L28" s="40">
        <f t="shared" si="32"/>
        <v>0</v>
      </c>
      <c r="M28" s="40">
        <f t="shared" si="33"/>
        <v>0</v>
      </c>
      <c r="N28" s="40">
        <f t="shared" si="34"/>
        <v>0</v>
      </c>
      <c r="O28" s="42">
        <v>0</v>
      </c>
      <c r="P28" s="41">
        <v>0</v>
      </c>
      <c r="Q28" s="42">
        <f t="shared" si="37"/>
        <v>0</v>
      </c>
      <c r="R28" s="42">
        <f t="shared" si="38"/>
        <v>0</v>
      </c>
      <c r="S28" s="42">
        <f t="shared" si="39"/>
        <v>0</v>
      </c>
      <c r="T28" s="164">
        <v>1436974.7899159663</v>
      </c>
      <c r="U28" s="165">
        <v>0.19</v>
      </c>
      <c r="V28" s="164">
        <f t="shared" si="27"/>
        <v>273025.21008403361</v>
      </c>
      <c r="W28" s="166">
        <f t="shared" si="28"/>
        <v>1710000</v>
      </c>
      <c r="X28" s="102">
        <f t="shared" si="35"/>
        <v>1710000</v>
      </c>
      <c r="Y28" s="106"/>
      <c r="Z28" s="107" t="str">
        <f t="shared" si="11"/>
        <v>Servicios Coordinador de Emergencias. El Concurso Nacional de Bandas Musicales “Pedro Ignacio Castro Perilla” es un evento de magnitud nacional que alberga a más de 600 personas entre  músicos y directores y maneja un aforo de 5000 a 10000 asistentes diarios aproximadamente, por tal motivo es necesario contar con la asistencia de Coordinador (es) de emergencias quien tendrá las responsabilidad de coordinar y organizar todo lo relacionado con la prevención de riesgos y atención de emergencias, a partir del día 12 de noviembres de 2026 hasta finalizar la ejecución de actividades programadas el 16 de noviembre de 2026.</v>
      </c>
      <c r="AA28" s="108" t="str">
        <f t="shared" si="12"/>
        <v>Global</v>
      </c>
      <c r="AB28" s="108">
        <f t="shared" si="36"/>
        <v>1</v>
      </c>
      <c r="AC28" s="109">
        <v>1436974.7899159663</v>
      </c>
      <c r="AD28" s="110">
        <v>0.19</v>
      </c>
      <c r="AE28" s="109">
        <f t="shared" si="5"/>
        <v>273025.21008403361</v>
      </c>
      <c r="AF28" s="111">
        <f t="shared" si="6"/>
        <v>1710000</v>
      </c>
      <c r="AG28" s="112">
        <f t="shared" si="7"/>
        <v>1710000</v>
      </c>
    </row>
    <row r="29" spans="1:33" ht="114.75" x14ac:dyDescent="0.2">
      <c r="A29" s="21">
        <v>24</v>
      </c>
      <c r="B29" s="7" t="s">
        <v>53</v>
      </c>
      <c r="C29" s="6" t="s">
        <v>15</v>
      </c>
      <c r="D29" s="6">
        <v>1</v>
      </c>
      <c r="E29" s="17">
        <v>0</v>
      </c>
      <c r="F29" s="36">
        <v>0.19</v>
      </c>
      <c r="G29" s="38">
        <f t="shared" si="29"/>
        <v>0</v>
      </c>
      <c r="H29" s="38">
        <f t="shared" si="30"/>
        <v>0</v>
      </c>
      <c r="I29" s="38">
        <f t="shared" si="31"/>
        <v>0</v>
      </c>
      <c r="J29" s="40">
        <v>0</v>
      </c>
      <c r="K29" s="39">
        <v>0</v>
      </c>
      <c r="L29" s="40">
        <f t="shared" si="32"/>
        <v>0</v>
      </c>
      <c r="M29" s="40">
        <f t="shared" si="33"/>
        <v>0</v>
      </c>
      <c r="N29" s="40">
        <f t="shared" si="34"/>
        <v>0</v>
      </c>
      <c r="O29" s="42">
        <v>0</v>
      </c>
      <c r="P29" s="41">
        <v>0</v>
      </c>
      <c r="Q29" s="42">
        <f t="shared" si="37"/>
        <v>0</v>
      </c>
      <c r="R29" s="42">
        <f t="shared" si="38"/>
        <v>0</v>
      </c>
      <c r="S29" s="42">
        <f t="shared" si="39"/>
        <v>0</v>
      </c>
      <c r="T29" s="164">
        <v>4052941.1764705884</v>
      </c>
      <c r="U29" s="165">
        <v>0.19</v>
      </c>
      <c r="V29" s="164">
        <f t="shared" si="27"/>
        <v>770058.82352941181</v>
      </c>
      <c r="W29" s="166">
        <f t="shared" si="28"/>
        <v>4823000</v>
      </c>
      <c r="X29" s="102">
        <f t="shared" si="35"/>
        <v>4823000</v>
      </c>
      <c r="Y29" s="106"/>
      <c r="Z29" s="107" t="str">
        <f t="shared" si="11"/>
        <v>Servicio de Primeros Auxilios. Servicio especializado de apoyo en primeros auxilios durante los días: 13, 14, 15 y 16 de noviembre de 2026 hasta finalizar las actividades programadas, el cual debe constar como mínimo de cuatro (4) personas para atender las actividades incluidas dentro de la programación del Evento. Los auxiliares de enfermería deben estar debidamente certificados como prestadores de servicios de salud, deben estar uniformados con trajes que los identifiquen como prestadores de primeros auxilios, ubicando un punto de apoyo que debe cumplir con las normas establecidas por el comité de gestión de riesgo del municipio de Anapoima</v>
      </c>
      <c r="AA29" s="108" t="str">
        <f t="shared" si="12"/>
        <v>Global</v>
      </c>
      <c r="AB29" s="108">
        <f t="shared" si="36"/>
        <v>1</v>
      </c>
      <c r="AC29" s="109">
        <v>4052941.1764705884</v>
      </c>
      <c r="AD29" s="110">
        <v>0.19</v>
      </c>
      <c r="AE29" s="109">
        <f t="shared" si="5"/>
        <v>770058.82352941181</v>
      </c>
      <c r="AF29" s="111">
        <f t="shared" si="6"/>
        <v>4823000</v>
      </c>
      <c r="AG29" s="112">
        <f t="shared" si="7"/>
        <v>4823000</v>
      </c>
    </row>
    <row r="30" spans="1:33" ht="114.75" x14ac:dyDescent="0.2">
      <c r="A30" s="21">
        <v>25</v>
      </c>
      <c r="B30" s="7" t="s">
        <v>54</v>
      </c>
      <c r="C30" s="6" t="s">
        <v>15</v>
      </c>
      <c r="D30" s="60">
        <v>1</v>
      </c>
      <c r="E30" s="17">
        <v>0</v>
      </c>
      <c r="F30" s="36">
        <v>0.19</v>
      </c>
      <c r="G30" s="38">
        <f t="shared" si="29"/>
        <v>0</v>
      </c>
      <c r="H30" s="38">
        <f t="shared" si="30"/>
        <v>0</v>
      </c>
      <c r="I30" s="38">
        <f t="shared" si="31"/>
        <v>0</v>
      </c>
      <c r="J30" s="40">
        <v>0</v>
      </c>
      <c r="K30" s="39">
        <v>0</v>
      </c>
      <c r="L30" s="40">
        <f t="shared" si="32"/>
        <v>0</v>
      </c>
      <c r="M30" s="40">
        <f t="shared" si="33"/>
        <v>0</v>
      </c>
      <c r="N30" s="40">
        <f t="shared" si="34"/>
        <v>0</v>
      </c>
      <c r="O30" s="42">
        <v>0</v>
      </c>
      <c r="P30" s="41">
        <v>0</v>
      </c>
      <c r="Q30" s="42">
        <f t="shared" si="37"/>
        <v>0</v>
      </c>
      <c r="R30" s="42">
        <f t="shared" si="38"/>
        <v>0</v>
      </c>
      <c r="S30" s="42">
        <f t="shared" si="39"/>
        <v>0</v>
      </c>
      <c r="T30" s="164">
        <v>1006722.6890756303</v>
      </c>
      <c r="U30" s="165">
        <v>0.19</v>
      </c>
      <c r="V30" s="164">
        <f t="shared" si="27"/>
        <v>191277.31092436975</v>
      </c>
      <c r="W30" s="166">
        <f t="shared" si="28"/>
        <v>1198000</v>
      </c>
      <c r="X30" s="102">
        <f t="shared" si="35"/>
        <v>1198000</v>
      </c>
      <c r="Y30" s="106"/>
      <c r="Z30" s="107" t="str">
        <f t="shared" si="11"/>
        <v>Servicio Coordinación Control de Incendios. El Concurso Nacional de Bandas Musicales “Pedro Ignacio Castro Perilla” es un evento de magnitud nacional que alberga a más de 600 personas entre  músicos y directores y maneja un aforo de 5000 a 10000 asistentes diarios aproximadamente por tal motivo es necesario contar con la asistencia de Coordinador (es) para el Control de Incendios quien tendrá las responsabilidad de coordinar y organizar todo lo relacionado con la prevención de conatos de incendios y apoyo a emergencias, disponibilidad total durante el desarrollo del evento a partir del 13, 14, 15 y 16 de noviembre de 2026 hasta finalizar la ejecución de actividades</v>
      </c>
      <c r="AA30" s="108" t="str">
        <f t="shared" si="12"/>
        <v>Global</v>
      </c>
      <c r="AB30" s="108">
        <f t="shared" si="36"/>
        <v>1</v>
      </c>
      <c r="AC30" s="109">
        <v>1006722.6890756303</v>
      </c>
      <c r="AD30" s="110">
        <v>0.19</v>
      </c>
      <c r="AE30" s="109">
        <f t="shared" si="5"/>
        <v>191277.31092436975</v>
      </c>
      <c r="AF30" s="111">
        <f t="shared" si="6"/>
        <v>1198000</v>
      </c>
      <c r="AG30" s="112">
        <f t="shared" si="7"/>
        <v>1198000</v>
      </c>
    </row>
    <row r="31" spans="1:33" ht="67.5" x14ac:dyDescent="0.2">
      <c r="A31" s="21">
        <v>26</v>
      </c>
      <c r="B31" s="7" t="s">
        <v>55</v>
      </c>
      <c r="C31" s="6" t="s">
        <v>15</v>
      </c>
      <c r="D31" s="60">
        <v>1</v>
      </c>
      <c r="E31" s="17">
        <v>0</v>
      </c>
      <c r="F31" s="36">
        <v>0.19</v>
      </c>
      <c r="G31" s="38">
        <f t="shared" si="29"/>
        <v>0</v>
      </c>
      <c r="H31" s="38">
        <f t="shared" si="30"/>
        <v>0</v>
      </c>
      <c r="I31" s="38">
        <f t="shared" si="31"/>
        <v>0</v>
      </c>
      <c r="J31" s="40">
        <v>0</v>
      </c>
      <c r="K31" s="39">
        <v>0</v>
      </c>
      <c r="L31" s="40">
        <f t="shared" si="32"/>
        <v>0</v>
      </c>
      <c r="M31" s="40">
        <f t="shared" si="33"/>
        <v>0</v>
      </c>
      <c r="N31" s="40">
        <f t="shared" si="34"/>
        <v>0</v>
      </c>
      <c r="O31" s="42">
        <v>0</v>
      </c>
      <c r="P31" s="41">
        <v>0</v>
      </c>
      <c r="Q31" s="42">
        <f t="shared" si="37"/>
        <v>0</v>
      </c>
      <c r="R31" s="42">
        <f t="shared" si="38"/>
        <v>0</v>
      </c>
      <c r="S31" s="42">
        <f t="shared" si="39"/>
        <v>0</v>
      </c>
      <c r="T31" s="164">
        <v>2735294.1176470588</v>
      </c>
      <c r="U31" s="165">
        <v>0.19</v>
      </c>
      <c r="V31" s="164">
        <f t="shared" si="27"/>
        <v>519705.8823529412</v>
      </c>
      <c r="W31" s="166">
        <f t="shared" si="28"/>
        <v>3255000</v>
      </c>
      <c r="X31" s="102">
        <f t="shared" si="35"/>
        <v>3255000</v>
      </c>
      <c r="Y31" s="106"/>
      <c r="Z31" s="107" t="str">
        <f t="shared" si="11"/>
        <v>Apoyo de Seguridad del Evento. De acuerdo con la magnitud del evento la Administración Municipal requiere disponer de los servicios especializados de empresa para el manejo de aglomeraciones y control de público, compuesto por treinta (30) personas, como staff de seguridad, con el fin de garantizar el buen orden y la tranquilidad de los asistentes durante el concierto clausura</v>
      </c>
      <c r="AA31" s="108" t="str">
        <f t="shared" si="12"/>
        <v>Global</v>
      </c>
      <c r="AB31" s="108">
        <f t="shared" si="36"/>
        <v>1</v>
      </c>
      <c r="AC31" s="109">
        <v>2735294.1176470588</v>
      </c>
      <c r="AD31" s="110">
        <v>0.19</v>
      </c>
      <c r="AE31" s="109">
        <f t="shared" si="5"/>
        <v>519705.8823529412</v>
      </c>
      <c r="AF31" s="111">
        <f t="shared" si="6"/>
        <v>3255000</v>
      </c>
      <c r="AG31" s="112">
        <f t="shared" si="7"/>
        <v>3255000</v>
      </c>
    </row>
    <row r="32" spans="1:33" ht="54" x14ac:dyDescent="0.2">
      <c r="A32" s="21">
        <v>27</v>
      </c>
      <c r="B32" s="7" t="s">
        <v>101</v>
      </c>
      <c r="C32" s="6" t="s">
        <v>15</v>
      </c>
      <c r="D32" s="60">
        <v>1</v>
      </c>
      <c r="E32" s="17">
        <v>0</v>
      </c>
      <c r="F32" s="36">
        <v>0.19</v>
      </c>
      <c r="G32" s="38">
        <f t="shared" si="29"/>
        <v>0</v>
      </c>
      <c r="H32" s="38">
        <f t="shared" si="30"/>
        <v>0</v>
      </c>
      <c r="I32" s="38">
        <f t="shared" si="31"/>
        <v>0</v>
      </c>
      <c r="J32" s="40">
        <v>0</v>
      </c>
      <c r="K32" s="39">
        <v>0</v>
      </c>
      <c r="L32" s="40">
        <f t="shared" si="32"/>
        <v>0</v>
      </c>
      <c r="M32" s="40">
        <f t="shared" si="33"/>
        <v>0</v>
      </c>
      <c r="N32" s="40">
        <f t="shared" si="34"/>
        <v>0</v>
      </c>
      <c r="O32" s="42">
        <v>0</v>
      </c>
      <c r="P32" s="41">
        <v>0</v>
      </c>
      <c r="Q32" s="42">
        <f t="shared" si="37"/>
        <v>0</v>
      </c>
      <c r="R32" s="42">
        <f t="shared" si="38"/>
        <v>0</v>
      </c>
      <c r="S32" s="42">
        <f t="shared" si="39"/>
        <v>0</v>
      </c>
      <c r="T32" s="164">
        <v>7294957.9831932774</v>
      </c>
      <c r="U32" s="165">
        <v>0.19</v>
      </c>
      <c r="V32" s="164">
        <f t="shared" si="27"/>
        <v>1386042.0168067226</v>
      </c>
      <c r="W32" s="166">
        <f t="shared" si="28"/>
        <v>8681000</v>
      </c>
      <c r="X32" s="102">
        <f t="shared" si="35"/>
        <v>8681000</v>
      </c>
      <c r="Y32" s="106"/>
      <c r="Z32" s="107" t="str">
        <f t="shared" si="11"/>
        <v>Informadores / Apoyo cierre de vías. Personal con la capacidad para ayudar a organizar el flujo vehicular y dar indicaciones para el descongestionamiento de tráfico vehicular compuesto por cuarenta (40) personas de apoyo. Se ubicarán en puntos estratégicos para apoyar la movilidad durante el desarrollo del Evento</v>
      </c>
      <c r="AA32" s="108" t="str">
        <f t="shared" si="12"/>
        <v>Global</v>
      </c>
      <c r="AB32" s="108">
        <f t="shared" si="36"/>
        <v>1</v>
      </c>
      <c r="AC32" s="109">
        <v>7294957.9831932774</v>
      </c>
      <c r="AD32" s="110">
        <v>0.19</v>
      </c>
      <c r="AE32" s="109">
        <f t="shared" si="5"/>
        <v>1386042.0168067226</v>
      </c>
      <c r="AF32" s="111">
        <f t="shared" si="6"/>
        <v>8681000</v>
      </c>
      <c r="AG32" s="112">
        <f t="shared" si="7"/>
        <v>8681000</v>
      </c>
    </row>
    <row r="33" spans="1:33" ht="51" x14ac:dyDescent="0.2">
      <c r="A33" s="21">
        <v>28</v>
      </c>
      <c r="B33" s="7" t="s">
        <v>56</v>
      </c>
      <c r="C33" s="6" t="s">
        <v>15</v>
      </c>
      <c r="D33" s="60">
        <v>1</v>
      </c>
      <c r="E33" s="17">
        <v>0</v>
      </c>
      <c r="F33" s="36">
        <v>0.19</v>
      </c>
      <c r="G33" s="38">
        <f t="shared" si="29"/>
        <v>0</v>
      </c>
      <c r="H33" s="38">
        <f t="shared" si="30"/>
        <v>0</v>
      </c>
      <c r="I33" s="38">
        <f t="shared" si="31"/>
        <v>0</v>
      </c>
      <c r="J33" s="40">
        <v>0</v>
      </c>
      <c r="K33" s="39">
        <v>0</v>
      </c>
      <c r="L33" s="40">
        <f t="shared" si="32"/>
        <v>0</v>
      </c>
      <c r="M33" s="40">
        <f t="shared" si="33"/>
        <v>0</v>
      </c>
      <c r="N33" s="40">
        <f t="shared" si="34"/>
        <v>0</v>
      </c>
      <c r="O33" s="42">
        <v>0</v>
      </c>
      <c r="P33" s="41">
        <v>0</v>
      </c>
      <c r="Q33" s="42">
        <f t="shared" si="37"/>
        <v>0</v>
      </c>
      <c r="R33" s="42">
        <f t="shared" si="38"/>
        <v>0</v>
      </c>
      <c r="S33" s="42">
        <f t="shared" si="39"/>
        <v>0</v>
      </c>
      <c r="T33" s="164">
        <v>1854621.848739496</v>
      </c>
      <c r="U33" s="165">
        <v>0.19</v>
      </c>
      <c r="V33" s="164">
        <f t="shared" si="27"/>
        <v>352378.15126050427</v>
      </c>
      <c r="W33" s="166">
        <f t="shared" si="28"/>
        <v>2207000</v>
      </c>
      <c r="X33" s="102">
        <f t="shared" si="35"/>
        <v>2207000</v>
      </c>
      <c r="Y33" s="106"/>
      <c r="Z33" s="107" t="str">
        <f t="shared" si="11"/>
        <v xml:space="preserve">Servicio de personal logístico en Tarima, Camellón Cra 2 y Parque Simón Bolívar. Servicio de personal para apoyo logístico, compuesto por veinte (20) personas diarias durante tres (03) días, las cuales deberán residir en Anapoima, estas personas apoyarán el evento </v>
      </c>
      <c r="AA33" s="108" t="str">
        <f t="shared" si="12"/>
        <v>Global</v>
      </c>
      <c r="AB33" s="108">
        <f t="shared" si="36"/>
        <v>1</v>
      </c>
      <c r="AC33" s="109">
        <v>1854621.848739496</v>
      </c>
      <c r="AD33" s="110">
        <v>0.19</v>
      </c>
      <c r="AE33" s="109">
        <f t="shared" si="5"/>
        <v>352378.15126050427</v>
      </c>
      <c r="AF33" s="111">
        <f t="shared" si="6"/>
        <v>2207000</v>
      </c>
      <c r="AG33" s="112">
        <f t="shared" si="7"/>
        <v>2207000</v>
      </c>
    </row>
    <row r="34" spans="1:33" ht="102" x14ac:dyDescent="0.2">
      <c r="A34" s="21">
        <v>29</v>
      </c>
      <c r="B34" s="7" t="s">
        <v>57</v>
      </c>
      <c r="C34" s="6" t="s">
        <v>15</v>
      </c>
      <c r="D34" s="60">
        <v>1</v>
      </c>
      <c r="E34" s="17">
        <v>0</v>
      </c>
      <c r="F34" s="36">
        <v>0.19</v>
      </c>
      <c r="G34" s="38">
        <f t="shared" si="29"/>
        <v>0</v>
      </c>
      <c r="H34" s="38">
        <f t="shared" si="30"/>
        <v>0</v>
      </c>
      <c r="I34" s="38">
        <f t="shared" si="31"/>
        <v>0</v>
      </c>
      <c r="J34" s="40">
        <v>0</v>
      </c>
      <c r="K34" s="39">
        <v>0</v>
      </c>
      <c r="L34" s="40">
        <f t="shared" si="32"/>
        <v>0</v>
      </c>
      <c r="M34" s="40">
        <f t="shared" si="33"/>
        <v>0</v>
      </c>
      <c r="N34" s="40">
        <f t="shared" si="34"/>
        <v>0</v>
      </c>
      <c r="O34" s="42">
        <v>0</v>
      </c>
      <c r="P34" s="41">
        <v>0</v>
      </c>
      <c r="Q34" s="42">
        <f t="shared" si="37"/>
        <v>0</v>
      </c>
      <c r="R34" s="42">
        <f t="shared" si="38"/>
        <v>0</v>
      </c>
      <c r="S34" s="42">
        <f t="shared" si="39"/>
        <v>0</v>
      </c>
      <c r="T34" s="164">
        <v>13156302.521008404</v>
      </c>
      <c r="U34" s="165">
        <v>0.19</v>
      </c>
      <c r="V34" s="164">
        <f t="shared" si="27"/>
        <v>2499697.478991597</v>
      </c>
      <c r="W34" s="166">
        <f t="shared" si="28"/>
        <v>15656000</v>
      </c>
      <c r="X34" s="102">
        <f t="shared" si="35"/>
        <v>15656000</v>
      </c>
      <c r="Y34" s="106"/>
      <c r="Z34" s="107" t="str">
        <f t="shared" si="11"/>
        <v>Alquiler e instalación de Vallas de cerramiento Camellón Principal. Instalación de quinientas (500) Vallas de cerramiento para delimitar la carrera 2 – Camellón Principal durante el Desfile Folclórico de Comparsas “Colombia, Paz y Música”, dichas vallas tendrán las siguientes características mínimas: 2 metros de ancho x 1 metro de alto, las partes tubulares serán de mínimo 1” de diámetro, su material será acero galvanizado ligero, 10 kg, dichas vallas estarán dispuestas única y exclusivamente para delimitar el paso peatonal del público durante el desfile de comparsas</v>
      </c>
      <c r="AA34" s="108" t="str">
        <f t="shared" si="12"/>
        <v>Global</v>
      </c>
      <c r="AB34" s="108">
        <f t="shared" si="36"/>
        <v>1</v>
      </c>
      <c r="AC34" s="109">
        <v>13156302.521008404</v>
      </c>
      <c r="AD34" s="110">
        <v>0.19</v>
      </c>
      <c r="AE34" s="109">
        <f t="shared" si="5"/>
        <v>2499697.478991597</v>
      </c>
      <c r="AF34" s="111">
        <f t="shared" si="6"/>
        <v>15656000</v>
      </c>
      <c r="AG34" s="112">
        <f t="shared" si="7"/>
        <v>15656000</v>
      </c>
    </row>
    <row r="35" spans="1:33" ht="76.5" x14ac:dyDescent="0.2">
      <c r="A35" s="21">
        <v>30</v>
      </c>
      <c r="B35" s="7" t="s">
        <v>58</v>
      </c>
      <c r="C35" s="6" t="s">
        <v>15</v>
      </c>
      <c r="D35" s="60">
        <v>1</v>
      </c>
      <c r="E35" s="17">
        <v>0</v>
      </c>
      <c r="F35" s="36">
        <v>0.19</v>
      </c>
      <c r="G35" s="38">
        <f t="shared" si="29"/>
        <v>0</v>
      </c>
      <c r="H35" s="38">
        <f t="shared" si="30"/>
        <v>0</v>
      </c>
      <c r="I35" s="38">
        <f t="shared" si="31"/>
        <v>0</v>
      </c>
      <c r="J35" s="40">
        <v>0</v>
      </c>
      <c r="K35" s="39">
        <v>0</v>
      </c>
      <c r="L35" s="40">
        <f t="shared" si="32"/>
        <v>0</v>
      </c>
      <c r="M35" s="40">
        <f t="shared" si="33"/>
        <v>0</v>
      </c>
      <c r="N35" s="40">
        <f t="shared" si="34"/>
        <v>0</v>
      </c>
      <c r="O35" s="42">
        <v>0</v>
      </c>
      <c r="P35" s="41">
        <v>0</v>
      </c>
      <c r="Q35" s="42">
        <f t="shared" si="37"/>
        <v>0</v>
      </c>
      <c r="R35" s="42">
        <f t="shared" si="38"/>
        <v>0</v>
      </c>
      <c r="S35" s="42">
        <f t="shared" si="39"/>
        <v>0</v>
      </c>
      <c r="T35" s="164">
        <v>5299159.6638655467</v>
      </c>
      <c r="U35" s="165">
        <v>0.19</v>
      </c>
      <c r="V35" s="164">
        <f t="shared" si="27"/>
        <v>1006840.3361344539</v>
      </c>
      <c r="W35" s="166">
        <f t="shared" si="28"/>
        <v>6306000.0000000009</v>
      </c>
      <c r="X35" s="102">
        <f t="shared" si="35"/>
        <v>6306000.0000000009</v>
      </c>
      <c r="Y35" s="106"/>
      <c r="Z35" s="107" t="str">
        <f t="shared" si="11"/>
        <v>Alquiler Baños Portátiles. Disponibilidad de once (11) baños portátiles en fibra de vidrio, que conste de dos partes, caseta de 2.20 m altura, ancho y profundidad de 1.23 m x1.23 m, parte interna una taza con capacidad de 65 litros movible, urinario, papelero, porta p.h. con ventilación lateral en las paredes de la caseta. Se deberá garantizar la recolección de los residuos sólidos y líquidos de los baños diariamente antes de las 7:00 a.m. durante los días que dure el Evento</v>
      </c>
      <c r="AA35" s="108" t="str">
        <f t="shared" si="12"/>
        <v>Global</v>
      </c>
      <c r="AB35" s="108">
        <f t="shared" si="36"/>
        <v>1</v>
      </c>
      <c r="AC35" s="109">
        <v>5299159.6638655467</v>
      </c>
      <c r="AD35" s="110">
        <v>0.19</v>
      </c>
      <c r="AE35" s="109">
        <f t="shared" si="5"/>
        <v>1006840.3361344539</v>
      </c>
      <c r="AF35" s="111">
        <f t="shared" si="6"/>
        <v>6306000.0000000009</v>
      </c>
      <c r="AG35" s="112">
        <f t="shared" si="7"/>
        <v>6306000.0000000009</v>
      </c>
    </row>
    <row r="36" spans="1:33" ht="54" x14ac:dyDescent="0.2">
      <c r="A36" s="21">
        <v>31</v>
      </c>
      <c r="B36" s="7" t="s">
        <v>59</v>
      </c>
      <c r="C36" s="6" t="s">
        <v>15</v>
      </c>
      <c r="D36" s="60">
        <v>1</v>
      </c>
      <c r="E36" s="17">
        <v>0</v>
      </c>
      <c r="F36" s="36">
        <v>0.19</v>
      </c>
      <c r="G36" s="38">
        <f t="shared" si="29"/>
        <v>0</v>
      </c>
      <c r="H36" s="38">
        <f t="shared" si="30"/>
        <v>0</v>
      </c>
      <c r="I36" s="38">
        <f t="shared" si="31"/>
        <v>0</v>
      </c>
      <c r="J36" s="40">
        <v>0</v>
      </c>
      <c r="K36" s="39">
        <v>0</v>
      </c>
      <c r="L36" s="40">
        <f t="shared" si="32"/>
        <v>0</v>
      </c>
      <c r="M36" s="40">
        <f t="shared" si="33"/>
        <v>0</v>
      </c>
      <c r="N36" s="40">
        <f t="shared" si="34"/>
        <v>0</v>
      </c>
      <c r="O36" s="42">
        <v>0</v>
      </c>
      <c r="P36" s="41">
        <v>0</v>
      </c>
      <c r="Q36" s="42">
        <f t="shared" si="37"/>
        <v>0</v>
      </c>
      <c r="R36" s="42">
        <f t="shared" si="38"/>
        <v>0</v>
      </c>
      <c r="S36" s="42">
        <f t="shared" si="39"/>
        <v>0</v>
      </c>
      <c r="T36" s="164">
        <v>4868067.2268907567</v>
      </c>
      <c r="U36" s="165">
        <v>0.19</v>
      </c>
      <c r="V36" s="164">
        <f t="shared" si="27"/>
        <v>924932.77310924383</v>
      </c>
      <c r="W36" s="166">
        <f t="shared" si="28"/>
        <v>5793000.0000000009</v>
      </c>
      <c r="X36" s="102">
        <f t="shared" si="35"/>
        <v>5793000.0000000009</v>
      </c>
      <c r="Y36" s="106"/>
      <c r="Z36" s="107" t="str">
        <f t="shared" si="11"/>
        <v>Servicio de sonido para presentaciones externas del evento. Servicio de sonido para las presentaciones musicales de bandas sinfónicas invitadas en diferentes lugares fuera de la tarima principal: Instituciones Educativas y/o Centros Poblados y actividades Homenaje, desfile, verbenas programados durante el evento</v>
      </c>
      <c r="AA36" s="108" t="str">
        <f t="shared" si="12"/>
        <v>Global</v>
      </c>
      <c r="AB36" s="108">
        <f t="shared" si="36"/>
        <v>1</v>
      </c>
      <c r="AC36" s="109">
        <v>4868067.2268907595</v>
      </c>
      <c r="AD36" s="110">
        <v>0.19</v>
      </c>
      <c r="AE36" s="109">
        <f t="shared" si="5"/>
        <v>924932.7731092443</v>
      </c>
      <c r="AF36" s="111">
        <f t="shared" si="6"/>
        <v>5793000.0000000037</v>
      </c>
      <c r="AG36" s="112">
        <f t="shared" si="7"/>
        <v>5793000.0000000037</v>
      </c>
    </row>
    <row r="37" spans="1:33" ht="108" x14ac:dyDescent="0.2">
      <c r="A37" s="21">
        <v>32</v>
      </c>
      <c r="B37" s="7" t="s">
        <v>60</v>
      </c>
      <c r="C37" s="6" t="s">
        <v>12</v>
      </c>
      <c r="D37" s="60">
        <v>18</v>
      </c>
      <c r="E37" s="17">
        <v>0</v>
      </c>
      <c r="F37" s="36">
        <v>0.19</v>
      </c>
      <c r="G37" s="38">
        <f t="shared" si="29"/>
        <v>0</v>
      </c>
      <c r="H37" s="38">
        <f t="shared" si="30"/>
        <v>0</v>
      </c>
      <c r="I37" s="38">
        <f t="shared" si="31"/>
        <v>0</v>
      </c>
      <c r="J37" s="40">
        <v>0</v>
      </c>
      <c r="K37" s="39">
        <v>0</v>
      </c>
      <c r="L37" s="40">
        <f t="shared" si="32"/>
        <v>0</v>
      </c>
      <c r="M37" s="40">
        <f t="shared" si="33"/>
        <v>0</v>
      </c>
      <c r="N37" s="40">
        <f t="shared" si="34"/>
        <v>0</v>
      </c>
      <c r="O37" s="42">
        <v>0</v>
      </c>
      <c r="P37" s="41">
        <v>0</v>
      </c>
      <c r="Q37" s="42">
        <f t="shared" si="37"/>
        <v>0</v>
      </c>
      <c r="R37" s="42">
        <f t="shared" si="38"/>
        <v>0</v>
      </c>
      <c r="S37" s="42">
        <f t="shared" si="39"/>
        <v>0</v>
      </c>
      <c r="T37" s="164">
        <v>485756.30252100801</v>
      </c>
      <c r="U37" s="165">
        <v>0.19</v>
      </c>
      <c r="V37" s="164">
        <f t="shared" si="27"/>
        <v>92293.697478991526</v>
      </c>
      <c r="W37" s="166">
        <f t="shared" si="28"/>
        <v>578049.99999999953</v>
      </c>
      <c r="X37" s="102">
        <f t="shared" si="35"/>
        <v>10404899.999999993</v>
      </c>
      <c r="Y37" s="106"/>
      <c r="Z37" s="107" t="str">
        <f t="shared" si="11"/>
        <v xml:space="preserve">Trofeos de premiación y reconocimiento. Se entregarán diferentes trofeos de para la premiación y reconocimiento, así:
- Catorce (14) trofeos para los premios de las Bandas Musicales concursantes (Resolución N° 572 de 2026). 
- Dos (2) trofeos reconocimiento para las Bandas Musicales Invitadas.
- Dos (2) trofeos de reconocimiento para la Banda Municipal de Anapoima y la Banda Sinfónica “Pedro Ignacio Castro Perilla” de Anapoima.
</v>
      </c>
      <c r="AA37" s="108" t="str">
        <f t="shared" si="12"/>
        <v>Unidad</v>
      </c>
      <c r="AB37" s="108">
        <f t="shared" si="36"/>
        <v>18</v>
      </c>
      <c r="AC37" s="109">
        <v>485756.30252100801</v>
      </c>
      <c r="AD37" s="110">
        <v>0.19</v>
      </c>
      <c r="AE37" s="109">
        <f t="shared" si="5"/>
        <v>92293.697478991526</v>
      </c>
      <c r="AF37" s="111">
        <f t="shared" si="6"/>
        <v>578049.99999999953</v>
      </c>
      <c r="AG37" s="112">
        <f t="shared" si="7"/>
        <v>10404899.999999993</v>
      </c>
    </row>
    <row r="38" spans="1:33" ht="40.5" x14ac:dyDescent="0.2">
      <c r="A38" s="21">
        <v>33</v>
      </c>
      <c r="B38" s="7" t="s">
        <v>61</v>
      </c>
      <c r="C38" s="6" t="s">
        <v>12</v>
      </c>
      <c r="D38" s="6">
        <v>25</v>
      </c>
      <c r="E38" s="17">
        <v>336134</v>
      </c>
      <c r="F38" s="36">
        <v>0.19</v>
      </c>
      <c r="G38" s="38">
        <f t="shared" si="26"/>
        <v>63865.46</v>
      </c>
      <c r="H38" s="38">
        <f t="shared" si="17"/>
        <v>399999.46</v>
      </c>
      <c r="I38" s="38">
        <f t="shared" si="18"/>
        <v>9999986.5</v>
      </c>
      <c r="J38" s="40">
        <v>380000</v>
      </c>
      <c r="K38" s="39">
        <v>0</v>
      </c>
      <c r="L38" s="40">
        <f t="shared" si="19"/>
        <v>0</v>
      </c>
      <c r="M38" s="40">
        <f t="shared" si="20"/>
        <v>380000</v>
      </c>
      <c r="N38" s="40">
        <f t="shared" si="21"/>
        <v>9500000</v>
      </c>
      <c r="O38" s="42">
        <v>327731</v>
      </c>
      <c r="P38" s="41">
        <v>0.19</v>
      </c>
      <c r="Q38" s="42">
        <f t="shared" si="22"/>
        <v>62268.89</v>
      </c>
      <c r="R38" s="42">
        <f t="shared" si="23"/>
        <v>389999.89</v>
      </c>
      <c r="S38" s="42">
        <f t="shared" si="24"/>
        <v>9749997.25</v>
      </c>
      <c r="T38" s="102">
        <v>0</v>
      </c>
      <c r="U38" s="103">
        <v>0.19</v>
      </c>
      <c r="V38" s="102">
        <f t="shared" si="27"/>
        <v>0</v>
      </c>
      <c r="W38" s="102">
        <f t="shared" si="28"/>
        <v>0</v>
      </c>
      <c r="X38" s="102">
        <f t="shared" si="35"/>
        <v>0</v>
      </c>
      <c r="Y38" s="106"/>
      <c r="Z38" s="107" t="str">
        <f t="shared" si="11"/>
        <v xml:space="preserve">Placas de participación. Se entregarán placas de reconocimiento, así:
- Veinticinco (25) placas para las Bandas Musicales concursantes
</v>
      </c>
      <c r="AA38" s="108" t="str">
        <f t="shared" si="12"/>
        <v>Unidad</v>
      </c>
      <c r="AB38" s="108">
        <f t="shared" si="36"/>
        <v>25</v>
      </c>
      <c r="AC38" s="109">
        <f>(E38+J38+O38)/3</f>
        <v>347955</v>
      </c>
      <c r="AD38" s="110">
        <f t="shared" si="25"/>
        <v>0.19</v>
      </c>
      <c r="AE38" s="109">
        <f t="shared" si="5"/>
        <v>66111.45</v>
      </c>
      <c r="AF38" s="111">
        <f t="shared" si="6"/>
        <v>414066.45</v>
      </c>
      <c r="AG38" s="112">
        <f t="shared" si="7"/>
        <v>10351661.25</v>
      </c>
    </row>
    <row r="39" spans="1:33" ht="38.25" x14ac:dyDescent="0.2">
      <c r="A39" s="21">
        <v>34</v>
      </c>
      <c r="B39" s="7" t="s">
        <v>62</v>
      </c>
      <c r="C39" s="6" t="s">
        <v>12</v>
      </c>
      <c r="D39" s="60">
        <v>15</v>
      </c>
      <c r="E39" s="17">
        <v>42857</v>
      </c>
      <c r="F39" s="36">
        <v>0.19</v>
      </c>
      <c r="G39" s="38">
        <f t="shared" si="26"/>
        <v>8142.83</v>
      </c>
      <c r="H39" s="38">
        <f t="shared" si="17"/>
        <v>50999.83</v>
      </c>
      <c r="I39" s="38">
        <f t="shared" si="18"/>
        <v>764997.45000000007</v>
      </c>
      <c r="J39" s="40">
        <v>48500</v>
      </c>
      <c r="K39" s="39">
        <v>0</v>
      </c>
      <c r="L39" s="40">
        <f t="shared" si="19"/>
        <v>0</v>
      </c>
      <c r="M39" s="40">
        <f t="shared" si="20"/>
        <v>48500</v>
      </c>
      <c r="N39" s="40">
        <f t="shared" si="21"/>
        <v>727500</v>
      </c>
      <c r="O39" s="42">
        <v>42437</v>
      </c>
      <c r="P39" s="41">
        <v>0.19</v>
      </c>
      <c r="Q39" s="42">
        <f t="shared" si="22"/>
        <v>8063.03</v>
      </c>
      <c r="R39" s="42">
        <f t="shared" si="23"/>
        <v>50500.03</v>
      </c>
      <c r="S39" s="42">
        <f t="shared" si="24"/>
        <v>757500.45</v>
      </c>
      <c r="T39" s="102">
        <v>0</v>
      </c>
      <c r="U39" s="103">
        <v>0.19</v>
      </c>
      <c r="V39" s="102">
        <f t="shared" si="27"/>
        <v>0</v>
      </c>
      <c r="W39" s="102">
        <f t="shared" si="28"/>
        <v>0</v>
      </c>
      <c r="X39" s="102">
        <f t="shared" si="35"/>
        <v>0</v>
      </c>
      <c r="Y39" s="106"/>
      <c r="Z39" s="107" t="str">
        <f t="shared" si="11"/>
        <v>Diplomas de premiación para ganadores. Diplomas para los ganadores de las diferentes categorías del XXIX Concurso Nacional de Bandas Musicales "Pedro Ignacio Castro Perilla</v>
      </c>
      <c r="AA39" s="108" t="str">
        <f t="shared" si="12"/>
        <v>Unidad</v>
      </c>
      <c r="AB39" s="108">
        <f t="shared" si="36"/>
        <v>15</v>
      </c>
      <c r="AC39" s="109">
        <f>(E39+J39+O39)/3</f>
        <v>44598</v>
      </c>
      <c r="AD39" s="110">
        <f t="shared" si="25"/>
        <v>0.19</v>
      </c>
      <c r="AE39" s="109">
        <f t="shared" si="5"/>
        <v>8473.6200000000008</v>
      </c>
      <c r="AF39" s="111">
        <f t="shared" si="6"/>
        <v>53071.62</v>
      </c>
      <c r="AG39" s="112">
        <f>AF39*AB39</f>
        <v>796074.3</v>
      </c>
    </row>
    <row r="40" spans="1:33" ht="51" x14ac:dyDescent="0.2">
      <c r="A40" s="21">
        <v>35</v>
      </c>
      <c r="B40" s="7" t="s">
        <v>63</v>
      </c>
      <c r="C40" s="6" t="s">
        <v>12</v>
      </c>
      <c r="D40" s="60">
        <v>50</v>
      </c>
      <c r="E40" s="17">
        <v>0</v>
      </c>
      <c r="F40" s="36">
        <v>0.19</v>
      </c>
      <c r="G40" s="38">
        <f t="shared" si="26"/>
        <v>0</v>
      </c>
      <c r="H40" s="38">
        <f t="shared" si="17"/>
        <v>0</v>
      </c>
      <c r="I40" s="38">
        <f t="shared" si="18"/>
        <v>0</v>
      </c>
      <c r="J40" s="40">
        <v>0</v>
      </c>
      <c r="K40" s="39">
        <v>0</v>
      </c>
      <c r="L40" s="40">
        <f t="shared" si="19"/>
        <v>0</v>
      </c>
      <c r="M40" s="40">
        <f t="shared" si="20"/>
        <v>0</v>
      </c>
      <c r="N40" s="40">
        <f t="shared" si="21"/>
        <v>0</v>
      </c>
      <c r="O40" s="42">
        <v>0</v>
      </c>
      <c r="P40" s="41">
        <v>0.19</v>
      </c>
      <c r="Q40" s="42">
        <f t="shared" si="22"/>
        <v>0</v>
      </c>
      <c r="R40" s="42">
        <f t="shared" si="23"/>
        <v>0</v>
      </c>
      <c r="S40" s="42">
        <f t="shared" si="24"/>
        <v>0</v>
      </c>
      <c r="T40" s="164">
        <v>10588.235294117647</v>
      </c>
      <c r="U40" s="165">
        <v>0.19</v>
      </c>
      <c r="V40" s="164">
        <f t="shared" si="27"/>
        <v>2011.7647058823529</v>
      </c>
      <c r="W40" s="166">
        <f t="shared" si="28"/>
        <v>12600</v>
      </c>
      <c r="X40" s="102">
        <f t="shared" si="35"/>
        <v>630000</v>
      </c>
      <c r="Y40" s="106"/>
      <c r="Z40" s="107" t="str">
        <f t="shared" si="11"/>
        <v>Diplomas para participantes y personal involucrado dentro del Evento. Se entregarán diplomas como certificados de participación y agradecimiento, confeccionados en papel fabriano de 300 gr, medidas 28x22 cm, horizontal con grabados de lujo, 4x0 tintas</v>
      </c>
      <c r="AA40" s="108" t="str">
        <f t="shared" si="12"/>
        <v>Unidad</v>
      </c>
      <c r="AB40" s="108">
        <f t="shared" si="36"/>
        <v>50</v>
      </c>
      <c r="AC40" s="109">
        <v>10588.235294117647</v>
      </c>
      <c r="AD40" s="110">
        <v>0.19</v>
      </c>
      <c r="AE40" s="109">
        <f t="shared" si="5"/>
        <v>2011.7647058823529</v>
      </c>
      <c r="AF40" s="111">
        <f t="shared" si="6"/>
        <v>12600</v>
      </c>
      <c r="AG40" s="112">
        <f t="shared" si="7"/>
        <v>630000</v>
      </c>
    </row>
    <row r="41" spans="1:33" ht="76.5" x14ac:dyDescent="0.2">
      <c r="A41" s="21">
        <v>36</v>
      </c>
      <c r="B41" s="7" t="s">
        <v>64</v>
      </c>
      <c r="C41" s="6" t="s">
        <v>12</v>
      </c>
      <c r="D41" s="60">
        <v>1700</v>
      </c>
      <c r="E41" s="17">
        <v>0</v>
      </c>
      <c r="F41" s="36">
        <v>0.19</v>
      </c>
      <c r="G41" s="38">
        <f t="shared" si="26"/>
        <v>0</v>
      </c>
      <c r="H41" s="38">
        <f t="shared" si="17"/>
        <v>0</v>
      </c>
      <c r="I41" s="38">
        <f t="shared" si="18"/>
        <v>0</v>
      </c>
      <c r="J41" s="40">
        <v>0</v>
      </c>
      <c r="K41" s="39">
        <v>0</v>
      </c>
      <c r="L41" s="40">
        <f t="shared" si="19"/>
        <v>0</v>
      </c>
      <c r="M41" s="40">
        <f t="shared" si="20"/>
        <v>0</v>
      </c>
      <c r="N41" s="40">
        <f t="shared" si="21"/>
        <v>0</v>
      </c>
      <c r="O41" s="42">
        <v>0</v>
      </c>
      <c r="P41" s="41">
        <v>0.19</v>
      </c>
      <c r="Q41" s="42">
        <f t="shared" si="22"/>
        <v>0</v>
      </c>
      <c r="R41" s="42">
        <f t="shared" si="23"/>
        <v>0</v>
      </c>
      <c r="S41" s="42">
        <f t="shared" si="24"/>
        <v>0</v>
      </c>
      <c r="T41" s="164">
        <v>2394.9579831932774</v>
      </c>
      <c r="U41" s="165">
        <v>0.19</v>
      </c>
      <c r="V41" s="164">
        <f t="shared" si="27"/>
        <v>455.0420168067227</v>
      </c>
      <c r="W41" s="166">
        <f t="shared" si="28"/>
        <v>2850</v>
      </c>
      <c r="X41" s="102">
        <f t="shared" si="35"/>
        <v>4845000</v>
      </c>
      <c r="Y41" s="106"/>
      <c r="Z41" s="107" t="str">
        <f t="shared" si="11"/>
        <v>Escarapela de identificación para participantes y personal involucrado dentro del Evento.  Impresión 4x4 tintas. Cartón semiduro o propalcote de 150 gr 10.5 x 13 cm con cinta falla acanalada, largo 43 cm (ensamblada), ancho 15 milímetros, con abrazadera trasparente, colores y diseños alusivos al Evento, funda plástica transparente porta escarapela Ref. 1034 calibre No. 10 con diámetro apropiado a la medida de la escarapela</v>
      </c>
      <c r="AA41" s="108" t="str">
        <f t="shared" si="12"/>
        <v>Unidad</v>
      </c>
      <c r="AB41" s="108">
        <f t="shared" si="36"/>
        <v>1700</v>
      </c>
      <c r="AC41" s="109">
        <v>2394.9579831932774</v>
      </c>
      <c r="AD41" s="110">
        <v>0.19</v>
      </c>
      <c r="AE41" s="109">
        <f t="shared" si="5"/>
        <v>455.0420168067227</v>
      </c>
      <c r="AF41" s="111">
        <f t="shared" si="6"/>
        <v>2850</v>
      </c>
      <c r="AG41" s="112">
        <f t="shared" si="7"/>
        <v>4845000</v>
      </c>
    </row>
    <row r="42" spans="1:33" ht="140.25" x14ac:dyDescent="0.2">
      <c r="A42" s="21">
        <v>37</v>
      </c>
      <c r="B42" s="9" t="s">
        <v>65</v>
      </c>
      <c r="C42" s="6" t="s">
        <v>15</v>
      </c>
      <c r="D42" s="60">
        <v>1</v>
      </c>
      <c r="E42" s="17">
        <v>0</v>
      </c>
      <c r="F42" s="36">
        <v>0.19</v>
      </c>
      <c r="G42" s="38">
        <f t="shared" si="26"/>
        <v>0</v>
      </c>
      <c r="H42" s="38">
        <f t="shared" si="17"/>
        <v>0</v>
      </c>
      <c r="I42" s="38">
        <f t="shared" si="18"/>
        <v>0</v>
      </c>
      <c r="J42" s="40">
        <v>0</v>
      </c>
      <c r="K42" s="39">
        <v>0</v>
      </c>
      <c r="L42" s="40">
        <f t="shared" si="19"/>
        <v>0</v>
      </c>
      <c r="M42" s="40">
        <f t="shared" si="20"/>
        <v>0</v>
      </c>
      <c r="N42" s="40">
        <f t="shared" si="21"/>
        <v>0</v>
      </c>
      <c r="O42" s="42">
        <v>0</v>
      </c>
      <c r="P42" s="41">
        <v>0.19</v>
      </c>
      <c r="Q42" s="42">
        <f t="shared" si="22"/>
        <v>0</v>
      </c>
      <c r="R42" s="42">
        <f t="shared" si="23"/>
        <v>0</v>
      </c>
      <c r="S42" s="42">
        <f t="shared" si="24"/>
        <v>0</v>
      </c>
      <c r="T42" s="164">
        <v>41314243.697478995</v>
      </c>
      <c r="U42" s="165">
        <v>0.19</v>
      </c>
      <c r="V42" s="164">
        <f t="shared" si="27"/>
        <v>7849706.302521009</v>
      </c>
      <c r="W42" s="166">
        <f t="shared" si="28"/>
        <v>49163950</v>
      </c>
      <c r="X42" s="102">
        <f t="shared" si="35"/>
        <v>49163950</v>
      </c>
      <c r="Y42" s="106"/>
      <c r="Z42" s="107" t="str">
        <f t="shared" si="11"/>
        <v xml:space="preserve">Alquiler y operación de escenario profesional tipo concierto (Tarima y Techo). Compuesto por: 
- 1 techo de 12 x 12 a 2 aguas carpa gran suport
- 1 tarima principal con medidas mínimas de 12 mtrs de frente x 12 mtrs de fondo x 1.5 mtrs de alto, con escalera y faldón negro, dividida en 3 niveles con escalones o altura de 50 cm aproximadamente.
- 1 tarima auxiliar para alistamiento de agrupaciones de 6 x 6 con carpa blanca tipo Hangar ubicada a un costado de la tarima principal, con faldón negro y escalera
</v>
      </c>
      <c r="AA42" s="108" t="str">
        <f t="shared" si="12"/>
        <v>Global</v>
      </c>
      <c r="AB42" s="108">
        <f t="shared" si="36"/>
        <v>1</v>
      </c>
      <c r="AC42" s="109">
        <v>41314243.697478995</v>
      </c>
      <c r="AD42" s="110">
        <v>0.19</v>
      </c>
      <c r="AE42" s="109">
        <f t="shared" si="5"/>
        <v>7849706.302521009</v>
      </c>
      <c r="AF42" s="111">
        <f t="shared" si="6"/>
        <v>49163950</v>
      </c>
      <c r="AG42" s="112">
        <f t="shared" si="7"/>
        <v>49163950</v>
      </c>
    </row>
    <row r="43" spans="1:33" ht="40.5" x14ac:dyDescent="0.2">
      <c r="A43" s="21">
        <v>38</v>
      </c>
      <c r="B43" s="9" t="s">
        <v>66</v>
      </c>
      <c r="C43" s="6" t="s">
        <v>15</v>
      </c>
      <c r="D43" s="60">
        <v>1</v>
      </c>
      <c r="E43" s="17">
        <v>0</v>
      </c>
      <c r="F43" s="36">
        <v>0.19</v>
      </c>
      <c r="G43" s="38">
        <f t="shared" ref="G43:G44" si="40">E43*F43</f>
        <v>0</v>
      </c>
      <c r="H43" s="38">
        <f t="shared" ref="H43:H44" si="41">E43+G43</f>
        <v>0</v>
      </c>
      <c r="I43" s="38">
        <f t="shared" ref="I43:I44" si="42">H43*D43</f>
        <v>0</v>
      </c>
      <c r="J43" s="40">
        <v>0</v>
      </c>
      <c r="K43" s="39">
        <v>0</v>
      </c>
      <c r="L43" s="40">
        <f t="shared" si="19"/>
        <v>0</v>
      </c>
      <c r="M43" s="40">
        <f t="shared" si="20"/>
        <v>0</v>
      </c>
      <c r="N43" s="40">
        <f t="shared" si="21"/>
        <v>0</v>
      </c>
      <c r="O43" s="42">
        <v>0</v>
      </c>
      <c r="P43" s="41">
        <v>0.19</v>
      </c>
      <c r="Q43" s="42">
        <f t="shared" si="22"/>
        <v>0</v>
      </c>
      <c r="R43" s="42">
        <f t="shared" si="23"/>
        <v>0</v>
      </c>
      <c r="S43" s="42">
        <f t="shared" si="24"/>
        <v>0</v>
      </c>
      <c r="T43" s="164">
        <v>12364705.882352943</v>
      </c>
      <c r="U43" s="165">
        <v>0.19</v>
      </c>
      <c r="V43" s="164">
        <f t="shared" si="27"/>
        <v>2349294.1176470593</v>
      </c>
      <c r="W43" s="166">
        <f t="shared" si="28"/>
        <v>14714000.000000002</v>
      </c>
      <c r="X43" s="102">
        <f t="shared" si="35"/>
        <v>14714000.000000002</v>
      </c>
      <c r="Y43" s="106"/>
      <c r="Z43" s="107" t="str">
        <f t="shared" si="11"/>
        <v>Promoción, divulgación y transmisión del Concurso. En un medio de comunicación radial comercial frecuencia modulada - FM, con cobertura mínima en la región del Tequendama y en el departamento de Cundinamarca (potencia mínima 5.000 vatios</v>
      </c>
      <c r="AA43" s="108" t="str">
        <f t="shared" si="12"/>
        <v>Global</v>
      </c>
      <c r="AB43" s="108">
        <f t="shared" si="36"/>
        <v>1</v>
      </c>
      <c r="AC43" s="109">
        <v>12364705.882352943</v>
      </c>
      <c r="AD43" s="110">
        <v>0.19</v>
      </c>
      <c r="AE43" s="109">
        <f t="shared" si="5"/>
        <v>2349294.1176470593</v>
      </c>
      <c r="AF43" s="111">
        <f t="shared" si="6"/>
        <v>14714000.000000002</v>
      </c>
      <c r="AG43" s="112">
        <f t="shared" si="7"/>
        <v>14714000.000000002</v>
      </c>
    </row>
    <row r="44" spans="1:33" ht="76.5" x14ac:dyDescent="0.2">
      <c r="A44" s="21">
        <v>39</v>
      </c>
      <c r="B44" s="7" t="s">
        <v>67</v>
      </c>
      <c r="C44" s="6" t="s">
        <v>12</v>
      </c>
      <c r="D44" s="60">
        <v>200</v>
      </c>
      <c r="E44" s="17">
        <v>0</v>
      </c>
      <c r="F44" s="36">
        <v>0.19</v>
      </c>
      <c r="G44" s="38">
        <f t="shared" si="40"/>
        <v>0</v>
      </c>
      <c r="H44" s="38">
        <f t="shared" si="41"/>
        <v>0</v>
      </c>
      <c r="I44" s="38">
        <f t="shared" si="42"/>
        <v>0</v>
      </c>
      <c r="J44" s="40">
        <v>0</v>
      </c>
      <c r="K44" s="39">
        <v>0</v>
      </c>
      <c r="L44" s="40">
        <f t="shared" si="19"/>
        <v>0</v>
      </c>
      <c r="M44" s="40">
        <f t="shared" si="20"/>
        <v>0</v>
      </c>
      <c r="N44" s="40">
        <f t="shared" si="21"/>
        <v>0</v>
      </c>
      <c r="O44" s="42">
        <v>0</v>
      </c>
      <c r="P44" s="41">
        <v>0.19</v>
      </c>
      <c r="Q44" s="42">
        <f t="shared" si="22"/>
        <v>0</v>
      </c>
      <c r="R44" s="42">
        <f t="shared" si="23"/>
        <v>0</v>
      </c>
      <c r="S44" s="42">
        <f t="shared" si="24"/>
        <v>0</v>
      </c>
      <c r="T44" s="164">
        <v>24705.882352941178</v>
      </c>
      <c r="U44" s="165">
        <v>0.19</v>
      </c>
      <c r="V44" s="164">
        <f t="shared" si="27"/>
        <v>4694.1176470588243</v>
      </c>
      <c r="W44" s="166">
        <f t="shared" si="28"/>
        <v>29400.000000000004</v>
      </c>
      <c r="X44" s="102">
        <f>+W44*D44</f>
        <v>5880000.0000000009</v>
      </c>
      <c r="Y44" s="106"/>
      <c r="Z44" s="107" t="str">
        <f t="shared" si="11"/>
        <v xml:space="preserve">CACHUCHA DE MALLA – CONCURSO DE BANDAS ANAPOIMA
Cachucha tipo trucker con panel frontal y laterales en malla, en diseño degradado de color naranja a azul, destinada a la imagen y promoción del Concurso de Bandas ANAPOIMA
</v>
      </c>
      <c r="AA44" s="108" t="str">
        <f t="shared" si="12"/>
        <v>Unidad</v>
      </c>
      <c r="AB44" s="108">
        <f t="shared" si="36"/>
        <v>200</v>
      </c>
      <c r="AC44" s="109">
        <v>24705.882352941178</v>
      </c>
      <c r="AD44" s="110">
        <v>0.19</v>
      </c>
      <c r="AE44" s="109">
        <f t="shared" si="5"/>
        <v>4694.1176470588243</v>
      </c>
      <c r="AF44" s="111">
        <f t="shared" si="6"/>
        <v>29400.000000000004</v>
      </c>
      <c r="AG44" s="112">
        <f t="shared" si="7"/>
        <v>5880000.0000000009</v>
      </c>
    </row>
    <row r="45" spans="1:33" ht="76.5" x14ac:dyDescent="0.2">
      <c r="A45" s="21">
        <v>40</v>
      </c>
      <c r="B45" s="7" t="s">
        <v>68</v>
      </c>
      <c r="C45" s="6" t="s">
        <v>12</v>
      </c>
      <c r="D45" s="60">
        <v>100</v>
      </c>
      <c r="E45" s="17">
        <v>31513</v>
      </c>
      <c r="F45" s="36">
        <v>0.19</v>
      </c>
      <c r="G45" s="38">
        <f t="shared" si="26"/>
        <v>5987.47</v>
      </c>
      <c r="H45" s="38">
        <f t="shared" si="17"/>
        <v>37500.47</v>
      </c>
      <c r="I45" s="38">
        <f t="shared" si="18"/>
        <v>3750047</v>
      </c>
      <c r="J45" s="40">
        <v>35500</v>
      </c>
      <c r="K45" s="39">
        <v>0</v>
      </c>
      <c r="L45" s="40">
        <f t="shared" si="19"/>
        <v>0</v>
      </c>
      <c r="M45" s="40">
        <f t="shared" si="20"/>
        <v>35500</v>
      </c>
      <c r="N45" s="40">
        <f t="shared" si="21"/>
        <v>3550000</v>
      </c>
      <c r="O45" s="42">
        <v>31176</v>
      </c>
      <c r="P45" s="41">
        <v>0.19</v>
      </c>
      <c r="Q45" s="42">
        <f t="shared" si="22"/>
        <v>5923.4400000000005</v>
      </c>
      <c r="R45" s="42">
        <f t="shared" si="23"/>
        <v>37099.440000000002</v>
      </c>
      <c r="S45" s="42">
        <f t="shared" si="24"/>
        <v>3709944</v>
      </c>
      <c r="T45" s="102">
        <v>0</v>
      </c>
      <c r="U45" s="103">
        <v>0.19</v>
      </c>
      <c r="V45" s="102">
        <f t="shared" ref="V45:V49" si="43">T45*U45</f>
        <v>0</v>
      </c>
      <c r="W45" s="102">
        <f t="shared" ref="W45:W49" si="44">T45+V45</f>
        <v>0</v>
      </c>
      <c r="X45" s="102">
        <f t="shared" ref="X45" si="45">W45*I45</f>
        <v>0</v>
      </c>
      <c r="Y45" s="106"/>
      <c r="Z45" s="107" t="str">
        <f t="shared" si="11"/>
        <v xml:space="preserve">CAMISETA TIPO POLO SUBLIMADA – CONCURSO DE BANDAS ANAPOIMA
Camiseta tipo polo de manga corta, confeccionada en tela deportiva de alta calidad, con diseño completamente sublimado en degradado naranja y azul, incorporando elementos gráficos relacionados con la música y la identidad del Concurso de Bandas ANAPOIMA
</v>
      </c>
      <c r="AA45" s="108" t="str">
        <f t="shared" si="12"/>
        <v>Unidad</v>
      </c>
      <c r="AB45" s="108">
        <f t="shared" si="36"/>
        <v>100</v>
      </c>
      <c r="AC45" s="109">
        <f>(E45+J45+O45)/3</f>
        <v>32729.666666666668</v>
      </c>
      <c r="AD45" s="110">
        <f t="shared" si="25"/>
        <v>0.19</v>
      </c>
      <c r="AE45" s="109">
        <f t="shared" si="5"/>
        <v>6218.6366666666672</v>
      </c>
      <c r="AF45" s="111">
        <f t="shared" si="6"/>
        <v>38948.303333333337</v>
      </c>
      <c r="AG45" s="112">
        <f t="shared" si="7"/>
        <v>3894830.3333333335</v>
      </c>
    </row>
    <row r="46" spans="1:33" ht="38.25" x14ac:dyDescent="0.2">
      <c r="A46" s="21">
        <v>41</v>
      </c>
      <c r="B46" s="7" t="s">
        <v>69</v>
      </c>
      <c r="C46" s="6" t="s">
        <v>15</v>
      </c>
      <c r="D46" s="60">
        <v>1</v>
      </c>
      <c r="E46" s="17">
        <v>0</v>
      </c>
      <c r="F46" s="36">
        <v>0.19</v>
      </c>
      <c r="G46" s="38">
        <f t="shared" si="26"/>
        <v>0</v>
      </c>
      <c r="H46" s="38">
        <f t="shared" si="17"/>
        <v>0</v>
      </c>
      <c r="I46" s="38">
        <f t="shared" si="18"/>
        <v>0</v>
      </c>
      <c r="J46" s="40">
        <v>0</v>
      </c>
      <c r="K46" s="39">
        <v>0</v>
      </c>
      <c r="L46" s="40">
        <f t="shared" si="19"/>
        <v>0</v>
      </c>
      <c r="M46" s="40">
        <f t="shared" si="20"/>
        <v>0</v>
      </c>
      <c r="N46" s="40">
        <f t="shared" si="21"/>
        <v>0</v>
      </c>
      <c r="O46" s="42">
        <v>0</v>
      </c>
      <c r="P46" s="41">
        <v>0.19</v>
      </c>
      <c r="Q46" s="42">
        <f t="shared" si="22"/>
        <v>0</v>
      </c>
      <c r="R46" s="42">
        <f t="shared" si="23"/>
        <v>0</v>
      </c>
      <c r="S46" s="42">
        <f t="shared" si="24"/>
        <v>0</v>
      </c>
      <c r="T46" s="164">
        <v>22079831.93277311</v>
      </c>
      <c r="U46" s="165">
        <v>0.19</v>
      </c>
      <c r="V46" s="164">
        <f t="shared" si="43"/>
        <v>4195168.0672268905</v>
      </c>
      <c r="W46" s="166">
        <f t="shared" si="44"/>
        <v>26275000</v>
      </c>
      <c r="X46" s="102">
        <f t="shared" ref="X46:X49" si="46">+W46*D46</f>
        <v>26275000</v>
      </c>
      <c r="Y46" s="106"/>
      <c r="Z46" s="107" t="str">
        <f t="shared" si="11"/>
        <v>Servicio de publicidad gráfica impresa. Para el desarrollo del Encuentro se requieren diferentes piezas gráficas de promoción e informativas (afiches, pendones, pasacalles, banner, entre otros</v>
      </c>
      <c r="AA46" s="108" t="str">
        <f t="shared" si="12"/>
        <v>Global</v>
      </c>
      <c r="AB46" s="108">
        <f t="shared" si="36"/>
        <v>1</v>
      </c>
      <c r="AC46" s="109">
        <v>22079831.93277311</v>
      </c>
      <c r="AD46" s="110">
        <v>0.19</v>
      </c>
      <c r="AE46" s="109">
        <f t="shared" si="5"/>
        <v>4195168.0672268905</v>
      </c>
      <c r="AF46" s="111">
        <f t="shared" si="6"/>
        <v>26275000</v>
      </c>
      <c r="AG46" s="112">
        <f t="shared" si="7"/>
        <v>26275000</v>
      </c>
    </row>
    <row r="47" spans="1:33" ht="114.75" x14ac:dyDescent="0.2">
      <c r="A47" s="21">
        <v>42</v>
      </c>
      <c r="B47" s="9" t="s">
        <v>70</v>
      </c>
      <c r="C47" s="6" t="s">
        <v>15</v>
      </c>
      <c r="D47" s="60">
        <v>1</v>
      </c>
      <c r="E47" s="17">
        <v>0</v>
      </c>
      <c r="F47" s="36">
        <v>0.19</v>
      </c>
      <c r="G47" s="38">
        <f t="shared" si="26"/>
        <v>0</v>
      </c>
      <c r="H47" s="38">
        <f t="shared" si="17"/>
        <v>0</v>
      </c>
      <c r="I47" s="38">
        <f t="shared" si="18"/>
        <v>0</v>
      </c>
      <c r="J47" s="40">
        <v>0</v>
      </c>
      <c r="K47" s="39">
        <v>0</v>
      </c>
      <c r="L47" s="40">
        <f t="shared" si="19"/>
        <v>0</v>
      </c>
      <c r="M47" s="40">
        <f t="shared" si="20"/>
        <v>0</v>
      </c>
      <c r="N47" s="40">
        <f t="shared" si="21"/>
        <v>0</v>
      </c>
      <c r="O47" s="42">
        <v>0</v>
      </c>
      <c r="P47" s="41">
        <v>0.19</v>
      </c>
      <c r="Q47" s="42">
        <f t="shared" si="22"/>
        <v>0</v>
      </c>
      <c r="R47" s="42">
        <f t="shared" si="23"/>
        <v>0</v>
      </c>
      <c r="S47" s="42">
        <f t="shared" si="24"/>
        <v>0</v>
      </c>
      <c r="T47" s="164">
        <v>8403361.3445378151</v>
      </c>
      <c r="U47" s="165">
        <v>0.19</v>
      </c>
      <c r="V47" s="164">
        <f t="shared" si="43"/>
        <v>1596638.6554621849</v>
      </c>
      <c r="W47" s="166">
        <f t="shared" si="44"/>
        <v>10000000</v>
      </c>
      <c r="X47" s="102">
        <f t="shared" si="46"/>
        <v>10000000</v>
      </c>
      <c r="Y47" s="106"/>
      <c r="Z47" s="107" t="str">
        <f t="shared" si="11"/>
        <v xml:space="preserve">Montaje de Sala de Exposición – Homenaje al Maestro Pedro Ignacio Castro Perilla
Prestación del servicio para el diseño, producción, adecuación, ambientación, montaje, operación, mantenimiento y desmontaje de una sala de exposición museográfica en homenaje al Maestro Pedro Ignacio Castro Perilla, fundador y director de la Banda Municipal de Anapoima, en el marco del XXIX Concurso Nacional de Bandas Musicales "Pedro Ignacio Castro Perilla", a realizarse los días 13, 14 y 15 de noviembre de 2026.
</v>
      </c>
      <c r="AA47" s="108" t="str">
        <f t="shared" si="12"/>
        <v>Global</v>
      </c>
      <c r="AB47" s="108">
        <f t="shared" si="36"/>
        <v>1</v>
      </c>
      <c r="AC47" s="109">
        <v>8403361.3445378151</v>
      </c>
      <c r="AD47" s="110">
        <v>0.19</v>
      </c>
      <c r="AE47" s="109">
        <f t="shared" si="5"/>
        <v>1596638.6554621849</v>
      </c>
      <c r="AF47" s="111">
        <f t="shared" si="6"/>
        <v>10000000</v>
      </c>
      <c r="AG47" s="112">
        <f t="shared" si="7"/>
        <v>10000000</v>
      </c>
    </row>
    <row r="48" spans="1:33" ht="40.5" x14ac:dyDescent="0.2">
      <c r="A48" s="21">
        <v>43</v>
      </c>
      <c r="B48" s="7" t="s">
        <v>71</v>
      </c>
      <c r="C48" s="6" t="s">
        <v>12</v>
      </c>
      <c r="D48" s="60">
        <v>35</v>
      </c>
      <c r="E48" s="17">
        <v>0</v>
      </c>
      <c r="F48" s="36">
        <v>0.19</v>
      </c>
      <c r="G48" s="38">
        <f t="shared" si="26"/>
        <v>0</v>
      </c>
      <c r="H48" s="38">
        <f t="shared" si="17"/>
        <v>0</v>
      </c>
      <c r="I48" s="38">
        <f t="shared" si="18"/>
        <v>0</v>
      </c>
      <c r="J48" s="40">
        <v>0</v>
      </c>
      <c r="K48" s="39">
        <v>0</v>
      </c>
      <c r="L48" s="40">
        <f t="shared" si="19"/>
        <v>0</v>
      </c>
      <c r="M48" s="40">
        <f t="shared" si="20"/>
        <v>0</v>
      </c>
      <c r="N48" s="40">
        <f t="shared" si="21"/>
        <v>0</v>
      </c>
      <c r="O48" s="42">
        <v>0</v>
      </c>
      <c r="P48" s="41">
        <v>0.19</v>
      </c>
      <c r="Q48" s="42">
        <f t="shared" si="22"/>
        <v>0</v>
      </c>
      <c r="R48" s="42">
        <f t="shared" si="23"/>
        <v>0</v>
      </c>
      <c r="S48" s="42">
        <f t="shared" si="24"/>
        <v>0</v>
      </c>
      <c r="T48" s="164">
        <v>47226.89075630252</v>
      </c>
      <c r="U48" s="165">
        <v>0.19</v>
      </c>
      <c r="V48" s="164">
        <f t="shared" si="43"/>
        <v>8973.1092436974795</v>
      </c>
      <c r="W48" s="166">
        <f t="shared" si="44"/>
        <v>56200</v>
      </c>
      <c r="X48" s="102">
        <f t="shared" si="46"/>
        <v>1967000</v>
      </c>
      <c r="Y48" s="106"/>
      <c r="Z48" s="107" t="str">
        <f t="shared" si="11"/>
        <v>Adquisición de Sillas plásticas. Para el público asistente al Parque Simón Bolívar a las actividades programadas dentro del Encuentro se dispondrá de sillas plásticas para su acomodación</v>
      </c>
      <c r="AA48" s="108" t="str">
        <f t="shared" si="12"/>
        <v>Unidad</v>
      </c>
      <c r="AB48" s="108">
        <f t="shared" si="36"/>
        <v>35</v>
      </c>
      <c r="AC48" s="109">
        <v>47226.89075630252</v>
      </c>
      <c r="AD48" s="110">
        <v>0.19</v>
      </c>
      <c r="AE48" s="109">
        <f t="shared" si="5"/>
        <v>8973.1092436974795</v>
      </c>
      <c r="AF48" s="111">
        <f t="shared" si="6"/>
        <v>56200</v>
      </c>
      <c r="AG48" s="112">
        <f t="shared" si="7"/>
        <v>1967000</v>
      </c>
    </row>
    <row r="49" spans="1:33" ht="40.5" x14ac:dyDescent="0.2">
      <c r="A49" s="21">
        <v>44</v>
      </c>
      <c r="B49" s="7" t="s">
        <v>72</v>
      </c>
      <c r="C49" s="6" t="s">
        <v>12</v>
      </c>
      <c r="D49" s="6">
        <v>3</v>
      </c>
      <c r="E49" s="17">
        <v>0</v>
      </c>
      <c r="F49" s="36">
        <v>0.19</v>
      </c>
      <c r="G49" s="38">
        <f t="shared" si="26"/>
        <v>0</v>
      </c>
      <c r="H49" s="38">
        <f t="shared" si="17"/>
        <v>0</v>
      </c>
      <c r="I49" s="38">
        <f t="shared" si="18"/>
        <v>0</v>
      </c>
      <c r="J49" s="40">
        <v>0</v>
      </c>
      <c r="K49" s="39">
        <v>0</v>
      </c>
      <c r="L49" s="40">
        <f t="shared" si="19"/>
        <v>0</v>
      </c>
      <c r="M49" s="40">
        <f t="shared" si="20"/>
        <v>0</v>
      </c>
      <c r="N49" s="40">
        <f t="shared" si="21"/>
        <v>0</v>
      </c>
      <c r="O49" s="42">
        <v>0</v>
      </c>
      <c r="P49" s="41">
        <v>0.19</v>
      </c>
      <c r="Q49" s="42">
        <f t="shared" si="22"/>
        <v>0</v>
      </c>
      <c r="R49" s="42">
        <f t="shared" si="23"/>
        <v>0</v>
      </c>
      <c r="S49" s="42">
        <f t="shared" si="24"/>
        <v>0</v>
      </c>
      <c r="T49" s="164">
        <v>4062689.0756302522</v>
      </c>
      <c r="U49" s="165">
        <v>0.19</v>
      </c>
      <c r="V49" s="164">
        <f t="shared" si="43"/>
        <v>771910.92436974798</v>
      </c>
      <c r="W49" s="166">
        <f t="shared" si="44"/>
        <v>4834600</v>
      </c>
      <c r="X49" s="102">
        <f t="shared" si="46"/>
        <v>14503800</v>
      </c>
      <c r="Y49" s="106"/>
      <c r="Z49" s="107" t="str">
        <f t="shared" si="11"/>
        <v>Alquiler de gradas modulares de cinco (5) niveles: Alquiler de gradas modulares diseñadas para brindar óptima visibilidad, comodidad y seguridad en eventos, espectáculos, o cualquier actividad que requiera espacio para espectadores</v>
      </c>
      <c r="AA49" s="108" t="str">
        <f t="shared" si="12"/>
        <v>Unidad</v>
      </c>
      <c r="AB49" s="108">
        <f t="shared" si="36"/>
        <v>3</v>
      </c>
      <c r="AC49" s="109">
        <v>4062689.0756302522</v>
      </c>
      <c r="AD49" s="110">
        <v>0.19</v>
      </c>
      <c r="AE49" s="109">
        <f t="shared" si="5"/>
        <v>771910.92436974798</v>
      </c>
      <c r="AF49" s="111">
        <f t="shared" si="6"/>
        <v>4834600</v>
      </c>
      <c r="AG49" s="112">
        <f t="shared" si="7"/>
        <v>14503800</v>
      </c>
    </row>
    <row r="50" spans="1:33" s="128" customFormat="1" x14ac:dyDescent="0.2">
      <c r="A50" s="32"/>
      <c r="B50" s="35" t="s">
        <v>22</v>
      </c>
      <c r="C50" s="32"/>
      <c r="D50" s="32"/>
      <c r="E50" s="120"/>
      <c r="F50" s="121"/>
      <c r="G50" s="122"/>
      <c r="H50" s="122"/>
      <c r="I50" s="122"/>
      <c r="J50" s="122"/>
      <c r="K50" s="123"/>
      <c r="L50" s="122"/>
      <c r="M50" s="122"/>
      <c r="N50" s="122"/>
      <c r="O50" s="122"/>
      <c r="P50" s="123"/>
      <c r="Q50" s="122"/>
      <c r="R50" s="122"/>
      <c r="S50" s="122"/>
      <c r="T50" s="122"/>
      <c r="U50" s="123"/>
      <c r="V50" s="122"/>
      <c r="W50" s="122"/>
      <c r="X50" s="122"/>
      <c r="Y50" s="85"/>
      <c r="Z50" s="35" t="str">
        <f t="shared" ref="Z50:Z76" si="47">+B50</f>
        <v>HONORARIOS</v>
      </c>
      <c r="AA50" s="32"/>
      <c r="AB50" s="32"/>
      <c r="AC50" s="124"/>
      <c r="AD50" s="125"/>
      <c r="AE50" s="124"/>
      <c r="AF50" s="126"/>
      <c r="AG50" s="127"/>
    </row>
    <row r="51" spans="1:33" ht="27" x14ac:dyDescent="0.2">
      <c r="A51" s="21">
        <v>45</v>
      </c>
      <c r="B51" s="7" t="s">
        <v>73</v>
      </c>
      <c r="C51" s="6" t="s">
        <v>16</v>
      </c>
      <c r="D51" s="60">
        <v>2</v>
      </c>
      <c r="E51" s="17">
        <v>6200000</v>
      </c>
      <c r="F51" s="36">
        <v>0</v>
      </c>
      <c r="G51" s="38">
        <f t="shared" si="26"/>
        <v>0</v>
      </c>
      <c r="H51" s="38">
        <f t="shared" si="17"/>
        <v>6200000</v>
      </c>
      <c r="I51" s="38">
        <f t="shared" si="18"/>
        <v>12400000</v>
      </c>
      <c r="J51" s="40">
        <v>5700000</v>
      </c>
      <c r="K51" s="39">
        <v>0</v>
      </c>
      <c r="L51" s="40">
        <f t="shared" si="19"/>
        <v>0</v>
      </c>
      <c r="M51" s="40">
        <f t="shared" si="20"/>
        <v>5700000</v>
      </c>
      <c r="N51" s="40">
        <f t="shared" si="21"/>
        <v>11400000</v>
      </c>
      <c r="O51" s="42">
        <v>6100000</v>
      </c>
      <c r="P51" s="41">
        <v>0</v>
      </c>
      <c r="Q51" s="42">
        <f t="shared" si="22"/>
        <v>0</v>
      </c>
      <c r="R51" s="42">
        <f t="shared" si="23"/>
        <v>6100000</v>
      </c>
      <c r="S51" s="42">
        <f t="shared" si="24"/>
        <v>12200000</v>
      </c>
      <c r="T51" s="102">
        <v>0</v>
      </c>
      <c r="U51" s="103">
        <v>0</v>
      </c>
      <c r="V51" s="102">
        <f t="shared" ref="V51" si="48">T51*U51</f>
        <v>0</v>
      </c>
      <c r="W51" s="102">
        <f t="shared" ref="W51" si="49">T51+V51</f>
        <v>0</v>
      </c>
      <c r="X51" s="102">
        <f t="shared" ref="X51" si="50">W51*I51</f>
        <v>0</v>
      </c>
      <c r="Y51" s="106"/>
      <c r="Z51" s="107" t="str">
        <f t="shared" si="47"/>
        <v>Presentadores Oficiales del XXIX Concurso Nacional de Bandas Musicales "Pedro Ignacio Castro Perilla</v>
      </c>
      <c r="AA51" s="108" t="str">
        <f>+C51</f>
        <v>Presentador</v>
      </c>
      <c r="AB51" s="108">
        <f>+D51</f>
        <v>2</v>
      </c>
      <c r="AC51" s="109">
        <f>(E51+J51+O51)/3</f>
        <v>6000000</v>
      </c>
      <c r="AD51" s="110">
        <f t="shared" si="25"/>
        <v>0</v>
      </c>
      <c r="AE51" s="109">
        <f t="shared" si="5"/>
        <v>0</v>
      </c>
      <c r="AF51" s="111">
        <f t="shared" si="6"/>
        <v>6000000</v>
      </c>
      <c r="AG51" s="112">
        <f t="shared" si="7"/>
        <v>12000000</v>
      </c>
    </row>
    <row r="52" spans="1:33" ht="27" x14ac:dyDescent="0.2">
      <c r="A52" s="21">
        <v>46</v>
      </c>
      <c r="B52" s="7" t="s">
        <v>74</v>
      </c>
      <c r="C52" s="6" t="s">
        <v>75</v>
      </c>
      <c r="D52" s="60">
        <v>6</v>
      </c>
      <c r="E52" s="17">
        <v>4750000</v>
      </c>
      <c r="F52" s="36">
        <v>0</v>
      </c>
      <c r="G52" s="38">
        <f t="shared" si="26"/>
        <v>0</v>
      </c>
      <c r="H52" s="38">
        <f t="shared" si="17"/>
        <v>4750000</v>
      </c>
      <c r="I52" s="38">
        <f t="shared" si="18"/>
        <v>28500000</v>
      </c>
      <c r="J52" s="40">
        <v>4452000</v>
      </c>
      <c r="K52" s="39">
        <v>0</v>
      </c>
      <c r="L52" s="40">
        <f t="shared" si="19"/>
        <v>0</v>
      </c>
      <c r="M52" s="40">
        <f t="shared" si="20"/>
        <v>4452000</v>
      </c>
      <c r="N52" s="40">
        <f t="shared" si="21"/>
        <v>26712000</v>
      </c>
      <c r="O52" s="42">
        <v>4700000</v>
      </c>
      <c r="P52" s="41">
        <v>0</v>
      </c>
      <c r="Q52" s="42">
        <f t="shared" si="22"/>
        <v>0</v>
      </c>
      <c r="R52" s="42">
        <f t="shared" si="23"/>
        <v>4700000</v>
      </c>
      <c r="S52" s="42">
        <f t="shared" si="24"/>
        <v>28200000</v>
      </c>
      <c r="T52" s="102">
        <v>0</v>
      </c>
      <c r="U52" s="103">
        <v>0</v>
      </c>
      <c r="V52" s="102">
        <f t="shared" ref="V52:V55" si="51">T52*U52</f>
        <v>0</v>
      </c>
      <c r="W52" s="102">
        <f t="shared" ref="W52:W55" si="52">T52+V52</f>
        <v>0</v>
      </c>
      <c r="X52" s="102">
        <f t="shared" ref="X52:X55" si="53">W52*I52</f>
        <v>0</v>
      </c>
      <c r="Y52" s="106"/>
      <c r="Z52" s="107" t="str">
        <f t="shared" si="47"/>
        <v>Jurados Nacionales para Evaluación del XXIX Concurso Nacional de Bandas Musicales "Pedro Ignacio Castro Perilla</v>
      </c>
      <c r="AA52" s="108" t="str">
        <f t="shared" ref="AA52:AA76" si="54">+C52</f>
        <v>Jurado</v>
      </c>
      <c r="AB52" s="108">
        <v>6</v>
      </c>
      <c r="AC52" s="109">
        <f>(E52+J52+O52)/3</f>
        <v>4634000</v>
      </c>
      <c r="AD52" s="110">
        <f t="shared" si="25"/>
        <v>0</v>
      </c>
      <c r="AE52" s="109">
        <f t="shared" si="5"/>
        <v>0</v>
      </c>
      <c r="AF52" s="111">
        <f t="shared" si="6"/>
        <v>4634000</v>
      </c>
      <c r="AG52" s="112">
        <f t="shared" si="7"/>
        <v>27804000</v>
      </c>
    </row>
    <row r="53" spans="1:33" ht="27" x14ac:dyDescent="0.2">
      <c r="A53" s="21">
        <v>47</v>
      </c>
      <c r="B53" s="7" t="s">
        <v>76</v>
      </c>
      <c r="C53" s="6" t="s">
        <v>17</v>
      </c>
      <c r="D53" s="60">
        <v>1</v>
      </c>
      <c r="E53" s="17">
        <v>4300000</v>
      </c>
      <c r="F53" s="36">
        <v>0</v>
      </c>
      <c r="G53" s="38">
        <f t="shared" si="26"/>
        <v>0</v>
      </c>
      <c r="H53" s="38">
        <f t="shared" si="17"/>
        <v>4300000</v>
      </c>
      <c r="I53" s="38">
        <f t="shared" si="18"/>
        <v>4300000</v>
      </c>
      <c r="J53" s="40">
        <v>4100000</v>
      </c>
      <c r="K53" s="39">
        <v>0</v>
      </c>
      <c r="L53" s="40">
        <f t="shared" si="19"/>
        <v>0</v>
      </c>
      <c r="M53" s="40">
        <f t="shared" si="20"/>
        <v>4100000</v>
      </c>
      <c r="N53" s="40">
        <f t="shared" si="21"/>
        <v>4100000</v>
      </c>
      <c r="O53" s="42">
        <v>4200000</v>
      </c>
      <c r="P53" s="41">
        <v>0</v>
      </c>
      <c r="Q53" s="42">
        <f t="shared" si="22"/>
        <v>0</v>
      </c>
      <c r="R53" s="42">
        <f t="shared" si="23"/>
        <v>4200000</v>
      </c>
      <c r="S53" s="42">
        <f t="shared" si="24"/>
        <v>4200000</v>
      </c>
      <c r="T53" s="102">
        <v>0</v>
      </c>
      <c r="U53" s="103">
        <v>0</v>
      </c>
      <c r="V53" s="102">
        <f t="shared" si="51"/>
        <v>0</v>
      </c>
      <c r="W53" s="102">
        <f t="shared" si="52"/>
        <v>0</v>
      </c>
      <c r="X53" s="102">
        <f t="shared" si="53"/>
        <v>0</v>
      </c>
      <c r="Y53" s="106"/>
      <c r="Z53" s="107" t="str">
        <f t="shared" si="47"/>
        <v>Veedor Académico del XXIX Concurso Nacional de Bandas Musicales "Pedro Ignacio Castro Perilla</v>
      </c>
      <c r="AA53" s="108" t="str">
        <f t="shared" si="54"/>
        <v>veedor</v>
      </c>
      <c r="AB53" s="108">
        <f t="shared" ref="AB53:AB76" si="55">+D53</f>
        <v>1</v>
      </c>
      <c r="AC53" s="109">
        <f>(E53+J53+O53)/3</f>
        <v>4200000</v>
      </c>
      <c r="AD53" s="110">
        <f t="shared" si="25"/>
        <v>0</v>
      </c>
      <c r="AE53" s="109">
        <f t="shared" si="5"/>
        <v>0</v>
      </c>
      <c r="AF53" s="111">
        <f t="shared" si="6"/>
        <v>4200000</v>
      </c>
      <c r="AG53" s="112">
        <f t="shared" si="7"/>
        <v>4200000</v>
      </c>
    </row>
    <row r="54" spans="1:33" ht="13.5" x14ac:dyDescent="0.2">
      <c r="A54" s="21">
        <v>48</v>
      </c>
      <c r="B54" s="7" t="s">
        <v>13</v>
      </c>
      <c r="C54" s="6" t="s">
        <v>77</v>
      </c>
      <c r="D54" s="60">
        <v>1</v>
      </c>
      <c r="E54" s="17">
        <v>4300000</v>
      </c>
      <c r="F54" s="36">
        <v>0</v>
      </c>
      <c r="G54" s="38">
        <f t="shared" si="26"/>
        <v>0</v>
      </c>
      <c r="H54" s="38">
        <f t="shared" si="17"/>
        <v>4300000</v>
      </c>
      <c r="I54" s="38">
        <f t="shared" si="18"/>
        <v>4300000</v>
      </c>
      <c r="J54" s="40">
        <v>4100000</v>
      </c>
      <c r="K54" s="39">
        <v>0</v>
      </c>
      <c r="L54" s="40">
        <f t="shared" si="19"/>
        <v>0</v>
      </c>
      <c r="M54" s="40">
        <f t="shared" si="20"/>
        <v>4100000</v>
      </c>
      <c r="N54" s="40">
        <f t="shared" si="21"/>
        <v>4100000</v>
      </c>
      <c r="O54" s="42">
        <v>4200000</v>
      </c>
      <c r="P54" s="41">
        <v>0</v>
      </c>
      <c r="Q54" s="42">
        <f t="shared" si="22"/>
        <v>0</v>
      </c>
      <c r="R54" s="42">
        <f t="shared" si="23"/>
        <v>4200000</v>
      </c>
      <c r="S54" s="42">
        <f t="shared" si="24"/>
        <v>4200000</v>
      </c>
      <c r="T54" s="102">
        <v>0</v>
      </c>
      <c r="U54" s="103">
        <v>0</v>
      </c>
      <c r="V54" s="102">
        <f t="shared" si="51"/>
        <v>0</v>
      </c>
      <c r="W54" s="102">
        <f t="shared" si="52"/>
        <v>0</v>
      </c>
      <c r="X54" s="102">
        <f t="shared" si="53"/>
        <v>0</v>
      </c>
      <c r="Y54" s="106"/>
      <c r="Z54" s="107" t="str">
        <f t="shared" si="47"/>
        <v>Asesor Académico del Concurso</v>
      </c>
      <c r="AA54" s="108" t="str">
        <f t="shared" si="54"/>
        <v>Asesor</v>
      </c>
      <c r="AB54" s="108">
        <f t="shared" si="55"/>
        <v>1</v>
      </c>
      <c r="AC54" s="109">
        <f>(E54+J54+O54)/3</f>
        <v>4200000</v>
      </c>
      <c r="AD54" s="110">
        <f t="shared" si="25"/>
        <v>0</v>
      </c>
      <c r="AE54" s="109">
        <f t="shared" si="5"/>
        <v>0</v>
      </c>
      <c r="AF54" s="111">
        <f t="shared" si="6"/>
        <v>4200000</v>
      </c>
      <c r="AG54" s="112">
        <f t="shared" si="7"/>
        <v>4200000</v>
      </c>
    </row>
    <row r="55" spans="1:33" ht="13.5" x14ac:dyDescent="0.2">
      <c r="A55" s="21">
        <v>49</v>
      </c>
      <c r="B55" s="7" t="s">
        <v>78</v>
      </c>
      <c r="C55" s="6" t="s">
        <v>18</v>
      </c>
      <c r="D55" s="60">
        <v>1</v>
      </c>
      <c r="E55" s="17">
        <v>2350000</v>
      </c>
      <c r="F55" s="36">
        <v>0</v>
      </c>
      <c r="G55" s="38">
        <f t="shared" si="26"/>
        <v>0</v>
      </c>
      <c r="H55" s="38">
        <f t="shared" si="17"/>
        <v>2350000</v>
      </c>
      <c r="I55" s="38">
        <f t="shared" si="18"/>
        <v>2350000</v>
      </c>
      <c r="J55" s="40">
        <v>2400000</v>
      </c>
      <c r="K55" s="39">
        <v>0</v>
      </c>
      <c r="L55" s="40">
        <f t="shared" si="19"/>
        <v>0</v>
      </c>
      <c r="M55" s="40">
        <f t="shared" si="20"/>
        <v>2400000</v>
      </c>
      <c r="N55" s="40">
        <f t="shared" si="21"/>
        <v>2400000</v>
      </c>
      <c r="O55" s="42">
        <v>2150000</v>
      </c>
      <c r="P55" s="41">
        <v>0</v>
      </c>
      <c r="Q55" s="42">
        <f t="shared" si="22"/>
        <v>0</v>
      </c>
      <c r="R55" s="42">
        <f t="shared" si="23"/>
        <v>2150000</v>
      </c>
      <c r="S55" s="42">
        <f t="shared" si="24"/>
        <v>2150000</v>
      </c>
      <c r="T55" s="102">
        <v>0</v>
      </c>
      <c r="U55" s="103">
        <v>0</v>
      </c>
      <c r="V55" s="102">
        <f t="shared" si="51"/>
        <v>0</v>
      </c>
      <c r="W55" s="102">
        <f t="shared" si="52"/>
        <v>0</v>
      </c>
      <c r="X55" s="102">
        <f t="shared" si="53"/>
        <v>0</v>
      </c>
      <c r="Y55" s="106"/>
      <c r="Z55" s="107" t="str">
        <f t="shared" si="47"/>
        <v>Digitador de Resultados del Concurso</v>
      </c>
      <c r="AA55" s="108" t="str">
        <f t="shared" si="54"/>
        <v>digitador</v>
      </c>
      <c r="AB55" s="108">
        <f t="shared" si="55"/>
        <v>1</v>
      </c>
      <c r="AC55" s="109">
        <f>(E55+J55+O55)/3</f>
        <v>2300000</v>
      </c>
      <c r="AD55" s="110">
        <f t="shared" si="25"/>
        <v>0</v>
      </c>
      <c r="AE55" s="109">
        <f t="shared" si="5"/>
        <v>0</v>
      </c>
      <c r="AF55" s="111">
        <f t="shared" si="6"/>
        <v>2300000</v>
      </c>
      <c r="AG55" s="112">
        <f t="shared" si="7"/>
        <v>2300000</v>
      </c>
    </row>
    <row r="56" spans="1:33" s="91" customFormat="1" x14ac:dyDescent="0.2">
      <c r="A56" s="32"/>
      <c r="B56" s="35" t="s">
        <v>27</v>
      </c>
      <c r="C56" s="83"/>
      <c r="D56" s="83"/>
      <c r="E56" s="84"/>
      <c r="F56" s="44"/>
      <c r="G56" s="37"/>
      <c r="H56" s="37"/>
      <c r="I56" s="37"/>
      <c r="J56" s="37"/>
      <c r="K56" s="45"/>
      <c r="L56" s="37"/>
      <c r="M56" s="37"/>
      <c r="N56" s="37"/>
      <c r="O56" s="37"/>
      <c r="P56" s="45"/>
      <c r="Q56" s="37"/>
      <c r="R56" s="37"/>
      <c r="S56" s="37"/>
      <c r="T56" s="37"/>
      <c r="U56" s="45"/>
      <c r="V56" s="37"/>
      <c r="W56" s="37"/>
      <c r="X56" s="37"/>
      <c r="Y56" s="85"/>
      <c r="Z56" s="86" t="str">
        <f t="shared" si="47"/>
        <v>SONIDO</v>
      </c>
      <c r="AA56" s="83">
        <f t="shared" si="54"/>
        <v>0</v>
      </c>
      <c r="AB56" s="83">
        <f t="shared" si="55"/>
        <v>0</v>
      </c>
      <c r="AC56" s="87"/>
      <c r="AD56" s="88"/>
      <c r="AE56" s="87"/>
      <c r="AF56" s="89"/>
      <c r="AG56" s="90"/>
    </row>
    <row r="57" spans="1:33" ht="13.5" x14ac:dyDescent="0.2">
      <c r="A57" s="21">
        <v>50</v>
      </c>
      <c r="B57" s="7" t="s">
        <v>79</v>
      </c>
      <c r="C57" s="6" t="s">
        <v>15</v>
      </c>
      <c r="D57" s="60">
        <v>1</v>
      </c>
      <c r="E57" s="17">
        <v>65546218</v>
      </c>
      <c r="F57" s="36">
        <v>0.19</v>
      </c>
      <c r="G57" s="38">
        <f t="shared" si="26"/>
        <v>12453781.42</v>
      </c>
      <c r="H57" s="38">
        <f t="shared" si="17"/>
        <v>77999999.420000002</v>
      </c>
      <c r="I57" s="38">
        <f t="shared" si="18"/>
        <v>77999999.420000002</v>
      </c>
      <c r="J57" s="40">
        <v>75738800</v>
      </c>
      <c r="K57" s="39">
        <v>0</v>
      </c>
      <c r="L57" s="40">
        <f t="shared" si="19"/>
        <v>0</v>
      </c>
      <c r="M57" s="40">
        <f t="shared" si="20"/>
        <v>75738800</v>
      </c>
      <c r="N57" s="40">
        <f t="shared" si="21"/>
        <v>75738800</v>
      </c>
      <c r="O57" s="42">
        <v>14957983</v>
      </c>
      <c r="P57" s="41">
        <v>0.19</v>
      </c>
      <c r="Q57" s="42">
        <f t="shared" si="22"/>
        <v>2842016.77</v>
      </c>
      <c r="R57" s="42">
        <f t="shared" si="23"/>
        <v>17799999.77</v>
      </c>
      <c r="S57" s="42">
        <f t="shared" si="24"/>
        <v>17799999.77</v>
      </c>
      <c r="T57" s="102">
        <v>0</v>
      </c>
      <c r="U57" s="103">
        <v>0.19</v>
      </c>
      <c r="V57" s="102">
        <f t="shared" ref="V57" si="56">T57*U57</f>
        <v>0</v>
      </c>
      <c r="W57" s="102">
        <f t="shared" ref="W57" si="57">T57+V57</f>
        <v>0</v>
      </c>
      <c r="X57" s="102">
        <f t="shared" ref="X57" si="58">W57*I57</f>
        <v>0</v>
      </c>
      <c r="Y57" s="106"/>
      <c r="Z57" s="107" t="str">
        <f t="shared" si="47"/>
        <v>Sistema Profesional de Monitoreo para Tarima Principal</v>
      </c>
      <c r="AA57" s="108" t="str">
        <f t="shared" si="54"/>
        <v>Global</v>
      </c>
      <c r="AB57" s="108">
        <f t="shared" si="55"/>
        <v>1</v>
      </c>
      <c r="AC57" s="109">
        <f t="shared" ref="AC57:AC67" si="59">(E57+J57+O57)/3</f>
        <v>52081000.333333336</v>
      </c>
      <c r="AD57" s="110">
        <f t="shared" si="25"/>
        <v>0.19</v>
      </c>
      <c r="AE57" s="109">
        <f t="shared" si="5"/>
        <v>9895390.0633333344</v>
      </c>
      <c r="AF57" s="111">
        <f t="shared" si="6"/>
        <v>61976390.396666668</v>
      </c>
      <c r="AG57" s="112">
        <f t="shared" si="7"/>
        <v>61976390.396666668</v>
      </c>
    </row>
    <row r="58" spans="1:33" ht="13.5" x14ac:dyDescent="0.2">
      <c r="A58" s="21">
        <v>51</v>
      </c>
      <c r="B58" s="7" t="s">
        <v>80</v>
      </c>
      <c r="C58" s="6" t="s">
        <v>15</v>
      </c>
      <c r="D58" s="60">
        <v>1</v>
      </c>
      <c r="E58" s="17">
        <v>15042017</v>
      </c>
      <c r="F58" s="36">
        <v>0.19</v>
      </c>
      <c r="G58" s="38">
        <f t="shared" si="26"/>
        <v>2857983.23</v>
      </c>
      <c r="H58" s="38">
        <f t="shared" si="17"/>
        <v>17900000.23</v>
      </c>
      <c r="I58" s="38">
        <f t="shared" si="18"/>
        <v>17900000.23</v>
      </c>
      <c r="J58" s="40">
        <v>17270400</v>
      </c>
      <c r="K58" s="39">
        <v>0</v>
      </c>
      <c r="L58" s="40">
        <f t="shared" si="19"/>
        <v>0</v>
      </c>
      <c r="M58" s="40">
        <f t="shared" si="20"/>
        <v>17270400</v>
      </c>
      <c r="N58" s="40">
        <f t="shared" si="21"/>
        <v>17270400</v>
      </c>
      <c r="O58" s="42">
        <v>18067227</v>
      </c>
      <c r="P58" s="41">
        <v>0.19</v>
      </c>
      <c r="Q58" s="42">
        <f t="shared" si="22"/>
        <v>3432773.13</v>
      </c>
      <c r="R58" s="42">
        <f t="shared" si="23"/>
        <v>21500000.129999999</v>
      </c>
      <c r="S58" s="42">
        <f t="shared" si="24"/>
        <v>21500000.129999999</v>
      </c>
      <c r="T58" s="102">
        <v>0</v>
      </c>
      <c r="U58" s="103">
        <v>0.19</v>
      </c>
      <c r="V58" s="102">
        <f t="shared" ref="V58:V67" si="60">T58*U58</f>
        <v>0</v>
      </c>
      <c r="W58" s="102">
        <f t="shared" ref="W58:W67" si="61">T58+V58</f>
        <v>0</v>
      </c>
      <c r="X58" s="102">
        <f t="shared" ref="X58:X67" si="62">W58*I58</f>
        <v>0</v>
      </c>
      <c r="Y58" s="106"/>
      <c r="Z58" s="107" t="str">
        <f t="shared" si="47"/>
        <v>Sistema de Sonido Profesional para Tarima Principal</v>
      </c>
      <c r="AA58" s="108" t="str">
        <f t="shared" si="54"/>
        <v>Global</v>
      </c>
      <c r="AB58" s="108">
        <f t="shared" si="55"/>
        <v>1</v>
      </c>
      <c r="AC58" s="109">
        <f t="shared" si="59"/>
        <v>16793214.666666668</v>
      </c>
      <c r="AD58" s="110">
        <f t="shared" si="25"/>
        <v>0.19</v>
      </c>
      <c r="AE58" s="109">
        <f t="shared" si="5"/>
        <v>3190710.7866666671</v>
      </c>
      <c r="AF58" s="111">
        <f t="shared" si="6"/>
        <v>19983925.453333333</v>
      </c>
      <c r="AG58" s="112">
        <f t="shared" si="7"/>
        <v>19983925.453333333</v>
      </c>
    </row>
    <row r="59" spans="1:33" ht="13.5" x14ac:dyDescent="0.2">
      <c r="A59" s="21">
        <v>52</v>
      </c>
      <c r="B59" s="7" t="s">
        <v>81</v>
      </c>
      <c r="C59" s="6" t="s">
        <v>15</v>
      </c>
      <c r="D59" s="60">
        <v>1</v>
      </c>
      <c r="E59" s="17">
        <v>18403361</v>
      </c>
      <c r="F59" s="36">
        <v>0.19</v>
      </c>
      <c r="G59" s="38">
        <f t="shared" si="26"/>
        <v>3496638.59</v>
      </c>
      <c r="H59" s="38">
        <f t="shared" si="17"/>
        <v>21899999.59</v>
      </c>
      <c r="I59" s="38">
        <f t="shared" si="18"/>
        <v>21899999.59</v>
      </c>
      <c r="J59" s="40">
        <v>21157000</v>
      </c>
      <c r="K59" s="39">
        <v>0</v>
      </c>
      <c r="L59" s="40">
        <f t="shared" si="19"/>
        <v>0</v>
      </c>
      <c r="M59" s="40">
        <f t="shared" si="20"/>
        <v>21157000</v>
      </c>
      <c r="N59" s="40">
        <f t="shared" si="21"/>
        <v>21157000</v>
      </c>
      <c r="O59" s="42">
        <v>19008403</v>
      </c>
      <c r="P59" s="41">
        <v>0.19</v>
      </c>
      <c r="Q59" s="42">
        <f t="shared" si="22"/>
        <v>3611596.57</v>
      </c>
      <c r="R59" s="42">
        <f t="shared" si="23"/>
        <v>22619999.57</v>
      </c>
      <c r="S59" s="42">
        <f t="shared" si="24"/>
        <v>22619999.57</v>
      </c>
      <c r="T59" s="102">
        <v>0</v>
      </c>
      <c r="U59" s="103">
        <v>0.19</v>
      </c>
      <c r="V59" s="102">
        <f t="shared" si="60"/>
        <v>0</v>
      </c>
      <c r="W59" s="102">
        <f t="shared" si="61"/>
        <v>0</v>
      </c>
      <c r="X59" s="102">
        <f t="shared" si="62"/>
        <v>0</v>
      </c>
      <c r="Y59" s="106"/>
      <c r="Z59" s="107" t="str">
        <f t="shared" si="47"/>
        <v>Sistema de Sonido Profesional para Out Fill y Arenas</v>
      </c>
      <c r="AA59" s="108" t="str">
        <f t="shared" si="54"/>
        <v>Global</v>
      </c>
      <c r="AB59" s="108">
        <f t="shared" si="55"/>
        <v>1</v>
      </c>
      <c r="AC59" s="109">
        <f t="shared" si="59"/>
        <v>19522921.333333332</v>
      </c>
      <c r="AD59" s="110">
        <f t="shared" si="25"/>
        <v>0.19</v>
      </c>
      <c r="AE59" s="109">
        <f t="shared" si="5"/>
        <v>3709355.0533333332</v>
      </c>
      <c r="AF59" s="111">
        <f t="shared" si="6"/>
        <v>23232276.386666667</v>
      </c>
      <c r="AG59" s="112">
        <f t="shared" si="7"/>
        <v>23232276.386666667</v>
      </c>
    </row>
    <row r="60" spans="1:33" ht="13.5" x14ac:dyDescent="0.2">
      <c r="A60" s="21">
        <v>53</v>
      </c>
      <c r="B60" s="7" t="s">
        <v>82</v>
      </c>
      <c r="C60" s="6" t="s">
        <v>15</v>
      </c>
      <c r="D60" s="60">
        <v>1</v>
      </c>
      <c r="E60" s="17">
        <v>19201681</v>
      </c>
      <c r="F60" s="36">
        <v>0.19</v>
      </c>
      <c r="G60" s="38">
        <f t="shared" si="26"/>
        <v>3648319.39</v>
      </c>
      <c r="H60" s="38">
        <f t="shared" si="17"/>
        <v>22850000.390000001</v>
      </c>
      <c r="I60" s="38">
        <f t="shared" si="18"/>
        <v>22850000.390000001</v>
      </c>
      <c r="J60" s="40">
        <v>22030000</v>
      </c>
      <c r="K60" s="39">
        <v>0</v>
      </c>
      <c r="L60" s="40">
        <f t="shared" si="19"/>
        <v>0</v>
      </c>
      <c r="M60" s="40">
        <f t="shared" si="20"/>
        <v>22030000</v>
      </c>
      <c r="N60" s="40">
        <f t="shared" si="21"/>
        <v>22030000</v>
      </c>
      <c r="O60" s="42">
        <v>23823529</v>
      </c>
      <c r="P60" s="41">
        <v>0.19</v>
      </c>
      <c r="Q60" s="42">
        <f t="shared" si="22"/>
        <v>4526470.51</v>
      </c>
      <c r="R60" s="42">
        <f t="shared" si="23"/>
        <v>28349999.509999998</v>
      </c>
      <c r="S60" s="42">
        <f t="shared" si="24"/>
        <v>28349999.509999998</v>
      </c>
      <c r="T60" s="102">
        <v>0</v>
      </c>
      <c r="U60" s="103">
        <v>0.19</v>
      </c>
      <c r="V60" s="102">
        <f t="shared" si="60"/>
        <v>0</v>
      </c>
      <c r="W60" s="102">
        <f t="shared" si="61"/>
        <v>0</v>
      </c>
      <c r="X60" s="102">
        <f t="shared" si="62"/>
        <v>0</v>
      </c>
      <c r="Y60" s="106"/>
      <c r="Z60" s="107" t="str">
        <f t="shared" si="47"/>
        <v>Sistema Profesional de Iluminación para Tarima Principal</v>
      </c>
      <c r="AA60" s="108" t="str">
        <f t="shared" si="54"/>
        <v>Global</v>
      </c>
      <c r="AB60" s="108">
        <f t="shared" si="55"/>
        <v>1</v>
      </c>
      <c r="AC60" s="109">
        <f t="shared" si="59"/>
        <v>21685070</v>
      </c>
      <c r="AD60" s="110">
        <f t="shared" si="25"/>
        <v>0.19</v>
      </c>
      <c r="AE60" s="109">
        <f t="shared" si="5"/>
        <v>4120163.3000000003</v>
      </c>
      <c r="AF60" s="111">
        <f t="shared" si="6"/>
        <v>25805233.300000001</v>
      </c>
      <c r="AG60" s="112">
        <f t="shared" si="7"/>
        <v>25805233.300000001</v>
      </c>
    </row>
    <row r="61" spans="1:33" ht="13.5" x14ac:dyDescent="0.2">
      <c r="A61" s="21">
        <v>54</v>
      </c>
      <c r="B61" s="7" t="s">
        <v>83</v>
      </c>
      <c r="C61" s="6" t="s">
        <v>15</v>
      </c>
      <c r="D61" s="60">
        <v>1</v>
      </c>
      <c r="E61" s="17">
        <v>23949580</v>
      </c>
      <c r="F61" s="36">
        <v>0.19</v>
      </c>
      <c r="G61" s="38">
        <f t="shared" si="26"/>
        <v>4550420.2</v>
      </c>
      <c r="H61" s="38">
        <f t="shared" si="17"/>
        <v>28500000.199999999</v>
      </c>
      <c r="I61" s="38">
        <f t="shared" si="18"/>
        <v>28500000.199999999</v>
      </c>
      <c r="J61" s="40">
        <v>27150000</v>
      </c>
      <c r="K61" s="39">
        <v>0</v>
      </c>
      <c r="L61" s="40">
        <f t="shared" si="19"/>
        <v>0</v>
      </c>
      <c r="M61" s="40">
        <f t="shared" si="20"/>
        <v>27150000</v>
      </c>
      <c r="N61" s="40">
        <f t="shared" si="21"/>
        <v>27150000</v>
      </c>
      <c r="O61" s="42">
        <v>2058824</v>
      </c>
      <c r="P61" s="41">
        <v>0.19</v>
      </c>
      <c r="Q61" s="42">
        <f t="shared" si="22"/>
        <v>391176.56</v>
      </c>
      <c r="R61" s="42">
        <f t="shared" si="23"/>
        <v>2450000.56</v>
      </c>
      <c r="S61" s="42">
        <f t="shared" si="24"/>
        <v>2450000.56</v>
      </c>
      <c r="T61" s="102">
        <v>0</v>
      </c>
      <c r="U61" s="103">
        <v>0.19</v>
      </c>
      <c r="V61" s="102">
        <f t="shared" si="60"/>
        <v>0</v>
      </c>
      <c r="W61" s="102">
        <f t="shared" si="61"/>
        <v>0</v>
      </c>
      <c r="X61" s="102">
        <f t="shared" si="62"/>
        <v>0</v>
      </c>
      <c r="Y61" s="106"/>
      <c r="Z61" s="107" t="str">
        <f t="shared" si="47"/>
        <v>Sistema Profesional de Video para Tarima Principal</v>
      </c>
      <c r="AA61" s="108" t="str">
        <f t="shared" si="54"/>
        <v>Global</v>
      </c>
      <c r="AB61" s="108">
        <f t="shared" si="55"/>
        <v>1</v>
      </c>
      <c r="AC61" s="109">
        <f t="shared" si="59"/>
        <v>17719468</v>
      </c>
      <c r="AD61" s="110">
        <f t="shared" si="25"/>
        <v>0.19</v>
      </c>
      <c r="AE61" s="109">
        <f t="shared" si="5"/>
        <v>3366698.92</v>
      </c>
      <c r="AF61" s="111">
        <f t="shared" si="6"/>
        <v>21086166.920000002</v>
      </c>
      <c r="AG61" s="112">
        <f t="shared" si="7"/>
        <v>21086166.920000002</v>
      </c>
    </row>
    <row r="62" spans="1:33" ht="25.5" x14ac:dyDescent="0.2">
      <c r="A62" s="21">
        <v>55</v>
      </c>
      <c r="B62" s="7" t="s">
        <v>84</v>
      </c>
      <c r="C62" s="6" t="s">
        <v>15</v>
      </c>
      <c r="D62" s="60">
        <v>1</v>
      </c>
      <c r="E62" s="17">
        <v>2100840</v>
      </c>
      <c r="F62" s="36">
        <v>0.19</v>
      </c>
      <c r="G62" s="38">
        <f t="shared" si="26"/>
        <v>399159.6</v>
      </c>
      <c r="H62" s="38">
        <f t="shared" si="17"/>
        <v>2499999.6</v>
      </c>
      <c r="I62" s="38">
        <f t="shared" si="18"/>
        <v>2499999.6</v>
      </c>
      <c r="J62" s="40">
        <v>2250000</v>
      </c>
      <c r="K62" s="39">
        <v>0</v>
      </c>
      <c r="L62" s="40">
        <f t="shared" si="19"/>
        <v>0</v>
      </c>
      <c r="M62" s="40">
        <f t="shared" si="20"/>
        <v>2250000</v>
      </c>
      <c r="N62" s="40">
        <f t="shared" si="21"/>
        <v>2250000</v>
      </c>
      <c r="O62" s="42">
        <v>14117647</v>
      </c>
      <c r="P62" s="41">
        <v>0.19</v>
      </c>
      <c r="Q62" s="42">
        <f t="shared" si="22"/>
        <v>2682352.9300000002</v>
      </c>
      <c r="R62" s="42">
        <f t="shared" si="23"/>
        <v>16799999.93</v>
      </c>
      <c r="S62" s="42">
        <f t="shared" si="24"/>
        <v>16799999.93</v>
      </c>
      <c r="T62" s="102">
        <v>0</v>
      </c>
      <c r="U62" s="103">
        <v>0.19</v>
      </c>
      <c r="V62" s="102">
        <f t="shared" si="60"/>
        <v>0</v>
      </c>
      <c r="W62" s="102">
        <f t="shared" si="61"/>
        <v>0</v>
      </c>
      <c r="X62" s="102">
        <f t="shared" si="62"/>
        <v>0</v>
      </c>
      <c r="Y62" s="106"/>
      <c r="Z62" s="107" t="str">
        <f t="shared" si="47"/>
        <v>Vallas de Cerramiento para Protección de Equipos y Delimitación de Áreas Restringidas</v>
      </c>
      <c r="AA62" s="108" t="str">
        <f t="shared" si="54"/>
        <v>Global</v>
      </c>
      <c r="AB62" s="108">
        <f t="shared" si="55"/>
        <v>1</v>
      </c>
      <c r="AC62" s="109">
        <f t="shared" si="59"/>
        <v>6156162.333333333</v>
      </c>
      <c r="AD62" s="110">
        <f t="shared" si="25"/>
        <v>0.19</v>
      </c>
      <c r="AE62" s="109">
        <f t="shared" si="5"/>
        <v>1169670.8433333333</v>
      </c>
      <c r="AF62" s="111">
        <f t="shared" si="6"/>
        <v>7325833.1766666658</v>
      </c>
      <c r="AG62" s="112">
        <f t="shared" si="7"/>
        <v>7325833.1766666658</v>
      </c>
    </row>
    <row r="63" spans="1:33" ht="13.5" x14ac:dyDescent="0.2">
      <c r="A63" s="21">
        <v>56</v>
      </c>
      <c r="B63" s="7" t="s">
        <v>85</v>
      </c>
      <c r="C63" s="6" t="s">
        <v>15</v>
      </c>
      <c r="D63" s="60">
        <v>1</v>
      </c>
      <c r="E63" s="17">
        <v>14243649</v>
      </c>
      <c r="F63" s="36">
        <v>0.19</v>
      </c>
      <c r="G63" s="38">
        <f t="shared" si="26"/>
        <v>2706293.31</v>
      </c>
      <c r="H63" s="38">
        <f t="shared" si="17"/>
        <v>16949942.309999999</v>
      </c>
      <c r="I63" s="38">
        <f t="shared" si="18"/>
        <v>16949942.309999999</v>
      </c>
      <c r="J63" s="40">
        <v>16698000</v>
      </c>
      <c r="K63" s="39">
        <v>0</v>
      </c>
      <c r="L63" s="40">
        <f t="shared" si="19"/>
        <v>0</v>
      </c>
      <c r="M63" s="40">
        <f t="shared" si="20"/>
        <v>16698000</v>
      </c>
      <c r="N63" s="40">
        <f t="shared" si="21"/>
        <v>16698000</v>
      </c>
      <c r="O63" s="42">
        <v>17100840</v>
      </c>
      <c r="P63" s="41">
        <v>0.19</v>
      </c>
      <c r="Q63" s="42">
        <f t="shared" si="22"/>
        <v>3249159.6</v>
      </c>
      <c r="R63" s="42">
        <f t="shared" si="23"/>
        <v>20349999.600000001</v>
      </c>
      <c r="S63" s="42">
        <f t="shared" si="24"/>
        <v>20349999.600000001</v>
      </c>
      <c r="T63" s="102">
        <v>0</v>
      </c>
      <c r="U63" s="103">
        <v>0.19</v>
      </c>
      <c r="V63" s="102">
        <f t="shared" si="60"/>
        <v>0</v>
      </c>
      <c r="W63" s="102">
        <f t="shared" si="61"/>
        <v>0</v>
      </c>
      <c r="X63" s="102">
        <f t="shared" si="62"/>
        <v>0</v>
      </c>
      <c r="Y63" s="106"/>
      <c r="Z63" s="107" t="str">
        <f t="shared" si="47"/>
        <v>Sistema Profesional de Efectos Especiales Tipo Concierto</v>
      </c>
      <c r="AA63" s="108" t="str">
        <f t="shared" si="54"/>
        <v>Global</v>
      </c>
      <c r="AB63" s="108">
        <f t="shared" si="55"/>
        <v>1</v>
      </c>
      <c r="AC63" s="109">
        <f t="shared" si="59"/>
        <v>16014163</v>
      </c>
      <c r="AD63" s="110">
        <f t="shared" si="25"/>
        <v>0.19</v>
      </c>
      <c r="AE63" s="109">
        <f t="shared" si="5"/>
        <v>3042690.97</v>
      </c>
      <c r="AF63" s="111">
        <f t="shared" si="6"/>
        <v>19056853.969999999</v>
      </c>
      <c r="AG63" s="112">
        <f t="shared" si="7"/>
        <v>19056853.969999999</v>
      </c>
    </row>
    <row r="64" spans="1:33" ht="13.5" x14ac:dyDescent="0.2">
      <c r="A64" s="21">
        <v>57</v>
      </c>
      <c r="B64" s="7" t="s">
        <v>86</v>
      </c>
      <c r="C64" s="6" t="s">
        <v>15</v>
      </c>
      <c r="D64" s="60">
        <v>1</v>
      </c>
      <c r="E64" s="17">
        <v>17058824</v>
      </c>
      <c r="F64" s="36">
        <v>0.19</v>
      </c>
      <c r="G64" s="38">
        <f t="shared" si="26"/>
        <v>3241176.56</v>
      </c>
      <c r="H64" s="38">
        <f t="shared" si="17"/>
        <v>20300000.559999999</v>
      </c>
      <c r="I64" s="38">
        <f t="shared" si="18"/>
        <v>20300000.559999999</v>
      </c>
      <c r="J64" s="40">
        <v>22182000</v>
      </c>
      <c r="K64" s="39">
        <v>0</v>
      </c>
      <c r="L64" s="40">
        <f t="shared" si="19"/>
        <v>0</v>
      </c>
      <c r="M64" s="40">
        <f t="shared" si="20"/>
        <v>22182000</v>
      </c>
      <c r="N64" s="40">
        <f t="shared" si="21"/>
        <v>22182000</v>
      </c>
      <c r="O64" s="42">
        <v>13025210</v>
      </c>
      <c r="P64" s="41">
        <v>0.19</v>
      </c>
      <c r="Q64" s="42">
        <f t="shared" si="22"/>
        <v>2474789.9</v>
      </c>
      <c r="R64" s="42">
        <f t="shared" si="23"/>
        <v>15499999.9</v>
      </c>
      <c r="S64" s="42">
        <f t="shared" si="24"/>
        <v>15499999.9</v>
      </c>
      <c r="T64" s="102">
        <v>0</v>
      </c>
      <c r="U64" s="103">
        <v>0.19</v>
      </c>
      <c r="V64" s="102">
        <f t="shared" si="60"/>
        <v>0</v>
      </c>
      <c r="W64" s="102">
        <f t="shared" si="61"/>
        <v>0</v>
      </c>
      <c r="X64" s="102">
        <f t="shared" si="62"/>
        <v>0</v>
      </c>
      <c r="Y64" s="106"/>
      <c r="Z64" s="107" t="str">
        <f t="shared" si="47"/>
        <v>Backline Profesional para Agrupaciones Musicales y Artistas Invitados</v>
      </c>
      <c r="AA64" s="108" t="str">
        <f t="shared" si="54"/>
        <v>Global</v>
      </c>
      <c r="AB64" s="108">
        <f t="shared" si="55"/>
        <v>1</v>
      </c>
      <c r="AC64" s="109">
        <f t="shared" si="59"/>
        <v>17422011.333333332</v>
      </c>
      <c r="AD64" s="110">
        <f t="shared" si="25"/>
        <v>0.19</v>
      </c>
      <c r="AE64" s="109">
        <f t="shared" si="5"/>
        <v>3310182.1533333333</v>
      </c>
      <c r="AF64" s="111">
        <f t="shared" si="6"/>
        <v>20732193.486666664</v>
      </c>
      <c r="AG64" s="112">
        <f t="shared" si="7"/>
        <v>20732193.486666664</v>
      </c>
    </row>
    <row r="65" spans="1:33" ht="13.5" x14ac:dyDescent="0.2">
      <c r="A65" s="21">
        <v>58</v>
      </c>
      <c r="B65" s="7" t="s">
        <v>87</v>
      </c>
      <c r="C65" s="6" t="s">
        <v>15</v>
      </c>
      <c r="D65" s="60">
        <v>1</v>
      </c>
      <c r="E65" s="17">
        <v>13235294</v>
      </c>
      <c r="F65" s="36">
        <v>0.19</v>
      </c>
      <c r="G65" s="38">
        <f t="shared" si="26"/>
        <v>2514705.86</v>
      </c>
      <c r="H65" s="38">
        <f t="shared" si="17"/>
        <v>15749999.859999999</v>
      </c>
      <c r="I65" s="38">
        <f t="shared" si="18"/>
        <v>15749999.859999999</v>
      </c>
      <c r="J65" s="40">
        <v>15145000</v>
      </c>
      <c r="K65" s="39">
        <v>0</v>
      </c>
      <c r="L65" s="40">
        <f t="shared" si="19"/>
        <v>0</v>
      </c>
      <c r="M65" s="40">
        <f t="shared" si="20"/>
        <v>15145000</v>
      </c>
      <c r="N65" s="40">
        <f t="shared" si="21"/>
        <v>15145000</v>
      </c>
      <c r="O65" s="42">
        <v>15882353</v>
      </c>
      <c r="P65" s="41">
        <v>0.19</v>
      </c>
      <c r="Q65" s="42">
        <f t="shared" si="22"/>
        <v>3017647.07</v>
      </c>
      <c r="R65" s="42">
        <f t="shared" si="23"/>
        <v>18900000.07</v>
      </c>
      <c r="S65" s="42">
        <f t="shared" si="24"/>
        <v>18900000.07</v>
      </c>
      <c r="T65" s="102">
        <v>0</v>
      </c>
      <c r="U65" s="103">
        <v>0.19</v>
      </c>
      <c r="V65" s="102">
        <f t="shared" si="60"/>
        <v>0</v>
      </c>
      <c r="W65" s="102">
        <f t="shared" si="61"/>
        <v>0</v>
      </c>
      <c r="X65" s="102">
        <f t="shared" si="62"/>
        <v>0</v>
      </c>
      <c r="Y65" s="106"/>
      <c r="Z65" s="107" t="str">
        <f t="shared" si="47"/>
        <v>Sistema Profesional de Transmisión por Streaming</v>
      </c>
      <c r="AA65" s="108" t="str">
        <f t="shared" si="54"/>
        <v>Global</v>
      </c>
      <c r="AB65" s="108">
        <f t="shared" si="55"/>
        <v>1</v>
      </c>
      <c r="AC65" s="109">
        <f t="shared" si="59"/>
        <v>14754215.666666666</v>
      </c>
      <c r="AD65" s="110">
        <f t="shared" si="25"/>
        <v>0.19</v>
      </c>
      <c r="AE65" s="109">
        <f t="shared" si="5"/>
        <v>2803300.9766666666</v>
      </c>
      <c r="AF65" s="111">
        <f t="shared" si="6"/>
        <v>17557516.643333331</v>
      </c>
      <c r="AG65" s="112">
        <f t="shared" si="7"/>
        <v>17557516.643333331</v>
      </c>
    </row>
    <row r="66" spans="1:33" ht="13.5" x14ac:dyDescent="0.2">
      <c r="A66" s="21">
        <v>59</v>
      </c>
      <c r="B66" s="7" t="s">
        <v>88</v>
      </c>
      <c r="C66" s="6" t="s">
        <v>15</v>
      </c>
      <c r="D66" s="60">
        <v>1</v>
      </c>
      <c r="E66" s="17">
        <v>15672269</v>
      </c>
      <c r="F66" s="36">
        <v>0.19</v>
      </c>
      <c r="G66" s="38">
        <f t="shared" si="26"/>
        <v>2977731.11</v>
      </c>
      <c r="H66" s="38">
        <f t="shared" si="17"/>
        <v>18650000.109999999</v>
      </c>
      <c r="I66" s="38">
        <f t="shared" si="18"/>
        <v>18650000.109999999</v>
      </c>
      <c r="J66" s="40">
        <v>18730000</v>
      </c>
      <c r="K66" s="39">
        <v>0</v>
      </c>
      <c r="L66" s="40">
        <f t="shared" si="19"/>
        <v>0</v>
      </c>
      <c r="M66" s="40">
        <f t="shared" si="20"/>
        <v>18730000</v>
      </c>
      <c r="N66" s="40">
        <f t="shared" si="21"/>
        <v>18730000</v>
      </c>
      <c r="O66" s="42">
        <v>6823529</v>
      </c>
      <c r="P66" s="41">
        <v>0.19</v>
      </c>
      <c r="Q66" s="42">
        <f t="shared" si="22"/>
        <v>1296470.51</v>
      </c>
      <c r="R66" s="42">
        <f t="shared" si="23"/>
        <v>8119999.5099999998</v>
      </c>
      <c r="S66" s="42">
        <f t="shared" si="24"/>
        <v>8119999.5099999998</v>
      </c>
      <c r="T66" s="102">
        <v>0</v>
      </c>
      <c r="U66" s="103">
        <v>0.19</v>
      </c>
      <c r="V66" s="102">
        <f t="shared" si="60"/>
        <v>0</v>
      </c>
      <c r="W66" s="102">
        <f t="shared" si="61"/>
        <v>0</v>
      </c>
      <c r="X66" s="102">
        <f t="shared" si="62"/>
        <v>0</v>
      </c>
      <c r="Y66" s="106"/>
      <c r="Z66" s="107" t="str">
        <f t="shared" si="47"/>
        <v>Sistema Eléctrico Alterno para Respaldo de la Producción Técnica</v>
      </c>
      <c r="AA66" s="108" t="str">
        <f t="shared" si="54"/>
        <v>Global</v>
      </c>
      <c r="AB66" s="108">
        <f t="shared" si="55"/>
        <v>1</v>
      </c>
      <c r="AC66" s="109">
        <f t="shared" si="59"/>
        <v>13741932.666666666</v>
      </c>
      <c r="AD66" s="110">
        <f t="shared" si="25"/>
        <v>0.19</v>
      </c>
      <c r="AE66" s="109">
        <f t="shared" si="5"/>
        <v>2610967.2066666665</v>
      </c>
      <c r="AF66" s="111">
        <f t="shared" si="6"/>
        <v>16352899.873333333</v>
      </c>
      <c r="AG66" s="112">
        <f t="shared" si="7"/>
        <v>16352899.873333333</v>
      </c>
    </row>
    <row r="67" spans="1:33" ht="13.5" x14ac:dyDescent="0.2">
      <c r="A67" s="21">
        <v>60</v>
      </c>
      <c r="B67" s="7" t="s">
        <v>89</v>
      </c>
      <c r="C67" s="6" t="s">
        <v>15</v>
      </c>
      <c r="D67" s="60">
        <v>1</v>
      </c>
      <c r="E67" s="17">
        <v>6890756</v>
      </c>
      <c r="F67" s="36">
        <v>0.19</v>
      </c>
      <c r="G67" s="38">
        <f t="shared" si="26"/>
        <v>1309243.6400000001</v>
      </c>
      <c r="H67" s="38">
        <f t="shared" si="17"/>
        <v>8199999.6400000006</v>
      </c>
      <c r="I67" s="38">
        <f t="shared" si="18"/>
        <v>8199999.6400000006</v>
      </c>
      <c r="J67" s="40">
        <v>7680000</v>
      </c>
      <c r="K67" s="39">
        <v>0</v>
      </c>
      <c r="L67" s="40">
        <f t="shared" si="19"/>
        <v>0</v>
      </c>
      <c r="M67" s="40">
        <f t="shared" si="20"/>
        <v>7680000</v>
      </c>
      <c r="N67" s="40">
        <f t="shared" si="21"/>
        <v>7680000</v>
      </c>
      <c r="O67" s="42">
        <v>13025210</v>
      </c>
      <c r="P67" s="41">
        <v>0.19</v>
      </c>
      <c r="Q67" s="42">
        <f t="shared" si="22"/>
        <v>2474789.9</v>
      </c>
      <c r="R67" s="42">
        <f t="shared" si="23"/>
        <v>15499999.9</v>
      </c>
      <c r="S67" s="42">
        <f t="shared" si="24"/>
        <v>15499999.9</v>
      </c>
      <c r="T67" s="102">
        <v>0</v>
      </c>
      <c r="U67" s="103">
        <v>0.19</v>
      </c>
      <c r="V67" s="102">
        <f t="shared" si="60"/>
        <v>0</v>
      </c>
      <c r="W67" s="102">
        <f t="shared" si="61"/>
        <v>0</v>
      </c>
      <c r="X67" s="102">
        <f t="shared" si="62"/>
        <v>0</v>
      </c>
      <c r="Y67" s="106"/>
      <c r="Z67" s="107" t="str">
        <f t="shared" si="47"/>
        <v>Derechos de Autor y Derechos Conexos por Ejecución Pública de Música en Vivo</v>
      </c>
      <c r="AA67" s="108" t="str">
        <f t="shared" si="54"/>
        <v>Global</v>
      </c>
      <c r="AB67" s="108">
        <f t="shared" si="55"/>
        <v>1</v>
      </c>
      <c r="AC67" s="109">
        <f t="shared" si="59"/>
        <v>9198655.333333334</v>
      </c>
      <c r="AD67" s="110">
        <f t="shared" si="25"/>
        <v>0.19</v>
      </c>
      <c r="AE67" s="109">
        <f t="shared" si="5"/>
        <v>1747744.5133333334</v>
      </c>
      <c r="AF67" s="111">
        <f t="shared" si="6"/>
        <v>10946399.846666668</v>
      </c>
      <c r="AG67" s="112">
        <f t="shared" si="7"/>
        <v>10946399.846666668</v>
      </c>
    </row>
    <row r="68" spans="1:33" s="91" customFormat="1" x14ac:dyDescent="0.2">
      <c r="A68" s="32"/>
      <c r="B68" s="35" t="s">
        <v>90</v>
      </c>
      <c r="C68" s="83"/>
      <c r="D68" s="83"/>
      <c r="E68" s="84"/>
      <c r="F68" s="44"/>
      <c r="G68" s="37"/>
      <c r="H68" s="37"/>
      <c r="I68" s="37"/>
      <c r="J68" s="37"/>
      <c r="K68" s="45"/>
      <c r="L68" s="37"/>
      <c r="M68" s="37"/>
      <c r="N68" s="37"/>
      <c r="O68" s="37"/>
      <c r="P68" s="45"/>
      <c r="Q68" s="37"/>
      <c r="R68" s="37"/>
      <c r="S68" s="37"/>
      <c r="T68" s="37"/>
      <c r="U68" s="45"/>
      <c r="V68" s="37"/>
      <c r="W68" s="37"/>
      <c r="X68" s="37"/>
      <c r="Y68" s="85"/>
      <c r="Z68" s="86" t="str">
        <f t="shared" si="47"/>
        <v>SERVICIO ARTISTAS Y PRESENTADORES</v>
      </c>
      <c r="AA68" s="83">
        <f t="shared" si="54"/>
        <v>0</v>
      </c>
      <c r="AB68" s="83">
        <f t="shared" si="55"/>
        <v>0</v>
      </c>
      <c r="AC68" s="87"/>
      <c r="AD68" s="88"/>
      <c r="AE68" s="87"/>
      <c r="AF68" s="89"/>
      <c r="AG68" s="90"/>
    </row>
    <row r="69" spans="1:33" ht="13.5" x14ac:dyDescent="0.2">
      <c r="A69" s="21">
        <v>61</v>
      </c>
      <c r="B69" s="7" t="s">
        <v>91</v>
      </c>
      <c r="C69" s="6" t="s">
        <v>15</v>
      </c>
      <c r="D69" s="60">
        <v>1</v>
      </c>
      <c r="E69" s="17">
        <v>6300000</v>
      </c>
      <c r="F69" s="36">
        <v>0</v>
      </c>
      <c r="G69" s="38">
        <f t="shared" si="26"/>
        <v>0</v>
      </c>
      <c r="H69" s="38">
        <f t="shared" ref="H69:H76" si="63">E69+G69</f>
        <v>6300000</v>
      </c>
      <c r="I69" s="38">
        <f t="shared" ref="I69:I76" si="64">H69*D69</f>
        <v>6300000</v>
      </c>
      <c r="J69" s="40">
        <v>5500000</v>
      </c>
      <c r="K69" s="39">
        <v>0</v>
      </c>
      <c r="L69" s="40">
        <f t="shared" si="19"/>
        <v>0</v>
      </c>
      <c r="M69" s="40">
        <f t="shared" si="20"/>
        <v>5500000</v>
      </c>
      <c r="N69" s="40">
        <f t="shared" si="21"/>
        <v>5500000</v>
      </c>
      <c r="O69" s="42">
        <v>6823529</v>
      </c>
      <c r="P69" s="41">
        <v>0.19</v>
      </c>
      <c r="Q69" s="42">
        <f t="shared" si="22"/>
        <v>1296470.51</v>
      </c>
      <c r="R69" s="42">
        <f t="shared" si="23"/>
        <v>8119999.5099999998</v>
      </c>
      <c r="S69" s="42">
        <f t="shared" si="24"/>
        <v>8119999.5099999998</v>
      </c>
      <c r="T69" s="102">
        <v>0</v>
      </c>
      <c r="U69" s="103">
        <v>0.19</v>
      </c>
      <c r="V69" s="102">
        <f t="shared" ref="V69:V76" si="65">T69*U69</f>
        <v>0</v>
      </c>
      <c r="W69" s="102">
        <f t="shared" ref="W69:W76" si="66">T69+V69</f>
        <v>0</v>
      </c>
      <c r="X69" s="102">
        <f t="shared" ref="X69:X76" si="67">W69*I69</f>
        <v>0</v>
      </c>
      <c r="Y69" s="106"/>
      <c r="Z69" s="107" t="str">
        <f t="shared" si="47"/>
        <v>Presentación Artística Y Cultural De Un Dj De Reconocimiento Departamental</v>
      </c>
      <c r="AA69" s="108" t="str">
        <f t="shared" si="54"/>
        <v>Global</v>
      </c>
      <c r="AB69" s="108">
        <f t="shared" si="55"/>
        <v>1</v>
      </c>
      <c r="AC69" s="109">
        <f t="shared" ref="AC69:AC76" si="68">(E69+J69+O69)/3</f>
        <v>6207843</v>
      </c>
      <c r="AD69" s="110">
        <f t="shared" si="25"/>
        <v>0.19</v>
      </c>
      <c r="AE69" s="109">
        <f t="shared" si="5"/>
        <v>1179490.17</v>
      </c>
      <c r="AF69" s="111">
        <f t="shared" si="6"/>
        <v>7387333.1699999999</v>
      </c>
      <c r="AG69" s="112">
        <f t="shared" si="7"/>
        <v>7387333.1699999999</v>
      </c>
    </row>
    <row r="70" spans="1:33" ht="25.5" x14ac:dyDescent="0.2">
      <c r="A70" s="21">
        <v>62</v>
      </c>
      <c r="B70" s="7" t="s">
        <v>92</v>
      </c>
      <c r="C70" s="6" t="s">
        <v>15</v>
      </c>
      <c r="D70" s="60">
        <v>1</v>
      </c>
      <c r="E70" s="17">
        <v>41000000</v>
      </c>
      <c r="F70" s="36">
        <v>0</v>
      </c>
      <c r="G70" s="38">
        <f t="shared" si="26"/>
        <v>0</v>
      </c>
      <c r="H70" s="38">
        <f t="shared" si="63"/>
        <v>41000000</v>
      </c>
      <c r="I70" s="38">
        <f t="shared" si="64"/>
        <v>41000000</v>
      </c>
      <c r="J70" s="40">
        <v>39000000</v>
      </c>
      <c r="K70" s="39">
        <v>0</v>
      </c>
      <c r="L70" s="40">
        <f t="shared" si="19"/>
        <v>0</v>
      </c>
      <c r="M70" s="40">
        <f t="shared" si="20"/>
        <v>39000000</v>
      </c>
      <c r="N70" s="40">
        <f t="shared" si="21"/>
        <v>39000000</v>
      </c>
      <c r="O70" s="42">
        <v>6200000</v>
      </c>
      <c r="P70" s="41">
        <v>0</v>
      </c>
      <c r="Q70" s="42">
        <f t="shared" si="22"/>
        <v>0</v>
      </c>
      <c r="R70" s="42">
        <f t="shared" si="23"/>
        <v>6200000</v>
      </c>
      <c r="S70" s="42">
        <f t="shared" si="24"/>
        <v>6200000</v>
      </c>
      <c r="T70" s="102">
        <v>0</v>
      </c>
      <c r="U70" s="103">
        <v>0.19</v>
      </c>
      <c r="V70" s="102">
        <f t="shared" si="65"/>
        <v>0</v>
      </c>
      <c r="W70" s="102">
        <f t="shared" si="66"/>
        <v>0</v>
      </c>
      <c r="X70" s="102">
        <f t="shared" si="67"/>
        <v>0</v>
      </c>
      <c r="Y70" s="106"/>
      <c r="Z70" s="107" t="str">
        <f t="shared" si="47"/>
        <v>Presentación Artística Y Cultural De Orquesta De Reconocimiento Nacional E Internacional</v>
      </c>
      <c r="AA70" s="108" t="str">
        <f t="shared" si="54"/>
        <v>Global</v>
      </c>
      <c r="AB70" s="108">
        <f t="shared" si="55"/>
        <v>1</v>
      </c>
      <c r="AC70" s="109">
        <f t="shared" si="68"/>
        <v>28733333.333333332</v>
      </c>
      <c r="AD70" s="110">
        <f t="shared" ref="AD70:AD76" si="69">P70</f>
        <v>0</v>
      </c>
      <c r="AE70" s="109">
        <f t="shared" si="5"/>
        <v>0</v>
      </c>
      <c r="AF70" s="111">
        <f t="shared" si="6"/>
        <v>28733333.333333332</v>
      </c>
      <c r="AG70" s="112">
        <f t="shared" si="7"/>
        <v>28733333.333333332</v>
      </c>
    </row>
    <row r="71" spans="1:33" ht="13.5" x14ac:dyDescent="0.2">
      <c r="A71" s="21">
        <v>63</v>
      </c>
      <c r="B71" s="7" t="s">
        <v>93</v>
      </c>
      <c r="C71" s="6" t="s">
        <v>15</v>
      </c>
      <c r="D71" s="60">
        <v>1</v>
      </c>
      <c r="E71" s="17">
        <v>10900000</v>
      </c>
      <c r="F71" s="36">
        <v>0</v>
      </c>
      <c r="G71" s="38">
        <f t="shared" si="26"/>
        <v>0</v>
      </c>
      <c r="H71" s="38">
        <f t="shared" si="63"/>
        <v>10900000</v>
      </c>
      <c r="I71" s="38">
        <f t="shared" si="64"/>
        <v>10900000</v>
      </c>
      <c r="J71" s="40">
        <v>10100000</v>
      </c>
      <c r="K71" s="39">
        <v>0</v>
      </c>
      <c r="L71" s="40">
        <f t="shared" ref="L71:L76" si="70">J71*K71</f>
        <v>0</v>
      </c>
      <c r="M71" s="40">
        <f t="shared" ref="M71:M76" si="71">J71+L71</f>
        <v>10100000</v>
      </c>
      <c r="N71" s="40">
        <f t="shared" ref="N71:N76" si="72">M71*D71</f>
        <v>10100000</v>
      </c>
      <c r="O71" s="42">
        <v>40000000</v>
      </c>
      <c r="P71" s="41">
        <v>0</v>
      </c>
      <c r="Q71" s="42">
        <f t="shared" ref="Q71:Q76" si="73">O71*P71</f>
        <v>0</v>
      </c>
      <c r="R71" s="42">
        <f t="shared" ref="R71:R76" si="74">O71+Q71</f>
        <v>40000000</v>
      </c>
      <c r="S71" s="42">
        <f t="shared" ref="S71:S76" si="75">R71*D71</f>
        <v>40000000</v>
      </c>
      <c r="T71" s="102">
        <v>0</v>
      </c>
      <c r="U71" s="103">
        <v>0.19</v>
      </c>
      <c r="V71" s="102">
        <f t="shared" si="65"/>
        <v>0</v>
      </c>
      <c r="W71" s="102">
        <f t="shared" si="66"/>
        <v>0</v>
      </c>
      <c r="X71" s="102">
        <f t="shared" si="67"/>
        <v>0</v>
      </c>
      <c r="Y71" s="106"/>
      <c r="Z71" s="107" t="str">
        <f t="shared" si="47"/>
        <v>Dj De Reconocimiento Nacional</v>
      </c>
      <c r="AA71" s="108" t="str">
        <f t="shared" si="54"/>
        <v>Global</v>
      </c>
      <c r="AB71" s="108">
        <f t="shared" si="55"/>
        <v>1</v>
      </c>
      <c r="AC71" s="109">
        <f t="shared" si="68"/>
        <v>20333333.333333332</v>
      </c>
      <c r="AD71" s="110">
        <f t="shared" si="69"/>
        <v>0</v>
      </c>
      <c r="AE71" s="109">
        <f t="shared" ref="AE71:AE76" si="76">AC71*AD71</f>
        <v>0</v>
      </c>
      <c r="AF71" s="111">
        <f t="shared" ref="AF71:AF76" si="77">AC71+AE71</f>
        <v>20333333.333333332</v>
      </c>
      <c r="AG71" s="112">
        <f t="shared" ref="AG71:AG76" si="78">AF71*AB71</f>
        <v>20333333.333333332</v>
      </c>
    </row>
    <row r="72" spans="1:33" ht="25.5" x14ac:dyDescent="0.2">
      <c r="A72" s="21">
        <v>64</v>
      </c>
      <c r="B72" s="7" t="s">
        <v>94</v>
      </c>
      <c r="C72" s="6" t="s">
        <v>15</v>
      </c>
      <c r="D72" s="60">
        <v>1</v>
      </c>
      <c r="E72" s="17">
        <v>137000000</v>
      </c>
      <c r="F72" s="36">
        <v>0</v>
      </c>
      <c r="G72" s="38">
        <f t="shared" si="26"/>
        <v>0</v>
      </c>
      <c r="H72" s="38">
        <f t="shared" si="63"/>
        <v>137000000</v>
      </c>
      <c r="I72" s="38">
        <f t="shared" si="64"/>
        <v>137000000</v>
      </c>
      <c r="J72" s="40">
        <v>132500000</v>
      </c>
      <c r="K72" s="39">
        <v>0</v>
      </c>
      <c r="L72" s="40">
        <f t="shared" si="70"/>
        <v>0</v>
      </c>
      <c r="M72" s="40">
        <f t="shared" si="71"/>
        <v>132500000</v>
      </c>
      <c r="N72" s="40">
        <f t="shared" si="72"/>
        <v>132500000</v>
      </c>
      <c r="O72" s="42">
        <v>10500000</v>
      </c>
      <c r="P72" s="41">
        <v>0</v>
      </c>
      <c r="Q72" s="42">
        <f t="shared" si="73"/>
        <v>0</v>
      </c>
      <c r="R72" s="42">
        <f t="shared" si="74"/>
        <v>10500000</v>
      </c>
      <c r="S72" s="42">
        <f t="shared" si="75"/>
        <v>10500000</v>
      </c>
      <c r="T72" s="102">
        <v>0</v>
      </c>
      <c r="U72" s="103">
        <v>0.19</v>
      </c>
      <c r="V72" s="102">
        <f t="shared" si="65"/>
        <v>0</v>
      </c>
      <c r="W72" s="102">
        <f t="shared" si="66"/>
        <v>0</v>
      </c>
      <c r="X72" s="102">
        <f t="shared" si="67"/>
        <v>0</v>
      </c>
      <c r="Y72" s="106"/>
      <c r="Z72" s="107" t="str">
        <f t="shared" si="47"/>
        <v>Presentación Artística Y Cultural De Un Artista De Reconocimiento Nacional E Internacional</v>
      </c>
      <c r="AA72" s="108" t="str">
        <f t="shared" si="54"/>
        <v>Global</v>
      </c>
      <c r="AB72" s="108">
        <f t="shared" si="55"/>
        <v>1</v>
      </c>
      <c r="AC72" s="109">
        <f t="shared" si="68"/>
        <v>93333333.333333328</v>
      </c>
      <c r="AD72" s="110">
        <f t="shared" si="69"/>
        <v>0</v>
      </c>
      <c r="AE72" s="109">
        <f t="shared" si="76"/>
        <v>0</v>
      </c>
      <c r="AF72" s="111">
        <f t="shared" si="77"/>
        <v>93333333.333333328</v>
      </c>
      <c r="AG72" s="112">
        <f t="shared" si="78"/>
        <v>93333333.333333328</v>
      </c>
    </row>
    <row r="73" spans="1:33" ht="13.5" x14ac:dyDescent="0.2">
      <c r="A73" s="21">
        <v>65</v>
      </c>
      <c r="B73" s="7" t="s">
        <v>93</v>
      </c>
      <c r="C73" s="6" t="s">
        <v>28</v>
      </c>
      <c r="D73" s="60">
        <v>1</v>
      </c>
      <c r="E73" s="17">
        <v>10900000</v>
      </c>
      <c r="F73" s="36">
        <v>0</v>
      </c>
      <c r="G73" s="38">
        <f t="shared" si="26"/>
        <v>0</v>
      </c>
      <c r="H73" s="38">
        <f t="shared" si="63"/>
        <v>10900000</v>
      </c>
      <c r="I73" s="38">
        <f t="shared" si="64"/>
        <v>10900000</v>
      </c>
      <c r="J73" s="40">
        <v>10100000</v>
      </c>
      <c r="K73" s="39">
        <v>0</v>
      </c>
      <c r="L73" s="40">
        <f t="shared" si="70"/>
        <v>0</v>
      </c>
      <c r="M73" s="40">
        <f t="shared" si="71"/>
        <v>10100000</v>
      </c>
      <c r="N73" s="40">
        <f t="shared" si="72"/>
        <v>10100000</v>
      </c>
      <c r="O73" s="42">
        <v>135500000</v>
      </c>
      <c r="P73" s="41">
        <v>0</v>
      </c>
      <c r="Q73" s="42">
        <f t="shared" si="73"/>
        <v>0</v>
      </c>
      <c r="R73" s="42">
        <f t="shared" si="74"/>
        <v>135500000</v>
      </c>
      <c r="S73" s="42">
        <f t="shared" si="75"/>
        <v>135500000</v>
      </c>
      <c r="T73" s="102">
        <v>0</v>
      </c>
      <c r="U73" s="103">
        <v>0.19</v>
      </c>
      <c r="V73" s="102">
        <f t="shared" si="65"/>
        <v>0</v>
      </c>
      <c r="W73" s="102">
        <f t="shared" si="66"/>
        <v>0</v>
      </c>
      <c r="X73" s="102">
        <f t="shared" si="67"/>
        <v>0</v>
      </c>
      <c r="Y73" s="106"/>
      <c r="Z73" s="107" t="str">
        <f t="shared" si="47"/>
        <v>Dj De Reconocimiento Nacional</v>
      </c>
      <c r="AA73" s="108" t="str">
        <f t="shared" si="54"/>
        <v>Globla</v>
      </c>
      <c r="AB73" s="108">
        <f t="shared" si="55"/>
        <v>1</v>
      </c>
      <c r="AC73" s="109">
        <f t="shared" si="68"/>
        <v>52166666.666666664</v>
      </c>
      <c r="AD73" s="110">
        <f t="shared" si="69"/>
        <v>0</v>
      </c>
      <c r="AE73" s="109">
        <f t="shared" si="76"/>
        <v>0</v>
      </c>
      <c r="AF73" s="111">
        <f t="shared" si="77"/>
        <v>52166666.666666664</v>
      </c>
      <c r="AG73" s="112">
        <f t="shared" si="78"/>
        <v>52166666.666666664</v>
      </c>
    </row>
    <row r="74" spans="1:33" ht="13.5" x14ac:dyDescent="0.2">
      <c r="A74" s="21">
        <v>66</v>
      </c>
      <c r="B74" s="7" t="s">
        <v>95</v>
      </c>
      <c r="C74" s="6" t="s">
        <v>15</v>
      </c>
      <c r="D74" s="60">
        <v>1</v>
      </c>
      <c r="E74" s="17">
        <v>158000000</v>
      </c>
      <c r="F74" s="36">
        <v>0</v>
      </c>
      <c r="G74" s="38">
        <f t="shared" si="26"/>
        <v>0</v>
      </c>
      <c r="H74" s="38">
        <f t="shared" si="63"/>
        <v>158000000</v>
      </c>
      <c r="I74" s="38">
        <f t="shared" si="64"/>
        <v>158000000</v>
      </c>
      <c r="J74" s="40">
        <v>152500000</v>
      </c>
      <c r="K74" s="39">
        <v>0</v>
      </c>
      <c r="L74" s="40">
        <f t="shared" si="70"/>
        <v>0</v>
      </c>
      <c r="M74" s="40">
        <f t="shared" si="71"/>
        <v>152500000</v>
      </c>
      <c r="N74" s="40">
        <f t="shared" si="72"/>
        <v>152500000</v>
      </c>
      <c r="O74" s="42">
        <v>10500000</v>
      </c>
      <c r="P74" s="41">
        <v>0</v>
      </c>
      <c r="Q74" s="42">
        <f t="shared" si="73"/>
        <v>0</v>
      </c>
      <c r="R74" s="42">
        <f t="shared" si="74"/>
        <v>10500000</v>
      </c>
      <c r="S74" s="42">
        <f t="shared" si="75"/>
        <v>10500000</v>
      </c>
      <c r="T74" s="102">
        <v>0</v>
      </c>
      <c r="U74" s="103">
        <v>0.19</v>
      </c>
      <c r="V74" s="102">
        <f t="shared" si="65"/>
        <v>0</v>
      </c>
      <c r="W74" s="102">
        <f t="shared" si="66"/>
        <v>0</v>
      </c>
      <c r="X74" s="102">
        <f t="shared" si="67"/>
        <v>0</v>
      </c>
      <c r="Y74" s="106"/>
      <c r="Z74" s="107" t="str">
        <f t="shared" si="47"/>
        <v>Artista De Reconocimiento Nacional E Internacional</v>
      </c>
      <c r="AA74" s="108" t="str">
        <f t="shared" si="54"/>
        <v>Global</v>
      </c>
      <c r="AB74" s="108">
        <f t="shared" si="55"/>
        <v>1</v>
      </c>
      <c r="AC74" s="109">
        <f t="shared" si="68"/>
        <v>107000000</v>
      </c>
      <c r="AD74" s="110">
        <f t="shared" si="69"/>
        <v>0</v>
      </c>
      <c r="AE74" s="109">
        <f t="shared" si="76"/>
        <v>0</v>
      </c>
      <c r="AF74" s="111">
        <f t="shared" si="77"/>
        <v>107000000</v>
      </c>
      <c r="AG74" s="112">
        <f t="shared" si="78"/>
        <v>107000000</v>
      </c>
    </row>
    <row r="75" spans="1:33" ht="13.5" x14ac:dyDescent="0.2">
      <c r="A75" s="21">
        <v>67</v>
      </c>
      <c r="B75" s="7" t="s">
        <v>96</v>
      </c>
      <c r="C75" s="6" t="s">
        <v>15</v>
      </c>
      <c r="D75" s="60">
        <v>1</v>
      </c>
      <c r="E75" s="17">
        <v>5200000</v>
      </c>
      <c r="F75" s="36">
        <v>0</v>
      </c>
      <c r="G75" s="38">
        <f t="shared" si="26"/>
        <v>0</v>
      </c>
      <c r="H75" s="38">
        <f t="shared" si="63"/>
        <v>5200000</v>
      </c>
      <c r="I75" s="38">
        <f t="shared" si="64"/>
        <v>5200000</v>
      </c>
      <c r="J75" s="40">
        <v>4550000</v>
      </c>
      <c r="K75" s="39">
        <v>0</v>
      </c>
      <c r="L75" s="40">
        <f t="shared" si="70"/>
        <v>0</v>
      </c>
      <c r="M75" s="40">
        <f t="shared" si="71"/>
        <v>4550000</v>
      </c>
      <c r="N75" s="40">
        <f t="shared" si="72"/>
        <v>4550000</v>
      </c>
      <c r="O75" s="42">
        <v>157500000</v>
      </c>
      <c r="P75" s="41">
        <v>0</v>
      </c>
      <c r="Q75" s="42">
        <f t="shared" si="73"/>
        <v>0</v>
      </c>
      <c r="R75" s="42">
        <f t="shared" si="74"/>
        <v>157500000</v>
      </c>
      <c r="S75" s="42">
        <f t="shared" si="75"/>
        <v>157500000</v>
      </c>
      <c r="T75" s="102">
        <v>0</v>
      </c>
      <c r="U75" s="103">
        <v>0.19</v>
      </c>
      <c r="V75" s="102">
        <f t="shared" si="65"/>
        <v>0</v>
      </c>
      <c r="W75" s="102">
        <f t="shared" si="66"/>
        <v>0</v>
      </c>
      <c r="X75" s="102">
        <f t="shared" si="67"/>
        <v>0</v>
      </c>
      <c r="Y75" s="106"/>
      <c r="Z75" s="107" t="str">
        <f t="shared" si="47"/>
        <v>Presentación Artística Musical No Masiva</v>
      </c>
      <c r="AA75" s="108" t="str">
        <f t="shared" si="54"/>
        <v>Global</v>
      </c>
      <c r="AB75" s="108">
        <f t="shared" si="55"/>
        <v>1</v>
      </c>
      <c r="AC75" s="109">
        <f t="shared" si="68"/>
        <v>55750000</v>
      </c>
      <c r="AD75" s="110">
        <f t="shared" si="69"/>
        <v>0</v>
      </c>
      <c r="AE75" s="109">
        <f t="shared" si="76"/>
        <v>0</v>
      </c>
      <c r="AF75" s="111">
        <f t="shared" si="77"/>
        <v>55750000</v>
      </c>
      <c r="AG75" s="112">
        <f t="shared" si="78"/>
        <v>55750000</v>
      </c>
    </row>
    <row r="76" spans="1:33" ht="13.5" x14ac:dyDescent="0.2">
      <c r="A76" s="21">
        <v>68</v>
      </c>
      <c r="B76" s="11" t="s">
        <v>97</v>
      </c>
      <c r="C76" s="12" t="s">
        <v>15</v>
      </c>
      <c r="D76" s="93">
        <v>1</v>
      </c>
      <c r="E76" s="18">
        <v>8100000</v>
      </c>
      <c r="F76" s="36">
        <v>0</v>
      </c>
      <c r="G76" s="46">
        <f t="shared" si="26"/>
        <v>0</v>
      </c>
      <c r="H76" s="46">
        <f t="shared" si="63"/>
        <v>8100000</v>
      </c>
      <c r="I76" s="38">
        <f t="shared" si="64"/>
        <v>8100000</v>
      </c>
      <c r="J76" s="47">
        <v>8000000</v>
      </c>
      <c r="K76" s="39">
        <v>0</v>
      </c>
      <c r="L76" s="40">
        <f t="shared" si="70"/>
        <v>0</v>
      </c>
      <c r="M76" s="40">
        <f t="shared" si="71"/>
        <v>8000000</v>
      </c>
      <c r="N76" s="40">
        <f t="shared" si="72"/>
        <v>8000000</v>
      </c>
      <c r="O76" s="48">
        <v>5250000</v>
      </c>
      <c r="P76" s="41">
        <v>0</v>
      </c>
      <c r="Q76" s="42">
        <f t="shared" si="73"/>
        <v>0</v>
      </c>
      <c r="R76" s="42">
        <f t="shared" si="74"/>
        <v>5250000</v>
      </c>
      <c r="S76" s="42">
        <f t="shared" si="75"/>
        <v>5250000</v>
      </c>
      <c r="T76" s="102">
        <v>0</v>
      </c>
      <c r="U76" s="103">
        <v>0.19</v>
      </c>
      <c r="V76" s="102">
        <f t="shared" si="65"/>
        <v>0</v>
      </c>
      <c r="W76" s="102">
        <f t="shared" si="66"/>
        <v>0</v>
      </c>
      <c r="X76" s="102">
        <f t="shared" si="67"/>
        <v>0</v>
      </c>
      <c r="Y76" s="116"/>
      <c r="Z76" s="107" t="str">
        <f t="shared" si="47"/>
        <v>Presentadores Oficiales para Espectáculos Artísticos</v>
      </c>
      <c r="AA76" s="108" t="str">
        <f t="shared" si="54"/>
        <v>Global</v>
      </c>
      <c r="AB76" s="108">
        <f t="shared" si="55"/>
        <v>1</v>
      </c>
      <c r="AC76" s="109">
        <f t="shared" si="68"/>
        <v>7116666.666666667</v>
      </c>
      <c r="AD76" s="110">
        <f t="shared" si="69"/>
        <v>0</v>
      </c>
      <c r="AE76" s="109">
        <f t="shared" si="76"/>
        <v>0</v>
      </c>
      <c r="AF76" s="111">
        <f t="shared" si="77"/>
        <v>7116666.666666667</v>
      </c>
      <c r="AG76" s="112">
        <f t="shared" si="78"/>
        <v>7116666.666666667</v>
      </c>
    </row>
    <row r="77" spans="1:33" s="143" customFormat="1" x14ac:dyDescent="0.2">
      <c r="B77" s="49" t="s">
        <v>29</v>
      </c>
      <c r="C77" s="21"/>
      <c r="D77" s="32"/>
      <c r="E77" s="144"/>
      <c r="F77" s="21"/>
      <c r="G77" s="21"/>
      <c r="H77" s="21"/>
      <c r="I77" s="144">
        <f>SUM(I5:I76)</f>
        <v>750564972.86000001</v>
      </c>
      <c r="J77" s="144"/>
      <c r="K77" s="21"/>
      <c r="L77" s="21"/>
      <c r="M77" s="21"/>
      <c r="N77" s="145">
        <f>SUM(N5:N76)</f>
        <v>719670700</v>
      </c>
      <c r="O77" s="146"/>
      <c r="P77" s="147"/>
      <c r="Q77" s="146"/>
      <c r="R77" s="146"/>
      <c r="S77" s="148">
        <f>SUM(S5:S76)</f>
        <v>681427439.65999997</v>
      </c>
      <c r="T77" s="169"/>
      <c r="U77" s="170"/>
      <c r="V77" s="169"/>
      <c r="W77" s="169"/>
      <c r="X77" s="171">
        <f>SUM(X5:X76)</f>
        <v>573076859.89999998</v>
      </c>
      <c r="Y77" s="172"/>
      <c r="Z77" s="240" t="s">
        <v>29</v>
      </c>
      <c r="AA77" s="241"/>
      <c r="AB77" s="241"/>
      <c r="AC77" s="241"/>
      <c r="AD77" s="241"/>
      <c r="AE77" s="241"/>
      <c r="AF77" s="242"/>
      <c r="AG77" s="173">
        <f>SUM(AG5:AG76)</f>
        <v>1307499781.7400002</v>
      </c>
    </row>
    <row r="78" spans="1:33" x14ac:dyDescent="0.2">
      <c r="N78" s="52"/>
      <c r="S78" s="54"/>
      <c r="X78" s="54"/>
      <c r="AG78" s="55"/>
    </row>
    <row r="79" spans="1:33" x14ac:dyDescent="0.2">
      <c r="AG79" s="56"/>
    </row>
    <row r="80" spans="1:33" x14ac:dyDescent="0.2">
      <c r="B80" s="2" t="s">
        <v>103</v>
      </c>
      <c r="C80" s="4"/>
      <c r="D80" s="4"/>
      <c r="E80" s="4"/>
      <c r="F80" s="4"/>
      <c r="G80" s="4"/>
      <c r="Y80" s="213"/>
      <c r="Z80" s="213"/>
      <c r="AA80" s="213"/>
      <c r="AB80" s="213"/>
      <c r="AC80" s="213"/>
      <c r="AD80" s="213"/>
      <c r="AE80" s="213"/>
      <c r="AF80" s="213"/>
      <c r="AG80" s="213"/>
    </row>
    <row r="81" spans="2:33" x14ac:dyDescent="0.2">
      <c r="B81" s="2" t="s">
        <v>104</v>
      </c>
      <c r="C81" s="4"/>
      <c r="D81" s="4"/>
      <c r="E81" s="4"/>
      <c r="F81" s="4"/>
      <c r="G81" s="4"/>
      <c r="Y81" s="213"/>
      <c r="Z81" s="213"/>
      <c r="AA81" s="213"/>
      <c r="AB81" s="213"/>
      <c r="AC81" s="213"/>
      <c r="AD81" s="213"/>
      <c r="AE81" s="213"/>
      <c r="AF81" s="213"/>
      <c r="AG81" s="213"/>
    </row>
    <row r="85" spans="2:33" x14ac:dyDescent="0.2">
      <c r="Z85" s="58"/>
    </row>
  </sheetData>
  <autoFilter ref="Z1:Z85" xr:uid="{1722E510-E8BD-4FEB-AE38-8B3626C782E0}"/>
  <mergeCells count="13">
    <mergeCell ref="A2:A3"/>
    <mergeCell ref="B2:B3"/>
    <mergeCell ref="C2:C3"/>
    <mergeCell ref="D2:D3"/>
    <mergeCell ref="E2:I2"/>
    <mergeCell ref="Z77:AF77"/>
    <mergeCell ref="Y80:AG80"/>
    <mergeCell ref="Y81:AG81"/>
    <mergeCell ref="T2:X2"/>
    <mergeCell ref="C1:AF1"/>
    <mergeCell ref="J2:N2"/>
    <mergeCell ref="O2:S2"/>
    <mergeCell ref="Y2:AG2"/>
  </mergeCells>
  <pageMargins left="0.7" right="0.7" top="0.75" bottom="0.75" header="0.3" footer="0.3"/>
  <pageSetup paperSize="28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COTIZACIONES</vt:lpstr>
      <vt:lpstr>HISTORICOS</vt: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2026-09-22T21:58:55Z</dcterms:modified>
</cp:coreProperties>
</file>