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rivada05\Documents\CONTRATOS 2026\SA-MC-006-2026 CUADRILLA\"/>
    </mc:Choice>
  </mc:AlternateContent>
  <xr:revisionPtr revIDLastSave="0" documentId="8_{B693C8C9-7F45-49F5-940C-5484C40442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ICIPIO BARBOSA" sheetId="1" r:id="rId1"/>
  </sheets>
  <definedNames>
    <definedName name="_xlnm._FilterDatabase" localSheetId="0" hidden="1">'MUNICIPIO BARBOSA'!$A$10:$WWI$14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6" i="1" l="1"/>
  <c r="V26" i="1" s="1"/>
  <c r="W26" i="1" l="1"/>
  <c r="W31" i="1" l="1"/>
  <c r="W34" i="1" s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11" i="1"/>
  <c r="E25" i="1" l="1"/>
  <c r="I25" i="1" s="1"/>
  <c r="E24" i="1"/>
  <c r="Y24" i="1" s="1"/>
  <c r="E23" i="1"/>
  <c r="Z23" i="1" s="1"/>
  <c r="E22" i="1"/>
  <c r="E21" i="1"/>
  <c r="Y21" i="1" s="1"/>
  <c r="E20" i="1"/>
  <c r="Z20" i="1" s="1"/>
  <c r="E19" i="1"/>
  <c r="E18" i="1"/>
  <c r="E17" i="1"/>
  <c r="O17" i="1" s="1"/>
  <c r="L17" i="1" s="1"/>
  <c r="E16" i="1"/>
  <c r="X16" i="1" s="1"/>
  <c r="E15" i="1"/>
  <c r="Z15" i="1" s="1"/>
  <c r="P22" i="1" l="1"/>
  <c r="Z25" i="1"/>
  <c r="N25" i="1"/>
  <c r="Y25" i="1"/>
  <c r="X25" i="1"/>
  <c r="Q25" i="1"/>
  <c r="K25" i="1"/>
  <c r="P25" i="1"/>
  <c r="J25" i="1"/>
  <c r="O25" i="1"/>
  <c r="L25" i="1" s="1"/>
  <c r="P24" i="1"/>
  <c r="P23" i="1"/>
  <c r="O21" i="1"/>
  <c r="M21" i="1" s="1"/>
  <c r="I21" i="1"/>
  <c r="Q20" i="1"/>
  <c r="K23" i="1"/>
  <c r="O23" i="1"/>
  <c r="L23" i="1" s="1"/>
  <c r="P19" i="1"/>
  <c r="P21" i="1"/>
  <c r="O20" i="1"/>
  <c r="L20" i="1" s="1"/>
  <c r="J21" i="1"/>
  <c r="Y23" i="1"/>
  <c r="K20" i="1"/>
  <c r="Y20" i="1"/>
  <c r="J24" i="1"/>
  <c r="I20" i="1"/>
  <c r="X20" i="1"/>
  <c r="Q23" i="1"/>
  <c r="I24" i="1"/>
  <c r="K15" i="1"/>
  <c r="I23" i="1"/>
  <c r="X23" i="1"/>
  <c r="O24" i="1"/>
  <c r="M24" i="1" s="1"/>
  <c r="N19" i="1"/>
  <c r="N22" i="1"/>
  <c r="J19" i="1"/>
  <c r="K19" i="1"/>
  <c r="Q19" i="1"/>
  <c r="X19" i="1"/>
  <c r="Z21" i="1"/>
  <c r="K22" i="1"/>
  <c r="Q22" i="1"/>
  <c r="X22" i="1"/>
  <c r="Z24" i="1"/>
  <c r="J15" i="1"/>
  <c r="Y19" i="1"/>
  <c r="J20" i="1"/>
  <c r="P20" i="1"/>
  <c r="N21" i="1"/>
  <c r="Y22" i="1"/>
  <c r="J23" i="1"/>
  <c r="N24" i="1"/>
  <c r="Z19" i="1"/>
  <c r="Z22" i="1"/>
  <c r="Y15" i="1"/>
  <c r="I19" i="1"/>
  <c r="O19" i="1"/>
  <c r="M19" i="1" s="1"/>
  <c r="K21" i="1"/>
  <c r="Q21" i="1"/>
  <c r="X21" i="1"/>
  <c r="I22" i="1"/>
  <c r="O22" i="1"/>
  <c r="L22" i="1" s="1"/>
  <c r="K24" i="1"/>
  <c r="Q24" i="1"/>
  <c r="X24" i="1"/>
  <c r="N20" i="1"/>
  <c r="J22" i="1"/>
  <c r="N23" i="1"/>
  <c r="J17" i="1"/>
  <c r="O15" i="1"/>
  <c r="L15" i="1" s="1"/>
  <c r="J16" i="1"/>
  <c r="P17" i="1"/>
  <c r="I15" i="1"/>
  <c r="X15" i="1"/>
  <c r="Y16" i="1"/>
  <c r="Z16" i="1"/>
  <c r="K17" i="1"/>
  <c r="Q17" i="1"/>
  <c r="X17" i="1"/>
  <c r="I18" i="1"/>
  <c r="O18" i="1"/>
  <c r="L18" i="1" s="1"/>
  <c r="P16" i="1"/>
  <c r="P15" i="1"/>
  <c r="Y17" i="1"/>
  <c r="J18" i="1"/>
  <c r="P18" i="1"/>
  <c r="N16" i="1"/>
  <c r="Q15" i="1"/>
  <c r="I16" i="1"/>
  <c r="O16" i="1"/>
  <c r="L16" i="1" s="1"/>
  <c r="M17" i="1"/>
  <c r="Z17" i="1"/>
  <c r="K18" i="1"/>
  <c r="Q18" i="1"/>
  <c r="X18" i="1"/>
  <c r="Y18" i="1"/>
  <c r="N17" i="1"/>
  <c r="K16" i="1"/>
  <c r="Q16" i="1"/>
  <c r="I17" i="1"/>
  <c r="Z18" i="1"/>
  <c r="N15" i="1"/>
  <c r="N18" i="1"/>
  <c r="M25" i="1" l="1"/>
  <c r="T25" i="1" s="1"/>
  <c r="AC25" i="1"/>
  <c r="M23" i="1"/>
  <c r="T23" i="1" s="1"/>
  <c r="V23" i="1" s="1"/>
  <c r="L21" i="1"/>
  <c r="T21" i="1" s="1"/>
  <c r="V21" i="1" s="1"/>
  <c r="AC23" i="1"/>
  <c r="AC24" i="1"/>
  <c r="M20" i="1"/>
  <c r="T20" i="1" s="1"/>
  <c r="AC20" i="1"/>
  <c r="M16" i="1"/>
  <c r="T16" i="1" s="1"/>
  <c r="V16" i="1" s="1"/>
  <c r="AC21" i="1"/>
  <c r="AC17" i="1"/>
  <c r="AC15" i="1"/>
  <c r="L24" i="1"/>
  <c r="T24" i="1" s="1"/>
  <c r="V24" i="1" s="1"/>
  <c r="AC16" i="1"/>
  <c r="AC22" i="1"/>
  <c r="AC19" i="1"/>
  <c r="M15" i="1"/>
  <c r="T15" i="1" s="1"/>
  <c r="L19" i="1"/>
  <c r="T19" i="1" s="1"/>
  <c r="V19" i="1" s="1"/>
  <c r="M22" i="1"/>
  <c r="T22" i="1" s="1"/>
  <c r="V22" i="1" s="1"/>
  <c r="M18" i="1"/>
  <c r="T18" i="1" s="1"/>
  <c r="V18" i="1" s="1"/>
  <c r="T17" i="1"/>
  <c r="AC18" i="1"/>
  <c r="V25" i="1" l="1"/>
  <c r="U25" i="1"/>
  <c r="V17" i="1"/>
  <c r="U23" i="1"/>
  <c r="W23" i="1" s="1"/>
  <c r="U21" i="1"/>
  <c r="W21" i="1" s="1"/>
  <c r="U15" i="1"/>
  <c r="V15" i="1"/>
  <c r="U20" i="1"/>
  <c r="V20" i="1"/>
  <c r="U24" i="1"/>
  <c r="W24" i="1" s="1"/>
  <c r="U16" i="1"/>
  <c r="W16" i="1" s="1"/>
  <c r="U22" i="1"/>
  <c r="W22" i="1" s="1"/>
  <c r="U19" i="1"/>
  <c r="W19" i="1" s="1"/>
  <c r="U18" i="1"/>
  <c r="W18" i="1" s="1"/>
  <c r="U17" i="1"/>
  <c r="E11" i="1"/>
  <c r="E12" i="1"/>
  <c r="J12" i="1" s="1"/>
  <c r="E13" i="1"/>
  <c r="E14" i="1"/>
  <c r="W25" i="1" l="1"/>
  <c r="W17" i="1"/>
  <c r="W20" i="1"/>
  <c r="W15" i="1"/>
  <c r="P14" i="1"/>
  <c r="O14" i="1"/>
  <c r="L14" i="1" s="1"/>
  <c r="J13" i="1"/>
  <c r="N13" i="1"/>
  <c r="Q11" i="1"/>
  <c r="N11" i="1"/>
  <c r="K11" i="1"/>
  <c r="I13" i="1"/>
  <c r="K14" i="1"/>
  <c r="P12" i="1"/>
  <c r="I11" i="1"/>
  <c r="K13" i="1"/>
  <c r="O13" i="1"/>
  <c r="L13" i="1" s="1"/>
  <c r="P11" i="1"/>
  <c r="Q14" i="1"/>
  <c r="J11" i="1"/>
  <c r="N14" i="1"/>
  <c r="O11" i="1"/>
  <c r="L11" i="1" s="1"/>
  <c r="Q13" i="1"/>
  <c r="Q12" i="1"/>
  <c r="O12" i="1"/>
  <c r="L12" i="1" s="1"/>
  <c r="N12" i="1"/>
  <c r="K12" i="1"/>
  <c r="I12" i="1"/>
  <c r="I14" i="1"/>
  <c r="P13" i="1"/>
  <c r="J14" i="1"/>
  <c r="Y13" i="1"/>
  <c r="Y11" i="1"/>
  <c r="M14" i="1" l="1"/>
  <c r="T14" i="1" s="1"/>
  <c r="V14" i="1" s="1"/>
  <c r="M12" i="1"/>
  <c r="T12" i="1" s="1"/>
  <c r="V12" i="1" s="1"/>
  <c r="M13" i="1"/>
  <c r="T13" i="1" s="1"/>
  <c r="V13" i="1" s="1"/>
  <c r="M11" i="1"/>
  <c r="T11" i="1" s="1"/>
  <c r="V11" i="1" s="1"/>
  <c r="Y12" i="1"/>
  <c r="X13" i="1"/>
  <c r="Y14" i="1"/>
  <c r="X11" i="1"/>
  <c r="Z11" i="1"/>
  <c r="X12" i="1"/>
  <c r="Z13" i="1"/>
  <c r="X14" i="1"/>
  <c r="Z12" i="1"/>
  <c r="Z14" i="1"/>
  <c r="U14" i="1" l="1"/>
  <c r="U12" i="1"/>
  <c r="U13" i="1"/>
  <c r="U11" i="1"/>
  <c r="AC13" i="1"/>
  <c r="AC11" i="1"/>
  <c r="AC12" i="1"/>
  <c r="AC14" i="1"/>
  <c r="W11" i="1" l="1"/>
  <c r="W14" i="1"/>
  <c r="W13" i="1"/>
  <c r="W12" i="1"/>
  <c r="AC28" i="1"/>
</calcChain>
</file>

<file path=xl/sharedStrings.xml><?xml version="1.0" encoding="utf-8"?>
<sst xmlns="http://schemas.openxmlformats.org/spreadsheetml/2006/main" count="56" uniqueCount="40">
  <si>
    <t>NIT. 900.449.161-0</t>
  </si>
  <si>
    <t>RELACION DE EMPLEADOS</t>
  </si>
  <si>
    <t>SEGURIDAD SOCIAL</t>
  </si>
  <si>
    <t>PRESTACIONES SOCIALES</t>
  </si>
  <si>
    <t>OTROS COSTOS</t>
  </si>
  <si>
    <t>DESCUENTOS</t>
  </si>
  <si>
    <t>DIAS LABORADOS</t>
  </si>
  <si>
    <t>SALARIO</t>
  </si>
  <si>
    <t>RECARGOS NOCTURNOS</t>
  </si>
  <si>
    <t xml:space="preserve">HORAS EXTRAS Y DEMAS RECARGOS </t>
  </si>
  <si>
    <t>AUXILIO DE TRANSPORTE</t>
  </si>
  <si>
    <t xml:space="preserve">EPS </t>
  </si>
  <si>
    <t xml:space="preserve">PENSION </t>
  </si>
  <si>
    <t xml:space="preserve">ARP  </t>
  </si>
  <si>
    <t>SENA Y ICBF</t>
  </si>
  <si>
    <t>CAJA DE COMPENSACIÓN</t>
  </si>
  <si>
    <t>CESANTIAS</t>
  </si>
  <si>
    <t>VACACIONES</t>
  </si>
  <si>
    <t xml:space="preserve">PRIMA </t>
  </si>
  <si>
    <t>INT A LAS CESANTIAS</t>
  </si>
  <si>
    <t>BONIFICACION</t>
  </si>
  <si>
    <t>DOTACION</t>
  </si>
  <si>
    <t xml:space="preserve">COSTO DEL TRABAJADOR </t>
  </si>
  <si>
    <t xml:space="preserve">A.E </t>
  </si>
  <si>
    <t>VALOR * Proceso MENSUAL</t>
  </si>
  <si>
    <t>FONDO DE SOLIDARIDAD PENSIONAL</t>
  </si>
  <si>
    <t>LIBRANZAA</t>
  </si>
  <si>
    <t>RETENCION</t>
  </si>
  <si>
    <t>VALOR A RECIBIR MENSUALMENTE EL TRAB.</t>
  </si>
  <si>
    <t>No.</t>
  </si>
  <si>
    <t>CARGO</t>
  </si>
  <si>
    <t>ASIGNACIÓN  MENSUAL</t>
  </si>
  <si>
    <t>IVA DEL 19% SOBRE EL AE 10%</t>
  </si>
  <si>
    <t>VALOR PROCESO UN (1) MES</t>
  </si>
  <si>
    <t>CORPORACIÓN BALBOA</t>
  </si>
  <si>
    <t>AUXILIAR</t>
  </si>
  <si>
    <t>ALCALDIA MUNICIPAL DE BARBOSA, ANTIOQUIA</t>
  </si>
  <si>
    <t>TOTAL RRHH E INSUMOS</t>
  </si>
  <si>
    <t>HERRAMIENTAS Y/O INSUMOS</t>
  </si>
  <si>
    <t>VALOR TOTAL PROCESO 45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</si>
</sst>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#,##0;[Red]\-&quot;$&quot;#,##0"/>
    <numFmt numFmtId="8" formatCode="&quot;$&quot;#,##0.00;[Red]\-&quot;$&quot;#,##0.00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0.000%"/>
    <numFmt numFmtId="167" formatCode="#,##0;[Red]#,##0"/>
    <numFmt numFmtId="168" formatCode="0.0%"/>
    <numFmt numFmtId="169" formatCode="&quot;$&quot;\ #,##0"/>
    <numFmt numFmtId="170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20"/>
      <color indexed="8"/>
      <name val="Arial Narrow"/>
      <family val="2"/>
    </font>
    <font>
      <b/>
      <sz val="13"/>
      <color indexed="8"/>
      <name val="Arial Narrow"/>
      <family val="2"/>
    </font>
    <font>
      <b/>
      <sz val="20"/>
      <color indexed="8"/>
      <name val="Calibri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b/>
      <sz val="16"/>
      <color indexed="8"/>
      <name val="Calibri"/>
      <family val="2"/>
    </font>
    <font>
      <b/>
      <sz val="8"/>
      <color indexed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8" fontId="17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" fontId="3" fillId="0" borderId="0" xfId="0" applyNumberFormat="1" applyFont="1"/>
    <xf numFmtId="0" fontId="4" fillId="0" borderId="0" xfId="0" applyFont="1"/>
    <xf numFmtId="1" fontId="4" fillId="0" borderId="0" xfId="0" applyNumberFormat="1" applyFont="1"/>
    <xf numFmtId="0" fontId="5" fillId="0" borderId="0" xfId="0" applyFont="1"/>
    <xf numFmtId="1" fontId="5" fillId="0" borderId="0" xfId="0" applyNumberFormat="1" applyFont="1"/>
    <xf numFmtId="0" fontId="6" fillId="0" borderId="0" xfId="0" applyFont="1"/>
    <xf numFmtId="0" fontId="7" fillId="0" borderId="0" xfId="0" applyFont="1"/>
    <xf numFmtId="1" fontId="0" fillId="0" borderId="0" xfId="0" applyNumberFormat="1"/>
    <xf numFmtId="0" fontId="8" fillId="0" borderId="0" xfId="0" applyFont="1"/>
    <xf numFmtId="1" fontId="8" fillId="0" borderId="0" xfId="0" applyNumberFormat="1" applyFont="1"/>
    <xf numFmtId="0" fontId="2" fillId="0" borderId="0" xfId="0" applyFont="1"/>
    <xf numFmtId="0" fontId="9" fillId="0" borderId="0" xfId="0" applyFont="1" applyAlignment="1">
      <alignment horizontal="center"/>
    </xf>
    <xf numFmtId="0" fontId="10" fillId="2" borderId="0" xfId="0" applyFont="1" applyFill="1"/>
    <xf numFmtId="0" fontId="11" fillId="3" borderId="1" xfId="0" applyFont="1" applyFill="1" applyBorder="1"/>
    <xf numFmtId="0" fontId="11" fillId="3" borderId="2" xfId="0" applyFont="1" applyFill="1" applyBorder="1"/>
    <xf numFmtId="0" fontId="11" fillId="3" borderId="3" xfId="0" applyFont="1" applyFill="1" applyBorder="1"/>
    <xf numFmtId="0" fontId="11" fillId="4" borderId="1" xfId="0" applyFont="1" applyFill="1" applyBorder="1"/>
    <xf numFmtId="0" fontId="11" fillId="4" borderId="2" xfId="0" applyFont="1" applyFill="1" applyBorder="1"/>
    <xf numFmtId="0" fontId="11" fillId="4" borderId="3" xfId="0" applyFont="1" applyFill="1" applyBorder="1"/>
    <xf numFmtId="0" fontId="11" fillId="4" borderId="0" xfId="0" applyFont="1" applyFill="1"/>
    <xf numFmtId="0" fontId="11" fillId="5" borderId="2" xfId="0" applyFont="1" applyFill="1" applyBorder="1"/>
    <xf numFmtId="0" fontId="11" fillId="5" borderId="3" xfId="0" applyFont="1" applyFill="1" applyBorder="1"/>
    <xf numFmtId="0" fontId="12" fillId="6" borderId="1" xfId="0" applyFont="1" applyFill="1" applyBorder="1"/>
    <xf numFmtId="0" fontId="12" fillId="6" borderId="2" xfId="0" applyFont="1" applyFill="1" applyBorder="1"/>
    <xf numFmtId="0" fontId="12" fillId="6" borderId="0" xfId="0" applyFont="1" applyFill="1"/>
    <xf numFmtId="0" fontId="13" fillId="0" borderId="0" xfId="0" applyFont="1"/>
    <xf numFmtId="3" fontId="11" fillId="7" borderId="4" xfId="0" applyNumberFormat="1" applyFont="1" applyFill="1" applyBorder="1" applyAlignment="1">
      <alignment horizontal="center" vertical="center" textRotation="90" wrapText="1"/>
    </xf>
    <xf numFmtId="3" fontId="11" fillId="8" borderId="4" xfId="0" applyNumberFormat="1" applyFont="1" applyFill="1" applyBorder="1" applyAlignment="1">
      <alignment horizontal="center" vertical="center" textRotation="90" wrapText="1"/>
    </xf>
    <xf numFmtId="3" fontId="11" fillId="3" borderId="4" xfId="0" applyNumberFormat="1" applyFont="1" applyFill="1" applyBorder="1" applyAlignment="1">
      <alignment horizontal="center" vertical="center" textRotation="90" wrapText="1"/>
    </xf>
    <xf numFmtId="3" fontId="11" fillId="4" borderId="4" xfId="0" applyNumberFormat="1" applyFont="1" applyFill="1" applyBorder="1" applyAlignment="1">
      <alignment horizontal="center" vertical="center" textRotation="90" wrapText="1"/>
    </xf>
    <xf numFmtId="3" fontId="11" fillId="9" borderId="4" xfId="0" applyNumberFormat="1" applyFont="1" applyFill="1" applyBorder="1" applyAlignment="1">
      <alignment horizontal="center" vertical="center" textRotation="90" wrapText="1"/>
    </xf>
    <xf numFmtId="3" fontId="11" fillId="6" borderId="5" xfId="0" applyNumberFormat="1" applyFont="1" applyFill="1" applyBorder="1" applyAlignment="1">
      <alignment horizontal="center" vertical="center" wrapText="1"/>
    </xf>
    <xf numFmtId="3" fontId="11" fillId="10" borderId="5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3" fontId="11" fillId="10" borderId="4" xfId="0" applyNumberFormat="1" applyFont="1" applyFill="1" applyBorder="1" applyAlignment="1">
      <alignment horizontal="center" vertical="center" wrapText="1"/>
    </xf>
    <xf numFmtId="10" fontId="11" fillId="3" borderId="4" xfId="0" applyNumberFormat="1" applyFont="1" applyFill="1" applyBorder="1" applyAlignment="1">
      <alignment horizontal="center" vertical="center" wrapText="1"/>
    </xf>
    <xf numFmtId="9" fontId="11" fillId="3" borderId="4" xfId="0" applyNumberFormat="1" applyFont="1" applyFill="1" applyBorder="1" applyAlignment="1">
      <alignment horizontal="center" vertical="center" wrapText="1"/>
    </xf>
    <xf numFmtId="166" fontId="11" fillId="3" borderId="4" xfId="0" applyNumberFormat="1" applyFont="1" applyFill="1" applyBorder="1" applyAlignment="1">
      <alignment horizontal="center" vertical="center" wrapText="1"/>
    </xf>
    <xf numFmtId="10" fontId="11" fillId="4" borderId="4" xfId="0" applyNumberFormat="1" applyFont="1" applyFill="1" applyBorder="1" applyAlignment="1">
      <alignment horizontal="center" vertical="center" wrapText="1"/>
    </xf>
    <xf numFmtId="9" fontId="11" fillId="4" borderId="4" xfId="0" applyNumberFormat="1" applyFont="1" applyFill="1" applyBorder="1" applyAlignment="1">
      <alignment horizontal="center" vertical="center" wrapText="1"/>
    </xf>
    <xf numFmtId="167" fontId="11" fillId="12" borderId="4" xfId="0" applyNumberFormat="1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>
      <alignment horizontal="center" vertical="center" wrapText="1"/>
    </xf>
    <xf numFmtId="9" fontId="11" fillId="6" borderId="4" xfId="0" applyNumberFormat="1" applyFont="1" applyFill="1" applyBorder="1" applyAlignment="1">
      <alignment horizontal="center" vertical="center" wrapText="1"/>
    </xf>
    <xf numFmtId="0" fontId="15" fillId="11" borderId="8" xfId="0" applyFont="1" applyFill="1" applyBorder="1"/>
    <xf numFmtId="0" fontId="15" fillId="11" borderId="0" xfId="0" applyFont="1" applyFill="1"/>
    <xf numFmtId="1" fontId="15" fillId="11" borderId="0" xfId="0" applyNumberFormat="1" applyFont="1" applyFill="1"/>
    <xf numFmtId="3" fontId="10" fillId="11" borderId="9" xfId="0" applyNumberFormat="1" applyFont="1" applyFill="1" applyBorder="1"/>
    <xf numFmtId="3" fontId="10" fillId="11" borderId="0" xfId="0" applyNumberFormat="1" applyFont="1" applyFill="1"/>
    <xf numFmtId="165" fontId="19" fillId="0" borderId="0" xfId="3" applyFont="1"/>
    <xf numFmtId="165" fontId="1" fillId="0" borderId="0" xfId="3" applyFont="1"/>
    <xf numFmtId="0" fontId="20" fillId="7" borderId="0" xfId="0" applyFont="1" applyFill="1"/>
    <xf numFmtId="0" fontId="0" fillId="7" borderId="0" xfId="0" applyFill="1"/>
    <xf numFmtId="0" fontId="0" fillId="0" borderId="10" xfId="0" applyBorder="1"/>
    <xf numFmtId="3" fontId="10" fillId="11" borderId="10" xfId="0" applyNumberFormat="1" applyFont="1" applyFill="1" applyBorder="1"/>
    <xf numFmtId="0" fontId="0" fillId="0" borderId="11" xfId="0" applyBorder="1"/>
    <xf numFmtId="170" fontId="10" fillId="11" borderId="8" xfId="4" applyNumberFormat="1" applyFont="1" applyFill="1" applyBorder="1" applyAlignment="1" applyProtection="1">
      <alignment horizontal="right" vertical="center" wrapText="1"/>
      <protection locked="0"/>
    </xf>
    <xf numFmtId="170" fontId="10" fillId="11" borderId="8" xfId="4" applyNumberFormat="1" applyFont="1" applyFill="1" applyBorder="1"/>
    <xf numFmtId="170" fontId="10" fillId="11" borderId="8" xfId="4" applyNumberFormat="1" applyFont="1" applyFill="1" applyBorder="1" applyAlignment="1">
      <alignment horizontal="right" vertical="center"/>
    </xf>
    <xf numFmtId="170" fontId="10" fillId="0" borderId="8" xfId="4" applyNumberFormat="1" applyFont="1" applyBorder="1"/>
    <xf numFmtId="1" fontId="10" fillId="11" borderId="8" xfId="4" applyNumberFormat="1" applyFont="1" applyFill="1" applyBorder="1" applyAlignment="1" applyProtection="1">
      <alignment horizontal="right" vertical="center" wrapText="1"/>
      <protection locked="0"/>
    </xf>
    <xf numFmtId="0" fontId="16" fillId="11" borderId="8" xfId="0" applyFont="1" applyFill="1" applyBorder="1" applyProtection="1">
      <protection hidden="1"/>
    </xf>
    <xf numFmtId="3" fontId="10" fillId="11" borderId="8" xfId="1" applyNumberFormat="1" applyFont="1" applyFill="1" applyBorder="1" applyAlignment="1" applyProtection="1">
      <alignment horizontal="right" vertical="center"/>
      <protection hidden="1"/>
    </xf>
    <xf numFmtId="170" fontId="10" fillId="11" borderId="0" xfId="4" applyNumberFormat="1" applyFont="1" applyFill="1" applyBorder="1"/>
    <xf numFmtId="170" fontId="10" fillId="11" borderId="9" xfId="4" applyNumberFormat="1" applyFont="1" applyFill="1" applyBorder="1"/>
    <xf numFmtId="170" fontId="10" fillId="11" borderId="0" xfId="4" applyNumberFormat="1" applyFont="1" applyFill="1" applyBorder="1" applyAlignment="1">
      <alignment horizontal="right" vertical="center"/>
    </xf>
    <xf numFmtId="0" fontId="15" fillId="0" borderId="8" xfId="0" applyFont="1" applyBorder="1"/>
    <xf numFmtId="0" fontId="16" fillId="0" borderId="8" xfId="0" applyFont="1" applyBorder="1" applyProtection="1">
      <protection hidden="1"/>
    </xf>
    <xf numFmtId="3" fontId="10" fillId="0" borderId="8" xfId="1" applyNumberFormat="1" applyFont="1" applyFill="1" applyBorder="1" applyAlignment="1" applyProtection="1">
      <alignment horizontal="right" vertical="center"/>
      <protection hidden="1"/>
    </xf>
    <xf numFmtId="3" fontId="10" fillId="0" borderId="8" xfId="2" applyNumberFormat="1" applyFont="1" applyFill="1" applyBorder="1"/>
    <xf numFmtId="170" fontId="10" fillId="0" borderId="8" xfId="4" applyNumberFormat="1" applyFont="1" applyFill="1" applyBorder="1" applyAlignment="1" applyProtection="1">
      <alignment horizontal="right" vertical="center" wrapText="1"/>
      <protection locked="0"/>
    </xf>
    <xf numFmtId="1" fontId="10" fillId="0" borderId="8" xfId="4" applyNumberFormat="1" applyFont="1" applyFill="1" applyBorder="1" applyAlignment="1" applyProtection="1">
      <alignment horizontal="right" vertical="center" wrapText="1"/>
      <protection locked="0"/>
    </xf>
    <xf numFmtId="170" fontId="10" fillId="0" borderId="8" xfId="4" applyNumberFormat="1" applyFont="1" applyFill="1" applyBorder="1"/>
    <xf numFmtId="170" fontId="10" fillId="0" borderId="8" xfId="4" applyNumberFormat="1" applyFont="1" applyFill="1" applyBorder="1" applyAlignment="1">
      <alignment horizontal="right" vertical="center"/>
    </xf>
    <xf numFmtId="6" fontId="15" fillId="11" borderId="0" xfId="0" applyNumberFormat="1" applyFont="1" applyFill="1"/>
    <xf numFmtId="6" fontId="23" fillId="11" borderId="0" xfId="0" applyNumberFormat="1" applyFont="1" applyFill="1"/>
    <xf numFmtId="8" fontId="15" fillId="11" borderId="0" xfId="0" applyNumberFormat="1" applyFont="1" applyFill="1"/>
    <xf numFmtId="170" fontId="0" fillId="0" borderId="0" xfId="0" applyNumberFormat="1"/>
    <xf numFmtId="0" fontId="6" fillId="0" borderId="0" xfId="0" applyFont="1" applyAlignment="1">
      <alignment horizontal="center"/>
    </xf>
    <xf numFmtId="0" fontId="11" fillId="5" borderId="1" xfId="0" applyFont="1" applyFill="1" applyBorder="1" applyAlignment="1">
      <alignment horizontal="center"/>
    </xf>
    <xf numFmtId="3" fontId="11" fillId="7" borderId="7" xfId="0" applyNumberFormat="1" applyFont="1" applyFill="1" applyBorder="1" applyAlignment="1">
      <alignment horizontal="center" vertical="center" textRotation="90" wrapText="1"/>
    </xf>
    <xf numFmtId="170" fontId="10" fillId="11" borderId="8" xfId="4" applyNumberFormat="1" applyFont="1" applyFill="1" applyBorder="1" applyAlignment="1">
      <alignment horizontal="center"/>
    </xf>
    <xf numFmtId="170" fontId="10" fillId="0" borderId="8" xfId="4" applyNumberFormat="1" applyFont="1" applyFill="1" applyBorder="1" applyAlignment="1">
      <alignment horizontal="center"/>
    </xf>
    <xf numFmtId="3" fontId="10" fillId="11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169" fontId="12" fillId="7" borderId="5" xfId="0" applyNumberFormat="1" applyFont="1" applyFill="1" applyBorder="1" applyAlignment="1">
      <alignment horizontal="center" vertical="center"/>
    </xf>
    <xf numFmtId="0" fontId="21" fillId="7" borderId="7" xfId="0" applyFont="1" applyFill="1" applyBorder="1" applyAlignment="1">
      <alignment horizontal="center" vertical="center" wrapText="1"/>
    </xf>
    <xf numFmtId="3" fontId="10" fillId="11" borderId="0" xfId="0" applyNumberFormat="1" applyFont="1" applyFill="1" applyAlignment="1">
      <alignment horizontal="center" vertical="center"/>
    </xf>
    <xf numFmtId="169" fontId="12" fillId="13" borderId="5" xfId="0" applyNumberFormat="1" applyFont="1" applyFill="1" applyBorder="1" applyAlignment="1">
      <alignment horizontal="center" vertical="center"/>
    </xf>
    <xf numFmtId="0" fontId="21" fillId="13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2" fillId="14" borderId="5" xfId="0" applyNumberFormat="1" applyFont="1" applyFill="1" applyBorder="1" applyAlignment="1">
      <alignment horizontal="center" vertical="center" wrapText="1"/>
    </xf>
    <xf numFmtId="0" fontId="21" fillId="14" borderId="7" xfId="0" applyFont="1" applyFill="1" applyBorder="1" applyAlignment="1">
      <alignment horizontal="center" vertical="center" wrapText="1"/>
    </xf>
    <xf numFmtId="3" fontId="11" fillId="8" borderId="7" xfId="0" applyNumberFormat="1" applyFont="1" applyFill="1" applyBorder="1" applyAlignment="1">
      <alignment horizontal="center" vertical="center" textRotation="90" wrapText="1"/>
    </xf>
    <xf numFmtId="0" fontId="2" fillId="7" borderId="4" xfId="0" applyFont="1" applyFill="1" applyBorder="1" applyAlignment="1">
      <alignment horizontal="center" vertical="center"/>
    </xf>
    <xf numFmtId="3" fontId="10" fillId="11" borderId="8" xfId="2" applyNumberFormat="1" applyFont="1" applyFill="1" applyBorder="1" applyAlignment="1">
      <alignment horizontal="center"/>
    </xf>
    <xf numFmtId="10" fontId="11" fillId="7" borderId="4" xfId="0" applyNumberFormat="1" applyFont="1" applyFill="1" applyBorder="1" applyAlignment="1">
      <alignment horizontal="center" vertical="center" wrapText="1"/>
    </xf>
    <xf numFmtId="168" fontId="11" fillId="7" borderId="4" xfId="0" applyNumberFormat="1" applyFont="1" applyFill="1" applyBorder="1" applyAlignment="1">
      <alignment horizontal="center" vertical="center" wrapText="1"/>
    </xf>
    <xf numFmtId="3" fontId="11" fillId="7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5">
    <cellStyle name="Millares" xfId="4" builtinId="3"/>
    <cellStyle name="Millares 3 2 2" xfId="3" xr:uid="{00000000-0005-0000-0000-000000000000}"/>
    <cellStyle name="Millares_ANEXO OUTSOURCING-ASEO2004" xfId="1" xr:uid="{00000000-0005-0000-0000-000001000000}"/>
    <cellStyle name="Moneda 3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tabSelected="1" zoomScale="70" zoomScaleNormal="70" workbookViewId="0">
      <selection activeCell="S8" sqref="S8"/>
    </sheetView>
  </sheetViews>
  <sheetFormatPr baseColWidth="10" defaultRowHeight="15" x14ac:dyDescent="0.25"/>
  <cols>
    <col min="1" max="1" width="4.42578125" customWidth="1"/>
    <col min="2" max="2" width="20.140625" bestFit="1" customWidth="1"/>
    <col min="3" max="3" width="11.140625" customWidth="1"/>
    <col min="4" max="4" width="4.140625" customWidth="1"/>
    <col min="5" max="5" width="9.5703125" customWidth="1"/>
    <col min="6" max="6" width="9.140625" customWidth="1"/>
    <col min="7" max="7" width="9.7109375" customWidth="1"/>
    <col min="8" max="8" width="13.140625" bestFit="1" customWidth="1"/>
    <col min="10" max="10" width="9.28515625" customWidth="1"/>
    <col min="11" max="11" width="7.7109375" customWidth="1"/>
    <col min="12" max="12" width="7.42578125" customWidth="1"/>
    <col min="13" max="13" width="7.7109375" bestFit="1" customWidth="1"/>
    <col min="14" max="14" width="9.7109375" customWidth="1"/>
    <col min="15" max="16" width="7.7109375" bestFit="1" customWidth="1"/>
    <col min="17" max="17" width="6.85546875" bestFit="1" customWidth="1"/>
    <col min="18" max="18" width="9" bestFit="1" customWidth="1"/>
    <col min="19" max="19" width="12" bestFit="1" customWidth="1"/>
    <col min="20" max="20" width="13.140625" style="88" bestFit="1" customWidth="1"/>
    <col min="21" max="21" width="9.5703125" customWidth="1"/>
    <col min="22" max="22" width="10.5703125" bestFit="1" customWidth="1"/>
    <col min="23" max="23" width="18.42578125" customWidth="1"/>
    <col min="24" max="24" width="7" hidden="1" customWidth="1"/>
    <col min="25" max="25" width="7.42578125" hidden="1" customWidth="1"/>
    <col min="26" max="26" width="8.140625" hidden="1" customWidth="1"/>
    <col min="27" max="28" width="11.42578125" hidden="1" customWidth="1"/>
    <col min="29" max="29" width="0.140625" customWidth="1"/>
    <col min="30" max="30" width="18.7109375" bestFit="1" customWidth="1"/>
    <col min="31" max="31" width="19.28515625" bestFit="1" customWidth="1"/>
    <col min="32" max="32" width="17.7109375" style="10" bestFit="1" customWidth="1"/>
    <col min="252" max="252" width="4.42578125" customWidth="1"/>
    <col min="253" max="253" width="33.7109375" customWidth="1"/>
    <col min="254" max="254" width="14.7109375" customWidth="1"/>
    <col min="255" max="255" width="18" customWidth="1"/>
    <col min="256" max="256" width="36.7109375" customWidth="1"/>
    <col min="257" max="257" width="11.140625" customWidth="1"/>
    <col min="258" max="258" width="4.140625" customWidth="1"/>
    <col min="259" max="259" width="9.5703125" customWidth="1"/>
    <col min="260" max="260" width="9.140625" customWidth="1"/>
    <col min="261" max="261" width="9.7109375" customWidth="1"/>
    <col min="262" max="262" width="13.140625" bestFit="1" customWidth="1"/>
    <col min="264" max="264" width="9.28515625" customWidth="1"/>
    <col min="265" max="265" width="7.7109375" customWidth="1"/>
    <col min="266" max="266" width="7.42578125" customWidth="1"/>
    <col min="267" max="267" width="6.7109375" customWidth="1"/>
    <col min="268" max="270" width="7" customWidth="1"/>
    <col min="271" max="271" width="6.5703125" customWidth="1"/>
    <col min="272" max="272" width="8.42578125" customWidth="1"/>
    <col min="273" max="273" width="9.28515625" customWidth="1"/>
    <col min="274" max="274" width="10.5703125" customWidth="1"/>
    <col min="275" max="275" width="9.5703125" customWidth="1"/>
    <col min="276" max="276" width="10.85546875" customWidth="1"/>
    <col min="277" max="282" width="0" hidden="1" customWidth="1"/>
    <col min="283" max="283" width="28.140625" customWidth="1"/>
    <col min="284" max="284" width="18.7109375" bestFit="1" customWidth="1"/>
    <col min="288" max="288" width="17.7109375" bestFit="1" customWidth="1"/>
    <col min="508" max="508" width="4.42578125" customWidth="1"/>
    <col min="509" max="509" width="33.7109375" customWidth="1"/>
    <col min="510" max="510" width="14.7109375" customWidth="1"/>
    <col min="511" max="511" width="18" customWidth="1"/>
    <col min="512" max="512" width="36.7109375" customWidth="1"/>
    <col min="513" max="513" width="11.140625" customWidth="1"/>
    <col min="514" max="514" width="4.140625" customWidth="1"/>
    <col min="515" max="515" width="9.5703125" customWidth="1"/>
    <col min="516" max="516" width="9.140625" customWidth="1"/>
    <col min="517" max="517" width="9.7109375" customWidth="1"/>
    <col min="518" max="518" width="13.140625" bestFit="1" customWidth="1"/>
    <col min="520" max="520" width="9.28515625" customWidth="1"/>
    <col min="521" max="521" width="7.7109375" customWidth="1"/>
    <col min="522" max="522" width="7.42578125" customWidth="1"/>
    <col min="523" max="523" width="6.7109375" customWidth="1"/>
    <col min="524" max="526" width="7" customWidth="1"/>
    <col min="527" max="527" width="6.5703125" customWidth="1"/>
    <col min="528" max="528" width="8.42578125" customWidth="1"/>
    <col min="529" max="529" width="9.28515625" customWidth="1"/>
    <col min="530" max="530" width="10.5703125" customWidth="1"/>
    <col min="531" max="531" width="9.5703125" customWidth="1"/>
    <col min="532" max="532" width="10.85546875" customWidth="1"/>
    <col min="533" max="538" width="0" hidden="1" customWidth="1"/>
    <col min="539" max="539" width="28.140625" customWidth="1"/>
    <col min="540" max="540" width="18.7109375" bestFit="1" customWidth="1"/>
    <col min="544" max="544" width="17.7109375" bestFit="1" customWidth="1"/>
    <col min="764" max="764" width="4.42578125" customWidth="1"/>
    <col min="765" max="765" width="33.7109375" customWidth="1"/>
    <col min="766" max="766" width="14.7109375" customWidth="1"/>
    <col min="767" max="767" width="18" customWidth="1"/>
    <col min="768" max="768" width="36.7109375" customWidth="1"/>
    <col min="769" max="769" width="11.140625" customWidth="1"/>
    <col min="770" max="770" width="4.140625" customWidth="1"/>
    <col min="771" max="771" width="9.5703125" customWidth="1"/>
    <col min="772" max="772" width="9.140625" customWidth="1"/>
    <col min="773" max="773" width="9.7109375" customWidth="1"/>
    <col min="774" max="774" width="13.140625" bestFit="1" customWidth="1"/>
    <col min="776" max="776" width="9.28515625" customWidth="1"/>
    <col min="777" max="777" width="7.7109375" customWidth="1"/>
    <col min="778" max="778" width="7.42578125" customWidth="1"/>
    <col min="779" max="779" width="6.7109375" customWidth="1"/>
    <col min="780" max="782" width="7" customWidth="1"/>
    <col min="783" max="783" width="6.5703125" customWidth="1"/>
    <col min="784" max="784" width="8.42578125" customWidth="1"/>
    <col min="785" max="785" width="9.28515625" customWidth="1"/>
    <col min="786" max="786" width="10.5703125" customWidth="1"/>
    <col min="787" max="787" width="9.5703125" customWidth="1"/>
    <col min="788" max="788" width="10.85546875" customWidth="1"/>
    <col min="789" max="794" width="0" hidden="1" customWidth="1"/>
    <col min="795" max="795" width="28.140625" customWidth="1"/>
    <col min="796" max="796" width="18.7109375" bestFit="1" customWidth="1"/>
    <col min="800" max="800" width="17.7109375" bestFit="1" customWidth="1"/>
    <col min="1020" max="1020" width="4.42578125" customWidth="1"/>
    <col min="1021" max="1021" width="33.7109375" customWidth="1"/>
    <col min="1022" max="1022" width="14.7109375" customWidth="1"/>
    <col min="1023" max="1023" width="18" customWidth="1"/>
    <col min="1024" max="1024" width="36.7109375" customWidth="1"/>
    <col min="1025" max="1025" width="11.140625" customWidth="1"/>
    <col min="1026" max="1026" width="4.140625" customWidth="1"/>
    <col min="1027" max="1027" width="9.5703125" customWidth="1"/>
    <col min="1028" max="1028" width="9.140625" customWidth="1"/>
    <col min="1029" max="1029" width="9.7109375" customWidth="1"/>
    <col min="1030" max="1030" width="13.140625" bestFit="1" customWidth="1"/>
    <col min="1032" max="1032" width="9.28515625" customWidth="1"/>
    <col min="1033" max="1033" width="7.7109375" customWidth="1"/>
    <col min="1034" max="1034" width="7.42578125" customWidth="1"/>
    <col min="1035" max="1035" width="6.7109375" customWidth="1"/>
    <col min="1036" max="1038" width="7" customWidth="1"/>
    <col min="1039" max="1039" width="6.5703125" customWidth="1"/>
    <col min="1040" max="1040" width="8.42578125" customWidth="1"/>
    <col min="1041" max="1041" width="9.28515625" customWidth="1"/>
    <col min="1042" max="1042" width="10.5703125" customWidth="1"/>
    <col min="1043" max="1043" width="9.5703125" customWidth="1"/>
    <col min="1044" max="1044" width="10.85546875" customWidth="1"/>
    <col min="1045" max="1050" width="0" hidden="1" customWidth="1"/>
    <col min="1051" max="1051" width="28.140625" customWidth="1"/>
    <col min="1052" max="1052" width="18.7109375" bestFit="1" customWidth="1"/>
    <col min="1056" max="1056" width="17.7109375" bestFit="1" customWidth="1"/>
    <col min="1276" max="1276" width="4.42578125" customWidth="1"/>
    <col min="1277" max="1277" width="33.7109375" customWidth="1"/>
    <col min="1278" max="1278" width="14.7109375" customWidth="1"/>
    <col min="1279" max="1279" width="18" customWidth="1"/>
    <col min="1280" max="1280" width="36.7109375" customWidth="1"/>
    <col min="1281" max="1281" width="11.140625" customWidth="1"/>
    <col min="1282" max="1282" width="4.140625" customWidth="1"/>
    <col min="1283" max="1283" width="9.5703125" customWidth="1"/>
    <col min="1284" max="1284" width="9.140625" customWidth="1"/>
    <col min="1285" max="1285" width="9.7109375" customWidth="1"/>
    <col min="1286" max="1286" width="13.140625" bestFit="1" customWidth="1"/>
    <col min="1288" max="1288" width="9.28515625" customWidth="1"/>
    <col min="1289" max="1289" width="7.7109375" customWidth="1"/>
    <col min="1290" max="1290" width="7.42578125" customWidth="1"/>
    <col min="1291" max="1291" width="6.7109375" customWidth="1"/>
    <col min="1292" max="1294" width="7" customWidth="1"/>
    <col min="1295" max="1295" width="6.5703125" customWidth="1"/>
    <col min="1296" max="1296" width="8.42578125" customWidth="1"/>
    <col min="1297" max="1297" width="9.28515625" customWidth="1"/>
    <col min="1298" max="1298" width="10.5703125" customWidth="1"/>
    <col min="1299" max="1299" width="9.5703125" customWidth="1"/>
    <col min="1300" max="1300" width="10.85546875" customWidth="1"/>
    <col min="1301" max="1306" width="0" hidden="1" customWidth="1"/>
    <col min="1307" max="1307" width="28.140625" customWidth="1"/>
    <col min="1308" max="1308" width="18.7109375" bestFit="1" customWidth="1"/>
    <col min="1312" max="1312" width="17.7109375" bestFit="1" customWidth="1"/>
    <col min="1532" max="1532" width="4.42578125" customWidth="1"/>
    <col min="1533" max="1533" width="33.7109375" customWidth="1"/>
    <col min="1534" max="1534" width="14.7109375" customWidth="1"/>
    <col min="1535" max="1535" width="18" customWidth="1"/>
    <col min="1536" max="1536" width="36.7109375" customWidth="1"/>
    <col min="1537" max="1537" width="11.140625" customWidth="1"/>
    <col min="1538" max="1538" width="4.140625" customWidth="1"/>
    <col min="1539" max="1539" width="9.5703125" customWidth="1"/>
    <col min="1540" max="1540" width="9.140625" customWidth="1"/>
    <col min="1541" max="1541" width="9.7109375" customWidth="1"/>
    <col min="1542" max="1542" width="13.140625" bestFit="1" customWidth="1"/>
    <col min="1544" max="1544" width="9.28515625" customWidth="1"/>
    <col min="1545" max="1545" width="7.7109375" customWidth="1"/>
    <col min="1546" max="1546" width="7.42578125" customWidth="1"/>
    <col min="1547" max="1547" width="6.7109375" customWidth="1"/>
    <col min="1548" max="1550" width="7" customWidth="1"/>
    <col min="1551" max="1551" width="6.5703125" customWidth="1"/>
    <col min="1552" max="1552" width="8.42578125" customWidth="1"/>
    <col min="1553" max="1553" width="9.28515625" customWidth="1"/>
    <col min="1554" max="1554" width="10.5703125" customWidth="1"/>
    <col min="1555" max="1555" width="9.5703125" customWidth="1"/>
    <col min="1556" max="1556" width="10.85546875" customWidth="1"/>
    <col min="1557" max="1562" width="0" hidden="1" customWidth="1"/>
    <col min="1563" max="1563" width="28.140625" customWidth="1"/>
    <col min="1564" max="1564" width="18.7109375" bestFit="1" customWidth="1"/>
    <col min="1568" max="1568" width="17.7109375" bestFit="1" customWidth="1"/>
    <col min="1788" max="1788" width="4.42578125" customWidth="1"/>
    <col min="1789" max="1789" width="33.7109375" customWidth="1"/>
    <col min="1790" max="1790" width="14.7109375" customWidth="1"/>
    <col min="1791" max="1791" width="18" customWidth="1"/>
    <col min="1792" max="1792" width="36.7109375" customWidth="1"/>
    <col min="1793" max="1793" width="11.140625" customWidth="1"/>
    <col min="1794" max="1794" width="4.140625" customWidth="1"/>
    <col min="1795" max="1795" width="9.5703125" customWidth="1"/>
    <col min="1796" max="1796" width="9.140625" customWidth="1"/>
    <col min="1797" max="1797" width="9.7109375" customWidth="1"/>
    <col min="1798" max="1798" width="13.140625" bestFit="1" customWidth="1"/>
    <col min="1800" max="1800" width="9.28515625" customWidth="1"/>
    <col min="1801" max="1801" width="7.7109375" customWidth="1"/>
    <col min="1802" max="1802" width="7.42578125" customWidth="1"/>
    <col min="1803" max="1803" width="6.7109375" customWidth="1"/>
    <col min="1804" max="1806" width="7" customWidth="1"/>
    <col min="1807" max="1807" width="6.5703125" customWidth="1"/>
    <col min="1808" max="1808" width="8.42578125" customWidth="1"/>
    <col min="1809" max="1809" width="9.28515625" customWidth="1"/>
    <col min="1810" max="1810" width="10.5703125" customWidth="1"/>
    <col min="1811" max="1811" width="9.5703125" customWidth="1"/>
    <col min="1812" max="1812" width="10.85546875" customWidth="1"/>
    <col min="1813" max="1818" width="0" hidden="1" customWidth="1"/>
    <col min="1819" max="1819" width="28.140625" customWidth="1"/>
    <col min="1820" max="1820" width="18.7109375" bestFit="1" customWidth="1"/>
    <col min="1824" max="1824" width="17.7109375" bestFit="1" customWidth="1"/>
    <col min="2044" max="2044" width="4.42578125" customWidth="1"/>
    <col min="2045" max="2045" width="33.7109375" customWidth="1"/>
    <col min="2046" max="2046" width="14.7109375" customWidth="1"/>
    <col min="2047" max="2047" width="18" customWidth="1"/>
    <col min="2048" max="2048" width="36.7109375" customWidth="1"/>
    <col min="2049" max="2049" width="11.140625" customWidth="1"/>
    <col min="2050" max="2050" width="4.140625" customWidth="1"/>
    <col min="2051" max="2051" width="9.5703125" customWidth="1"/>
    <col min="2052" max="2052" width="9.140625" customWidth="1"/>
    <col min="2053" max="2053" width="9.7109375" customWidth="1"/>
    <col min="2054" max="2054" width="13.140625" bestFit="1" customWidth="1"/>
    <col min="2056" max="2056" width="9.28515625" customWidth="1"/>
    <col min="2057" max="2057" width="7.7109375" customWidth="1"/>
    <col min="2058" max="2058" width="7.42578125" customWidth="1"/>
    <col min="2059" max="2059" width="6.7109375" customWidth="1"/>
    <col min="2060" max="2062" width="7" customWidth="1"/>
    <col min="2063" max="2063" width="6.5703125" customWidth="1"/>
    <col min="2064" max="2064" width="8.42578125" customWidth="1"/>
    <col min="2065" max="2065" width="9.28515625" customWidth="1"/>
    <col min="2066" max="2066" width="10.5703125" customWidth="1"/>
    <col min="2067" max="2067" width="9.5703125" customWidth="1"/>
    <col min="2068" max="2068" width="10.85546875" customWidth="1"/>
    <col min="2069" max="2074" width="0" hidden="1" customWidth="1"/>
    <col min="2075" max="2075" width="28.140625" customWidth="1"/>
    <col min="2076" max="2076" width="18.7109375" bestFit="1" customWidth="1"/>
    <col min="2080" max="2080" width="17.7109375" bestFit="1" customWidth="1"/>
    <col min="2300" max="2300" width="4.42578125" customWidth="1"/>
    <col min="2301" max="2301" width="33.7109375" customWidth="1"/>
    <col min="2302" max="2302" width="14.7109375" customWidth="1"/>
    <col min="2303" max="2303" width="18" customWidth="1"/>
    <col min="2304" max="2304" width="36.7109375" customWidth="1"/>
    <col min="2305" max="2305" width="11.140625" customWidth="1"/>
    <col min="2306" max="2306" width="4.140625" customWidth="1"/>
    <col min="2307" max="2307" width="9.5703125" customWidth="1"/>
    <col min="2308" max="2308" width="9.140625" customWidth="1"/>
    <col min="2309" max="2309" width="9.7109375" customWidth="1"/>
    <col min="2310" max="2310" width="13.140625" bestFit="1" customWidth="1"/>
    <col min="2312" max="2312" width="9.28515625" customWidth="1"/>
    <col min="2313" max="2313" width="7.7109375" customWidth="1"/>
    <col min="2314" max="2314" width="7.42578125" customWidth="1"/>
    <col min="2315" max="2315" width="6.7109375" customWidth="1"/>
    <col min="2316" max="2318" width="7" customWidth="1"/>
    <col min="2319" max="2319" width="6.5703125" customWidth="1"/>
    <col min="2320" max="2320" width="8.42578125" customWidth="1"/>
    <col min="2321" max="2321" width="9.28515625" customWidth="1"/>
    <col min="2322" max="2322" width="10.5703125" customWidth="1"/>
    <col min="2323" max="2323" width="9.5703125" customWidth="1"/>
    <col min="2324" max="2324" width="10.85546875" customWidth="1"/>
    <col min="2325" max="2330" width="0" hidden="1" customWidth="1"/>
    <col min="2331" max="2331" width="28.140625" customWidth="1"/>
    <col min="2332" max="2332" width="18.7109375" bestFit="1" customWidth="1"/>
    <col min="2336" max="2336" width="17.7109375" bestFit="1" customWidth="1"/>
    <col min="2556" max="2556" width="4.42578125" customWidth="1"/>
    <col min="2557" max="2557" width="33.7109375" customWidth="1"/>
    <col min="2558" max="2558" width="14.7109375" customWidth="1"/>
    <col min="2559" max="2559" width="18" customWidth="1"/>
    <col min="2560" max="2560" width="36.7109375" customWidth="1"/>
    <col min="2561" max="2561" width="11.140625" customWidth="1"/>
    <col min="2562" max="2562" width="4.140625" customWidth="1"/>
    <col min="2563" max="2563" width="9.5703125" customWidth="1"/>
    <col min="2564" max="2564" width="9.140625" customWidth="1"/>
    <col min="2565" max="2565" width="9.7109375" customWidth="1"/>
    <col min="2566" max="2566" width="13.140625" bestFit="1" customWidth="1"/>
    <col min="2568" max="2568" width="9.28515625" customWidth="1"/>
    <col min="2569" max="2569" width="7.7109375" customWidth="1"/>
    <col min="2570" max="2570" width="7.42578125" customWidth="1"/>
    <col min="2571" max="2571" width="6.7109375" customWidth="1"/>
    <col min="2572" max="2574" width="7" customWidth="1"/>
    <col min="2575" max="2575" width="6.5703125" customWidth="1"/>
    <col min="2576" max="2576" width="8.42578125" customWidth="1"/>
    <col min="2577" max="2577" width="9.28515625" customWidth="1"/>
    <col min="2578" max="2578" width="10.5703125" customWidth="1"/>
    <col min="2579" max="2579" width="9.5703125" customWidth="1"/>
    <col min="2580" max="2580" width="10.85546875" customWidth="1"/>
    <col min="2581" max="2586" width="0" hidden="1" customWidth="1"/>
    <col min="2587" max="2587" width="28.140625" customWidth="1"/>
    <col min="2588" max="2588" width="18.7109375" bestFit="1" customWidth="1"/>
    <col min="2592" max="2592" width="17.7109375" bestFit="1" customWidth="1"/>
    <col min="2812" max="2812" width="4.42578125" customWidth="1"/>
    <col min="2813" max="2813" width="33.7109375" customWidth="1"/>
    <col min="2814" max="2814" width="14.7109375" customWidth="1"/>
    <col min="2815" max="2815" width="18" customWidth="1"/>
    <col min="2816" max="2816" width="36.7109375" customWidth="1"/>
    <col min="2817" max="2817" width="11.140625" customWidth="1"/>
    <col min="2818" max="2818" width="4.140625" customWidth="1"/>
    <col min="2819" max="2819" width="9.5703125" customWidth="1"/>
    <col min="2820" max="2820" width="9.140625" customWidth="1"/>
    <col min="2821" max="2821" width="9.7109375" customWidth="1"/>
    <col min="2822" max="2822" width="13.140625" bestFit="1" customWidth="1"/>
    <col min="2824" max="2824" width="9.28515625" customWidth="1"/>
    <col min="2825" max="2825" width="7.7109375" customWidth="1"/>
    <col min="2826" max="2826" width="7.42578125" customWidth="1"/>
    <col min="2827" max="2827" width="6.7109375" customWidth="1"/>
    <col min="2828" max="2830" width="7" customWidth="1"/>
    <col min="2831" max="2831" width="6.5703125" customWidth="1"/>
    <col min="2832" max="2832" width="8.42578125" customWidth="1"/>
    <col min="2833" max="2833" width="9.28515625" customWidth="1"/>
    <col min="2834" max="2834" width="10.5703125" customWidth="1"/>
    <col min="2835" max="2835" width="9.5703125" customWidth="1"/>
    <col min="2836" max="2836" width="10.85546875" customWidth="1"/>
    <col min="2837" max="2842" width="0" hidden="1" customWidth="1"/>
    <col min="2843" max="2843" width="28.140625" customWidth="1"/>
    <col min="2844" max="2844" width="18.7109375" bestFit="1" customWidth="1"/>
    <col min="2848" max="2848" width="17.7109375" bestFit="1" customWidth="1"/>
    <col min="3068" max="3068" width="4.42578125" customWidth="1"/>
    <col min="3069" max="3069" width="33.7109375" customWidth="1"/>
    <col min="3070" max="3070" width="14.7109375" customWidth="1"/>
    <col min="3071" max="3071" width="18" customWidth="1"/>
    <col min="3072" max="3072" width="36.7109375" customWidth="1"/>
    <col min="3073" max="3073" width="11.140625" customWidth="1"/>
    <col min="3074" max="3074" width="4.140625" customWidth="1"/>
    <col min="3075" max="3075" width="9.5703125" customWidth="1"/>
    <col min="3076" max="3076" width="9.140625" customWidth="1"/>
    <col min="3077" max="3077" width="9.7109375" customWidth="1"/>
    <col min="3078" max="3078" width="13.140625" bestFit="1" customWidth="1"/>
    <col min="3080" max="3080" width="9.28515625" customWidth="1"/>
    <col min="3081" max="3081" width="7.7109375" customWidth="1"/>
    <col min="3082" max="3082" width="7.42578125" customWidth="1"/>
    <col min="3083" max="3083" width="6.7109375" customWidth="1"/>
    <col min="3084" max="3086" width="7" customWidth="1"/>
    <col min="3087" max="3087" width="6.5703125" customWidth="1"/>
    <col min="3088" max="3088" width="8.42578125" customWidth="1"/>
    <col min="3089" max="3089" width="9.28515625" customWidth="1"/>
    <col min="3090" max="3090" width="10.5703125" customWidth="1"/>
    <col min="3091" max="3091" width="9.5703125" customWidth="1"/>
    <col min="3092" max="3092" width="10.85546875" customWidth="1"/>
    <col min="3093" max="3098" width="0" hidden="1" customWidth="1"/>
    <col min="3099" max="3099" width="28.140625" customWidth="1"/>
    <col min="3100" max="3100" width="18.7109375" bestFit="1" customWidth="1"/>
    <col min="3104" max="3104" width="17.7109375" bestFit="1" customWidth="1"/>
    <col min="3324" max="3324" width="4.42578125" customWidth="1"/>
    <col min="3325" max="3325" width="33.7109375" customWidth="1"/>
    <col min="3326" max="3326" width="14.7109375" customWidth="1"/>
    <col min="3327" max="3327" width="18" customWidth="1"/>
    <col min="3328" max="3328" width="36.7109375" customWidth="1"/>
    <col min="3329" max="3329" width="11.140625" customWidth="1"/>
    <col min="3330" max="3330" width="4.140625" customWidth="1"/>
    <col min="3331" max="3331" width="9.5703125" customWidth="1"/>
    <col min="3332" max="3332" width="9.140625" customWidth="1"/>
    <col min="3333" max="3333" width="9.7109375" customWidth="1"/>
    <col min="3334" max="3334" width="13.140625" bestFit="1" customWidth="1"/>
    <col min="3336" max="3336" width="9.28515625" customWidth="1"/>
    <col min="3337" max="3337" width="7.7109375" customWidth="1"/>
    <col min="3338" max="3338" width="7.42578125" customWidth="1"/>
    <col min="3339" max="3339" width="6.7109375" customWidth="1"/>
    <col min="3340" max="3342" width="7" customWidth="1"/>
    <col min="3343" max="3343" width="6.5703125" customWidth="1"/>
    <col min="3344" max="3344" width="8.42578125" customWidth="1"/>
    <col min="3345" max="3345" width="9.28515625" customWidth="1"/>
    <col min="3346" max="3346" width="10.5703125" customWidth="1"/>
    <col min="3347" max="3347" width="9.5703125" customWidth="1"/>
    <col min="3348" max="3348" width="10.85546875" customWidth="1"/>
    <col min="3349" max="3354" width="0" hidden="1" customWidth="1"/>
    <col min="3355" max="3355" width="28.140625" customWidth="1"/>
    <col min="3356" max="3356" width="18.7109375" bestFit="1" customWidth="1"/>
    <col min="3360" max="3360" width="17.7109375" bestFit="1" customWidth="1"/>
    <col min="3580" max="3580" width="4.42578125" customWidth="1"/>
    <col min="3581" max="3581" width="33.7109375" customWidth="1"/>
    <col min="3582" max="3582" width="14.7109375" customWidth="1"/>
    <col min="3583" max="3583" width="18" customWidth="1"/>
    <col min="3584" max="3584" width="36.7109375" customWidth="1"/>
    <col min="3585" max="3585" width="11.140625" customWidth="1"/>
    <col min="3586" max="3586" width="4.140625" customWidth="1"/>
    <col min="3587" max="3587" width="9.5703125" customWidth="1"/>
    <col min="3588" max="3588" width="9.140625" customWidth="1"/>
    <col min="3589" max="3589" width="9.7109375" customWidth="1"/>
    <col min="3590" max="3590" width="13.140625" bestFit="1" customWidth="1"/>
    <col min="3592" max="3592" width="9.28515625" customWidth="1"/>
    <col min="3593" max="3593" width="7.7109375" customWidth="1"/>
    <col min="3594" max="3594" width="7.42578125" customWidth="1"/>
    <col min="3595" max="3595" width="6.7109375" customWidth="1"/>
    <col min="3596" max="3598" width="7" customWidth="1"/>
    <col min="3599" max="3599" width="6.5703125" customWidth="1"/>
    <col min="3600" max="3600" width="8.42578125" customWidth="1"/>
    <col min="3601" max="3601" width="9.28515625" customWidth="1"/>
    <col min="3602" max="3602" width="10.5703125" customWidth="1"/>
    <col min="3603" max="3603" width="9.5703125" customWidth="1"/>
    <col min="3604" max="3604" width="10.85546875" customWidth="1"/>
    <col min="3605" max="3610" width="0" hidden="1" customWidth="1"/>
    <col min="3611" max="3611" width="28.140625" customWidth="1"/>
    <col min="3612" max="3612" width="18.7109375" bestFit="1" customWidth="1"/>
    <col min="3616" max="3616" width="17.7109375" bestFit="1" customWidth="1"/>
    <col min="3836" max="3836" width="4.42578125" customWidth="1"/>
    <col min="3837" max="3837" width="33.7109375" customWidth="1"/>
    <col min="3838" max="3838" width="14.7109375" customWidth="1"/>
    <col min="3839" max="3839" width="18" customWidth="1"/>
    <col min="3840" max="3840" width="36.7109375" customWidth="1"/>
    <col min="3841" max="3841" width="11.140625" customWidth="1"/>
    <col min="3842" max="3842" width="4.140625" customWidth="1"/>
    <col min="3843" max="3843" width="9.5703125" customWidth="1"/>
    <col min="3844" max="3844" width="9.140625" customWidth="1"/>
    <col min="3845" max="3845" width="9.7109375" customWidth="1"/>
    <col min="3846" max="3846" width="13.140625" bestFit="1" customWidth="1"/>
    <col min="3848" max="3848" width="9.28515625" customWidth="1"/>
    <col min="3849" max="3849" width="7.7109375" customWidth="1"/>
    <col min="3850" max="3850" width="7.42578125" customWidth="1"/>
    <col min="3851" max="3851" width="6.7109375" customWidth="1"/>
    <col min="3852" max="3854" width="7" customWidth="1"/>
    <col min="3855" max="3855" width="6.5703125" customWidth="1"/>
    <col min="3856" max="3856" width="8.42578125" customWidth="1"/>
    <col min="3857" max="3857" width="9.28515625" customWidth="1"/>
    <col min="3858" max="3858" width="10.5703125" customWidth="1"/>
    <col min="3859" max="3859" width="9.5703125" customWidth="1"/>
    <col min="3860" max="3860" width="10.85546875" customWidth="1"/>
    <col min="3861" max="3866" width="0" hidden="1" customWidth="1"/>
    <col min="3867" max="3867" width="28.140625" customWidth="1"/>
    <col min="3868" max="3868" width="18.7109375" bestFit="1" customWidth="1"/>
    <col min="3872" max="3872" width="17.7109375" bestFit="1" customWidth="1"/>
    <col min="4092" max="4092" width="4.42578125" customWidth="1"/>
    <col min="4093" max="4093" width="33.7109375" customWidth="1"/>
    <col min="4094" max="4094" width="14.7109375" customWidth="1"/>
    <col min="4095" max="4095" width="18" customWidth="1"/>
    <col min="4096" max="4096" width="36.7109375" customWidth="1"/>
    <col min="4097" max="4097" width="11.140625" customWidth="1"/>
    <col min="4098" max="4098" width="4.140625" customWidth="1"/>
    <col min="4099" max="4099" width="9.5703125" customWidth="1"/>
    <col min="4100" max="4100" width="9.140625" customWidth="1"/>
    <col min="4101" max="4101" width="9.7109375" customWidth="1"/>
    <col min="4102" max="4102" width="13.140625" bestFit="1" customWidth="1"/>
    <col min="4104" max="4104" width="9.28515625" customWidth="1"/>
    <col min="4105" max="4105" width="7.7109375" customWidth="1"/>
    <col min="4106" max="4106" width="7.42578125" customWidth="1"/>
    <col min="4107" max="4107" width="6.7109375" customWidth="1"/>
    <col min="4108" max="4110" width="7" customWidth="1"/>
    <col min="4111" max="4111" width="6.5703125" customWidth="1"/>
    <col min="4112" max="4112" width="8.42578125" customWidth="1"/>
    <col min="4113" max="4113" width="9.28515625" customWidth="1"/>
    <col min="4114" max="4114" width="10.5703125" customWidth="1"/>
    <col min="4115" max="4115" width="9.5703125" customWidth="1"/>
    <col min="4116" max="4116" width="10.85546875" customWidth="1"/>
    <col min="4117" max="4122" width="0" hidden="1" customWidth="1"/>
    <col min="4123" max="4123" width="28.140625" customWidth="1"/>
    <col min="4124" max="4124" width="18.7109375" bestFit="1" customWidth="1"/>
    <col min="4128" max="4128" width="17.7109375" bestFit="1" customWidth="1"/>
    <col min="4348" max="4348" width="4.42578125" customWidth="1"/>
    <col min="4349" max="4349" width="33.7109375" customWidth="1"/>
    <col min="4350" max="4350" width="14.7109375" customWidth="1"/>
    <col min="4351" max="4351" width="18" customWidth="1"/>
    <col min="4352" max="4352" width="36.7109375" customWidth="1"/>
    <col min="4353" max="4353" width="11.140625" customWidth="1"/>
    <col min="4354" max="4354" width="4.140625" customWidth="1"/>
    <col min="4355" max="4355" width="9.5703125" customWidth="1"/>
    <col min="4356" max="4356" width="9.140625" customWidth="1"/>
    <col min="4357" max="4357" width="9.7109375" customWidth="1"/>
    <col min="4358" max="4358" width="13.140625" bestFit="1" customWidth="1"/>
    <col min="4360" max="4360" width="9.28515625" customWidth="1"/>
    <col min="4361" max="4361" width="7.7109375" customWidth="1"/>
    <col min="4362" max="4362" width="7.42578125" customWidth="1"/>
    <col min="4363" max="4363" width="6.7109375" customWidth="1"/>
    <col min="4364" max="4366" width="7" customWidth="1"/>
    <col min="4367" max="4367" width="6.5703125" customWidth="1"/>
    <col min="4368" max="4368" width="8.42578125" customWidth="1"/>
    <col min="4369" max="4369" width="9.28515625" customWidth="1"/>
    <col min="4370" max="4370" width="10.5703125" customWidth="1"/>
    <col min="4371" max="4371" width="9.5703125" customWidth="1"/>
    <col min="4372" max="4372" width="10.85546875" customWidth="1"/>
    <col min="4373" max="4378" width="0" hidden="1" customWidth="1"/>
    <col min="4379" max="4379" width="28.140625" customWidth="1"/>
    <col min="4380" max="4380" width="18.7109375" bestFit="1" customWidth="1"/>
    <col min="4384" max="4384" width="17.7109375" bestFit="1" customWidth="1"/>
    <col min="4604" max="4604" width="4.42578125" customWidth="1"/>
    <col min="4605" max="4605" width="33.7109375" customWidth="1"/>
    <col min="4606" max="4606" width="14.7109375" customWidth="1"/>
    <col min="4607" max="4607" width="18" customWidth="1"/>
    <col min="4608" max="4608" width="36.7109375" customWidth="1"/>
    <col min="4609" max="4609" width="11.140625" customWidth="1"/>
    <col min="4610" max="4610" width="4.140625" customWidth="1"/>
    <col min="4611" max="4611" width="9.5703125" customWidth="1"/>
    <col min="4612" max="4612" width="9.140625" customWidth="1"/>
    <col min="4613" max="4613" width="9.7109375" customWidth="1"/>
    <col min="4614" max="4614" width="13.140625" bestFit="1" customWidth="1"/>
    <col min="4616" max="4616" width="9.28515625" customWidth="1"/>
    <col min="4617" max="4617" width="7.7109375" customWidth="1"/>
    <col min="4618" max="4618" width="7.42578125" customWidth="1"/>
    <col min="4619" max="4619" width="6.7109375" customWidth="1"/>
    <col min="4620" max="4622" width="7" customWidth="1"/>
    <col min="4623" max="4623" width="6.5703125" customWidth="1"/>
    <col min="4624" max="4624" width="8.42578125" customWidth="1"/>
    <col min="4625" max="4625" width="9.28515625" customWidth="1"/>
    <col min="4626" max="4626" width="10.5703125" customWidth="1"/>
    <col min="4627" max="4627" width="9.5703125" customWidth="1"/>
    <col min="4628" max="4628" width="10.85546875" customWidth="1"/>
    <col min="4629" max="4634" width="0" hidden="1" customWidth="1"/>
    <col min="4635" max="4635" width="28.140625" customWidth="1"/>
    <col min="4636" max="4636" width="18.7109375" bestFit="1" customWidth="1"/>
    <col min="4640" max="4640" width="17.7109375" bestFit="1" customWidth="1"/>
    <col min="4860" max="4860" width="4.42578125" customWidth="1"/>
    <col min="4861" max="4861" width="33.7109375" customWidth="1"/>
    <col min="4862" max="4862" width="14.7109375" customWidth="1"/>
    <col min="4863" max="4863" width="18" customWidth="1"/>
    <col min="4864" max="4864" width="36.7109375" customWidth="1"/>
    <col min="4865" max="4865" width="11.140625" customWidth="1"/>
    <col min="4866" max="4866" width="4.140625" customWidth="1"/>
    <col min="4867" max="4867" width="9.5703125" customWidth="1"/>
    <col min="4868" max="4868" width="9.140625" customWidth="1"/>
    <col min="4869" max="4869" width="9.7109375" customWidth="1"/>
    <col min="4870" max="4870" width="13.140625" bestFit="1" customWidth="1"/>
    <col min="4872" max="4872" width="9.28515625" customWidth="1"/>
    <col min="4873" max="4873" width="7.7109375" customWidth="1"/>
    <col min="4874" max="4874" width="7.42578125" customWidth="1"/>
    <col min="4875" max="4875" width="6.7109375" customWidth="1"/>
    <col min="4876" max="4878" width="7" customWidth="1"/>
    <col min="4879" max="4879" width="6.5703125" customWidth="1"/>
    <col min="4880" max="4880" width="8.42578125" customWidth="1"/>
    <col min="4881" max="4881" width="9.28515625" customWidth="1"/>
    <col min="4882" max="4882" width="10.5703125" customWidth="1"/>
    <col min="4883" max="4883" width="9.5703125" customWidth="1"/>
    <col min="4884" max="4884" width="10.85546875" customWidth="1"/>
    <col min="4885" max="4890" width="0" hidden="1" customWidth="1"/>
    <col min="4891" max="4891" width="28.140625" customWidth="1"/>
    <col min="4892" max="4892" width="18.7109375" bestFit="1" customWidth="1"/>
    <col min="4896" max="4896" width="17.7109375" bestFit="1" customWidth="1"/>
    <col min="5116" max="5116" width="4.42578125" customWidth="1"/>
    <col min="5117" max="5117" width="33.7109375" customWidth="1"/>
    <col min="5118" max="5118" width="14.7109375" customWidth="1"/>
    <col min="5119" max="5119" width="18" customWidth="1"/>
    <col min="5120" max="5120" width="36.7109375" customWidth="1"/>
    <col min="5121" max="5121" width="11.140625" customWidth="1"/>
    <col min="5122" max="5122" width="4.140625" customWidth="1"/>
    <col min="5123" max="5123" width="9.5703125" customWidth="1"/>
    <col min="5124" max="5124" width="9.140625" customWidth="1"/>
    <col min="5125" max="5125" width="9.7109375" customWidth="1"/>
    <col min="5126" max="5126" width="13.140625" bestFit="1" customWidth="1"/>
    <col min="5128" max="5128" width="9.28515625" customWidth="1"/>
    <col min="5129" max="5129" width="7.7109375" customWidth="1"/>
    <col min="5130" max="5130" width="7.42578125" customWidth="1"/>
    <col min="5131" max="5131" width="6.7109375" customWidth="1"/>
    <col min="5132" max="5134" width="7" customWidth="1"/>
    <col min="5135" max="5135" width="6.5703125" customWidth="1"/>
    <col min="5136" max="5136" width="8.42578125" customWidth="1"/>
    <col min="5137" max="5137" width="9.28515625" customWidth="1"/>
    <col min="5138" max="5138" width="10.5703125" customWidth="1"/>
    <col min="5139" max="5139" width="9.5703125" customWidth="1"/>
    <col min="5140" max="5140" width="10.85546875" customWidth="1"/>
    <col min="5141" max="5146" width="0" hidden="1" customWidth="1"/>
    <col min="5147" max="5147" width="28.140625" customWidth="1"/>
    <col min="5148" max="5148" width="18.7109375" bestFit="1" customWidth="1"/>
    <col min="5152" max="5152" width="17.7109375" bestFit="1" customWidth="1"/>
    <col min="5372" max="5372" width="4.42578125" customWidth="1"/>
    <col min="5373" max="5373" width="33.7109375" customWidth="1"/>
    <col min="5374" max="5374" width="14.7109375" customWidth="1"/>
    <col min="5375" max="5375" width="18" customWidth="1"/>
    <col min="5376" max="5376" width="36.7109375" customWidth="1"/>
    <col min="5377" max="5377" width="11.140625" customWidth="1"/>
    <col min="5378" max="5378" width="4.140625" customWidth="1"/>
    <col min="5379" max="5379" width="9.5703125" customWidth="1"/>
    <col min="5380" max="5380" width="9.140625" customWidth="1"/>
    <col min="5381" max="5381" width="9.7109375" customWidth="1"/>
    <col min="5382" max="5382" width="13.140625" bestFit="1" customWidth="1"/>
    <col min="5384" max="5384" width="9.28515625" customWidth="1"/>
    <col min="5385" max="5385" width="7.7109375" customWidth="1"/>
    <col min="5386" max="5386" width="7.42578125" customWidth="1"/>
    <col min="5387" max="5387" width="6.7109375" customWidth="1"/>
    <col min="5388" max="5390" width="7" customWidth="1"/>
    <col min="5391" max="5391" width="6.5703125" customWidth="1"/>
    <col min="5392" max="5392" width="8.42578125" customWidth="1"/>
    <col min="5393" max="5393" width="9.28515625" customWidth="1"/>
    <col min="5394" max="5394" width="10.5703125" customWidth="1"/>
    <col min="5395" max="5395" width="9.5703125" customWidth="1"/>
    <col min="5396" max="5396" width="10.85546875" customWidth="1"/>
    <col min="5397" max="5402" width="0" hidden="1" customWidth="1"/>
    <col min="5403" max="5403" width="28.140625" customWidth="1"/>
    <col min="5404" max="5404" width="18.7109375" bestFit="1" customWidth="1"/>
    <col min="5408" max="5408" width="17.7109375" bestFit="1" customWidth="1"/>
    <col min="5628" max="5628" width="4.42578125" customWidth="1"/>
    <col min="5629" max="5629" width="33.7109375" customWidth="1"/>
    <col min="5630" max="5630" width="14.7109375" customWidth="1"/>
    <col min="5631" max="5631" width="18" customWidth="1"/>
    <col min="5632" max="5632" width="36.7109375" customWidth="1"/>
    <col min="5633" max="5633" width="11.140625" customWidth="1"/>
    <col min="5634" max="5634" width="4.140625" customWidth="1"/>
    <col min="5635" max="5635" width="9.5703125" customWidth="1"/>
    <col min="5636" max="5636" width="9.140625" customWidth="1"/>
    <col min="5637" max="5637" width="9.7109375" customWidth="1"/>
    <col min="5638" max="5638" width="13.140625" bestFit="1" customWidth="1"/>
    <col min="5640" max="5640" width="9.28515625" customWidth="1"/>
    <col min="5641" max="5641" width="7.7109375" customWidth="1"/>
    <col min="5642" max="5642" width="7.42578125" customWidth="1"/>
    <col min="5643" max="5643" width="6.7109375" customWidth="1"/>
    <col min="5644" max="5646" width="7" customWidth="1"/>
    <col min="5647" max="5647" width="6.5703125" customWidth="1"/>
    <col min="5648" max="5648" width="8.42578125" customWidth="1"/>
    <col min="5649" max="5649" width="9.28515625" customWidth="1"/>
    <col min="5650" max="5650" width="10.5703125" customWidth="1"/>
    <col min="5651" max="5651" width="9.5703125" customWidth="1"/>
    <col min="5652" max="5652" width="10.85546875" customWidth="1"/>
    <col min="5653" max="5658" width="0" hidden="1" customWidth="1"/>
    <col min="5659" max="5659" width="28.140625" customWidth="1"/>
    <col min="5660" max="5660" width="18.7109375" bestFit="1" customWidth="1"/>
    <col min="5664" max="5664" width="17.7109375" bestFit="1" customWidth="1"/>
    <col min="5884" max="5884" width="4.42578125" customWidth="1"/>
    <col min="5885" max="5885" width="33.7109375" customWidth="1"/>
    <col min="5886" max="5886" width="14.7109375" customWidth="1"/>
    <col min="5887" max="5887" width="18" customWidth="1"/>
    <col min="5888" max="5888" width="36.7109375" customWidth="1"/>
    <col min="5889" max="5889" width="11.140625" customWidth="1"/>
    <col min="5890" max="5890" width="4.140625" customWidth="1"/>
    <col min="5891" max="5891" width="9.5703125" customWidth="1"/>
    <col min="5892" max="5892" width="9.140625" customWidth="1"/>
    <col min="5893" max="5893" width="9.7109375" customWidth="1"/>
    <col min="5894" max="5894" width="13.140625" bestFit="1" customWidth="1"/>
    <col min="5896" max="5896" width="9.28515625" customWidth="1"/>
    <col min="5897" max="5897" width="7.7109375" customWidth="1"/>
    <col min="5898" max="5898" width="7.42578125" customWidth="1"/>
    <col min="5899" max="5899" width="6.7109375" customWidth="1"/>
    <col min="5900" max="5902" width="7" customWidth="1"/>
    <col min="5903" max="5903" width="6.5703125" customWidth="1"/>
    <col min="5904" max="5904" width="8.42578125" customWidth="1"/>
    <col min="5905" max="5905" width="9.28515625" customWidth="1"/>
    <col min="5906" max="5906" width="10.5703125" customWidth="1"/>
    <col min="5907" max="5907" width="9.5703125" customWidth="1"/>
    <col min="5908" max="5908" width="10.85546875" customWidth="1"/>
    <col min="5909" max="5914" width="0" hidden="1" customWidth="1"/>
    <col min="5915" max="5915" width="28.140625" customWidth="1"/>
    <col min="5916" max="5916" width="18.7109375" bestFit="1" customWidth="1"/>
    <col min="5920" max="5920" width="17.7109375" bestFit="1" customWidth="1"/>
    <col min="6140" max="6140" width="4.42578125" customWidth="1"/>
    <col min="6141" max="6141" width="33.7109375" customWidth="1"/>
    <col min="6142" max="6142" width="14.7109375" customWidth="1"/>
    <col min="6143" max="6143" width="18" customWidth="1"/>
    <col min="6144" max="6144" width="36.7109375" customWidth="1"/>
    <col min="6145" max="6145" width="11.140625" customWidth="1"/>
    <col min="6146" max="6146" width="4.140625" customWidth="1"/>
    <col min="6147" max="6147" width="9.5703125" customWidth="1"/>
    <col min="6148" max="6148" width="9.140625" customWidth="1"/>
    <col min="6149" max="6149" width="9.7109375" customWidth="1"/>
    <col min="6150" max="6150" width="13.140625" bestFit="1" customWidth="1"/>
    <col min="6152" max="6152" width="9.28515625" customWidth="1"/>
    <col min="6153" max="6153" width="7.7109375" customWidth="1"/>
    <col min="6154" max="6154" width="7.42578125" customWidth="1"/>
    <col min="6155" max="6155" width="6.7109375" customWidth="1"/>
    <col min="6156" max="6158" width="7" customWidth="1"/>
    <col min="6159" max="6159" width="6.5703125" customWidth="1"/>
    <col min="6160" max="6160" width="8.42578125" customWidth="1"/>
    <col min="6161" max="6161" width="9.28515625" customWidth="1"/>
    <col min="6162" max="6162" width="10.5703125" customWidth="1"/>
    <col min="6163" max="6163" width="9.5703125" customWidth="1"/>
    <col min="6164" max="6164" width="10.85546875" customWidth="1"/>
    <col min="6165" max="6170" width="0" hidden="1" customWidth="1"/>
    <col min="6171" max="6171" width="28.140625" customWidth="1"/>
    <col min="6172" max="6172" width="18.7109375" bestFit="1" customWidth="1"/>
    <col min="6176" max="6176" width="17.7109375" bestFit="1" customWidth="1"/>
    <col min="6396" max="6396" width="4.42578125" customWidth="1"/>
    <col min="6397" max="6397" width="33.7109375" customWidth="1"/>
    <col min="6398" max="6398" width="14.7109375" customWidth="1"/>
    <col min="6399" max="6399" width="18" customWidth="1"/>
    <col min="6400" max="6400" width="36.7109375" customWidth="1"/>
    <col min="6401" max="6401" width="11.140625" customWidth="1"/>
    <col min="6402" max="6402" width="4.140625" customWidth="1"/>
    <col min="6403" max="6403" width="9.5703125" customWidth="1"/>
    <col min="6404" max="6404" width="9.140625" customWidth="1"/>
    <col min="6405" max="6405" width="9.7109375" customWidth="1"/>
    <col min="6406" max="6406" width="13.140625" bestFit="1" customWidth="1"/>
    <col min="6408" max="6408" width="9.28515625" customWidth="1"/>
    <col min="6409" max="6409" width="7.7109375" customWidth="1"/>
    <col min="6410" max="6410" width="7.42578125" customWidth="1"/>
    <col min="6411" max="6411" width="6.7109375" customWidth="1"/>
    <col min="6412" max="6414" width="7" customWidth="1"/>
    <col min="6415" max="6415" width="6.5703125" customWidth="1"/>
    <col min="6416" max="6416" width="8.42578125" customWidth="1"/>
    <col min="6417" max="6417" width="9.28515625" customWidth="1"/>
    <col min="6418" max="6418" width="10.5703125" customWidth="1"/>
    <col min="6419" max="6419" width="9.5703125" customWidth="1"/>
    <col min="6420" max="6420" width="10.85546875" customWidth="1"/>
    <col min="6421" max="6426" width="0" hidden="1" customWidth="1"/>
    <col min="6427" max="6427" width="28.140625" customWidth="1"/>
    <col min="6428" max="6428" width="18.7109375" bestFit="1" customWidth="1"/>
    <col min="6432" max="6432" width="17.7109375" bestFit="1" customWidth="1"/>
    <col min="6652" max="6652" width="4.42578125" customWidth="1"/>
    <col min="6653" max="6653" width="33.7109375" customWidth="1"/>
    <col min="6654" max="6654" width="14.7109375" customWidth="1"/>
    <col min="6655" max="6655" width="18" customWidth="1"/>
    <col min="6656" max="6656" width="36.7109375" customWidth="1"/>
    <col min="6657" max="6657" width="11.140625" customWidth="1"/>
    <col min="6658" max="6658" width="4.140625" customWidth="1"/>
    <col min="6659" max="6659" width="9.5703125" customWidth="1"/>
    <col min="6660" max="6660" width="9.140625" customWidth="1"/>
    <col min="6661" max="6661" width="9.7109375" customWidth="1"/>
    <col min="6662" max="6662" width="13.140625" bestFit="1" customWidth="1"/>
    <col min="6664" max="6664" width="9.28515625" customWidth="1"/>
    <col min="6665" max="6665" width="7.7109375" customWidth="1"/>
    <col min="6666" max="6666" width="7.42578125" customWidth="1"/>
    <col min="6667" max="6667" width="6.7109375" customWidth="1"/>
    <col min="6668" max="6670" width="7" customWidth="1"/>
    <col min="6671" max="6671" width="6.5703125" customWidth="1"/>
    <col min="6672" max="6672" width="8.42578125" customWidth="1"/>
    <col min="6673" max="6673" width="9.28515625" customWidth="1"/>
    <col min="6674" max="6674" width="10.5703125" customWidth="1"/>
    <col min="6675" max="6675" width="9.5703125" customWidth="1"/>
    <col min="6676" max="6676" width="10.85546875" customWidth="1"/>
    <col min="6677" max="6682" width="0" hidden="1" customWidth="1"/>
    <col min="6683" max="6683" width="28.140625" customWidth="1"/>
    <col min="6684" max="6684" width="18.7109375" bestFit="1" customWidth="1"/>
    <col min="6688" max="6688" width="17.7109375" bestFit="1" customWidth="1"/>
    <col min="6908" max="6908" width="4.42578125" customWidth="1"/>
    <col min="6909" max="6909" width="33.7109375" customWidth="1"/>
    <col min="6910" max="6910" width="14.7109375" customWidth="1"/>
    <col min="6911" max="6911" width="18" customWidth="1"/>
    <col min="6912" max="6912" width="36.7109375" customWidth="1"/>
    <col min="6913" max="6913" width="11.140625" customWidth="1"/>
    <col min="6914" max="6914" width="4.140625" customWidth="1"/>
    <col min="6915" max="6915" width="9.5703125" customWidth="1"/>
    <col min="6916" max="6916" width="9.140625" customWidth="1"/>
    <col min="6917" max="6917" width="9.7109375" customWidth="1"/>
    <col min="6918" max="6918" width="13.140625" bestFit="1" customWidth="1"/>
    <col min="6920" max="6920" width="9.28515625" customWidth="1"/>
    <col min="6921" max="6921" width="7.7109375" customWidth="1"/>
    <col min="6922" max="6922" width="7.42578125" customWidth="1"/>
    <col min="6923" max="6923" width="6.7109375" customWidth="1"/>
    <col min="6924" max="6926" width="7" customWidth="1"/>
    <col min="6927" max="6927" width="6.5703125" customWidth="1"/>
    <col min="6928" max="6928" width="8.42578125" customWidth="1"/>
    <col min="6929" max="6929" width="9.28515625" customWidth="1"/>
    <col min="6930" max="6930" width="10.5703125" customWidth="1"/>
    <col min="6931" max="6931" width="9.5703125" customWidth="1"/>
    <col min="6932" max="6932" width="10.85546875" customWidth="1"/>
    <col min="6933" max="6938" width="0" hidden="1" customWidth="1"/>
    <col min="6939" max="6939" width="28.140625" customWidth="1"/>
    <col min="6940" max="6940" width="18.7109375" bestFit="1" customWidth="1"/>
    <col min="6944" max="6944" width="17.7109375" bestFit="1" customWidth="1"/>
    <col min="7164" max="7164" width="4.42578125" customWidth="1"/>
    <col min="7165" max="7165" width="33.7109375" customWidth="1"/>
    <col min="7166" max="7166" width="14.7109375" customWidth="1"/>
    <col min="7167" max="7167" width="18" customWidth="1"/>
    <col min="7168" max="7168" width="36.7109375" customWidth="1"/>
    <col min="7169" max="7169" width="11.140625" customWidth="1"/>
    <col min="7170" max="7170" width="4.140625" customWidth="1"/>
    <col min="7171" max="7171" width="9.5703125" customWidth="1"/>
    <col min="7172" max="7172" width="9.140625" customWidth="1"/>
    <col min="7173" max="7173" width="9.7109375" customWidth="1"/>
    <col min="7174" max="7174" width="13.140625" bestFit="1" customWidth="1"/>
    <col min="7176" max="7176" width="9.28515625" customWidth="1"/>
    <col min="7177" max="7177" width="7.7109375" customWidth="1"/>
    <col min="7178" max="7178" width="7.42578125" customWidth="1"/>
    <col min="7179" max="7179" width="6.7109375" customWidth="1"/>
    <col min="7180" max="7182" width="7" customWidth="1"/>
    <col min="7183" max="7183" width="6.5703125" customWidth="1"/>
    <col min="7184" max="7184" width="8.42578125" customWidth="1"/>
    <col min="7185" max="7185" width="9.28515625" customWidth="1"/>
    <col min="7186" max="7186" width="10.5703125" customWidth="1"/>
    <col min="7187" max="7187" width="9.5703125" customWidth="1"/>
    <col min="7188" max="7188" width="10.85546875" customWidth="1"/>
    <col min="7189" max="7194" width="0" hidden="1" customWidth="1"/>
    <col min="7195" max="7195" width="28.140625" customWidth="1"/>
    <col min="7196" max="7196" width="18.7109375" bestFit="1" customWidth="1"/>
    <col min="7200" max="7200" width="17.7109375" bestFit="1" customWidth="1"/>
    <col min="7420" max="7420" width="4.42578125" customWidth="1"/>
    <col min="7421" max="7421" width="33.7109375" customWidth="1"/>
    <col min="7422" max="7422" width="14.7109375" customWidth="1"/>
    <col min="7423" max="7423" width="18" customWidth="1"/>
    <col min="7424" max="7424" width="36.7109375" customWidth="1"/>
    <col min="7425" max="7425" width="11.140625" customWidth="1"/>
    <col min="7426" max="7426" width="4.140625" customWidth="1"/>
    <col min="7427" max="7427" width="9.5703125" customWidth="1"/>
    <col min="7428" max="7428" width="9.140625" customWidth="1"/>
    <col min="7429" max="7429" width="9.7109375" customWidth="1"/>
    <col min="7430" max="7430" width="13.140625" bestFit="1" customWidth="1"/>
    <col min="7432" max="7432" width="9.28515625" customWidth="1"/>
    <col min="7433" max="7433" width="7.7109375" customWidth="1"/>
    <col min="7434" max="7434" width="7.42578125" customWidth="1"/>
    <col min="7435" max="7435" width="6.7109375" customWidth="1"/>
    <col min="7436" max="7438" width="7" customWidth="1"/>
    <col min="7439" max="7439" width="6.5703125" customWidth="1"/>
    <col min="7440" max="7440" width="8.42578125" customWidth="1"/>
    <col min="7441" max="7441" width="9.28515625" customWidth="1"/>
    <col min="7442" max="7442" width="10.5703125" customWidth="1"/>
    <col min="7443" max="7443" width="9.5703125" customWidth="1"/>
    <col min="7444" max="7444" width="10.85546875" customWidth="1"/>
    <col min="7445" max="7450" width="0" hidden="1" customWidth="1"/>
    <col min="7451" max="7451" width="28.140625" customWidth="1"/>
    <col min="7452" max="7452" width="18.7109375" bestFit="1" customWidth="1"/>
    <col min="7456" max="7456" width="17.7109375" bestFit="1" customWidth="1"/>
    <col min="7676" max="7676" width="4.42578125" customWidth="1"/>
    <col min="7677" max="7677" width="33.7109375" customWidth="1"/>
    <col min="7678" max="7678" width="14.7109375" customWidth="1"/>
    <col min="7679" max="7679" width="18" customWidth="1"/>
    <col min="7680" max="7680" width="36.7109375" customWidth="1"/>
    <col min="7681" max="7681" width="11.140625" customWidth="1"/>
    <col min="7682" max="7682" width="4.140625" customWidth="1"/>
    <col min="7683" max="7683" width="9.5703125" customWidth="1"/>
    <col min="7684" max="7684" width="9.140625" customWidth="1"/>
    <col min="7685" max="7685" width="9.7109375" customWidth="1"/>
    <col min="7686" max="7686" width="13.140625" bestFit="1" customWidth="1"/>
    <col min="7688" max="7688" width="9.28515625" customWidth="1"/>
    <col min="7689" max="7689" width="7.7109375" customWidth="1"/>
    <col min="7690" max="7690" width="7.42578125" customWidth="1"/>
    <col min="7691" max="7691" width="6.7109375" customWidth="1"/>
    <col min="7692" max="7694" width="7" customWidth="1"/>
    <col min="7695" max="7695" width="6.5703125" customWidth="1"/>
    <col min="7696" max="7696" width="8.42578125" customWidth="1"/>
    <col min="7697" max="7697" width="9.28515625" customWidth="1"/>
    <col min="7698" max="7698" width="10.5703125" customWidth="1"/>
    <col min="7699" max="7699" width="9.5703125" customWidth="1"/>
    <col min="7700" max="7700" width="10.85546875" customWidth="1"/>
    <col min="7701" max="7706" width="0" hidden="1" customWidth="1"/>
    <col min="7707" max="7707" width="28.140625" customWidth="1"/>
    <col min="7708" max="7708" width="18.7109375" bestFit="1" customWidth="1"/>
    <col min="7712" max="7712" width="17.7109375" bestFit="1" customWidth="1"/>
    <col min="7932" max="7932" width="4.42578125" customWidth="1"/>
    <col min="7933" max="7933" width="33.7109375" customWidth="1"/>
    <col min="7934" max="7934" width="14.7109375" customWidth="1"/>
    <col min="7935" max="7935" width="18" customWidth="1"/>
    <col min="7936" max="7936" width="36.7109375" customWidth="1"/>
    <col min="7937" max="7937" width="11.140625" customWidth="1"/>
    <col min="7938" max="7938" width="4.140625" customWidth="1"/>
    <col min="7939" max="7939" width="9.5703125" customWidth="1"/>
    <col min="7940" max="7940" width="9.140625" customWidth="1"/>
    <col min="7941" max="7941" width="9.7109375" customWidth="1"/>
    <col min="7942" max="7942" width="13.140625" bestFit="1" customWidth="1"/>
    <col min="7944" max="7944" width="9.28515625" customWidth="1"/>
    <col min="7945" max="7945" width="7.7109375" customWidth="1"/>
    <col min="7946" max="7946" width="7.42578125" customWidth="1"/>
    <col min="7947" max="7947" width="6.7109375" customWidth="1"/>
    <col min="7948" max="7950" width="7" customWidth="1"/>
    <col min="7951" max="7951" width="6.5703125" customWidth="1"/>
    <col min="7952" max="7952" width="8.42578125" customWidth="1"/>
    <col min="7953" max="7953" width="9.28515625" customWidth="1"/>
    <col min="7954" max="7954" width="10.5703125" customWidth="1"/>
    <col min="7955" max="7955" width="9.5703125" customWidth="1"/>
    <col min="7956" max="7956" width="10.85546875" customWidth="1"/>
    <col min="7957" max="7962" width="0" hidden="1" customWidth="1"/>
    <col min="7963" max="7963" width="28.140625" customWidth="1"/>
    <col min="7964" max="7964" width="18.7109375" bestFit="1" customWidth="1"/>
    <col min="7968" max="7968" width="17.7109375" bestFit="1" customWidth="1"/>
    <col min="8188" max="8188" width="4.42578125" customWidth="1"/>
    <col min="8189" max="8189" width="33.7109375" customWidth="1"/>
    <col min="8190" max="8190" width="14.7109375" customWidth="1"/>
    <col min="8191" max="8191" width="18" customWidth="1"/>
    <col min="8192" max="8192" width="36.7109375" customWidth="1"/>
    <col min="8193" max="8193" width="11.140625" customWidth="1"/>
    <col min="8194" max="8194" width="4.140625" customWidth="1"/>
    <col min="8195" max="8195" width="9.5703125" customWidth="1"/>
    <col min="8196" max="8196" width="9.140625" customWidth="1"/>
    <col min="8197" max="8197" width="9.7109375" customWidth="1"/>
    <col min="8198" max="8198" width="13.140625" bestFit="1" customWidth="1"/>
    <col min="8200" max="8200" width="9.28515625" customWidth="1"/>
    <col min="8201" max="8201" width="7.7109375" customWidth="1"/>
    <col min="8202" max="8202" width="7.42578125" customWidth="1"/>
    <col min="8203" max="8203" width="6.7109375" customWidth="1"/>
    <col min="8204" max="8206" width="7" customWidth="1"/>
    <col min="8207" max="8207" width="6.5703125" customWidth="1"/>
    <col min="8208" max="8208" width="8.42578125" customWidth="1"/>
    <col min="8209" max="8209" width="9.28515625" customWidth="1"/>
    <col min="8210" max="8210" width="10.5703125" customWidth="1"/>
    <col min="8211" max="8211" width="9.5703125" customWidth="1"/>
    <col min="8212" max="8212" width="10.85546875" customWidth="1"/>
    <col min="8213" max="8218" width="0" hidden="1" customWidth="1"/>
    <col min="8219" max="8219" width="28.140625" customWidth="1"/>
    <col min="8220" max="8220" width="18.7109375" bestFit="1" customWidth="1"/>
    <col min="8224" max="8224" width="17.7109375" bestFit="1" customWidth="1"/>
    <col min="8444" max="8444" width="4.42578125" customWidth="1"/>
    <col min="8445" max="8445" width="33.7109375" customWidth="1"/>
    <col min="8446" max="8446" width="14.7109375" customWidth="1"/>
    <col min="8447" max="8447" width="18" customWidth="1"/>
    <col min="8448" max="8448" width="36.7109375" customWidth="1"/>
    <col min="8449" max="8449" width="11.140625" customWidth="1"/>
    <col min="8450" max="8450" width="4.140625" customWidth="1"/>
    <col min="8451" max="8451" width="9.5703125" customWidth="1"/>
    <col min="8452" max="8452" width="9.140625" customWidth="1"/>
    <col min="8453" max="8453" width="9.7109375" customWidth="1"/>
    <col min="8454" max="8454" width="13.140625" bestFit="1" customWidth="1"/>
    <col min="8456" max="8456" width="9.28515625" customWidth="1"/>
    <col min="8457" max="8457" width="7.7109375" customWidth="1"/>
    <col min="8458" max="8458" width="7.42578125" customWidth="1"/>
    <col min="8459" max="8459" width="6.7109375" customWidth="1"/>
    <col min="8460" max="8462" width="7" customWidth="1"/>
    <col min="8463" max="8463" width="6.5703125" customWidth="1"/>
    <col min="8464" max="8464" width="8.42578125" customWidth="1"/>
    <col min="8465" max="8465" width="9.28515625" customWidth="1"/>
    <col min="8466" max="8466" width="10.5703125" customWidth="1"/>
    <col min="8467" max="8467" width="9.5703125" customWidth="1"/>
    <col min="8468" max="8468" width="10.85546875" customWidth="1"/>
    <col min="8469" max="8474" width="0" hidden="1" customWidth="1"/>
    <col min="8475" max="8475" width="28.140625" customWidth="1"/>
    <col min="8476" max="8476" width="18.7109375" bestFit="1" customWidth="1"/>
    <col min="8480" max="8480" width="17.7109375" bestFit="1" customWidth="1"/>
    <col min="8700" max="8700" width="4.42578125" customWidth="1"/>
    <col min="8701" max="8701" width="33.7109375" customWidth="1"/>
    <col min="8702" max="8702" width="14.7109375" customWidth="1"/>
    <col min="8703" max="8703" width="18" customWidth="1"/>
    <col min="8704" max="8704" width="36.7109375" customWidth="1"/>
    <col min="8705" max="8705" width="11.140625" customWidth="1"/>
    <col min="8706" max="8706" width="4.140625" customWidth="1"/>
    <col min="8707" max="8707" width="9.5703125" customWidth="1"/>
    <col min="8708" max="8708" width="9.140625" customWidth="1"/>
    <col min="8709" max="8709" width="9.7109375" customWidth="1"/>
    <col min="8710" max="8710" width="13.140625" bestFit="1" customWidth="1"/>
    <col min="8712" max="8712" width="9.28515625" customWidth="1"/>
    <col min="8713" max="8713" width="7.7109375" customWidth="1"/>
    <col min="8714" max="8714" width="7.42578125" customWidth="1"/>
    <col min="8715" max="8715" width="6.7109375" customWidth="1"/>
    <col min="8716" max="8718" width="7" customWidth="1"/>
    <col min="8719" max="8719" width="6.5703125" customWidth="1"/>
    <col min="8720" max="8720" width="8.42578125" customWidth="1"/>
    <col min="8721" max="8721" width="9.28515625" customWidth="1"/>
    <col min="8722" max="8722" width="10.5703125" customWidth="1"/>
    <col min="8723" max="8723" width="9.5703125" customWidth="1"/>
    <col min="8724" max="8724" width="10.85546875" customWidth="1"/>
    <col min="8725" max="8730" width="0" hidden="1" customWidth="1"/>
    <col min="8731" max="8731" width="28.140625" customWidth="1"/>
    <col min="8732" max="8732" width="18.7109375" bestFit="1" customWidth="1"/>
    <col min="8736" max="8736" width="17.7109375" bestFit="1" customWidth="1"/>
    <col min="8956" max="8956" width="4.42578125" customWidth="1"/>
    <col min="8957" max="8957" width="33.7109375" customWidth="1"/>
    <col min="8958" max="8958" width="14.7109375" customWidth="1"/>
    <col min="8959" max="8959" width="18" customWidth="1"/>
    <col min="8960" max="8960" width="36.7109375" customWidth="1"/>
    <col min="8961" max="8961" width="11.140625" customWidth="1"/>
    <col min="8962" max="8962" width="4.140625" customWidth="1"/>
    <col min="8963" max="8963" width="9.5703125" customWidth="1"/>
    <col min="8964" max="8964" width="9.140625" customWidth="1"/>
    <col min="8965" max="8965" width="9.7109375" customWidth="1"/>
    <col min="8966" max="8966" width="13.140625" bestFit="1" customWidth="1"/>
    <col min="8968" max="8968" width="9.28515625" customWidth="1"/>
    <col min="8969" max="8969" width="7.7109375" customWidth="1"/>
    <col min="8970" max="8970" width="7.42578125" customWidth="1"/>
    <col min="8971" max="8971" width="6.7109375" customWidth="1"/>
    <col min="8972" max="8974" width="7" customWidth="1"/>
    <col min="8975" max="8975" width="6.5703125" customWidth="1"/>
    <col min="8976" max="8976" width="8.42578125" customWidth="1"/>
    <col min="8977" max="8977" width="9.28515625" customWidth="1"/>
    <col min="8978" max="8978" width="10.5703125" customWidth="1"/>
    <col min="8979" max="8979" width="9.5703125" customWidth="1"/>
    <col min="8980" max="8980" width="10.85546875" customWidth="1"/>
    <col min="8981" max="8986" width="0" hidden="1" customWidth="1"/>
    <col min="8987" max="8987" width="28.140625" customWidth="1"/>
    <col min="8988" max="8988" width="18.7109375" bestFit="1" customWidth="1"/>
    <col min="8992" max="8992" width="17.7109375" bestFit="1" customWidth="1"/>
    <col min="9212" max="9212" width="4.42578125" customWidth="1"/>
    <col min="9213" max="9213" width="33.7109375" customWidth="1"/>
    <col min="9214" max="9214" width="14.7109375" customWidth="1"/>
    <col min="9215" max="9215" width="18" customWidth="1"/>
    <col min="9216" max="9216" width="36.7109375" customWidth="1"/>
    <col min="9217" max="9217" width="11.140625" customWidth="1"/>
    <col min="9218" max="9218" width="4.140625" customWidth="1"/>
    <col min="9219" max="9219" width="9.5703125" customWidth="1"/>
    <col min="9220" max="9220" width="9.140625" customWidth="1"/>
    <col min="9221" max="9221" width="9.7109375" customWidth="1"/>
    <col min="9222" max="9222" width="13.140625" bestFit="1" customWidth="1"/>
    <col min="9224" max="9224" width="9.28515625" customWidth="1"/>
    <col min="9225" max="9225" width="7.7109375" customWidth="1"/>
    <col min="9226" max="9226" width="7.42578125" customWidth="1"/>
    <col min="9227" max="9227" width="6.7109375" customWidth="1"/>
    <col min="9228" max="9230" width="7" customWidth="1"/>
    <col min="9231" max="9231" width="6.5703125" customWidth="1"/>
    <col min="9232" max="9232" width="8.42578125" customWidth="1"/>
    <col min="9233" max="9233" width="9.28515625" customWidth="1"/>
    <col min="9234" max="9234" width="10.5703125" customWidth="1"/>
    <col min="9235" max="9235" width="9.5703125" customWidth="1"/>
    <col min="9236" max="9236" width="10.85546875" customWidth="1"/>
    <col min="9237" max="9242" width="0" hidden="1" customWidth="1"/>
    <col min="9243" max="9243" width="28.140625" customWidth="1"/>
    <col min="9244" max="9244" width="18.7109375" bestFit="1" customWidth="1"/>
    <col min="9248" max="9248" width="17.7109375" bestFit="1" customWidth="1"/>
    <col min="9468" max="9468" width="4.42578125" customWidth="1"/>
    <col min="9469" max="9469" width="33.7109375" customWidth="1"/>
    <col min="9470" max="9470" width="14.7109375" customWidth="1"/>
    <col min="9471" max="9471" width="18" customWidth="1"/>
    <col min="9472" max="9472" width="36.7109375" customWidth="1"/>
    <col min="9473" max="9473" width="11.140625" customWidth="1"/>
    <col min="9474" max="9474" width="4.140625" customWidth="1"/>
    <col min="9475" max="9475" width="9.5703125" customWidth="1"/>
    <col min="9476" max="9476" width="9.140625" customWidth="1"/>
    <col min="9477" max="9477" width="9.7109375" customWidth="1"/>
    <col min="9478" max="9478" width="13.140625" bestFit="1" customWidth="1"/>
    <col min="9480" max="9480" width="9.28515625" customWidth="1"/>
    <col min="9481" max="9481" width="7.7109375" customWidth="1"/>
    <col min="9482" max="9482" width="7.42578125" customWidth="1"/>
    <col min="9483" max="9483" width="6.7109375" customWidth="1"/>
    <col min="9484" max="9486" width="7" customWidth="1"/>
    <col min="9487" max="9487" width="6.5703125" customWidth="1"/>
    <col min="9488" max="9488" width="8.42578125" customWidth="1"/>
    <col min="9489" max="9489" width="9.28515625" customWidth="1"/>
    <col min="9490" max="9490" width="10.5703125" customWidth="1"/>
    <col min="9491" max="9491" width="9.5703125" customWidth="1"/>
    <col min="9492" max="9492" width="10.85546875" customWidth="1"/>
    <col min="9493" max="9498" width="0" hidden="1" customWidth="1"/>
    <col min="9499" max="9499" width="28.140625" customWidth="1"/>
    <col min="9500" max="9500" width="18.7109375" bestFit="1" customWidth="1"/>
    <col min="9504" max="9504" width="17.7109375" bestFit="1" customWidth="1"/>
    <col min="9724" max="9724" width="4.42578125" customWidth="1"/>
    <col min="9725" max="9725" width="33.7109375" customWidth="1"/>
    <col min="9726" max="9726" width="14.7109375" customWidth="1"/>
    <col min="9727" max="9727" width="18" customWidth="1"/>
    <col min="9728" max="9728" width="36.7109375" customWidth="1"/>
    <col min="9729" max="9729" width="11.140625" customWidth="1"/>
    <col min="9730" max="9730" width="4.140625" customWidth="1"/>
    <col min="9731" max="9731" width="9.5703125" customWidth="1"/>
    <col min="9732" max="9732" width="9.140625" customWidth="1"/>
    <col min="9733" max="9733" width="9.7109375" customWidth="1"/>
    <col min="9734" max="9734" width="13.140625" bestFit="1" customWidth="1"/>
    <col min="9736" max="9736" width="9.28515625" customWidth="1"/>
    <col min="9737" max="9737" width="7.7109375" customWidth="1"/>
    <col min="9738" max="9738" width="7.42578125" customWidth="1"/>
    <col min="9739" max="9739" width="6.7109375" customWidth="1"/>
    <col min="9740" max="9742" width="7" customWidth="1"/>
    <col min="9743" max="9743" width="6.5703125" customWidth="1"/>
    <col min="9744" max="9744" width="8.42578125" customWidth="1"/>
    <col min="9745" max="9745" width="9.28515625" customWidth="1"/>
    <col min="9746" max="9746" width="10.5703125" customWidth="1"/>
    <col min="9747" max="9747" width="9.5703125" customWidth="1"/>
    <col min="9748" max="9748" width="10.85546875" customWidth="1"/>
    <col min="9749" max="9754" width="0" hidden="1" customWidth="1"/>
    <col min="9755" max="9755" width="28.140625" customWidth="1"/>
    <col min="9756" max="9756" width="18.7109375" bestFit="1" customWidth="1"/>
    <col min="9760" max="9760" width="17.7109375" bestFit="1" customWidth="1"/>
    <col min="9980" max="9980" width="4.42578125" customWidth="1"/>
    <col min="9981" max="9981" width="33.7109375" customWidth="1"/>
    <col min="9982" max="9982" width="14.7109375" customWidth="1"/>
    <col min="9983" max="9983" width="18" customWidth="1"/>
    <col min="9984" max="9984" width="36.7109375" customWidth="1"/>
    <col min="9985" max="9985" width="11.140625" customWidth="1"/>
    <col min="9986" max="9986" width="4.140625" customWidth="1"/>
    <col min="9987" max="9987" width="9.5703125" customWidth="1"/>
    <col min="9988" max="9988" width="9.140625" customWidth="1"/>
    <col min="9989" max="9989" width="9.7109375" customWidth="1"/>
    <col min="9990" max="9990" width="13.140625" bestFit="1" customWidth="1"/>
    <col min="9992" max="9992" width="9.28515625" customWidth="1"/>
    <col min="9993" max="9993" width="7.7109375" customWidth="1"/>
    <col min="9994" max="9994" width="7.42578125" customWidth="1"/>
    <col min="9995" max="9995" width="6.7109375" customWidth="1"/>
    <col min="9996" max="9998" width="7" customWidth="1"/>
    <col min="9999" max="9999" width="6.5703125" customWidth="1"/>
    <col min="10000" max="10000" width="8.42578125" customWidth="1"/>
    <col min="10001" max="10001" width="9.28515625" customWidth="1"/>
    <col min="10002" max="10002" width="10.5703125" customWidth="1"/>
    <col min="10003" max="10003" width="9.5703125" customWidth="1"/>
    <col min="10004" max="10004" width="10.85546875" customWidth="1"/>
    <col min="10005" max="10010" width="0" hidden="1" customWidth="1"/>
    <col min="10011" max="10011" width="28.140625" customWidth="1"/>
    <col min="10012" max="10012" width="18.7109375" bestFit="1" customWidth="1"/>
    <col min="10016" max="10016" width="17.7109375" bestFit="1" customWidth="1"/>
    <col min="10236" max="10236" width="4.42578125" customWidth="1"/>
    <col min="10237" max="10237" width="33.7109375" customWidth="1"/>
    <col min="10238" max="10238" width="14.7109375" customWidth="1"/>
    <col min="10239" max="10239" width="18" customWidth="1"/>
    <col min="10240" max="10240" width="36.7109375" customWidth="1"/>
    <col min="10241" max="10241" width="11.140625" customWidth="1"/>
    <col min="10242" max="10242" width="4.140625" customWidth="1"/>
    <col min="10243" max="10243" width="9.5703125" customWidth="1"/>
    <col min="10244" max="10244" width="9.140625" customWidth="1"/>
    <col min="10245" max="10245" width="9.7109375" customWidth="1"/>
    <col min="10246" max="10246" width="13.140625" bestFit="1" customWidth="1"/>
    <col min="10248" max="10248" width="9.28515625" customWidth="1"/>
    <col min="10249" max="10249" width="7.7109375" customWidth="1"/>
    <col min="10250" max="10250" width="7.42578125" customWidth="1"/>
    <col min="10251" max="10251" width="6.7109375" customWidth="1"/>
    <col min="10252" max="10254" width="7" customWidth="1"/>
    <col min="10255" max="10255" width="6.5703125" customWidth="1"/>
    <col min="10256" max="10256" width="8.42578125" customWidth="1"/>
    <col min="10257" max="10257" width="9.28515625" customWidth="1"/>
    <col min="10258" max="10258" width="10.5703125" customWidth="1"/>
    <col min="10259" max="10259" width="9.5703125" customWidth="1"/>
    <col min="10260" max="10260" width="10.85546875" customWidth="1"/>
    <col min="10261" max="10266" width="0" hidden="1" customWidth="1"/>
    <col min="10267" max="10267" width="28.140625" customWidth="1"/>
    <col min="10268" max="10268" width="18.7109375" bestFit="1" customWidth="1"/>
    <col min="10272" max="10272" width="17.7109375" bestFit="1" customWidth="1"/>
    <col min="10492" max="10492" width="4.42578125" customWidth="1"/>
    <col min="10493" max="10493" width="33.7109375" customWidth="1"/>
    <col min="10494" max="10494" width="14.7109375" customWidth="1"/>
    <col min="10495" max="10495" width="18" customWidth="1"/>
    <col min="10496" max="10496" width="36.7109375" customWidth="1"/>
    <col min="10497" max="10497" width="11.140625" customWidth="1"/>
    <col min="10498" max="10498" width="4.140625" customWidth="1"/>
    <col min="10499" max="10499" width="9.5703125" customWidth="1"/>
    <col min="10500" max="10500" width="9.140625" customWidth="1"/>
    <col min="10501" max="10501" width="9.7109375" customWidth="1"/>
    <col min="10502" max="10502" width="13.140625" bestFit="1" customWidth="1"/>
    <col min="10504" max="10504" width="9.28515625" customWidth="1"/>
    <col min="10505" max="10505" width="7.7109375" customWidth="1"/>
    <col min="10506" max="10506" width="7.42578125" customWidth="1"/>
    <col min="10507" max="10507" width="6.7109375" customWidth="1"/>
    <col min="10508" max="10510" width="7" customWidth="1"/>
    <col min="10511" max="10511" width="6.5703125" customWidth="1"/>
    <col min="10512" max="10512" width="8.42578125" customWidth="1"/>
    <col min="10513" max="10513" width="9.28515625" customWidth="1"/>
    <col min="10514" max="10514" width="10.5703125" customWidth="1"/>
    <col min="10515" max="10515" width="9.5703125" customWidth="1"/>
    <col min="10516" max="10516" width="10.85546875" customWidth="1"/>
    <col min="10517" max="10522" width="0" hidden="1" customWidth="1"/>
    <col min="10523" max="10523" width="28.140625" customWidth="1"/>
    <col min="10524" max="10524" width="18.7109375" bestFit="1" customWidth="1"/>
    <col min="10528" max="10528" width="17.7109375" bestFit="1" customWidth="1"/>
    <col min="10748" max="10748" width="4.42578125" customWidth="1"/>
    <col min="10749" max="10749" width="33.7109375" customWidth="1"/>
    <col min="10750" max="10750" width="14.7109375" customWidth="1"/>
    <col min="10751" max="10751" width="18" customWidth="1"/>
    <col min="10752" max="10752" width="36.7109375" customWidth="1"/>
    <col min="10753" max="10753" width="11.140625" customWidth="1"/>
    <col min="10754" max="10754" width="4.140625" customWidth="1"/>
    <col min="10755" max="10755" width="9.5703125" customWidth="1"/>
    <col min="10756" max="10756" width="9.140625" customWidth="1"/>
    <col min="10757" max="10757" width="9.7109375" customWidth="1"/>
    <col min="10758" max="10758" width="13.140625" bestFit="1" customWidth="1"/>
    <col min="10760" max="10760" width="9.28515625" customWidth="1"/>
    <col min="10761" max="10761" width="7.7109375" customWidth="1"/>
    <col min="10762" max="10762" width="7.42578125" customWidth="1"/>
    <col min="10763" max="10763" width="6.7109375" customWidth="1"/>
    <col min="10764" max="10766" width="7" customWidth="1"/>
    <col min="10767" max="10767" width="6.5703125" customWidth="1"/>
    <col min="10768" max="10768" width="8.42578125" customWidth="1"/>
    <col min="10769" max="10769" width="9.28515625" customWidth="1"/>
    <col min="10770" max="10770" width="10.5703125" customWidth="1"/>
    <col min="10771" max="10771" width="9.5703125" customWidth="1"/>
    <col min="10772" max="10772" width="10.85546875" customWidth="1"/>
    <col min="10773" max="10778" width="0" hidden="1" customWidth="1"/>
    <col min="10779" max="10779" width="28.140625" customWidth="1"/>
    <col min="10780" max="10780" width="18.7109375" bestFit="1" customWidth="1"/>
    <col min="10784" max="10784" width="17.7109375" bestFit="1" customWidth="1"/>
    <col min="11004" max="11004" width="4.42578125" customWidth="1"/>
    <col min="11005" max="11005" width="33.7109375" customWidth="1"/>
    <col min="11006" max="11006" width="14.7109375" customWidth="1"/>
    <col min="11007" max="11007" width="18" customWidth="1"/>
    <col min="11008" max="11008" width="36.7109375" customWidth="1"/>
    <col min="11009" max="11009" width="11.140625" customWidth="1"/>
    <col min="11010" max="11010" width="4.140625" customWidth="1"/>
    <col min="11011" max="11011" width="9.5703125" customWidth="1"/>
    <col min="11012" max="11012" width="9.140625" customWidth="1"/>
    <col min="11013" max="11013" width="9.7109375" customWidth="1"/>
    <col min="11014" max="11014" width="13.140625" bestFit="1" customWidth="1"/>
    <col min="11016" max="11016" width="9.28515625" customWidth="1"/>
    <col min="11017" max="11017" width="7.7109375" customWidth="1"/>
    <col min="11018" max="11018" width="7.42578125" customWidth="1"/>
    <col min="11019" max="11019" width="6.7109375" customWidth="1"/>
    <col min="11020" max="11022" width="7" customWidth="1"/>
    <col min="11023" max="11023" width="6.5703125" customWidth="1"/>
    <col min="11024" max="11024" width="8.42578125" customWidth="1"/>
    <col min="11025" max="11025" width="9.28515625" customWidth="1"/>
    <col min="11026" max="11026" width="10.5703125" customWidth="1"/>
    <col min="11027" max="11027" width="9.5703125" customWidth="1"/>
    <col min="11028" max="11028" width="10.85546875" customWidth="1"/>
    <col min="11029" max="11034" width="0" hidden="1" customWidth="1"/>
    <col min="11035" max="11035" width="28.140625" customWidth="1"/>
    <col min="11036" max="11036" width="18.7109375" bestFit="1" customWidth="1"/>
    <col min="11040" max="11040" width="17.7109375" bestFit="1" customWidth="1"/>
    <col min="11260" max="11260" width="4.42578125" customWidth="1"/>
    <col min="11261" max="11261" width="33.7109375" customWidth="1"/>
    <col min="11262" max="11262" width="14.7109375" customWidth="1"/>
    <col min="11263" max="11263" width="18" customWidth="1"/>
    <col min="11264" max="11264" width="36.7109375" customWidth="1"/>
    <col min="11265" max="11265" width="11.140625" customWidth="1"/>
    <col min="11266" max="11266" width="4.140625" customWidth="1"/>
    <col min="11267" max="11267" width="9.5703125" customWidth="1"/>
    <col min="11268" max="11268" width="9.140625" customWidth="1"/>
    <col min="11269" max="11269" width="9.7109375" customWidth="1"/>
    <col min="11270" max="11270" width="13.140625" bestFit="1" customWidth="1"/>
    <col min="11272" max="11272" width="9.28515625" customWidth="1"/>
    <col min="11273" max="11273" width="7.7109375" customWidth="1"/>
    <col min="11274" max="11274" width="7.42578125" customWidth="1"/>
    <col min="11275" max="11275" width="6.7109375" customWidth="1"/>
    <col min="11276" max="11278" width="7" customWidth="1"/>
    <col min="11279" max="11279" width="6.5703125" customWidth="1"/>
    <col min="11280" max="11280" width="8.42578125" customWidth="1"/>
    <col min="11281" max="11281" width="9.28515625" customWidth="1"/>
    <col min="11282" max="11282" width="10.5703125" customWidth="1"/>
    <col min="11283" max="11283" width="9.5703125" customWidth="1"/>
    <col min="11284" max="11284" width="10.85546875" customWidth="1"/>
    <col min="11285" max="11290" width="0" hidden="1" customWidth="1"/>
    <col min="11291" max="11291" width="28.140625" customWidth="1"/>
    <col min="11292" max="11292" width="18.7109375" bestFit="1" customWidth="1"/>
    <col min="11296" max="11296" width="17.7109375" bestFit="1" customWidth="1"/>
    <col min="11516" max="11516" width="4.42578125" customWidth="1"/>
    <col min="11517" max="11517" width="33.7109375" customWidth="1"/>
    <col min="11518" max="11518" width="14.7109375" customWidth="1"/>
    <col min="11519" max="11519" width="18" customWidth="1"/>
    <col min="11520" max="11520" width="36.7109375" customWidth="1"/>
    <col min="11521" max="11521" width="11.140625" customWidth="1"/>
    <col min="11522" max="11522" width="4.140625" customWidth="1"/>
    <col min="11523" max="11523" width="9.5703125" customWidth="1"/>
    <col min="11524" max="11524" width="9.140625" customWidth="1"/>
    <col min="11525" max="11525" width="9.7109375" customWidth="1"/>
    <col min="11526" max="11526" width="13.140625" bestFit="1" customWidth="1"/>
    <col min="11528" max="11528" width="9.28515625" customWidth="1"/>
    <col min="11529" max="11529" width="7.7109375" customWidth="1"/>
    <col min="11530" max="11530" width="7.42578125" customWidth="1"/>
    <col min="11531" max="11531" width="6.7109375" customWidth="1"/>
    <col min="11532" max="11534" width="7" customWidth="1"/>
    <col min="11535" max="11535" width="6.5703125" customWidth="1"/>
    <col min="11536" max="11536" width="8.42578125" customWidth="1"/>
    <col min="11537" max="11537" width="9.28515625" customWidth="1"/>
    <col min="11538" max="11538" width="10.5703125" customWidth="1"/>
    <col min="11539" max="11539" width="9.5703125" customWidth="1"/>
    <col min="11540" max="11540" width="10.85546875" customWidth="1"/>
    <col min="11541" max="11546" width="0" hidden="1" customWidth="1"/>
    <col min="11547" max="11547" width="28.140625" customWidth="1"/>
    <col min="11548" max="11548" width="18.7109375" bestFit="1" customWidth="1"/>
    <col min="11552" max="11552" width="17.7109375" bestFit="1" customWidth="1"/>
    <col min="11772" max="11772" width="4.42578125" customWidth="1"/>
    <col min="11773" max="11773" width="33.7109375" customWidth="1"/>
    <col min="11774" max="11774" width="14.7109375" customWidth="1"/>
    <col min="11775" max="11775" width="18" customWidth="1"/>
    <col min="11776" max="11776" width="36.7109375" customWidth="1"/>
    <col min="11777" max="11777" width="11.140625" customWidth="1"/>
    <col min="11778" max="11778" width="4.140625" customWidth="1"/>
    <col min="11779" max="11779" width="9.5703125" customWidth="1"/>
    <col min="11780" max="11780" width="9.140625" customWidth="1"/>
    <col min="11781" max="11781" width="9.7109375" customWidth="1"/>
    <col min="11782" max="11782" width="13.140625" bestFit="1" customWidth="1"/>
    <col min="11784" max="11784" width="9.28515625" customWidth="1"/>
    <col min="11785" max="11785" width="7.7109375" customWidth="1"/>
    <col min="11786" max="11786" width="7.42578125" customWidth="1"/>
    <col min="11787" max="11787" width="6.7109375" customWidth="1"/>
    <col min="11788" max="11790" width="7" customWidth="1"/>
    <col min="11791" max="11791" width="6.5703125" customWidth="1"/>
    <col min="11792" max="11792" width="8.42578125" customWidth="1"/>
    <col min="11793" max="11793" width="9.28515625" customWidth="1"/>
    <col min="11794" max="11794" width="10.5703125" customWidth="1"/>
    <col min="11795" max="11795" width="9.5703125" customWidth="1"/>
    <col min="11796" max="11796" width="10.85546875" customWidth="1"/>
    <col min="11797" max="11802" width="0" hidden="1" customWidth="1"/>
    <col min="11803" max="11803" width="28.140625" customWidth="1"/>
    <col min="11804" max="11804" width="18.7109375" bestFit="1" customWidth="1"/>
    <col min="11808" max="11808" width="17.7109375" bestFit="1" customWidth="1"/>
    <col min="12028" max="12028" width="4.42578125" customWidth="1"/>
    <col min="12029" max="12029" width="33.7109375" customWidth="1"/>
    <col min="12030" max="12030" width="14.7109375" customWidth="1"/>
    <col min="12031" max="12031" width="18" customWidth="1"/>
    <col min="12032" max="12032" width="36.7109375" customWidth="1"/>
    <col min="12033" max="12033" width="11.140625" customWidth="1"/>
    <col min="12034" max="12034" width="4.140625" customWidth="1"/>
    <col min="12035" max="12035" width="9.5703125" customWidth="1"/>
    <col min="12036" max="12036" width="9.140625" customWidth="1"/>
    <col min="12037" max="12037" width="9.7109375" customWidth="1"/>
    <col min="12038" max="12038" width="13.140625" bestFit="1" customWidth="1"/>
    <col min="12040" max="12040" width="9.28515625" customWidth="1"/>
    <col min="12041" max="12041" width="7.7109375" customWidth="1"/>
    <col min="12042" max="12042" width="7.42578125" customWidth="1"/>
    <col min="12043" max="12043" width="6.7109375" customWidth="1"/>
    <col min="12044" max="12046" width="7" customWidth="1"/>
    <col min="12047" max="12047" width="6.5703125" customWidth="1"/>
    <col min="12048" max="12048" width="8.42578125" customWidth="1"/>
    <col min="12049" max="12049" width="9.28515625" customWidth="1"/>
    <col min="12050" max="12050" width="10.5703125" customWidth="1"/>
    <col min="12051" max="12051" width="9.5703125" customWidth="1"/>
    <col min="12052" max="12052" width="10.85546875" customWidth="1"/>
    <col min="12053" max="12058" width="0" hidden="1" customWidth="1"/>
    <col min="12059" max="12059" width="28.140625" customWidth="1"/>
    <col min="12060" max="12060" width="18.7109375" bestFit="1" customWidth="1"/>
    <col min="12064" max="12064" width="17.7109375" bestFit="1" customWidth="1"/>
    <col min="12284" max="12284" width="4.42578125" customWidth="1"/>
    <col min="12285" max="12285" width="33.7109375" customWidth="1"/>
    <col min="12286" max="12286" width="14.7109375" customWidth="1"/>
    <col min="12287" max="12287" width="18" customWidth="1"/>
    <col min="12288" max="12288" width="36.7109375" customWidth="1"/>
    <col min="12289" max="12289" width="11.140625" customWidth="1"/>
    <col min="12290" max="12290" width="4.140625" customWidth="1"/>
    <col min="12291" max="12291" width="9.5703125" customWidth="1"/>
    <col min="12292" max="12292" width="9.140625" customWidth="1"/>
    <col min="12293" max="12293" width="9.7109375" customWidth="1"/>
    <col min="12294" max="12294" width="13.140625" bestFit="1" customWidth="1"/>
    <col min="12296" max="12296" width="9.28515625" customWidth="1"/>
    <col min="12297" max="12297" width="7.7109375" customWidth="1"/>
    <col min="12298" max="12298" width="7.42578125" customWidth="1"/>
    <col min="12299" max="12299" width="6.7109375" customWidth="1"/>
    <col min="12300" max="12302" width="7" customWidth="1"/>
    <col min="12303" max="12303" width="6.5703125" customWidth="1"/>
    <col min="12304" max="12304" width="8.42578125" customWidth="1"/>
    <col min="12305" max="12305" width="9.28515625" customWidth="1"/>
    <col min="12306" max="12306" width="10.5703125" customWidth="1"/>
    <col min="12307" max="12307" width="9.5703125" customWidth="1"/>
    <col min="12308" max="12308" width="10.85546875" customWidth="1"/>
    <col min="12309" max="12314" width="0" hidden="1" customWidth="1"/>
    <col min="12315" max="12315" width="28.140625" customWidth="1"/>
    <col min="12316" max="12316" width="18.7109375" bestFit="1" customWidth="1"/>
    <col min="12320" max="12320" width="17.7109375" bestFit="1" customWidth="1"/>
    <col min="12540" max="12540" width="4.42578125" customWidth="1"/>
    <col min="12541" max="12541" width="33.7109375" customWidth="1"/>
    <col min="12542" max="12542" width="14.7109375" customWidth="1"/>
    <col min="12543" max="12543" width="18" customWidth="1"/>
    <col min="12544" max="12544" width="36.7109375" customWidth="1"/>
    <col min="12545" max="12545" width="11.140625" customWidth="1"/>
    <col min="12546" max="12546" width="4.140625" customWidth="1"/>
    <col min="12547" max="12547" width="9.5703125" customWidth="1"/>
    <col min="12548" max="12548" width="9.140625" customWidth="1"/>
    <col min="12549" max="12549" width="9.7109375" customWidth="1"/>
    <col min="12550" max="12550" width="13.140625" bestFit="1" customWidth="1"/>
    <col min="12552" max="12552" width="9.28515625" customWidth="1"/>
    <col min="12553" max="12553" width="7.7109375" customWidth="1"/>
    <col min="12554" max="12554" width="7.42578125" customWidth="1"/>
    <col min="12555" max="12555" width="6.7109375" customWidth="1"/>
    <col min="12556" max="12558" width="7" customWidth="1"/>
    <col min="12559" max="12559" width="6.5703125" customWidth="1"/>
    <col min="12560" max="12560" width="8.42578125" customWidth="1"/>
    <col min="12561" max="12561" width="9.28515625" customWidth="1"/>
    <col min="12562" max="12562" width="10.5703125" customWidth="1"/>
    <col min="12563" max="12563" width="9.5703125" customWidth="1"/>
    <col min="12564" max="12564" width="10.85546875" customWidth="1"/>
    <col min="12565" max="12570" width="0" hidden="1" customWidth="1"/>
    <col min="12571" max="12571" width="28.140625" customWidth="1"/>
    <col min="12572" max="12572" width="18.7109375" bestFit="1" customWidth="1"/>
    <col min="12576" max="12576" width="17.7109375" bestFit="1" customWidth="1"/>
    <col min="12796" max="12796" width="4.42578125" customWidth="1"/>
    <col min="12797" max="12797" width="33.7109375" customWidth="1"/>
    <col min="12798" max="12798" width="14.7109375" customWidth="1"/>
    <col min="12799" max="12799" width="18" customWidth="1"/>
    <col min="12800" max="12800" width="36.7109375" customWidth="1"/>
    <col min="12801" max="12801" width="11.140625" customWidth="1"/>
    <col min="12802" max="12802" width="4.140625" customWidth="1"/>
    <col min="12803" max="12803" width="9.5703125" customWidth="1"/>
    <col min="12804" max="12804" width="9.140625" customWidth="1"/>
    <col min="12805" max="12805" width="9.7109375" customWidth="1"/>
    <col min="12806" max="12806" width="13.140625" bestFit="1" customWidth="1"/>
    <col min="12808" max="12808" width="9.28515625" customWidth="1"/>
    <col min="12809" max="12809" width="7.7109375" customWidth="1"/>
    <col min="12810" max="12810" width="7.42578125" customWidth="1"/>
    <col min="12811" max="12811" width="6.7109375" customWidth="1"/>
    <col min="12812" max="12814" width="7" customWidth="1"/>
    <col min="12815" max="12815" width="6.5703125" customWidth="1"/>
    <col min="12816" max="12816" width="8.42578125" customWidth="1"/>
    <col min="12817" max="12817" width="9.28515625" customWidth="1"/>
    <col min="12818" max="12818" width="10.5703125" customWidth="1"/>
    <col min="12819" max="12819" width="9.5703125" customWidth="1"/>
    <col min="12820" max="12820" width="10.85546875" customWidth="1"/>
    <col min="12821" max="12826" width="0" hidden="1" customWidth="1"/>
    <col min="12827" max="12827" width="28.140625" customWidth="1"/>
    <col min="12828" max="12828" width="18.7109375" bestFit="1" customWidth="1"/>
    <col min="12832" max="12832" width="17.7109375" bestFit="1" customWidth="1"/>
    <col min="13052" max="13052" width="4.42578125" customWidth="1"/>
    <col min="13053" max="13053" width="33.7109375" customWidth="1"/>
    <col min="13054" max="13054" width="14.7109375" customWidth="1"/>
    <col min="13055" max="13055" width="18" customWidth="1"/>
    <col min="13056" max="13056" width="36.7109375" customWidth="1"/>
    <col min="13057" max="13057" width="11.140625" customWidth="1"/>
    <col min="13058" max="13058" width="4.140625" customWidth="1"/>
    <col min="13059" max="13059" width="9.5703125" customWidth="1"/>
    <col min="13060" max="13060" width="9.140625" customWidth="1"/>
    <col min="13061" max="13061" width="9.7109375" customWidth="1"/>
    <col min="13062" max="13062" width="13.140625" bestFit="1" customWidth="1"/>
    <col min="13064" max="13064" width="9.28515625" customWidth="1"/>
    <col min="13065" max="13065" width="7.7109375" customWidth="1"/>
    <col min="13066" max="13066" width="7.42578125" customWidth="1"/>
    <col min="13067" max="13067" width="6.7109375" customWidth="1"/>
    <col min="13068" max="13070" width="7" customWidth="1"/>
    <col min="13071" max="13071" width="6.5703125" customWidth="1"/>
    <col min="13072" max="13072" width="8.42578125" customWidth="1"/>
    <col min="13073" max="13073" width="9.28515625" customWidth="1"/>
    <col min="13074" max="13074" width="10.5703125" customWidth="1"/>
    <col min="13075" max="13075" width="9.5703125" customWidth="1"/>
    <col min="13076" max="13076" width="10.85546875" customWidth="1"/>
    <col min="13077" max="13082" width="0" hidden="1" customWidth="1"/>
    <col min="13083" max="13083" width="28.140625" customWidth="1"/>
    <col min="13084" max="13084" width="18.7109375" bestFit="1" customWidth="1"/>
    <col min="13088" max="13088" width="17.7109375" bestFit="1" customWidth="1"/>
    <col min="13308" max="13308" width="4.42578125" customWidth="1"/>
    <col min="13309" max="13309" width="33.7109375" customWidth="1"/>
    <col min="13310" max="13310" width="14.7109375" customWidth="1"/>
    <col min="13311" max="13311" width="18" customWidth="1"/>
    <col min="13312" max="13312" width="36.7109375" customWidth="1"/>
    <col min="13313" max="13313" width="11.140625" customWidth="1"/>
    <col min="13314" max="13314" width="4.140625" customWidth="1"/>
    <col min="13315" max="13315" width="9.5703125" customWidth="1"/>
    <col min="13316" max="13316" width="9.140625" customWidth="1"/>
    <col min="13317" max="13317" width="9.7109375" customWidth="1"/>
    <col min="13318" max="13318" width="13.140625" bestFit="1" customWidth="1"/>
    <col min="13320" max="13320" width="9.28515625" customWidth="1"/>
    <col min="13321" max="13321" width="7.7109375" customWidth="1"/>
    <col min="13322" max="13322" width="7.42578125" customWidth="1"/>
    <col min="13323" max="13323" width="6.7109375" customWidth="1"/>
    <col min="13324" max="13326" width="7" customWidth="1"/>
    <col min="13327" max="13327" width="6.5703125" customWidth="1"/>
    <col min="13328" max="13328" width="8.42578125" customWidth="1"/>
    <col min="13329" max="13329" width="9.28515625" customWidth="1"/>
    <col min="13330" max="13330" width="10.5703125" customWidth="1"/>
    <col min="13331" max="13331" width="9.5703125" customWidth="1"/>
    <col min="13332" max="13332" width="10.85546875" customWidth="1"/>
    <col min="13333" max="13338" width="0" hidden="1" customWidth="1"/>
    <col min="13339" max="13339" width="28.140625" customWidth="1"/>
    <col min="13340" max="13340" width="18.7109375" bestFit="1" customWidth="1"/>
    <col min="13344" max="13344" width="17.7109375" bestFit="1" customWidth="1"/>
    <col min="13564" max="13564" width="4.42578125" customWidth="1"/>
    <col min="13565" max="13565" width="33.7109375" customWidth="1"/>
    <col min="13566" max="13566" width="14.7109375" customWidth="1"/>
    <col min="13567" max="13567" width="18" customWidth="1"/>
    <col min="13568" max="13568" width="36.7109375" customWidth="1"/>
    <col min="13569" max="13569" width="11.140625" customWidth="1"/>
    <col min="13570" max="13570" width="4.140625" customWidth="1"/>
    <col min="13571" max="13571" width="9.5703125" customWidth="1"/>
    <col min="13572" max="13572" width="9.140625" customWidth="1"/>
    <col min="13573" max="13573" width="9.7109375" customWidth="1"/>
    <col min="13574" max="13574" width="13.140625" bestFit="1" customWidth="1"/>
    <col min="13576" max="13576" width="9.28515625" customWidth="1"/>
    <col min="13577" max="13577" width="7.7109375" customWidth="1"/>
    <col min="13578" max="13578" width="7.42578125" customWidth="1"/>
    <col min="13579" max="13579" width="6.7109375" customWidth="1"/>
    <col min="13580" max="13582" width="7" customWidth="1"/>
    <col min="13583" max="13583" width="6.5703125" customWidth="1"/>
    <col min="13584" max="13584" width="8.42578125" customWidth="1"/>
    <col min="13585" max="13585" width="9.28515625" customWidth="1"/>
    <col min="13586" max="13586" width="10.5703125" customWidth="1"/>
    <col min="13587" max="13587" width="9.5703125" customWidth="1"/>
    <col min="13588" max="13588" width="10.85546875" customWidth="1"/>
    <col min="13589" max="13594" width="0" hidden="1" customWidth="1"/>
    <col min="13595" max="13595" width="28.140625" customWidth="1"/>
    <col min="13596" max="13596" width="18.7109375" bestFit="1" customWidth="1"/>
    <col min="13600" max="13600" width="17.7109375" bestFit="1" customWidth="1"/>
    <col min="13820" max="13820" width="4.42578125" customWidth="1"/>
    <col min="13821" max="13821" width="33.7109375" customWidth="1"/>
    <col min="13822" max="13822" width="14.7109375" customWidth="1"/>
    <col min="13823" max="13823" width="18" customWidth="1"/>
    <col min="13824" max="13824" width="36.7109375" customWidth="1"/>
    <col min="13825" max="13825" width="11.140625" customWidth="1"/>
    <col min="13826" max="13826" width="4.140625" customWidth="1"/>
    <col min="13827" max="13827" width="9.5703125" customWidth="1"/>
    <col min="13828" max="13828" width="9.140625" customWidth="1"/>
    <col min="13829" max="13829" width="9.7109375" customWidth="1"/>
    <col min="13830" max="13830" width="13.140625" bestFit="1" customWidth="1"/>
    <col min="13832" max="13832" width="9.28515625" customWidth="1"/>
    <col min="13833" max="13833" width="7.7109375" customWidth="1"/>
    <col min="13834" max="13834" width="7.42578125" customWidth="1"/>
    <col min="13835" max="13835" width="6.7109375" customWidth="1"/>
    <col min="13836" max="13838" width="7" customWidth="1"/>
    <col min="13839" max="13839" width="6.5703125" customWidth="1"/>
    <col min="13840" max="13840" width="8.42578125" customWidth="1"/>
    <col min="13841" max="13841" width="9.28515625" customWidth="1"/>
    <col min="13842" max="13842" width="10.5703125" customWidth="1"/>
    <col min="13843" max="13843" width="9.5703125" customWidth="1"/>
    <col min="13844" max="13844" width="10.85546875" customWidth="1"/>
    <col min="13845" max="13850" width="0" hidden="1" customWidth="1"/>
    <col min="13851" max="13851" width="28.140625" customWidth="1"/>
    <col min="13852" max="13852" width="18.7109375" bestFit="1" customWidth="1"/>
    <col min="13856" max="13856" width="17.7109375" bestFit="1" customWidth="1"/>
    <col min="14076" max="14076" width="4.42578125" customWidth="1"/>
    <col min="14077" max="14077" width="33.7109375" customWidth="1"/>
    <col min="14078" max="14078" width="14.7109375" customWidth="1"/>
    <col min="14079" max="14079" width="18" customWidth="1"/>
    <col min="14080" max="14080" width="36.7109375" customWidth="1"/>
    <col min="14081" max="14081" width="11.140625" customWidth="1"/>
    <col min="14082" max="14082" width="4.140625" customWidth="1"/>
    <col min="14083" max="14083" width="9.5703125" customWidth="1"/>
    <col min="14084" max="14084" width="9.140625" customWidth="1"/>
    <col min="14085" max="14085" width="9.7109375" customWidth="1"/>
    <col min="14086" max="14086" width="13.140625" bestFit="1" customWidth="1"/>
    <col min="14088" max="14088" width="9.28515625" customWidth="1"/>
    <col min="14089" max="14089" width="7.7109375" customWidth="1"/>
    <col min="14090" max="14090" width="7.42578125" customWidth="1"/>
    <col min="14091" max="14091" width="6.7109375" customWidth="1"/>
    <col min="14092" max="14094" width="7" customWidth="1"/>
    <col min="14095" max="14095" width="6.5703125" customWidth="1"/>
    <col min="14096" max="14096" width="8.42578125" customWidth="1"/>
    <col min="14097" max="14097" width="9.28515625" customWidth="1"/>
    <col min="14098" max="14098" width="10.5703125" customWidth="1"/>
    <col min="14099" max="14099" width="9.5703125" customWidth="1"/>
    <col min="14100" max="14100" width="10.85546875" customWidth="1"/>
    <col min="14101" max="14106" width="0" hidden="1" customWidth="1"/>
    <col min="14107" max="14107" width="28.140625" customWidth="1"/>
    <col min="14108" max="14108" width="18.7109375" bestFit="1" customWidth="1"/>
    <col min="14112" max="14112" width="17.7109375" bestFit="1" customWidth="1"/>
    <col min="14332" max="14332" width="4.42578125" customWidth="1"/>
    <col min="14333" max="14333" width="33.7109375" customWidth="1"/>
    <col min="14334" max="14334" width="14.7109375" customWidth="1"/>
    <col min="14335" max="14335" width="18" customWidth="1"/>
    <col min="14336" max="14336" width="36.7109375" customWidth="1"/>
    <col min="14337" max="14337" width="11.140625" customWidth="1"/>
    <col min="14338" max="14338" width="4.140625" customWidth="1"/>
    <col min="14339" max="14339" width="9.5703125" customWidth="1"/>
    <col min="14340" max="14340" width="9.140625" customWidth="1"/>
    <col min="14341" max="14341" width="9.7109375" customWidth="1"/>
    <col min="14342" max="14342" width="13.140625" bestFit="1" customWidth="1"/>
    <col min="14344" max="14344" width="9.28515625" customWidth="1"/>
    <col min="14345" max="14345" width="7.7109375" customWidth="1"/>
    <col min="14346" max="14346" width="7.42578125" customWidth="1"/>
    <col min="14347" max="14347" width="6.7109375" customWidth="1"/>
    <col min="14348" max="14350" width="7" customWidth="1"/>
    <col min="14351" max="14351" width="6.5703125" customWidth="1"/>
    <col min="14352" max="14352" width="8.42578125" customWidth="1"/>
    <col min="14353" max="14353" width="9.28515625" customWidth="1"/>
    <col min="14354" max="14354" width="10.5703125" customWidth="1"/>
    <col min="14355" max="14355" width="9.5703125" customWidth="1"/>
    <col min="14356" max="14356" width="10.85546875" customWidth="1"/>
    <col min="14357" max="14362" width="0" hidden="1" customWidth="1"/>
    <col min="14363" max="14363" width="28.140625" customWidth="1"/>
    <col min="14364" max="14364" width="18.7109375" bestFit="1" customWidth="1"/>
    <col min="14368" max="14368" width="17.7109375" bestFit="1" customWidth="1"/>
    <col min="14588" max="14588" width="4.42578125" customWidth="1"/>
    <col min="14589" max="14589" width="33.7109375" customWidth="1"/>
    <col min="14590" max="14590" width="14.7109375" customWidth="1"/>
    <col min="14591" max="14591" width="18" customWidth="1"/>
    <col min="14592" max="14592" width="36.7109375" customWidth="1"/>
    <col min="14593" max="14593" width="11.140625" customWidth="1"/>
    <col min="14594" max="14594" width="4.140625" customWidth="1"/>
    <col min="14595" max="14595" width="9.5703125" customWidth="1"/>
    <col min="14596" max="14596" width="9.140625" customWidth="1"/>
    <col min="14597" max="14597" width="9.7109375" customWidth="1"/>
    <col min="14598" max="14598" width="13.140625" bestFit="1" customWidth="1"/>
    <col min="14600" max="14600" width="9.28515625" customWidth="1"/>
    <col min="14601" max="14601" width="7.7109375" customWidth="1"/>
    <col min="14602" max="14602" width="7.42578125" customWidth="1"/>
    <col min="14603" max="14603" width="6.7109375" customWidth="1"/>
    <col min="14604" max="14606" width="7" customWidth="1"/>
    <col min="14607" max="14607" width="6.5703125" customWidth="1"/>
    <col min="14608" max="14608" width="8.42578125" customWidth="1"/>
    <col min="14609" max="14609" width="9.28515625" customWidth="1"/>
    <col min="14610" max="14610" width="10.5703125" customWidth="1"/>
    <col min="14611" max="14611" width="9.5703125" customWidth="1"/>
    <col min="14612" max="14612" width="10.85546875" customWidth="1"/>
    <col min="14613" max="14618" width="0" hidden="1" customWidth="1"/>
    <col min="14619" max="14619" width="28.140625" customWidth="1"/>
    <col min="14620" max="14620" width="18.7109375" bestFit="1" customWidth="1"/>
    <col min="14624" max="14624" width="17.7109375" bestFit="1" customWidth="1"/>
    <col min="14844" max="14844" width="4.42578125" customWidth="1"/>
    <col min="14845" max="14845" width="33.7109375" customWidth="1"/>
    <col min="14846" max="14846" width="14.7109375" customWidth="1"/>
    <col min="14847" max="14847" width="18" customWidth="1"/>
    <col min="14848" max="14848" width="36.7109375" customWidth="1"/>
    <col min="14849" max="14849" width="11.140625" customWidth="1"/>
    <col min="14850" max="14850" width="4.140625" customWidth="1"/>
    <col min="14851" max="14851" width="9.5703125" customWidth="1"/>
    <col min="14852" max="14852" width="9.140625" customWidth="1"/>
    <col min="14853" max="14853" width="9.7109375" customWidth="1"/>
    <col min="14854" max="14854" width="13.140625" bestFit="1" customWidth="1"/>
    <col min="14856" max="14856" width="9.28515625" customWidth="1"/>
    <col min="14857" max="14857" width="7.7109375" customWidth="1"/>
    <col min="14858" max="14858" width="7.42578125" customWidth="1"/>
    <col min="14859" max="14859" width="6.7109375" customWidth="1"/>
    <col min="14860" max="14862" width="7" customWidth="1"/>
    <col min="14863" max="14863" width="6.5703125" customWidth="1"/>
    <col min="14864" max="14864" width="8.42578125" customWidth="1"/>
    <col min="14865" max="14865" width="9.28515625" customWidth="1"/>
    <col min="14866" max="14866" width="10.5703125" customWidth="1"/>
    <col min="14867" max="14867" width="9.5703125" customWidth="1"/>
    <col min="14868" max="14868" width="10.85546875" customWidth="1"/>
    <col min="14869" max="14874" width="0" hidden="1" customWidth="1"/>
    <col min="14875" max="14875" width="28.140625" customWidth="1"/>
    <col min="14876" max="14876" width="18.7109375" bestFit="1" customWidth="1"/>
    <col min="14880" max="14880" width="17.7109375" bestFit="1" customWidth="1"/>
    <col min="15100" max="15100" width="4.42578125" customWidth="1"/>
    <col min="15101" max="15101" width="33.7109375" customWidth="1"/>
    <col min="15102" max="15102" width="14.7109375" customWidth="1"/>
    <col min="15103" max="15103" width="18" customWidth="1"/>
    <col min="15104" max="15104" width="36.7109375" customWidth="1"/>
    <col min="15105" max="15105" width="11.140625" customWidth="1"/>
    <col min="15106" max="15106" width="4.140625" customWidth="1"/>
    <col min="15107" max="15107" width="9.5703125" customWidth="1"/>
    <col min="15108" max="15108" width="9.140625" customWidth="1"/>
    <col min="15109" max="15109" width="9.7109375" customWidth="1"/>
    <col min="15110" max="15110" width="13.140625" bestFit="1" customWidth="1"/>
    <col min="15112" max="15112" width="9.28515625" customWidth="1"/>
    <col min="15113" max="15113" width="7.7109375" customWidth="1"/>
    <col min="15114" max="15114" width="7.42578125" customWidth="1"/>
    <col min="15115" max="15115" width="6.7109375" customWidth="1"/>
    <col min="15116" max="15118" width="7" customWidth="1"/>
    <col min="15119" max="15119" width="6.5703125" customWidth="1"/>
    <col min="15120" max="15120" width="8.42578125" customWidth="1"/>
    <col min="15121" max="15121" width="9.28515625" customWidth="1"/>
    <col min="15122" max="15122" width="10.5703125" customWidth="1"/>
    <col min="15123" max="15123" width="9.5703125" customWidth="1"/>
    <col min="15124" max="15124" width="10.85546875" customWidth="1"/>
    <col min="15125" max="15130" width="0" hidden="1" customWidth="1"/>
    <col min="15131" max="15131" width="28.140625" customWidth="1"/>
    <col min="15132" max="15132" width="18.7109375" bestFit="1" customWidth="1"/>
    <col min="15136" max="15136" width="17.7109375" bestFit="1" customWidth="1"/>
    <col min="15356" max="15356" width="4.42578125" customWidth="1"/>
    <col min="15357" max="15357" width="33.7109375" customWidth="1"/>
    <col min="15358" max="15358" width="14.7109375" customWidth="1"/>
    <col min="15359" max="15359" width="18" customWidth="1"/>
    <col min="15360" max="15360" width="36.7109375" customWidth="1"/>
    <col min="15361" max="15361" width="11.140625" customWidth="1"/>
    <col min="15362" max="15362" width="4.140625" customWidth="1"/>
    <col min="15363" max="15363" width="9.5703125" customWidth="1"/>
    <col min="15364" max="15364" width="9.140625" customWidth="1"/>
    <col min="15365" max="15365" width="9.7109375" customWidth="1"/>
    <col min="15366" max="15366" width="13.140625" bestFit="1" customWidth="1"/>
    <col min="15368" max="15368" width="9.28515625" customWidth="1"/>
    <col min="15369" max="15369" width="7.7109375" customWidth="1"/>
    <col min="15370" max="15370" width="7.42578125" customWidth="1"/>
    <col min="15371" max="15371" width="6.7109375" customWidth="1"/>
    <col min="15372" max="15374" width="7" customWidth="1"/>
    <col min="15375" max="15375" width="6.5703125" customWidth="1"/>
    <col min="15376" max="15376" width="8.42578125" customWidth="1"/>
    <col min="15377" max="15377" width="9.28515625" customWidth="1"/>
    <col min="15378" max="15378" width="10.5703125" customWidth="1"/>
    <col min="15379" max="15379" width="9.5703125" customWidth="1"/>
    <col min="15380" max="15380" width="10.85546875" customWidth="1"/>
    <col min="15381" max="15386" width="0" hidden="1" customWidth="1"/>
    <col min="15387" max="15387" width="28.140625" customWidth="1"/>
    <col min="15388" max="15388" width="18.7109375" bestFit="1" customWidth="1"/>
    <col min="15392" max="15392" width="17.7109375" bestFit="1" customWidth="1"/>
    <col min="15612" max="15612" width="4.42578125" customWidth="1"/>
    <col min="15613" max="15613" width="33.7109375" customWidth="1"/>
    <col min="15614" max="15614" width="14.7109375" customWidth="1"/>
    <col min="15615" max="15615" width="18" customWidth="1"/>
    <col min="15616" max="15616" width="36.7109375" customWidth="1"/>
    <col min="15617" max="15617" width="11.140625" customWidth="1"/>
    <col min="15618" max="15618" width="4.140625" customWidth="1"/>
    <col min="15619" max="15619" width="9.5703125" customWidth="1"/>
    <col min="15620" max="15620" width="9.140625" customWidth="1"/>
    <col min="15621" max="15621" width="9.7109375" customWidth="1"/>
    <col min="15622" max="15622" width="13.140625" bestFit="1" customWidth="1"/>
    <col min="15624" max="15624" width="9.28515625" customWidth="1"/>
    <col min="15625" max="15625" width="7.7109375" customWidth="1"/>
    <col min="15626" max="15626" width="7.42578125" customWidth="1"/>
    <col min="15627" max="15627" width="6.7109375" customWidth="1"/>
    <col min="15628" max="15630" width="7" customWidth="1"/>
    <col min="15631" max="15631" width="6.5703125" customWidth="1"/>
    <col min="15632" max="15632" width="8.42578125" customWidth="1"/>
    <col min="15633" max="15633" width="9.28515625" customWidth="1"/>
    <col min="15634" max="15634" width="10.5703125" customWidth="1"/>
    <col min="15635" max="15635" width="9.5703125" customWidth="1"/>
    <col min="15636" max="15636" width="10.85546875" customWidth="1"/>
    <col min="15637" max="15642" width="0" hidden="1" customWidth="1"/>
    <col min="15643" max="15643" width="28.140625" customWidth="1"/>
    <col min="15644" max="15644" width="18.7109375" bestFit="1" customWidth="1"/>
    <col min="15648" max="15648" width="17.7109375" bestFit="1" customWidth="1"/>
    <col min="15868" max="15868" width="4.42578125" customWidth="1"/>
    <col min="15869" max="15869" width="33.7109375" customWidth="1"/>
    <col min="15870" max="15870" width="14.7109375" customWidth="1"/>
    <col min="15871" max="15871" width="18" customWidth="1"/>
    <col min="15872" max="15872" width="36.7109375" customWidth="1"/>
    <col min="15873" max="15873" width="11.140625" customWidth="1"/>
    <col min="15874" max="15874" width="4.140625" customWidth="1"/>
    <col min="15875" max="15875" width="9.5703125" customWidth="1"/>
    <col min="15876" max="15876" width="9.140625" customWidth="1"/>
    <col min="15877" max="15877" width="9.7109375" customWidth="1"/>
    <col min="15878" max="15878" width="13.140625" bestFit="1" customWidth="1"/>
    <col min="15880" max="15880" width="9.28515625" customWidth="1"/>
    <col min="15881" max="15881" width="7.7109375" customWidth="1"/>
    <col min="15882" max="15882" width="7.42578125" customWidth="1"/>
    <col min="15883" max="15883" width="6.7109375" customWidth="1"/>
    <col min="15884" max="15886" width="7" customWidth="1"/>
    <col min="15887" max="15887" width="6.5703125" customWidth="1"/>
    <col min="15888" max="15888" width="8.42578125" customWidth="1"/>
    <col min="15889" max="15889" width="9.28515625" customWidth="1"/>
    <col min="15890" max="15890" width="10.5703125" customWidth="1"/>
    <col min="15891" max="15891" width="9.5703125" customWidth="1"/>
    <col min="15892" max="15892" width="10.85546875" customWidth="1"/>
    <col min="15893" max="15898" width="0" hidden="1" customWidth="1"/>
    <col min="15899" max="15899" width="28.140625" customWidth="1"/>
    <col min="15900" max="15900" width="18.7109375" bestFit="1" customWidth="1"/>
    <col min="15904" max="15904" width="17.7109375" bestFit="1" customWidth="1"/>
    <col min="16124" max="16124" width="4.42578125" customWidth="1"/>
    <col min="16125" max="16125" width="33.7109375" customWidth="1"/>
    <col min="16126" max="16126" width="14.7109375" customWidth="1"/>
    <col min="16127" max="16127" width="18" customWidth="1"/>
    <col min="16128" max="16128" width="36.7109375" customWidth="1"/>
    <col min="16129" max="16129" width="11.140625" customWidth="1"/>
    <col min="16130" max="16130" width="4.140625" customWidth="1"/>
    <col min="16131" max="16131" width="9.5703125" customWidth="1"/>
    <col min="16132" max="16132" width="9.140625" customWidth="1"/>
    <col min="16133" max="16133" width="9.7109375" customWidth="1"/>
    <col min="16134" max="16134" width="13.140625" bestFit="1" customWidth="1"/>
    <col min="16136" max="16136" width="9.28515625" customWidth="1"/>
    <col min="16137" max="16137" width="7.7109375" customWidth="1"/>
    <col min="16138" max="16138" width="7.42578125" customWidth="1"/>
    <col min="16139" max="16139" width="6.7109375" customWidth="1"/>
    <col min="16140" max="16142" width="7" customWidth="1"/>
    <col min="16143" max="16143" width="6.5703125" customWidth="1"/>
    <col min="16144" max="16144" width="8.42578125" customWidth="1"/>
    <col min="16145" max="16145" width="9.28515625" customWidth="1"/>
    <col min="16146" max="16146" width="10.5703125" customWidth="1"/>
    <col min="16147" max="16147" width="9.5703125" customWidth="1"/>
    <col min="16148" max="16148" width="10.85546875" customWidth="1"/>
    <col min="16149" max="16154" width="0" hidden="1" customWidth="1"/>
    <col min="16155" max="16155" width="28.140625" customWidth="1"/>
    <col min="16156" max="16156" width="18.7109375" bestFit="1" customWidth="1"/>
    <col min="16160" max="16160" width="17.7109375" bestFit="1" customWidth="1"/>
  </cols>
  <sheetData>
    <row r="1" spans="1:33" ht="15" customHeight="1" x14ac:dyDescent="0.35">
      <c r="A1" s="103" t="s">
        <v>34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2"/>
      <c r="AE1" s="2"/>
      <c r="AF1" s="3"/>
      <c r="AG1" s="2"/>
    </row>
    <row r="2" spans="1:33" ht="15" customHeight="1" x14ac:dyDescent="0.3">
      <c r="A2" s="103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4"/>
      <c r="AE2" s="4"/>
      <c r="AF2" s="5"/>
      <c r="AG2" s="4"/>
    </row>
    <row r="3" spans="1:33" ht="15" customHeight="1" x14ac:dyDescent="0.3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4"/>
      <c r="AE3" s="4"/>
      <c r="AF3" s="5"/>
      <c r="AG3" s="4"/>
    </row>
    <row r="4" spans="1:33" ht="15" customHeight="1" x14ac:dyDescent="0.4">
      <c r="A4" s="103" t="s">
        <v>36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6"/>
      <c r="AE4" s="6"/>
      <c r="AF4" s="7"/>
      <c r="AG4" s="6"/>
    </row>
    <row r="5" spans="1:33" ht="15" customHeight="1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2"/>
      <c r="U5" s="8"/>
      <c r="V5" s="8"/>
      <c r="W5" s="8"/>
      <c r="X5" s="8"/>
      <c r="Y5" s="9"/>
    </row>
    <row r="6" spans="1:33" ht="15" customHeight="1" x14ac:dyDescent="0.35">
      <c r="A6" s="103" t="s">
        <v>1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1"/>
      <c r="AE6" s="11"/>
      <c r="AF6" s="12"/>
      <c r="AG6" s="11"/>
    </row>
    <row r="7" spans="1:33" ht="15" customHeight="1" thickBot="1" x14ac:dyDescent="0.4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"/>
      <c r="U7" s="13"/>
      <c r="V7" s="13"/>
      <c r="W7" s="13"/>
      <c r="X7" s="11"/>
      <c r="Y7" s="11"/>
      <c r="Z7" s="11"/>
      <c r="AA7" s="11"/>
      <c r="AB7" s="11"/>
      <c r="AC7" s="11"/>
    </row>
    <row r="8" spans="1:33" ht="15" customHeight="1" thickBot="1" x14ac:dyDescent="0.3">
      <c r="B8" s="14"/>
      <c r="C8" s="14"/>
      <c r="D8" s="1"/>
      <c r="E8" s="15"/>
      <c r="F8" s="15"/>
      <c r="G8" s="15"/>
      <c r="H8" s="15"/>
      <c r="I8" s="16" t="s">
        <v>2</v>
      </c>
      <c r="J8" s="17"/>
      <c r="K8" s="17"/>
      <c r="L8" s="17"/>
      <c r="M8" s="18"/>
      <c r="N8" s="19" t="s">
        <v>3</v>
      </c>
      <c r="O8" s="20"/>
      <c r="P8" s="20"/>
      <c r="Q8" s="21"/>
      <c r="R8" s="22"/>
      <c r="S8" s="8"/>
      <c r="T8" s="83" t="s">
        <v>4</v>
      </c>
      <c r="U8" s="23"/>
      <c r="V8" s="23"/>
      <c r="W8" s="24"/>
      <c r="X8" s="25" t="s">
        <v>5</v>
      </c>
      <c r="Y8" s="26"/>
      <c r="Z8" s="26"/>
      <c r="AA8" s="26"/>
      <c r="AB8" s="27"/>
      <c r="AC8" s="28"/>
    </row>
    <row r="9" spans="1:33" ht="168.75" customHeight="1" thickBot="1" x14ac:dyDescent="0.3">
      <c r="B9" s="14"/>
      <c r="C9" s="14"/>
      <c r="D9" s="29" t="s">
        <v>6</v>
      </c>
      <c r="E9" s="30" t="s">
        <v>7</v>
      </c>
      <c r="F9" s="30" t="s">
        <v>8</v>
      </c>
      <c r="G9" s="30" t="s">
        <v>9</v>
      </c>
      <c r="H9" s="30" t="s">
        <v>10</v>
      </c>
      <c r="I9" s="31" t="s">
        <v>11</v>
      </c>
      <c r="J9" s="31" t="s">
        <v>12</v>
      </c>
      <c r="K9" s="31" t="s">
        <v>13</v>
      </c>
      <c r="L9" s="31" t="s">
        <v>14</v>
      </c>
      <c r="M9" s="31" t="s">
        <v>15</v>
      </c>
      <c r="N9" s="32" t="s">
        <v>16</v>
      </c>
      <c r="O9" s="32" t="s">
        <v>17</v>
      </c>
      <c r="P9" s="32" t="s">
        <v>18</v>
      </c>
      <c r="Q9" s="32" t="s">
        <v>19</v>
      </c>
      <c r="R9" s="32" t="s">
        <v>20</v>
      </c>
      <c r="S9" s="33" t="s">
        <v>21</v>
      </c>
      <c r="T9" s="29" t="s">
        <v>22</v>
      </c>
      <c r="U9" s="29" t="s">
        <v>23</v>
      </c>
      <c r="V9" s="29" t="s">
        <v>32</v>
      </c>
      <c r="W9" s="29" t="s">
        <v>24</v>
      </c>
      <c r="X9" s="34" t="s">
        <v>11</v>
      </c>
      <c r="Y9" s="34" t="s">
        <v>12</v>
      </c>
      <c r="Z9" s="34" t="s">
        <v>25</v>
      </c>
      <c r="AA9" s="34" t="s">
        <v>26</v>
      </c>
      <c r="AB9" s="34" t="s">
        <v>27</v>
      </c>
      <c r="AC9" s="35" t="s">
        <v>28</v>
      </c>
    </row>
    <row r="10" spans="1:33" ht="23.25" customHeight="1" thickBot="1" x14ac:dyDescent="0.3">
      <c r="A10" s="36" t="s">
        <v>29</v>
      </c>
      <c r="B10" s="37" t="s">
        <v>30</v>
      </c>
      <c r="C10" s="38" t="s">
        <v>31</v>
      </c>
      <c r="D10" s="98"/>
      <c r="E10" s="97"/>
      <c r="F10" s="97"/>
      <c r="G10" s="30"/>
      <c r="H10" s="39">
        <v>249095</v>
      </c>
      <c r="I10" s="40">
        <v>8.5000000000000006E-2</v>
      </c>
      <c r="J10" s="41">
        <v>0.12</v>
      </c>
      <c r="K10" s="42">
        <v>2.436E-2</v>
      </c>
      <c r="L10" s="41">
        <v>0</v>
      </c>
      <c r="M10" s="41">
        <v>0.04</v>
      </c>
      <c r="N10" s="43">
        <v>8.3299999999999999E-2</v>
      </c>
      <c r="O10" s="43">
        <v>0.05</v>
      </c>
      <c r="P10" s="43">
        <v>8.3299999999999999E-2</v>
      </c>
      <c r="Q10" s="44">
        <v>0.01</v>
      </c>
      <c r="R10" s="44"/>
      <c r="S10" s="45">
        <v>65000</v>
      </c>
      <c r="T10" s="84"/>
      <c r="U10" s="100">
        <v>0.1</v>
      </c>
      <c r="V10" s="101"/>
      <c r="W10" s="102"/>
      <c r="X10" s="47">
        <v>0.04</v>
      </c>
      <c r="Y10" s="47">
        <v>0.04</v>
      </c>
      <c r="Z10" s="47">
        <v>0.01</v>
      </c>
      <c r="AA10" s="47"/>
      <c r="AB10" s="47"/>
      <c r="AC10" s="46"/>
    </row>
    <row r="11" spans="1:33" s="49" customFormat="1" ht="15" customHeight="1" x14ac:dyDescent="0.25">
      <c r="A11" s="48">
        <v>1</v>
      </c>
      <c r="B11" s="65" t="s">
        <v>35</v>
      </c>
      <c r="C11" s="66">
        <v>2180000</v>
      </c>
      <c r="D11" s="99">
        <v>30</v>
      </c>
      <c r="E11" s="60">
        <f t="shared" ref="E11:E14" si="0">C11/30*D11</f>
        <v>2180000</v>
      </c>
      <c r="F11" s="64">
        <v>0</v>
      </c>
      <c r="G11" s="64">
        <v>0</v>
      </c>
      <c r="H11" s="61">
        <f>(IF(C11&lt;=(1750905*2),$H$10,0))/30*D11</f>
        <v>249094.99999999997</v>
      </c>
      <c r="I11" s="61">
        <f t="shared" ref="I11:I14" si="1">(E11+F11+G11)*$I$10</f>
        <v>185300</v>
      </c>
      <c r="J11" s="61">
        <f t="shared" ref="J11:J14" si="2">(E11+F11+G11)*$J$10</f>
        <v>261600</v>
      </c>
      <c r="K11" s="61">
        <f t="shared" ref="K11:K14" si="3">(E11+F11+G11)*$K$10</f>
        <v>53104.800000000003</v>
      </c>
      <c r="L11" s="61">
        <f t="shared" ref="L11:L14" si="4">(E11+F11+G11+O11)*$L$10</f>
        <v>0</v>
      </c>
      <c r="M11" s="61">
        <f t="shared" ref="M11:M14" si="5">(E11+F11+G11+O11)*$M$10</f>
        <v>91560</v>
      </c>
      <c r="N11" s="61">
        <f t="shared" ref="N11:N14" si="6">(E11+F11+G11+H11)*$N$10</f>
        <v>202343.61350000001</v>
      </c>
      <c r="O11" s="61">
        <f t="shared" ref="O11:O14" si="7">(E11+F11)*$O$10</f>
        <v>109000</v>
      </c>
      <c r="P11" s="61">
        <f t="shared" ref="P11:P14" si="8">(E11+F11+G11+H11)*$P$10</f>
        <v>202343.61350000001</v>
      </c>
      <c r="Q11" s="61">
        <f t="shared" ref="Q11:Q14" si="9">(E11+F11+G11+H11)*1%</f>
        <v>24290.95</v>
      </c>
      <c r="R11" s="61"/>
      <c r="S11" s="62">
        <f>(IF(C11&lt;=(1750905*2),$S$10,0))/30*D11</f>
        <v>64999.999999999993</v>
      </c>
      <c r="T11" s="85">
        <f>SUM(E11:S11)</f>
        <v>3623637.977</v>
      </c>
      <c r="U11" s="61">
        <f t="shared" ref="U11:U14" si="10">T11*$U$10</f>
        <v>362363.7977</v>
      </c>
      <c r="V11" s="63">
        <f>(T11*10%)*19%</f>
        <v>68849.121562999993</v>
      </c>
      <c r="W11" s="61">
        <f t="shared" ref="W11:W14" si="11">SUM(T11:V11)</f>
        <v>4054850.8962630001</v>
      </c>
      <c r="X11" s="61">
        <f t="shared" ref="X11:X14" si="12">(E11+F11+G11)*$X$10</f>
        <v>87200</v>
      </c>
      <c r="Y11" s="61">
        <f t="shared" ref="Y11:Y14" si="13">(E11+F11+G11)*$Y$10</f>
        <v>87200</v>
      </c>
      <c r="Z11" s="62">
        <f t="shared" ref="Z11:Z14" si="14">IF((E11+F11+G11)&gt;(1000000*4),(E11+F11+G11)*$Z$10,0)</f>
        <v>0</v>
      </c>
      <c r="AA11" s="61">
        <v>0</v>
      </c>
      <c r="AB11" s="61"/>
      <c r="AC11" s="61">
        <f t="shared" ref="AC11:AC14" si="15">E11+F11+G11+H11-X11-Y11-Z11-AA11</f>
        <v>2254695</v>
      </c>
      <c r="AD11" s="80"/>
      <c r="AF11" s="50"/>
    </row>
    <row r="12" spans="1:33" s="49" customFormat="1" ht="15" customHeight="1" x14ac:dyDescent="0.25">
      <c r="A12" s="48">
        <v>2</v>
      </c>
      <c r="B12" s="65" t="s">
        <v>35</v>
      </c>
      <c r="C12" s="66">
        <v>2180000</v>
      </c>
      <c r="D12" s="99">
        <v>30</v>
      </c>
      <c r="E12" s="60">
        <f t="shared" si="0"/>
        <v>2180000</v>
      </c>
      <c r="F12" s="64">
        <v>0</v>
      </c>
      <c r="G12" s="64">
        <v>0</v>
      </c>
      <c r="H12" s="61">
        <f t="shared" ref="H12:H25" si="16">(IF(C12&lt;=(1750905*2),$H$10,0))/30*D12</f>
        <v>249094.99999999997</v>
      </c>
      <c r="I12" s="61">
        <f t="shared" si="1"/>
        <v>185300</v>
      </c>
      <c r="J12" s="61">
        <f t="shared" si="2"/>
        <v>261600</v>
      </c>
      <c r="K12" s="61">
        <f t="shared" si="3"/>
        <v>53104.800000000003</v>
      </c>
      <c r="L12" s="61">
        <f t="shared" si="4"/>
        <v>0</v>
      </c>
      <c r="M12" s="61">
        <f t="shared" si="5"/>
        <v>91560</v>
      </c>
      <c r="N12" s="61">
        <f t="shared" si="6"/>
        <v>202343.61350000001</v>
      </c>
      <c r="O12" s="61">
        <f t="shared" si="7"/>
        <v>109000</v>
      </c>
      <c r="P12" s="61">
        <f t="shared" si="8"/>
        <v>202343.61350000001</v>
      </c>
      <c r="Q12" s="61">
        <f t="shared" si="9"/>
        <v>24290.95</v>
      </c>
      <c r="R12" s="61"/>
      <c r="S12" s="62">
        <f t="shared" ref="S12:S25" si="17">(IF(C12&lt;=(1750905*2),$S$10,0))/30*D12</f>
        <v>64999.999999999993</v>
      </c>
      <c r="T12" s="85">
        <f t="shared" ref="T12:T14" si="18">SUM(E12:S12)</f>
        <v>3623637.977</v>
      </c>
      <c r="U12" s="61">
        <f t="shared" si="10"/>
        <v>362363.7977</v>
      </c>
      <c r="V12" s="63">
        <f t="shared" ref="V12:V24" si="19">(T12*10%)*19%</f>
        <v>68849.121562999993</v>
      </c>
      <c r="W12" s="61">
        <f t="shared" si="11"/>
        <v>4054850.8962630001</v>
      </c>
      <c r="X12" s="61">
        <f t="shared" si="12"/>
        <v>87200</v>
      </c>
      <c r="Y12" s="61">
        <f t="shared" si="13"/>
        <v>87200</v>
      </c>
      <c r="Z12" s="62">
        <f t="shared" si="14"/>
        <v>0</v>
      </c>
      <c r="AA12" s="61">
        <v>0</v>
      </c>
      <c r="AB12" s="61"/>
      <c r="AC12" s="61">
        <f t="shared" si="15"/>
        <v>2254695</v>
      </c>
      <c r="AD12" s="80"/>
      <c r="AF12" s="50"/>
    </row>
    <row r="13" spans="1:33" s="49" customFormat="1" ht="15" customHeight="1" x14ac:dyDescent="0.25">
      <c r="A13" s="48">
        <v>3</v>
      </c>
      <c r="B13" s="65" t="s">
        <v>35</v>
      </c>
      <c r="C13" s="66">
        <v>2180000</v>
      </c>
      <c r="D13" s="99">
        <v>30</v>
      </c>
      <c r="E13" s="60">
        <f t="shared" si="0"/>
        <v>2180000</v>
      </c>
      <c r="F13" s="64">
        <v>0</v>
      </c>
      <c r="G13" s="64">
        <v>0</v>
      </c>
      <c r="H13" s="61">
        <f t="shared" si="16"/>
        <v>249094.99999999997</v>
      </c>
      <c r="I13" s="61">
        <f t="shared" si="1"/>
        <v>185300</v>
      </c>
      <c r="J13" s="61">
        <f t="shared" si="2"/>
        <v>261600</v>
      </c>
      <c r="K13" s="61">
        <f t="shared" si="3"/>
        <v>53104.800000000003</v>
      </c>
      <c r="L13" s="61">
        <f t="shared" si="4"/>
        <v>0</v>
      </c>
      <c r="M13" s="61">
        <f t="shared" si="5"/>
        <v>91560</v>
      </c>
      <c r="N13" s="61">
        <f t="shared" si="6"/>
        <v>202343.61350000001</v>
      </c>
      <c r="O13" s="61">
        <f t="shared" si="7"/>
        <v>109000</v>
      </c>
      <c r="P13" s="61">
        <f t="shared" si="8"/>
        <v>202343.61350000001</v>
      </c>
      <c r="Q13" s="61">
        <f t="shared" si="9"/>
        <v>24290.95</v>
      </c>
      <c r="R13" s="61"/>
      <c r="S13" s="62">
        <f t="shared" si="17"/>
        <v>64999.999999999993</v>
      </c>
      <c r="T13" s="85">
        <f t="shared" si="18"/>
        <v>3623637.977</v>
      </c>
      <c r="U13" s="61">
        <f t="shared" si="10"/>
        <v>362363.7977</v>
      </c>
      <c r="V13" s="63">
        <f t="shared" si="19"/>
        <v>68849.121562999993</v>
      </c>
      <c r="W13" s="61">
        <f t="shared" si="11"/>
        <v>4054850.8962630001</v>
      </c>
      <c r="X13" s="61">
        <f t="shared" si="12"/>
        <v>87200</v>
      </c>
      <c r="Y13" s="61">
        <f t="shared" si="13"/>
        <v>87200</v>
      </c>
      <c r="Z13" s="62">
        <f t="shared" si="14"/>
        <v>0</v>
      </c>
      <c r="AA13" s="61">
        <v>0</v>
      </c>
      <c r="AB13" s="61"/>
      <c r="AC13" s="61">
        <f t="shared" si="15"/>
        <v>2254695</v>
      </c>
      <c r="AD13" s="80"/>
      <c r="AF13" s="50"/>
    </row>
    <row r="14" spans="1:33" s="49" customFormat="1" ht="15" customHeight="1" x14ac:dyDescent="0.25">
      <c r="A14" s="48">
        <v>4</v>
      </c>
      <c r="B14" s="65" t="s">
        <v>35</v>
      </c>
      <c r="C14" s="66">
        <v>2180000</v>
      </c>
      <c r="D14" s="99">
        <v>30</v>
      </c>
      <c r="E14" s="60">
        <f t="shared" si="0"/>
        <v>2180000</v>
      </c>
      <c r="F14" s="64">
        <v>0</v>
      </c>
      <c r="G14" s="64">
        <v>0</v>
      </c>
      <c r="H14" s="61">
        <f t="shared" si="16"/>
        <v>249094.99999999997</v>
      </c>
      <c r="I14" s="61">
        <f t="shared" si="1"/>
        <v>185300</v>
      </c>
      <c r="J14" s="61">
        <f t="shared" si="2"/>
        <v>261600</v>
      </c>
      <c r="K14" s="61">
        <f t="shared" si="3"/>
        <v>53104.800000000003</v>
      </c>
      <c r="L14" s="61">
        <f t="shared" si="4"/>
        <v>0</v>
      </c>
      <c r="M14" s="61">
        <f t="shared" si="5"/>
        <v>91560</v>
      </c>
      <c r="N14" s="61">
        <f t="shared" si="6"/>
        <v>202343.61350000001</v>
      </c>
      <c r="O14" s="61">
        <f t="shared" si="7"/>
        <v>109000</v>
      </c>
      <c r="P14" s="61">
        <f t="shared" si="8"/>
        <v>202343.61350000001</v>
      </c>
      <c r="Q14" s="61">
        <f t="shared" si="9"/>
        <v>24290.95</v>
      </c>
      <c r="R14" s="61"/>
      <c r="S14" s="62">
        <f t="shared" si="17"/>
        <v>64999.999999999993</v>
      </c>
      <c r="T14" s="85">
        <f t="shared" si="18"/>
        <v>3623637.977</v>
      </c>
      <c r="U14" s="61">
        <f t="shared" si="10"/>
        <v>362363.7977</v>
      </c>
      <c r="V14" s="63">
        <f t="shared" si="19"/>
        <v>68849.121562999993</v>
      </c>
      <c r="W14" s="61">
        <f t="shared" si="11"/>
        <v>4054850.8962630001</v>
      </c>
      <c r="X14" s="61">
        <f t="shared" si="12"/>
        <v>87200</v>
      </c>
      <c r="Y14" s="61">
        <f t="shared" si="13"/>
        <v>87200</v>
      </c>
      <c r="Z14" s="62">
        <f t="shared" si="14"/>
        <v>0</v>
      </c>
      <c r="AA14" s="61">
        <v>0</v>
      </c>
      <c r="AB14" s="61"/>
      <c r="AC14" s="61">
        <f t="shared" si="15"/>
        <v>2254695</v>
      </c>
      <c r="AD14" s="80"/>
      <c r="AF14" s="50"/>
    </row>
    <row r="15" spans="1:33" s="49" customFormat="1" ht="15" customHeight="1" x14ac:dyDescent="0.25">
      <c r="A15" s="48">
        <v>5</v>
      </c>
      <c r="B15" s="65" t="s">
        <v>35</v>
      </c>
      <c r="C15" s="66">
        <v>2180000</v>
      </c>
      <c r="D15" s="99">
        <v>30</v>
      </c>
      <c r="E15" s="60">
        <f t="shared" ref="E15:E22" si="20">C15/30*D15</f>
        <v>2180000</v>
      </c>
      <c r="F15" s="64">
        <v>0</v>
      </c>
      <c r="G15" s="64">
        <v>0</v>
      </c>
      <c r="H15" s="61">
        <f t="shared" si="16"/>
        <v>249094.99999999997</v>
      </c>
      <c r="I15" s="61">
        <f t="shared" ref="I15:I22" si="21">(E15+F15+G15)*$I$10</f>
        <v>185300</v>
      </c>
      <c r="J15" s="61">
        <f t="shared" ref="J15:J22" si="22">(E15+F15+G15)*$J$10</f>
        <v>261600</v>
      </c>
      <c r="K15" s="61">
        <f t="shared" ref="K15:K22" si="23">(E15+F15+G15)*$K$10</f>
        <v>53104.800000000003</v>
      </c>
      <c r="L15" s="61">
        <f t="shared" ref="L15:L22" si="24">(E15+F15+G15+O15)*$L$10</f>
        <v>0</v>
      </c>
      <c r="M15" s="61">
        <f t="shared" ref="M15:M22" si="25">(E15+F15+G15+O15)*$M$10</f>
        <v>91560</v>
      </c>
      <c r="N15" s="61">
        <f t="shared" ref="N15:N22" si="26">(E15+F15+G15+H15)*$N$10</f>
        <v>202343.61350000001</v>
      </c>
      <c r="O15" s="61">
        <f t="shared" ref="O15:O22" si="27">(E15+F15)*$O$10</f>
        <v>109000</v>
      </c>
      <c r="P15" s="61">
        <f t="shared" ref="P15:P24" si="28">(E15+F15+G15+H15)*$P$10</f>
        <v>202343.61350000001</v>
      </c>
      <c r="Q15" s="61">
        <f t="shared" ref="Q15:Q22" si="29">(E15+F15+G15+H15)*1%</f>
        <v>24290.95</v>
      </c>
      <c r="R15" s="61"/>
      <c r="S15" s="62">
        <f t="shared" si="17"/>
        <v>64999.999999999993</v>
      </c>
      <c r="T15" s="85">
        <f t="shared" ref="T15:T22" si="30">SUM(E15:S15)</f>
        <v>3623637.977</v>
      </c>
      <c r="U15" s="61">
        <f t="shared" ref="U15:U22" si="31">T15*$U$10</f>
        <v>362363.7977</v>
      </c>
      <c r="V15" s="63">
        <f t="shared" si="19"/>
        <v>68849.121562999993</v>
      </c>
      <c r="W15" s="61">
        <f t="shared" ref="W15:W22" si="32">SUM(T15:V15)</f>
        <v>4054850.8962630001</v>
      </c>
      <c r="X15" s="61">
        <f t="shared" ref="X15:X22" si="33">(E15+F15+G15)*$X$10</f>
        <v>87200</v>
      </c>
      <c r="Y15" s="61">
        <f t="shared" ref="Y15:Y22" si="34">(E15+F15+G15)*$Y$10</f>
        <v>87200</v>
      </c>
      <c r="Z15" s="62">
        <f t="shared" ref="Z15:Z22" si="35">IF((E15+F15+G15)&gt;(1000000*4),(E15+F15+G15)*$Z$10,0)</f>
        <v>0</v>
      </c>
      <c r="AA15" s="61">
        <v>0</v>
      </c>
      <c r="AB15" s="61"/>
      <c r="AC15" s="61">
        <f t="shared" ref="AC15:AC22" si="36">E15+F15+G15+H15-X15-Y15-Z15-AA15</f>
        <v>2254695</v>
      </c>
      <c r="AD15" s="80"/>
      <c r="AF15" s="50"/>
    </row>
    <row r="16" spans="1:33" s="49" customFormat="1" ht="15" customHeight="1" x14ac:dyDescent="0.25">
      <c r="A16" s="48">
        <v>6</v>
      </c>
      <c r="B16" s="65" t="s">
        <v>35</v>
      </c>
      <c r="C16" s="66">
        <v>2180000</v>
      </c>
      <c r="D16" s="99">
        <v>30</v>
      </c>
      <c r="E16" s="60">
        <f t="shared" si="20"/>
        <v>2180000</v>
      </c>
      <c r="F16" s="64">
        <v>0</v>
      </c>
      <c r="G16" s="64">
        <v>0</v>
      </c>
      <c r="H16" s="61">
        <f t="shared" si="16"/>
        <v>249094.99999999997</v>
      </c>
      <c r="I16" s="61">
        <f t="shared" si="21"/>
        <v>185300</v>
      </c>
      <c r="J16" s="61">
        <f t="shared" si="22"/>
        <v>261600</v>
      </c>
      <c r="K16" s="61">
        <f t="shared" si="23"/>
        <v>53104.800000000003</v>
      </c>
      <c r="L16" s="61">
        <f t="shared" si="24"/>
        <v>0</v>
      </c>
      <c r="M16" s="61">
        <f t="shared" si="25"/>
        <v>91560</v>
      </c>
      <c r="N16" s="61">
        <f t="shared" si="26"/>
        <v>202343.61350000001</v>
      </c>
      <c r="O16" s="61">
        <f t="shared" si="27"/>
        <v>109000</v>
      </c>
      <c r="P16" s="61">
        <f t="shared" si="28"/>
        <v>202343.61350000001</v>
      </c>
      <c r="Q16" s="61">
        <f t="shared" si="29"/>
        <v>24290.95</v>
      </c>
      <c r="R16" s="61"/>
      <c r="S16" s="62">
        <f t="shared" si="17"/>
        <v>64999.999999999993</v>
      </c>
      <c r="T16" s="85">
        <f t="shared" si="30"/>
        <v>3623637.977</v>
      </c>
      <c r="U16" s="61">
        <f t="shared" si="31"/>
        <v>362363.7977</v>
      </c>
      <c r="V16" s="63">
        <f t="shared" si="19"/>
        <v>68849.121562999993</v>
      </c>
      <c r="W16" s="61">
        <f t="shared" si="32"/>
        <v>4054850.8962630001</v>
      </c>
      <c r="X16" s="61">
        <f t="shared" si="33"/>
        <v>87200</v>
      </c>
      <c r="Y16" s="61">
        <f t="shared" si="34"/>
        <v>87200</v>
      </c>
      <c r="Z16" s="62">
        <f t="shared" si="35"/>
        <v>0</v>
      </c>
      <c r="AA16" s="61">
        <v>0</v>
      </c>
      <c r="AB16" s="61"/>
      <c r="AC16" s="61">
        <f t="shared" si="36"/>
        <v>2254695</v>
      </c>
      <c r="AD16" s="80"/>
      <c r="AF16" s="50"/>
    </row>
    <row r="17" spans="1:32" s="49" customFormat="1" ht="15" customHeight="1" x14ac:dyDescent="0.25">
      <c r="A17" s="48">
        <v>7</v>
      </c>
      <c r="B17" s="65" t="s">
        <v>35</v>
      </c>
      <c r="C17" s="66">
        <v>2180000</v>
      </c>
      <c r="D17" s="99">
        <v>30</v>
      </c>
      <c r="E17" s="60">
        <f t="shared" si="20"/>
        <v>2180000</v>
      </c>
      <c r="F17" s="64">
        <v>0</v>
      </c>
      <c r="G17" s="64">
        <v>0</v>
      </c>
      <c r="H17" s="61">
        <f t="shared" si="16"/>
        <v>249094.99999999997</v>
      </c>
      <c r="I17" s="61">
        <f t="shared" si="21"/>
        <v>185300</v>
      </c>
      <c r="J17" s="61">
        <f t="shared" si="22"/>
        <v>261600</v>
      </c>
      <c r="K17" s="61">
        <f t="shared" si="23"/>
        <v>53104.800000000003</v>
      </c>
      <c r="L17" s="61">
        <f t="shared" si="24"/>
        <v>0</v>
      </c>
      <c r="M17" s="61">
        <f t="shared" si="25"/>
        <v>91560</v>
      </c>
      <c r="N17" s="61">
        <f t="shared" si="26"/>
        <v>202343.61350000001</v>
      </c>
      <c r="O17" s="61">
        <f t="shared" si="27"/>
        <v>109000</v>
      </c>
      <c r="P17" s="61">
        <f t="shared" si="28"/>
        <v>202343.61350000001</v>
      </c>
      <c r="Q17" s="61">
        <f t="shared" si="29"/>
        <v>24290.95</v>
      </c>
      <c r="R17" s="61"/>
      <c r="S17" s="62">
        <f t="shared" si="17"/>
        <v>64999.999999999993</v>
      </c>
      <c r="T17" s="85">
        <f t="shared" si="30"/>
        <v>3623637.977</v>
      </c>
      <c r="U17" s="61">
        <f t="shared" si="31"/>
        <v>362363.7977</v>
      </c>
      <c r="V17" s="63">
        <f t="shared" si="19"/>
        <v>68849.121562999993</v>
      </c>
      <c r="W17" s="61">
        <f t="shared" si="32"/>
        <v>4054850.8962630001</v>
      </c>
      <c r="X17" s="61">
        <f t="shared" si="33"/>
        <v>87200</v>
      </c>
      <c r="Y17" s="61">
        <f t="shared" si="34"/>
        <v>87200</v>
      </c>
      <c r="Z17" s="62">
        <f t="shared" si="35"/>
        <v>0</v>
      </c>
      <c r="AA17" s="61">
        <v>0</v>
      </c>
      <c r="AB17" s="61"/>
      <c r="AC17" s="61">
        <f t="shared" si="36"/>
        <v>2254695</v>
      </c>
      <c r="AD17" s="80"/>
      <c r="AF17" s="50"/>
    </row>
    <row r="18" spans="1:32" s="49" customFormat="1" ht="15" customHeight="1" x14ac:dyDescent="0.25">
      <c r="A18" s="48">
        <v>8</v>
      </c>
      <c r="B18" s="65" t="s">
        <v>35</v>
      </c>
      <c r="C18" s="66">
        <v>2180000</v>
      </c>
      <c r="D18" s="99">
        <v>30</v>
      </c>
      <c r="E18" s="60">
        <f t="shared" si="20"/>
        <v>2180000</v>
      </c>
      <c r="F18" s="64">
        <v>0</v>
      </c>
      <c r="G18" s="64">
        <v>0</v>
      </c>
      <c r="H18" s="61">
        <f t="shared" si="16"/>
        <v>249094.99999999997</v>
      </c>
      <c r="I18" s="61">
        <f t="shared" si="21"/>
        <v>185300</v>
      </c>
      <c r="J18" s="61">
        <f t="shared" si="22"/>
        <v>261600</v>
      </c>
      <c r="K18" s="61">
        <f t="shared" si="23"/>
        <v>53104.800000000003</v>
      </c>
      <c r="L18" s="61">
        <f t="shared" si="24"/>
        <v>0</v>
      </c>
      <c r="M18" s="61">
        <f t="shared" si="25"/>
        <v>91560</v>
      </c>
      <c r="N18" s="61">
        <f t="shared" si="26"/>
        <v>202343.61350000001</v>
      </c>
      <c r="O18" s="61">
        <f t="shared" si="27"/>
        <v>109000</v>
      </c>
      <c r="P18" s="61">
        <f t="shared" si="28"/>
        <v>202343.61350000001</v>
      </c>
      <c r="Q18" s="61">
        <f t="shared" si="29"/>
        <v>24290.95</v>
      </c>
      <c r="R18" s="61"/>
      <c r="S18" s="62">
        <f t="shared" si="17"/>
        <v>64999.999999999993</v>
      </c>
      <c r="T18" s="85">
        <f t="shared" si="30"/>
        <v>3623637.977</v>
      </c>
      <c r="U18" s="61">
        <f t="shared" si="31"/>
        <v>362363.7977</v>
      </c>
      <c r="V18" s="63">
        <f t="shared" si="19"/>
        <v>68849.121562999993</v>
      </c>
      <c r="W18" s="61">
        <f t="shared" si="32"/>
        <v>4054850.8962630001</v>
      </c>
      <c r="X18" s="61">
        <f t="shared" si="33"/>
        <v>87200</v>
      </c>
      <c r="Y18" s="61">
        <f t="shared" si="34"/>
        <v>87200</v>
      </c>
      <c r="Z18" s="62">
        <f t="shared" si="35"/>
        <v>0</v>
      </c>
      <c r="AA18" s="61">
        <v>0</v>
      </c>
      <c r="AB18" s="61"/>
      <c r="AC18" s="61">
        <f t="shared" si="36"/>
        <v>2254695</v>
      </c>
      <c r="AD18" s="80"/>
      <c r="AF18" s="50"/>
    </row>
    <row r="19" spans="1:32" s="49" customFormat="1" ht="15" customHeight="1" x14ac:dyDescent="0.25">
      <c r="A19" s="48">
        <v>9</v>
      </c>
      <c r="B19" s="65" t="s">
        <v>35</v>
      </c>
      <c r="C19" s="66">
        <v>2180000</v>
      </c>
      <c r="D19" s="99">
        <v>30</v>
      </c>
      <c r="E19" s="60">
        <f t="shared" si="20"/>
        <v>2180000</v>
      </c>
      <c r="F19" s="64">
        <v>0</v>
      </c>
      <c r="G19" s="64">
        <v>0</v>
      </c>
      <c r="H19" s="61">
        <f t="shared" si="16"/>
        <v>249094.99999999997</v>
      </c>
      <c r="I19" s="61">
        <f t="shared" si="21"/>
        <v>185300</v>
      </c>
      <c r="J19" s="61">
        <f t="shared" si="22"/>
        <v>261600</v>
      </c>
      <c r="K19" s="61">
        <f t="shared" si="23"/>
        <v>53104.800000000003</v>
      </c>
      <c r="L19" s="61">
        <f t="shared" si="24"/>
        <v>0</v>
      </c>
      <c r="M19" s="61">
        <f t="shared" si="25"/>
        <v>91560</v>
      </c>
      <c r="N19" s="61">
        <f t="shared" si="26"/>
        <v>202343.61350000001</v>
      </c>
      <c r="O19" s="61">
        <f t="shared" si="27"/>
        <v>109000</v>
      </c>
      <c r="P19" s="61">
        <f t="shared" si="28"/>
        <v>202343.61350000001</v>
      </c>
      <c r="Q19" s="61">
        <f t="shared" si="29"/>
        <v>24290.95</v>
      </c>
      <c r="R19" s="61"/>
      <c r="S19" s="62">
        <f t="shared" si="17"/>
        <v>64999.999999999993</v>
      </c>
      <c r="T19" s="85">
        <f t="shared" si="30"/>
        <v>3623637.977</v>
      </c>
      <c r="U19" s="61">
        <f t="shared" si="31"/>
        <v>362363.7977</v>
      </c>
      <c r="V19" s="63">
        <f t="shared" si="19"/>
        <v>68849.121562999993</v>
      </c>
      <c r="W19" s="61">
        <f t="shared" si="32"/>
        <v>4054850.8962630001</v>
      </c>
      <c r="X19" s="61">
        <f t="shared" si="33"/>
        <v>87200</v>
      </c>
      <c r="Y19" s="61">
        <f t="shared" si="34"/>
        <v>87200</v>
      </c>
      <c r="Z19" s="62">
        <f t="shared" si="35"/>
        <v>0</v>
      </c>
      <c r="AA19" s="61">
        <v>0</v>
      </c>
      <c r="AB19" s="61"/>
      <c r="AC19" s="61">
        <f t="shared" si="36"/>
        <v>2254695</v>
      </c>
      <c r="AD19" s="78"/>
      <c r="AF19" s="50"/>
    </row>
    <row r="20" spans="1:32" s="49" customFormat="1" ht="15" customHeight="1" x14ac:dyDescent="0.25">
      <c r="A20" s="48">
        <v>10</v>
      </c>
      <c r="B20" s="65" t="s">
        <v>35</v>
      </c>
      <c r="C20" s="66">
        <v>2180000</v>
      </c>
      <c r="D20" s="99">
        <v>30</v>
      </c>
      <c r="E20" s="60">
        <f t="shared" si="20"/>
        <v>2180000</v>
      </c>
      <c r="F20" s="64">
        <v>0</v>
      </c>
      <c r="G20" s="64">
        <v>0</v>
      </c>
      <c r="H20" s="61">
        <f t="shared" si="16"/>
        <v>249094.99999999997</v>
      </c>
      <c r="I20" s="61">
        <f t="shared" si="21"/>
        <v>185300</v>
      </c>
      <c r="J20" s="61">
        <f t="shared" si="22"/>
        <v>261600</v>
      </c>
      <c r="K20" s="61">
        <f t="shared" si="23"/>
        <v>53104.800000000003</v>
      </c>
      <c r="L20" s="61">
        <f t="shared" si="24"/>
        <v>0</v>
      </c>
      <c r="M20" s="61">
        <f t="shared" si="25"/>
        <v>91560</v>
      </c>
      <c r="N20" s="61">
        <f t="shared" si="26"/>
        <v>202343.61350000001</v>
      </c>
      <c r="O20" s="61">
        <f t="shared" si="27"/>
        <v>109000</v>
      </c>
      <c r="P20" s="61">
        <f t="shared" si="28"/>
        <v>202343.61350000001</v>
      </c>
      <c r="Q20" s="61">
        <f t="shared" si="29"/>
        <v>24290.95</v>
      </c>
      <c r="R20" s="61"/>
      <c r="S20" s="62">
        <f t="shared" si="17"/>
        <v>64999.999999999993</v>
      </c>
      <c r="T20" s="85">
        <f t="shared" si="30"/>
        <v>3623637.977</v>
      </c>
      <c r="U20" s="61">
        <f t="shared" si="31"/>
        <v>362363.7977</v>
      </c>
      <c r="V20" s="63">
        <f t="shared" si="19"/>
        <v>68849.121562999993</v>
      </c>
      <c r="W20" s="61">
        <f t="shared" si="32"/>
        <v>4054850.8962630001</v>
      </c>
      <c r="X20" s="61">
        <f t="shared" si="33"/>
        <v>87200</v>
      </c>
      <c r="Y20" s="61">
        <f t="shared" si="34"/>
        <v>87200</v>
      </c>
      <c r="Z20" s="62">
        <f t="shared" si="35"/>
        <v>0</v>
      </c>
      <c r="AA20" s="61">
        <v>0</v>
      </c>
      <c r="AB20" s="61"/>
      <c r="AC20" s="61">
        <f t="shared" si="36"/>
        <v>2254695</v>
      </c>
      <c r="AD20" s="78"/>
      <c r="AF20" s="50"/>
    </row>
    <row r="21" spans="1:32" s="49" customFormat="1" ht="15" customHeight="1" x14ac:dyDescent="0.25">
      <c r="A21" s="48">
        <v>11</v>
      </c>
      <c r="B21" s="65" t="s">
        <v>35</v>
      </c>
      <c r="C21" s="66">
        <v>2180000</v>
      </c>
      <c r="D21" s="99">
        <v>30</v>
      </c>
      <c r="E21" s="60">
        <f t="shared" si="20"/>
        <v>2180000</v>
      </c>
      <c r="F21" s="64">
        <v>0</v>
      </c>
      <c r="G21" s="64">
        <v>0</v>
      </c>
      <c r="H21" s="61">
        <f t="shared" si="16"/>
        <v>249094.99999999997</v>
      </c>
      <c r="I21" s="61">
        <f t="shared" si="21"/>
        <v>185300</v>
      </c>
      <c r="J21" s="61">
        <f t="shared" si="22"/>
        <v>261600</v>
      </c>
      <c r="K21" s="61">
        <f t="shared" si="23"/>
        <v>53104.800000000003</v>
      </c>
      <c r="L21" s="61">
        <f t="shared" si="24"/>
        <v>0</v>
      </c>
      <c r="M21" s="61">
        <f t="shared" si="25"/>
        <v>91560</v>
      </c>
      <c r="N21" s="61">
        <f t="shared" si="26"/>
        <v>202343.61350000001</v>
      </c>
      <c r="O21" s="61">
        <f t="shared" si="27"/>
        <v>109000</v>
      </c>
      <c r="P21" s="61">
        <f t="shared" si="28"/>
        <v>202343.61350000001</v>
      </c>
      <c r="Q21" s="61">
        <f t="shared" si="29"/>
        <v>24290.95</v>
      </c>
      <c r="R21" s="61"/>
      <c r="S21" s="62">
        <f t="shared" si="17"/>
        <v>64999.999999999993</v>
      </c>
      <c r="T21" s="85">
        <f t="shared" si="30"/>
        <v>3623637.977</v>
      </c>
      <c r="U21" s="61">
        <f t="shared" si="31"/>
        <v>362363.7977</v>
      </c>
      <c r="V21" s="63">
        <f t="shared" si="19"/>
        <v>68849.121562999993</v>
      </c>
      <c r="W21" s="61">
        <f t="shared" si="32"/>
        <v>4054850.8962630001</v>
      </c>
      <c r="X21" s="61">
        <f t="shared" si="33"/>
        <v>87200</v>
      </c>
      <c r="Y21" s="61">
        <f t="shared" si="34"/>
        <v>87200</v>
      </c>
      <c r="Z21" s="62">
        <f t="shared" si="35"/>
        <v>0</v>
      </c>
      <c r="AA21" s="61">
        <v>0</v>
      </c>
      <c r="AB21" s="61"/>
      <c r="AC21" s="61">
        <f t="shared" si="36"/>
        <v>2254695</v>
      </c>
      <c r="AD21" s="78"/>
      <c r="AF21" s="50"/>
    </row>
    <row r="22" spans="1:32" s="49" customFormat="1" ht="15" customHeight="1" x14ac:dyDescent="0.25">
      <c r="A22" s="48">
        <v>12</v>
      </c>
      <c r="B22" s="65" t="s">
        <v>35</v>
      </c>
      <c r="C22" s="66">
        <v>2180000</v>
      </c>
      <c r="D22" s="99">
        <v>30</v>
      </c>
      <c r="E22" s="60">
        <f t="shared" si="20"/>
        <v>2180000</v>
      </c>
      <c r="F22" s="64">
        <v>0</v>
      </c>
      <c r="G22" s="64">
        <v>0</v>
      </c>
      <c r="H22" s="61">
        <f t="shared" si="16"/>
        <v>249094.99999999997</v>
      </c>
      <c r="I22" s="61">
        <f t="shared" si="21"/>
        <v>185300</v>
      </c>
      <c r="J22" s="61">
        <f t="shared" si="22"/>
        <v>261600</v>
      </c>
      <c r="K22" s="61">
        <f t="shared" si="23"/>
        <v>53104.800000000003</v>
      </c>
      <c r="L22" s="61">
        <f t="shared" si="24"/>
        <v>0</v>
      </c>
      <c r="M22" s="76">
        <f t="shared" si="25"/>
        <v>91560</v>
      </c>
      <c r="N22" s="61">
        <f t="shared" si="26"/>
        <v>202343.61350000001</v>
      </c>
      <c r="O22" s="61">
        <f t="shared" si="27"/>
        <v>109000</v>
      </c>
      <c r="P22" s="61">
        <f t="shared" si="28"/>
        <v>202343.61350000001</v>
      </c>
      <c r="Q22" s="61">
        <f t="shared" si="29"/>
        <v>24290.95</v>
      </c>
      <c r="R22" s="61"/>
      <c r="S22" s="62">
        <f t="shared" si="17"/>
        <v>64999.999999999993</v>
      </c>
      <c r="T22" s="85">
        <f t="shared" si="30"/>
        <v>3623637.977</v>
      </c>
      <c r="U22" s="61">
        <f t="shared" si="31"/>
        <v>362363.7977</v>
      </c>
      <c r="V22" s="63">
        <f t="shared" si="19"/>
        <v>68849.121562999993</v>
      </c>
      <c r="W22" s="61">
        <f t="shared" si="32"/>
        <v>4054850.8962630001</v>
      </c>
      <c r="X22" s="61">
        <f t="shared" si="33"/>
        <v>87200</v>
      </c>
      <c r="Y22" s="61">
        <f t="shared" si="34"/>
        <v>87200</v>
      </c>
      <c r="Z22" s="62">
        <f t="shared" si="35"/>
        <v>0</v>
      </c>
      <c r="AA22" s="61">
        <v>0</v>
      </c>
      <c r="AB22" s="61"/>
      <c r="AC22" s="61">
        <f t="shared" si="36"/>
        <v>2254695</v>
      </c>
      <c r="AD22" s="79"/>
      <c r="AF22" s="50"/>
    </row>
    <row r="23" spans="1:32" s="49" customFormat="1" ht="15" customHeight="1" x14ac:dyDescent="0.25">
      <c r="A23" s="48">
        <v>13</v>
      </c>
      <c r="B23" s="65" t="s">
        <v>35</v>
      </c>
      <c r="C23" s="66">
        <v>2180000</v>
      </c>
      <c r="D23" s="99">
        <v>30</v>
      </c>
      <c r="E23" s="60">
        <f t="shared" ref="E23:E24" si="37">C23/30*D23</f>
        <v>2180000</v>
      </c>
      <c r="F23" s="64">
        <v>0</v>
      </c>
      <c r="G23" s="64">
        <v>0</v>
      </c>
      <c r="H23" s="61">
        <f t="shared" si="16"/>
        <v>249094.99999999997</v>
      </c>
      <c r="I23" s="61">
        <f t="shared" ref="I23:I24" si="38">(E23+F23+G23)*$I$10</f>
        <v>185300</v>
      </c>
      <c r="J23" s="61">
        <f t="shared" ref="J23:J24" si="39">(E23+F23+G23)*$J$10</f>
        <v>261600</v>
      </c>
      <c r="K23" s="61">
        <f t="shared" ref="K23:K24" si="40">(E23+F23+G23)*$K$10</f>
        <v>53104.800000000003</v>
      </c>
      <c r="L23" s="61">
        <f t="shared" ref="L23:L24" si="41">(E23+F23+G23+O23)*$L$10</f>
        <v>0</v>
      </c>
      <c r="M23" s="76">
        <f t="shared" ref="M23:M24" si="42">(E23+F23+G23+O23)*$M$10</f>
        <v>91560</v>
      </c>
      <c r="N23" s="61">
        <f t="shared" ref="N23:N24" si="43">(E23+F23+G23+H23)*$N$10</f>
        <v>202343.61350000001</v>
      </c>
      <c r="O23" s="61">
        <f t="shared" ref="O23:O24" si="44">(E23+F23)*$O$10</f>
        <v>109000</v>
      </c>
      <c r="P23" s="61">
        <f t="shared" si="28"/>
        <v>202343.61350000001</v>
      </c>
      <c r="Q23" s="61">
        <f t="shared" ref="Q23:Q24" si="45">(E23+F23+G23+H23)*1%</f>
        <v>24290.95</v>
      </c>
      <c r="R23" s="61"/>
      <c r="S23" s="62">
        <f t="shared" si="17"/>
        <v>64999.999999999993</v>
      </c>
      <c r="T23" s="85">
        <f t="shared" ref="T23:T24" si="46">SUM(E23:S23)</f>
        <v>3623637.977</v>
      </c>
      <c r="U23" s="61">
        <f t="shared" ref="U23:U24" si="47">T23*$U$10</f>
        <v>362363.7977</v>
      </c>
      <c r="V23" s="63">
        <f t="shared" si="19"/>
        <v>68849.121562999993</v>
      </c>
      <c r="W23" s="61">
        <f t="shared" ref="W23:W24" si="48">SUM(T23:V23)</f>
        <v>4054850.8962630001</v>
      </c>
      <c r="X23" s="61">
        <f t="shared" ref="X23:X24" si="49">(E23+F23+G23)*$X$10</f>
        <v>87200</v>
      </c>
      <c r="Y23" s="61">
        <f t="shared" ref="Y23:Y24" si="50">(E23+F23+G23)*$Y$10</f>
        <v>87200</v>
      </c>
      <c r="Z23" s="62">
        <f t="shared" ref="Z23:Z24" si="51">IF((E23+F23+G23)&gt;(1000000*4),(E23+F23+G23)*$Z$10,0)</f>
        <v>0</v>
      </c>
      <c r="AA23" s="61">
        <v>0</v>
      </c>
      <c r="AB23" s="61"/>
      <c r="AC23" s="61">
        <f t="shared" ref="AC23:AC24" si="52">E23+F23+G23+H23-X23-Y23-Z23-AA23</f>
        <v>2254695</v>
      </c>
      <c r="AD23" s="79"/>
      <c r="AF23" s="50"/>
    </row>
    <row r="24" spans="1:32" s="49" customFormat="1" ht="15" customHeight="1" x14ac:dyDescent="0.25">
      <c r="A24" s="48">
        <v>14</v>
      </c>
      <c r="B24" s="65" t="s">
        <v>35</v>
      </c>
      <c r="C24" s="66">
        <v>2180000</v>
      </c>
      <c r="D24" s="99">
        <v>30</v>
      </c>
      <c r="E24" s="60">
        <f t="shared" si="37"/>
        <v>2180000</v>
      </c>
      <c r="F24" s="64">
        <v>0</v>
      </c>
      <c r="G24" s="64">
        <v>0</v>
      </c>
      <c r="H24" s="61">
        <f t="shared" si="16"/>
        <v>249094.99999999997</v>
      </c>
      <c r="I24" s="61">
        <f t="shared" si="38"/>
        <v>185300</v>
      </c>
      <c r="J24" s="61">
        <f t="shared" si="39"/>
        <v>261600</v>
      </c>
      <c r="K24" s="61">
        <f t="shared" si="40"/>
        <v>53104.800000000003</v>
      </c>
      <c r="L24" s="61">
        <f t="shared" si="41"/>
        <v>0</v>
      </c>
      <c r="M24" s="76">
        <f t="shared" si="42"/>
        <v>91560</v>
      </c>
      <c r="N24" s="61">
        <f t="shared" si="43"/>
        <v>202343.61350000001</v>
      </c>
      <c r="O24" s="61">
        <f t="shared" si="44"/>
        <v>109000</v>
      </c>
      <c r="P24" s="61">
        <f t="shared" si="28"/>
        <v>202343.61350000001</v>
      </c>
      <c r="Q24" s="61">
        <f t="shared" si="45"/>
        <v>24290.95</v>
      </c>
      <c r="R24" s="61"/>
      <c r="S24" s="62">
        <f t="shared" si="17"/>
        <v>64999.999999999993</v>
      </c>
      <c r="T24" s="85">
        <f t="shared" si="46"/>
        <v>3623637.977</v>
      </c>
      <c r="U24" s="61">
        <f t="shared" si="47"/>
        <v>362363.7977</v>
      </c>
      <c r="V24" s="63">
        <f t="shared" si="19"/>
        <v>68849.121562999993</v>
      </c>
      <c r="W24" s="61">
        <f t="shared" si="48"/>
        <v>4054850.8962630001</v>
      </c>
      <c r="X24" s="61">
        <f t="shared" si="49"/>
        <v>87200</v>
      </c>
      <c r="Y24" s="61">
        <f t="shared" si="50"/>
        <v>87200</v>
      </c>
      <c r="Z24" s="62">
        <f t="shared" si="51"/>
        <v>0</v>
      </c>
      <c r="AA24" s="61">
        <v>0</v>
      </c>
      <c r="AB24" s="61"/>
      <c r="AC24" s="61">
        <f t="shared" si="52"/>
        <v>2254695</v>
      </c>
      <c r="AD24" s="79"/>
      <c r="AF24" s="50"/>
    </row>
    <row r="25" spans="1:32" s="49" customFormat="1" ht="15" customHeight="1" x14ac:dyDescent="0.25">
      <c r="A25" s="48">
        <v>15</v>
      </c>
      <c r="B25" s="65" t="s">
        <v>35</v>
      </c>
      <c r="C25" s="66">
        <v>2180000</v>
      </c>
      <c r="D25" s="99">
        <v>30</v>
      </c>
      <c r="E25" s="60">
        <f t="shared" ref="E25" si="53">C25/30*D25</f>
        <v>2180000</v>
      </c>
      <c r="F25" s="64">
        <v>0</v>
      </c>
      <c r="G25" s="64">
        <v>0</v>
      </c>
      <c r="H25" s="61">
        <f t="shared" si="16"/>
        <v>249094.99999999997</v>
      </c>
      <c r="I25" s="61">
        <f t="shared" ref="I25" si="54">(E25+F25+G25)*$I$10</f>
        <v>185300</v>
      </c>
      <c r="J25" s="61">
        <f t="shared" ref="J25" si="55">(E25+F25+G25)*$J$10</f>
        <v>261600</v>
      </c>
      <c r="K25" s="61">
        <f t="shared" ref="K25" si="56">(E25+F25+G25)*$K$10</f>
        <v>53104.800000000003</v>
      </c>
      <c r="L25" s="61">
        <f t="shared" ref="L25" si="57">(E25+F25+G25+O25)*$L$10</f>
        <v>0</v>
      </c>
      <c r="M25" s="76">
        <f t="shared" ref="M25" si="58">(E25+F25+G25+O25)*$M$10</f>
        <v>91560</v>
      </c>
      <c r="N25" s="61">
        <f t="shared" ref="N25" si="59">(E25+F25+G25+H25)*$N$10</f>
        <v>202343.61350000001</v>
      </c>
      <c r="O25" s="61">
        <f t="shared" ref="O25" si="60">(E25+F25)*$O$10</f>
        <v>109000</v>
      </c>
      <c r="P25" s="61">
        <f t="shared" ref="P25" si="61">(E25+F25+G25+H25)*$P$10</f>
        <v>202343.61350000001</v>
      </c>
      <c r="Q25" s="61">
        <f t="shared" ref="Q25" si="62">(E25+F25+G25+H25)*1%</f>
        <v>24290.95</v>
      </c>
      <c r="R25" s="61"/>
      <c r="S25" s="62">
        <f t="shared" si="17"/>
        <v>64999.999999999993</v>
      </c>
      <c r="T25" s="85">
        <f t="shared" ref="T25" si="63">SUM(E25:S25)</f>
        <v>3623637.977</v>
      </c>
      <c r="U25" s="61">
        <f t="shared" ref="U25" si="64">T25*$U$10</f>
        <v>362363.7977</v>
      </c>
      <c r="V25" s="63">
        <f t="shared" ref="V25" si="65">(T25*10%)*19%</f>
        <v>68849.121562999993</v>
      </c>
      <c r="W25" s="61">
        <f t="shared" ref="W25" si="66">SUM(T25:V25)</f>
        <v>4054850.8962630001</v>
      </c>
      <c r="X25" s="61">
        <f t="shared" ref="X25" si="67">(E25+F25+G25)*$X$10</f>
        <v>87200</v>
      </c>
      <c r="Y25" s="61">
        <f t="shared" ref="Y25" si="68">(E25+F25+G25)*$Y$10</f>
        <v>87200</v>
      </c>
      <c r="Z25" s="62">
        <f t="shared" ref="Z25" si="69">IF((E25+F25+G25)&gt;(1000000*4),(E25+F25+G25)*$Z$10,0)</f>
        <v>0</v>
      </c>
      <c r="AA25" s="61">
        <v>0</v>
      </c>
      <c r="AB25" s="61"/>
      <c r="AC25" s="61">
        <f t="shared" ref="AC25" si="70">E25+F25+G25+H25-X25-Y25-Z25-AA25</f>
        <v>2254695</v>
      </c>
      <c r="AD25" s="79"/>
      <c r="AF25" s="50"/>
    </row>
    <row r="26" spans="1:32" s="49" customFormat="1" ht="15" customHeight="1" x14ac:dyDescent="0.25">
      <c r="A26" s="70"/>
      <c r="B26" s="71" t="s">
        <v>38</v>
      </c>
      <c r="C26" s="72"/>
      <c r="D26" s="73"/>
      <c r="E26" s="74"/>
      <c r="F26" s="75"/>
      <c r="G26" s="75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7"/>
      <c r="T26" s="86">
        <v>18278522</v>
      </c>
      <c r="U26" s="76">
        <f>T26*20%</f>
        <v>3655704.4000000004</v>
      </c>
      <c r="V26" s="76">
        <f>U26*19%</f>
        <v>694583.83600000013</v>
      </c>
      <c r="W26" s="76">
        <f>+T26+U26+V26</f>
        <v>22628810.235999998</v>
      </c>
      <c r="X26" s="67"/>
      <c r="Y26" s="67"/>
      <c r="Z26" s="69"/>
      <c r="AA26" s="67"/>
      <c r="AB26" s="67"/>
      <c r="AC26" s="68"/>
      <c r="AD26" s="78"/>
      <c r="AF26" s="50"/>
    </row>
    <row r="27" spans="1:32" ht="15" customHeight="1" thickBot="1" x14ac:dyDescent="0.3">
      <c r="F27" s="52"/>
      <c r="G27" s="52"/>
      <c r="I27" s="52"/>
      <c r="R27" s="52"/>
      <c r="S27" s="52"/>
      <c r="T27" s="87"/>
      <c r="U27" s="52"/>
      <c r="V27" s="81"/>
      <c r="W27" s="52"/>
      <c r="AC27" s="51"/>
      <c r="AF27" s="50"/>
    </row>
    <row r="28" spans="1:32" ht="15.75" thickBot="1" x14ac:dyDescent="0.3">
      <c r="W28" s="89">
        <v>60822764</v>
      </c>
      <c r="X28" s="57"/>
      <c r="Y28" s="57"/>
      <c r="Z28" s="57"/>
      <c r="AA28" s="57"/>
      <c r="AB28" s="57"/>
      <c r="AC28" s="58">
        <f>SUM(AC11:AC27)</f>
        <v>33820425</v>
      </c>
    </row>
    <row r="29" spans="1:32" ht="30.75" thickBot="1" x14ac:dyDescent="0.3">
      <c r="W29" s="90" t="s">
        <v>33</v>
      </c>
      <c r="X29" s="59"/>
      <c r="Y29" s="59"/>
      <c r="Z29" s="59"/>
      <c r="AA29" s="59"/>
      <c r="AB29" s="59"/>
      <c r="AC29" s="59"/>
    </row>
    <row r="30" spans="1:32" ht="15" customHeight="1" thickBot="1" x14ac:dyDescent="0.3">
      <c r="F30" s="53"/>
      <c r="G30" s="53"/>
      <c r="H30" s="54"/>
      <c r="T30" s="87"/>
      <c r="U30" s="52"/>
      <c r="W30" s="91"/>
      <c r="X30" s="55"/>
      <c r="Y30" s="56"/>
      <c r="Z30" s="56"/>
    </row>
    <row r="31" spans="1:32" ht="15" customHeight="1" thickBot="1" x14ac:dyDescent="0.3">
      <c r="F31" s="53"/>
      <c r="G31" s="53"/>
      <c r="H31" s="54"/>
      <c r="T31" s="87"/>
      <c r="U31" s="52"/>
      <c r="W31" s="92">
        <f>W28*1.5</f>
        <v>91234146</v>
      </c>
    </row>
    <row r="32" spans="1:32" ht="30.75" thickBot="1" x14ac:dyDescent="0.3">
      <c r="F32" s="53"/>
      <c r="G32" s="53"/>
      <c r="H32" s="54"/>
      <c r="S32" s="52"/>
      <c r="W32" s="93" t="s">
        <v>39</v>
      </c>
    </row>
    <row r="33" spans="6:23" ht="15" customHeight="1" thickBot="1" x14ac:dyDescent="0.3">
      <c r="F33" s="53"/>
      <c r="G33" s="53"/>
      <c r="H33" s="54"/>
      <c r="W33" s="94"/>
    </row>
    <row r="34" spans="6:23" ht="15" customHeight="1" thickBot="1" x14ac:dyDescent="0.3">
      <c r="F34" s="53"/>
      <c r="G34" s="53"/>
      <c r="H34" s="54"/>
      <c r="W34" s="95">
        <f>W26+W31</f>
        <v>113862956.236</v>
      </c>
    </row>
    <row r="35" spans="6:23" ht="30.75" thickBot="1" x14ac:dyDescent="0.3">
      <c r="F35" s="53"/>
      <c r="G35" s="53"/>
      <c r="H35" s="54"/>
      <c r="W35" s="96" t="s">
        <v>37</v>
      </c>
    </row>
    <row r="36" spans="6:23" ht="15" customHeight="1" x14ac:dyDescent="0.25">
      <c r="F36" s="53"/>
      <c r="G36" s="53"/>
      <c r="H36" s="54"/>
    </row>
    <row r="37" spans="6:23" ht="15" customHeight="1" x14ac:dyDescent="0.25">
      <c r="F37" s="53"/>
      <c r="G37" s="53"/>
      <c r="H37" s="54"/>
    </row>
    <row r="38" spans="6:23" ht="15" customHeight="1" x14ac:dyDescent="0.25">
      <c r="F38" s="53"/>
      <c r="G38" s="53"/>
      <c r="H38" s="54"/>
    </row>
    <row r="39" spans="6:23" ht="15" customHeight="1" x14ac:dyDescent="0.25">
      <c r="F39" s="53"/>
      <c r="G39" s="53"/>
      <c r="H39" s="54"/>
    </row>
    <row r="40" spans="6:23" ht="15" customHeight="1" x14ac:dyDescent="0.25">
      <c r="F40" s="53"/>
      <c r="G40" s="53"/>
      <c r="H40" s="54"/>
    </row>
    <row r="41" spans="6:23" ht="15" customHeight="1" x14ac:dyDescent="0.25">
      <c r="F41" s="53"/>
      <c r="G41" s="53"/>
      <c r="H41" s="54"/>
    </row>
    <row r="42" spans="6:23" ht="15" customHeight="1" x14ac:dyDescent="0.25">
      <c r="F42" s="53"/>
      <c r="G42" s="53"/>
      <c r="H42" s="54"/>
    </row>
    <row r="43" spans="6:23" ht="15" customHeight="1" x14ac:dyDescent="0.25">
      <c r="F43" s="53"/>
      <c r="G43" s="53"/>
      <c r="H43" s="54"/>
    </row>
    <row r="44" spans="6:23" ht="15" customHeight="1" x14ac:dyDescent="0.25">
      <c r="F44" s="53"/>
      <c r="G44" s="53"/>
      <c r="H44" s="54"/>
    </row>
    <row r="45" spans="6:23" ht="15" customHeight="1" x14ac:dyDescent="0.25">
      <c r="F45" s="53"/>
      <c r="G45" s="53"/>
      <c r="H45" s="54"/>
    </row>
    <row r="46" spans="6:23" ht="15" customHeight="1" x14ac:dyDescent="0.25">
      <c r="F46" s="53"/>
      <c r="G46" s="53"/>
      <c r="H46" s="54"/>
    </row>
    <row r="47" spans="6:23" ht="15" customHeight="1" x14ac:dyDescent="0.25">
      <c r="F47" s="53"/>
      <c r="G47" s="53"/>
      <c r="H47" s="54"/>
    </row>
    <row r="48" spans="6:23" ht="15" customHeight="1" x14ac:dyDescent="0.25">
      <c r="F48" s="53"/>
      <c r="G48" s="53"/>
      <c r="H48" s="54"/>
    </row>
    <row r="49" spans="6:8" ht="15" customHeight="1" x14ac:dyDescent="0.25">
      <c r="F49" s="53"/>
      <c r="G49" s="53"/>
      <c r="H49" s="54"/>
    </row>
    <row r="50" spans="6:8" ht="15" customHeight="1" x14ac:dyDescent="0.25">
      <c r="F50" s="53"/>
      <c r="G50" s="53"/>
      <c r="H50" s="54"/>
    </row>
    <row r="51" spans="6:8" ht="15" customHeight="1" x14ac:dyDescent="0.25">
      <c r="F51" s="53"/>
      <c r="G51" s="53"/>
      <c r="H51" s="54"/>
    </row>
    <row r="52" spans="6:8" ht="15" customHeight="1" x14ac:dyDescent="0.25">
      <c r="F52" s="53"/>
      <c r="G52" s="53"/>
      <c r="H52" s="54"/>
    </row>
    <row r="53" spans="6:8" ht="15" customHeight="1" x14ac:dyDescent="0.25">
      <c r="F53" s="53"/>
      <c r="G53" s="53"/>
      <c r="H53" s="54"/>
    </row>
    <row r="54" spans="6:8" ht="15" customHeight="1" x14ac:dyDescent="0.25">
      <c r="F54" s="53"/>
      <c r="G54" s="53"/>
      <c r="H54" s="54"/>
    </row>
    <row r="55" spans="6:8" ht="15" customHeight="1" x14ac:dyDescent="0.25">
      <c r="F55" s="53"/>
      <c r="G55" s="53"/>
      <c r="H55" s="54"/>
    </row>
    <row r="56" spans="6:8" ht="15" customHeight="1" x14ac:dyDescent="0.25">
      <c r="F56" s="53"/>
      <c r="G56" s="53"/>
      <c r="H56" s="54"/>
    </row>
    <row r="57" spans="6:8" ht="15" customHeight="1" x14ac:dyDescent="0.25">
      <c r="F57" s="53"/>
      <c r="G57" s="53"/>
      <c r="H57" s="54"/>
    </row>
    <row r="58" spans="6:8" ht="15" customHeight="1" x14ac:dyDescent="0.25">
      <c r="F58" s="53"/>
      <c r="G58" s="53"/>
      <c r="H58" s="54"/>
    </row>
    <row r="59" spans="6:8" ht="15" customHeight="1" x14ac:dyDescent="0.25">
      <c r="F59" s="53"/>
      <c r="G59" s="53"/>
      <c r="H59" s="54"/>
    </row>
    <row r="60" spans="6:8" ht="15" customHeight="1" x14ac:dyDescent="0.25">
      <c r="F60" s="53"/>
      <c r="G60" s="53"/>
      <c r="H60" s="54"/>
    </row>
    <row r="61" spans="6:8" ht="15" customHeight="1" x14ac:dyDescent="0.25">
      <c r="F61" s="53"/>
      <c r="G61" s="53"/>
      <c r="H61" s="54"/>
    </row>
    <row r="62" spans="6:8" ht="15" customHeight="1" x14ac:dyDescent="0.25">
      <c r="F62" s="53"/>
      <c r="G62" s="53"/>
      <c r="H62" s="54"/>
    </row>
    <row r="63" spans="6:8" ht="15" customHeight="1" x14ac:dyDescent="0.25">
      <c r="F63" s="53"/>
      <c r="G63" s="53"/>
      <c r="H63" s="54"/>
    </row>
    <row r="64" spans="6:8" ht="15" customHeight="1" x14ac:dyDescent="0.25">
      <c r="F64" s="53"/>
      <c r="G64" s="53"/>
      <c r="H64" s="54"/>
    </row>
    <row r="65" spans="6:8" ht="15" customHeight="1" x14ac:dyDescent="0.25">
      <c r="F65" s="53"/>
      <c r="G65" s="53"/>
      <c r="H65" s="54"/>
    </row>
    <row r="66" spans="6:8" ht="15" customHeight="1" x14ac:dyDescent="0.25">
      <c r="F66" s="53"/>
      <c r="G66" s="53"/>
      <c r="H66" s="54"/>
    </row>
    <row r="67" spans="6:8" ht="15" customHeight="1" x14ac:dyDescent="0.25">
      <c r="F67" s="53"/>
      <c r="G67" s="53"/>
      <c r="H67" s="54"/>
    </row>
    <row r="68" spans="6:8" ht="15" customHeight="1" x14ac:dyDescent="0.25">
      <c r="F68" s="53"/>
      <c r="G68" s="53"/>
      <c r="H68" s="54"/>
    </row>
    <row r="69" spans="6:8" ht="15" customHeight="1" x14ac:dyDescent="0.25">
      <c r="F69" s="53"/>
      <c r="G69" s="53"/>
      <c r="H69" s="54"/>
    </row>
    <row r="70" spans="6:8" ht="15" customHeight="1" x14ac:dyDescent="0.25">
      <c r="F70" s="53"/>
      <c r="G70" s="53"/>
      <c r="H70" s="54"/>
    </row>
    <row r="71" spans="6:8" ht="15" customHeight="1" x14ac:dyDescent="0.25">
      <c r="F71" s="53"/>
      <c r="G71" s="53"/>
      <c r="H71" s="54"/>
    </row>
    <row r="72" spans="6:8" ht="15" customHeight="1" x14ac:dyDescent="0.25">
      <c r="F72" s="53"/>
      <c r="G72" s="53"/>
      <c r="H72" s="54"/>
    </row>
    <row r="73" spans="6:8" ht="15" customHeight="1" x14ac:dyDescent="0.25">
      <c r="F73" s="53"/>
      <c r="G73" s="53"/>
      <c r="H73" s="54"/>
    </row>
    <row r="74" spans="6:8" ht="15" customHeight="1" x14ac:dyDescent="0.25">
      <c r="F74" s="53"/>
      <c r="G74" s="53"/>
      <c r="H74" s="54"/>
    </row>
    <row r="75" spans="6:8" ht="15" customHeight="1" x14ac:dyDescent="0.25">
      <c r="F75" s="53"/>
      <c r="G75" s="53"/>
      <c r="H75" s="54"/>
    </row>
    <row r="76" spans="6:8" ht="15" customHeight="1" x14ac:dyDescent="0.25">
      <c r="F76" s="53"/>
      <c r="G76" s="53"/>
      <c r="H76" s="54"/>
    </row>
    <row r="77" spans="6:8" ht="15" customHeight="1" x14ac:dyDescent="0.25">
      <c r="F77" s="53"/>
      <c r="G77" s="53"/>
      <c r="H77" s="54"/>
    </row>
    <row r="78" spans="6:8" ht="15" customHeight="1" x14ac:dyDescent="0.25">
      <c r="F78" s="53"/>
      <c r="G78" s="53"/>
      <c r="H78" s="54"/>
    </row>
    <row r="79" spans="6:8" ht="15" customHeight="1" x14ac:dyDescent="0.25">
      <c r="F79" s="53"/>
      <c r="G79" s="53"/>
      <c r="H79" s="54"/>
    </row>
    <row r="80" spans="6:8" ht="15" customHeight="1" x14ac:dyDescent="0.25">
      <c r="F80" s="53"/>
      <c r="G80" s="53"/>
      <c r="H80" s="54"/>
    </row>
    <row r="81" spans="6:8" ht="15" customHeight="1" x14ac:dyDescent="0.25">
      <c r="F81" s="53"/>
      <c r="G81" s="53"/>
      <c r="H81" s="54"/>
    </row>
    <row r="82" spans="6:8" ht="15" customHeight="1" x14ac:dyDescent="0.25">
      <c r="F82" s="53"/>
      <c r="G82" s="53"/>
      <c r="H82" s="54"/>
    </row>
    <row r="83" spans="6:8" ht="15" customHeight="1" x14ac:dyDescent="0.25">
      <c r="F83" s="53"/>
      <c r="G83" s="53"/>
      <c r="H83" s="54"/>
    </row>
    <row r="84" spans="6:8" ht="15" customHeight="1" x14ac:dyDescent="0.25">
      <c r="F84" s="53"/>
      <c r="G84" s="53"/>
      <c r="H84" s="54"/>
    </row>
    <row r="85" spans="6:8" ht="15" customHeight="1" x14ac:dyDescent="0.25">
      <c r="F85" s="53"/>
      <c r="G85" s="53"/>
      <c r="H85" s="54"/>
    </row>
    <row r="86" spans="6:8" ht="15" customHeight="1" x14ac:dyDescent="0.25">
      <c r="F86" s="53"/>
      <c r="G86" s="53"/>
      <c r="H86" s="54"/>
    </row>
    <row r="87" spans="6:8" ht="15" customHeight="1" x14ac:dyDescent="0.25">
      <c r="F87" s="53"/>
      <c r="G87" s="53"/>
      <c r="H87" s="54"/>
    </row>
    <row r="88" spans="6:8" ht="15" customHeight="1" x14ac:dyDescent="0.25">
      <c r="F88" s="53"/>
      <c r="G88" s="53"/>
      <c r="H88" s="54"/>
    </row>
    <row r="89" spans="6:8" ht="15" customHeight="1" x14ac:dyDescent="0.25">
      <c r="F89" s="53"/>
      <c r="G89" s="53"/>
      <c r="H89" s="54"/>
    </row>
    <row r="90" spans="6:8" ht="15" customHeight="1" x14ac:dyDescent="0.25">
      <c r="F90" s="53"/>
      <c r="G90" s="53"/>
      <c r="H90" s="54"/>
    </row>
    <row r="91" spans="6:8" ht="15" customHeight="1" x14ac:dyDescent="0.25">
      <c r="F91" s="53"/>
      <c r="G91" s="53"/>
      <c r="H91" s="54"/>
    </row>
    <row r="92" spans="6:8" ht="15" customHeight="1" x14ac:dyDescent="0.25">
      <c r="F92" s="53"/>
      <c r="G92" s="53"/>
      <c r="H92" s="54"/>
    </row>
    <row r="93" spans="6:8" ht="15" customHeight="1" x14ac:dyDescent="0.25">
      <c r="F93" s="53"/>
      <c r="G93" s="53"/>
      <c r="H93" s="54"/>
    </row>
    <row r="94" spans="6:8" ht="15" customHeight="1" x14ac:dyDescent="0.25">
      <c r="F94" s="53"/>
      <c r="G94" s="53"/>
      <c r="H94" s="54"/>
    </row>
    <row r="95" spans="6:8" ht="15" customHeight="1" x14ac:dyDescent="0.25">
      <c r="F95" s="53"/>
      <c r="G95" s="53"/>
      <c r="H95" s="54"/>
    </row>
    <row r="96" spans="6:8" ht="15" customHeight="1" x14ac:dyDescent="0.25">
      <c r="F96" s="53"/>
      <c r="G96" s="53"/>
      <c r="H96" s="54"/>
    </row>
    <row r="97" spans="6:8" ht="15" customHeight="1" x14ac:dyDescent="0.25">
      <c r="F97" s="53"/>
      <c r="G97" s="53"/>
      <c r="H97" s="54"/>
    </row>
    <row r="98" spans="6:8" ht="15" customHeight="1" x14ac:dyDescent="0.25">
      <c r="F98" s="53"/>
      <c r="G98" s="53"/>
      <c r="H98" s="54"/>
    </row>
    <row r="99" spans="6:8" ht="15" customHeight="1" x14ac:dyDescent="0.25">
      <c r="F99" s="53"/>
      <c r="G99" s="53"/>
      <c r="H99" s="54"/>
    </row>
    <row r="100" spans="6:8" ht="15" customHeight="1" x14ac:dyDescent="0.25">
      <c r="F100" s="53"/>
      <c r="G100" s="53"/>
      <c r="H100" s="54"/>
    </row>
    <row r="101" spans="6:8" ht="15" customHeight="1" x14ac:dyDescent="0.25">
      <c r="F101" s="53"/>
      <c r="G101" s="53"/>
      <c r="H101" s="54"/>
    </row>
    <row r="102" spans="6:8" ht="15" customHeight="1" x14ac:dyDescent="0.25">
      <c r="F102" s="53"/>
      <c r="G102" s="53"/>
      <c r="H102" s="54"/>
    </row>
    <row r="103" spans="6:8" ht="15" customHeight="1" x14ac:dyDescent="0.25">
      <c r="F103" s="53"/>
      <c r="G103" s="53"/>
      <c r="H103" s="54"/>
    </row>
    <row r="104" spans="6:8" ht="15" customHeight="1" x14ac:dyDescent="0.25">
      <c r="F104" s="53"/>
      <c r="G104" s="53"/>
      <c r="H104" s="54"/>
    </row>
    <row r="105" spans="6:8" ht="15" customHeight="1" x14ac:dyDescent="0.25">
      <c r="F105" s="53"/>
      <c r="G105" s="53"/>
      <c r="H105" s="54"/>
    </row>
  </sheetData>
  <mergeCells count="5">
    <mergeCell ref="A1:AC1"/>
    <mergeCell ref="A2:AC2"/>
    <mergeCell ref="A3:AC3"/>
    <mergeCell ref="A4:AC4"/>
    <mergeCell ref="A6:AC6"/>
  </mergeCells>
  <phoneticPr fontId="22" type="noConversion"/>
  <pageMargins left="0.25" right="0.25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MUNICIPIO BARBOSA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sandra milena lopez puerta</cp:lastModifiedBy>
  <cp:lastPrinted>2026-10-16T15:22:33Z</cp:lastPrinted>
  <dcterms:created xsi:type="dcterms:W3CDTF">2023-09-29T13:43:16Z</dcterms:created>
  <dcterms:modified xsi:type="dcterms:W3CDTF">2026-10-16T15:47:12Z</dcterms:modified>
</cp:coreProperties>
</file>