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d.docs.live.net/e01c80d2ba78ad7a/Documentos/7. EMERGENCIAS/2026/2. Formulacion de Emergencia 2026/"/>
    </mc:Choice>
  </mc:AlternateContent>
  <xr:revisionPtr revIDLastSave="17" documentId="13_ncr:1_{0AE10C21-21FD-4B7F-990E-822AA6158B0F}" xr6:coauthVersionLast="47" xr6:coauthVersionMax="47" xr10:uidLastSave="{E75C0A96-78C8-4DE7-92D6-21B3988452DA}"/>
  <bookViews>
    <workbookView xWindow="-110" yWindow="-110" windowWidth="19420" windowHeight="103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TRATAMIENTO'!$B$2:$X$46</definedName>
    <definedName name="_xlnm.Print_Area" localSheetId="0">CONTEXTO!$B$2:$F$19</definedName>
    <definedName name="_xlnm.Print_Area" localSheetId="2">EVALUACION!$B$2:$L$62</definedName>
    <definedName name="_xlnm.Print_Area" localSheetId="3">'EVALUACION CON CONTROLES'!$B$2:$R$54</definedName>
    <definedName name="_xlnm.Print_Area" localSheetId="1">'IDENTIFICACION Y ANALISIS'!$B$2:$F$66</definedName>
    <definedName name="contratación">'IDENTIFICACION Y ANALISIS'!$B$39:$B$43</definedName>
    <definedName name="ejecución">'IDENTIFICACION Y ANALISIS'!$B$45:$B$66</definedName>
    <definedName name="OPCIONES">'ASIGNACION Y TRATAMIENTO'!$B$50:$B$52</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15" l="1"/>
  <c r="X12" i="6"/>
  <c r="X13" i="6"/>
  <c r="X14" i="6"/>
  <c r="X15" i="6"/>
  <c r="X16" i="6"/>
  <c r="X17" i="6"/>
  <c r="X18" i="6"/>
  <c r="X19" i="6"/>
  <c r="X20" i="6"/>
  <c r="X21" i="6"/>
  <c r="X22" i="6"/>
  <c r="X23" i="6"/>
  <c r="X24" i="6"/>
  <c r="X25" i="6"/>
  <c r="X26" i="6"/>
  <c r="X27" i="6"/>
  <c r="X28" i="6"/>
  <c r="W12" i="6"/>
  <c r="W13" i="6"/>
  <c r="W14" i="6"/>
  <c r="W15" i="6"/>
  <c r="W16" i="6"/>
  <c r="W17" i="6"/>
  <c r="W18" i="6"/>
  <c r="W19" i="6"/>
  <c r="W20" i="6"/>
  <c r="W21" i="6"/>
  <c r="W22" i="6"/>
  <c r="W23" i="6"/>
  <c r="W24" i="6"/>
  <c r="W25" i="6"/>
  <c r="W26" i="6"/>
  <c r="W27" i="6"/>
  <c r="W28" i="6"/>
  <c r="V12" i="6"/>
  <c r="V13" i="6"/>
  <c r="V14" i="6"/>
  <c r="V15" i="6"/>
  <c r="V16" i="6"/>
  <c r="V17" i="6"/>
  <c r="V18" i="6"/>
  <c r="V19" i="6"/>
  <c r="V20" i="6"/>
  <c r="V21" i="6"/>
  <c r="V22" i="6"/>
  <c r="V23" i="6"/>
  <c r="V24" i="6"/>
  <c r="V25" i="6"/>
  <c r="V26" i="6"/>
  <c r="V27" i="6"/>
  <c r="V28" i="6"/>
  <c r="U12" i="6"/>
  <c r="U13" i="6"/>
  <c r="U14" i="6"/>
  <c r="U15" i="6"/>
  <c r="U16" i="6"/>
  <c r="U17" i="6"/>
  <c r="U18" i="6"/>
  <c r="U19" i="6"/>
  <c r="U20" i="6"/>
  <c r="U21" i="6"/>
  <c r="U22" i="6"/>
  <c r="U23" i="6"/>
  <c r="U24" i="6"/>
  <c r="U25" i="6"/>
  <c r="U26" i="6"/>
  <c r="U27" i="6"/>
  <c r="U28" i="6"/>
  <c r="T12" i="6"/>
  <c r="T13" i="6"/>
  <c r="T14" i="6"/>
  <c r="T15" i="6"/>
  <c r="T16" i="6"/>
  <c r="T17" i="6"/>
  <c r="T18" i="6"/>
  <c r="T19" i="6"/>
  <c r="T20" i="6"/>
  <c r="T21" i="6"/>
  <c r="T22" i="6"/>
  <c r="T23" i="6"/>
  <c r="T24" i="6"/>
  <c r="T25" i="6"/>
  <c r="T26" i="6"/>
  <c r="T27" i="6"/>
  <c r="T28" i="6"/>
  <c r="S12" i="6"/>
  <c r="S13" i="6"/>
  <c r="S14" i="6"/>
  <c r="S15" i="6"/>
  <c r="S16" i="6"/>
  <c r="S17" i="6"/>
  <c r="S18" i="6"/>
  <c r="S19" i="6"/>
  <c r="S20" i="6"/>
  <c r="S21" i="6"/>
  <c r="S22" i="6"/>
  <c r="S23" i="6"/>
  <c r="S24" i="6"/>
  <c r="S25" i="6"/>
  <c r="S26" i="6"/>
  <c r="S27" i="6"/>
  <c r="S28" i="6"/>
  <c r="O12" i="6"/>
  <c r="O13" i="6"/>
  <c r="O14" i="6"/>
  <c r="O15" i="6"/>
  <c r="O16" i="6"/>
  <c r="O17" i="6"/>
  <c r="O18" i="6"/>
  <c r="O20" i="6"/>
  <c r="O21" i="6"/>
  <c r="O22" i="6"/>
  <c r="O23" i="6"/>
  <c r="O24" i="6"/>
  <c r="O25" i="6"/>
  <c r="O26" i="6"/>
  <c r="O27" i="6"/>
  <c r="O28" i="6"/>
  <c r="L17" i="15"/>
  <c r="L18" i="15"/>
  <c r="L19" i="15"/>
  <c r="L20" i="15"/>
  <c r="L21" i="15"/>
  <c r="L22" i="15"/>
  <c r="L23" i="15"/>
  <c r="L25" i="15"/>
  <c r="L27" i="15"/>
  <c r="L28" i="15"/>
  <c r="L29" i="15"/>
  <c r="L30" i="15"/>
  <c r="L31" i="15"/>
  <c r="L32" i="15"/>
  <c r="L33" i="15"/>
  <c r="L34" i="15"/>
  <c r="K17" i="15"/>
  <c r="K18" i="15"/>
  <c r="K19" i="15"/>
  <c r="K20" i="15"/>
  <c r="K21" i="15"/>
  <c r="K22" i="15"/>
  <c r="K23" i="15"/>
  <c r="K25" i="15"/>
  <c r="K27" i="15"/>
  <c r="K28" i="15"/>
  <c r="K29" i="15"/>
  <c r="K30" i="15"/>
  <c r="K31" i="15"/>
  <c r="K32" i="15"/>
  <c r="K33" i="15"/>
  <c r="K34" i="15"/>
  <c r="J17" i="15"/>
  <c r="J18" i="15"/>
  <c r="J19" i="15"/>
  <c r="J20" i="15"/>
  <c r="J21" i="15"/>
  <c r="J22" i="15"/>
  <c r="J23" i="15"/>
  <c r="J24" i="15"/>
  <c r="J25" i="15"/>
  <c r="J26" i="15"/>
  <c r="J27" i="15"/>
  <c r="J28" i="15"/>
  <c r="J29" i="15"/>
  <c r="J30" i="15"/>
  <c r="J31" i="15"/>
  <c r="J32" i="15"/>
  <c r="J33" i="15"/>
  <c r="J34" i="15"/>
  <c r="I17" i="15"/>
  <c r="I18" i="15"/>
  <c r="I19" i="15"/>
  <c r="I20" i="15"/>
  <c r="I21" i="15"/>
  <c r="I22" i="15"/>
  <c r="I23" i="15"/>
  <c r="I24" i="15"/>
  <c r="O19" i="6" s="1"/>
  <c r="I25" i="15"/>
  <c r="I26" i="15"/>
  <c r="K26" i="15" s="1"/>
  <c r="L26" i="15" s="1"/>
  <c r="I27" i="15"/>
  <c r="I28" i="15"/>
  <c r="I29" i="15"/>
  <c r="I30" i="15"/>
  <c r="I31" i="15"/>
  <c r="I32" i="15"/>
  <c r="I33" i="15"/>
  <c r="I34" i="15"/>
  <c r="K12" i="6"/>
  <c r="K13" i="6"/>
  <c r="K14" i="6"/>
  <c r="K15" i="6"/>
  <c r="K16" i="6"/>
  <c r="K17" i="6"/>
  <c r="K18" i="6"/>
  <c r="K20" i="6"/>
  <c r="K22" i="6"/>
  <c r="K23" i="6"/>
  <c r="K24" i="6"/>
  <c r="K25" i="6"/>
  <c r="K26" i="6"/>
  <c r="K27" i="6"/>
  <c r="K28" i="6"/>
  <c r="J12" i="6"/>
  <c r="J13" i="6"/>
  <c r="J14" i="6"/>
  <c r="J15" i="6"/>
  <c r="J16" i="6"/>
  <c r="J17" i="6"/>
  <c r="J18" i="6"/>
  <c r="J20" i="6"/>
  <c r="J22" i="6"/>
  <c r="J23" i="6"/>
  <c r="J24" i="6"/>
  <c r="J25" i="6"/>
  <c r="J26" i="6"/>
  <c r="J27" i="6"/>
  <c r="J28" i="6"/>
  <c r="I12" i="6"/>
  <c r="I13" i="6"/>
  <c r="I14" i="6"/>
  <c r="P14" i="6" s="1"/>
  <c r="I15" i="6"/>
  <c r="P15" i="6" s="1"/>
  <c r="I16" i="6"/>
  <c r="I17" i="6"/>
  <c r="I18" i="6"/>
  <c r="I19" i="6"/>
  <c r="I20" i="6"/>
  <c r="I21" i="6"/>
  <c r="I22" i="6"/>
  <c r="P22" i="6" s="1"/>
  <c r="I23" i="6"/>
  <c r="P23" i="6" s="1"/>
  <c r="I24" i="6"/>
  <c r="I25" i="6"/>
  <c r="I26" i="6"/>
  <c r="I27" i="6"/>
  <c r="I28" i="6"/>
  <c r="H12" i="6"/>
  <c r="H13" i="6"/>
  <c r="H14" i="6"/>
  <c r="H15" i="6"/>
  <c r="H16" i="6"/>
  <c r="H17" i="6"/>
  <c r="H18" i="6"/>
  <c r="H19" i="6"/>
  <c r="H20" i="6"/>
  <c r="H21" i="6"/>
  <c r="H22" i="6"/>
  <c r="H23" i="6"/>
  <c r="H24" i="6"/>
  <c r="H25" i="6"/>
  <c r="H26" i="6"/>
  <c r="H27" i="6"/>
  <c r="H28" i="6"/>
  <c r="P12" i="6"/>
  <c r="P13" i="6"/>
  <c r="P16" i="6"/>
  <c r="P17" i="6"/>
  <c r="P18" i="6"/>
  <c r="P19" i="6"/>
  <c r="P20" i="6"/>
  <c r="P21" i="6"/>
  <c r="P24" i="6"/>
  <c r="P25" i="6"/>
  <c r="P26" i="6"/>
  <c r="P27" i="6"/>
  <c r="P28" i="6"/>
  <c r="J16" i="15"/>
  <c r="P11" i="6"/>
  <c r="N12" i="6"/>
  <c r="N13" i="6"/>
  <c r="N14" i="6"/>
  <c r="N15" i="6"/>
  <c r="N16" i="6"/>
  <c r="N17" i="6"/>
  <c r="N18" i="6"/>
  <c r="N19" i="6"/>
  <c r="N20" i="6"/>
  <c r="N21" i="6"/>
  <c r="N22" i="6"/>
  <c r="N23" i="6"/>
  <c r="N24" i="6"/>
  <c r="N25" i="6"/>
  <c r="N26" i="6"/>
  <c r="N27" i="6"/>
  <c r="N28" i="6"/>
  <c r="N11" i="6"/>
  <c r="G12" i="6"/>
  <c r="G13" i="6"/>
  <c r="G14" i="6"/>
  <c r="G15" i="6"/>
  <c r="G16" i="6"/>
  <c r="G17" i="6"/>
  <c r="G18" i="6"/>
  <c r="G19" i="6"/>
  <c r="G20" i="6"/>
  <c r="G21" i="6"/>
  <c r="G22" i="6"/>
  <c r="G23" i="6"/>
  <c r="G24" i="6"/>
  <c r="G25" i="6"/>
  <c r="G26" i="6"/>
  <c r="G27" i="6"/>
  <c r="G28" i="6"/>
  <c r="G11" i="6"/>
  <c r="D28" i="6"/>
  <c r="C28" i="6"/>
  <c r="E28" i="6" s="1"/>
  <c r="D27" i="6"/>
  <c r="C27" i="6"/>
  <c r="F27" i="6" s="1"/>
  <c r="D26" i="6"/>
  <c r="C26" i="6"/>
  <c r="E26" i="6" s="1"/>
  <c r="F25" i="6"/>
  <c r="E25" i="6"/>
  <c r="D25" i="6"/>
  <c r="C25" i="6"/>
  <c r="D24" i="6"/>
  <c r="C24" i="6"/>
  <c r="E24" i="6" s="1"/>
  <c r="F23" i="6"/>
  <c r="E23" i="6"/>
  <c r="D23" i="6"/>
  <c r="C23" i="6"/>
  <c r="D22" i="6"/>
  <c r="C22" i="6"/>
  <c r="E22" i="6" s="1"/>
  <c r="F21" i="6"/>
  <c r="E21" i="6"/>
  <c r="D21" i="6"/>
  <c r="C21" i="6"/>
  <c r="C34" i="15"/>
  <c r="B34" i="15"/>
  <c r="C23" i="15"/>
  <c r="C24" i="15"/>
  <c r="C25" i="15"/>
  <c r="C26" i="15"/>
  <c r="C27" i="15"/>
  <c r="C28" i="15"/>
  <c r="C29" i="15"/>
  <c r="C30" i="15"/>
  <c r="C31" i="15"/>
  <c r="C32" i="15"/>
  <c r="C33" i="15"/>
  <c r="B23" i="15"/>
  <c r="B24" i="15"/>
  <c r="B25" i="15"/>
  <c r="B26" i="15"/>
  <c r="B27" i="15"/>
  <c r="B28" i="15"/>
  <c r="B29" i="15"/>
  <c r="B30" i="15"/>
  <c r="B31" i="15"/>
  <c r="B32" i="15"/>
  <c r="B33" i="15"/>
  <c r="L24" i="11"/>
  <c r="K24" i="15" l="1"/>
  <c r="L24" i="15" s="1"/>
  <c r="F22" i="6"/>
  <c r="F24" i="6"/>
  <c r="F26" i="6"/>
  <c r="F28" i="6"/>
  <c r="E27" i="6"/>
  <c r="B6" i="6"/>
  <c r="I16" i="15"/>
  <c r="O11" i="6" s="1"/>
  <c r="C16" i="15"/>
  <c r="C11" i="6" s="1"/>
  <c r="F11" i="6" s="1"/>
  <c r="K17" i="11"/>
  <c r="J11" i="6" s="1"/>
  <c r="B18" i="15"/>
  <c r="D13" i="6" s="1"/>
  <c r="C18" i="15"/>
  <c r="C13" i="6" s="1"/>
  <c r="B19" i="15"/>
  <c r="D14" i="6" s="1"/>
  <c r="C19" i="15"/>
  <c r="C14" i="6" s="1"/>
  <c r="B20" i="15"/>
  <c r="D15" i="6" s="1"/>
  <c r="C20" i="15"/>
  <c r="C15" i="6" s="1"/>
  <c r="B21" i="15"/>
  <c r="D16" i="6" s="1"/>
  <c r="C21" i="15"/>
  <c r="C16" i="6" s="1"/>
  <c r="B22" i="15"/>
  <c r="D17" i="6" s="1"/>
  <c r="C22" i="15"/>
  <c r="C17" i="6" s="1"/>
  <c r="D18" i="6"/>
  <c r="C18" i="6"/>
  <c r="D19" i="6"/>
  <c r="C19" i="6"/>
  <c r="D20" i="6"/>
  <c r="C20" i="6"/>
  <c r="B17" i="15"/>
  <c r="D12" i="6" s="1"/>
  <c r="C17" i="15"/>
  <c r="C12" i="6" s="1"/>
  <c r="K35" i="11"/>
  <c r="L35" i="11" s="1"/>
  <c r="K34" i="11"/>
  <c r="L34" i="11" s="1"/>
  <c r="K33" i="11"/>
  <c r="L33" i="11" s="1"/>
  <c r="K32" i="11"/>
  <c r="K31" i="11"/>
  <c r="K30" i="11"/>
  <c r="L30" i="11" s="1"/>
  <c r="K29" i="11"/>
  <c r="L29" i="11" s="1"/>
  <c r="K28" i="11"/>
  <c r="L28" i="11" s="1"/>
  <c r="K27" i="11"/>
  <c r="K26" i="11"/>
  <c r="K25" i="11"/>
  <c r="K23" i="11"/>
  <c r="L23" i="11" s="1"/>
  <c r="K22" i="11"/>
  <c r="L22" i="11" s="1"/>
  <c r="K21" i="11"/>
  <c r="L21" i="11" s="1"/>
  <c r="K20" i="11"/>
  <c r="L20" i="11" s="1"/>
  <c r="K19" i="11"/>
  <c r="K18" i="11"/>
  <c r="B16" i="15"/>
  <c r="D11" i="6" s="1"/>
  <c r="X11" i="6"/>
  <c r="W11" i="6"/>
  <c r="V11" i="6"/>
  <c r="U11" i="6"/>
  <c r="T11" i="6"/>
  <c r="S11" i="6"/>
  <c r="I11" i="6"/>
  <c r="H11" i="6"/>
  <c r="L27" i="11" l="1"/>
  <c r="K21" i="6" s="1"/>
  <c r="J21" i="6"/>
  <c r="L25" i="11"/>
  <c r="K19" i="6" s="1"/>
  <c r="J19" i="6"/>
  <c r="Q17" i="6"/>
  <c r="L26" i="11"/>
  <c r="L19" i="11"/>
  <c r="L18" i="11"/>
  <c r="F18" i="6"/>
  <c r="E18" i="6"/>
  <c r="E17" i="6"/>
  <c r="F17" i="6"/>
  <c r="F20" i="6"/>
  <c r="E20" i="6"/>
  <c r="F19" i="6"/>
  <c r="E19" i="6"/>
  <c r="L31" i="11"/>
  <c r="Q20" i="6"/>
  <c r="Q16" i="6"/>
  <c r="E11" i="6"/>
  <c r="Q14" i="6"/>
  <c r="Q13" i="6"/>
  <c r="Q25" i="6"/>
  <c r="Q28" i="6"/>
  <c r="L32" i="11"/>
  <c r="E12" i="6"/>
  <c r="F12" i="6"/>
  <c r="E16" i="6"/>
  <c r="F16" i="6"/>
  <c r="F15" i="6"/>
  <c r="E15" i="6"/>
  <c r="F14" i="6"/>
  <c r="E14" i="6"/>
  <c r="E13" i="6"/>
  <c r="F13" i="6"/>
  <c r="K16" i="15"/>
  <c r="Q11" i="6" s="1"/>
  <c r="Q24" i="6"/>
  <c r="L17" i="11"/>
  <c r="K11" i="6" s="1"/>
  <c r="R17" i="6" l="1"/>
  <c r="R26" i="6"/>
  <c r="Q26" i="6"/>
  <c r="R22" i="6"/>
  <c r="Q22" i="6"/>
  <c r="R27" i="6"/>
  <c r="Q27" i="6"/>
  <c r="R21" i="6"/>
  <c r="Q21" i="6"/>
  <c r="R23" i="6"/>
  <c r="Q23" i="6"/>
  <c r="R12" i="6"/>
  <c r="Q12" i="6"/>
  <c r="R28" i="6"/>
  <c r="R19" i="6"/>
  <c r="Q19" i="6"/>
  <c r="R15" i="6"/>
  <c r="Q15" i="6"/>
  <c r="R18" i="6"/>
  <c r="Q18" i="6"/>
  <c r="R13" i="6"/>
  <c r="R25" i="6"/>
  <c r="R14" i="6"/>
  <c r="R16" i="6"/>
  <c r="R20" i="6"/>
  <c r="L16" i="15"/>
  <c r="R11" i="6" s="1"/>
  <c r="R24" i="6"/>
</calcChain>
</file>

<file path=xl/sharedStrings.xml><?xml version="1.0" encoding="utf-8"?>
<sst xmlns="http://schemas.openxmlformats.org/spreadsheetml/2006/main" count="648" uniqueCount="205">
  <si>
    <t>Catastrófico</t>
  </si>
  <si>
    <t>Moderado</t>
  </si>
  <si>
    <t>Probabilidad</t>
  </si>
  <si>
    <t>Impacto</t>
  </si>
  <si>
    <t>Regulatorios</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</si>
  <si>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</si>
  <si>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</si>
  <si>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</si>
  <si>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</si>
  <si>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</si>
  <si>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</si>
  <si>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</si>
  <si>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</si>
  <si>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</si>
  <si>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</si>
  <si>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</si>
  <si>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</si>
  <si>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</si>
  <si>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</si>
  <si>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</si>
  <si>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</si>
  <si>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</si>
  <si>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</si>
  <si>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</si>
  <si>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</si>
  <si>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</si>
  <si>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</si>
  <si>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</si>
  <si>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</si>
  <si>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</si>
  <si>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Sociales o Políticos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</si>
  <si>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</si>
  <si>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</si>
  <si>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</si>
  <si>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</si>
  <si>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</si>
  <si>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</si>
  <si>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</si>
  <si>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</si>
  <si>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</si>
  <si>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</si>
  <si>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</si>
  <si>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</si>
  <si>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</si>
  <si>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</si>
  <si>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</si>
  <si>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</si>
  <si>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</si>
  <si>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</si>
  <si>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</si>
  <si>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</si>
  <si>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</si>
  <si>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</si>
  <si>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</si>
  <si>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</si>
  <si>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</si>
  <si>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</si>
  <si>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</si>
  <si>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</si>
  <si>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Inadecuada identificación de las condiciones contractuales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</si>
  <si>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</si>
  <si>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</si>
  <si>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</si>
  <si>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</si>
  <si>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</si>
  <si>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</si>
  <si>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</si>
  <si>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</si>
  <si>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</si>
  <si>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</si>
  <si>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</si>
  <si>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</si>
  <si>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</si>
  <si>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</si>
  <si>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</si>
  <si>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</si>
  <si>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</si>
  <si>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</si>
  <si>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</si>
  <si>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</si>
  <si>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</si>
  <si>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</si>
  <si>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</si>
  <si>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</si>
  <si>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</si>
  <si>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</si>
  <si>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</si>
  <si>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</si>
  <si>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</si>
  <si>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</si>
  <si>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</si>
  <si>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</si>
  <si>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</si>
  <si>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</si>
  <si>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</si>
  <si>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</si>
  <si>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</si>
  <si>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</si>
  <si>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</si>
  <si>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</si>
  <si>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</si>
  <si>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</si>
  <si>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</si>
  <si>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</si>
  <si>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</si>
  <si>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</si>
  <si>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</si>
  <si>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Inadecuado análisis  económico estimativo del valor del contrato</t>
  </si>
  <si>
    <t>Falta de solicitud o solicitud tardía del registro  presupuestal</t>
  </si>
  <si>
    <t>Esta matriz es un documento anexo del Estudio Previo</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</si>
  <si>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</si>
  <si>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</si>
  <si>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</si>
  <si>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</si>
  <si>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</si>
  <si>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</si>
  <si>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</si>
  <si>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</si>
  <si>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Condiciones políticas: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</si>
  <si>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</si>
  <si>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</si>
  <si>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</si>
  <si>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</si>
  <si>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</si>
  <si>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</si>
  <si>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</si>
  <si>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</si>
  <si>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</si>
  <si>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</si>
  <si>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</si>
  <si>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que los tiempos previstos para la ejecución de la selección se tomen mas tiempo, llevando a demoras en la ejecución</t>
  </si>
  <si>
    <t>Se retrase la contratación y por ende el inicio de la ejecución del contrato</t>
  </si>
  <si>
    <t>Que se seleccione inadecuadamente un proponente que no cumpla con los requisitos adecuados para la ejecución del contrato</t>
  </si>
  <si>
    <t>Alcaldia Local</t>
  </si>
  <si>
    <t>Indeterminado durante la etapa precontractual</t>
  </si>
  <si>
    <t>En supervisión de las actividades precontractuales</t>
  </si>
  <si>
    <t>Etapa Precontractual</t>
  </si>
  <si>
    <t>Verificación de los reclamos y sus especificaciones relacionadas con el perfeccionamiento del contrato.</t>
  </si>
  <si>
    <t>De principio a fin de las actividades del contrato</t>
  </si>
  <si>
    <t xml:space="preserve">Seguimiento y revisión de los elementos necesarios para el desarrollo de cada actividad y sus fechas estimadas. </t>
  </si>
  <si>
    <t>Elaborado por</t>
  </si>
  <si>
    <t xml:space="preserve">Paola Andrea Quino Peña </t>
  </si>
  <si>
    <r>
      <rPr>
        <b/>
        <u/>
        <sz val="12"/>
        <rFont val="Garamond"/>
        <family val="1"/>
      </rPr>
      <t>Partícipes del Proceso de Contratación:</t>
    </r>
    <r>
      <rPr>
        <b/>
        <sz val="12"/>
        <rFont val="Garamond"/>
        <family val="1"/>
      </rPr>
      <t xml:space="preserve"> </t>
    </r>
    <r>
      <rPr>
        <sz val="12"/>
        <rFont val="Garamond"/>
        <family val="1"/>
      </rPr>
      <t xml:space="preserve">Agentes externos (Empresas prestadoras del servicio acorde con el objeto del contrato), agentes internos (Fondo de Desarrollo Local de Puente Aranda) </t>
    </r>
  </si>
  <si>
    <r>
      <t xml:space="preserve">Ciudadanía que se beneficia del Proceso de Contratación: </t>
    </r>
    <r>
      <rPr>
        <sz val="12"/>
        <rFont val="Garamond"/>
        <family val="1"/>
      </rPr>
      <t xml:space="preserve">Agentes internos (Fondo de Desarrollo Local de Puente Aranda) y comunidad de la Localidad de Puente Aranda </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</si>
  <si>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(Etapa de Ejecución).</t>
    </r>
  </si>
  <si>
    <r>
      <t>Condiciones geográficas y de acceso del lugar en el cual se debe cumplir el objeto del Proceso de Contratación</t>
    </r>
    <r>
      <rPr>
        <sz val="12"/>
        <rFont val="Garamond"/>
        <family val="1"/>
      </rPr>
      <t>: Para la ejecución del objeto del contrato, este se desarrollará en los limites geográficos de la localidad de Puente Aranda</t>
    </r>
  </si>
  <si>
    <r>
      <t xml:space="preserve">Normativa aplicable al objeto del Proceso de Contratación. </t>
    </r>
    <r>
      <rPr>
        <sz val="12"/>
        <rFont val="Garamond"/>
        <family val="1"/>
      </rPr>
      <t xml:space="preserve">Esto hace referencia en los documentos que soportan los estudios que abalan el objeto del contrato </t>
    </r>
    <r>
      <rPr>
        <b/>
        <sz val="12"/>
        <rFont val="Garamond"/>
        <family val="1"/>
      </rPr>
      <t xml:space="preserve">
</t>
    </r>
  </si>
  <si>
    <r>
      <t xml:space="preserve">Experiencia propia y de otras Entidades Estatales en Procesos de Contratación del mismo tipo: </t>
    </r>
    <r>
      <rPr>
        <sz val="12"/>
        <rFont val="Garamond"/>
        <family val="1"/>
      </rPr>
      <t xml:space="preserve">Como se referencia en el estudio del sector se encuentra definidos la contratación que ha realizado el Fondo de Desarrollo local de Puente Aranda, bajo el mismo tipo de contratación que se presenta en el actual </t>
    </r>
  </si>
  <si>
    <t xml:space="preserve">Categoría </t>
  </si>
  <si>
    <t>Casi cierto (ocurre en la mayoría de circunstancias)</t>
  </si>
  <si>
    <t>Categoría del Riesgo</t>
  </si>
  <si>
    <t>Profesional  de planeación</t>
  </si>
  <si>
    <t>Económicos</t>
  </si>
  <si>
    <t xml:space="preserve">Falta de profundidad en el estudio de sector no identificándose claramente aspectos de oferta y demanda </t>
  </si>
  <si>
    <t>Confabulación de los proponentes (Colusión)</t>
  </si>
  <si>
    <r>
      <t xml:space="preserve">Factores Ambientales: </t>
    </r>
    <r>
      <rPr>
        <sz val="12"/>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</si>
  <si>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2"/>
        <rFont val="Garamond"/>
        <family val="1"/>
      </rPr>
      <t>El estudio de sector cuenta con el analisis de la oferta y demanda para el proceso contractual, encontrando una amplia oferta de empresas privadas y públicas que prestan el servio</t>
    </r>
  </si>
  <si>
    <t>Baja participación comunitaria por Falta de difusión o desinterés</t>
  </si>
  <si>
    <t>Retrasos operativos por problemas logísticos o planificación</t>
  </si>
  <si>
    <t>Incumplimiento normativo en la ejecución de actividades en espacio publico por desconocimiento de requisitos</t>
  </si>
  <si>
    <t>Limitación de recursos por falta de presupuesto o personal insuficiente</t>
  </si>
  <si>
    <t>Emergencias locales por eventos inesperados</t>
  </si>
  <si>
    <t>Retrasos en la ejecución de actividades pedagógicas por limitaciones logísticas.</t>
  </si>
  <si>
    <t>Falta de disponibilidad de espacios adecuados para el desarrollo de actividades.</t>
  </si>
  <si>
    <t>Condiciones climáticas adversas que afecten la realización de actividades en campo.</t>
  </si>
  <si>
    <t>Accidentes durante la presentación (caídas de actores, golpes, cables, equipos).</t>
  </si>
  <si>
    <t>Aglomeraciones o desorden del público</t>
  </si>
  <si>
    <t>Reacciones negativas del público (rechazo, incomodidad, conflictos)</t>
  </si>
  <si>
    <t>Daño, pérdida o insuficiencia de materiales (escenografía, plantas, elementos pedagógicos)</t>
  </si>
  <si>
    <t>Lesiones a terceros durante la actividad</t>
  </si>
  <si>
    <t xml:space="preserve">Incumplimiento presupuestal, pérdida de oportunidades estratégicas, reasignación de recursos, costos adicionales con posible pérdida de condiciones favorables, demandas, conflictos contractuales, perdida de confianza en los oferentes, necesidad de reiniciar el proyecto, responsabilidad administrativa o penal. </t>
  </si>
  <si>
    <t>Que durante la ejecución del contrato no se desarrolle de acuerdo al anexo técnico</t>
  </si>
  <si>
    <t>Que no se presenten proponentes por que el valor estimado sea muy por debajo de los precios del mercado</t>
  </si>
  <si>
    <t xml:space="preserve">Que limiten la adecuada selección de proponentes y que los proponentes no alcancen a cumplir los requisitos habilitantes </t>
  </si>
  <si>
    <t>que no se defina adecuadamente el objeto del contrato y su relación con  el plan de desarrollo local.</t>
  </si>
  <si>
    <t>que no se puedan ejecutar las actividades de acuerdo al cronograma planteado</t>
  </si>
  <si>
    <t xml:space="preserve">que la imagen de ALPA se vea afectada por comentarios de la comunidad en redes sociales </t>
  </si>
  <si>
    <t>que no se pueda impactar a tola la población que se espera en la localidad</t>
  </si>
  <si>
    <t>que la población participante se vea afectada por la emergencia y no se pueda realizar la ejecución de actividades planteadas</t>
  </si>
  <si>
    <t>Elaboración e implementación de un Plan de Comunicaciones del Proyecto con segmentación de públicos (comunidades, administraciones, visitantes). Definición de metas de cobertura e indicadores de participación (%). Coordinación formal con líderes comunitarios, juntas de acción comunal y administraciones.</t>
  </si>
  <si>
    <t>Definición de protocolos de reprogramación.  Monitoreo diario de pronóstico meteorológico. Identificación de espacios alternos cubiertos.</t>
  </si>
  <si>
    <t>Elaboración de matriz de requisitos legales aplicables (SST, uso de espacio público, ambiental). Gestión de permisos escritos con entidades y administraciones. Validación jurídica previa de actividades.</t>
  </si>
  <si>
    <t>Presupuesto detallado con control de ejecución</t>
  </si>
  <si>
    <t xml:space="preserve">Planificación metodológica con tiempos estandarizados por actividad. Capacitación del equipo pedagógico. Ensayos previos del sketch. Ajustes dinámicos según flujo de público.
</t>
  </si>
  <si>
    <t>Gestión anticipada de convenios con centros comerciales y conjuntos. Evaluación previa mediante formatos de inspección de sitio. Inspección técnica del espacio (capacidad, accesos, riesgos). Adaptación de la escenografía al espacio disponible. Uso de espacios alternos definidos previamente.</t>
  </si>
  <si>
    <t>Afiliación a ARL y cumplimiento SG-SST. Procedimientos seguros de trabajo. Delimitación del área de actuación (cintas, señalización). Aseguramiento de cables y equipos.</t>
  </si>
  <si>
    <t>Personal logístico para control de flujo. Señalización de ingreso y salida. Distribución del público por zonas.</t>
  </si>
  <si>
    <t>Contratante</t>
  </si>
  <si>
    <t>Al momento de iniciar el contrato en la primera reunión tecnica</t>
  </si>
  <si>
    <t>Durante la ejecución del contrato</t>
  </si>
  <si>
    <t>80/20</t>
  </si>
  <si>
    <t>De acuerdo con la normatividad aplicable, metodología de construcción del proyecto y los profesionales, se garantiza el adecuado análisis económico que soporte el adecuado valor del contrato.</t>
  </si>
  <si>
    <t>De acuerdo con la normatividad aplicable, metodología de construcción del proyecto y los profesionales, en la documentación del proyecto se especifican de forma clara los requisitos habilitantes, los cuales son validados por profesionales jurídicos.</t>
  </si>
  <si>
    <t>De acuerdo con la normatividad aplicable, metodología de construcción del proyecto y los profesionales, en la documentación del proyecto se especifican de forma clara todos los lineamientos que soportan el proyecto, los cuales son validados por profesionales jurídicos, financieros, operativos.</t>
  </si>
  <si>
    <t>La evaluación de las ofertas y verificación de requisitos habilitantes se realiza a través de documentos formatos que reflejan la información de los proponentes, a su vez esta información es revisada por personal que validad de forma objetiva y metodológica el contenido de la evaluación</t>
  </si>
  <si>
    <t>De acuerdo a las responsabilidades del supervisor del contrato se revisan todas las observaciones dadas a la formulación y se responden dentro de los tiempo dispuesto a través de SECOP II</t>
  </si>
  <si>
    <t>Verificación de las ofertas con su composición en los valores especificados para las actividades del contrato y que estas se encuentren acordes con las definidas en el estudio de mercado</t>
  </si>
  <si>
    <t>Para la fase de la firma del contrato, ya se ha ejecutado todas las actividades de planeación, selección y verificación por las partes interesadas, además cuenta con la valoración de un comité interdisciplinario que ha revisado cada documento para asegurar su valides, y durante la fase de selección cada fase en realizada por el profesional de apoyo al proceso y validada por profesionales jurídicos, financieros, operativos.</t>
  </si>
  <si>
    <t>Elaboración de cronograma detallado. Revisión periódica de avance (seguimiento semanal). Definición de un plan de contingencia.</t>
  </si>
  <si>
    <t>Validación de Integración con el Plan de Emergencias local y definición de protocolos de respuesta y evacuación.</t>
  </si>
  <si>
    <t>Diseño de contenidos pedagógicos con enfoque diferencial e inclusivo. Capacitación a actores en manejo de grupos y comunicación asertiva. Supervisión en sitio por coordinador. Prueba piloto del sketch antes de la salida al publico. Revisión del guion.</t>
  </si>
  <si>
    <r>
      <t xml:space="preserve">Entorno socio ambiental: </t>
    </r>
    <r>
      <rPr>
        <sz val="12"/>
        <rFont val="Garamond"/>
        <family val="1"/>
      </rPr>
      <t xml:space="preserve">Existe aceptación por parte de la comunidad e interés en participar en dichas actividades. </t>
    </r>
  </si>
  <si>
    <r>
      <t>Suficiencia del presupuesto oficial del Proceso de Contratación:</t>
    </r>
    <r>
      <rPr>
        <sz val="12"/>
        <rFont val="Garamond"/>
        <family val="1"/>
      </rPr>
      <t xml:space="preserve"> El presupuesto definido dentro del plan de desarrollo local para el objeto del presente contrato es de $256.585.946 </t>
    </r>
  </si>
  <si>
    <r>
      <t xml:space="preserve">Objeto del Proceso de Contratación: </t>
    </r>
    <r>
      <rPr>
        <sz val="12"/>
        <rFont val="Garamond"/>
        <family val="1"/>
      </rPr>
      <t>“Prestar los servicios para el diseño e implementación de acciones de fortalecimiento comunitario en gestión del riesgo de desastres y adaptación al cambio climático en la localidad de Puente Aranda, mediante el desarrollo de estrategias pedagógicas y escénicas en espacios públicos, y la dotación de elementos institucionales orientados a mejorar las capacidades locales de prevención, preparación y respuesta ante emergencias, en el marco del Proyecto de Inversión 2370 - Puente Aranda Alerta ante Emergencias”</t>
    </r>
  </si>
  <si>
    <r>
      <t>Objeto Contractual:</t>
    </r>
    <r>
      <rPr>
        <sz val="18"/>
        <rFont val="Garamond"/>
        <family val="1"/>
      </rPr>
      <t xml:space="preserve"> “Prestar los servicios para el diseño e implementación de acciones de fortalecimiento comunitario en gestión del riesgo de desastres y adaptación al cambio climático en la localidad de Puente Aranda, mediante el desarrollo de estrategias pedagógicas y escénicas en espacios públicos, y la dotación de elementos institucionales orientados a mejorar las capacidades locales de prevención, preparación y respuesta ante emergencias, en el marco del Proyecto de Inversión 2370 - Puente Aranda Segura ante Emergencias”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</si>
</sst>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b/>
      <sz val="12"/>
      <color rgb="FFFF0D0D"/>
      <name val="Garamond"/>
      <family val="1"/>
    </font>
    <font>
      <b/>
      <sz val="12"/>
      <color rgb="FFFF0000"/>
      <name val="Garamond"/>
      <family val="1"/>
    </font>
    <font>
      <sz val="10"/>
      <name val="Arial"/>
      <family val="2"/>
    </font>
    <font>
      <sz val="10"/>
      <color theme="1"/>
      <name val="Garamond"/>
      <family val="1"/>
    </font>
    <font>
      <sz val="18"/>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rgb="FF000000"/>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4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1" xfId="0" applyFont="1" applyBorder="1" applyAlignment="1">
      <alignment horizontal="center" vertical="center" textRotation="90" wrapText="1"/>
    </xf>
    <xf numFmtId="0" fontId="7" fillId="0" borderId="34" xfId="0" applyFont="1" applyBorder="1" applyAlignment="1">
      <alignment horizontal="center" vertical="center" wrapText="1"/>
    </xf>
    <xf numFmtId="0" fontId="7" fillId="0" borderId="40" xfId="0" applyFont="1" applyBorder="1"/>
    <xf numFmtId="0" fontId="7" fillId="0" borderId="40"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29" xfId="0" applyFont="1" applyFill="1" applyBorder="1" applyAlignment="1">
      <alignment vertical="center" wrapText="1"/>
    </xf>
    <xf numFmtId="0" fontId="14" fillId="2" borderId="24"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1" xfId="0" applyFont="1" applyFill="1" applyBorder="1" applyAlignment="1">
      <alignment vertical="center" wrapText="1"/>
    </xf>
    <xf numFmtId="0" fontId="20" fillId="0" borderId="21"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3"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1" xfId="0" applyFont="1" applyBorder="1" applyAlignment="1">
      <alignment vertical="center"/>
    </xf>
    <xf numFmtId="0" fontId="16" fillId="0" borderId="22" xfId="0" applyFont="1" applyBorder="1" applyAlignment="1">
      <alignment vertical="center"/>
    </xf>
    <xf numFmtId="0" fontId="16" fillId="0" borderId="23" xfId="0" applyFont="1" applyBorder="1" applyAlignment="1">
      <alignment vertical="center"/>
    </xf>
    <xf numFmtId="0" fontId="20" fillId="2" borderId="24" xfId="0" applyFont="1" applyFill="1" applyBorder="1" applyAlignment="1">
      <alignment vertical="center" wrapText="1"/>
    </xf>
    <xf numFmtId="0" fontId="17" fillId="2" borderId="20" xfId="0" applyFont="1" applyFill="1" applyBorder="1" applyAlignment="1">
      <alignment vertical="center" wrapText="1"/>
    </xf>
    <xf numFmtId="0" fontId="20" fillId="0" borderId="14" xfId="0" applyFont="1" applyBorder="1" applyAlignment="1">
      <alignment vertical="center"/>
    </xf>
    <xf numFmtId="0" fontId="20" fillId="0" borderId="24" xfId="0" applyFont="1" applyBorder="1" applyAlignment="1">
      <alignment vertical="center" wrapText="1"/>
    </xf>
    <xf numFmtId="0" fontId="17" fillId="0" borderId="20"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6" xfId="0" applyFont="1" applyFill="1" applyBorder="1" applyAlignment="1">
      <alignment horizontal="center" vertical="center" wrapText="1"/>
    </xf>
    <xf numFmtId="0" fontId="22" fillId="4" borderId="27" xfId="0" applyFont="1" applyFill="1" applyBorder="1" applyAlignment="1">
      <alignment horizontal="center" vertical="center" wrapText="1"/>
    </xf>
    <xf numFmtId="0" fontId="22" fillId="4" borderId="28" xfId="0" applyFont="1" applyFill="1" applyBorder="1" applyAlignment="1">
      <alignment horizontal="center" vertical="center" wrapText="1"/>
    </xf>
    <xf numFmtId="0" fontId="17" fillId="0" borderId="3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4" xfId="0" applyFont="1" applyBorder="1" applyAlignment="1">
      <alignment horizontal="center" vertical="center" wrapText="1"/>
    </xf>
    <xf numFmtId="0" fontId="17" fillId="0" borderId="32" xfId="0" applyFont="1" applyBorder="1" applyAlignment="1">
      <alignment horizontal="left" vertical="center" wrapText="1"/>
    </xf>
    <xf numFmtId="0" fontId="20" fillId="0" borderId="3"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9" xfId="0" applyFont="1" applyBorder="1" applyAlignment="1">
      <alignment horizontal="left" vertical="center" wrapText="1"/>
    </xf>
    <xf numFmtId="0" fontId="17" fillId="0" borderId="9" xfId="0" applyFont="1" applyBorder="1" applyAlignment="1">
      <alignment horizontal="center" vertical="center" wrapText="1"/>
    </xf>
    <xf numFmtId="0" fontId="17" fillId="0" borderId="9" xfId="0" applyFont="1" applyBorder="1" applyAlignment="1">
      <alignment horizontal="center" vertical="center"/>
    </xf>
    <xf numFmtId="0" fontId="17" fillId="0" borderId="35" xfId="0" applyFont="1" applyBorder="1" applyAlignment="1">
      <alignment horizontal="center" vertical="center" wrapText="1"/>
    </xf>
    <xf numFmtId="0" fontId="20" fillId="0" borderId="36" xfId="0" applyFont="1" applyBorder="1"/>
    <xf numFmtId="0" fontId="20" fillId="0" borderId="37" xfId="0" applyFont="1" applyBorder="1"/>
    <xf numFmtId="0" fontId="20" fillId="0" borderId="38"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5"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17" fillId="0" borderId="30"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27" fillId="0" borderId="65" xfId="0" applyFont="1" applyBorder="1" applyAlignment="1">
      <alignment horizontal="left" vertical="center" wrapText="1"/>
    </xf>
    <xf numFmtId="0" fontId="27" fillId="0" borderId="66" xfId="0" applyFont="1" applyBorder="1" applyAlignment="1">
      <alignment horizontal="left" vertical="center" wrapText="1"/>
    </xf>
    <xf numFmtId="0" fontId="10" fillId="0" borderId="4" xfId="0" applyFont="1" applyBorder="1" applyAlignment="1">
      <alignment horizontal="center" vertical="center" wrapText="1"/>
    </xf>
    <xf numFmtId="0" fontId="17" fillId="0" borderId="5" xfId="0" applyFont="1" applyBorder="1" applyAlignment="1">
      <alignment vertical="center" wrapText="1"/>
    </xf>
    <xf numFmtId="0" fontId="16" fillId="0" borderId="71" xfId="0" applyFont="1" applyBorder="1" applyAlignment="1">
      <alignment vertical="center"/>
    </xf>
    <xf numFmtId="0" fontId="17" fillId="0" borderId="6" xfId="0" applyFont="1" applyBorder="1" applyAlignment="1">
      <alignment vertical="center" wrapText="1"/>
    </xf>
    <xf numFmtId="0" fontId="17" fillId="2" borderId="6" xfId="0" applyFont="1" applyFill="1" applyBorder="1" applyAlignment="1">
      <alignment vertical="center" wrapText="1"/>
    </xf>
    <xf numFmtId="0" fontId="22" fillId="4" borderId="72" xfId="0" applyFont="1" applyFill="1" applyBorder="1" applyAlignment="1">
      <alignment horizontal="center" vertical="center" wrapText="1"/>
    </xf>
    <xf numFmtId="0" fontId="22" fillId="4" borderId="73" xfId="0" applyFont="1" applyFill="1" applyBorder="1" applyAlignment="1">
      <alignment horizontal="center" vertical="center" wrapText="1"/>
    </xf>
    <xf numFmtId="0" fontId="4" fillId="4" borderId="7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31" xfId="0" applyFont="1" applyBorder="1" applyAlignment="1">
      <alignment horizontal="center" vertical="center" wrapText="1"/>
    </xf>
    <xf numFmtId="0" fontId="27" fillId="0" borderId="34" xfId="0" applyFont="1" applyBorder="1" applyAlignment="1">
      <alignment horizontal="center" vertical="center" wrapText="1"/>
    </xf>
    <xf numFmtId="0" fontId="27" fillId="0" borderId="19" xfId="0" applyFont="1" applyBorder="1" applyAlignment="1">
      <alignment horizontal="center" vertical="center" wrapText="1"/>
    </xf>
    <xf numFmtId="0" fontId="11" fillId="4" borderId="72" xfId="0" applyFont="1" applyFill="1" applyBorder="1" applyAlignment="1">
      <alignment horizontal="center" vertical="center" wrapText="1"/>
    </xf>
    <xf numFmtId="0" fontId="11" fillId="4" borderId="73" xfId="0" applyFont="1" applyFill="1" applyBorder="1" applyAlignment="1">
      <alignment horizontal="center" vertical="center" wrapText="1"/>
    </xf>
    <xf numFmtId="0" fontId="11" fillId="4" borderId="73" xfId="0" applyFont="1" applyFill="1" applyBorder="1" applyAlignment="1">
      <alignment horizontal="center" vertical="center" textRotation="90" wrapText="1"/>
    </xf>
    <xf numFmtId="0" fontId="11" fillId="4" borderId="74"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35"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35" xfId="0" applyFont="1" applyBorder="1" applyAlignment="1">
      <alignment horizontal="center" vertical="center" wrapText="1"/>
    </xf>
    <xf numFmtId="0" fontId="8" fillId="0" borderId="0" xfId="0" applyFont="1" applyAlignment="1">
      <alignment horizontal="left" vertical="center" wrapText="1"/>
    </xf>
    <xf numFmtId="0" fontId="14" fillId="0" borderId="32"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33" xfId="0" applyFont="1" applyBorder="1" applyAlignment="1">
      <alignment horizontal="left" vertical="top" wrapText="1"/>
    </xf>
    <xf numFmtId="0" fontId="14" fillId="0" borderId="9" xfId="0" applyFont="1" applyBorder="1" applyAlignment="1">
      <alignment horizontal="left" vertical="top" wrapText="1"/>
    </xf>
    <xf numFmtId="0" fontId="14" fillId="0" borderId="35" xfId="0" applyFont="1" applyBorder="1" applyAlignment="1">
      <alignment horizontal="left" vertical="top" wrapText="1"/>
    </xf>
    <xf numFmtId="0" fontId="5" fillId="0" borderId="3" xfId="0" applyFont="1" applyBorder="1" applyAlignment="1">
      <alignment horizontal="center"/>
    </xf>
    <xf numFmtId="0" fontId="14" fillId="0" borderId="26"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9" fillId="0" borderId="32"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2" xfId="0" applyFont="1" applyBorder="1" applyAlignment="1">
      <alignment horizontal="left" vertical="center" wrapText="1"/>
    </xf>
    <xf numFmtId="0" fontId="17" fillId="0" borderId="25" xfId="0" applyFont="1" applyBorder="1" applyAlignment="1">
      <alignment horizontal="left" vertical="center" wrapText="1"/>
    </xf>
    <xf numFmtId="0" fontId="17" fillId="0" borderId="43" xfId="0" applyFont="1" applyBorder="1" applyAlignment="1">
      <alignment horizontal="left" vertical="center" wrapText="1"/>
    </xf>
    <xf numFmtId="0" fontId="12" fillId="0" borderId="52"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0" borderId="60" xfId="0" applyFont="1" applyBorder="1" applyAlignment="1">
      <alignment horizontal="center" vertical="center"/>
    </xf>
    <xf numFmtId="0" fontId="12" fillId="0" borderId="0" xfId="0" applyFont="1" applyAlignment="1">
      <alignment horizontal="center" vertical="center"/>
    </xf>
    <xf numFmtId="0" fontId="12" fillId="0" borderId="59" xfId="0" applyFont="1" applyBorder="1" applyAlignment="1">
      <alignment horizontal="center" vertical="center"/>
    </xf>
    <xf numFmtId="0" fontId="12" fillId="0" borderId="55" xfId="0" applyFont="1" applyBorder="1" applyAlignment="1">
      <alignment horizontal="center" vertical="center"/>
    </xf>
    <xf numFmtId="0" fontId="12" fillId="0" borderId="48" xfId="0" applyFont="1" applyBorder="1" applyAlignment="1">
      <alignment horizontal="center" vertical="center"/>
    </xf>
    <xf numFmtId="0" fontId="12" fillId="0" borderId="56" xfId="0" applyFont="1" applyBorder="1" applyAlignment="1">
      <alignment horizontal="center" vertical="center"/>
    </xf>
    <xf numFmtId="0" fontId="17" fillId="0" borderId="44" xfId="0" applyFont="1" applyBorder="1" applyAlignment="1">
      <alignment horizontal="left" vertical="center" wrapText="1"/>
    </xf>
    <xf numFmtId="0" fontId="17" fillId="0" borderId="61" xfId="0" applyFont="1" applyBorder="1" applyAlignment="1">
      <alignment horizontal="left" vertical="center" wrapText="1"/>
    </xf>
    <xf numFmtId="0" fontId="16" fillId="0" borderId="71" xfId="0" applyFont="1" applyBorder="1" applyAlignment="1">
      <alignment vertical="center"/>
    </xf>
    <xf numFmtId="0" fontId="16" fillId="0" borderId="6" xfId="0" applyFont="1" applyBorder="1" applyAlignment="1">
      <alignment vertical="center"/>
    </xf>
    <xf numFmtId="0" fontId="16" fillId="0" borderId="71" xfId="0" applyFont="1" applyBorder="1" applyAlignment="1">
      <alignment horizontal="left" vertical="center"/>
    </xf>
    <xf numFmtId="0" fontId="16" fillId="0" borderId="6" xfId="0" applyFont="1" applyBorder="1" applyAlignment="1">
      <alignment horizontal="left" vertical="center"/>
    </xf>
    <xf numFmtId="0" fontId="14" fillId="2" borderId="39"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5"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45" xfId="0" applyFont="1" applyBorder="1" applyAlignment="1">
      <alignment horizontal="center"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4" fillId="0" borderId="36" xfId="0" applyFont="1" applyBorder="1" applyAlignment="1">
      <alignment horizontal="left" wrapText="1"/>
    </xf>
    <xf numFmtId="0" fontId="14" fillId="0" borderId="37"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5" fillId="0" borderId="62" xfId="0" applyFont="1" applyBorder="1" applyAlignment="1">
      <alignment horizontal="left" vertical="center" wrapText="1"/>
    </xf>
    <xf numFmtId="0" fontId="25" fillId="0" borderId="63" xfId="0" applyFont="1" applyBorder="1" applyAlignment="1">
      <alignment horizontal="left" vertical="center" wrapText="1"/>
    </xf>
    <xf numFmtId="0" fontId="25" fillId="0" borderId="64" xfId="0" applyFont="1" applyBorder="1" applyAlignment="1">
      <alignment horizontal="left" vertical="center" wrapText="1"/>
    </xf>
    <xf numFmtId="0" fontId="16" fillId="0" borderId="70" xfId="0" applyFont="1" applyBorder="1" applyAlignment="1">
      <alignment vertical="center"/>
    </xf>
    <xf numFmtId="0" fontId="16" fillId="0" borderId="5" xfId="0" applyFont="1" applyBorder="1" applyAlignment="1">
      <alignment vertical="center"/>
    </xf>
    <xf numFmtId="0" fontId="16" fillId="0" borderId="14" xfId="0" applyFont="1" applyBorder="1" applyAlignment="1">
      <alignment vertical="center"/>
    </xf>
    <xf numFmtId="0" fontId="16" fillId="0" borderId="12"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20"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20" fillId="6" borderId="3" xfId="0" applyFont="1" applyFill="1" applyBorder="1" applyAlignment="1">
      <alignment horizontal="center"/>
    </xf>
    <xf numFmtId="0" fontId="15" fillId="0" borderId="48" xfId="0" applyFont="1" applyBorder="1" applyAlignment="1">
      <alignment horizont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20" fillId="6" borderId="19" xfId="0" applyFont="1" applyFill="1" applyBorder="1" applyAlignment="1">
      <alignment horizontal="center"/>
    </xf>
    <xf numFmtId="0" fontId="20" fillId="0" borderId="19" xfId="0" applyFont="1" applyBorder="1" applyAlignment="1">
      <alignment horizontal="center" vertical="center" wrapText="1"/>
    </xf>
    <xf numFmtId="0" fontId="15" fillId="2" borderId="0" xfId="0" applyFont="1" applyFill="1" applyAlignment="1">
      <alignment horizontal="center"/>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14" fillId="0" borderId="49" xfId="0" applyFont="1" applyBorder="1" applyAlignment="1">
      <alignment horizontal="right" vertical="center" textRotation="90"/>
    </xf>
    <xf numFmtId="0" fontId="16" fillId="0" borderId="67" xfId="0" applyFont="1" applyBorder="1" applyAlignment="1">
      <alignment horizontal="left" vertical="center" wrapText="1"/>
    </xf>
    <xf numFmtId="0" fontId="16" fillId="0" borderId="63" xfId="0" applyFont="1" applyBorder="1" applyAlignment="1">
      <alignment horizontal="left" vertical="center" wrapText="1"/>
    </xf>
    <xf numFmtId="0" fontId="16" fillId="0" borderId="68" xfId="0" applyFont="1" applyBorder="1" applyAlignment="1">
      <alignment horizontal="left" vertical="center" wrapText="1"/>
    </xf>
    <xf numFmtId="0" fontId="14" fillId="0" borderId="0" xfId="0" applyFont="1" applyAlignment="1">
      <alignment horizontal="right" vertical="center" textRotation="90"/>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41" xfId="0" applyFont="1" applyBorder="1" applyAlignment="1">
      <alignment horizontal="left" vertical="center" wrapText="1"/>
    </xf>
    <xf numFmtId="0" fontId="16" fillId="0" borderId="24" xfId="0" applyFont="1" applyBorder="1" applyAlignment="1">
      <alignment horizontal="left" vertical="center" wrapText="1"/>
    </xf>
    <xf numFmtId="0" fontId="15" fillId="0" borderId="50"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21" fillId="4" borderId="45" xfId="0" applyFont="1" applyFill="1" applyBorder="1" applyAlignment="1">
      <alignment horizontal="center" vertical="center" wrapText="1"/>
    </xf>
    <xf numFmtId="0" fontId="21" fillId="4" borderId="46" xfId="0" applyFont="1" applyFill="1" applyBorder="1" applyAlignment="1">
      <alignment horizontal="center" vertical="center" wrapText="1"/>
    </xf>
    <xf numFmtId="0" fontId="21" fillId="4" borderId="51" xfId="0" applyFont="1" applyFill="1" applyBorder="1" applyAlignment="1">
      <alignment horizontal="center" vertical="center" wrapText="1"/>
    </xf>
    <xf numFmtId="0" fontId="13" fillId="0" borderId="45" xfId="0" applyFont="1" applyBorder="1" applyAlignment="1">
      <alignment horizontal="left" vertical="top" wrapText="1" readingOrder="1"/>
    </xf>
    <xf numFmtId="0" fontId="13" fillId="0" borderId="46" xfId="0" applyFont="1" applyBorder="1" applyAlignment="1">
      <alignment horizontal="left" vertical="top" wrapText="1" readingOrder="1"/>
    </xf>
    <xf numFmtId="0" fontId="13" fillId="0" borderId="47" xfId="0" applyFont="1" applyBorder="1" applyAlignment="1">
      <alignment horizontal="left" vertical="top" wrapText="1" readingOrder="1"/>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3" fillId="0" borderId="36" xfId="0" applyFont="1" applyBorder="1" applyAlignment="1">
      <alignment horizontal="center" vertical="center"/>
    </xf>
    <xf numFmtId="0" fontId="23" fillId="0" borderId="37" xfId="0" applyFont="1" applyBorder="1" applyAlignment="1">
      <alignment horizontal="center" vertical="center"/>
    </xf>
    <xf numFmtId="0" fontId="23" fillId="0" borderId="38" xfId="0" applyFont="1" applyBorder="1" applyAlignment="1">
      <alignment horizontal="center" vertical="center"/>
    </xf>
    <xf numFmtId="0" fontId="17" fillId="0" borderId="52" xfId="0" applyFont="1" applyBorder="1" applyAlignment="1">
      <alignment horizontal="left" vertical="center" wrapText="1"/>
    </xf>
    <xf numFmtId="0" fontId="17" fillId="0" borderId="54" xfId="0" applyFont="1" applyBorder="1" applyAlignment="1">
      <alignment horizontal="left" vertical="center" wrapText="1"/>
    </xf>
    <xf numFmtId="0" fontId="17" fillId="0" borderId="60" xfId="0" applyFont="1" applyBorder="1" applyAlignment="1">
      <alignment horizontal="left" vertical="center" wrapText="1"/>
    </xf>
    <xf numFmtId="0" fontId="17" fillId="0" borderId="59" xfId="0" applyFont="1" applyBorder="1" applyAlignment="1">
      <alignment horizontal="left" vertical="center" wrapText="1"/>
    </xf>
    <xf numFmtId="0" fontId="17" fillId="0" borderId="55" xfId="0" applyFont="1" applyBorder="1" applyAlignment="1">
      <alignment horizontal="left" vertical="center" wrapText="1"/>
    </xf>
    <xf numFmtId="0" fontId="17" fillId="0" borderId="56" xfId="0" applyFont="1" applyBorder="1" applyAlignment="1">
      <alignment horizontal="left" vertical="center" wrapText="1"/>
    </xf>
    <xf numFmtId="0" fontId="21" fillId="4" borderId="27" xfId="0" applyFont="1" applyFill="1" applyBorder="1" applyAlignment="1">
      <alignment horizontal="center" vertical="center" wrapText="1"/>
    </xf>
    <xf numFmtId="0" fontId="16" fillId="0" borderId="69" xfId="0" applyFont="1" applyBorder="1" applyAlignment="1">
      <alignment horizontal="left" vertical="center" wrapText="1"/>
    </xf>
    <xf numFmtId="0" fontId="16" fillId="0" borderId="9" xfId="0" applyFont="1" applyBorder="1" applyAlignment="1">
      <alignment horizontal="left" vertical="center" wrapText="1"/>
    </xf>
    <xf numFmtId="0" fontId="20" fillId="6" borderId="4" xfId="0" applyFont="1" applyFill="1" applyBorder="1" applyAlignment="1">
      <alignment horizontal="center"/>
    </xf>
    <xf numFmtId="0" fontId="20" fillId="6" borderId="24" xfId="0" applyFont="1" applyFill="1" applyBorder="1" applyAlignment="1">
      <alignment horizontal="center"/>
    </xf>
    <xf numFmtId="0" fontId="15" fillId="6" borderId="4" xfId="0" applyFont="1" applyFill="1" applyBorder="1" applyAlignment="1">
      <alignment horizontal="center" vertical="center"/>
    </xf>
    <xf numFmtId="0" fontId="15" fillId="6" borderId="24"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24" xfId="0" applyFont="1" applyBorder="1" applyAlignment="1">
      <alignment horizontal="center" vertical="center" wrapText="1"/>
    </xf>
    <xf numFmtId="0" fontId="20" fillId="9" borderId="24"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41" xfId="0" applyFont="1" applyFill="1" applyBorder="1" applyAlignment="1">
      <alignment horizontal="center" vertical="center"/>
    </xf>
    <xf numFmtId="0" fontId="20" fillId="7" borderId="24"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4"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24" xfId="0" applyFont="1" applyFill="1" applyBorder="1" applyAlignment="1">
      <alignment horizontal="center" vertical="center"/>
    </xf>
    <xf numFmtId="0" fontId="20" fillId="6" borderId="41" xfId="0" applyFont="1" applyFill="1" applyBorder="1" applyAlignment="1">
      <alignment horizontal="center"/>
    </xf>
    <xf numFmtId="0" fontId="20" fillId="9" borderId="41" xfId="0" applyFont="1" applyFill="1" applyBorder="1" applyAlignment="1">
      <alignment horizontal="center" vertical="center"/>
    </xf>
    <xf numFmtId="0" fontId="15" fillId="6" borderId="41" xfId="0" applyFont="1" applyFill="1" applyBorder="1" applyAlignment="1">
      <alignment horizontal="center" vertical="center" wrapText="1"/>
    </xf>
    <xf numFmtId="0" fontId="20" fillId="0" borderId="41" xfId="0" applyFont="1" applyBorder="1" applyAlignment="1">
      <alignment horizontal="center" vertical="center" wrapText="1"/>
    </xf>
    <xf numFmtId="0" fontId="20" fillId="8" borderId="41" xfId="0" applyFont="1" applyFill="1" applyBorder="1" applyAlignment="1">
      <alignment horizontal="center" vertical="center"/>
    </xf>
    <xf numFmtId="0" fontId="15" fillId="6" borderId="52" xfId="0" applyFont="1" applyFill="1" applyBorder="1" applyAlignment="1">
      <alignment horizontal="center" vertical="center" wrapText="1"/>
    </xf>
    <xf numFmtId="0" fontId="15" fillId="6" borderId="53" xfId="0" applyFont="1" applyFill="1" applyBorder="1" applyAlignment="1">
      <alignment horizontal="center" vertical="center" wrapText="1"/>
    </xf>
    <xf numFmtId="0" fontId="15" fillId="6" borderId="54" xfId="0" applyFont="1" applyFill="1" applyBorder="1" applyAlignment="1">
      <alignment horizontal="center" vertical="center" wrapText="1"/>
    </xf>
    <xf numFmtId="0" fontId="15" fillId="6" borderId="55" xfId="0" applyFont="1" applyFill="1" applyBorder="1" applyAlignment="1">
      <alignment horizontal="center" vertical="center" wrapText="1"/>
    </xf>
    <xf numFmtId="0" fontId="15" fillId="6" borderId="48"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25" xfId="0" applyFont="1" applyFill="1" applyBorder="1" applyAlignment="1">
      <alignment horizontal="center" vertical="center" wrapText="1"/>
    </xf>
    <xf numFmtId="0" fontId="15" fillId="6" borderId="41" xfId="0" applyFont="1" applyFill="1" applyBorder="1" applyAlignment="1">
      <alignment horizontal="center" vertical="center"/>
    </xf>
    <xf numFmtId="0" fontId="20" fillId="7" borderId="57" xfId="0" applyFont="1" applyFill="1" applyBorder="1" applyAlignment="1">
      <alignment horizontal="center" vertical="center"/>
    </xf>
    <xf numFmtId="0" fontId="20" fillId="7" borderId="58" xfId="0" applyFont="1" applyFill="1" applyBorder="1" applyAlignment="1">
      <alignment horizontal="center" vertical="center"/>
    </xf>
    <xf numFmtId="0" fontId="16" fillId="0" borderId="3" xfId="0" applyFont="1" applyBorder="1" applyAlignment="1">
      <alignment horizontal="center" vertical="center" wrapText="1"/>
    </xf>
    <xf numFmtId="0" fontId="15" fillId="2" borderId="48" xfId="0" applyFont="1" applyFill="1" applyBorder="1" applyAlignment="1">
      <alignment horizontal="center"/>
    </xf>
    <xf numFmtId="0" fontId="12" fillId="2" borderId="45" xfId="0" applyFont="1" applyFill="1" applyBorder="1" applyAlignment="1">
      <alignment horizontal="left" vertical="top" wrapText="1" readingOrder="1"/>
    </xf>
    <xf numFmtId="0" fontId="12" fillId="2" borderId="46" xfId="0" applyFont="1" applyFill="1" applyBorder="1" applyAlignment="1">
      <alignment horizontal="left" vertical="top" wrapText="1" readingOrder="1"/>
    </xf>
    <xf numFmtId="0" fontId="12" fillId="2" borderId="47"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7" fillId="0" borderId="31" xfId="0" applyFont="1" applyBorder="1" applyAlignment="1">
      <alignment horizontal="center" vertical="center" wrapText="1"/>
    </xf>
    <xf numFmtId="0" fontId="26" fillId="0" borderId="31" xfId="0" applyFont="1" applyBorder="1"/>
    <xf numFmtId="0" fontId="21" fillId="4" borderId="73" xfId="0" applyFont="1" applyFill="1" applyBorder="1" applyAlignment="1">
      <alignment horizontal="center" vertical="center" wrapText="1"/>
    </xf>
    <xf numFmtId="0" fontId="27" fillId="0" borderId="3" xfId="0" applyFont="1" applyBorder="1" applyAlignment="1">
      <alignment horizontal="center" vertical="center" wrapText="1"/>
    </xf>
    <xf numFmtId="0" fontId="26" fillId="0" borderId="3" xfId="0" applyFont="1" applyBorder="1"/>
    <xf numFmtId="0" fontId="16" fillId="0" borderId="31" xfId="0" applyFont="1" applyBorder="1" applyAlignment="1">
      <alignment horizontal="center" vertical="center" wrapText="1"/>
    </xf>
    <xf numFmtId="0" fontId="22" fillId="4" borderId="73" xfId="0" applyFont="1" applyFill="1" applyBorder="1" applyAlignment="1">
      <alignment horizontal="center"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xf numFmtId="0" fontId="25" fillId="0" borderId="0" xfId="0" applyFont="1"/>
    <xf numFmtId="0" fontId="16" fillId="0" borderId="9" xfId="0" applyFont="1" applyBorder="1" applyAlignment="1">
      <alignment horizontal="center" vertical="center" wrapText="1"/>
    </xf>
    <xf numFmtId="0" fontId="20" fillId="0" borderId="9" xfId="0" applyFont="1" applyBorder="1" applyAlignment="1">
      <alignment horizontal="center" vertical="center" wrapText="1"/>
    </xf>
    <xf numFmtId="0" fontId="17" fillId="0" borderId="54" xfId="0" applyFont="1" applyBorder="1" applyAlignment="1">
      <alignment horizontal="left" vertical="center"/>
    </xf>
    <xf numFmtId="0" fontId="17" fillId="0" borderId="60" xfId="0" applyFont="1" applyBorder="1" applyAlignment="1">
      <alignment horizontal="left" vertical="center"/>
    </xf>
    <xf numFmtId="0" fontId="17" fillId="0" borderId="59" xfId="0" applyFont="1" applyBorder="1" applyAlignment="1">
      <alignment horizontal="left" vertical="center"/>
    </xf>
    <xf numFmtId="0" fontId="17" fillId="0" borderId="55" xfId="0" applyFont="1" applyBorder="1" applyAlignment="1">
      <alignment horizontal="left" vertical="center"/>
    </xf>
    <xf numFmtId="0" fontId="17" fillId="0" borderId="56" xfId="0" applyFont="1" applyBorder="1" applyAlignment="1">
      <alignment horizontal="left" vertical="center"/>
    </xf>
    <xf numFmtId="0" fontId="7" fillId="0" borderId="3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10" fillId="0" borderId="48"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0" fillId="0" borderId="59"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2" fillId="0" borderId="38" xfId="0" applyFont="1" applyBorder="1" applyAlignment="1">
      <alignment horizontal="left" vertical="top"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24" xfId="0" applyFont="1" applyFill="1" applyBorder="1" applyAlignment="1">
      <alignment horizontal="center" vertical="center"/>
    </xf>
  </cellXfs>
  <cellStyles count="1">
    <cellStyle name="Normal" xfId="0" builtinId="0"/>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zoomScale="85" zoomScaleNormal="85" zoomScalePageLayoutView="40" workbookViewId="0">
      <selection activeCell="B9" sqref="B9:F9"/>
    </sheetView>
  </sheetViews>
  <sheetFormatPr baseColWidth="10" defaultRowHeight="12.5" x14ac:dyDescent="0.25"/>
  <cols>
    <col min="1" max="1" width="2.7265625" customWidth="1"/>
    <col min="2" max="2" width="42" customWidth="1"/>
    <col min="3" max="3" width="71.453125" customWidth="1"/>
    <col min="4" max="4" width="36.7265625" customWidth="1"/>
    <col min="5" max="5" width="28.54296875" customWidth="1"/>
    <col min="6" max="6" width="35.81640625" customWidth="1"/>
    <col min="7" max="7" width="2.7265625" customWidth="1"/>
  </cols>
  <sheetData>
    <row r="1" spans="2:6" ht="14.25" customHeight="1" x14ac:dyDescent="0.25"/>
    <row r="2" spans="2:6" ht="84" customHeight="1" x14ac:dyDescent="0.25">
      <c r="B2" s="151"/>
      <c r="C2" s="161" t="s">
        <v>116</v>
      </c>
      <c r="D2" s="162"/>
      <c r="E2" s="163"/>
      <c r="F2" s="170" t="s">
        <v>129</v>
      </c>
    </row>
    <row r="3" spans="2:6" ht="42.75" customHeight="1" x14ac:dyDescent="0.25">
      <c r="B3" s="151"/>
      <c r="C3" s="164"/>
      <c r="D3" s="165"/>
      <c r="E3" s="166"/>
      <c r="F3" s="171"/>
    </row>
    <row r="4" spans="2:6" ht="41.25" customHeight="1" x14ac:dyDescent="0.25">
      <c r="B4" s="151"/>
      <c r="C4" s="167"/>
      <c r="D4" s="168"/>
      <c r="E4" s="169"/>
      <c r="F4" s="159"/>
    </row>
    <row r="5" spans="2:6" ht="37.5" customHeight="1" thickBot="1" x14ac:dyDescent="0.4">
      <c r="B5" s="11"/>
      <c r="C5" s="12"/>
      <c r="D5" s="12"/>
      <c r="E5" s="12"/>
      <c r="F5" s="12"/>
    </row>
    <row r="6" spans="2:6" ht="21" customHeight="1" thickBot="1" x14ac:dyDescent="0.4">
      <c r="B6" s="152" t="s">
        <v>106</v>
      </c>
      <c r="C6" s="153"/>
      <c r="D6" s="153"/>
      <c r="E6" s="153"/>
      <c r="F6" s="154"/>
    </row>
    <row r="7" spans="2:6" ht="78.75" customHeight="1" x14ac:dyDescent="0.25">
      <c r="B7" s="158" t="s">
        <v>117</v>
      </c>
      <c r="C7" s="159"/>
      <c r="D7" s="159"/>
      <c r="E7" s="159"/>
      <c r="F7" s="160"/>
    </row>
    <row r="8" spans="2:6" ht="58" customHeight="1" x14ac:dyDescent="0.25">
      <c r="B8" s="155" t="s">
        <v>203</v>
      </c>
      <c r="C8" s="156"/>
      <c r="D8" s="156"/>
      <c r="E8" s="156"/>
      <c r="F8" s="157"/>
    </row>
    <row r="9" spans="2:6" ht="34.5" customHeight="1" x14ac:dyDescent="0.25">
      <c r="B9" s="145" t="s">
        <v>142</v>
      </c>
      <c r="C9" s="146"/>
      <c r="D9" s="146"/>
      <c r="E9" s="146"/>
      <c r="F9" s="147"/>
    </row>
    <row r="10" spans="2:6" ht="36" customHeight="1" x14ac:dyDescent="0.25">
      <c r="B10" s="145" t="s">
        <v>143</v>
      </c>
      <c r="C10" s="146"/>
      <c r="D10" s="146"/>
      <c r="E10" s="146"/>
      <c r="F10" s="147"/>
    </row>
    <row r="11" spans="2:6" ht="72" customHeight="1" x14ac:dyDescent="0.25">
      <c r="B11" s="145" t="s">
        <v>144</v>
      </c>
      <c r="C11" s="146"/>
      <c r="D11" s="146"/>
      <c r="E11" s="146"/>
      <c r="F11" s="147"/>
    </row>
    <row r="12" spans="2:6" ht="34.5" customHeight="1" x14ac:dyDescent="0.25">
      <c r="B12" s="145" t="s">
        <v>202</v>
      </c>
      <c r="C12" s="146"/>
      <c r="D12" s="146"/>
      <c r="E12" s="146"/>
      <c r="F12" s="147"/>
    </row>
    <row r="13" spans="2:6" ht="44.25" customHeight="1" x14ac:dyDescent="0.25">
      <c r="B13" s="145" t="s">
        <v>145</v>
      </c>
      <c r="C13" s="146"/>
      <c r="D13" s="146"/>
      <c r="E13" s="146"/>
      <c r="F13" s="147"/>
    </row>
    <row r="14" spans="2:6" ht="26.25" customHeight="1" x14ac:dyDescent="0.25">
      <c r="B14" s="145" t="s">
        <v>201</v>
      </c>
      <c r="C14" s="146"/>
      <c r="D14" s="146"/>
      <c r="E14" s="146"/>
      <c r="F14" s="147"/>
    </row>
    <row r="15" spans="2:6" ht="22.5" customHeight="1" x14ac:dyDescent="0.25">
      <c r="B15" s="145" t="s">
        <v>118</v>
      </c>
      <c r="C15" s="146"/>
      <c r="D15" s="146"/>
      <c r="E15" s="146"/>
      <c r="F15" s="147"/>
    </row>
    <row r="16" spans="2:6" ht="33" customHeight="1" x14ac:dyDescent="0.25">
      <c r="B16" s="145" t="s">
        <v>155</v>
      </c>
      <c r="C16" s="146"/>
      <c r="D16" s="146"/>
      <c r="E16" s="146"/>
      <c r="F16" s="147"/>
    </row>
    <row r="17" spans="2:6" ht="36.75" customHeight="1" x14ac:dyDescent="0.25">
      <c r="B17" s="145" t="s">
        <v>156</v>
      </c>
      <c r="C17" s="146"/>
      <c r="D17" s="146"/>
      <c r="E17" s="146"/>
      <c r="F17" s="147"/>
    </row>
    <row r="18" spans="2:6" ht="26.25" customHeight="1" x14ac:dyDescent="0.25">
      <c r="B18" s="145" t="s">
        <v>146</v>
      </c>
      <c r="C18" s="146"/>
      <c r="D18" s="146"/>
      <c r="E18" s="146"/>
      <c r="F18" s="147"/>
    </row>
    <row r="19" spans="2:6" ht="36.65" customHeight="1" thickBot="1" x14ac:dyDescent="0.3">
      <c r="B19" s="148" t="s">
        <v>147</v>
      </c>
      <c r="C19" s="149"/>
      <c r="D19" s="149"/>
      <c r="E19" s="149"/>
      <c r="F19" s="150"/>
    </row>
    <row r="20" spans="2:6" ht="14.25" customHeight="1" x14ac:dyDescent="0.25">
      <c r="B20" s="6"/>
    </row>
    <row r="21" spans="2:6" x14ac:dyDescent="0.25">
      <c r="B21" s="7"/>
    </row>
    <row r="22" spans="2:6" ht="17.25" customHeight="1" x14ac:dyDescent="0.25">
      <c r="B22" s="144"/>
      <c r="C22" s="144"/>
      <c r="D22" s="144"/>
      <c r="E22" s="144"/>
      <c r="F22" s="144"/>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6"/>
  <sheetViews>
    <sheetView showGridLines="0" zoomScale="82" zoomScaleNormal="80" zoomScalePageLayoutView="85" workbookViewId="0">
      <selection activeCell="B66" sqref="B66"/>
    </sheetView>
  </sheetViews>
  <sheetFormatPr baseColWidth="10" defaultRowHeight="12.5" x14ac:dyDescent="0.25"/>
  <cols>
    <col min="1" max="1" width="5.26953125" customWidth="1"/>
    <col min="2" max="2" width="57.81640625" customWidth="1"/>
    <col min="3" max="3" width="105.26953125" customWidth="1"/>
    <col min="4" max="4" width="20" customWidth="1"/>
    <col min="5" max="5" width="23.453125" customWidth="1"/>
    <col min="6" max="6" width="31" customWidth="1"/>
  </cols>
  <sheetData>
    <row r="2" spans="2:6" ht="78" customHeight="1" x14ac:dyDescent="0.25">
      <c r="B2" s="151"/>
      <c r="C2" s="161" t="s">
        <v>115</v>
      </c>
      <c r="D2" s="162"/>
      <c r="E2" s="163"/>
      <c r="F2" s="170" t="s">
        <v>129</v>
      </c>
    </row>
    <row r="3" spans="2:6" ht="51" customHeight="1" x14ac:dyDescent="0.25">
      <c r="B3" s="151"/>
      <c r="C3" s="164"/>
      <c r="D3" s="165"/>
      <c r="E3" s="166"/>
      <c r="F3" s="171"/>
    </row>
    <row r="4" spans="2:6" ht="54" customHeight="1" x14ac:dyDescent="0.25">
      <c r="B4" s="151"/>
      <c r="C4" s="167"/>
      <c r="D4" s="168"/>
      <c r="E4" s="169"/>
      <c r="F4" s="159"/>
    </row>
    <row r="5" spans="2:6" ht="24.75" customHeight="1" thickBot="1" x14ac:dyDescent="0.4">
      <c r="B5" s="11"/>
      <c r="C5" s="12"/>
      <c r="D5" s="12"/>
      <c r="E5" s="12"/>
      <c r="F5" s="12"/>
    </row>
    <row r="6" spans="2:6" ht="18" customHeight="1" thickBot="1" x14ac:dyDescent="0.3">
      <c r="B6" s="183" t="s">
        <v>7</v>
      </c>
      <c r="C6" s="184"/>
      <c r="D6" s="184"/>
      <c r="E6" s="184"/>
      <c r="F6" s="185"/>
    </row>
    <row r="7" spans="2:6" ht="42.75" customHeight="1" x14ac:dyDescent="0.25">
      <c r="B7" s="186" t="s">
        <v>128</v>
      </c>
      <c r="C7" s="187"/>
      <c r="D7" s="187"/>
      <c r="E7" s="187"/>
      <c r="F7" s="187"/>
    </row>
    <row r="8" spans="2:6" ht="63" customHeight="1" x14ac:dyDescent="0.25">
      <c r="B8" s="188"/>
      <c r="C8" s="189"/>
      <c r="D8" s="189"/>
      <c r="E8" s="189"/>
      <c r="F8" s="189"/>
    </row>
    <row r="9" spans="2:6" ht="37.5" customHeight="1" x14ac:dyDescent="0.25">
      <c r="B9" s="188"/>
      <c r="C9" s="189"/>
      <c r="D9" s="189"/>
      <c r="E9" s="189"/>
      <c r="F9" s="189"/>
    </row>
    <row r="10" spans="2:6" ht="43.5" customHeight="1" x14ac:dyDescent="0.25">
      <c r="B10" s="188"/>
      <c r="C10" s="189"/>
      <c r="D10" s="189"/>
      <c r="E10" s="189"/>
      <c r="F10" s="189"/>
    </row>
    <row r="11" spans="2:6" ht="58.5" customHeight="1" x14ac:dyDescent="0.25">
      <c r="B11" s="188"/>
      <c r="C11" s="189"/>
      <c r="D11" s="189"/>
      <c r="E11" s="189"/>
      <c r="F11" s="189"/>
    </row>
    <row r="12" spans="2:6" ht="46.5" customHeight="1" x14ac:dyDescent="0.25">
      <c r="B12" s="188"/>
      <c r="C12" s="189"/>
      <c r="D12" s="189"/>
      <c r="E12" s="189"/>
      <c r="F12" s="189"/>
    </row>
    <row r="13" spans="2:6" ht="47.25" customHeight="1" x14ac:dyDescent="0.25">
      <c r="B13" s="188"/>
      <c r="C13" s="189"/>
      <c r="D13" s="189"/>
      <c r="E13" s="189"/>
      <c r="F13" s="189"/>
    </row>
    <row r="14" spans="2:6" ht="22.5" customHeight="1" thickBot="1" x14ac:dyDescent="0.3">
      <c r="B14" s="190"/>
      <c r="C14" s="191"/>
      <c r="D14" s="191"/>
      <c r="E14" s="191"/>
      <c r="F14" s="191"/>
    </row>
    <row r="15" spans="2:6" ht="16.5" customHeight="1" thickBot="1" x14ac:dyDescent="0.3">
      <c r="B15" s="180" t="s">
        <v>89</v>
      </c>
      <c r="C15" s="181"/>
      <c r="D15" s="181"/>
      <c r="E15" s="181"/>
      <c r="F15" s="182"/>
    </row>
    <row r="16" spans="2:6" ht="127.5" customHeight="1" x14ac:dyDescent="0.25">
      <c r="B16" s="192" t="s">
        <v>124</v>
      </c>
      <c r="C16" s="193"/>
      <c r="D16" s="193"/>
      <c r="E16" s="193"/>
      <c r="F16" s="194"/>
    </row>
    <row r="17" spans="2:6" ht="19.5" customHeight="1" x14ac:dyDescent="0.25">
      <c r="B17" s="42"/>
      <c r="C17" s="43" t="s">
        <v>35</v>
      </c>
      <c r="D17" s="178" t="s">
        <v>33</v>
      </c>
      <c r="E17" s="178" t="s">
        <v>34</v>
      </c>
      <c r="F17" s="176" t="s">
        <v>32</v>
      </c>
    </row>
    <row r="18" spans="2:6" ht="21" customHeight="1" x14ac:dyDescent="0.25">
      <c r="B18" s="42"/>
      <c r="C18" s="43" t="s">
        <v>65</v>
      </c>
      <c r="D18" s="179"/>
      <c r="E18" s="179"/>
      <c r="F18" s="177"/>
    </row>
    <row r="19" spans="2:6" ht="18.75" customHeight="1" x14ac:dyDescent="0.3">
      <c r="B19" s="44" t="s">
        <v>36</v>
      </c>
      <c r="C19" s="45"/>
      <c r="D19" s="46" t="s">
        <v>67</v>
      </c>
      <c r="E19" s="47" t="s">
        <v>69</v>
      </c>
      <c r="F19" s="48" t="s">
        <v>31</v>
      </c>
    </row>
    <row r="20" spans="2:6" ht="18.75" customHeight="1" x14ac:dyDescent="0.3">
      <c r="B20" s="49" t="s">
        <v>37</v>
      </c>
      <c r="C20" s="50"/>
      <c r="D20" s="51" t="s">
        <v>67</v>
      </c>
      <c r="E20" s="52" t="s">
        <v>69</v>
      </c>
      <c r="F20" s="53" t="s">
        <v>31</v>
      </c>
    </row>
    <row r="21" spans="2:6" ht="18.75" customHeight="1" x14ac:dyDescent="0.3">
      <c r="B21" s="49" t="s">
        <v>107</v>
      </c>
      <c r="C21" s="50"/>
      <c r="D21" s="51" t="s">
        <v>67</v>
      </c>
      <c r="E21" s="52" t="s">
        <v>69</v>
      </c>
      <c r="F21" s="53" t="s">
        <v>152</v>
      </c>
    </row>
    <row r="22" spans="2:6" ht="18.75" customHeight="1" x14ac:dyDescent="0.3">
      <c r="B22" s="49" t="s">
        <v>38</v>
      </c>
      <c r="C22" s="50"/>
      <c r="D22" s="51" t="s">
        <v>67</v>
      </c>
      <c r="E22" s="52" t="s">
        <v>69</v>
      </c>
      <c r="F22" s="53" t="s">
        <v>31</v>
      </c>
    </row>
    <row r="23" spans="2:6" ht="18.75" customHeight="1" x14ac:dyDescent="0.3">
      <c r="B23" s="49" t="s">
        <v>61</v>
      </c>
      <c r="C23" s="50"/>
      <c r="D23" s="51" t="s">
        <v>67</v>
      </c>
      <c r="E23" s="52" t="s">
        <v>69</v>
      </c>
      <c r="F23" s="53" t="s">
        <v>31</v>
      </c>
    </row>
    <row r="24" spans="2:6" ht="18.75" customHeight="1" x14ac:dyDescent="0.3">
      <c r="B24" s="49" t="s">
        <v>40</v>
      </c>
      <c r="C24" s="50"/>
      <c r="D24" s="51" t="s">
        <v>67</v>
      </c>
      <c r="E24" s="52" t="s">
        <v>69</v>
      </c>
      <c r="F24" s="53" t="s">
        <v>31</v>
      </c>
    </row>
    <row r="25" spans="2:6" ht="18.75" customHeight="1" x14ac:dyDescent="0.3">
      <c r="B25" s="49" t="s">
        <v>153</v>
      </c>
      <c r="C25" s="50"/>
      <c r="D25" s="51" t="s">
        <v>67</v>
      </c>
      <c r="E25" s="52" t="s">
        <v>69</v>
      </c>
      <c r="F25" s="54" t="s">
        <v>152</v>
      </c>
    </row>
    <row r="26" spans="2:6" ht="18.75" customHeight="1" x14ac:dyDescent="0.3">
      <c r="B26" s="49" t="s">
        <v>39</v>
      </c>
      <c r="C26" s="50"/>
      <c r="D26" s="51" t="s">
        <v>67</v>
      </c>
      <c r="E26" s="52" t="s">
        <v>69</v>
      </c>
      <c r="F26" s="53" t="s">
        <v>31</v>
      </c>
    </row>
    <row r="27" spans="2:6" ht="18.75" customHeight="1" x14ac:dyDescent="0.3">
      <c r="B27" s="49" t="s">
        <v>59</v>
      </c>
      <c r="C27" s="50"/>
      <c r="D27" s="51" t="s">
        <v>67</v>
      </c>
      <c r="E27" s="52" t="s">
        <v>69</v>
      </c>
      <c r="F27" s="53" t="s">
        <v>31</v>
      </c>
    </row>
    <row r="28" spans="2:6" ht="18.75" customHeight="1" x14ac:dyDescent="0.3">
      <c r="B28" s="49" t="s">
        <v>41</v>
      </c>
      <c r="C28" s="50"/>
      <c r="D28" s="51" t="s">
        <v>68</v>
      </c>
      <c r="E28" s="52" t="s">
        <v>69</v>
      </c>
      <c r="F28" s="53" t="s">
        <v>31</v>
      </c>
    </row>
    <row r="29" spans="2:6" ht="18.75" customHeight="1" x14ac:dyDescent="0.3">
      <c r="B29" s="55" t="s">
        <v>42</v>
      </c>
      <c r="C29" s="56"/>
      <c r="D29" s="51" t="s">
        <v>68</v>
      </c>
      <c r="E29" s="57" t="s">
        <v>69</v>
      </c>
      <c r="F29" s="58" t="s">
        <v>31</v>
      </c>
    </row>
    <row r="30" spans="2:6" ht="24" customHeight="1" x14ac:dyDescent="0.25">
      <c r="B30" s="42"/>
      <c r="C30" s="43" t="s">
        <v>62</v>
      </c>
      <c r="D30" s="59"/>
      <c r="E30" s="59"/>
      <c r="F30" s="60"/>
    </row>
    <row r="31" spans="2:6" ht="19.5" customHeight="1" x14ac:dyDescent="0.3">
      <c r="B31" s="44" t="s">
        <v>44</v>
      </c>
      <c r="C31" s="61"/>
      <c r="D31" s="46" t="s">
        <v>67</v>
      </c>
      <c r="E31" s="47" t="s">
        <v>69</v>
      </c>
      <c r="F31" s="48" t="s">
        <v>31</v>
      </c>
    </row>
    <row r="32" spans="2:6" ht="19.5" customHeight="1" x14ac:dyDescent="0.3">
      <c r="B32" s="197" t="s">
        <v>43</v>
      </c>
      <c r="C32" s="173"/>
      <c r="D32" s="46" t="s">
        <v>67</v>
      </c>
      <c r="E32" s="47" t="s">
        <v>69</v>
      </c>
      <c r="F32" s="53" t="s">
        <v>31</v>
      </c>
    </row>
    <row r="33" spans="2:6" ht="19.5" customHeight="1" x14ac:dyDescent="0.3">
      <c r="B33" s="197" t="s">
        <v>60</v>
      </c>
      <c r="C33" s="173"/>
      <c r="D33" s="46" t="s">
        <v>67</v>
      </c>
      <c r="E33" s="47" t="s">
        <v>69</v>
      </c>
      <c r="F33" s="53" t="s">
        <v>31</v>
      </c>
    </row>
    <row r="34" spans="2:6" ht="19.5" customHeight="1" x14ac:dyDescent="0.3">
      <c r="B34" s="49" t="s">
        <v>45</v>
      </c>
      <c r="C34" s="62"/>
      <c r="D34" s="46" t="s">
        <v>67</v>
      </c>
      <c r="E34" s="47" t="s">
        <v>69</v>
      </c>
      <c r="F34" s="53" t="s">
        <v>31</v>
      </c>
    </row>
    <row r="35" spans="2:6" ht="19.5" customHeight="1" x14ac:dyDescent="0.3">
      <c r="B35" s="49" t="s">
        <v>46</v>
      </c>
      <c r="C35" s="62"/>
      <c r="D35" s="46" t="s">
        <v>67</v>
      </c>
      <c r="E35" s="47" t="s">
        <v>69</v>
      </c>
      <c r="F35" s="53" t="s">
        <v>31</v>
      </c>
    </row>
    <row r="36" spans="2:6" ht="19.5" customHeight="1" x14ac:dyDescent="0.3">
      <c r="B36" s="197" t="s">
        <v>154</v>
      </c>
      <c r="C36" s="173"/>
      <c r="D36" s="46" t="s">
        <v>67</v>
      </c>
      <c r="E36" s="47" t="s">
        <v>69</v>
      </c>
      <c r="F36" s="53" t="s">
        <v>31</v>
      </c>
    </row>
    <row r="37" spans="2:6" ht="19.5" customHeight="1" x14ac:dyDescent="0.3">
      <c r="B37" s="199" t="s">
        <v>47</v>
      </c>
      <c r="C37" s="200"/>
      <c r="D37" s="46" t="s">
        <v>67</v>
      </c>
      <c r="E37" s="47" t="s">
        <v>69</v>
      </c>
      <c r="F37" s="58" t="s">
        <v>31</v>
      </c>
    </row>
    <row r="38" spans="2:6" ht="23.25" customHeight="1" x14ac:dyDescent="0.25">
      <c r="B38" s="42"/>
      <c r="C38" s="43" t="s">
        <v>63</v>
      </c>
      <c r="D38" s="64"/>
      <c r="E38" s="64"/>
      <c r="F38" s="65"/>
    </row>
    <row r="39" spans="2:6" ht="19.5" customHeight="1" x14ac:dyDescent="0.3">
      <c r="B39" s="198" t="s">
        <v>110</v>
      </c>
      <c r="C39" s="196"/>
      <c r="D39" s="46" t="s">
        <v>66</v>
      </c>
      <c r="E39" s="47" t="s">
        <v>69</v>
      </c>
      <c r="F39" s="48" t="s">
        <v>31</v>
      </c>
    </row>
    <row r="40" spans="2:6" ht="19.5" customHeight="1" x14ac:dyDescent="0.3">
      <c r="B40" s="66" t="s">
        <v>48</v>
      </c>
      <c r="C40" s="62"/>
      <c r="D40" s="46" t="s">
        <v>66</v>
      </c>
      <c r="E40" s="47" t="s">
        <v>69</v>
      </c>
      <c r="F40" s="53" t="s">
        <v>31</v>
      </c>
    </row>
    <row r="41" spans="2:6" ht="19.5" customHeight="1" x14ac:dyDescent="0.3">
      <c r="B41" s="197" t="s">
        <v>108</v>
      </c>
      <c r="C41" s="173"/>
      <c r="D41" s="46" t="s">
        <v>66</v>
      </c>
      <c r="E41" s="47" t="s">
        <v>69</v>
      </c>
      <c r="F41" s="53" t="s">
        <v>31</v>
      </c>
    </row>
    <row r="42" spans="2:6" ht="19.5" customHeight="1" x14ac:dyDescent="0.3">
      <c r="B42" s="49" t="s">
        <v>46</v>
      </c>
      <c r="C42" s="62"/>
      <c r="D42" s="46" t="s">
        <v>66</v>
      </c>
      <c r="E42" s="47" t="s">
        <v>69</v>
      </c>
      <c r="F42" s="53" t="s">
        <v>31</v>
      </c>
    </row>
    <row r="43" spans="2:6" ht="19.5" customHeight="1" x14ac:dyDescent="0.3">
      <c r="B43" s="55" t="s">
        <v>49</v>
      </c>
      <c r="C43" s="63"/>
      <c r="D43" s="46" t="s">
        <v>66</v>
      </c>
      <c r="E43" s="47" t="s">
        <v>69</v>
      </c>
      <c r="F43" s="58" t="s">
        <v>31</v>
      </c>
    </row>
    <row r="44" spans="2:6" ht="23.25" customHeight="1" x14ac:dyDescent="0.25">
      <c r="B44" s="42"/>
      <c r="C44" s="43" t="s">
        <v>64</v>
      </c>
      <c r="D44" s="67"/>
      <c r="E44" s="67"/>
      <c r="F44" s="68"/>
    </row>
    <row r="45" spans="2:6" ht="19.5" customHeight="1" x14ac:dyDescent="0.3">
      <c r="B45" s="195" t="s">
        <v>50</v>
      </c>
      <c r="C45" s="196"/>
      <c r="D45" s="46" t="s">
        <v>68</v>
      </c>
      <c r="E45" s="47" t="s">
        <v>70</v>
      </c>
      <c r="F45" s="123" t="s">
        <v>152</v>
      </c>
    </row>
    <row r="46" spans="2:6" ht="19.5" customHeight="1" x14ac:dyDescent="0.3">
      <c r="B46" s="172" t="s">
        <v>51</v>
      </c>
      <c r="C46" s="173"/>
      <c r="D46" s="51" t="s">
        <v>68</v>
      </c>
      <c r="E46" s="52" t="s">
        <v>70</v>
      </c>
      <c r="F46" s="125" t="s">
        <v>152</v>
      </c>
    </row>
    <row r="47" spans="2:6" ht="19.5" customHeight="1" x14ac:dyDescent="0.3">
      <c r="B47" s="172" t="s">
        <v>52</v>
      </c>
      <c r="C47" s="173"/>
      <c r="D47" s="51" t="s">
        <v>68</v>
      </c>
      <c r="E47" s="52" t="s">
        <v>70</v>
      </c>
      <c r="F47" s="125" t="s">
        <v>152</v>
      </c>
    </row>
    <row r="48" spans="2:6" ht="19.5" customHeight="1" x14ac:dyDescent="0.3">
      <c r="B48" s="172" t="s">
        <v>53</v>
      </c>
      <c r="C48" s="173"/>
      <c r="D48" s="51" t="s">
        <v>68</v>
      </c>
      <c r="E48" s="52" t="s">
        <v>70</v>
      </c>
      <c r="F48" s="125" t="s">
        <v>30</v>
      </c>
    </row>
    <row r="49" spans="2:6" ht="19.5" customHeight="1" x14ac:dyDescent="0.3">
      <c r="B49" s="172" t="s">
        <v>54</v>
      </c>
      <c r="C49" s="173"/>
      <c r="D49" s="51" t="s">
        <v>68</v>
      </c>
      <c r="E49" s="52" t="s">
        <v>70</v>
      </c>
      <c r="F49" s="125" t="s">
        <v>152</v>
      </c>
    </row>
    <row r="50" spans="2:6" ht="19.5" customHeight="1" x14ac:dyDescent="0.3">
      <c r="B50" s="124" t="s">
        <v>55</v>
      </c>
      <c r="C50" s="62"/>
      <c r="D50" s="51" t="s">
        <v>68</v>
      </c>
      <c r="E50" s="52" t="s">
        <v>70</v>
      </c>
      <c r="F50" s="125" t="s">
        <v>152</v>
      </c>
    </row>
    <row r="51" spans="2:6" ht="21" customHeight="1" x14ac:dyDescent="0.3">
      <c r="B51" s="124" t="s">
        <v>56</v>
      </c>
      <c r="C51" s="62"/>
      <c r="D51" s="51" t="s">
        <v>67</v>
      </c>
      <c r="E51" s="52" t="s">
        <v>69</v>
      </c>
      <c r="F51" s="125" t="s">
        <v>152</v>
      </c>
    </row>
    <row r="52" spans="2:6" ht="19.5" customHeight="1" x14ac:dyDescent="0.3">
      <c r="B52" s="172" t="s">
        <v>57</v>
      </c>
      <c r="C52" s="173"/>
      <c r="D52" s="51" t="s">
        <v>66</v>
      </c>
      <c r="E52" s="52" t="s">
        <v>69</v>
      </c>
      <c r="F52" s="125" t="s">
        <v>152</v>
      </c>
    </row>
    <row r="53" spans="2:6" ht="19.5" customHeight="1" x14ac:dyDescent="0.3">
      <c r="B53" s="172" t="s">
        <v>58</v>
      </c>
      <c r="C53" s="173"/>
      <c r="D53" s="51" t="s">
        <v>67</v>
      </c>
      <c r="E53" s="52" t="s">
        <v>69</v>
      </c>
      <c r="F53" s="125" t="s">
        <v>31</v>
      </c>
    </row>
    <row r="54" spans="2:6" ht="19.5" customHeight="1" x14ac:dyDescent="0.3">
      <c r="B54" s="172" t="s">
        <v>157</v>
      </c>
      <c r="C54" s="173"/>
      <c r="D54" s="51" t="s">
        <v>67</v>
      </c>
      <c r="E54" s="52" t="s">
        <v>69</v>
      </c>
      <c r="F54" s="125" t="s">
        <v>31</v>
      </c>
    </row>
    <row r="55" spans="2:6" ht="19.5" customHeight="1" x14ac:dyDescent="0.3">
      <c r="B55" s="172" t="s">
        <v>158</v>
      </c>
      <c r="C55" s="173"/>
      <c r="D55" s="51" t="s">
        <v>68</v>
      </c>
      <c r="E55" s="52" t="s">
        <v>70</v>
      </c>
      <c r="F55" s="125" t="s">
        <v>4</v>
      </c>
    </row>
    <row r="56" spans="2:6" ht="19.5" customHeight="1" x14ac:dyDescent="0.3">
      <c r="B56" s="172" t="s">
        <v>164</v>
      </c>
      <c r="C56" s="173"/>
      <c r="D56" s="51" t="s">
        <v>68</v>
      </c>
      <c r="E56" s="52" t="s">
        <v>70</v>
      </c>
      <c r="F56" s="126" t="s">
        <v>31</v>
      </c>
    </row>
    <row r="57" spans="2:6" ht="19.5" customHeight="1" x14ac:dyDescent="0.3">
      <c r="B57" s="174" t="s">
        <v>159</v>
      </c>
      <c r="C57" s="175"/>
      <c r="D57" s="51" t="s">
        <v>68</v>
      </c>
      <c r="E57" s="52" t="s">
        <v>70</v>
      </c>
      <c r="F57" s="126" t="s">
        <v>31</v>
      </c>
    </row>
    <row r="58" spans="2:6" ht="19.5" customHeight="1" x14ac:dyDescent="0.3">
      <c r="B58" s="172" t="s">
        <v>160</v>
      </c>
      <c r="C58" s="173"/>
      <c r="D58" s="51" t="s">
        <v>68</v>
      </c>
      <c r="E58" s="52" t="s">
        <v>70</v>
      </c>
      <c r="F58" s="126" t="s">
        <v>31</v>
      </c>
    </row>
    <row r="59" spans="2:6" ht="19.5" customHeight="1" x14ac:dyDescent="0.3">
      <c r="B59" s="172" t="s">
        <v>161</v>
      </c>
      <c r="C59" s="173"/>
      <c r="D59" s="51" t="s">
        <v>67</v>
      </c>
      <c r="E59" s="52" t="s">
        <v>69</v>
      </c>
      <c r="F59" s="126" t="s">
        <v>31</v>
      </c>
    </row>
    <row r="60" spans="2:6" ht="19.5" customHeight="1" x14ac:dyDescent="0.3">
      <c r="B60" s="172" t="s">
        <v>162</v>
      </c>
      <c r="C60" s="173"/>
      <c r="D60" s="51" t="s">
        <v>67</v>
      </c>
      <c r="E60" s="52" t="s">
        <v>69</v>
      </c>
      <c r="F60" s="126" t="s">
        <v>31</v>
      </c>
    </row>
    <row r="61" spans="2:6" ht="19.5" customHeight="1" x14ac:dyDescent="0.3">
      <c r="B61" s="172" t="s">
        <v>163</v>
      </c>
      <c r="C61" s="173"/>
      <c r="D61" s="51" t="s">
        <v>67</v>
      </c>
      <c r="E61" s="52" t="s">
        <v>69</v>
      </c>
      <c r="F61" s="126" t="s">
        <v>31</v>
      </c>
    </row>
    <row r="62" spans="2:6" ht="19.5" customHeight="1" x14ac:dyDescent="0.3">
      <c r="B62" s="124" t="s">
        <v>165</v>
      </c>
      <c r="C62" s="50"/>
      <c r="D62" s="51" t="s">
        <v>67</v>
      </c>
      <c r="E62" s="52" t="s">
        <v>70</v>
      </c>
      <c r="F62" s="126" t="s">
        <v>31</v>
      </c>
    </row>
    <row r="63" spans="2:6" ht="19.5" customHeight="1" x14ac:dyDescent="0.3">
      <c r="B63" s="174" t="s">
        <v>166</v>
      </c>
      <c r="C63" s="175"/>
      <c r="D63" s="51" t="s">
        <v>68</v>
      </c>
      <c r="E63" s="52" t="s">
        <v>69</v>
      </c>
      <c r="F63" s="126" t="s">
        <v>31</v>
      </c>
    </row>
    <row r="64" spans="2:6" ht="19.5" customHeight="1" x14ac:dyDescent="0.3">
      <c r="B64" s="174" t="s">
        <v>167</v>
      </c>
      <c r="C64" s="175"/>
      <c r="D64" s="51" t="s">
        <v>67</v>
      </c>
      <c r="E64" s="52" t="s">
        <v>69</v>
      </c>
      <c r="F64" s="126" t="s">
        <v>31</v>
      </c>
    </row>
    <row r="65" spans="2:6" ht="19.5" customHeight="1" x14ac:dyDescent="0.3">
      <c r="B65" s="174" t="s">
        <v>168</v>
      </c>
      <c r="C65" s="175"/>
      <c r="D65" s="51" t="s">
        <v>67</v>
      </c>
      <c r="E65" s="52" t="s">
        <v>70</v>
      </c>
      <c r="F65" s="126" t="s">
        <v>31</v>
      </c>
    </row>
    <row r="66" spans="2:6" ht="19.5" customHeight="1" x14ac:dyDescent="0.3">
      <c r="B66" s="124" t="s">
        <v>169</v>
      </c>
      <c r="C66" s="50"/>
      <c r="D66" s="51" t="s">
        <v>67</v>
      </c>
      <c r="E66" s="52" t="s">
        <v>70</v>
      </c>
      <c r="F66" s="126" t="s">
        <v>31</v>
      </c>
    </row>
    <row r="71" spans="2:6" hidden="1" x14ac:dyDescent="0.25">
      <c r="B71" s="6" t="s">
        <v>68</v>
      </c>
    </row>
    <row r="72" spans="2:6" hidden="1" x14ac:dyDescent="0.25">
      <c r="B72" s="7" t="s">
        <v>66</v>
      </c>
    </row>
    <row r="73" spans="2:6" hidden="1" x14ac:dyDescent="0.25">
      <c r="B73" s="7" t="s">
        <v>67</v>
      </c>
    </row>
    <row r="74" spans="2:6" hidden="1" x14ac:dyDescent="0.25"/>
    <row r="75" spans="2:6" hidden="1" x14ac:dyDescent="0.25">
      <c r="B75" t="s">
        <v>69</v>
      </c>
    </row>
    <row r="76" spans="2:6" hidden="1" x14ac:dyDescent="0.25">
      <c r="B76" t="s">
        <v>70</v>
      </c>
    </row>
  </sheetData>
  <mergeCells count="34">
    <mergeCell ref="B63:C63"/>
    <mergeCell ref="B64:C64"/>
    <mergeCell ref="B65:C65"/>
    <mergeCell ref="B6:F6"/>
    <mergeCell ref="B7:F14"/>
    <mergeCell ref="B16:F16"/>
    <mergeCell ref="B46:C46"/>
    <mergeCell ref="B45:C45"/>
    <mergeCell ref="B41:C41"/>
    <mergeCell ref="B39:C39"/>
    <mergeCell ref="B32:C32"/>
    <mergeCell ref="B33:C33"/>
    <mergeCell ref="B36:C36"/>
    <mergeCell ref="B37:C37"/>
    <mergeCell ref="B47:C47"/>
    <mergeCell ref="B48:C48"/>
    <mergeCell ref="B49:C49"/>
    <mergeCell ref="C2:E4"/>
    <mergeCell ref="F2:F4"/>
    <mergeCell ref="B2:B4"/>
    <mergeCell ref="F17:F18"/>
    <mergeCell ref="E17:E18"/>
    <mergeCell ref="D17:D18"/>
    <mergeCell ref="B15:F15"/>
    <mergeCell ref="B52:C52"/>
    <mergeCell ref="B53:C53"/>
    <mergeCell ref="B54:C54"/>
    <mergeCell ref="B55:C55"/>
    <mergeCell ref="B56:C56"/>
    <mergeCell ref="B61:C61"/>
    <mergeCell ref="B58:C58"/>
    <mergeCell ref="B59:C59"/>
    <mergeCell ref="B60:C60"/>
    <mergeCell ref="B57:C57"/>
  </mergeCells>
  <phoneticPr fontId="1" type="noConversion"/>
  <dataValidations count="2">
    <dataValidation type="list" allowBlank="1" showInputMessage="1" showErrorMessage="1" sqref="D19:D29 D39:D43 D31:D37 D45:D66" xr:uid="{00000000-0002-0000-0100-000000000000}">
      <formula1>$B$71:$B$73</formula1>
    </dataValidation>
    <dataValidation type="list" allowBlank="1" showInputMessage="1" showErrorMessage="1" sqref="E19:E29 E39:E43 E31:E37 E45:E66" xr:uid="{00000000-0002-0000-0100-000001000000}">
      <formula1>$B$75:$B$76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7"/>
  <sheetViews>
    <sheetView showGridLines="0" zoomScale="56" zoomScaleNormal="70" zoomScalePageLayoutView="70" workbookViewId="0">
      <selection activeCell="O6" sqref="O6"/>
    </sheetView>
  </sheetViews>
  <sheetFormatPr baseColWidth="10" defaultRowHeight="13" x14ac:dyDescent="0.3"/>
  <cols>
    <col min="1" max="1" width="4.1796875" customWidth="1"/>
    <col min="2" max="2" width="41.453125" customWidth="1"/>
    <col min="3" max="3" width="25.1796875" customWidth="1"/>
    <col min="4" max="4" width="14.7265625" customWidth="1"/>
    <col min="5" max="5" width="12.453125" customWidth="1"/>
    <col min="6" max="6" width="18.26953125" customWidth="1"/>
    <col min="7" max="7" width="24.81640625" customWidth="1"/>
    <col min="8" max="8" width="42.36328125" style="10" customWidth="1"/>
    <col min="9" max="9" width="14.7265625" customWidth="1"/>
    <col min="10" max="10" width="11.81640625" customWidth="1"/>
    <col min="11" max="11" width="14" customWidth="1"/>
    <col min="12" max="12" width="15.26953125" style="4" customWidth="1"/>
    <col min="13" max="13" width="4.81640625" customWidth="1"/>
  </cols>
  <sheetData>
    <row r="1" spans="2:17" ht="12.5" x14ac:dyDescent="0.25">
      <c r="H1"/>
      <c r="L1"/>
    </row>
    <row r="2" spans="2:17" ht="48.75" customHeight="1" x14ac:dyDescent="0.25">
      <c r="B2" s="151"/>
      <c r="C2" s="161" t="s">
        <v>115</v>
      </c>
      <c r="D2" s="162"/>
      <c r="E2" s="162"/>
      <c r="F2" s="162"/>
      <c r="G2" s="162"/>
      <c r="H2" s="162"/>
      <c r="I2" s="162"/>
      <c r="J2" s="163"/>
      <c r="K2" s="242" t="s">
        <v>129</v>
      </c>
      <c r="L2" s="243"/>
    </row>
    <row r="3" spans="2:17" ht="42" customHeight="1" x14ac:dyDescent="0.25">
      <c r="B3" s="151"/>
      <c r="C3" s="164"/>
      <c r="D3" s="165"/>
      <c r="E3" s="165"/>
      <c r="F3" s="165"/>
      <c r="G3" s="165"/>
      <c r="H3" s="165"/>
      <c r="I3" s="165"/>
      <c r="J3" s="166"/>
      <c r="K3" s="244"/>
      <c r="L3" s="245"/>
    </row>
    <row r="4" spans="2:17" ht="36.75" customHeight="1" x14ac:dyDescent="0.25">
      <c r="B4" s="151"/>
      <c r="C4" s="167"/>
      <c r="D4" s="168"/>
      <c r="E4" s="168"/>
      <c r="F4" s="168"/>
      <c r="G4" s="168"/>
      <c r="H4" s="168"/>
      <c r="I4" s="168"/>
      <c r="J4" s="169"/>
      <c r="K4" s="246"/>
      <c r="L4" s="247"/>
    </row>
    <row r="5" spans="2:17" ht="24.75" customHeight="1" thickBot="1" x14ac:dyDescent="0.4">
      <c r="C5" s="11"/>
      <c r="D5" s="12"/>
      <c r="E5" s="12"/>
      <c r="F5" s="12"/>
      <c r="G5" s="12"/>
      <c r="H5"/>
      <c r="L5"/>
    </row>
    <row r="6" spans="2:17" ht="104" customHeight="1" thickBot="1" x14ac:dyDescent="0.3">
      <c r="B6" s="233" t="s">
        <v>204</v>
      </c>
      <c r="C6" s="234"/>
      <c r="D6" s="234"/>
      <c r="E6" s="234"/>
      <c r="F6" s="234"/>
      <c r="G6" s="234"/>
      <c r="H6" s="234"/>
      <c r="I6" s="234"/>
      <c r="J6" s="234"/>
      <c r="K6" s="234"/>
      <c r="L6" s="235"/>
      <c r="M6" s="1"/>
      <c r="N6" s="1"/>
      <c r="O6" s="1"/>
      <c r="P6" s="1"/>
      <c r="Q6" s="1"/>
    </row>
    <row r="7" spans="2:17" ht="24.75" customHeight="1" x14ac:dyDescent="0.25">
      <c r="B7" s="239" t="s">
        <v>89</v>
      </c>
      <c r="C7" s="240"/>
      <c r="D7" s="240"/>
      <c r="E7" s="240"/>
      <c r="F7" s="240"/>
      <c r="G7" s="240"/>
      <c r="H7" s="240"/>
      <c r="I7" s="240"/>
      <c r="J7" s="240"/>
      <c r="K7" s="240"/>
      <c r="L7" s="241"/>
    </row>
    <row r="8" spans="2:17" ht="18" customHeight="1" x14ac:dyDescent="0.35">
      <c r="B8" s="114" t="s">
        <v>127</v>
      </c>
      <c r="C8" s="115"/>
      <c r="D8" s="115"/>
      <c r="E8" s="115"/>
      <c r="F8" s="115"/>
      <c r="G8" s="115"/>
      <c r="H8" s="115"/>
      <c r="I8" s="115"/>
      <c r="J8" s="115"/>
      <c r="K8" s="115"/>
      <c r="L8" s="116"/>
    </row>
    <row r="9" spans="2:17" ht="15.5" x14ac:dyDescent="0.35">
      <c r="B9" s="114" t="s">
        <v>125</v>
      </c>
      <c r="C9" s="117"/>
      <c r="D9" s="117"/>
      <c r="E9" s="117"/>
      <c r="F9" s="117"/>
      <c r="G9" s="117"/>
      <c r="H9" s="117"/>
      <c r="I9" s="118"/>
      <c r="J9" s="117"/>
      <c r="K9" s="117"/>
      <c r="L9" s="119"/>
    </row>
    <row r="10" spans="2:17" ht="15.5" x14ac:dyDescent="0.35">
      <c r="B10" s="114" t="s">
        <v>120</v>
      </c>
      <c r="C10" s="117"/>
      <c r="D10" s="117"/>
      <c r="E10" s="117"/>
      <c r="F10" s="117"/>
      <c r="G10" s="117"/>
      <c r="H10" s="117"/>
      <c r="I10" s="117"/>
      <c r="J10" s="117"/>
      <c r="K10" s="117"/>
      <c r="L10" s="119"/>
    </row>
    <row r="11" spans="2:17" ht="15.5" x14ac:dyDescent="0.35">
      <c r="B11" s="114" t="s">
        <v>121</v>
      </c>
      <c r="C11" s="117"/>
      <c r="D11" s="117"/>
      <c r="E11" s="117"/>
      <c r="F11" s="117"/>
      <c r="G11" s="117"/>
      <c r="H11" s="117"/>
      <c r="I11" s="117"/>
      <c r="J11" s="117"/>
      <c r="K11" s="117"/>
      <c r="L11" s="119"/>
    </row>
    <row r="12" spans="2:17" ht="18" customHeight="1" x14ac:dyDescent="0.25">
      <c r="B12" s="236" t="s">
        <v>119</v>
      </c>
      <c r="C12" s="237"/>
      <c r="D12" s="237"/>
      <c r="E12" s="237"/>
      <c r="F12" s="237"/>
      <c r="G12" s="237"/>
      <c r="H12" s="237"/>
      <c r="I12" s="237"/>
      <c r="J12" s="237"/>
      <c r="K12" s="237"/>
      <c r="L12" s="238"/>
    </row>
    <row r="13" spans="2:17" ht="15.5" x14ac:dyDescent="0.35">
      <c r="B13" s="114" t="s">
        <v>123</v>
      </c>
      <c r="C13" s="117"/>
      <c r="D13" s="117"/>
      <c r="E13" s="117"/>
      <c r="F13" s="117"/>
      <c r="G13" s="117"/>
      <c r="H13" s="117"/>
      <c r="I13" s="117"/>
      <c r="J13" s="117"/>
      <c r="K13" s="117"/>
      <c r="L13" s="119"/>
    </row>
    <row r="14" spans="2:17" ht="7.5" customHeight="1" thickBot="1" x14ac:dyDescent="0.35">
      <c r="B14" s="72"/>
      <c r="C14" s="73"/>
      <c r="D14" s="73"/>
      <c r="E14" s="73"/>
      <c r="F14" s="73"/>
      <c r="G14" s="73"/>
      <c r="H14" s="73"/>
      <c r="I14" s="73"/>
      <c r="J14" s="73"/>
      <c r="K14" s="73"/>
      <c r="L14" s="74"/>
    </row>
    <row r="15" spans="2:17" ht="33.75" customHeight="1" thickBot="1" x14ac:dyDescent="0.3">
      <c r="B15" s="230" t="s">
        <v>105</v>
      </c>
      <c r="C15" s="231"/>
      <c r="D15" s="231"/>
      <c r="E15" s="231"/>
      <c r="F15" s="231"/>
      <c r="G15" s="232"/>
      <c r="H15" s="227" t="s">
        <v>103</v>
      </c>
      <c r="I15" s="228"/>
      <c r="J15" s="228"/>
      <c r="K15" s="228"/>
      <c r="L15" s="229"/>
    </row>
    <row r="16" spans="2:17" ht="40.5" customHeight="1" thickBot="1" x14ac:dyDescent="0.3">
      <c r="B16" s="75" t="s">
        <v>71</v>
      </c>
      <c r="C16" s="248" t="s">
        <v>76</v>
      </c>
      <c r="D16" s="248"/>
      <c r="E16" s="248"/>
      <c r="F16" s="248"/>
      <c r="G16" s="248"/>
      <c r="H16" s="76" t="s">
        <v>77</v>
      </c>
      <c r="I16" s="76" t="s">
        <v>6</v>
      </c>
      <c r="J16" s="76" t="s">
        <v>3</v>
      </c>
      <c r="K16" s="76" t="s">
        <v>82</v>
      </c>
      <c r="L16" s="77" t="s">
        <v>79</v>
      </c>
    </row>
    <row r="17" spans="2:12" ht="53.25" customHeight="1" x14ac:dyDescent="0.25">
      <c r="B17" s="78" t="s">
        <v>65</v>
      </c>
      <c r="C17" s="219" t="s">
        <v>107</v>
      </c>
      <c r="D17" s="220"/>
      <c r="E17" s="220"/>
      <c r="F17" s="220"/>
      <c r="G17" s="221"/>
      <c r="H17" s="120" t="s">
        <v>172</v>
      </c>
      <c r="I17" s="79">
        <v>1</v>
      </c>
      <c r="J17" s="80">
        <v>3</v>
      </c>
      <c r="K17" s="80">
        <f>I17+J17</f>
        <v>4</v>
      </c>
      <c r="L17" s="81" t="str">
        <f t="shared" ref="L17:L35" si="0">IF(K17&lt;=4,"BAJO",IF(K17=5,"MEDIO",IF(K17=6,"ALTO",IF(K17=7,"ALTO","EXTREMO"))))</f>
        <v>BAJO</v>
      </c>
    </row>
    <row r="18" spans="2:12" ht="53.25" customHeight="1" x14ac:dyDescent="0.25">
      <c r="B18" s="82" t="s">
        <v>65</v>
      </c>
      <c r="C18" s="224" t="s">
        <v>40</v>
      </c>
      <c r="D18" s="225"/>
      <c r="E18" s="225"/>
      <c r="F18" s="225"/>
      <c r="G18" s="226"/>
      <c r="H18" s="83" t="s">
        <v>173</v>
      </c>
      <c r="I18" s="79">
        <v>1</v>
      </c>
      <c r="J18" s="80">
        <v>5</v>
      </c>
      <c r="K18" s="80">
        <f t="shared" ref="K18:K35" si="1">+I18+J18</f>
        <v>6</v>
      </c>
      <c r="L18" s="84" t="str">
        <f t="shared" si="0"/>
        <v>ALTO</v>
      </c>
    </row>
    <row r="19" spans="2:12" ht="53.25" customHeight="1" x14ac:dyDescent="0.25">
      <c r="B19" s="82" t="s">
        <v>65</v>
      </c>
      <c r="C19" s="224" t="s">
        <v>39</v>
      </c>
      <c r="D19" s="225"/>
      <c r="E19" s="225"/>
      <c r="F19" s="225"/>
      <c r="G19" s="226"/>
      <c r="H19" s="121" t="s">
        <v>174</v>
      </c>
      <c r="I19" s="79">
        <v>1</v>
      </c>
      <c r="J19" s="80">
        <v>5</v>
      </c>
      <c r="K19" s="80">
        <f t="shared" si="1"/>
        <v>6</v>
      </c>
      <c r="L19" s="84" t="str">
        <f t="shared" si="0"/>
        <v>ALTO</v>
      </c>
    </row>
    <row r="20" spans="2:12" ht="53.25" customHeight="1" x14ac:dyDescent="0.25">
      <c r="B20" s="82" t="s">
        <v>62</v>
      </c>
      <c r="C20" s="224" t="s">
        <v>44</v>
      </c>
      <c r="D20" s="225"/>
      <c r="E20" s="225"/>
      <c r="F20" s="225"/>
      <c r="G20" s="226"/>
      <c r="H20" s="83" t="s">
        <v>132</v>
      </c>
      <c r="I20" s="79">
        <v>1</v>
      </c>
      <c r="J20" s="80">
        <v>5</v>
      </c>
      <c r="K20" s="80">
        <f t="shared" si="1"/>
        <v>6</v>
      </c>
      <c r="L20" s="84" t="str">
        <f t="shared" si="0"/>
        <v>ALTO</v>
      </c>
    </row>
    <row r="21" spans="2:12" ht="53.25" customHeight="1" x14ac:dyDescent="0.25">
      <c r="B21" s="82" t="s">
        <v>62</v>
      </c>
      <c r="C21" s="224" t="s">
        <v>45</v>
      </c>
      <c r="D21" s="225"/>
      <c r="E21" s="225"/>
      <c r="F21" s="225"/>
      <c r="G21" s="226"/>
      <c r="H21" s="121" t="s">
        <v>130</v>
      </c>
      <c r="I21" s="79">
        <v>1</v>
      </c>
      <c r="J21" s="80">
        <v>3</v>
      </c>
      <c r="K21" s="80">
        <f t="shared" si="1"/>
        <v>4</v>
      </c>
      <c r="L21" s="84" t="str">
        <f t="shared" si="0"/>
        <v>BAJO</v>
      </c>
    </row>
    <row r="22" spans="2:12" ht="53.25" customHeight="1" x14ac:dyDescent="0.25">
      <c r="B22" s="82" t="s">
        <v>62</v>
      </c>
      <c r="C22" s="224" t="s">
        <v>47</v>
      </c>
      <c r="D22" s="225"/>
      <c r="E22" s="225"/>
      <c r="F22" s="225"/>
      <c r="G22" s="226"/>
      <c r="H22" s="121" t="s">
        <v>171</v>
      </c>
      <c r="I22" s="79">
        <v>1</v>
      </c>
      <c r="J22" s="80">
        <v>5</v>
      </c>
      <c r="K22" s="80">
        <f t="shared" si="1"/>
        <v>6</v>
      </c>
      <c r="L22" s="84" t="str">
        <f t="shared" si="0"/>
        <v>ALTO</v>
      </c>
    </row>
    <row r="23" spans="2:12" ht="53.25" customHeight="1" x14ac:dyDescent="0.25">
      <c r="B23" s="82" t="s">
        <v>63</v>
      </c>
      <c r="C23" s="224" t="s">
        <v>49</v>
      </c>
      <c r="D23" s="225"/>
      <c r="E23" s="225"/>
      <c r="F23" s="225"/>
      <c r="G23" s="226"/>
      <c r="H23" s="121" t="s">
        <v>131</v>
      </c>
      <c r="I23" s="79">
        <v>1</v>
      </c>
      <c r="J23" s="80">
        <v>3</v>
      </c>
      <c r="K23" s="80">
        <f t="shared" si="1"/>
        <v>4</v>
      </c>
      <c r="L23" s="84" t="str">
        <f t="shared" si="0"/>
        <v>BAJO</v>
      </c>
    </row>
    <row r="24" spans="2:12" ht="82" customHeight="1" x14ac:dyDescent="0.25">
      <c r="B24" s="82" t="s">
        <v>63</v>
      </c>
      <c r="C24" s="224" t="s">
        <v>110</v>
      </c>
      <c r="D24" s="225"/>
      <c r="E24" s="225"/>
      <c r="F24" s="225"/>
      <c r="G24" s="249"/>
      <c r="H24" s="121" t="s">
        <v>170</v>
      </c>
      <c r="I24" s="79">
        <v>1</v>
      </c>
      <c r="J24" s="80">
        <v>3</v>
      </c>
      <c r="K24" s="80">
        <v>4</v>
      </c>
      <c r="L24" s="84" t="str">
        <f t="shared" si="0"/>
        <v>BAJO</v>
      </c>
    </row>
    <row r="25" spans="2:12" ht="53.25" customHeight="1" x14ac:dyDescent="0.25">
      <c r="B25" s="82" t="s">
        <v>64</v>
      </c>
      <c r="C25" s="224" t="s">
        <v>157</v>
      </c>
      <c r="D25" s="225"/>
      <c r="E25" s="225"/>
      <c r="F25" s="225"/>
      <c r="G25" s="226"/>
      <c r="H25" s="121" t="s">
        <v>177</v>
      </c>
      <c r="I25" s="79">
        <v>2</v>
      </c>
      <c r="J25" s="80">
        <v>4</v>
      </c>
      <c r="K25" s="80">
        <f t="shared" si="1"/>
        <v>6</v>
      </c>
      <c r="L25" s="84" t="str">
        <f t="shared" si="0"/>
        <v>ALTO</v>
      </c>
    </row>
    <row r="26" spans="2:12" ht="53.25" customHeight="1" x14ac:dyDescent="0.25">
      <c r="B26" s="82" t="s">
        <v>64</v>
      </c>
      <c r="C26" s="224" t="s">
        <v>158</v>
      </c>
      <c r="D26" s="225"/>
      <c r="E26" s="225"/>
      <c r="F26" s="225"/>
      <c r="G26" s="226"/>
      <c r="H26" s="121" t="s">
        <v>175</v>
      </c>
      <c r="I26" s="79">
        <v>1</v>
      </c>
      <c r="J26" s="80">
        <v>5</v>
      </c>
      <c r="K26" s="80">
        <f t="shared" si="1"/>
        <v>6</v>
      </c>
      <c r="L26" s="84" t="str">
        <f t="shared" si="0"/>
        <v>ALTO</v>
      </c>
    </row>
    <row r="27" spans="2:12" ht="68" customHeight="1" x14ac:dyDescent="0.25">
      <c r="B27" s="82" t="s">
        <v>64</v>
      </c>
      <c r="C27" s="223" t="s">
        <v>164</v>
      </c>
      <c r="D27" s="223"/>
      <c r="E27" s="223"/>
      <c r="F27" s="223"/>
      <c r="G27" s="223"/>
      <c r="H27" s="121" t="s">
        <v>175</v>
      </c>
      <c r="I27" s="79">
        <v>2</v>
      </c>
      <c r="J27" s="80">
        <v>4</v>
      </c>
      <c r="K27" s="80">
        <f t="shared" si="1"/>
        <v>6</v>
      </c>
      <c r="L27" s="84" t="str">
        <f t="shared" si="0"/>
        <v>ALTO</v>
      </c>
    </row>
    <row r="28" spans="2:12" ht="53.25" customHeight="1" x14ac:dyDescent="0.25">
      <c r="B28" s="82" t="s">
        <v>64</v>
      </c>
      <c r="C28" s="223" t="s">
        <v>159</v>
      </c>
      <c r="D28" s="223"/>
      <c r="E28" s="223"/>
      <c r="F28" s="223"/>
      <c r="G28" s="223"/>
      <c r="H28" s="121" t="s">
        <v>175</v>
      </c>
      <c r="I28" s="79">
        <v>1</v>
      </c>
      <c r="J28" s="80">
        <v>4</v>
      </c>
      <c r="K28" s="80">
        <f t="shared" si="1"/>
        <v>5</v>
      </c>
      <c r="L28" s="84" t="str">
        <f t="shared" si="0"/>
        <v>MEDIO</v>
      </c>
    </row>
    <row r="29" spans="2:12" ht="53.25" customHeight="1" x14ac:dyDescent="0.25">
      <c r="B29" s="82" t="s">
        <v>64</v>
      </c>
      <c r="C29" s="223" t="s">
        <v>160</v>
      </c>
      <c r="D29" s="223"/>
      <c r="E29" s="223"/>
      <c r="F29" s="223"/>
      <c r="G29" s="223"/>
      <c r="H29" s="121" t="s">
        <v>175</v>
      </c>
      <c r="I29" s="79">
        <v>1</v>
      </c>
      <c r="J29" s="80">
        <v>3</v>
      </c>
      <c r="K29" s="80">
        <f t="shared" si="1"/>
        <v>4</v>
      </c>
      <c r="L29" s="84" t="str">
        <f t="shared" si="0"/>
        <v>BAJO</v>
      </c>
    </row>
    <row r="30" spans="2:12" ht="53.25" customHeight="1" x14ac:dyDescent="0.25">
      <c r="B30" s="82" t="s">
        <v>64</v>
      </c>
      <c r="C30" s="223" t="s">
        <v>161</v>
      </c>
      <c r="D30" s="223"/>
      <c r="E30" s="223"/>
      <c r="F30" s="223"/>
      <c r="G30" s="223"/>
      <c r="H30" s="83" t="s">
        <v>178</v>
      </c>
      <c r="I30" s="79">
        <v>2</v>
      </c>
      <c r="J30" s="80">
        <v>4</v>
      </c>
      <c r="K30" s="80">
        <f t="shared" si="1"/>
        <v>6</v>
      </c>
      <c r="L30" s="84" t="str">
        <f t="shared" si="0"/>
        <v>ALTO</v>
      </c>
    </row>
    <row r="31" spans="2:12" ht="53.25" customHeight="1" x14ac:dyDescent="0.25">
      <c r="B31" s="82" t="s">
        <v>64</v>
      </c>
      <c r="C31" s="223" t="s">
        <v>162</v>
      </c>
      <c r="D31" s="223"/>
      <c r="E31" s="223"/>
      <c r="F31" s="223"/>
      <c r="G31" s="223"/>
      <c r="H31" s="121" t="s">
        <v>175</v>
      </c>
      <c r="I31" s="79">
        <v>1</v>
      </c>
      <c r="J31" s="80">
        <v>4</v>
      </c>
      <c r="K31" s="80">
        <f t="shared" si="1"/>
        <v>5</v>
      </c>
      <c r="L31" s="84" t="str">
        <f t="shared" si="0"/>
        <v>MEDIO</v>
      </c>
    </row>
    <row r="32" spans="2:12" ht="53.25" customHeight="1" x14ac:dyDescent="0.25">
      <c r="B32" s="82" t="s">
        <v>64</v>
      </c>
      <c r="C32" s="223" t="s">
        <v>163</v>
      </c>
      <c r="D32" s="223"/>
      <c r="E32" s="223"/>
      <c r="F32" s="223"/>
      <c r="G32" s="223"/>
      <c r="H32" s="121" t="s">
        <v>175</v>
      </c>
      <c r="I32" s="79">
        <v>1</v>
      </c>
      <c r="J32" s="80">
        <v>3</v>
      </c>
      <c r="K32" s="80">
        <f t="shared" si="1"/>
        <v>4</v>
      </c>
      <c r="L32" s="84" t="str">
        <f t="shared" si="0"/>
        <v>BAJO</v>
      </c>
    </row>
    <row r="33" spans="2:14" ht="53.25" customHeight="1" x14ac:dyDescent="0.25">
      <c r="B33" s="82" t="s">
        <v>64</v>
      </c>
      <c r="C33" s="223" t="s">
        <v>165</v>
      </c>
      <c r="D33" s="223"/>
      <c r="E33" s="223"/>
      <c r="F33" s="223"/>
      <c r="G33" s="223"/>
      <c r="H33" s="83" t="s">
        <v>178</v>
      </c>
      <c r="I33" s="79">
        <v>2</v>
      </c>
      <c r="J33" s="80">
        <v>3</v>
      </c>
      <c r="K33" s="80">
        <f t="shared" si="1"/>
        <v>5</v>
      </c>
      <c r="L33" s="84" t="str">
        <f t="shared" si="0"/>
        <v>MEDIO</v>
      </c>
    </row>
    <row r="34" spans="2:14" ht="53.25" customHeight="1" x14ac:dyDescent="0.25">
      <c r="B34" s="82" t="s">
        <v>64</v>
      </c>
      <c r="C34" s="223" t="s">
        <v>166</v>
      </c>
      <c r="D34" s="223"/>
      <c r="E34" s="223"/>
      <c r="F34" s="223"/>
      <c r="G34" s="223"/>
      <c r="H34" s="83" t="s">
        <v>178</v>
      </c>
      <c r="I34" s="79">
        <v>1</v>
      </c>
      <c r="J34" s="80">
        <v>4</v>
      </c>
      <c r="K34" s="80">
        <f t="shared" si="1"/>
        <v>5</v>
      </c>
      <c r="L34" s="84" t="str">
        <f t="shared" si="0"/>
        <v>MEDIO</v>
      </c>
    </row>
    <row r="35" spans="2:14" ht="53.25" customHeight="1" thickBot="1" x14ac:dyDescent="0.3">
      <c r="B35" s="82" t="s">
        <v>64</v>
      </c>
      <c r="C35" s="250" t="s">
        <v>167</v>
      </c>
      <c r="D35" s="250"/>
      <c r="E35" s="250"/>
      <c r="F35" s="250"/>
      <c r="G35" s="250"/>
      <c r="H35" s="85" t="s">
        <v>176</v>
      </c>
      <c r="I35" s="86">
        <v>1</v>
      </c>
      <c r="J35" s="87">
        <v>5</v>
      </c>
      <c r="K35" s="87">
        <f t="shared" si="1"/>
        <v>6</v>
      </c>
      <c r="L35" s="88" t="str">
        <f t="shared" si="0"/>
        <v>ALTO</v>
      </c>
    </row>
    <row r="36" spans="2:14" ht="12.75" customHeight="1" x14ac:dyDescent="0.3">
      <c r="B36" s="89"/>
      <c r="C36" s="90"/>
      <c r="D36" s="90"/>
      <c r="E36" s="90"/>
      <c r="F36" s="90"/>
      <c r="G36" s="90"/>
      <c r="H36" s="90"/>
      <c r="I36" s="90"/>
      <c r="J36" s="90"/>
      <c r="K36" s="90"/>
      <c r="L36" s="91"/>
    </row>
    <row r="37" spans="2:14" x14ac:dyDescent="0.3">
      <c r="B37" s="69"/>
      <c r="C37" s="211"/>
      <c r="D37" s="211"/>
      <c r="E37" s="211"/>
      <c r="F37" s="70"/>
      <c r="G37" s="70"/>
      <c r="H37" s="204"/>
      <c r="I37" s="204"/>
      <c r="J37" s="70"/>
      <c r="K37" s="70"/>
      <c r="L37" s="71"/>
    </row>
    <row r="38" spans="2:14" ht="19.5" customHeight="1" x14ac:dyDescent="0.3">
      <c r="B38" s="218" t="s">
        <v>2</v>
      </c>
      <c r="C38" s="202" t="s">
        <v>22</v>
      </c>
      <c r="D38" s="202"/>
      <c r="E38" s="92" t="s">
        <v>13</v>
      </c>
      <c r="F38" s="70"/>
      <c r="G38" s="222" t="s">
        <v>3</v>
      </c>
      <c r="H38" s="93" t="s">
        <v>22</v>
      </c>
      <c r="I38" s="93" t="s">
        <v>13</v>
      </c>
      <c r="J38" s="70"/>
      <c r="K38" s="70"/>
      <c r="L38" s="71"/>
    </row>
    <row r="39" spans="2:14" ht="21" customHeight="1" x14ac:dyDescent="0.3">
      <c r="B39" s="218"/>
      <c r="C39" s="201" t="s">
        <v>8</v>
      </c>
      <c r="D39" s="201"/>
      <c r="E39" s="94">
        <v>1</v>
      </c>
      <c r="F39" s="70"/>
      <c r="G39" s="222"/>
      <c r="H39" s="94" t="s">
        <v>16</v>
      </c>
      <c r="I39" s="95">
        <v>1</v>
      </c>
      <c r="J39" s="70"/>
      <c r="K39" s="70"/>
      <c r="L39" s="71"/>
    </row>
    <row r="40" spans="2:14" ht="15.75" customHeight="1" x14ac:dyDescent="0.3">
      <c r="B40" s="218"/>
      <c r="C40" s="201" t="s">
        <v>9</v>
      </c>
      <c r="D40" s="201"/>
      <c r="E40" s="94">
        <v>2</v>
      </c>
      <c r="F40" s="70"/>
      <c r="G40" s="222"/>
      <c r="H40" s="94" t="s">
        <v>17</v>
      </c>
      <c r="I40" s="95">
        <v>2</v>
      </c>
      <c r="J40" s="70"/>
      <c r="K40" s="70"/>
      <c r="L40" s="71"/>
      <c r="N40" s="5"/>
    </row>
    <row r="41" spans="2:14" ht="24.75" customHeight="1" x14ac:dyDescent="0.3">
      <c r="B41" s="218"/>
      <c r="C41" s="201" t="s">
        <v>10</v>
      </c>
      <c r="D41" s="201"/>
      <c r="E41" s="94">
        <v>3</v>
      </c>
      <c r="F41" s="70"/>
      <c r="G41" s="222"/>
      <c r="H41" s="94" t="s">
        <v>1</v>
      </c>
      <c r="I41" s="95">
        <v>3</v>
      </c>
      <c r="J41" s="70"/>
      <c r="K41" s="70"/>
      <c r="L41" s="71"/>
    </row>
    <row r="42" spans="2:14" ht="18" customHeight="1" x14ac:dyDescent="0.3">
      <c r="B42" s="218"/>
      <c r="C42" s="201" t="s">
        <v>11</v>
      </c>
      <c r="D42" s="201"/>
      <c r="E42" s="94">
        <v>4</v>
      </c>
      <c r="F42" s="70"/>
      <c r="G42" s="222"/>
      <c r="H42" s="94" t="s">
        <v>18</v>
      </c>
      <c r="I42" s="95">
        <v>4</v>
      </c>
      <c r="J42" s="70"/>
      <c r="K42" s="70"/>
      <c r="L42" s="71"/>
    </row>
    <row r="43" spans="2:14" ht="29.25" customHeight="1" x14ac:dyDescent="0.3">
      <c r="B43" s="218"/>
      <c r="C43" s="201" t="s">
        <v>149</v>
      </c>
      <c r="D43" s="201"/>
      <c r="E43" s="94">
        <v>5</v>
      </c>
      <c r="F43" s="70"/>
      <c r="G43" s="222"/>
      <c r="H43" s="94" t="s">
        <v>0</v>
      </c>
      <c r="I43" s="95">
        <v>5</v>
      </c>
      <c r="J43" s="70"/>
      <c r="K43" s="70"/>
      <c r="L43" s="71"/>
    </row>
    <row r="44" spans="2:14" ht="16.5" customHeight="1" x14ac:dyDescent="0.3">
      <c r="B44" s="96"/>
      <c r="C44" s="97"/>
      <c r="D44" s="97"/>
      <c r="E44" s="97"/>
      <c r="F44" s="70"/>
      <c r="G44" s="97"/>
      <c r="H44" s="97"/>
      <c r="I44" s="97"/>
      <c r="J44" s="97"/>
      <c r="K44" s="97"/>
      <c r="L44" s="71"/>
    </row>
    <row r="45" spans="2:14" ht="16.5" customHeight="1" x14ac:dyDescent="0.3">
      <c r="B45" s="96"/>
      <c r="C45" s="204" t="s">
        <v>21</v>
      </c>
      <c r="D45" s="204"/>
      <c r="E45" s="204"/>
      <c r="F45" s="204"/>
      <c r="G45" s="204"/>
      <c r="H45" s="207"/>
      <c r="I45" s="207"/>
      <c r="J45" s="207"/>
      <c r="K45" s="207"/>
      <c r="L45" s="71"/>
    </row>
    <row r="46" spans="2:14" ht="69.75" customHeight="1" x14ac:dyDescent="0.25">
      <c r="B46" s="96"/>
      <c r="C46" s="201" t="s">
        <v>91</v>
      </c>
      <c r="D46" s="201"/>
      <c r="E46" s="201"/>
      <c r="F46" s="94" t="s">
        <v>93</v>
      </c>
      <c r="G46" s="94" t="s">
        <v>100</v>
      </c>
      <c r="H46" s="94" t="s">
        <v>98</v>
      </c>
      <c r="I46" s="201" t="s">
        <v>96</v>
      </c>
      <c r="J46" s="201"/>
      <c r="K46" s="201" t="s">
        <v>94</v>
      </c>
      <c r="L46" s="210"/>
    </row>
    <row r="47" spans="2:14" ht="69.75" customHeight="1" x14ac:dyDescent="0.25">
      <c r="B47" s="96"/>
      <c r="C47" s="201" t="s">
        <v>92</v>
      </c>
      <c r="D47" s="201"/>
      <c r="E47" s="201"/>
      <c r="F47" s="94" t="s">
        <v>102</v>
      </c>
      <c r="G47" s="94" t="s">
        <v>101</v>
      </c>
      <c r="H47" s="94" t="s">
        <v>99</v>
      </c>
      <c r="I47" s="201" t="s">
        <v>97</v>
      </c>
      <c r="J47" s="201"/>
      <c r="K47" s="201" t="s">
        <v>95</v>
      </c>
      <c r="L47" s="210"/>
    </row>
    <row r="48" spans="2:14" x14ac:dyDescent="0.3">
      <c r="B48" s="69"/>
      <c r="C48" s="202" t="s">
        <v>22</v>
      </c>
      <c r="D48" s="202"/>
      <c r="E48" s="202" t="s">
        <v>13</v>
      </c>
      <c r="F48" s="98" t="s">
        <v>16</v>
      </c>
      <c r="G48" s="98" t="s">
        <v>17</v>
      </c>
      <c r="H48" s="99" t="s">
        <v>1</v>
      </c>
      <c r="I48" s="213" t="s">
        <v>18</v>
      </c>
      <c r="J48" s="213"/>
      <c r="K48" s="202" t="s">
        <v>0</v>
      </c>
      <c r="L48" s="208"/>
    </row>
    <row r="49" spans="2:12" x14ac:dyDescent="0.3">
      <c r="B49" s="69"/>
      <c r="C49" s="202"/>
      <c r="D49" s="202"/>
      <c r="E49" s="202"/>
      <c r="F49" s="100">
        <v>1</v>
      </c>
      <c r="G49" s="100">
        <v>2</v>
      </c>
      <c r="H49" s="100">
        <v>3</v>
      </c>
      <c r="I49" s="203">
        <v>4</v>
      </c>
      <c r="J49" s="203"/>
      <c r="K49" s="203">
        <v>5</v>
      </c>
      <c r="L49" s="209"/>
    </row>
    <row r="50" spans="2:12" ht="19.5" customHeight="1" x14ac:dyDescent="0.3">
      <c r="B50" s="69"/>
      <c r="C50" s="201" t="s">
        <v>8</v>
      </c>
      <c r="D50" s="201"/>
      <c r="E50" s="101">
        <v>1</v>
      </c>
      <c r="F50" s="102">
        <v>2</v>
      </c>
      <c r="G50" s="102">
        <v>3</v>
      </c>
      <c r="H50" s="102">
        <v>4</v>
      </c>
      <c r="I50" s="205">
        <v>5</v>
      </c>
      <c r="J50" s="205"/>
      <c r="K50" s="206">
        <v>6</v>
      </c>
      <c r="L50" s="214"/>
    </row>
    <row r="51" spans="2:12" ht="21.75" customHeight="1" x14ac:dyDescent="0.3">
      <c r="B51" s="69"/>
      <c r="C51" s="201" t="s">
        <v>9</v>
      </c>
      <c r="D51" s="201"/>
      <c r="E51" s="101">
        <v>2</v>
      </c>
      <c r="F51" s="102">
        <v>3</v>
      </c>
      <c r="G51" s="102">
        <v>4</v>
      </c>
      <c r="H51" s="103">
        <v>5</v>
      </c>
      <c r="I51" s="206">
        <v>6</v>
      </c>
      <c r="J51" s="206"/>
      <c r="K51" s="215">
        <v>7</v>
      </c>
      <c r="L51" s="216"/>
    </row>
    <row r="52" spans="2:12" ht="26.25" customHeight="1" x14ac:dyDescent="0.3">
      <c r="B52" s="69"/>
      <c r="C52" s="201" t="s">
        <v>10</v>
      </c>
      <c r="D52" s="201"/>
      <c r="E52" s="101">
        <v>3</v>
      </c>
      <c r="F52" s="102">
        <v>4</v>
      </c>
      <c r="G52" s="103">
        <v>5</v>
      </c>
      <c r="H52" s="104">
        <v>6</v>
      </c>
      <c r="I52" s="206">
        <v>7</v>
      </c>
      <c r="J52" s="206"/>
      <c r="K52" s="212">
        <v>8</v>
      </c>
      <c r="L52" s="217"/>
    </row>
    <row r="53" spans="2:12" ht="21" customHeight="1" x14ac:dyDescent="0.3">
      <c r="B53" s="69"/>
      <c r="C53" s="201" t="s">
        <v>11</v>
      </c>
      <c r="D53" s="201"/>
      <c r="E53" s="101">
        <v>4</v>
      </c>
      <c r="F53" s="103">
        <v>5</v>
      </c>
      <c r="G53" s="104">
        <v>6</v>
      </c>
      <c r="H53" s="104">
        <v>7</v>
      </c>
      <c r="I53" s="212">
        <v>8</v>
      </c>
      <c r="J53" s="212"/>
      <c r="K53" s="212">
        <v>9</v>
      </c>
      <c r="L53" s="217"/>
    </row>
    <row r="54" spans="2:12" ht="27" customHeight="1" x14ac:dyDescent="0.3">
      <c r="B54" s="69"/>
      <c r="C54" s="201" t="s">
        <v>149</v>
      </c>
      <c r="D54" s="201"/>
      <c r="E54" s="101">
        <v>5</v>
      </c>
      <c r="F54" s="104">
        <v>6</v>
      </c>
      <c r="G54" s="104">
        <v>7</v>
      </c>
      <c r="H54" s="105">
        <v>8</v>
      </c>
      <c r="I54" s="212">
        <v>9</v>
      </c>
      <c r="J54" s="212"/>
      <c r="K54" s="212">
        <v>10</v>
      </c>
      <c r="L54" s="217"/>
    </row>
    <row r="55" spans="2:12" x14ac:dyDescent="0.3">
      <c r="B55" s="69"/>
      <c r="C55" s="70"/>
      <c r="D55" s="70"/>
      <c r="E55" s="70"/>
      <c r="F55" s="70"/>
      <c r="G55" s="70"/>
      <c r="H55" s="70"/>
      <c r="I55" s="70"/>
      <c r="J55" s="70"/>
      <c r="K55" s="70"/>
      <c r="L55" s="71"/>
    </row>
    <row r="56" spans="2:12" ht="19.5" customHeight="1" x14ac:dyDescent="0.3">
      <c r="B56" s="69"/>
      <c r="C56" s="70"/>
      <c r="D56" s="70"/>
      <c r="E56" s="70"/>
      <c r="F56" s="70"/>
      <c r="G56" s="204" t="s">
        <v>150</v>
      </c>
      <c r="H56" s="204"/>
      <c r="I56" s="70"/>
      <c r="J56" s="70"/>
      <c r="K56" s="70"/>
      <c r="L56" s="71"/>
    </row>
    <row r="57" spans="2:12" ht="18" customHeight="1" x14ac:dyDescent="0.3">
      <c r="B57" s="69"/>
      <c r="C57" s="70"/>
      <c r="D57" s="70"/>
      <c r="E57" s="70"/>
      <c r="F57" s="70"/>
      <c r="G57" s="98" t="s">
        <v>21</v>
      </c>
      <c r="H57" s="106" t="s">
        <v>22</v>
      </c>
      <c r="I57" s="70"/>
      <c r="J57" s="70"/>
      <c r="K57" s="70"/>
      <c r="L57" s="71"/>
    </row>
    <row r="58" spans="2:12" ht="18" customHeight="1" x14ac:dyDescent="0.3">
      <c r="B58" s="69"/>
      <c r="C58" s="70"/>
      <c r="D58" s="70"/>
      <c r="E58" s="70"/>
      <c r="F58" s="70"/>
      <c r="G58" s="105" t="s">
        <v>23</v>
      </c>
      <c r="H58" s="107" t="s">
        <v>24</v>
      </c>
      <c r="I58" s="70"/>
      <c r="J58" s="70"/>
      <c r="K58" s="70"/>
      <c r="L58" s="71"/>
    </row>
    <row r="59" spans="2:12" ht="18" customHeight="1" x14ac:dyDescent="0.3">
      <c r="B59" s="69"/>
      <c r="C59" s="70"/>
      <c r="D59" s="70"/>
      <c r="E59" s="70"/>
      <c r="F59" s="70"/>
      <c r="G59" s="104" t="s">
        <v>25</v>
      </c>
      <c r="H59" s="107" t="s">
        <v>26</v>
      </c>
      <c r="I59" s="70"/>
      <c r="J59" s="70"/>
      <c r="K59" s="70"/>
      <c r="L59" s="71"/>
    </row>
    <row r="60" spans="2:12" ht="18" customHeight="1" x14ac:dyDescent="0.3">
      <c r="B60" s="69"/>
      <c r="C60" s="70"/>
      <c r="D60" s="70"/>
      <c r="E60" s="70"/>
      <c r="F60" s="70"/>
      <c r="G60" s="103">
        <v>5</v>
      </c>
      <c r="H60" s="107" t="s">
        <v>27</v>
      </c>
      <c r="I60" s="70"/>
      <c r="J60" s="70"/>
      <c r="K60" s="70"/>
      <c r="L60" s="71"/>
    </row>
    <row r="61" spans="2:12" ht="18" customHeight="1" x14ac:dyDescent="0.3">
      <c r="B61" s="69"/>
      <c r="C61" s="70"/>
      <c r="D61" s="70"/>
      <c r="E61" s="70"/>
      <c r="F61" s="70"/>
      <c r="G61" s="102" t="s">
        <v>28</v>
      </c>
      <c r="H61" s="107" t="s">
        <v>29</v>
      </c>
      <c r="I61" s="70"/>
      <c r="J61" s="70"/>
      <c r="K61" s="70"/>
      <c r="L61" s="71"/>
    </row>
    <row r="62" spans="2:12" ht="13.5" thickBot="1" x14ac:dyDescent="0.35">
      <c r="B62" s="72"/>
      <c r="C62" s="73"/>
      <c r="D62" s="73"/>
      <c r="E62" s="73"/>
      <c r="F62" s="73"/>
      <c r="G62" s="73"/>
      <c r="H62" s="73"/>
      <c r="I62" s="73"/>
      <c r="J62" s="73"/>
      <c r="K62" s="73"/>
      <c r="L62" s="74"/>
    </row>
    <row r="66" spans="2:2" hidden="1" x14ac:dyDescent="0.3">
      <c r="B66" s="7" t="s">
        <v>103</v>
      </c>
    </row>
    <row r="67" spans="2:2" hidden="1" x14ac:dyDescent="0.3">
      <c r="B67" s="7" t="s">
        <v>104</v>
      </c>
    </row>
  </sheetData>
  <mergeCells count="67">
    <mergeCell ref="C24:G24"/>
    <mergeCell ref="C35:G35"/>
    <mergeCell ref="C31:G31"/>
    <mergeCell ref="C25:G25"/>
    <mergeCell ref="C26:G26"/>
    <mergeCell ref="C30:G30"/>
    <mergeCell ref="C16:G16"/>
    <mergeCell ref="C18:G18"/>
    <mergeCell ref="C19:G19"/>
    <mergeCell ref="C20:G20"/>
    <mergeCell ref="C21:G21"/>
    <mergeCell ref="H15:L15"/>
    <mergeCell ref="B15:G15"/>
    <mergeCell ref="B6:L6"/>
    <mergeCell ref="B2:B4"/>
    <mergeCell ref="B12:L12"/>
    <mergeCell ref="B7:L7"/>
    <mergeCell ref="C2:J4"/>
    <mergeCell ref="K2:L4"/>
    <mergeCell ref="B38:B43"/>
    <mergeCell ref="C38:D38"/>
    <mergeCell ref="C39:D39"/>
    <mergeCell ref="C17:G17"/>
    <mergeCell ref="C40:D40"/>
    <mergeCell ref="C41:D41"/>
    <mergeCell ref="C42:D42"/>
    <mergeCell ref="G38:G43"/>
    <mergeCell ref="C27:G27"/>
    <mergeCell ref="C28:G28"/>
    <mergeCell ref="C29:G29"/>
    <mergeCell ref="C22:G22"/>
    <mergeCell ref="C23:G23"/>
    <mergeCell ref="C32:G32"/>
    <mergeCell ref="C33:G33"/>
    <mergeCell ref="C34:G34"/>
    <mergeCell ref="G56:H56"/>
    <mergeCell ref="C51:D51"/>
    <mergeCell ref="K46:L46"/>
    <mergeCell ref="C54:D54"/>
    <mergeCell ref="C53:D53"/>
    <mergeCell ref="I54:J54"/>
    <mergeCell ref="I48:J48"/>
    <mergeCell ref="I46:J46"/>
    <mergeCell ref="I47:J47"/>
    <mergeCell ref="K50:L50"/>
    <mergeCell ref="K51:L51"/>
    <mergeCell ref="K52:L52"/>
    <mergeCell ref="K53:L53"/>
    <mergeCell ref="K54:L54"/>
    <mergeCell ref="I53:J53"/>
    <mergeCell ref="I52:J52"/>
    <mergeCell ref="C52:D52"/>
    <mergeCell ref="C48:D49"/>
    <mergeCell ref="I49:J49"/>
    <mergeCell ref="H37:I37"/>
    <mergeCell ref="C47:E47"/>
    <mergeCell ref="C50:D50"/>
    <mergeCell ref="I50:J50"/>
    <mergeCell ref="C43:D43"/>
    <mergeCell ref="C46:E46"/>
    <mergeCell ref="I51:J51"/>
    <mergeCell ref="E48:E49"/>
    <mergeCell ref="C45:K45"/>
    <mergeCell ref="K48:L48"/>
    <mergeCell ref="K49:L49"/>
    <mergeCell ref="K47:L47"/>
    <mergeCell ref="C37:E37"/>
  </mergeCells>
  <phoneticPr fontId="1" type="noConversion"/>
  <conditionalFormatting sqref="J17:K35">
    <cfRule type="expression" dxfId="21" priority="1" stopIfTrue="1">
      <formula>"""bajo"""</formula>
    </cfRule>
  </conditionalFormatting>
  <conditionalFormatting sqref="L17:L35">
    <cfRule type="cellIs" dxfId="20" priority="2" stopIfTrue="1" operator="equal">
      <formula>"EXTREMO"</formula>
    </cfRule>
    <cfRule type="cellIs" dxfId="19" priority="3" stopIfTrue="1" operator="equal">
      <formula>"ALTO"</formula>
    </cfRule>
    <cfRule type="cellIs" dxfId="18" priority="4" stopIfTrue="1" operator="equal">
      <formula>"MEDIO"</formula>
    </cfRule>
    <cfRule type="cellIs" dxfId="17" priority="5" stopIfTrue="1" operator="equal">
      <formula>"BAJO"</formula>
    </cfRule>
  </conditionalFormatting>
  <dataValidations count="22">
    <dataValidation type="list" allowBlank="1" showInputMessage="1" showErrorMessage="1" sqref="H15" xr:uid="{00000000-0002-0000-0200-000002000000}">
      <formula1>$B$66:$B$67</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D23:G23 C23:C24" xr:uid="{00000000-0002-0000-0200-00000A000000}">
      <formula1>INDIRECT($B$23)</formula1>
    </dataValidation>
    <dataValidation type="list" allowBlank="1" showInputMessage="1" showErrorMessage="1" sqref="C25:G25" xr:uid="{00000000-0002-0000-0200-00000B000000}">
      <formula1>INDIRECT($B$25)</formula1>
    </dataValidation>
    <dataValidation type="list" allowBlank="1" showInputMessage="1" showErrorMessage="1" sqref="C26:G26" xr:uid="{00000000-0002-0000-0200-00000C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10000000}">
      <formula1>INDIRECT($B$28)</formula1>
    </dataValidation>
    <dataValidation type="list" allowBlank="1" showInputMessage="1" showErrorMessage="1" sqref="C29:G29" xr:uid="{00000000-0002-0000-0200-000011000000}">
      <formula1>INDIRECT($B$29)</formula1>
    </dataValidation>
    <dataValidation type="list" allowBlank="1" showInputMessage="1" showErrorMessage="1" sqref="C30:G30" xr:uid="{00000000-0002-0000-0200-000012000000}">
      <formula1>INDIRECT($B$30)</formula1>
    </dataValidation>
    <dataValidation type="list" allowBlank="1" showInputMessage="1" showErrorMessage="1" sqref="C31:G31" xr:uid="{00000000-0002-0000-0200-000013000000}">
      <formula1>INDIRECT($B$31)</formula1>
    </dataValidation>
    <dataValidation type="list" allowBlank="1" showInputMessage="1" showErrorMessage="1" sqref="C32:G32" xr:uid="{00000000-0002-0000-0200-000014000000}">
      <formula1>INDIRECT($B$32)</formula1>
    </dataValidation>
    <dataValidation type="list" allowBlank="1" showInputMessage="1" showErrorMessage="1" sqref="C33:G33" xr:uid="{00000000-0002-0000-0200-000015000000}">
      <formula1>INDIRECT($B$33)</formula1>
    </dataValidation>
    <dataValidation type="list" allowBlank="1" showInputMessage="1" showErrorMessage="1" sqref="C34:G34" xr:uid="{00000000-0002-0000-0200-000016000000}">
      <formula1>INDIRECT($B$34)</formula1>
    </dataValidation>
    <dataValidation type="list" allowBlank="1" showInputMessage="1" showErrorMessage="1" sqref="C35:G35" xr:uid="{00000000-0002-0000-0200-000017000000}">
      <formula1>INDIRECT($B$35)</formula1>
    </dataValidation>
    <dataValidation type="list" allowBlank="1" showInputMessage="1" showErrorMessage="1" sqref="I17:I35" xr:uid="{00000000-0002-0000-0200-000000000000}">
      <formula1>$E$39:$E$43</formula1>
    </dataValidation>
    <dataValidation type="list" allowBlank="1" showInputMessage="1" showErrorMessage="1" sqref="J17:J35" xr:uid="{00000000-0002-0000-0200-000001000000}">
      <formula1>$I$39:$I$43</formula1>
    </dataValidation>
    <dataValidation type="list" allowBlank="1" showInputMessage="1" showErrorMessage="1" sqref="B17:B3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4"/>
  <sheetViews>
    <sheetView showGridLines="0" zoomScale="60" zoomScaleNormal="60" zoomScalePageLayoutView="70" workbookViewId="0">
      <selection activeCell="B7" sqref="B7:R7"/>
    </sheetView>
  </sheetViews>
  <sheetFormatPr baseColWidth="10" defaultRowHeight="12.5" x14ac:dyDescent="0.25"/>
  <cols>
    <col min="1" max="1" width="2.81640625" customWidth="1"/>
    <col min="2" max="2" width="41.7265625" customWidth="1"/>
    <col min="3" max="3" width="15.81640625" customWidth="1"/>
    <col min="4" max="4" width="13.1796875" customWidth="1"/>
    <col min="5" max="5" width="16.453125" customWidth="1"/>
    <col min="6" max="6" width="14.81640625" customWidth="1"/>
    <col min="7" max="7" width="17.453125" customWidth="1"/>
    <col min="8" max="8" width="14.453125" customWidth="1"/>
    <col min="9" max="9" width="15.81640625" customWidth="1"/>
    <col min="10" max="10" width="9.453125" customWidth="1"/>
    <col min="11" max="17" width="14" customWidth="1"/>
    <col min="18" max="18" width="20.81640625" style="4" customWidth="1"/>
  </cols>
  <sheetData>
    <row r="2" spans="2:26" ht="48.75" customHeight="1" x14ac:dyDescent="0.25">
      <c r="B2" s="151"/>
      <c r="C2" s="161" t="s">
        <v>115</v>
      </c>
      <c r="D2" s="162"/>
      <c r="E2" s="162"/>
      <c r="F2" s="162"/>
      <c r="G2" s="162"/>
      <c r="H2" s="162"/>
      <c r="I2" s="162"/>
      <c r="J2" s="162"/>
      <c r="K2" s="162"/>
      <c r="L2" s="162"/>
      <c r="M2" s="162"/>
      <c r="N2" s="162"/>
      <c r="O2" s="162"/>
      <c r="P2" s="163"/>
      <c r="Q2" s="242" t="s">
        <v>129</v>
      </c>
      <c r="R2" s="243"/>
    </row>
    <row r="3" spans="2:26" ht="30" customHeight="1" x14ac:dyDescent="0.25">
      <c r="B3" s="151"/>
      <c r="C3" s="164"/>
      <c r="D3" s="165"/>
      <c r="E3" s="165"/>
      <c r="F3" s="165"/>
      <c r="G3" s="165"/>
      <c r="H3" s="165"/>
      <c r="I3" s="165"/>
      <c r="J3" s="165"/>
      <c r="K3" s="165"/>
      <c r="L3" s="165"/>
      <c r="M3" s="165"/>
      <c r="N3" s="165"/>
      <c r="O3" s="165"/>
      <c r="P3" s="166"/>
      <c r="Q3" s="244"/>
      <c r="R3" s="245"/>
    </row>
    <row r="4" spans="2:26" ht="39.75" customHeight="1" x14ac:dyDescent="0.25">
      <c r="B4" s="151"/>
      <c r="C4" s="167"/>
      <c r="D4" s="168"/>
      <c r="E4" s="168"/>
      <c r="F4" s="168"/>
      <c r="G4" s="168"/>
      <c r="H4" s="168"/>
      <c r="I4" s="168"/>
      <c r="J4" s="168"/>
      <c r="K4" s="168"/>
      <c r="L4" s="168"/>
      <c r="M4" s="168"/>
      <c r="N4" s="168"/>
      <c r="O4" s="168"/>
      <c r="P4" s="169"/>
      <c r="Q4" s="246"/>
      <c r="R4" s="247"/>
    </row>
    <row r="5" spans="2:26" ht="13" thickBot="1" x14ac:dyDescent="0.3"/>
    <row r="6" spans="2:26" ht="113.5" customHeight="1" thickBot="1" x14ac:dyDescent="0.3">
      <c r="B6" s="285" t="str">
        <f>+EVALUACION!B6</f>
        <v>Objeto Contractual: “Prestar los servicios para el diseño e implementación de acciones de fortalecimiento comunitario en gestión del riesgo de desastres y adaptación al cambio climático en la localidad de Puente Aranda, mediante el desarrollo de estrategias pedagógicas y escénicas en espacios públicos, y la dotación de elementos institucionales orientados a mejorar las capacidades locales de prevención, preparación y respuesta ante emergencias, en el marco del Proyecto de Inversión 2370 - Puente Aranda Segura ante Emergencias”</v>
      </c>
      <c r="C6" s="286"/>
      <c r="D6" s="286"/>
      <c r="E6" s="286"/>
      <c r="F6" s="286"/>
      <c r="G6" s="286"/>
      <c r="H6" s="286"/>
      <c r="I6" s="286"/>
      <c r="J6" s="286"/>
      <c r="K6" s="286"/>
      <c r="L6" s="286"/>
      <c r="M6" s="286"/>
      <c r="N6" s="286"/>
      <c r="O6" s="286"/>
      <c r="P6" s="286"/>
      <c r="Q6" s="286"/>
      <c r="R6" s="287"/>
      <c r="S6" s="1"/>
      <c r="T6" s="1"/>
      <c r="U6" s="1"/>
      <c r="V6" s="1"/>
      <c r="W6" s="1"/>
      <c r="X6" s="1"/>
      <c r="Y6" s="1"/>
      <c r="Z6" s="1"/>
    </row>
    <row r="7" spans="2:26" ht="24.75" customHeight="1" x14ac:dyDescent="0.25">
      <c r="B7" s="288" t="s">
        <v>89</v>
      </c>
      <c r="C7" s="289"/>
      <c r="D7" s="289"/>
      <c r="E7" s="289"/>
      <c r="F7" s="289"/>
      <c r="G7" s="289"/>
      <c r="H7" s="289"/>
      <c r="I7" s="289"/>
      <c r="J7" s="289"/>
      <c r="K7" s="289"/>
      <c r="L7" s="289"/>
      <c r="M7" s="289"/>
      <c r="N7" s="289"/>
      <c r="O7" s="289"/>
      <c r="P7" s="289"/>
      <c r="Q7" s="289"/>
      <c r="R7" s="290"/>
    </row>
    <row r="8" spans="2:26" ht="15.5" x14ac:dyDescent="0.35">
      <c r="B8" s="300" t="s">
        <v>90</v>
      </c>
      <c r="C8" s="301"/>
      <c r="D8" s="301"/>
      <c r="E8" s="301"/>
      <c r="F8" s="301"/>
      <c r="G8" s="301"/>
      <c r="H8" s="301"/>
      <c r="I8" s="301"/>
      <c r="J8" s="301"/>
      <c r="K8" s="301"/>
      <c r="L8" s="301"/>
      <c r="M8" s="301"/>
      <c r="N8" s="301"/>
      <c r="O8" s="301"/>
      <c r="P8" s="301"/>
      <c r="Q8" s="301"/>
      <c r="R8" s="301"/>
    </row>
    <row r="9" spans="2:26" ht="34.5" customHeight="1" x14ac:dyDescent="0.25">
      <c r="B9" s="298" t="s">
        <v>122</v>
      </c>
      <c r="C9" s="299"/>
      <c r="D9" s="299"/>
      <c r="E9" s="299"/>
      <c r="F9" s="299"/>
      <c r="G9" s="299"/>
      <c r="H9" s="299"/>
      <c r="I9" s="299"/>
      <c r="J9" s="299"/>
      <c r="K9" s="299"/>
      <c r="L9" s="299"/>
      <c r="M9" s="299"/>
      <c r="N9" s="299"/>
      <c r="O9" s="299"/>
      <c r="P9" s="299"/>
      <c r="Q9" s="299"/>
      <c r="R9" s="299"/>
    </row>
    <row r="10" spans="2:26" ht="15.5" x14ac:dyDescent="0.35">
      <c r="B10" s="300" t="s">
        <v>126</v>
      </c>
      <c r="C10" s="301"/>
      <c r="D10" s="301"/>
      <c r="E10" s="301"/>
      <c r="F10" s="301"/>
      <c r="G10" s="301"/>
      <c r="H10" s="301"/>
      <c r="I10" s="301"/>
      <c r="J10" s="301"/>
      <c r="K10" s="301"/>
      <c r="L10" s="301"/>
      <c r="M10" s="301"/>
      <c r="N10" s="301"/>
      <c r="O10" s="301"/>
      <c r="P10" s="301"/>
      <c r="Q10" s="301"/>
      <c r="R10" s="301"/>
    </row>
    <row r="11" spans="2:26" ht="13" x14ac:dyDescent="0.3">
      <c r="B11" s="69"/>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27" t="s">
        <v>71</v>
      </c>
      <c r="C15" s="297" t="s">
        <v>76</v>
      </c>
      <c r="D15" s="297"/>
      <c r="E15" s="297"/>
      <c r="F15" s="297"/>
      <c r="G15" s="293" t="s">
        <v>81</v>
      </c>
      <c r="H15" s="293"/>
      <c r="I15" s="128" t="s">
        <v>6</v>
      </c>
      <c r="J15" s="128" t="s">
        <v>3</v>
      </c>
      <c r="K15" s="128" t="s">
        <v>82</v>
      </c>
      <c r="L15" s="128" t="s">
        <v>79</v>
      </c>
      <c r="M15" s="128" t="s">
        <v>83</v>
      </c>
      <c r="N15" s="128" t="s">
        <v>84</v>
      </c>
      <c r="O15" s="128" t="s">
        <v>85</v>
      </c>
      <c r="P15" s="128" t="s">
        <v>86</v>
      </c>
      <c r="Q15" s="128" t="s">
        <v>111</v>
      </c>
      <c r="R15" s="129" t="s">
        <v>88</v>
      </c>
    </row>
    <row r="16" spans="2:26" s="26" customFormat="1" ht="57.75" customHeight="1" x14ac:dyDescent="0.25">
      <c r="B16" s="108" t="str">
        <f>+EVALUACION!B17</f>
        <v>PLANEACIÓN</v>
      </c>
      <c r="C16" s="296" t="str">
        <f>+EVALUACION!C17</f>
        <v>Inadecuado análisis  económico estimativo del valor del contrato</v>
      </c>
      <c r="D16" s="296"/>
      <c r="E16" s="296"/>
      <c r="F16" s="296"/>
      <c r="G16" s="291" t="s">
        <v>191</v>
      </c>
      <c r="H16" s="292"/>
      <c r="I16" s="109">
        <f>+EVALUACION!I17</f>
        <v>1</v>
      </c>
      <c r="J16" s="109">
        <f>EVALUACION!J17-1</f>
        <v>2</v>
      </c>
      <c r="K16" s="109">
        <f>+I16+J16</f>
        <v>3</v>
      </c>
      <c r="L16" s="109" t="str">
        <f>IF(K16&lt;=4,"BAJO",IF(K16=5,"MEDIO",IF(K16=6,"ALTO",IF(K16=7,"ALTO","EXTREMO"))))</f>
        <v>BAJO</v>
      </c>
      <c r="M16" s="109" t="s">
        <v>72</v>
      </c>
      <c r="N16" s="131" t="s">
        <v>133</v>
      </c>
      <c r="O16" s="131" t="s">
        <v>134</v>
      </c>
      <c r="P16" s="131" t="s">
        <v>134</v>
      </c>
      <c r="Q16" s="131" t="s">
        <v>135</v>
      </c>
      <c r="R16" s="132" t="s">
        <v>136</v>
      </c>
    </row>
    <row r="17" spans="2:18" s="26" customFormat="1" ht="57.75" customHeight="1" x14ac:dyDescent="0.25">
      <c r="B17" s="110" t="str">
        <f>+EVALUACION!B18</f>
        <v>PLANEACIÓN</v>
      </c>
      <c r="C17" s="283" t="str">
        <f>+EVALUACION!C18</f>
        <v>Requisitos habilitantes que impidan la selección objetiva</v>
      </c>
      <c r="D17" s="283"/>
      <c r="E17" s="283"/>
      <c r="F17" s="283"/>
      <c r="G17" s="201" t="s">
        <v>192</v>
      </c>
      <c r="H17" s="201"/>
      <c r="I17" s="79">
        <f>+EVALUACION!I18</f>
        <v>1</v>
      </c>
      <c r="J17" s="79">
        <f>EVALUACION!J18-1</f>
        <v>4</v>
      </c>
      <c r="K17" s="79">
        <f t="shared" ref="K17:K34" si="0">+I17+J17</f>
        <v>5</v>
      </c>
      <c r="L17" s="79" t="str">
        <f t="shared" ref="L17:L34" si="1">IF(K17&lt;=4,"BAJO",IF(K17=5,"MEDIO",IF(K17=6,"ALTO",IF(K17=7,"ALTO","EXTREMO"))))</f>
        <v>MEDIO</v>
      </c>
      <c r="M17" s="130" t="s">
        <v>72</v>
      </c>
      <c r="N17" s="130" t="s">
        <v>133</v>
      </c>
      <c r="O17" s="130" t="s">
        <v>134</v>
      </c>
      <c r="P17" s="130" t="s">
        <v>134</v>
      </c>
      <c r="Q17" s="130" t="s">
        <v>135</v>
      </c>
      <c r="R17" s="133" t="s">
        <v>136</v>
      </c>
    </row>
    <row r="18" spans="2:18" s="26" customFormat="1" ht="57.75" customHeight="1" x14ac:dyDescent="0.25">
      <c r="B18" s="110" t="str">
        <f>+EVALUACION!B19</f>
        <v>PLANEACIÓN</v>
      </c>
      <c r="C18" s="283" t="str">
        <f>+EVALUACION!C19</f>
        <v>Ausencia de fundamentación de la justificación y conveniencia de la contratación</v>
      </c>
      <c r="D18" s="283"/>
      <c r="E18" s="283"/>
      <c r="F18" s="283"/>
      <c r="G18" s="201" t="s">
        <v>193</v>
      </c>
      <c r="H18" s="201"/>
      <c r="I18" s="79">
        <f>+EVALUACION!I19</f>
        <v>1</v>
      </c>
      <c r="J18" s="79">
        <f>EVALUACION!J19-1</f>
        <v>4</v>
      </c>
      <c r="K18" s="79">
        <f t="shared" si="0"/>
        <v>5</v>
      </c>
      <c r="L18" s="79" t="str">
        <f t="shared" si="1"/>
        <v>MEDIO</v>
      </c>
      <c r="M18" s="130" t="s">
        <v>72</v>
      </c>
      <c r="N18" s="130" t="s">
        <v>133</v>
      </c>
      <c r="O18" s="130" t="s">
        <v>134</v>
      </c>
      <c r="P18" s="130" t="s">
        <v>134</v>
      </c>
      <c r="Q18" s="130" t="s">
        <v>135</v>
      </c>
      <c r="R18" s="133" t="s">
        <v>136</v>
      </c>
    </row>
    <row r="19" spans="2:18" s="26" customFormat="1" ht="57.75" customHeight="1" x14ac:dyDescent="0.25">
      <c r="B19" s="110" t="str">
        <f>+EVALUACION!B20</f>
        <v>SELECCIÓN</v>
      </c>
      <c r="C19" s="283" t="str">
        <f>+EVALUACION!C20</f>
        <v>Inadecuada evaluación de las ofertas y/o verificación de requisitos habilitantes</v>
      </c>
      <c r="D19" s="283"/>
      <c r="E19" s="283"/>
      <c r="F19" s="283"/>
      <c r="G19" s="294" t="s">
        <v>194</v>
      </c>
      <c r="H19" s="295"/>
      <c r="I19" s="79">
        <f>+EVALUACION!I20</f>
        <v>1</v>
      </c>
      <c r="J19" s="79">
        <f>EVALUACION!J20-1</f>
        <v>4</v>
      </c>
      <c r="K19" s="79">
        <f t="shared" si="0"/>
        <v>5</v>
      </c>
      <c r="L19" s="79" t="str">
        <f t="shared" si="1"/>
        <v>MEDIO</v>
      </c>
      <c r="M19" s="130" t="s">
        <v>72</v>
      </c>
      <c r="N19" s="130" t="s">
        <v>133</v>
      </c>
      <c r="O19" s="130" t="s">
        <v>134</v>
      </c>
      <c r="P19" s="130" t="s">
        <v>134</v>
      </c>
      <c r="Q19" s="130" t="s">
        <v>135</v>
      </c>
      <c r="R19" s="133" t="s">
        <v>136</v>
      </c>
    </row>
    <row r="20" spans="2:18" s="26" customFormat="1" ht="57.75" customHeight="1" x14ac:dyDescent="0.25">
      <c r="B20" s="110" t="str">
        <f>+EVALUACION!B21</f>
        <v>SELECCIÓN</v>
      </c>
      <c r="C20" s="283" t="str">
        <f>+EVALUACION!C21</f>
        <v>Contestación inoportuna a todas las observaciones formuladas a los documentos de la contratación</v>
      </c>
      <c r="D20" s="283"/>
      <c r="E20" s="283"/>
      <c r="F20" s="283"/>
      <c r="G20" s="201" t="s">
        <v>195</v>
      </c>
      <c r="H20" s="201"/>
      <c r="I20" s="79">
        <f>+EVALUACION!I21</f>
        <v>1</v>
      </c>
      <c r="J20" s="79">
        <f>EVALUACION!J21-1</f>
        <v>2</v>
      </c>
      <c r="K20" s="79">
        <f t="shared" si="0"/>
        <v>3</v>
      </c>
      <c r="L20" s="79" t="str">
        <f t="shared" si="1"/>
        <v>BAJO</v>
      </c>
      <c r="M20" s="130" t="s">
        <v>72</v>
      </c>
      <c r="N20" s="130" t="s">
        <v>133</v>
      </c>
      <c r="O20" s="130" t="s">
        <v>134</v>
      </c>
      <c r="P20" s="130" t="s">
        <v>134</v>
      </c>
      <c r="Q20" s="130" t="s">
        <v>135</v>
      </c>
      <c r="R20" s="133" t="s">
        <v>136</v>
      </c>
    </row>
    <row r="21" spans="2:18" s="26" customFormat="1" ht="57.75" customHeight="1" x14ac:dyDescent="0.25">
      <c r="B21" s="110" t="str">
        <f>+EVALUACION!B22</f>
        <v>SELECCIÓN</v>
      </c>
      <c r="C21" s="283" t="str">
        <f>+EVALUACION!C22</f>
        <v>Selección de ofertas con precios  artificialmente bajos.</v>
      </c>
      <c r="D21" s="283"/>
      <c r="E21" s="283"/>
      <c r="F21" s="283"/>
      <c r="G21" s="294" t="s">
        <v>196</v>
      </c>
      <c r="H21" s="295"/>
      <c r="I21" s="79">
        <f>+EVALUACION!I22</f>
        <v>1</v>
      </c>
      <c r="J21" s="79">
        <f>EVALUACION!J22-1</f>
        <v>4</v>
      </c>
      <c r="K21" s="79">
        <f t="shared" si="0"/>
        <v>5</v>
      </c>
      <c r="L21" s="79" t="str">
        <f t="shared" si="1"/>
        <v>MEDIO</v>
      </c>
      <c r="M21" s="130" t="s">
        <v>72</v>
      </c>
      <c r="N21" s="130" t="s">
        <v>133</v>
      </c>
      <c r="O21" s="130" t="s">
        <v>134</v>
      </c>
      <c r="P21" s="130" t="s">
        <v>134</v>
      </c>
      <c r="Q21" s="130" t="s">
        <v>135</v>
      </c>
      <c r="R21" s="133" t="s">
        <v>136</v>
      </c>
    </row>
    <row r="22" spans="2:18" s="26" customFormat="1" ht="57.75" customHeight="1" x14ac:dyDescent="0.25">
      <c r="B22" s="110" t="str">
        <f>+EVALUACION!B23</f>
        <v>CONTRATACIÓN</v>
      </c>
      <c r="C22" s="283" t="str">
        <f>+EVALUACION!C23</f>
        <v>Presentación de reclamos de terceros sobre la selección del oferente que retrasen el perfeccionamiento del contrato.</v>
      </c>
      <c r="D22" s="283"/>
      <c r="E22" s="283"/>
      <c r="F22" s="283"/>
      <c r="G22" s="294" t="s">
        <v>137</v>
      </c>
      <c r="H22" s="295"/>
      <c r="I22" s="79">
        <f>+EVALUACION!I23</f>
        <v>1</v>
      </c>
      <c r="J22" s="79">
        <f>EVALUACION!J23-1</f>
        <v>2</v>
      </c>
      <c r="K22" s="79">
        <f t="shared" si="0"/>
        <v>3</v>
      </c>
      <c r="L22" s="79" t="str">
        <f t="shared" si="1"/>
        <v>BAJO</v>
      </c>
      <c r="M22" s="130" t="s">
        <v>72</v>
      </c>
      <c r="N22" s="130" t="s">
        <v>133</v>
      </c>
      <c r="O22" s="130" t="s">
        <v>134</v>
      </c>
      <c r="P22" s="130" t="s">
        <v>134</v>
      </c>
      <c r="Q22" s="130" t="s">
        <v>135</v>
      </c>
      <c r="R22" s="133" t="s">
        <v>136</v>
      </c>
    </row>
    <row r="23" spans="2:18" s="26" customFormat="1" ht="57.75" customHeight="1" x14ac:dyDescent="0.25">
      <c r="B23" s="110" t="str">
        <f>+EVALUACION!B24</f>
        <v>CONTRATACIÓN</v>
      </c>
      <c r="C23" s="283" t="str">
        <f>+EVALUACION!C24</f>
        <v xml:space="preserve">Riesgo de que no se firme el contrato. </v>
      </c>
      <c r="D23" s="283"/>
      <c r="E23" s="283"/>
      <c r="F23" s="283"/>
      <c r="G23" s="201" t="s">
        <v>197</v>
      </c>
      <c r="H23" s="201"/>
      <c r="I23" s="79">
        <f>+EVALUACION!I24</f>
        <v>1</v>
      </c>
      <c r="J23" s="79">
        <f>EVALUACION!J24-1</f>
        <v>2</v>
      </c>
      <c r="K23" s="79">
        <f t="shared" si="0"/>
        <v>3</v>
      </c>
      <c r="L23" s="79" t="str">
        <f t="shared" si="1"/>
        <v>BAJO</v>
      </c>
      <c r="M23" s="130" t="s">
        <v>72</v>
      </c>
      <c r="N23" s="130" t="s">
        <v>133</v>
      </c>
      <c r="O23" s="130" t="s">
        <v>134</v>
      </c>
      <c r="P23" s="130" t="s">
        <v>138</v>
      </c>
      <c r="Q23" s="130" t="s">
        <v>139</v>
      </c>
      <c r="R23" s="133" t="s">
        <v>136</v>
      </c>
    </row>
    <row r="24" spans="2:18" s="26" customFormat="1" ht="57.75" customHeight="1" x14ac:dyDescent="0.25">
      <c r="B24" s="110" t="str">
        <f>+EVALUACION!B25</f>
        <v>EJECUCIÓN</v>
      </c>
      <c r="C24" s="283" t="str">
        <f>+EVALUACION!C25</f>
        <v>Baja participación comunitaria por Falta de difusión o desinterés</v>
      </c>
      <c r="D24" s="283"/>
      <c r="E24" s="283"/>
      <c r="F24" s="283"/>
      <c r="G24" s="294" t="s">
        <v>179</v>
      </c>
      <c r="H24" s="295"/>
      <c r="I24" s="79">
        <f>+EVALUACION!I25</f>
        <v>2</v>
      </c>
      <c r="J24" s="79">
        <f>EVALUACION!J25-1</f>
        <v>3</v>
      </c>
      <c r="K24" s="79">
        <f t="shared" si="0"/>
        <v>5</v>
      </c>
      <c r="L24" s="79" t="str">
        <f t="shared" si="1"/>
        <v>MEDIO</v>
      </c>
      <c r="M24" s="130" t="s">
        <v>72</v>
      </c>
      <c r="N24" s="130" t="s">
        <v>187</v>
      </c>
      <c r="O24" s="130" t="s">
        <v>188</v>
      </c>
      <c r="P24" s="130" t="s">
        <v>138</v>
      </c>
      <c r="Q24" s="130" t="s">
        <v>139</v>
      </c>
      <c r="R24" s="133" t="s">
        <v>189</v>
      </c>
    </row>
    <row r="25" spans="2:18" s="26" customFormat="1" ht="57.75" customHeight="1" x14ac:dyDescent="0.25">
      <c r="B25" s="110" t="str">
        <f>+EVALUACION!B26</f>
        <v>EJECUCIÓN</v>
      </c>
      <c r="C25" s="283" t="str">
        <f>+EVALUACION!C26</f>
        <v>Retrasos operativos por problemas logísticos o planificación</v>
      </c>
      <c r="D25" s="283"/>
      <c r="E25" s="283"/>
      <c r="F25" s="283"/>
      <c r="G25" s="294" t="s">
        <v>198</v>
      </c>
      <c r="H25" s="295"/>
      <c r="I25" s="79">
        <f>+EVALUACION!I26</f>
        <v>1</v>
      </c>
      <c r="J25" s="79">
        <f>EVALUACION!J26-1</f>
        <v>4</v>
      </c>
      <c r="K25" s="79">
        <f t="shared" si="0"/>
        <v>5</v>
      </c>
      <c r="L25" s="79" t="str">
        <f t="shared" si="1"/>
        <v>MEDIO</v>
      </c>
      <c r="M25" s="79" t="s">
        <v>72</v>
      </c>
      <c r="N25" s="130" t="s">
        <v>187</v>
      </c>
      <c r="O25" s="130" t="s">
        <v>188</v>
      </c>
      <c r="P25" s="130" t="s">
        <v>138</v>
      </c>
      <c r="Q25" s="130" t="s">
        <v>139</v>
      </c>
      <c r="R25" s="133" t="s">
        <v>189</v>
      </c>
    </row>
    <row r="26" spans="2:18" s="26" customFormat="1" ht="57.75" customHeight="1" x14ac:dyDescent="0.25">
      <c r="B26" s="110" t="str">
        <f>+EVALUACION!B27</f>
        <v>EJECUCIÓN</v>
      </c>
      <c r="C26" s="283" t="str">
        <f>+EVALUACION!C27</f>
        <v>Condiciones climáticas adversas que afecten la realización de actividades en campo.</v>
      </c>
      <c r="D26" s="283"/>
      <c r="E26" s="283"/>
      <c r="F26" s="283"/>
      <c r="G26" s="201" t="s">
        <v>180</v>
      </c>
      <c r="H26" s="201"/>
      <c r="I26" s="79">
        <f>+EVALUACION!I27</f>
        <v>2</v>
      </c>
      <c r="J26" s="79">
        <f>EVALUACION!J27-1</f>
        <v>3</v>
      </c>
      <c r="K26" s="79">
        <f t="shared" si="0"/>
        <v>5</v>
      </c>
      <c r="L26" s="79" t="str">
        <f t="shared" si="1"/>
        <v>MEDIO</v>
      </c>
      <c r="M26" s="79" t="s">
        <v>72</v>
      </c>
      <c r="N26" s="130" t="s">
        <v>187</v>
      </c>
      <c r="O26" s="130" t="s">
        <v>188</v>
      </c>
      <c r="P26" s="130" t="s">
        <v>138</v>
      </c>
      <c r="Q26" s="130" t="s">
        <v>139</v>
      </c>
      <c r="R26" s="133" t="s">
        <v>189</v>
      </c>
    </row>
    <row r="27" spans="2:18" s="26" customFormat="1" ht="57.75" customHeight="1" x14ac:dyDescent="0.25">
      <c r="B27" s="110" t="str">
        <f>+EVALUACION!B28</f>
        <v>EJECUCIÓN</v>
      </c>
      <c r="C27" s="283" t="str">
        <f>+EVALUACION!C28</f>
        <v>Incumplimiento normativo en la ejecución de actividades en espacio publico por desconocimiento de requisitos</v>
      </c>
      <c r="D27" s="283"/>
      <c r="E27" s="283"/>
      <c r="F27" s="283"/>
      <c r="G27" s="294" t="s">
        <v>181</v>
      </c>
      <c r="H27" s="295"/>
      <c r="I27" s="79">
        <f>+EVALUACION!I28</f>
        <v>1</v>
      </c>
      <c r="J27" s="79">
        <f>EVALUACION!J28-1</f>
        <v>3</v>
      </c>
      <c r="K27" s="79">
        <f t="shared" si="0"/>
        <v>4</v>
      </c>
      <c r="L27" s="79" t="str">
        <f t="shared" si="1"/>
        <v>BAJO</v>
      </c>
      <c r="M27" s="79" t="s">
        <v>72</v>
      </c>
      <c r="N27" s="130" t="s">
        <v>187</v>
      </c>
      <c r="O27" s="130" t="s">
        <v>188</v>
      </c>
      <c r="P27" s="130" t="s">
        <v>138</v>
      </c>
      <c r="Q27" s="130" t="s">
        <v>139</v>
      </c>
      <c r="R27" s="133" t="s">
        <v>189</v>
      </c>
    </row>
    <row r="28" spans="2:18" s="26" customFormat="1" ht="57.75" customHeight="1" x14ac:dyDescent="0.25">
      <c r="B28" s="110" t="str">
        <f>+EVALUACION!B29</f>
        <v>EJECUCIÓN</v>
      </c>
      <c r="C28" s="283" t="str">
        <f>+EVALUACION!C29</f>
        <v>Limitación de recursos por falta de presupuesto o personal insuficiente</v>
      </c>
      <c r="D28" s="283"/>
      <c r="E28" s="283"/>
      <c r="F28" s="283"/>
      <c r="G28" s="201" t="s">
        <v>182</v>
      </c>
      <c r="H28" s="201"/>
      <c r="I28" s="79">
        <f>+EVALUACION!I29</f>
        <v>1</v>
      </c>
      <c r="J28" s="79">
        <f>EVALUACION!J29-1</f>
        <v>2</v>
      </c>
      <c r="K28" s="79">
        <f t="shared" si="0"/>
        <v>3</v>
      </c>
      <c r="L28" s="79" t="str">
        <f t="shared" si="1"/>
        <v>BAJO</v>
      </c>
      <c r="M28" s="79" t="s">
        <v>72</v>
      </c>
      <c r="N28" s="130" t="s">
        <v>187</v>
      </c>
      <c r="O28" s="130" t="s">
        <v>188</v>
      </c>
      <c r="P28" s="130" t="s">
        <v>138</v>
      </c>
      <c r="Q28" s="130" t="s">
        <v>139</v>
      </c>
      <c r="R28" s="133" t="s">
        <v>189</v>
      </c>
    </row>
    <row r="29" spans="2:18" s="26" customFormat="1" ht="57.75" customHeight="1" x14ac:dyDescent="0.25">
      <c r="B29" s="110" t="str">
        <f>+EVALUACION!B30</f>
        <v>EJECUCIÓN</v>
      </c>
      <c r="C29" s="283" t="str">
        <f>+EVALUACION!C30</f>
        <v>Emergencias locales por eventos inesperados</v>
      </c>
      <c r="D29" s="283"/>
      <c r="E29" s="283"/>
      <c r="F29" s="283"/>
      <c r="G29" s="201" t="s">
        <v>199</v>
      </c>
      <c r="H29" s="201"/>
      <c r="I29" s="79">
        <f>+EVALUACION!I30</f>
        <v>2</v>
      </c>
      <c r="J29" s="79">
        <f>EVALUACION!J30-1</f>
        <v>3</v>
      </c>
      <c r="K29" s="79">
        <f t="shared" si="0"/>
        <v>5</v>
      </c>
      <c r="L29" s="79" t="str">
        <f t="shared" si="1"/>
        <v>MEDIO</v>
      </c>
      <c r="M29" s="79" t="s">
        <v>72</v>
      </c>
      <c r="N29" s="130" t="s">
        <v>187</v>
      </c>
      <c r="O29" s="130" t="s">
        <v>188</v>
      </c>
      <c r="P29" s="130" t="s">
        <v>138</v>
      </c>
      <c r="Q29" s="130" t="s">
        <v>139</v>
      </c>
      <c r="R29" s="133" t="s">
        <v>189</v>
      </c>
    </row>
    <row r="30" spans="2:18" s="26" customFormat="1" ht="57.75" customHeight="1" x14ac:dyDescent="0.25">
      <c r="B30" s="110" t="str">
        <f>+EVALUACION!B31</f>
        <v>EJECUCIÓN</v>
      </c>
      <c r="C30" s="283" t="str">
        <f>+EVALUACION!C31</f>
        <v>Retrasos en la ejecución de actividades pedagógicas por limitaciones logísticas.</v>
      </c>
      <c r="D30" s="283"/>
      <c r="E30" s="283"/>
      <c r="F30" s="283"/>
      <c r="G30" s="201" t="s">
        <v>183</v>
      </c>
      <c r="H30" s="201"/>
      <c r="I30" s="79">
        <f>+EVALUACION!I31</f>
        <v>1</v>
      </c>
      <c r="J30" s="79">
        <f>EVALUACION!J31-1</f>
        <v>3</v>
      </c>
      <c r="K30" s="79">
        <f t="shared" si="0"/>
        <v>4</v>
      </c>
      <c r="L30" s="79" t="str">
        <f t="shared" si="1"/>
        <v>BAJO</v>
      </c>
      <c r="M30" s="79" t="s">
        <v>72</v>
      </c>
      <c r="N30" s="130" t="s">
        <v>187</v>
      </c>
      <c r="O30" s="130" t="s">
        <v>188</v>
      </c>
      <c r="P30" s="130" t="s">
        <v>138</v>
      </c>
      <c r="Q30" s="130" t="s">
        <v>139</v>
      </c>
      <c r="R30" s="133" t="s">
        <v>189</v>
      </c>
    </row>
    <row r="31" spans="2:18" s="26" customFormat="1" ht="57.75" customHeight="1" x14ac:dyDescent="0.25">
      <c r="B31" s="110" t="str">
        <f>+EVALUACION!B32</f>
        <v>EJECUCIÓN</v>
      </c>
      <c r="C31" s="283" t="str">
        <f>+EVALUACION!C32</f>
        <v>Falta de disponibilidad de espacios adecuados para el desarrollo de actividades.</v>
      </c>
      <c r="D31" s="283"/>
      <c r="E31" s="283"/>
      <c r="F31" s="283"/>
      <c r="G31" s="201" t="s">
        <v>184</v>
      </c>
      <c r="H31" s="201"/>
      <c r="I31" s="79">
        <f>+EVALUACION!I32</f>
        <v>1</v>
      </c>
      <c r="J31" s="79">
        <f>EVALUACION!J32-1</f>
        <v>2</v>
      </c>
      <c r="K31" s="79">
        <f t="shared" si="0"/>
        <v>3</v>
      </c>
      <c r="L31" s="79" t="str">
        <f t="shared" si="1"/>
        <v>BAJO</v>
      </c>
      <c r="M31" s="79" t="s">
        <v>72</v>
      </c>
      <c r="N31" s="130" t="s">
        <v>187</v>
      </c>
      <c r="O31" s="130" t="s">
        <v>188</v>
      </c>
      <c r="P31" s="130" t="s">
        <v>138</v>
      </c>
      <c r="Q31" s="130" t="s">
        <v>139</v>
      </c>
      <c r="R31" s="133" t="s">
        <v>189</v>
      </c>
    </row>
    <row r="32" spans="2:18" s="26" customFormat="1" ht="57.75" customHeight="1" x14ac:dyDescent="0.25">
      <c r="B32" s="110" t="str">
        <f>+EVALUACION!B33</f>
        <v>EJECUCIÓN</v>
      </c>
      <c r="C32" s="283" t="str">
        <f>+EVALUACION!C33</f>
        <v>Accidentes durante la presentación (caídas de actores, golpes, cables, equipos).</v>
      </c>
      <c r="D32" s="283"/>
      <c r="E32" s="283"/>
      <c r="F32" s="283"/>
      <c r="G32" s="201" t="s">
        <v>185</v>
      </c>
      <c r="H32" s="201"/>
      <c r="I32" s="79">
        <f>+EVALUACION!I33</f>
        <v>2</v>
      </c>
      <c r="J32" s="79">
        <f>EVALUACION!J33-1</f>
        <v>2</v>
      </c>
      <c r="K32" s="79">
        <f t="shared" si="0"/>
        <v>4</v>
      </c>
      <c r="L32" s="79" t="str">
        <f t="shared" si="1"/>
        <v>BAJO</v>
      </c>
      <c r="M32" s="79" t="s">
        <v>72</v>
      </c>
      <c r="N32" s="130" t="s">
        <v>187</v>
      </c>
      <c r="O32" s="130" t="s">
        <v>188</v>
      </c>
      <c r="P32" s="130" t="s">
        <v>138</v>
      </c>
      <c r="Q32" s="130" t="s">
        <v>139</v>
      </c>
      <c r="R32" s="133" t="s">
        <v>189</v>
      </c>
    </row>
    <row r="33" spans="2:23" s="26" customFormat="1" ht="57.75" customHeight="1" x14ac:dyDescent="0.25">
      <c r="B33" s="110" t="str">
        <f>+EVALUACION!B34</f>
        <v>EJECUCIÓN</v>
      </c>
      <c r="C33" s="283" t="str">
        <f>+EVALUACION!C34</f>
        <v>Aglomeraciones o desorden del público</v>
      </c>
      <c r="D33" s="283"/>
      <c r="E33" s="283"/>
      <c r="F33" s="283"/>
      <c r="G33" s="201" t="s">
        <v>186</v>
      </c>
      <c r="H33" s="201"/>
      <c r="I33" s="79">
        <f>+EVALUACION!I34</f>
        <v>1</v>
      </c>
      <c r="J33" s="79">
        <f>EVALUACION!J34-1</f>
        <v>3</v>
      </c>
      <c r="K33" s="79">
        <f t="shared" si="0"/>
        <v>4</v>
      </c>
      <c r="L33" s="79" t="str">
        <f t="shared" si="1"/>
        <v>BAJO</v>
      </c>
      <c r="M33" s="79" t="s">
        <v>72</v>
      </c>
      <c r="N33" s="130" t="s">
        <v>187</v>
      </c>
      <c r="O33" s="130" t="s">
        <v>188</v>
      </c>
      <c r="P33" s="130" t="s">
        <v>138</v>
      </c>
      <c r="Q33" s="130" t="s">
        <v>139</v>
      </c>
      <c r="R33" s="133" t="s">
        <v>189</v>
      </c>
    </row>
    <row r="34" spans="2:23" s="26" customFormat="1" ht="57.75" customHeight="1" thickBot="1" x14ac:dyDescent="0.3">
      <c r="B34" s="111" t="str">
        <f>+EVALUACION!B35</f>
        <v>EJECUCIÓN</v>
      </c>
      <c r="C34" s="302" t="str">
        <f>+EVALUACION!C35</f>
        <v>Reacciones negativas del público (rechazo, incomodidad, conflictos)</v>
      </c>
      <c r="D34" s="302"/>
      <c r="E34" s="302"/>
      <c r="F34" s="302"/>
      <c r="G34" s="303" t="s">
        <v>200</v>
      </c>
      <c r="H34" s="303"/>
      <c r="I34" s="86">
        <f>+EVALUACION!I35</f>
        <v>1</v>
      </c>
      <c r="J34" s="86">
        <f>EVALUACION!J35-1</f>
        <v>4</v>
      </c>
      <c r="K34" s="86">
        <f t="shared" si="0"/>
        <v>5</v>
      </c>
      <c r="L34" s="86" t="str">
        <f t="shared" si="1"/>
        <v>MEDIO</v>
      </c>
      <c r="M34" s="86" t="s">
        <v>72</v>
      </c>
      <c r="N34" s="142" t="s">
        <v>187</v>
      </c>
      <c r="O34" s="142" t="s">
        <v>188</v>
      </c>
      <c r="P34" s="142" t="s">
        <v>138</v>
      </c>
      <c r="Q34" s="142" t="s">
        <v>139</v>
      </c>
      <c r="R34" s="143" t="s">
        <v>189</v>
      </c>
    </row>
    <row r="35" spans="2:23" ht="12.75" customHeight="1" x14ac:dyDescent="0.3">
      <c r="B35" s="69"/>
      <c r="C35" s="70"/>
      <c r="D35" s="70"/>
      <c r="E35" s="70"/>
      <c r="F35" s="70"/>
      <c r="G35" s="70"/>
      <c r="H35" s="70"/>
      <c r="I35" s="70"/>
      <c r="J35" s="70"/>
      <c r="K35" s="70"/>
      <c r="L35" s="70"/>
      <c r="M35" s="70"/>
      <c r="N35" s="70"/>
      <c r="O35" s="70"/>
      <c r="P35" s="70"/>
      <c r="Q35" s="70"/>
      <c r="R35" s="3"/>
    </row>
    <row r="36" spans="2:23" ht="13" x14ac:dyDescent="0.3">
      <c r="B36" s="69"/>
      <c r="C36" s="284" t="s">
        <v>15</v>
      </c>
      <c r="D36" s="284"/>
      <c r="E36" s="284"/>
      <c r="F36" s="284"/>
      <c r="G36" s="70"/>
      <c r="H36" s="204" t="s">
        <v>20</v>
      </c>
      <c r="I36" s="204"/>
      <c r="J36" s="204"/>
      <c r="K36" s="204"/>
      <c r="L36" s="112"/>
      <c r="M36" s="112"/>
      <c r="N36" s="112"/>
      <c r="O36" s="112"/>
      <c r="P36" s="112"/>
      <c r="Q36" s="112"/>
      <c r="R36" s="3"/>
    </row>
    <row r="37" spans="2:23" ht="19.5" customHeight="1" x14ac:dyDescent="0.3">
      <c r="B37" s="218" t="s">
        <v>2</v>
      </c>
      <c r="C37" s="255" t="s">
        <v>14</v>
      </c>
      <c r="D37" s="269"/>
      <c r="E37" s="256"/>
      <c r="F37" s="92" t="s">
        <v>13</v>
      </c>
      <c r="G37" s="70"/>
      <c r="H37" s="255" t="s">
        <v>19</v>
      </c>
      <c r="I37" s="256"/>
      <c r="J37" s="255" t="s">
        <v>13</v>
      </c>
      <c r="K37" s="256"/>
      <c r="L37" s="97"/>
      <c r="M37" s="97"/>
      <c r="N37" s="204" t="s">
        <v>15</v>
      </c>
      <c r="O37" s="204"/>
      <c r="P37" s="204"/>
      <c r="Q37" s="97"/>
      <c r="R37" s="3"/>
    </row>
    <row r="38" spans="2:23" ht="21" customHeight="1" x14ac:dyDescent="0.3">
      <c r="B38" s="218"/>
      <c r="C38" s="257" t="s">
        <v>8</v>
      </c>
      <c r="D38" s="270"/>
      <c r="E38" s="258"/>
      <c r="F38" s="94">
        <v>1</v>
      </c>
      <c r="G38" s="70"/>
      <c r="H38" s="257" t="s">
        <v>16</v>
      </c>
      <c r="I38" s="258"/>
      <c r="J38" s="257">
        <v>1</v>
      </c>
      <c r="K38" s="258"/>
      <c r="L38" s="97"/>
      <c r="M38" s="97"/>
      <c r="N38" s="253" t="s">
        <v>21</v>
      </c>
      <c r="O38" s="254"/>
      <c r="P38" s="106" t="s">
        <v>22</v>
      </c>
      <c r="Q38" s="97"/>
      <c r="R38" s="3"/>
    </row>
    <row r="39" spans="2:23" ht="15.75" customHeight="1" x14ac:dyDescent="0.3">
      <c r="B39" s="218"/>
      <c r="C39" s="257" t="s">
        <v>9</v>
      </c>
      <c r="D39" s="270"/>
      <c r="E39" s="258"/>
      <c r="F39" s="94">
        <v>2</v>
      </c>
      <c r="G39" s="70"/>
      <c r="H39" s="257" t="s">
        <v>17</v>
      </c>
      <c r="I39" s="258"/>
      <c r="J39" s="257">
        <v>2</v>
      </c>
      <c r="K39" s="258"/>
      <c r="L39" s="97"/>
      <c r="M39" s="97"/>
      <c r="N39" s="265" t="s">
        <v>23</v>
      </c>
      <c r="O39" s="266"/>
      <c r="P39" s="107" t="s">
        <v>24</v>
      </c>
      <c r="Q39" s="97"/>
      <c r="R39" s="3"/>
      <c r="T39" s="5"/>
      <c r="U39" s="5"/>
      <c r="V39" s="5"/>
      <c r="W39" s="5"/>
    </row>
    <row r="40" spans="2:23" ht="24.75" customHeight="1" x14ac:dyDescent="0.3">
      <c r="B40" s="218"/>
      <c r="C40" s="257" t="s">
        <v>10</v>
      </c>
      <c r="D40" s="270"/>
      <c r="E40" s="258"/>
      <c r="F40" s="94">
        <v>3</v>
      </c>
      <c r="G40" s="70"/>
      <c r="H40" s="257" t="s">
        <v>1</v>
      </c>
      <c r="I40" s="258"/>
      <c r="J40" s="257">
        <v>3</v>
      </c>
      <c r="K40" s="258"/>
      <c r="L40" s="97"/>
      <c r="M40" s="97"/>
      <c r="N40" s="215" t="s">
        <v>25</v>
      </c>
      <c r="O40" s="259"/>
      <c r="P40" s="107" t="s">
        <v>26</v>
      </c>
      <c r="Q40" s="97"/>
      <c r="R40" s="3"/>
    </row>
    <row r="41" spans="2:23" ht="18" customHeight="1" x14ac:dyDescent="0.3">
      <c r="B41" s="218"/>
      <c r="C41" s="257" t="s">
        <v>11</v>
      </c>
      <c r="D41" s="270"/>
      <c r="E41" s="258"/>
      <c r="F41" s="94">
        <v>4</v>
      </c>
      <c r="G41" s="70"/>
      <c r="H41" s="257" t="s">
        <v>18</v>
      </c>
      <c r="I41" s="258"/>
      <c r="J41" s="257">
        <v>4</v>
      </c>
      <c r="K41" s="258"/>
      <c r="L41" s="97"/>
      <c r="M41" s="97"/>
      <c r="N41" s="263">
        <v>5</v>
      </c>
      <c r="O41" s="264"/>
      <c r="P41" s="107" t="s">
        <v>27</v>
      </c>
      <c r="Q41" s="97"/>
      <c r="R41" s="3"/>
    </row>
    <row r="42" spans="2:23" ht="21" customHeight="1" thickBot="1" x14ac:dyDescent="0.35">
      <c r="B42" s="218"/>
      <c r="C42" s="257" t="s">
        <v>12</v>
      </c>
      <c r="D42" s="270"/>
      <c r="E42" s="258"/>
      <c r="F42" s="94">
        <v>5</v>
      </c>
      <c r="G42" s="70"/>
      <c r="H42" s="257" t="s">
        <v>0</v>
      </c>
      <c r="I42" s="258"/>
      <c r="J42" s="257">
        <v>5</v>
      </c>
      <c r="K42" s="258"/>
      <c r="L42" s="97"/>
      <c r="M42" s="97"/>
      <c r="N42" s="281" t="s">
        <v>28</v>
      </c>
      <c r="O42" s="282"/>
      <c r="P42" s="113" t="s">
        <v>29</v>
      </c>
      <c r="Q42" s="97"/>
      <c r="R42" s="3"/>
    </row>
    <row r="43" spans="2:23" ht="13" x14ac:dyDescent="0.3">
      <c r="B43" s="69"/>
      <c r="C43" s="70"/>
      <c r="D43" s="70"/>
      <c r="E43" s="70"/>
      <c r="F43" s="70"/>
      <c r="G43" s="70"/>
      <c r="H43" s="70"/>
      <c r="I43" s="70"/>
      <c r="J43" s="70"/>
      <c r="K43" s="70"/>
      <c r="L43" s="70"/>
      <c r="M43" s="70"/>
      <c r="N43" s="70"/>
      <c r="O43" s="70"/>
      <c r="P43" s="70"/>
      <c r="Q43" s="70"/>
      <c r="R43" s="3"/>
    </row>
    <row r="44" spans="2:23" ht="18" customHeight="1" x14ac:dyDescent="0.3">
      <c r="B44" s="69"/>
      <c r="C44" s="204" t="s">
        <v>21</v>
      </c>
      <c r="D44" s="204"/>
      <c r="E44" s="204"/>
      <c r="F44" s="204"/>
      <c r="G44" s="204"/>
      <c r="H44" s="204"/>
      <c r="I44" s="204"/>
      <c r="J44" s="204"/>
      <c r="K44" s="204"/>
      <c r="L44" s="204"/>
      <c r="M44" s="204"/>
      <c r="N44" s="204"/>
      <c r="O44" s="204"/>
      <c r="P44" s="204"/>
      <c r="Q44" s="204"/>
      <c r="R44" s="3"/>
    </row>
    <row r="45" spans="2:23" ht="68.25" customHeight="1" x14ac:dyDescent="0.3">
      <c r="B45" s="69"/>
      <c r="C45" s="257" t="s">
        <v>91</v>
      </c>
      <c r="D45" s="270"/>
      <c r="E45" s="270"/>
      <c r="F45" s="258"/>
      <c r="G45" s="257" t="s">
        <v>93</v>
      </c>
      <c r="H45" s="258"/>
      <c r="I45" s="257" t="s">
        <v>100</v>
      </c>
      <c r="J45" s="270"/>
      <c r="K45" s="258"/>
      <c r="L45" s="257" t="s">
        <v>98</v>
      </c>
      <c r="M45" s="258"/>
      <c r="N45" s="257" t="s">
        <v>96</v>
      </c>
      <c r="O45" s="258"/>
      <c r="P45" s="257" t="s">
        <v>94</v>
      </c>
      <c r="Q45" s="258"/>
      <c r="R45" s="3"/>
    </row>
    <row r="46" spans="2:23" ht="60" customHeight="1" x14ac:dyDescent="0.3">
      <c r="B46" s="69"/>
      <c r="C46" s="257" t="s">
        <v>92</v>
      </c>
      <c r="D46" s="270"/>
      <c r="E46" s="270"/>
      <c r="F46" s="258"/>
      <c r="G46" s="257" t="s">
        <v>102</v>
      </c>
      <c r="H46" s="258"/>
      <c r="I46" s="257" t="s">
        <v>101</v>
      </c>
      <c r="J46" s="270"/>
      <c r="K46" s="258"/>
      <c r="L46" s="257" t="s">
        <v>99</v>
      </c>
      <c r="M46" s="258"/>
      <c r="N46" s="257" t="s">
        <v>97</v>
      </c>
      <c r="O46" s="258"/>
      <c r="P46" s="257" t="s">
        <v>95</v>
      </c>
      <c r="Q46" s="258"/>
      <c r="R46" s="3"/>
    </row>
    <row r="47" spans="2:23" ht="13" x14ac:dyDescent="0.3">
      <c r="B47" s="69"/>
      <c r="C47" s="272" t="s">
        <v>14</v>
      </c>
      <c r="D47" s="273"/>
      <c r="E47" s="274"/>
      <c r="F47" s="278" t="s">
        <v>13</v>
      </c>
      <c r="G47" s="253" t="s">
        <v>16</v>
      </c>
      <c r="H47" s="254"/>
      <c r="I47" s="253" t="s">
        <v>17</v>
      </c>
      <c r="J47" s="280"/>
      <c r="K47" s="254"/>
      <c r="L47" s="253" t="s">
        <v>1</v>
      </c>
      <c r="M47" s="254"/>
      <c r="N47" s="253" t="s">
        <v>18</v>
      </c>
      <c r="O47" s="254"/>
      <c r="P47" s="255" t="s">
        <v>0</v>
      </c>
      <c r="Q47" s="256"/>
      <c r="R47" s="3"/>
    </row>
    <row r="48" spans="2:23" ht="13" x14ac:dyDescent="0.3">
      <c r="B48" s="69"/>
      <c r="C48" s="275"/>
      <c r="D48" s="276"/>
      <c r="E48" s="277"/>
      <c r="F48" s="279"/>
      <c r="G48" s="251">
        <v>1</v>
      </c>
      <c r="H48" s="252"/>
      <c r="I48" s="251">
        <v>2</v>
      </c>
      <c r="J48" s="267"/>
      <c r="K48" s="252"/>
      <c r="L48" s="251">
        <v>3</v>
      </c>
      <c r="M48" s="252"/>
      <c r="N48" s="251">
        <v>4</v>
      </c>
      <c r="O48" s="252"/>
      <c r="P48" s="251">
        <v>5</v>
      </c>
      <c r="Q48" s="252"/>
      <c r="R48" s="3"/>
    </row>
    <row r="49" spans="2:18" ht="19.5" customHeight="1" x14ac:dyDescent="0.3">
      <c r="B49" s="69"/>
      <c r="C49" s="257" t="s">
        <v>8</v>
      </c>
      <c r="D49" s="270"/>
      <c r="E49" s="258"/>
      <c r="F49" s="101">
        <v>1</v>
      </c>
      <c r="G49" s="260">
        <v>2</v>
      </c>
      <c r="H49" s="262"/>
      <c r="I49" s="260">
        <v>3</v>
      </c>
      <c r="J49" s="261"/>
      <c r="K49" s="262"/>
      <c r="L49" s="260">
        <v>4</v>
      </c>
      <c r="M49" s="262"/>
      <c r="N49" s="263">
        <v>5</v>
      </c>
      <c r="O49" s="264"/>
      <c r="P49" s="215">
        <v>6</v>
      </c>
      <c r="Q49" s="259"/>
      <c r="R49" s="3"/>
    </row>
    <row r="50" spans="2:18" ht="21.75" customHeight="1" x14ac:dyDescent="0.3">
      <c r="B50" s="69"/>
      <c r="C50" s="257" t="s">
        <v>9</v>
      </c>
      <c r="D50" s="270"/>
      <c r="E50" s="258"/>
      <c r="F50" s="101">
        <v>2</v>
      </c>
      <c r="G50" s="260">
        <v>3</v>
      </c>
      <c r="H50" s="262"/>
      <c r="I50" s="260">
        <v>4</v>
      </c>
      <c r="J50" s="261"/>
      <c r="K50" s="262"/>
      <c r="L50" s="263">
        <v>5</v>
      </c>
      <c r="M50" s="264"/>
      <c r="N50" s="215">
        <v>6</v>
      </c>
      <c r="O50" s="259"/>
      <c r="P50" s="215">
        <v>7</v>
      </c>
      <c r="Q50" s="259"/>
      <c r="R50" s="3"/>
    </row>
    <row r="51" spans="2:18" ht="21" customHeight="1" x14ac:dyDescent="0.3">
      <c r="B51" s="69"/>
      <c r="C51" s="257" t="s">
        <v>10</v>
      </c>
      <c r="D51" s="270"/>
      <c r="E51" s="258"/>
      <c r="F51" s="101">
        <v>3</v>
      </c>
      <c r="G51" s="260">
        <v>4</v>
      </c>
      <c r="H51" s="262"/>
      <c r="I51" s="263">
        <v>5</v>
      </c>
      <c r="J51" s="271"/>
      <c r="K51" s="264"/>
      <c r="L51" s="215">
        <v>6</v>
      </c>
      <c r="M51" s="259"/>
      <c r="N51" s="215">
        <v>7</v>
      </c>
      <c r="O51" s="259"/>
      <c r="P51" s="265">
        <v>8</v>
      </c>
      <c r="Q51" s="266"/>
      <c r="R51" s="3"/>
    </row>
    <row r="52" spans="2:18" ht="21" customHeight="1" x14ac:dyDescent="0.3">
      <c r="B52" s="69"/>
      <c r="C52" s="257" t="s">
        <v>11</v>
      </c>
      <c r="D52" s="270"/>
      <c r="E52" s="258"/>
      <c r="F52" s="101">
        <v>4</v>
      </c>
      <c r="G52" s="263">
        <v>5</v>
      </c>
      <c r="H52" s="264"/>
      <c r="I52" s="215">
        <v>6</v>
      </c>
      <c r="J52" s="268"/>
      <c r="K52" s="259"/>
      <c r="L52" s="215">
        <v>7</v>
      </c>
      <c r="M52" s="259"/>
      <c r="N52" s="265">
        <v>8</v>
      </c>
      <c r="O52" s="266"/>
      <c r="P52" s="265">
        <v>9</v>
      </c>
      <c r="Q52" s="266"/>
      <c r="R52" s="3"/>
    </row>
    <row r="53" spans="2:18" ht="21" customHeight="1" x14ac:dyDescent="0.3">
      <c r="B53" s="69"/>
      <c r="C53" s="257" t="s">
        <v>12</v>
      </c>
      <c r="D53" s="270"/>
      <c r="E53" s="258"/>
      <c r="F53" s="101">
        <v>5</v>
      </c>
      <c r="G53" s="215">
        <v>6</v>
      </c>
      <c r="H53" s="259"/>
      <c r="I53" s="215">
        <v>7</v>
      </c>
      <c r="J53" s="268"/>
      <c r="K53" s="259"/>
      <c r="L53" s="265">
        <v>8</v>
      </c>
      <c r="M53" s="266"/>
      <c r="N53" s="265">
        <v>9</v>
      </c>
      <c r="O53" s="266"/>
      <c r="P53" s="265">
        <v>10</v>
      </c>
      <c r="Q53" s="266"/>
      <c r="R53" s="3"/>
    </row>
    <row r="54" spans="2:18" ht="13.5" thickBot="1" x14ac:dyDescent="0.35">
      <c r="B54" s="72"/>
      <c r="C54" s="73"/>
      <c r="D54" s="73"/>
      <c r="E54" s="73"/>
      <c r="F54" s="73"/>
      <c r="G54" s="73"/>
      <c r="H54" s="73"/>
      <c r="I54" s="73"/>
      <c r="J54" s="73"/>
      <c r="K54" s="73"/>
      <c r="L54" s="73"/>
      <c r="M54" s="73"/>
      <c r="N54" s="73"/>
      <c r="O54" s="73"/>
      <c r="P54" s="73"/>
      <c r="Q54" s="73"/>
      <c r="R54" s="9"/>
    </row>
  </sheetData>
  <mergeCells count="130">
    <mergeCell ref="C34:F34"/>
    <mergeCell ref="G34:H34"/>
    <mergeCell ref="C22:F22"/>
    <mergeCell ref="G22:H22"/>
    <mergeCell ref="C18:F18"/>
    <mergeCell ref="G18:H18"/>
    <mergeCell ref="C19:F19"/>
    <mergeCell ref="G19:H19"/>
    <mergeCell ref="C23:F23"/>
    <mergeCell ref="G23:H23"/>
    <mergeCell ref="C24:F24"/>
    <mergeCell ref="G24:H24"/>
    <mergeCell ref="G29:H29"/>
    <mergeCell ref="C30:F30"/>
    <mergeCell ref="G30:H30"/>
    <mergeCell ref="C31:F31"/>
    <mergeCell ref="G31:H31"/>
    <mergeCell ref="C26:F26"/>
    <mergeCell ref="G26:H26"/>
    <mergeCell ref="C27:F27"/>
    <mergeCell ref="G27:H27"/>
    <mergeCell ref="C25:F25"/>
    <mergeCell ref="G25:H25"/>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52:E52"/>
    <mergeCell ref="G51:H51"/>
    <mergeCell ref="G52:H52"/>
    <mergeCell ref="G28:H28"/>
    <mergeCell ref="C29:F29"/>
    <mergeCell ref="H38:I38"/>
    <mergeCell ref="C36:F36"/>
    <mergeCell ref="H36:K36"/>
    <mergeCell ref="C28:F28"/>
    <mergeCell ref="G46:H46"/>
    <mergeCell ref="I45:K45"/>
    <mergeCell ref="I46:K46"/>
    <mergeCell ref="J38:K38"/>
    <mergeCell ref="C39:E39"/>
    <mergeCell ref="H39:I39"/>
    <mergeCell ref="C32:F32"/>
    <mergeCell ref="G32:H32"/>
    <mergeCell ref="C33:F33"/>
    <mergeCell ref="C44:Q44"/>
    <mergeCell ref="P51:Q51"/>
    <mergeCell ref="P52:Q52"/>
    <mergeCell ref="G33:H33"/>
    <mergeCell ref="P49:Q49"/>
    <mergeCell ref="P50:Q50"/>
    <mergeCell ref="C53:E53"/>
    <mergeCell ref="N37:P37"/>
    <mergeCell ref="N38:O38"/>
    <mergeCell ref="N39:O39"/>
    <mergeCell ref="C40:E40"/>
    <mergeCell ref="H40:I40"/>
    <mergeCell ref="J40:K40"/>
    <mergeCell ref="J37:K37"/>
    <mergeCell ref="C38:E38"/>
    <mergeCell ref="J39:K39"/>
    <mergeCell ref="N40:O40"/>
    <mergeCell ref="N45:O45"/>
    <mergeCell ref="N46:O46"/>
    <mergeCell ref="L45:M45"/>
    <mergeCell ref="L46:M46"/>
    <mergeCell ref="N41:O41"/>
    <mergeCell ref="N42:O42"/>
    <mergeCell ref="P45:Q45"/>
    <mergeCell ref="P53:Q53"/>
    <mergeCell ref="N53:O53"/>
    <mergeCell ref="G50:H50"/>
    <mergeCell ref="L53:M53"/>
    <mergeCell ref="L51:M51"/>
    <mergeCell ref="L48:M48"/>
    <mergeCell ref="B37:B42"/>
    <mergeCell ref="C37:E37"/>
    <mergeCell ref="H37:I37"/>
    <mergeCell ref="C49:E49"/>
    <mergeCell ref="C50:E50"/>
    <mergeCell ref="C51:E51"/>
    <mergeCell ref="C45:F45"/>
    <mergeCell ref="C46:F46"/>
    <mergeCell ref="I51:K51"/>
    <mergeCell ref="C41:E41"/>
    <mergeCell ref="C42:E42"/>
    <mergeCell ref="H42:I42"/>
    <mergeCell ref="J42:K42"/>
    <mergeCell ref="C47:E48"/>
    <mergeCell ref="J41:K41"/>
    <mergeCell ref="F47:F48"/>
    <mergeCell ref="H41:I41"/>
    <mergeCell ref="G45:H45"/>
    <mergeCell ref="G47:H47"/>
    <mergeCell ref="I47:K47"/>
    <mergeCell ref="P48:Q48"/>
    <mergeCell ref="N47:O47"/>
    <mergeCell ref="P47:Q47"/>
    <mergeCell ref="P46:Q46"/>
    <mergeCell ref="L47:M47"/>
    <mergeCell ref="G53:H53"/>
    <mergeCell ref="I50:K50"/>
    <mergeCell ref="N48:O48"/>
    <mergeCell ref="N49:O49"/>
    <mergeCell ref="N50:O50"/>
    <mergeCell ref="N51:O51"/>
    <mergeCell ref="N52:O52"/>
    <mergeCell ref="L52:M52"/>
    <mergeCell ref="L49:M49"/>
    <mergeCell ref="L50:M50"/>
    <mergeCell ref="I48:K48"/>
    <mergeCell ref="I49:K49"/>
    <mergeCell ref="I52:K52"/>
    <mergeCell ref="I53:K53"/>
    <mergeCell ref="G48:H48"/>
    <mergeCell ref="G49:H49"/>
  </mergeCells>
  <conditionalFormatting sqref="L16:L34">
    <cfRule type="cellIs" dxfId="16" priority="34" stopIfTrue="1" operator="equal">
      <formula>"EXTREMO"</formula>
    </cfRule>
    <cfRule type="cellIs" dxfId="15" priority="35" stopIfTrue="1" operator="equal">
      <formula>"ALTO"</formula>
    </cfRule>
    <cfRule type="cellIs" dxfId="14" priority="36" stopIfTrue="1" operator="equal">
      <formula>"MEDIO"</formula>
    </cfRule>
    <cfRule type="cellIs" dxfId="13" priority="37" stopIfTrue="1" operator="equal">
      <formula>"BAJO"</formula>
    </cfRule>
  </conditionalFormatting>
  <conditionalFormatting sqref="M16 J16:K34 M25:M34 P26:P34">
    <cfRule type="expression" dxfId="12" priority="39" stopIfTrue="1">
      <formula>"""bajo"""</formula>
    </cfRule>
  </conditionalFormatting>
  <conditionalFormatting sqref="N16:Q16 N17:N34">
    <cfRule type="expression" dxfId="11" priority="9" stopIfTrue="1">
      <formula>"""bajo"""</formula>
    </cfRule>
  </conditionalFormatting>
  <conditionalFormatting sqref="O23">
    <cfRule type="expression" dxfId="10" priority="1" stopIfTrue="1">
      <formula>"""bajo"""</formula>
    </cfRule>
  </conditionalFormatting>
  <conditionalFormatting sqref="O17:Q22 M17:M24">
    <cfRule type="expression" dxfId="9" priority="3" stopIfTrue="1">
      <formula>"""bajo"""</formula>
    </cfRule>
  </conditionalFormatting>
  <conditionalFormatting sqref="Q23:Q34">
    <cfRule type="expression" dxfId="8" priority="7"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57"/>
  <sheetViews>
    <sheetView showGridLines="0" zoomScale="64" zoomScaleNormal="70" zoomScaleSheetLayoutView="25" zoomScalePageLayoutView="70" workbookViewId="0">
      <selection activeCell="B10" sqref="B10"/>
    </sheetView>
  </sheetViews>
  <sheetFormatPr baseColWidth="10" defaultColWidth="11.453125" defaultRowHeight="14" x14ac:dyDescent="0.25"/>
  <cols>
    <col min="1" max="1" width="4.26953125" style="15" customWidth="1"/>
    <col min="2" max="2" width="48.81640625" style="15" customWidth="1"/>
    <col min="3" max="3" width="42" style="15" customWidth="1"/>
    <col min="4" max="4" width="17.7265625" style="15" customWidth="1"/>
    <col min="5" max="5" width="22.54296875" style="15" customWidth="1"/>
    <col min="6" max="6" width="15.1796875" style="15" customWidth="1"/>
    <col min="7" max="7" width="17.453125" style="15" customWidth="1"/>
    <col min="8" max="8" width="5.1796875" style="15" customWidth="1"/>
    <col min="9" max="9" width="4.26953125" style="15" customWidth="1"/>
    <col min="10" max="10" width="5.81640625" style="15" customWidth="1"/>
    <col min="11" max="11" width="5.26953125" style="15" customWidth="1"/>
    <col min="12" max="12" width="14.1796875" style="15" customWidth="1"/>
    <col min="13" max="13" width="5.26953125" style="15" customWidth="1"/>
    <col min="14" max="14" width="18" style="15" customWidth="1"/>
    <col min="15" max="15" width="5.7265625" style="15" customWidth="1"/>
    <col min="16" max="16" width="6.453125" style="15" customWidth="1"/>
    <col min="17" max="17" width="8.453125" style="15" customWidth="1"/>
    <col min="18" max="18" width="6" style="15" customWidth="1"/>
    <col min="19" max="19" width="16.26953125" style="15" customWidth="1"/>
    <col min="20" max="20" width="20" style="15" customWidth="1"/>
    <col min="21" max="21" width="21.26953125" style="15" customWidth="1"/>
    <col min="22" max="22" width="15.26953125" style="15" customWidth="1"/>
    <col min="23" max="23" width="15.7265625" style="15" customWidth="1"/>
    <col min="24" max="24" width="13.81640625" style="15" customWidth="1"/>
    <col min="25" max="16384" width="11.453125" style="15"/>
  </cols>
  <sheetData>
    <row r="1" spans="2:24" s="13" customFormat="1" x14ac:dyDescent="0.3">
      <c r="S1" s="14"/>
    </row>
    <row r="2" spans="2:24" s="13" customFormat="1" ht="54" customHeight="1" x14ac:dyDescent="0.3">
      <c r="B2" s="325"/>
      <c r="C2" s="326" t="s">
        <v>115</v>
      </c>
      <c r="D2" s="326"/>
      <c r="E2" s="326"/>
      <c r="F2" s="326"/>
      <c r="G2" s="326"/>
      <c r="H2" s="326"/>
      <c r="I2" s="326"/>
      <c r="J2" s="326"/>
      <c r="K2" s="326"/>
      <c r="L2" s="326"/>
      <c r="M2" s="326"/>
      <c r="N2" s="326"/>
      <c r="O2" s="326"/>
      <c r="P2" s="326"/>
      <c r="Q2" s="326"/>
      <c r="R2" s="326"/>
      <c r="S2" s="326"/>
      <c r="T2" s="326"/>
      <c r="U2" s="326"/>
      <c r="V2" s="326"/>
      <c r="W2" s="242" t="s">
        <v>129</v>
      </c>
      <c r="X2" s="304"/>
    </row>
    <row r="3" spans="2:24" s="13" customFormat="1" ht="31.5" customHeight="1" x14ac:dyDescent="0.3">
      <c r="B3" s="325"/>
      <c r="C3" s="326"/>
      <c r="D3" s="326"/>
      <c r="E3" s="326"/>
      <c r="F3" s="326"/>
      <c r="G3" s="326"/>
      <c r="H3" s="326"/>
      <c r="I3" s="326"/>
      <c r="J3" s="326"/>
      <c r="K3" s="326"/>
      <c r="L3" s="326"/>
      <c r="M3" s="326"/>
      <c r="N3" s="326"/>
      <c r="O3" s="326"/>
      <c r="P3" s="326"/>
      <c r="Q3" s="326"/>
      <c r="R3" s="326"/>
      <c r="S3" s="326"/>
      <c r="T3" s="326"/>
      <c r="U3" s="326"/>
      <c r="V3" s="326"/>
      <c r="W3" s="305"/>
      <c r="X3" s="306"/>
    </row>
    <row r="4" spans="2:24" s="13" customFormat="1" ht="47.25" customHeight="1" x14ac:dyDescent="0.3">
      <c r="B4" s="325"/>
      <c r="C4" s="326"/>
      <c r="D4" s="326"/>
      <c r="E4" s="326"/>
      <c r="F4" s="326"/>
      <c r="G4" s="326"/>
      <c r="H4" s="326"/>
      <c r="I4" s="326"/>
      <c r="J4" s="326"/>
      <c r="K4" s="326"/>
      <c r="L4" s="326"/>
      <c r="M4" s="326"/>
      <c r="N4" s="326"/>
      <c r="O4" s="326"/>
      <c r="P4" s="326"/>
      <c r="Q4" s="326"/>
      <c r="R4" s="326"/>
      <c r="S4" s="326"/>
      <c r="T4" s="326"/>
      <c r="U4" s="326"/>
      <c r="V4" s="326"/>
      <c r="W4" s="307"/>
      <c r="X4" s="308"/>
    </row>
    <row r="5" spans="2:24" s="13" customFormat="1" ht="32.25" customHeight="1" thickBot="1" x14ac:dyDescent="0.35">
      <c r="B5" s="31"/>
      <c r="C5" s="31"/>
      <c r="D5" s="31"/>
      <c r="E5" s="31"/>
      <c r="F5" s="31"/>
      <c r="G5" s="31"/>
      <c r="H5" s="31"/>
      <c r="I5" s="31"/>
      <c r="J5" s="31"/>
      <c r="K5" s="31"/>
      <c r="L5" s="31"/>
      <c r="M5" s="31"/>
      <c r="N5" s="31"/>
      <c r="O5" s="31"/>
      <c r="P5" s="31"/>
      <c r="Q5" s="31"/>
      <c r="R5" s="31"/>
      <c r="S5" s="32"/>
      <c r="T5" s="31"/>
      <c r="U5" s="31"/>
      <c r="V5" s="31"/>
      <c r="W5" s="31"/>
      <c r="X5" s="31"/>
    </row>
    <row r="6" spans="2:24" ht="91.5" customHeight="1" x14ac:dyDescent="0.25">
      <c r="B6" s="338" t="str">
        <f>+EVALUACION!B6</f>
        <v>Objeto Contractual: “Prestar los servicios para el diseño e implementación de acciones de fortalecimiento comunitario en gestión del riesgo de desastres y adaptación al cambio climático en la localidad de Puente Aranda, mediante el desarrollo de estrategias pedagógicas y escénicas en espacios públicos, y la dotación de elementos institucionales orientados a mejorar las capacidades locales de prevención, preparación y respuesta ante emergencias, en el marco del Proyecto de Inversión 2370 - Puente Aranda Segura ante Emergencias”</v>
      </c>
      <c r="C6" s="339"/>
      <c r="D6" s="339"/>
      <c r="E6" s="339"/>
      <c r="F6" s="339"/>
      <c r="G6" s="339"/>
      <c r="H6" s="339"/>
      <c r="I6" s="339"/>
      <c r="J6" s="339"/>
      <c r="K6" s="339"/>
      <c r="L6" s="339"/>
      <c r="M6" s="339"/>
      <c r="N6" s="339"/>
      <c r="O6" s="339"/>
      <c r="P6" s="339"/>
      <c r="Q6" s="339"/>
      <c r="R6" s="339"/>
      <c r="S6" s="339"/>
      <c r="T6" s="339"/>
      <c r="U6" s="339"/>
      <c r="V6" s="339"/>
      <c r="W6" s="339"/>
      <c r="X6" s="340"/>
    </row>
    <row r="7" spans="2:24" ht="26.25" customHeight="1" x14ac:dyDescent="0.25">
      <c r="B7" s="309" t="s">
        <v>109</v>
      </c>
      <c r="C7" s="310"/>
      <c r="D7" s="310"/>
      <c r="E7" s="310"/>
      <c r="F7" s="310"/>
      <c r="G7" s="310"/>
      <c r="H7" s="310"/>
      <c r="I7" s="310"/>
      <c r="J7" s="310"/>
      <c r="K7" s="310"/>
      <c r="L7" s="310"/>
      <c r="M7" s="310"/>
      <c r="N7" s="310"/>
      <c r="O7" s="310"/>
      <c r="P7" s="310"/>
      <c r="Q7" s="310"/>
      <c r="R7" s="310"/>
      <c r="S7" s="310"/>
      <c r="T7" s="310"/>
      <c r="U7" s="310"/>
      <c r="V7" s="310"/>
      <c r="W7" s="310"/>
      <c r="X7" s="311"/>
    </row>
    <row r="8" spans="2:24" ht="20.25" customHeight="1" x14ac:dyDescent="0.25">
      <c r="B8" s="309"/>
      <c r="C8" s="310"/>
      <c r="D8" s="310"/>
      <c r="E8" s="310"/>
      <c r="F8" s="310"/>
      <c r="G8" s="310"/>
      <c r="H8" s="310"/>
      <c r="I8" s="310"/>
      <c r="J8" s="310"/>
      <c r="K8" s="310"/>
      <c r="L8" s="310"/>
      <c r="M8" s="310"/>
      <c r="N8" s="310"/>
      <c r="O8" s="310"/>
      <c r="P8" s="310"/>
      <c r="Q8" s="310"/>
      <c r="R8" s="310"/>
      <c r="S8" s="310"/>
      <c r="T8" s="310"/>
      <c r="U8" s="310"/>
      <c r="V8" s="310"/>
      <c r="W8" s="310"/>
      <c r="X8" s="311"/>
    </row>
    <row r="9" spans="2:24" ht="24.75" customHeight="1" thickBot="1" x14ac:dyDescent="0.3">
      <c r="B9" s="336"/>
      <c r="C9" s="337"/>
      <c r="D9" s="337"/>
      <c r="E9" s="337"/>
      <c r="F9" s="337"/>
      <c r="G9" s="337"/>
      <c r="H9" s="337"/>
      <c r="I9" s="337"/>
      <c r="J9" s="337"/>
      <c r="K9" s="337"/>
      <c r="L9" s="337"/>
      <c r="M9" s="337"/>
      <c r="N9" s="337"/>
      <c r="O9" s="337"/>
      <c r="P9" s="337"/>
      <c r="Q9" s="337"/>
      <c r="R9" s="337"/>
      <c r="X9" s="41"/>
    </row>
    <row r="10" spans="2:24" ht="106.5" customHeight="1" thickBot="1" x14ac:dyDescent="0.3">
      <c r="B10" s="134" t="s">
        <v>72</v>
      </c>
      <c r="C10" s="135" t="s">
        <v>76</v>
      </c>
      <c r="D10" s="136" t="s">
        <v>75</v>
      </c>
      <c r="E10" s="136" t="s">
        <v>73</v>
      </c>
      <c r="F10" s="136" t="s">
        <v>74</v>
      </c>
      <c r="G10" s="135" t="s">
        <v>77</v>
      </c>
      <c r="H10" s="136" t="s">
        <v>2</v>
      </c>
      <c r="I10" s="136" t="s">
        <v>3</v>
      </c>
      <c r="J10" s="136" t="s">
        <v>78</v>
      </c>
      <c r="K10" s="136" t="s">
        <v>79</v>
      </c>
      <c r="L10" s="136" t="s">
        <v>80</v>
      </c>
      <c r="M10" s="135" t="s">
        <v>5</v>
      </c>
      <c r="N10" s="135" t="s">
        <v>81</v>
      </c>
      <c r="O10" s="136" t="s">
        <v>2</v>
      </c>
      <c r="P10" s="136" t="s">
        <v>3</v>
      </c>
      <c r="Q10" s="136" t="s">
        <v>78</v>
      </c>
      <c r="R10" s="136" t="s">
        <v>79</v>
      </c>
      <c r="S10" s="135" t="s">
        <v>83</v>
      </c>
      <c r="T10" s="135" t="s">
        <v>84</v>
      </c>
      <c r="U10" s="135" t="s">
        <v>85</v>
      </c>
      <c r="V10" s="135" t="s">
        <v>86</v>
      </c>
      <c r="W10" s="135" t="s">
        <v>87</v>
      </c>
      <c r="X10" s="137" t="s">
        <v>88</v>
      </c>
    </row>
    <row r="11" spans="2:24" ht="106.5" customHeight="1" x14ac:dyDescent="0.25">
      <c r="B11" s="27">
        <v>1</v>
      </c>
      <c r="C11" s="28" t="str">
        <f>+'EVALUACION CON CONTROLES'!C16:F16</f>
        <v>Inadecuado análisis  económico estimativo del valor del contrato</v>
      </c>
      <c r="D11" s="29" t="str">
        <f>+'EVALUACION CON CONTROLES'!B16</f>
        <v>PLANEACIÓN</v>
      </c>
      <c r="E11" s="29" t="str">
        <f>VLOOKUP(C11,'IDENTIFICACION Y ANALISIS'!$B$19:$F$66,3,FALSE)</f>
        <v>Especifico</v>
      </c>
      <c r="F11" s="29" t="str">
        <f>VLOOKUP(C11,'IDENTIFICACION Y ANALISIS'!$B$19:$F$66,4,FALSE)</f>
        <v>Interno</v>
      </c>
      <c r="G11" s="28" t="str">
        <f>EVALUACION!H17</f>
        <v>Que no se presenten proponentes por que el valor estimado sea muy por debajo de los precios del mercado</v>
      </c>
      <c r="H11" s="28">
        <f>+EVALUACION!I17</f>
        <v>1</v>
      </c>
      <c r="I11" s="28">
        <f>+EVALUACION!J17</f>
        <v>3</v>
      </c>
      <c r="J11" s="28">
        <f>+EVALUACION!K17</f>
        <v>4</v>
      </c>
      <c r="K11" s="29" t="str">
        <f>+EVALUACION!L17</f>
        <v>BAJO</v>
      </c>
      <c r="L11" s="28" t="s">
        <v>112</v>
      </c>
      <c r="M11" s="29">
        <v>100</v>
      </c>
      <c r="N11" s="28" t="str">
        <f>'EVALUACION CON CONTROLES'!G16</f>
        <v>De acuerdo con la normatividad aplicable, metodología de construcción del proyecto y los profesionales, se garantiza el adecuado análisis económico que soporte el adecuado valor del contrato.</v>
      </c>
      <c r="O11" s="28">
        <f>+'EVALUACION CON CONTROLES'!I16</f>
        <v>1</v>
      </c>
      <c r="P11" s="28">
        <f>I11-1</f>
        <v>2</v>
      </c>
      <c r="Q11" s="28">
        <f>+'EVALUACION CON CONTROLES'!K16</f>
        <v>3</v>
      </c>
      <c r="R11" s="29" t="str">
        <f>+'EVALUACION CON CONTROLES'!L16</f>
        <v>BAJO</v>
      </c>
      <c r="S11" s="28" t="str">
        <f>+'EVALUACION CON CONTROLES'!M16</f>
        <v>No</v>
      </c>
      <c r="T11" s="28" t="str">
        <f>+'EVALUACION CON CONTROLES'!N16</f>
        <v>Alcaldia Local</v>
      </c>
      <c r="U11" s="28" t="str">
        <f>+'EVALUACION CON CONTROLES'!O16</f>
        <v>Indeterminado durante la etapa precontractual</v>
      </c>
      <c r="V11" s="28" t="str">
        <f>+'EVALUACION CON CONTROLES'!P16</f>
        <v>Indeterminado durante la etapa precontractual</v>
      </c>
      <c r="W11" s="28" t="str">
        <f>+'EVALUACION CON CONTROLES'!Q16</f>
        <v>En supervisión de las actividades precontractuales</v>
      </c>
      <c r="X11" s="30" t="str">
        <f>+'EVALUACION CON CONTROLES'!R16</f>
        <v>Etapa Precontractual</v>
      </c>
    </row>
    <row r="12" spans="2:24" ht="106.5" customHeight="1" x14ac:dyDescent="0.25">
      <c r="B12" s="16">
        <v>2</v>
      </c>
      <c r="C12" s="18" t="str">
        <f>+'EVALUACION CON CONTROLES'!C17:F17</f>
        <v>Requisitos habilitantes que impidan la selección objetiva</v>
      </c>
      <c r="D12" s="17" t="str">
        <f>+'EVALUACION CON CONTROLES'!B17</f>
        <v>PLANEACIÓN</v>
      </c>
      <c r="E12" s="17" t="str">
        <f>VLOOKUP(C12,'IDENTIFICACION Y ANALISIS'!$B$19:$F$66,3,FALSE)</f>
        <v>Especifico</v>
      </c>
      <c r="F12" s="17" t="str">
        <f>VLOOKUP(C12,'IDENTIFICACION Y ANALISIS'!$B$19:$F$66,4,FALSE)</f>
        <v>Interno</v>
      </c>
      <c r="G12" s="18" t="str">
        <f>EVALUACION!H18</f>
        <v xml:space="preserve">Que limiten la adecuada selección de proponentes y que los proponentes no alcancen a cumplir los requisitos habilitantes </v>
      </c>
      <c r="H12" s="18">
        <f>+EVALUACION!I18</f>
        <v>1</v>
      </c>
      <c r="I12" s="18">
        <f>+EVALUACION!J18</f>
        <v>5</v>
      </c>
      <c r="J12" s="18">
        <f>+EVALUACION!K18</f>
        <v>6</v>
      </c>
      <c r="K12" s="17" t="str">
        <f>+EVALUACION!L18</f>
        <v>ALTO</v>
      </c>
      <c r="L12" s="18" t="s">
        <v>112</v>
      </c>
      <c r="M12" s="17">
        <v>100</v>
      </c>
      <c r="N12" s="18" t="str">
        <f>'EVALUACION CON CONTROLES'!G17</f>
        <v>De acuerdo con la normatividad aplicable, metodología de construcción del proyecto y los profesionales, en la documentación del proyecto se especifican de forma clara los requisitos habilitantes, los cuales son validados por profesionales jurídicos.</v>
      </c>
      <c r="O12" s="18">
        <f>+'EVALUACION CON CONTROLES'!I17</f>
        <v>1</v>
      </c>
      <c r="P12" s="18">
        <f t="shared" ref="P12:P28" si="0">I12-1</f>
        <v>4</v>
      </c>
      <c r="Q12" s="18">
        <f>+'EVALUACION CON CONTROLES'!K17</f>
        <v>5</v>
      </c>
      <c r="R12" s="17" t="str">
        <f>+'EVALUACION CON CONTROLES'!L17</f>
        <v>MEDIO</v>
      </c>
      <c r="S12" s="18" t="str">
        <f>+'EVALUACION CON CONTROLES'!M17</f>
        <v>No</v>
      </c>
      <c r="T12" s="18" t="str">
        <f>+'EVALUACION CON CONTROLES'!N17</f>
        <v>Alcaldia Local</v>
      </c>
      <c r="U12" s="18" t="str">
        <f>+'EVALUACION CON CONTROLES'!O17</f>
        <v>Indeterminado durante la etapa precontractual</v>
      </c>
      <c r="V12" s="18" t="str">
        <f>+'EVALUACION CON CONTROLES'!P17</f>
        <v>Indeterminado durante la etapa precontractual</v>
      </c>
      <c r="W12" s="18" t="str">
        <f>+'EVALUACION CON CONTROLES'!Q17</f>
        <v>En supervisión de las actividades precontractuales</v>
      </c>
      <c r="X12" s="19" t="str">
        <f>+'EVALUACION CON CONTROLES'!R17</f>
        <v>Etapa Precontractual</v>
      </c>
    </row>
    <row r="13" spans="2:24" ht="106.5" customHeight="1" x14ac:dyDescent="0.25">
      <c r="B13" s="16">
        <v>3</v>
      </c>
      <c r="C13" s="18" t="str">
        <f>+'EVALUACION CON CONTROLES'!C18:F18</f>
        <v>Ausencia de fundamentación de la justificación y conveniencia de la contratación</v>
      </c>
      <c r="D13" s="17" t="str">
        <f>+'EVALUACION CON CONTROLES'!B18</f>
        <v>PLANEACIÓN</v>
      </c>
      <c r="E13" s="17" t="str">
        <f>VLOOKUP(C13,'IDENTIFICACION Y ANALISIS'!$B$19:$F$66,3,FALSE)</f>
        <v>Especifico</v>
      </c>
      <c r="F13" s="17" t="str">
        <f>VLOOKUP(C13,'IDENTIFICACION Y ANALISIS'!$B$19:$F$66,4,FALSE)</f>
        <v>Interno</v>
      </c>
      <c r="G13" s="18" t="str">
        <f>EVALUACION!H19</f>
        <v>que no se defina adecuadamente el objeto del contrato y su relación con  el plan de desarrollo local.</v>
      </c>
      <c r="H13" s="18">
        <f>+EVALUACION!I19</f>
        <v>1</v>
      </c>
      <c r="I13" s="18">
        <f>+EVALUACION!J19</f>
        <v>5</v>
      </c>
      <c r="J13" s="18">
        <f>+EVALUACION!K19</f>
        <v>6</v>
      </c>
      <c r="K13" s="17" t="str">
        <f>+EVALUACION!L19</f>
        <v>ALTO</v>
      </c>
      <c r="L13" s="18" t="s">
        <v>112</v>
      </c>
      <c r="M13" s="17">
        <v>100</v>
      </c>
      <c r="N13" s="18" t="str">
        <f>'EVALUACION CON CONTROLES'!G18</f>
        <v>De acuerdo con la normatividad aplicable, metodología de construcción del proyecto y los profesionales, en la documentación del proyecto se especifican de forma clara todos los lineamientos que soportan el proyecto, los cuales son validados por profesionales jurídicos, financieros, operativos.</v>
      </c>
      <c r="O13" s="18">
        <f>+'EVALUACION CON CONTROLES'!I18</f>
        <v>1</v>
      </c>
      <c r="P13" s="18">
        <f t="shared" si="0"/>
        <v>4</v>
      </c>
      <c r="Q13" s="18">
        <f>+'EVALUACION CON CONTROLES'!K18</f>
        <v>5</v>
      </c>
      <c r="R13" s="17" t="str">
        <f>+'EVALUACION CON CONTROLES'!L18</f>
        <v>MEDIO</v>
      </c>
      <c r="S13" s="18" t="str">
        <f>+'EVALUACION CON CONTROLES'!M18</f>
        <v>No</v>
      </c>
      <c r="T13" s="18" t="str">
        <f>+'EVALUACION CON CONTROLES'!N18</f>
        <v>Alcaldia Local</v>
      </c>
      <c r="U13" s="18" t="str">
        <f>+'EVALUACION CON CONTROLES'!O18</f>
        <v>Indeterminado durante la etapa precontractual</v>
      </c>
      <c r="V13" s="18" t="str">
        <f>+'EVALUACION CON CONTROLES'!P18</f>
        <v>Indeterminado durante la etapa precontractual</v>
      </c>
      <c r="W13" s="18" t="str">
        <f>+'EVALUACION CON CONTROLES'!Q18</f>
        <v>En supervisión de las actividades precontractuales</v>
      </c>
      <c r="X13" s="19" t="str">
        <f>+'EVALUACION CON CONTROLES'!R18</f>
        <v>Etapa Precontractual</v>
      </c>
    </row>
    <row r="14" spans="2:24" ht="106.5" customHeight="1" x14ac:dyDescent="0.25">
      <c r="B14" s="16">
        <v>4</v>
      </c>
      <c r="C14" s="18" t="str">
        <f>+'EVALUACION CON CONTROLES'!C19:F19</f>
        <v>Inadecuada evaluación de las ofertas y/o verificación de requisitos habilitantes</v>
      </c>
      <c r="D14" s="17" t="str">
        <f>+'EVALUACION CON CONTROLES'!B19</f>
        <v>SELECCIÓN</v>
      </c>
      <c r="E14" s="17" t="str">
        <f>VLOOKUP(C14,'IDENTIFICACION Y ANALISIS'!$B$19:$F$66,3,FALSE)</f>
        <v>Especifico</v>
      </c>
      <c r="F14" s="17" t="str">
        <f>VLOOKUP(C14,'IDENTIFICACION Y ANALISIS'!$B$19:$F$66,4,FALSE)</f>
        <v>Interno</v>
      </c>
      <c r="G14" s="18" t="str">
        <f>EVALUACION!H20</f>
        <v>Que se seleccione inadecuadamente un proponente que no cumpla con los requisitos adecuados para la ejecución del contrato</v>
      </c>
      <c r="H14" s="18">
        <f>+EVALUACION!I20</f>
        <v>1</v>
      </c>
      <c r="I14" s="18">
        <f>+EVALUACION!J20</f>
        <v>5</v>
      </c>
      <c r="J14" s="18">
        <f>+EVALUACION!K20</f>
        <v>6</v>
      </c>
      <c r="K14" s="17" t="str">
        <f>+EVALUACION!L20</f>
        <v>ALTO</v>
      </c>
      <c r="L14" s="18" t="s">
        <v>112</v>
      </c>
      <c r="M14" s="17">
        <v>100</v>
      </c>
      <c r="N14" s="18" t="str">
        <f>'EVALUACION CON CONTROLES'!G19</f>
        <v>La evaluación de las ofertas y verificación de requisitos habilitantes se realiza a través de documentos formatos que reflejan la información de los proponentes, a su vez esta información es revisada por personal que validad de forma objetiva y metodológica el contenido de la evaluación</v>
      </c>
      <c r="O14" s="18">
        <f>+'EVALUACION CON CONTROLES'!I19</f>
        <v>1</v>
      </c>
      <c r="P14" s="18">
        <f t="shared" si="0"/>
        <v>4</v>
      </c>
      <c r="Q14" s="18">
        <f>+'EVALUACION CON CONTROLES'!K19</f>
        <v>5</v>
      </c>
      <c r="R14" s="17" t="str">
        <f>+'EVALUACION CON CONTROLES'!L19</f>
        <v>MEDIO</v>
      </c>
      <c r="S14" s="18" t="str">
        <f>+'EVALUACION CON CONTROLES'!M19</f>
        <v>No</v>
      </c>
      <c r="T14" s="18" t="str">
        <f>+'EVALUACION CON CONTROLES'!N19</f>
        <v>Alcaldia Local</v>
      </c>
      <c r="U14" s="18" t="str">
        <f>+'EVALUACION CON CONTROLES'!O19</f>
        <v>Indeterminado durante la etapa precontractual</v>
      </c>
      <c r="V14" s="18" t="str">
        <f>+'EVALUACION CON CONTROLES'!P19</f>
        <v>Indeterminado durante la etapa precontractual</v>
      </c>
      <c r="W14" s="18" t="str">
        <f>+'EVALUACION CON CONTROLES'!Q19</f>
        <v>En supervisión de las actividades precontractuales</v>
      </c>
      <c r="X14" s="19" t="str">
        <f>+'EVALUACION CON CONTROLES'!R19</f>
        <v>Etapa Precontractual</v>
      </c>
    </row>
    <row r="15" spans="2:24" ht="106.5" customHeight="1" x14ac:dyDescent="0.25">
      <c r="B15" s="16">
        <v>5</v>
      </c>
      <c r="C15" s="18" t="str">
        <f>+'EVALUACION CON CONTROLES'!C20:F20</f>
        <v>Contestación inoportuna a todas las observaciones formuladas a los documentos de la contratación</v>
      </c>
      <c r="D15" s="17" t="str">
        <f>+'EVALUACION CON CONTROLES'!B20</f>
        <v>SELECCIÓN</v>
      </c>
      <c r="E15" s="17" t="str">
        <f>VLOOKUP(C15,'IDENTIFICACION Y ANALISIS'!$B$19:$F$66,3,FALSE)</f>
        <v>Especifico</v>
      </c>
      <c r="F15" s="17" t="str">
        <f>VLOOKUP(C15,'IDENTIFICACION Y ANALISIS'!$B$19:$F$66,4,FALSE)</f>
        <v>Interno</v>
      </c>
      <c r="G15" s="18" t="str">
        <f>EVALUACION!H21</f>
        <v>que los tiempos previstos para la ejecución de la selección se tomen mas tiempo, llevando a demoras en la ejecución</v>
      </c>
      <c r="H15" s="18">
        <f>+EVALUACION!I21</f>
        <v>1</v>
      </c>
      <c r="I15" s="18">
        <f>+EVALUACION!J21</f>
        <v>3</v>
      </c>
      <c r="J15" s="18">
        <f>+EVALUACION!K21</f>
        <v>4</v>
      </c>
      <c r="K15" s="17" t="str">
        <f>+EVALUACION!L21</f>
        <v>BAJO</v>
      </c>
      <c r="L15" s="18" t="s">
        <v>112</v>
      </c>
      <c r="M15" s="17">
        <v>100</v>
      </c>
      <c r="N15" s="18" t="str">
        <f>'EVALUACION CON CONTROLES'!G20</f>
        <v>De acuerdo a las responsabilidades del supervisor del contrato se revisan todas las observaciones dadas a la formulación y se responden dentro de los tiempo dispuesto a través de SECOP II</v>
      </c>
      <c r="O15" s="18">
        <f>+'EVALUACION CON CONTROLES'!I20</f>
        <v>1</v>
      </c>
      <c r="P15" s="18">
        <f t="shared" si="0"/>
        <v>2</v>
      </c>
      <c r="Q15" s="18">
        <f>+'EVALUACION CON CONTROLES'!K20</f>
        <v>3</v>
      </c>
      <c r="R15" s="17" t="str">
        <f>+'EVALUACION CON CONTROLES'!L20</f>
        <v>BAJO</v>
      </c>
      <c r="S15" s="18" t="str">
        <f>+'EVALUACION CON CONTROLES'!M20</f>
        <v>No</v>
      </c>
      <c r="T15" s="18" t="str">
        <f>+'EVALUACION CON CONTROLES'!N20</f>
        <v>Alcaldia Local</v>
      </c>
      <c r="U15" s="18" t="str">
        <f>+'EVALUACION CON CONTROLES'!O20</f>
        <v>Indeterminado durante la etapa precontractual</v>
      </c>
      <c r="V15" s="18" t="str">
        <f>+'EVALUACION CON CONTROLES'!P20</f>
        <v>Indeterminado durante la etapa precontractual</v>
      </c>
      <c r="W15" s="18" t="str">
        <f>+'EVALUACION CON CONTROLES'!Q20</f>
        <v>En supervisión de las actividades precontractuales</v>
      </c>
      <c r="X15" s="19" t="str">
        <f>+'EVALUACION CON CONTROLES'!R20</f>
        <v>Etapa Precontractual</v>
      </c>
    </row>
    <row r="16" spans="2:24" ht="106.5" customHeight="1" x14ac:dyDescent="0.25">
      <c r="B16" s="16">
        <v>6</v>
      </c>
      <c r="C16" s="18" t="str">
        <f>+'EVALUACION CON CONTROLES'!C21:F21</f>
        <v>Selección de ofertas con precios  artificialmente bajos.</v>
      </c>
      <c r="D16" s="17" t="str">
        <f>+'EVALUACION CON CONTROLES'!B21</f>
        <v>SELECCIÓN</v>
      </c>
      <c r="E16" s="17" t="str">
        <f>VLOOKUP(C16,'IDENTIFICACION Y ANALISIS'!$B$19:$F$66,3,FALSE)</f>
        <v>Especifico</v>
      </c>
      <c r="F16" s="17" t="str">
        <f>VLOOKUP(C16,'IDENTIFICACION Y ANALISIS'!$B$19:$F$66,4,FALSE)</f>
        <v>Interno</v>
      </c>
      <c r="G16" s="18" t="str">
        <f>EVALUACION!H22</f>
        <v>Que durante la ejecución del contrato no se desarrolle de acuerdo al anexo técnico</v>
      </c>
      <c r="H16" s="18">
        <f>+EVALUACION!I22</f>
        <v>1</v>
      </c>
      <c r="I16" s="18">
        <f>+EVALUACION!J22</f>
        <v>5</v>
      </c>
      <c r="J16" s="18">
        <f>+EVALUACION!K22</f>
        <v>6</v>
      </c>
      <c r="K16" s="17" t="str">
        <f>+EVALUACION!L22</f>
        <v>ALTO</v>
      </c>
      <c r="L16" s="18" t="s">
        <v>112</v>
      </c>
      <c r="M16" s="17">
        <v>100</v>
      </c>
      <c r="N16" s="18" t="str">
        <f>'EVALUACION CON CONTROLES'!G21</f>
        <v>Verificación de las ofertas con su composición en los valores especificados para las actividades del contrato y que estas se encuentren acordes con las definidas en el estudio de mercado</v>
      </c>
      <c r="O16" s="18">
        <f>+'EVALUACION CON CONTROLES'!I21</f>
        <v>1</v>
      </c>
      <c r="P16" s="18">
        <f t="shared" si="0"/>
        <v>4</v>
      </c>
      <c r="Q16" s="18">
        <f>+'EVALUACION CON CONTROLES'!K21</f>
        <v>5</v>
      </c>
      <c r="R16" s="17" t="str">
        <f>+'EVALUACION CON CONTROLES'!L21</f>
        <v>MEDIO</v>
      </c>
      <c r="S16" s="18" t="str">
        <f>+'EVALUACION CON CONTROLES'!M21</f>
        <v>No</v>
      </c>
      <c r="T16" s="18" t="str">
        <f>+'EVALUACION CON CONTROLES'!N21</f>
        <v>Alcaldia Local</v>
      </c>
      <c r="U16" s="18" t="str">
        <f>+'EVALUACION CON CONTROLES'!O21</f>
        <v>Indeterminado durante la etapa precontractual</v>
      </c>
      <c r="V16" s="18" t="str">
        <f>+'EVALUACION CON CONTROLES'!P21</f>
        <v>Indeterminado durante la etapa precontractual</v>
      </c>
      <c r="W16" s="18" t="str">
        <f>+'EVALUACION CON CONTROLES'!Q21</f>
        <v>En supervisión de las actividades precontractuales</v>
      </c>
      <c r="X16" s="19" t="str">
        <f>+'EVALUACION CON CONTROLES'!R21</f>
        <v>Etapa Precontractual</v>
      </c>
    </row>
    <row r="17" spans="2:24" ht="106.5" customHeight="1" x14ac:dyDescent="0.25">
      <c r="B17" s="16">
        <v>7</v>
      </c>
      <c r="C17" s="18" t="str">
        <f>+'EVALUACION CON CONTROLES'!C22:F22</f>
        <v>Presentación de reclamos de terceros sobre la selección del oferente que retrasen el perfeccionamiento del contrato.</v>
      </c>
      <c r="D17" s="17" t="str">
        <f>+'EVALUACION CON CONTROLES'!B22</f>
        <v>CONTRATACIÓN</v>
      </c>
      <c r="E17" s="17" t="str">
        <f>VLOOKUP(C17,'IDENTIFICACION Y ANALISIS'!$B$19:$F$66,3,FALSE)</f>
        <v>Estatal</v>
      </c>
      <c r="F17" s="17" t="str">
        <f>VLOOKUP(C17,'IDENTIFICACION Y ANALISIS'!$B$19:$F$66,4,FALSE)</f>
        <v>Interno</v>
      </c>
      <c r="G17" s="18" t="str">
        <f>EVALUACION!H23</f>
        <v>Se retrase la contratación y por ende el inicio de la ejecución del contrato</v>
      </c>
      <c r="H17" s="18">
        <f>+EVALUACION!I23</f>
        <v>1</v>
      </c>
      <c r="I17" s="18">
        <f>+EVALUACION!J23</f>
        <v>3</v>
      </c>
      <c r="J17" s="18">
        <f>+EVALUACION!K23</f>
        <v>4</v>
      </c>
      <c r="K17" s="17" t="str">
        <f>+EVALUACION!L23</f>
        <v>BAJO</v>
      </c>
      <c r="L17" s="18" t="s">
        <v>112</v>
      </c>
      <c r="M17" s="17">
        <v>100</v>
      </c>
      <c r="N17" s="18" t="str">
        <f>'EVALUACION CON CONTROLES'!G22</f>
        <v>Verificación de los reclamos y sus especificaciones relacionadas con el perfeccionamiento del contrato.</v>
      </c>
      <c r="O17" s="18">
        <f>+'EVALUACION CON CONTROLES'!I22</f>
        <v>1</v>
      </c>
      <c r="P17" s="18">
        <f t="shared" si="0"/>
        <v>2</v>
      </c>
      <c r="Q17" s="18">
        <f>+'EVALUACION CON CONTROLES'!K22</f>
        <v>3</v>
      </c>
      <c r="R17" s="17" t="str">
        <f>+'EVALUACION CON CONTROLES'!L22</f>
        <v>BAJO</v>
      </c>
      <c r="S17" s="18" t="str">
        <f>+'EVALUACION CON CONTROLES'!M22</f>
        <v>No</v>
      </c>
      <c r="T17" s="18" t="str">
        <f>+'EVALUACION CON CONTROLES'!N22</f>
        <v>Alcaldia Local</v>
      </c>
      <c r="U17" s="18" t="str">
        <f>+'EVALUACION CON CONTROLES'!O22</f>
        <v>Indeterminado durante la etapa precontractual</v>
      </c>
      <c r="V17" s="18" t="str">
        <f>+'EVALUACION CON CONTROLES'!P22</f>
        <v>Indeterminado durante la etapa precontractual</v>
      </c>
      <c r="W17" s="18" t="str">
        <f>+'EVALUACION CON CONTROLES'!Q22</f>
        <v>En supervisión de las actividades precontractuales</v>
      </c>
      <c r="X17" s="19" t="str">
        <f>+'EVALUACION CON CONTROLES'!R22</f>
        <v>Etapa Precontractual</v>
      </c>
    </row>
    <row r="18" spans="2:24" ht="106.5" customHeight="1" x14ac:dyDescent="0.25">
      <c r="B18" s="16">
        <v>8</v>
      </c>
      <c r="C18" s="18" t="str">
        <f>+'EVALUACION CON CONTROLES'!C23:F23</f>
        <v xml:space="preserve">Riesgo de que no se firme el contrato. </v>
      </c>
      <c r="D18" s="17" t="str">
        <f>+'EVALUACION CON CONTROLES'!B23</f>
        <v>CONTRATACIÓN</v>
      </c>
      <c r="E18" s="17" t="str">
        <f>VLOOKUP(C18,'IDENTIFICACION Y ANALISIS'!$B$19:$F$66,3,FALSE)</f>
        <v>Estatal</v>
      </c>
      <c r="F18" s="17" t="str">
        <f>VLOOKUP(C18,'IDENTIFICACION Y ANALISIS'!$B$19:$F$66,4,FALSE)</f>
        <v>Interno</v>
      </c>
      <c r="G18" s="18" t="str">
        <f>EVALUACION!H24</f>
        <v xml:space="preserve">Incumplimiento presupuestal, pérdida de oportunidades estratégicas, reasignación de recursos, costos adicionales con posible pérdida de condiciones favorables, demandas, conflictos contractuales, perdida de confianza en los oferentes, necesidad de reiniciar el proyecto, responsabilidad administrativa o penal. </v>
      </c>
      <c r="H18" s="18">
        <f>+EVALUACION!I24</f>
        <v>1</v>
      </c>
      <c r="I18" s="18">
        <f>+EVALUACION!J24</f>
        <v>3</v>
      </c>
      <c r="J18" s="18">
        <f>+EVALUACION!K24</f>
        <v>4</v>
      </c>
      <c r="K18" s="17" t="str">
        <f>+EVALUACION!L24</f>
        <v>BAJO</v>
      </c>
      <c r="L18" s="18" t="s">
        <v>112</v>
      </c>
      <c r="M18" s="17">
        <v>100</v>
      </c>
      <c r="N18" s="18" t="str">
        <f>'EVALUACION CON CONTROLES'!G23</f>
        <v>Para la fase de la firma del contrato, ya se ha ejecutado todas las actividades de planeación, selección y verificación por las partes interesadas, además cuenta con la valoración de un comité interdisciplinario que ha revisado cada documento para asegurar su valides, y durante la fase de selección cada fase en realizada por el profesional de apoyo al proceso y validada por profesionales jurídicos, financieros, operativos.</v>
      </c>
      <c r="O18" s="18">
        <f>+'EVALUACION CON CONTROLES'!I23</f>
        <v>1</v>
      </c>
      <c r="P18" s="18">
        <f t="shared" si="0"/>
        <v>2</v>
      </c>
      <c r="Q18" s="18">
        <f>+'EVALUACION CON CONTROLES'!K23</f>
        <v>3</v>
      </c>
      <c r="R18" s="17" t="str">
        <f>+'EVALUACION CON CONTROLES'!L23</f>
        <v>BAJO</v>
      </c>
      <c r="S18" s="18" t="str">
        <f>+'EVALUACION CON CONTROLES'!M23</f>
        <v>No</v>
      </c>
      <c r="T18" s="18" t="str">
        <f>+'EVALUACION CON CONTROLES'!N23</f>
        <v>Alcaldia Local</v>
      </c>
      <c r="U18" s="18" t="str">
        <f>+'EVALUACION CON CONTROLES'!O23</f>
        <v>Indeterminado durante la etapa precontractual</v>
      </c>
      <c r="V18" s="18" t="str">
        <f>+'EVALUACION CON CONTROLES'!P23</f>
        <v>De principio a fin de las actividades del contrato</v>
      </c>
      <c r="W18" s="18" t="str">
        <f>+'EVALUACION CON CONTROLES'!Q23</f>
        <v xml:space="preserve">Seguimiento y revisión de los elementos necesarios para el desarrollo de cada actividad y sus fechas estimadas. </v>
      </c>
      <c r="X18" s="19" t="str">
        <f>+'EVALUACION CON CONTROLES'!R23</f>
        <v>Etapa Precontractual</v>
      </c>
    </row>
    <row r="19" spans="2:24" ht="106.5" customHeight="1" x14ac:dyDescent="0.25">
      <c r="B19" s="16">
        <v>9</v>
      </c>
      <c r="C19" s="18" t="str">
        <f>+'EVALUACION CON CONTROLES'!C24:F24</f>
        <v>Baja participación comunitaria por Falta de difusión o desinterés</v>
      </c>
      <c r="D19" s="17" t="str">
        <f>+'EVALUACION CON CONTROLES'!B24</f>
        <v>EJECUCIÓN</v>
      </c>
      <c r="E19" s="17" t="str">
        <f>VLOOKUP(C19,'IDENTIFICACION Y ANALISIS'!$B$19:$F$66,3,FALSE)</f>
        <v>Especifico</v>
      </c>
      <c r="F19" s="17" t="str">
        <f>VLOOKUP(C19,'IDENTIFICACION Y ANALISIS'!$B$19:$F$66,4,FALSE)</f>
        <v>Interno</v>
      </c>
      <c r="G19" s="18" t="str">
        <f>EVALUACION!H25</f>
        <v>que no se pueda impactar a tola la población que se espera en la localidad</v>
      </c>
      <c r="H19" s="18">
        <f>+EVALUACION!I25</f>
        <v>2</v>
      </c>
      <c r="I19" s="18">
        <f>+EVALUACION!J25</f>
        <v>4</v>
      </c>
      <c r="J19" s="18">
        <f>+EVALUACION!K25</f>
        <v>6</v>
      </c>
      <c r="K19" s="17" t="str">
        <f>+EVALUACION!L25</f>
        <v>ALTO</v>
      </c>
      <c r="L19" s="18" t="s">
        <v>114</v>
      </c>
      <c r="M19" s="17" t="s">
        <v>190</v>
      </c>
      <c r="N19" s="18" t="str">
        <f>'EVALUACION CON CONTROLES'!G24</f>
        <v>Elaboración e implementación de un Plan de Comunicaciones del Proyecto con segmentación de públicos (comunidades, administraciones, visitantes). Definición de metas de cobertura e indicadores de participación (%). Coordinación formal con líderes comunitarios, juntas de acción comunal y administraciones.</v>
      </c>
      <c r="O19" s="18">
        <f>+'EVALUACION CON CONTROLES'!I24</f>
        <v>2</v>
      </c>
      <c r="P19" s="18">
        <f t="shared" si="0"/>
        <v>3</v>
      </c>
      <c r="Q19" s="18">
        <f>+'EVALUACION CON CONTROLES'!K24</f>
        <v>5</v>
      </c>
      <c r="R19" s="17" t="str">
        <f>+'EVALUACION CON CONTROLES'!L24</f>
        <v>MEDIO</v>
      </c>
      <c r="S19" s="18" t="str">
        <f>+'EVALUACION CON CONTROLES'!M24</f>
        <v>No</v>
      </c>
      <c r="T19" s="18" t="str">
        <f>+'EVALUACION CON CONTROLES'!N24</f>
        <v>Contratante</v>
      </c>
      <c r="U19" s="18" t="str">
        <f>+'EVALUACION CON CONTROLES'!O24</f>
        <v>Al momento de iniciar el contrato en la primera reunión tecnica</v>
      </c>
      <c r="V19" s="18" t="str">
        <f>+'EVALUACION CON CONTROLES'!P24</f>
        <v>De principio a fin de las actividades del contrato</v>
      </c>
      <c r="W19" s="18" t="str">
        <f>+'EVALUACION CON CONTROLES'!Q24</f>
        <v xml:space="preserve">Seguimiento y revisión de los elementos necesarios para el desarrollo de cada actividad y sus fechas estimadas. </v>
      </c>
      <c r="X19" s="19" t="str">
        <f>+'EVALUACION CON CONTROLES'!R24</f>
        <v>Durante la ejecución del contrato</v>
      </c>
    </row>
    <row r="20" spans="2:24" ht="106.5" customHeight="1" x14ac:dyDescent="0.25">
      <c r="B20" s="16">
        <v>10</v>
      </c>
      <c r="C20" s="18" t="str">
        <f>+'EVALUACION CON CONTROLES'!C25:F25</f>
        <v>Retrasos operativos por problemas logísticos o planificación</v>
      </c>
      <c r="D20" s="17" t="str">
        <f>+'EVALUACION CON CONTROLES'!B25</f>
        <v>EJECUCIÓN</v>
      </c>
      <c r="E20" s="17" t="str">
        <f>VLOOKUP(C20,'IDENTIFICACION Y ANALISIS'!$B$19:$F$66,3,FALSE)</f>
        <v>General</v>
      </c>
      <c r="F20" s="17" t="str">
        <f>VLOOKUP(C20,'IDENTIFICACION Y ANALISIS'!$B$19:$F$66,4,FALSE)</f>
        <v>Externo</v>
      </c>
      <c r="G20" s="18" t="str">
        <f>EVALUACION!H26</f>
        <v>que no se puedan ejecutar las actividades de acuerdo al cronograma planteado</v>
      </c>
      <c r="H20" s="18">
        <f>+EVALUACION!I26</f>
        <v>1</v>
      </c>
      <c r="I20" s="18">
        <f>+EVALUACION!J26</f>
        <v>5</v>
      </c>
      <c r="J20" s="18">
        <f>+EVALUACION!K26</f>
        <v>6</v>
      </c>
      <c r="K20" s="17" t="str">
        <f>+EVALUACION!L26</f>
        <v>ALTO</v>
      </c>
      <c r="L20" s="18" t="s">
        <v>114</v>
      </c>
      <c r="M20" s="17" t="s">
        <v>190</v>
      </c>
      <c r="N20" s="18" t="str">
        <f>'EVALUACION CON CONTROLES'!G25</f>
        <v>Elaboración de cronograma detallado. Revisión periódica de avance (seguimiento semanal). Definición de un plan de contingencia.</v>
      </c>
      <c r="O20" s="18">
        <f>+'EVALUACION CON CONTROLES'!I25</f>
        <v>1</v>
      </c>
      <c r="P20" s="18">
        <f t="shared" si="0"/>
        <v>4</v>
      </c>
      <c r="Q20" s="18">
        <f>+'EVALUACION CON CONTROLES'!K25</f>
        <v>5</v>
      </c>
      <c r="R20" s="17" t="str">
        <f>+'EVALUACION CON CONTROLES'!L25</f>
        <v>MEDIO</v>
      </c>
      <c r="S20" s="18" t="str">
        <f>+'EVALUACION CON CONTROLES'!M25</f>
        <v>No</v>
      </c>
      <c r="T20" s="18" t="str">
        <f>+'EVALUACION CON CONTROLES'!N25</f>
        <v>Contratante</v>
      </c>
      <c r="U20" s="18" t="str">
        <f>+'EVALUACION CON CONTROLES'!O25</f>
        <v>Al momento de iniciar el contrato en la primera reunión tecnica</v>
      </c>
      <c r="V20" s="18" t="str">
        <f>+'EVALUACION CON CONTROLES'!P25</f>
        <v>De principio a fin de las actividades del contrato</v>
      </c>
      <c r="W20" s="18" t="str">
        <f>+'EVALUACION CON CONTROLES'!Q25</f>
        <v xml:space="preserve">Seguimiento y revisión de los elementos necesarios para el desarrollo de cada actividad y sus fechas estimadas. </v>
      </c>
      <c r="X20" s="19" t="str">
        <f>+'EVALUACION CON CONTROLES'!R25</f>
        <v>Durante la ejecución del contrato</v>
      </c>
    </row>
    <row r="21" spans="2:24" ht="106.5" customHeight="1" x14ac:dyDescent="0.25">
      <c r="B21" s="16">
        <v>11</v>
      </c>
      <c r="C21" s="18" t="str">
        <f>+'EVALUACION CON CONTROLES'!C26:F26</f>
        <v>Condiciones climáticas adversas que afecten la realización de actividades en campo.</v>
      </c>
      <c r="D21" s="17" t="str">
        <f>+'EVALUACION CON CONTROLES'!B26</f>
        <v>EJECUCIÓN</v>
      </c>
      <c r="E21" s="17" t="str">
        <f>VLOOKUP(C21,'IDENTIFICACION Y ANALISIS'!$B$19:$F$66,3,FALSE)</f>
        <v>General</v>
      </c>
      <c r="F21" s="17" t="str">
        <f>VLOOKUP(C21,'IDENTIFICACION Y ANALISIS'!$B$19:$F$66,4,FALSE)</f>
        <v>Externo</v>
      </c>
      <c r="G21" s="18" t="str">
        <f>EVALUACION!H27</f>
        <v>que no se puedan ejecutar las actividades de acuerdo al cronograma planteado</v>
      </c>
      <c r="H21" s="18">
        <f>+EVALUACION!I27</f>
        <v>2</v>
      </c>
      <c r="I21" s="18">
        <f>+EVALUACION!J27</f>
        <v>4</v>
      </c>
      <c r="J21" s="18">
        <f>+EVALUACION!K27</f>
        <v>6</v>
      </c>
      <c r="K21" s="17" t="str">
        <f>+EVALUACION!L27</f>
        <v>ALTO</v>
      </c>
      <c r="L21" s="18" t="s">
        <v>114</v>
      </c>
      <c r="M21" s="17" t="s">
        <v>190</v>
      </c>
      <c r="N21" s="18" t="str">
        <f>'EVALUACION CON CONTROLES'!G26</f>
        <v>Definición de protocolos de reprogramación.  Monitoreo diario de pronóstico meteorológico. Identificación de espacios alternos cubiertos.</v>
      </c>
      <c r="O21" s="18">
        <f>+'EVALUACION CON CONTROLES'!I26</f>
        <v>2</v>
      </c>
      <c r="P21" s="18">
        <f t="shared" si="0"/>
        <v>3</v>
      </c>
      <c r="Q21" s="18">
        <f>+'EVALUACION CON CONTROLES'!K26</f>
        <v>5</v>
      </c>
      <c r="R21" s="17" t="str">
        <f>+'EVALUACION CON CONTROLES'!L26</f>
        <v>MEDIO</v>
      </c>
      <c r="S21" s="18" t="str">
        <f>+'EVALUACION CON CONTROLES'!M26</f>
        <v>No</v>
      </c>
      <c r="T21" s="18" t="str">
        <f>+'EVALUACION CON CONTROLES'!N26</f>
        <v>Contratante</v>
      </c>
      <c r="U21" s="18" t="str">
        <f>+'EVALUACION CON CONTROLES'!O26</f>
        <v>Al momento de iniciar el contrato en la primera reunión tecnica</v>
      </c>
      <c r="V21" s="18" t="str">
        <f>+'EVALUACION CON CONTROLES'!P26</f>
        <v>De principio a fin de las actividades del contrato</v>
      </c>
      <c r="W21" s="18" t="str">
        <f>+'EVALUACION CON CONTROLES'!Q26</f>
        <v xml:space="preserve">Seguimiento y revisión de los elementos necesarios para el desarrollo de cada actividad y sus fechas estimadas. </v>
      </c>
      <c r="X21" s="19" t="str">
        <f>+'EVALUACION CON CONTROLES'!R26</f>
        <v>Durante la ejecución del contrato</v>
      </c>
    </row>
    <row r="22" spans="2:24" ht="106.5" customHeight="1" x14ac:dyDescent="0.25">
      <c r="B22" s="16">
        <v>12</v>
      </c>
      <c r="C22" s="18" t="str">
        <f>+'EVALUACION CON CONTROLES'!C27:F27</f>
        <v>Incumplimiento normativo en la ejecución de actividades en espacio publico por desconocimiento de requisitos</v>
      </c>
      <c r="D22" s="17" t="str">
        <f>+'EVALUACION CON CONTROLES'!B27</f>
        <v>EJECUCIÓN</v>
      </c>
      <c r="E22" s="17" t="str">
        <f>VLOOKUP(C22,'IDENTIFICACION Y ANALISIS'!$B$19:$F$66,3,FALSE)</f>
        <v>General</v>
      </c>
      <c r="F22" s="17" t="str">
        <f>VLOOKUP(C22,'IDENTIFICACION Y ANALISIS'!$B$19:$F$66,4,FALSE)</f>
        <v>Externo</v>
      </c>
      <c r="G22" s="18" t="str">
        <f>EVALUACION!H28</f>
        <v>que no se puedan ejecutar las actividades de acuerdo al cronograma planteado</v>
      </c>
      <c r="H22" s="18">
        <f>+EVALUACION!I28</f>
        <v>1</v>
      </c>
      <c r="I22" s="18">
        <f>+EVALUACION!J28</f>
        <v>4</v>
      </c>
      <c r="J22" s="18">
        <f>+EVALUACION!K28</f>
        <v>5</v>
      </c>
      <c r="K22" s="17" t="str">
        <f>+EVALUACION!L28</f>
        <v>MEDIO</v>
      </c>
      <c r="L22" s="18" t="s">
        <v>114</v>
      </c>
      <c r="M22" s="17" t="s">
        <v>190</v>
      </c>
      <c r="N22" s="18" t="str">
        <f>'EVALUACION CON CONTROLES'!G27</f>
        <v>Elaboración de matriz de requisitos legales aplicables (SST, uso de espacio público, ambiental). Gestión de permisos escritos con entidades y administraciones. Validación jurídica previa de actividades.</v>
      </c>
      <c r="O22" s="18">
        <f>+'EVALUACION CON CONTROLES'!I27</f>
        <v>1</v>
      </c>
      <c r="P22" s="18">
        <f t="shared" si="0"/>
        <v>3</v>
      </c>
      <c r="Q22" s="18">
        <f>+'EVALUACION CON CONTROLES'!K27</f>
        <v>4</v>
      </c>
      <c r="R22" s="17" t="str">
        <f>+'EVALUACION CON CONTROLES'!L27</f>
        <v>BAJO</v>
      </c>
      <c r="S22" s="18" t="str">
        <f>+'EVALUACION CON CONTROLES'!M27</f>
        <v>No</v>
      </c>
      <c r="T22" s="18" t="str">
        <f>+'EVALUACION CON CONTROLES'!N27</f>
        <v>Contratante</v>
      </c>
      <c r="U22" s="18" t="str">
        <f>+'EVALUACION CON CONTROLES'!O27</f>
        <v>Al momento de iniciar el contrato en la primera reunión tecnica</v>
      </c>
      <c r="V22" s="18" t="str">
        <f>+'EVALUACION CON CONTROLES'!P27</f>
        <v>De principio a fin de las actividades del contrato</v>
      </c>
      <c r="W22" s="18" t="str">
        <f>+'EVALUACION CON CONTROLES'!Q27</f>
        <v xml:space="preserve">Seguimiento y revisión de los elementos necesarios para el desarrollo de cada actividad y sus fechas estimadas. </v>
      </c>
      <c r="X22" s="19" t="str">
        <f>+'EVALUACION CON CONTROLES'!R27</f>
        <v>Durante la ejecución del contrato</v>
      </c>
    </row>
    <row r="23" spans="2:24" ht="106.5" customHeight="1" x14ac:dyDescent="0.25">
      <c r="B23" s="16">
        <v>13</v>
      </c>
      <c r="C23" s="18" t="str">
        <f>+'EVALUACION CON CONTROLES'!C28:F28</f>
        <v>Limitación de recursos por falta de presupuesto o personal insuficiente</v>
      </c>
      <c r="D23" s="17" t="str">
        <f>+'EVALUACION CON CONTROLES'!B28</f>
        <v>EJECUCIÓN</v>
      </c>
      <c r="E23" s="17" t="str">
        <f>VLOOKUP(C23,'IDENTIFICACION Y ANALISIS'!$B$19:$F$66,3,FALSE)</f>
        <v>General</v>
      </c>
      <c r="F23" s="17" t="str">
        <f>VLOOKUP(C23,'IDENTIFICACION Y ANALISIS'!$B$19:$F$66,4,FALSE)</f>
        <v>Externo</v>
      </c>
      <c r="G23" s="18" t="str">
        <f>EVALUACION!H29</f>
        <v>que no se puedan ejecutar las actividades de acuerdo al cronograma planteado</v>
      </c>
      <c r="H23" s="18">
        <f>+EVALUACION!I29</f>
        <v>1</v>
      </c>
      <c r="I23" s="18">
        <f>+EVALUACION!J29</f>
        <v>3</v>
      </c>
      <c r="J23" s="18">
        <f>+EVALUACION!K29</f>
        <v>4</v>
      </c>
      <c r="K23" s="17" t="str">
        <f>+EVALUACION!L29</f>
        <v>BAJO</v>
      </c>
      <c r="L23" s="18" t="s">
        <v>114</v>
      </c>
      <c r="M23" s="17" t="s">
        <v>190</v>
      </c>
      <c r="N23" s="18" t="str">
        <f>'EVALUACION CON CONTROLES'!G28</f>
        <v>Presupuesto detallado con control de ejecución</v>
      </c>
      <c r="O23" s="18">
        <f>+'EVALUACION CON CONTROLES'!I28</f>
        <v>1</v>
      </c>
      <c r="P23" s="18">
        <f t="shared" si="0"/>
        <v>2</v>
      </c>
      <c r="Q23" s="18">
        <f>+'EVALUACION CON CONTROLES'!K28</f>
        <v>3</v>
      </c>
      <c r="R23" s="17" t="str">
        <f>+'EVALUACION CON CONTROLES'!L28</f>
        <v>BAJO</v>
      </c>
      <c r="S23" s="18" t="str">
        <f>+'EVALUACION CON CONTROLES'!M28</f>
        <v>No</v>
      </c>
      <c r="T23" s="18" t="str">
        <f>+'EVALUACION CON CONTROLES'!N28</f>
        <v>Contratante</v>
      </c>
      <c r="U23" s="18" t="str">
        <f>+'EVALUACION CON CONTROLES'!O28</f>
        <v>Al momento de iniciar el contrato en la primera reunión tecnica</v>
      </c>
      <c r="V23" s="18" t="str">
        <f>+'EVALUACION CON CONTROLES'!P28</f>
        <v>De principio a fin de las actividades del contrato</v>
      </c>
      <c r="W23" s="18" t="str">
        <f>+'EVALUACION CON CONTROLES'!Q28</f>
        <v xml:space="preserve">Seguimiento y revisión de los elementos necesarios para el desarrollo de cada actividad y sus fechas estimadas. </v>
      </c>
      <c r="X23" s="19" t="str">
        <f>+'EVALUACION CON CONTROLES'!R28</f>
        <v>Durante la ejecución del contrato</v>
      </c>
    </row>
    <row r="24" spans="2:24" ht="106.5" customHeight="1" x14ac:dyDescent="0.25">
      <c r="B24" s="16">
        <v>14</v>
      </c>
      <c r="C24" s="18" t="str">
        <f>+'EVALUACION CON CONTROLES'!C29:F29</f>
        <v>Emergencias locales por eventos inesperados</v>
      </c>
      <c r="D24" s="17" t="str">
        <f>+'EVALUACION CON CONTROLES'!B29</f>
        <v>EJECUCIÓN</v>
      </c>
      <c r="E24" s="17" t="str">
        <f>VLOOKUP(C24,'IDENTIFICACION Y ANALISIS'!$B$19:$F$66,3,FALSE)</f>
        <v>Especifico</v>
      </c>
      <c r="F24" s="17" t="str">
        <f>VLOOKUP(C24,'IDENTIFICACION Y ANALISIS'!$B$19:$F$66,4,FALSE)</f>
        <v>Interno</v>
      </c>
      <c r="G24" s="18" t="str">
        <f>EVALUACION!H30</f>
        <v>que la población participante se vea afectada por la emergencia y no se pueda realizar la ejecución de actividades planteadas</v>
      </c>
      <c r="H24" s="18">
        <f>+EVALUACION!I30</f>
        <v>2</v>
      </c>
      <c r="I24" s="18">
        <f>+EVALUACION!J30</f>
        <v>4</v>
      </c>
      <c r="J24" s="18">
        <f>+EVALUACION!K30</f>
        <v>6</v>
      </c>
      <c r="K24" s="17" t="str">
        <f>+EVALUACION!L30</f>
        <v>ALTO</v>
      </c>
      <c r="L24" s="18" t="s">
        <v>114</v>
      </c>
      <c r="M24" s="17" t="s">
        <v>190</v>
      </c>
      <c r="N24" s="18" t="str">
        <f>'EVALUACION CON CONTROLES'!G29</f>
        <v>Validación de Integración con el Plan de Emergencias local y definición de protocolos de respuesta y evacuación.</v>
      </c>
      <c r="O24" s="18">
        <f>+'EVALUACION CON CONTROLES'!I29</f>
        <v>2</v>
      </c>
      <c r="P24" s="18">
        <f t="shared" si="0"/>
        <v>3</v>
      </c>
      <c r="Q24" s="18">
        <f>+'EVALUACION CON CONTROLES'!K29</f>
        <v>5</v>
      </c>
      <c r="R24" s="17" t="str">
        <f>+'EVALUACION CON CONTROLES'!L29</f>
        <v>MEDIO</v>
      </c>
      <c r="S24" s="18" t="str">
        <f>+'EVALUACION CON CONTROLES'!M29</f>
        <v>No</v>
      </c>
      <c r="T24" s="18" t="str">
        <f>+'EVALUACION CON CONTROLES'!N29</f>
        <v>Contratante</v>
      </c>
      <c r="U24" s="18" t="str">
        <f>+'EVALUACION CON CONTROLES'!O29</f>
        <v>Al momento de iniciar el contrato en la primera reunión tecnica</v>
      </c>
      <c r="V24" s="18" t="str">
        <f>+'EVALUACION CON CONTROLES'!P29</f>
        <v>De principio a fin de las actividades del contrato</v>
      </c>
      <c r="W24" s="18" t="str">
        <f>+'EVALUACION CON CONTROLES'!Q29</f>
        <v xml:space="preserve">Seguimiento y revisión de los elementos necesarios para el desarrollo de cada actividad y sus fechas estimadas. </v>
      </c>
      <c r="X24" s="19" t="str">
        <f>+'EVALUACION CON CONTROLES'!R29</f>
        <v>Durante la ejecución del contrato</v>
      </c>
    </row>
    <row r="25" spans="2:24" ht="106.5" customHeight="1" x14ac:dyDescent="0.25">
      <c r="B25" s="16">
        <v>15</v>
      </c>
      <c r="C25" s="18" t="str">
        <f>+'EVALUACION CON CONTROLES'!C30:F30</f>
        <v>Retrasos en la ejecución de actividades pedagógicas por limitaciones logísticas.</v>
      </c>
      <c r="D25" s="17" t="str">
        <f>+'EVALUACION CON CONTROLES'!B30</f>
        <v>EJECUCIÓN</v>
      </c>
      <c r="E25" s="17" t="str">
        <f>VLOOKUP(C25,'IDENTIFICACION Y ANALISIS'!$B$19:$F$66,3,FALSE)</f>
        <v>Especifico</v>
      </c>
      <c r="F25" s="17" t="str">
        <f>VLOOKUP(C25,'IDENTIFICACION Y ANALISIS'!$B$19:$F$66,4,FALSE)</f>
        <v>Interno</v>
      </c>
      <c r="G25" s="18" t="str">
        <f>EVALUACION!H31</f>
        <v>que no se puedan ejecutar las actividades de acuerdo al cronograma planteado</v>
      </c>
      <c r="H25" s="18">
        <f>+EVALUACION!I31</f>
        <v>1</v>
      </c>
      <c r="I25" s="18">
        <f>+EVALUACION!J31</f>
        <v>4</v>
      </c>
      <c r="J25" s="18">
        <f>+EVALUACION!K31</f>
        <v>5</v>
      </c>
      <c r="K25" s="17" t="str">
        <f>+EVALUACION!L31</f>
        <v>MEDIO</v>
      </c>
      <c r="L25" s="18" t="s">
        <v>114</v>
      </c>
      <c r="M25" s="17" t="s">
        <v>190</v>
      </c>
      <c r="N25" s="18" t="str">
        <f>'EVALUACION CON CONTROLES'!G30</f>
        <v xml:space="preserve">Planificación metodológica con tiempos estandarizados por actividad. Capacitación del equipo pedagógico. Ensayos previos del sketch. Ajustes dinámicos según flujo de público.
</v>
      </c>
      <c r="O25" s="18">
        <f>+'EVALUACION CON CONTROLES'!I30</f>
        <v>1</v>
      </c>
      <c r="P25" s="18">
        <f t="shared" si="0"/>
        <v>3</v>
      </c>
      <c r="Q25" s="18">
        <f>+'EVALUACION CON CONTROLES'!K30</f>
        <v>4</v>
      </c>
      <c r="R25" s="17" t="str">
        <f>+'EVALUACION CON CONTROLES'!L30</f>
        <v>BAJO</v>
      </c>
      <c r="S25" s="18" t="str">
        <f>+'EVALUACION CON CONTROLES'!M30</f>
        <v>No</v>
      </c>
      <c r="T25" s="18" t="str">
        <f>+'EVALUACION CON CONTROLES'!N30</f>
        <v>Contratante</v>
      </c>
      <c r="U25" s="18" t="str">
        <f>+'EVALUACION CON CONTROLES'!O30</f>
        <v>Al momento de iniciar el contrato en la primera reunión tecnica</v>
      </c>
      <c r="V25" s="18" t="str">
        <f>+'EVALUACION CON CONTROLES'!P30</f>
        <v>De principio a fin de las actividades del contrato</v>
      </c>
      <c r="W25" s="18" t="str">
        <f>+'EVALUACION CON CONTROLES'!Q30</f>
        <v xml:space="preserve">Seguimiento y revisión de los elementos necesarios para el desarrollo de cada actividad y sus fechas estimadas. </v>
      </c>
      <c r="X25" s="19" t="str">
        <f>+'EVALUACION CON CONTROLES'!R30</f>
        <v>Durante la ejecución del contrato</v>
      </c>
    </row>
    <row r="26" spans="2:24" ht="106.5" customHeight="1" x14ac:dyDescent="0.25">
      <c r="B26" s="16">
        <v>16</v>
      </c>
      <c r="C26" s="18" t="str">
        <f>+'EVALUACION CON CONTROLES'!C31:F31</f>
        <v>Falta de disponibilidad de espacios adecuados para el desarrollo de actividades.</v>
      </c>
      <c r="D26" s="17" t="str">
        <f>+'EVALUACION CON CONTROLES'!B31</f>
        <v>EJECUCIÓN</v>
      </c>
      <c r="E26" s="17" t="str">
        <f>VLOOKUP(C26,'IDENTIFICACION Y ANALISIS'!$B$19:$F$66,3,FALSE)</f>
        <v>Especifico</v>
      </c>
      <c r="F26" s="17" t="str">
        <f>VLOOKUP(C26,'IDENTIFICACION Y ANALISIS'!$B$19:$F$66,4,FALSE)</f>
        <v>Interno</v>
      </c>
      <c r="G26" s="18" t="str">
        <f>EVALUACION!H32</f>
        <v>que no se puedan ejecutar las actividades de acuerdo al cronograma planteado</v>
      </c>
      <c r="H26" s="18">
        <f>+EVALUACION!I32</f>
        <v>1</v>
      </c>
      <c r="I26" s="18">
        <f>+EVALUACION!J32</f>
        <v>3</v>
      </c>
      <c r="J26" s="18">
        <f>+EVALUACION!K32</f>
        <v>4</v>
      </c>
      <c r="K26" s="17" t="str">
        <f>+EVALUACION!L32</f>
        <v>BAJO</v>
      </c>
      <c r="L26" s="18" t="s">
        <v>114</v>
      </c>
      <c r="M26" s="17" t="s">
        <v>190</v>
      </c>
      <c r="N26" s="18" t="str">
        <f>'EVALUACION CON CONTROLES'!G31</f>
        <v>Gestión anticipada de convenios con centros comerciales y conjuntos. Evaluación previa mediante formatos de inspección de sitio. Inspección técnica del espacio (capacidad, accesos, riesgos). Adaptación de la escenografía al espacio disponible. Uso de espacios alternos definidos previamente.</v>
      </c>
      <c r="O26" s="18">
        <f>+'EVALUACION CON CONTROLES'!I31</f>
        <v>1</v>
      </c>
      <c r="P26" s="18">
        <f t="shared" si="0"/>
        <v>2</v>
      </c>
      <c r="Q26" s="18">
        <f>+'EVALUACION CON CONTROLES'!K31</f>
        <v>3</v>
      </c>
      <c r="R26" s="17" t="str">
        <f>+'EVALUACION CON CONTROLES'!L31</f>
        <v>BAJO</v>
      </c>
      <c r="S26" s="18" t="str">
        <f>+'EVALUACION CON CONTROLES'!M31</f>
        <v>No</v>
      </c>
      <c r="T26" s="18" t="str">
        <f>+'EVALUACION CON CONTROLES'!N31</f>
        <v>Contratante</v>
      </c>
      <c r="U26" s="18" t="str">
        <f>+'EVALUACION CON CONTROLES'!O31</f>
        <v>Al momento de iniciar el contrato en la primera reunión tecnica</v>
      </c>
      <c r="V26" s="18" t="str">
        <f>+'EVALUACION CON CONTROLES'!P31</f>
        <v>De principio a fin de las actividades del contrato</v>
      </c>
      <c r="W26" s="18" t="str">
        <f>+'EVALUACION CON CONTROLES'!Q31</f>
        <v xml:space="preserve">Seguimiento y revisión de los elementos necesarios para el desarrollo de cada actividad y sus fechas estimadas. </v>
      </c>
      <c r="X26" s="19" t="str">
        <f>+'EVALUACION CON CONTROLES'!R31</f>
        <v>Durante la ejecución del contrato</v>
      </c>
    </row>
    <row r="27" spans="2:24" ht="106.5" customHeight="1" x14ac:dyDescent="0.25">
      <c r="B27" s="16">
        <v>17</v>
      </c>
      <c r="C27" s="18" t="str">
        <f>+'EVALUACION CON CONTROLES'!C32:F32</f>
        <v>Accidentes durante la presentación (caídas de actores, golpes, cables, equipos).</v>
      </c>
      <c r="D27" s="17" t="str">
        <f>+'EVALUACION CON CONTROLES'!B32</f>
        <v>EJECUCIÓN</v>
      </c>
      <c r="E27" s="17" t="str">
        <f>VLOOKUP(C27,'IDENTIFICACION Y ANALISIS'!$B$19:$F$66,3,FALSE)</f>
        <v>Especifico</v>
      </c>
      <c r="F27" s="17" t="str">
        <f>VLOOKUP(C27,'IDENTIFICACION Y ANALISIS'!$B$19:$F$66,4,FALSE)</f>
        <v>Externo</v>
      </c>
      <c r="G27" s="18" t="str">
        <f>EVALUACION!H33</f>
        <v>que la población participante se vea afectada por la emergencia y no se pueda realizar la ejecución de actividades planteadas</v>
      </c>
      <c r="H27" s="18">
        <f>+EVALUACION!I33</f>
        <v>2</v>
      </c>
      <c r="I27" s="18">
        <f>+EVALUACION!J33</f>
        <v>3</v>
      </c>
      <c r="J27" s="18">
        <f>+EVALUACION!K33</f>
        <v>5</v>
      </c>
      <c r="K27" s="17" t="str">
        <f>+EVALUACION!L33</f>
        <v>MEDIO</v>
      </c>
      <c r="L27" s="18" t="s">
        <v>114</v>
      </c>
      <c r="M27" s="17" t="s">
        <v>190</v>
      </c>
      <c r="N27" s="18" t="str">
        <f>'EVALUACION CON CONTROLES'!G32</f>
        <v>Afiliación a ARL y cumplimiento SG-SST. Procedimientos seguros de trabajo. Delimitación del área de actuación (cintas, señalización). Aseguramiento de cables y equipos.</v>
      </c>
      <c r="O27" s="18">
        <f>+'EVALUACION CON CONTROLES'!I32</f>
        <v>2</v>
      </c>
      <c r="P27" s="18">
        <f t="shared" si="0"/>
        <v>2</v>
      </c>
      <c r="Q27" s="18">
        <f>+'EVALUACION CON CONTROLES'!K32</f>
        <v>4</v>
      </c>
      <c r="R27" s="17" t="str">
        <f>+'EVALUACION CON CONTROLES'!L32</f>
        <v>BAJO</v>
      </c>
      <c r="S27" s="18" t="str">
        <f>+'EVALUACION CON CONTROLES'!M32</f>
        <v>No</v>
      </c>
      <c r="T27" s="18" t="str">
        <f>+'EVALUACION CON CONTROLES'!N32</f>
        <v>Contratante</v>
      </c>
      <c r="U27" s="18" t="str">
        <f>+'EVALUACION CON CONTROLES'!O32</f>
        <v>Al momento de iniciar el contrato en la primera reunión tecnica</v>
      </c>
      <c r="V27" s="18" t="str">
        <f>+'EVALUACION CON CONTROLES'!P32</f>
        <v>De principio a fin de las actividades del contrato</v>
      </c>
      <c r="W27" s="18" t="str">
        <f>+'EVALUACION CON CONTROLES'!Q32</f>
        <v xml:space="preserve">Seguimiento y revisión de los elementos necesarios para el desarrollo de cada actividad y sus fechas estimadas. </v>
      </c>
      <c r="X27" s="19" t="str">
        <f>+'EVALUACION CON CONTROLES'!R32</f>
        <v>Durante la ejecución del contrato</v>
      </c>
    </row>
    <row r="28" spans="2:24" ht="106.5" customHeight="1" thickBot="1" x14ac:dyDescent="0.3">
      <c r="B28" s="138">
        <v>18</v>
      </c>
      <c r="C28" s="139" t="str">
        <f>+'EVALUACION CON CONTROLES'!C33:F33</f>
        <v>Aglomeraciones o desorden del público</v>
      </c>
      <c r="D28" s="140" t="str">
        <f>+'EVALUACION CON CONTROLES'!B33</f>
        <v>EJECUCIÓN</v>
      </c>
      <c r="E28" s="140" t="str">
        <f>VLOOKUP(C28,'IDENTIFICACION Y ANALISIS'!$B$19:$F$66,3,FALSE)</f>
        <v>General</v>
      </c>
      <c r="F28" s="140" t="str">
        <f>VLOOKUP(C28,'IDENTIFICACION Y ANALISIS'!$B$19:$F$66,4,FALSE)</f>
        <v>Interno</v>
      </c>
      <c r="G28" s="139" t="str">
        <f>EVALUACION!H34</f>
        <v>que la población participante se vea afectada por la emergencia y no se pueda realizar la ejecución de actividades planteadas</v>
      </c>
      <c r="H28" s="139">
        <f>+EVALUACION!I34</f>
        <v>1</v>
      </c>
      <c r="I28" s="139">
        <f>+EVALUACION!J34</f>
        <v>4</v>
      </c>
      <c r="J28" s="139">
        <f>+EVALUACION!K34</f>
        <v>5</v>
      </c>
      <c r="K28" s="140" t="str">
        <f>+EVALUACION!L34</f>
        <v>MEDIO</v>
      </c>
      <c r="L28" s="139" t="s">
        <v>114</v>
      </c>
      <c r="M28" s="140" t="s">
        <v>190</v>
      </c>
      <c r="N28" s="139" t="str">
        <f>'EVALUACION CON CONTROLES'!G33</f>
        <v>Personal logístico para control de flujo. Señalización de ingreso y salida. Distribución del público por zonas.</v>
      </c>
      <c r="O28" s="139">
        <f>+'EVALUACION CON CONTROLES'!I33</f>
        <v>1</v>
      </c>
      <c r="P28" s="139">
        <f t="shared" si="0"/>
        <v>3</v>
      </c>
      <c r="Q28" s="139">
        <f>+'EVALUACION CON CONTROLES'!K33</f>
        <v>4</v>
      </c>
      <c r="R28" s="140" t="str">
        <f>+'EVALUACION CON CONTROLES'!L33</f>
        <v>BAJO</v>
      </c>
      <c r="S28" s="139" t="str">
        <f>+'EVALUACION CON CONTROLES'!M33</f>
        <v>No</v>
      </c>
      <c r="T28" s="139" t="str">
        <f>+'EVALUACION CON CONTROLES'!N33</f>
        <v>Contratante</v>
      </c>
      <c r="U28" s="139" t="str">
        <f>+'EVALUACION CON CONTROLES'!O33</f>
        <v>Al momento de iniciar el contrato en la primera reunión tecnica</v>
      </c>
      <c r="V28" s="139" t="str">
        <f>+'EVALUACION CON CONTROLES'!P33</f>
        <v>De principio a fin de las actividades del contrato</v>
      </c>
      <c r="W28" s="139" t="str">
        <f>+'EVALUACION CON CONTROLES'!Q33</f>
        <v xml:space="preserve">Seguimiento y revisión de los elementos necesarios para el desarrollo de cada actividad y sus fechas estimadas. </v>
      </c>
      <c r="X28" s="141" t="str">
        <f>+'EVALUACION CON CONTROLES'!R33</f>
        <v>Durante la ejecución del contrato</v>
      </c>
    </row>
    <row r="29" spans="2:24" ht="13.5" customHeight="1" x14ac:dyDescent="0.25">
      <c r="B29" s="40"/>
      <c r="X29" s="41"/>
    </row>
    <row r="30" spans="2:24" ht="13.5" customHeight="1" x14ac:dyDescent="0.3">
      <c r="B30" s="40"/>
      <c r="E30" s="13"/>
      <c r="F30" s="341" t="s">
        <v>148</v>
      </c>
      <c r="G30" s="341"/>
      <c r="H30" s="13"/>
      <c r="I30" s="13"/>
      <c r="J30" s="324" t="s">
        <v>20</v>
      </c>
      <c r="K30" s="324"/>
      <c r="L30" s="324"/>
      <c r="M30" s="324"/>
      <c r="X30" s="41"/>
    </row>
    <row r="31" spans="2:24" ht="13.5" customHeight="1" x14ac:dyDescent="0.3">
      <c r="B31" s="40"/>
      <c r="E31" s="331" t="s">
        <v>2</v>
      </c>
      <c r="F31" s="36" t="s">
        <v>22</v>
      </c>
      <c r="G31" s="36" t="s">
        <v>13</v>
      </c>
      <c r="H31" s="13"/>
      <c r="I31" s="13"/>
      <c r="J31" s="320" t="s">
        <v>22</v>
      </c>
      <c r="K31" s="321"/>
      <c r="L31" s="320" t="s">
        <v>13</v>
      </c>
      <c r="M31" s="321"/>
      <c r="X31" s="41"/>
    </row>
    <row r="32" spans="2:24" ht="13.5" customHeight="1" x14ac:dyDescent="0.3">
      <c r="B32" s="40"/>
      <c r="E32" s="331"/>
      <c r="F32" s="18" t="s">
        <v>8</v>
      </c>
      <c r="G32" s="18">
        <v>1</v>
      </c>
      <c r="H32" s="13"/>
      <c r="I32" s="13"/>
      <c r="J32" s="322" t="s">
        <v>16</v>
      </c>
      <c r="K32" s="323"/>
      <c r="L32" s="310">
        <v>1</v>
      </c>
      <c r="M32" s="310"/>
      <c r="X32" s="41"/>
    </row>
    <row r="33" spans="2:24" ht="13.5" customHeight="1" x14ac:dyDescent="0.3">
      <c r="B33" s="40"/>
      <c r="E33" s="331"/>
      <c r="F33" s="18" t="s">
        <v>9</v>
      </c>
      <c r="G33" s="18">
        <v>2</v>
      </c>
      <c r="H33" s="13"/>
      <c r="I33" s="13"/>
      <c r="J33" s="322" t="s">
        <v>17</v>
      </c>
      <c r="K33" s="323"/>
      <c r="L33" s="310">
        <v>2</v>
      </c>
      <c r="M33" s="310"/>
      <c r="X33" s="41"/>
    </row>
    <row r="34" spans="2:24" ht="13.5" customHeight="1" x14ac:dyDescent="0.3">
      <c r="B34" s="40"/>
      <c r="E34" s="331"/>
      <c r="F34" s="18" t="s">
        <v>10</v>
      </c>
      <c r="G34" s="18">
        <v>3</v>
      </c>
      <c r="H34" s="13"/>
      <c r="I34" s="13"/>
      <c r="J34" s="322" t="s">
        <v>1</v>
      </c>
      <c r="K34" s="323"/>
      <c r="L34" s="310">
        <v>3</v>
      </c>
      <c r="M34" s="310"/>
      <c r="X34" s="41"/>
    </row>
    <row r="35" spans="2:24" ht="13.5" customHeight="1" x14ac:dyDescent="0.3">
      <c r="B35" s="40"/>
      <c r="E35" s="331"/>
      <c r="F35" s="18" t="s">
        <v>11</v>
      </c>
      <c r="G35" s="18">
        <v>4</v>
      </c>
      <c r="H35" s="13"/>
      <c r="I35" s="13"/>
      <c r="J35" s="322" t="s">
        <v>18</v>
      </c>
      <c r="K35" s="323"/>
      <c r="L35" s="310">
        <v>4</v>
      </c>
      <c r="M35" s="310"/>
      <c r="X35" s="41"/>
    </row>
    <row r="36" spans="2:24" ht="13.5" customHeight="1" x14ac:dyDescent="0.3">
      <c r="B36" s="40"/>
      <c r="E36" s="331"/>
      <c r="F36" s="18" t="s">
        <v>149</v>
      </c>
      <c r="G36" s="18">
        <v>5</v>
      </c>
      <c r="H36" s="13"/>
      <c r="I36" s="13"/>
      <c r="J36" s="322" t="s">
        <v>0</v>
      </c>
      <c r="K36" s="323"/>
      <c r="L36" s="310">
        <v>5</v>
      </c>
      <c r="M36" s="310"/>
      <c r="X36" s="41"/>
    </row>
    <row r="37" spans="2:24" ht="13.5" customHeight="1" x14ac:dyDescent="0.3">
      <c r="B37" s="40"/>
      <c r="D37" s="13"/>
      <c r="E37" s="13"/>
      <c r="F37" s="13"/>
      <c r="G37" s="13"/>
      <c r="H37" s="13"/>
      <c r="I37" s="13"/>
      <c r="J37" s="13"/>
      <c r="K37" s="13"/>
      <c r="L37" s="13"/>
      <c r="M37" s="13"/>
      <c r="X37" s="41"/>
    </row>
    <row r="38" spans="2:24" ht="13.5" customHeight="1" x14ac:dyDescent="0.3">
      <c r="B38" s="40"/>
      <c r="D38" s="324" t="s">
        <v>21</v>
      </c>
      <c r="E38" s="324"/>
      <c r="F38" s="324"/>
      <c r="G38" s="324"/>
      <c r="H38" s="324"/>
      <c r="I38" s="324"/>
      <c r="J38" s="324"/>
      <c r="K38" s="324"/>
      <c r="X38" s="41"/>
    </row>
    <row r="39" spans="2:24" ht="13.5" customHeight="1" x14ac:dyDescent="0.3">
      <c r="B39" s="40"/>
      <c r="D39" s="327" t="s">
        <v>22</v>
      </c>
      <c r="E39" s="327" t="s">
        <v>13</v>
      </c>
      <c r="F39" s="315" t="s">
        <v>16</v>
      </c>
      <c r="G39" s="315"/>
      <c r="H39" s="342" t="s">
        <v>17</v>
      </c>
      <c r="I39" s="343"/>
      <c r="J39" s="37" t="s">
        <v>1</v>
      </c>
      <c r="K39" s="37" t="s">
        <v>18</v>
      </c>
      <c r="L39" s="36" t="s">
        <v>0</v>
      </c>
      <c r="P39" s="324" t="s">
        <v>150</v>
      </c>
      <c r="Q39" s="324"/>
      <c r="R39" s="324"/>
      <c r="S39" s="324"/>
      <c r="T39" s="324"/>
      <c r="X39" s="41"/>
    </row>
    <row r="40" spans="2:24" ht="13.5" customHeight="1" x14ac:dyDescent="0.3">
      <c r="B40" s="40"/>
      <c r="D40" s="327"/>
      <c r="E40" s="327"/>
      <c r="F40" s="330">
        <v>1</v>
      </c>
      <c r="G40" s="330"/>
      <c r="H40" s="328">
        <v>2</v>
      </c>
      <c r="I40" s="329"/>
      <c r="J40" s="38">
        <v>3</v>
      </c>
      <c r="K40" s="38">
        <v>4</v>
      </c>
      <c r="L40" s="38">
        <v>5</v>
      </c>
      <c r="P40" s="315" t="s">
        <v>21</v>
      </c>
      <c r="Q40" s="315"/>
      <c r="R40" s="315"/>
      <c r="S40" s="315" t="s">
        <v>22</v>
      </c>
      <c r="T40" s="315"/>
      <c r="X40" s="41"/>
    </row>
    <row r="41" spans="2:24" ht="13.5" customHeight="1" x14ac:dyDescent="0.25">
      <c r="B41" s="40"/>
      <c r="D41" s="18" t="s">
        <v>8</v>
      </c>
      <c r="E41" s="20">
        <v>1</v>
      </c>
      <c r="F41" s="318">
        <v>2</v>
      </c>
      <c r="G41" s="318"/>
      <c r="H41" s="316">
        <v>3</v>
      </c>
      <c r="I41" s="317"/>
      <c r="J41" s="34">
        <v>4</v>
      </c>
      <c r="K41" s="39">
        <v>5</v>
      </c>
      <c r="L41" s="33">
        <v>6</v>
      </c>
      <c r="P41" s="335" t="s">
        <v>23</v>
      </c>
      <c r="Q41" s="335"/>
      <c r="R41" s="335"/>
      <c r="S41" s="332" t="s">
        <v>24</v>
      </c>
      <c r="T41" s="332"/>
      <c r="X41" s="41"/>
    </row>
    <row r="42" spans="2:24" ht="13.5" customHeight="1" x14ac:dyDescent="0.25">
      <c r="B42" s="40"/>
      <c r="D42" s="18" t="s">
        <v>9</v>
      </c>
      <c r="E42" s="20">
        <v>2</v>
      </c>
      <c r="F42" s="318">
        <v>3</v>
      </c>
      <c r="G42" s="318"/>
      <c r="H42" s="316">
        <v>4</v>
      </c>
      <c r="I42" s="317"/>
      <c r="J42" s="39">
        <v>5</v>
      </c>
      <c r="K42" s="33">
        <v>6</v>
      </c>
      <c r="L42" s="33">
        <v>7</v>
      </c>
      <c r="P42" s="312" t="s">
        <v>25</v>
      </c>
      <c r="Q42" s="312"/>
      <c r="R42" s="312"/>
      <c r="S42" s="332" t="s">
        <v>26</v>
      </c>
      <c r="T42" s="332"/>
      <c r="X42" s="41"/>
    </row>
    <row r="43" spans="2:24" ht="13.5" customHeight="1" x14ac:dyDescent="0.25">
      <c r="B43" s="40"/>
      <c r="D43" s="18" t="s">
        <v>10</v>
      </c>
      <c r="E43" s="20">
        <v>3</v>
      </c>
      <c r="F43" s="318">
        <v>4</v>
      </c>
      <c r="G43" s="318"/>
      <c r="H43" s="333">
        <v>5</v>
      </c>
      <c r="I43" s="334"/>
      <c r="J43" s="33">
        <v>6</v>
      </c>
      <c r="K43" s="33">
        <v>7</v>
      </c>
      <c r="L43" s="35">
        <v>8</v>
      </c>
      <c r="P43" s="319">
        <v>5</v>
      </c>
      <c r="Q43" s="319"/>
      <c r="R43" s="319"/>
      <c r="S43" s="332" t="s">
        <v>27</v>
      </c>
      <c r="T43" s="332"/>
      <c r="X43" s="41"/>
    </row>
    <row r="44" spans="2:24" ht="13.5" customHeight="1" x14ac:dyDescent="0.25">
      <c r="B44" s="40"/>
      <c r="D44" s="18" t="s">
        <v>11</v>
      </c>
      <c r="E44" s="20">
        <v>4</v>
      </c>
      <c r="F44" s="319">
        <v>5</v>
      </c>
      <c r="G44" s="319"/>
      <c r="H44" s="313">
        <v>6</v>
      </c>
      <c r="I44" s="314"/>
      <c r="J44" s="33">
        <v>7</v>
      </c>
      <c r="K44" s="35">
        <v>8</v>
      </c>
      <c r="L44" s="35">
        <v>9</v>
      </c>
      <c r="P44" s="318" t="s">
        <v>28</v>
      </c>
      <c r="Q44" s="318"/>
      <c r="R44" s="318"/>
      <c r="S44" s="332" t="s">
        <v>29</v>
      </c>
      <c r="T44" s="332"/>
      <c r="X44" s="41"/>
    </row>
    <row r="45" spans="2:24" ht="13.5" customHeight="1" x14ac:dyDescent="0.25">
      <c r="B45" s="40"/>
      <c r="D45" s="18" t="s">
        <v>149</v>
      </c>
      <c r="E45" s="20">
        <v>5</v>
      </c>
      <c r="F45" s="312">
        <v>6</v>
      </c>
      <c r="G45" s="312"/>
      <c r="H45" s="313">
        <v>7</v>
      </c>
      <c r="I45" s="314"/>
      <c r="J45" s="35">
        <v>8</v>
      </c>
      <c r="K45" s="35">
        <v>9</v>
      </c>
      <c r="L45" s="35">
        <v>10</v>
      </c>
      <c r="X45" s="41"/>
    </row>
    <row r="46" spans="2:24" ht="13.5" customHeight="1" thickBot="1" x14ac:dyDescent="0.35">
      <c r="B46" s="21"/>
      <c r="C46" s="22"/>
      <c r="D46" s="23"/>
      <c r="E46" s="23"/>
      <c r="F46" s="23"/>
      <c r="G46" s="23"/>
      <c r="H46" s="23"/>
      <c r="I46" s="23"/>
      <c r="J46" s="23"/>
      <c r="K46" s="23"/>
      <c r="L46" s="23"/>
      <c r="M46" s="23"/>
      <c r="N46" s="22"/>
      <c r="O46" s="22"/>
      <c r="P46" s="22"/>
      <c r="Q46" s="22"/>
      <c r="R46" s="22"/>
      <c r="S46" s="22"/>
      <c r="T46" s="22"/>
      <c r="U46" s="22"/>
      <c r="V46" s="22"/>
      <c r="W46" s="22"/>
      <c r="X46" s="24"/>
    </row>
    <row r="47" spans="2:24" ht="16.5" customHeight="1" x14ac:dyDescent="0.3">
      <c r="D47" s="13"/>
      <c r="F47" s="13"/>
      <c r="G47" s="13"/>
      <c r="H47" s="13"/>
      <c r="I47" s="13"/>
      <c r="J47" s="13"/>
      <c r="K47" s="13"/>
      <c r="L47" s="13"/>
      <c r="M47" s="13"/>
      <c r="N47" s="13"/>
      <c r="O47" s="13"/>
      <c r="P47" s="13"/>
      <c r="Q47" s="13"/>
      <c r="R47" s="13"/>
    </row>
    <row r="48" spans="2:24" ht="16.5" customHeight="1" x14ac:dyDescent="0.3">
      <c r="D48" s="13"/>
      <c r="F48" s="13"/>
      <c r="G48" s="13"/>
      <c r="H48" s="13"/>
      <c r="I48" s="13"/>
      <c r="J48" s="13"/>
      <c r="K48" s="13"/>
      <c r="L48" s="13"/>
      <c r="M48" s="13"/>
      <c r="N48" s="13"/>
      <c r="O48" s="13"/>
      <c r="P48" s="13"/>
      <c r="Q48" s="13"/>
      <c r="R48" s="13"/>
    </row>
    <row r="49" spans="2:18" ht="12.75" customHeight="1" x14ac:dyDescent="0.3">
      <c r="D49" s="13"/>
      <c r="F49" s="13"/>
      <c r="G49" s="13"/>
      <c r="H49" s="13"/>
      <c r="I49" s="13"/>
      <c r="J49" s="13"/>
      <c r="K49" s="13"/>
      <c r="L49" s="13"/>
      <c r="M49" s="13"/>
      <c r="N49" s="13"/>
      <c r="O49" s="13"/>
      <c r="P49" s="13"/>
      <c r="Q49" s="13"/>
      <c r="R49" s="13"/>
    </row>
    <row r="50" spans="2:18" hidden="1" x14ac:dyDescent="0.3">
      <c r="B50" s="15" t="s">
        <v>113</v>
      </c>
      <c r="D50" s="13"/>
      <c r="F50" s="13"/>
      <c r="G50" s="13"/>
      <c r="H50" s="13"/>
      <c r="I50" s="13"/>
      <c r="J50" s="13"/>
      <c r="K50" s="13"/>
      <c r="L50" s="13"/>
      <c r="M50" s="13"/>
      <c r="N50" s="13"/>
      <c r="O50" s="13"/>
      <c r="P50" s="13"/>
      <c r="Q50" s="13"/>
      <c r="R50" s="13"/>
    </row>
    <row r="51" spans="2:18" hidden="1" x14ac:dyDescent="0.3">
      <c r="B51" s="15" t="s">
        <v>112</v>
      </c>
      <c r="D51" s="25"/>
      <c r="F51" s="13"/>
      <c r="G51" s="25"/>
      <c r="H51" s="25"/>
      <c r="I51" s="25"/>
      <c r="J51" s="25"/>
      <c r="K51" s="25"/>
      <c r="L51" s="25"/>
      <c r="M51" s="25"/>
      <c r="N51" s="25"/>
      <c r="O51" s="25"/>
      <c r="P51" s="25"/>
      <c r="Q51" s="25"/>
      <c r="R51" s="25"/>
    </row>
    <row r="52" spans="2:18" hidden="1" x14ac:dyDescent="0.3">
      <c r="B52" s="15" t="s">
        <v>114</v>
      </c>
      <c r="D52" s="13"/>
      <c r="F52" s="13"/>
      <c r="G52" s="13"/>
      <c r="H52" s="13"/>
      <c r="I52" s="13"/>
      <c r="J52" s="13"/>
      <c r="K52" s="13"/>
      <c r="L52" s="13"/>
      <c r="M52" s="13"/>
      <c r="N52" s="13"/>
      <c r="O52" s="13"/>
      <c r="P52" s="13"/>
      <c r="Q52" s="13"/>
      <c r="R52" s="13"/>
    </row>
    <row r="53" spans="2:18" x14ac:dyDescent="0.3">
      <c r="B53" s="122" t="s">
        <v>140</v>
      </c>
      <c r="C53" s="18" t="s">
        <v>141</v>
      </c>
      <c r="D53" s="13"/>
      <c r="F53" s="13"/>
      <c r="G53" s="13"/>
      <c r="H53" s="13"/>
      <c r="I53" s="13"/>
      <c r="J53" s="13"/>
      <c r="K53" s="13"/>
      <c r="L53" s="13"/>
      <c r="M53" s="13"/>
      <c r="N53" s="13"/>
      <c r="O53" s="13"/>
      <c r="P53" s="13"/>
      <c r="Q53" s="13"/>
      <c r="R53" s="13"/>
    </row>
    <row r="54" spans="2:18" x14ac:dyDescent="0.3">
      <c r="C54" s="18" t="s">
        <v>151</v>
      </c>
      <c r="D54" s="13"/>
      <c r="F54" s="13"/>
      <c r="G54" s="13"/>
      <c r="H54" s="13"/>
      <c r="I54" s="13"/>
      <c r="J54" s="13"/>
      <c r="K54" s="13"/>
      <c r="L54" s="13"/>
      <c r="M54" s="13"/>
      <c r="N54" s="13"/>
      <c r="O54" s="13"/>
      <c r="P54" s="13"/>
      <c r="Q54" s="13"/>
      <c r="R54" s="13"/>
    </row>
    <row r="55" spans="2:18" x14ac:dyDescent="0.3">
      <c r="D55" s="13"/>
      <c r="F55" s="13"/>
      <c r="G55" s="13"/>
      <c r="H55" s="13"/>
      <c r="I55" s="13"/>
      <c r="J55" s="13"/>
      <c r="K55" s="13"/>
      <c r="L55" s="13"/>
      <c r="M55" s="13"/>
      <c r="N55" s="13"/>
      <c r="O55" s="13"/>
      <c r="P55" s="13"/>
      <c r="Q55" s="13"/>
      <c r="R55" s="13"/>
    </row>
    <row r="56" spans="2:18" ht="12.75" customHeight="1" x14ac:dyDescent="0.3">
      <c r="D56" s="13"/>
    </row>
    <row r="57" spans="2:18" x14ac:dyDescent="0.3">
      <c r="D57" s="13"/>
    </row>
  </sheetData>
  <mergeCells count="49">
    <mergeCell ref="S44:T44"/>
    <mergeCell ref="P44:R44"/>
    <mergeCell ref="P41:R41"/>
    <mergeCell ref="B9:R9"/>
    <mergeCell ref="B6:X6"/>
    <mergeCell ref="F30:G30"/>
    <mergeCell ref="J30:M30"/>
    <mergeCell ref="H39:I39"/>
    <mergeCell ref="J32:K32"/>
    <mergeCell ref="J33:K33"/>
    <mergeCell ref="L34:M34"/>
    <mergeCell ref="L35:M35"/>
    <mergeCell ref="D38:K38"/>
    <mergeCell ref="F39:G39"/>
    <mergeCell ref="L32:M32"/>
    <mergeCell ref="L33:M33"/>
    <mergeCell ref="S41:T41"/>
    <mergeCell ref="F41:G41"/>
    <mergeCell ref="S42:T42"/>
    <mergeCell ref="S43:T43"/>
    <mergeCell ref="H43:I43"/>
    <mergeCell ref="F42:G42"/>
    <mergeCell ref="J35:K35"/>
    <mergeCell ref="P39:T39"/>
    <mergeCell ref="B2:B4"/>
    <mergeCell ref="C2:V4"/>
    <mergeCell ref="E39:E40"/>
    <mergeCell ref="H40:I40"/>
    <mergeCell ref="J36:K36"/>
    <mergeCell ref="L36:M36"/>
    <mergeCell ref="D39:D40"/>
    <mergeCell ref="F40:G40"/>
    <mergeCell ref="E31:E36"/>
    <mergeCell ref="W2:X4"/>
    <mergeCell ref="B7:X8"/>
    <mergeCell ref="F45:G45"/>
    <mergeCell ref="H45:I45"/>
    <mergeCell ref="P40:R40"/>
    <mergeCell ref="H42:I42"/>
    <mergeCell ref="H41:I41"/>
    <mergeCell ref="F43:G43"/>
    <mergeCell ref="F44:G44"/>
    <mergeCell ref="P43:R43"/>
    <mergeCell ref="H44:I44"/>
    <mergeCell ref="P42:R42"/>
    <mergeCell ref="L31:M31"/>
    <mergeCell ref="J31:K31"/>
    <mergeCell ref="J34:K34"/>
    <mergeCell ref="S40:T40"/>
  </mergeCells>
  <phoneticPr fontId="1" type="noConversion"/>
  <conditionalFormatting sqref="K11:K2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8" xr:uid="{00000000-0002-0000-0400-000000000000}">
      <formula1>OPCIONES</formula1>
    </dataValidation>
  </dataValidations>
  <printOptions horizontalCentered="1" verticalCentered="1" gridLines="1"/>
  <pageMargins left="0.25" right="0.25" top="0.75" bottom="0.75" header="0.3" footer="0.3"/>
  <pageSetup scale="42" fitToHeight="4"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Paola Andrea Quino Peña</cp:lastModifiedBy>
  <cp:lastPrinted>2025-05-24T01:32:18Z</cp:lastPrinted>
  <dcterms:created xsi:type="dcterms:W3CDTF">2007-06-14T01:55:06Z</dcterms:created>
  <dcterms:modified xsi:type="dcterms:W3CDTF">2026-09-29T00:07:40Z</dcterms:modified>
</cp:coreProperties>
</file>