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d.docs.live.net/e01c80d2ba78ad7a/Documentos/7. EMERGENCIAS/2026/2. Formulacion de Emergencia 2026/"/>
    </mc:Choice>
  </mc:AlternateContent>
  <xr:revisionPtr revIDLastSave="244" documentId="13_ncr:1_{D7E7523B-8937-4849-B041-E0A66562BA4B}" xr6:coauthVersionLast="47" xr6:coauthVersionMax="47" xr10:uidLastSave="{AAEC1F59-B351-4508-825E-E0516F97F8DE}"/>
  <bookViews>
    <workbookView xWindow="-110" yWindow="-110" windowWidth="19420" windowHeight="10300" xr2:uid="{00000000-000D-0000-FFFF-FFFF00000000}"/>
  </bookViews>
  <sheets>
    <sheet name="ESTUDIO DEL MERCADO"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uri="GoogleSheetsCustomDataVersion2">
      <go:sheetsCustomData xmlns:go="http://customooxmlschemas.google.com/" r:id="rId6" roundtripDataChecksum="mT0bkNpgEJfRJHLreuLbEwjcj+eMqcFKzDFKkT6F0F4="/>
    </ext>
  </extLst>
</workbook>
</file>

<file path=xl/calcChain.xml><?xml version="1.0" encoding="utf-8"?>
<calcChain xmlns="http://schemas.openxmlformats.org/spreadsheetml/2006/main">
  <c r="EL5" i="4" l="1"/>
  <c r="EK5" i="4"/>
  <c r="EL3" i="4"/>
  <c r="EJ7" i="4"/>
  <c r="EK7" i="4" s="1"/>
  <c r="EL7" i="4" s="1"/>
  <c r="EM31" i="4" l="1"/>
  <c r="EI6" i="4"/>
  <c r="EI12" i="4"/>
  <c r="EI3" i="4"/>
  <c r="EI7" i="4"/>
  <c r="ED24" i="4" l="1"/>
  <c r="EE24" i="4" s="1"/>
  <c r="EF24" i="4" s="1"/>
  <c r="AE24" i="4"/>
  <c r="AD24" i="4"/>
  <c r="AC24" i="4"/>
  <c r="EI24" i="4"/>
  <c r="EJ24" i="4" s="1"/>
  <c r="EK24" i="4" s="1"/>
  <c r="EL24" i="4" s="1"/>
  <c r="O11" i="4"/>
  <c r="P11" i="4" s="1"/>
  <c r="Q11" i="4" s="1"/>
  <c r="V11" i="4"/>
  <c r="W11" i="4" s="1"/>
  <c r="X11" i="4" s="1"/>
  <c r="AJ11" i="4"/>
  <c r="AK11" i="4" s="1"/>
  <c r="AL11" i="4" s="1"/>
  <c r="EI11" i="4"/>
  <c r="EJ11" i="4" s="1"/>
  <c r="V12" i="4"/>
  <c r="W12" i="4" s="1"/>
  <c r="X12" i="4" s="1"/>
  <c r="CG12" i="4"/>
  <c r="CH12" i="4" s="1"/>
  <c r="CI12" i="4" s="1"/>
  <c r="CN12" i="4"/>
  <c r="CO12" i="4" s="1"/>
  <c r="CP12" i="4" s="1"/>
  <c r="CU13" i="4"/>
  <c r="CV13" i="4" s="1"/>
  <c r="CW13" i="4" s="1"/>
  <c r="DB13" i="4"/>
  <c r="DC13" i="4" s="1"/>
  <c r="DD13" i="4" s="1"/>
  <c r="DI13" i="4"/>
  <c r="DJ13" i="4" s="1"/>
  <c r="DK13" i="4" s="1"/>
  <c r="EI13" i="4"/>
  <c r="EJ13" i="4" s="1"/>
  <c r="EK13" i="4" s="1"/>
  <c r="EL13" i="4" s="1"/>
  <c r="O14" i="4"/>
  <c r="P14" i="4" s="1"/>
  <c r="Q14" i="4" s="1"/>
  <c r="V14" i="4"/>
  <c r="W14" i="4" s="1"/>
  <c r="X14" i="4" s="1"/>
  <c r="AJ14" i="4"/>
  <c r="AK14" i="4" s="1"/>
  <c r="AL14" i="4" s="1"/>
  <c r="EI14" i="4"/>
  <c r="O15" i="4"/>
  <c r="P15" i="4" s="1"/>
  <c r="Q15" i="4" s="1"/>
  <c r="V15" i="4"/>
  <c r="W15" i="4" s="1"/>
  <c r="X15" i="4" s="1"/>
  <c r="AJ15" i="4"/>
  <c r="AK15" i="4"/>
  <c r="AL15" i="4" s="1"/>
  <c r="EI15" i="4"/>
  <c r="EJ15" i="4" s="1"/>
  <c r="EK15" i="4" s="1"/>
  <c r="EL15" i="4" s="1"/>
  <c r="O16" i="4"/>
  <c r="P16" i="4" s="1"/>
  <c r="Q16" i="4" s="1"/>
  <c r="V16" i="4"/>
  <c r="W16" i="4"/>
  <c r="X16" i="4" s="1"/>
  <c r="AJ16" i="4"/>
  <c r="AK16" i="4" s="1"/>
  <c r="AL16" i="4" s="1"/>
  <c r="EI16" i="4"/>
  <c r="EJ16" i="4" s="1"/>
  <c r="O17" i="4"/>
  <c r="P17" i="4" s="1"/>
  <c r="Q17" i="4" s="1"/>
  <c r="V17" i="4"/>
  <c r="W17" i="4" s="1"/>
  <c r="X17" i="4" s="1"/>
  <c r="AJ17" i="4"/>
  <c r="AK17" i="4" s="1"/>
  <c r="AL17" i="4" s="1"/>
  <c r="EI17" i="4"/>
  <c r="EJ17" i="4" s="1"/>
  <c r="O18" i="4"/>
  <c r="P18" i="4" s="1"/>
  <c r="Q18" i="4" s="1"/>
  <c r="V18" i="4"/>
  <c r="W18" i="4" s="1"/>
  <c r="X18" i="4" s="1"/>
  <c r="AJ18" i="4"/>
  <c r="AK18" i="4" s="1"/>
  <c r="AL18" i="4" s="1"/>
  <c r="EI18" i="4"/>
  <c r="EJ18" i="4" s="1"/>
  <c r="EK18" i="4" s="1"/>
  <c r="EL18" i="4" s="1"/>
  <c r="O19" i="4"/>
  <c r="P19" i="4" s="1"/>
  <c r="Q19" i="4" s="1"/>
  <c r="V19" i="4"/>
  <c r="W19" i="4" s="1"/>
  <c r="X19" i="4" s="1"/>
  <c r="AJ19" i="4"/>
  <c r="AK19" i="4" s="1"/>
  <c r="AL19" i="4" s="1"/>
  <c r="EI19" i="4"/>
  <c r="EJ19" i="4" s="1"/>
  <c r="O20" i="4"/>
  <c r="P20" i="4" s="1"/>
  <c r="Q20" i="4" s="1"/>
  <c r="V20" i="4"/>
  <c r="W20" i="4" s="1"/>
  <c r="X20" i="4" s="1"/>
  <c r="AJ20" i="4"/>
  <c r="AK20" i="4" s="1"/>
  <c r="AL20" i="4" s="1"/>
  <c r="EI20" i="4"/>
  <c r="EJ20" i="4" s="1"/>
  <c r="EK20" i="4" s="1"/>
  <c r="EL20" i="4" s="1"/>
  <c r="O21" i="4"/>
  <c r="P21" i="4" s="1"/>
  <c r="Q21" i="4" s="1"/>
  <c r="V21" i="4"/>
  <c r="W21" i="4" s="1"/>
  <c r="X21" i="4" s="1"/>
  <c r="AJ21" i="4"/>
  <c r="AK21" i="4"/>
  <c r="AL21" i="4" s="1"/>
  <c r="DP21" i="4"/>
  <c r="DQ21" i="4" s="1"/>
  <c r="DR21" i="4" s="1"/>
  <c r="DW21" i="4"/>
  <c r="DX21" i="4" s="1"/>
  <c r="DY21" i="4" s="1"/>
  <c r="EI21" i="4"/>
  <c r="EJ21" i="4" s="1"/>
  <c r="V22" i="4"/>
  <c r="W22" i="4" s="1"/>
  <c r="X22" i="4" s="1"/>
  <c r="CG22" i="4"/>
  <c r="CH22" i="4" s="1"/>
  <c r="CI22" i="4" s="1"/>
  <c r="CN22" i="4"/>
  <c r="CO22" i="4" s="1"/>
  <c r="CP22" i="4" s="1"/>
  <c r="EI22" i="4"/>
  <c r="EJ22" i="4" s="1"/>
  <c r="EK22" i="4" s="1"/>
  <c r="EL22" i="4" s="1"/>
  <c r="O23" i="4"/>
  <c r="P23" i="4" s="1"/>
  <c r="Q23" i="4" s="1"/>
  <c r="V23" i="4"/>
  <c r="W23" i="4" s="1"/>
  <c r="X23" i="4" s="1"/>
  <c r="AJ23" i="4"/>
  <c r="AK23" i="4" s="1"/>
  <c r="AL23" i="4" s="1"/>
  <c r="EI23" i="4"/>
  <c r="EJ23" i="4" s="1"/>
  <c r="O24" i="4"/>
  <c r="P24" i="4" s="1"/>
  <c r="Q24" i="4" s="1"/>
  <c r="V24" i="4"/>
  <c r="W24" i="4" s="1"/>
  <c r="X24" i="4" s="1"/>
  <c r="AJ24" i="4"/>
  <c r="AK24" i="4"/>
  <c r="AL24" i="4" s="1"/>
  <c r="O25" i="4"/>
  <c r="P25" i="4" s="1"/>
  <c r="Q25" i="4" s="1"/>
  <c r="V25" i="4"/>
  <c r="W25" i="4" s="1"/>
  <c r="X25" i="4" s="1"/>
  <c r="AJ25" i="4"/>
  <c r="AK25" i="4" s="1"/>
  <c r="AL25" i="4" s="1"/>
  <c r="EI25" i="4"/>
  <c r="EJ25" i="4" s="1"/>
  <c r="EK25" i="4" s="1"/>
  <c r="EL25" i="4" s="1"/>
  <c r="O26" i="4"/>
  <c r="P26" i="4" s="1"/>
  <c r="Q26" i="4" s="1"/>
  <c r="V26" i="4"/>
  <c r="W26" i="4"/>
  <c r="X26" i="4" s="1"/>
  <c r="AJ26" i="4"/>
  <c r="AK26" i="4" s="1"/>
  <c r="AL26" i="4" s="1"/>
  <c r="EI26" i="4"/>
  <c r="EJ26" i="4" s="1"/>
  <c r="O27" i="4"/>
  <c r="P27" i="4" s="1"/>
  <c r="Q27" i="4" s="1"/>
  <c r="V27" i="4"/>
  <c r="W27" i="4" s="1"/>
  <c r="X27" i="4" s="1"/>
  <c r="AJ27" i="4"/>
  <c r="AK27" i="4" s="1"/>
  <c r="AL27" i="4" s="1"/>
  <c r="EI27" i="4"/>
  <c r="EJ27" i="4" s="1"/>
  <c r="O28" i="4"/>
  <c r="P28" i="4" s="1"/>
  <c r="Q28" i="4" s="1"/>
  <c r="V28" i="4"/>
  <c r="W28" i="4" s="1"/>
  <c r="X28" i="4" s="1"/>
  <c r="AJ28" i="4"/>
  <c r="AK28" i="4" s="1"/>
  <c r="AL28" i="4" s="1"/>
  <c r="EI28" i="4"/>
  <c r="EJ28" i="4" s="1"/>
  <c r="EK28" i="4" s="1"/>
  <c r="EL28" i="4" s="1"/>
  <c r="O29" i="4"/>
  <c r="P29" i="4" s="1"/>
  <c r="Q29" i="4" s="1"/>
  <c r="V29" i="4"/>
  <c r="W29" i="4" s="1"/>
  <c r="X29" i="4" s="1"/>
  <c r="AJ29" i="4"/>
  <c r="AK29" i="4" s="1"/>
  <c r="AL29" i="4" s="1"/>
  <c r="EI29" i="4"/>
  <c r="EJ29" i="4" s="1"/>
  <c r="O30" i="4"/>
  <c r="P30" i="4" s="1"/>
  <c r="Q30" i="4" s="1"/>
  <c r="V30" i="4"/>
  <c r="W30" i="4" s="1"/>
  <c r="X30" i="4" s="1"/>
  <c r="AJ30" i="4"/>
  <c r="AK30" i="4" s="1"/>
  <c r="AL30" i="4" s="1"/>
  <c r="EI30" i="4"/>
  <c r="EJ30" i="4" s="1"/>
  <c r="EK30" i="4" s="1"/>
  <c r="EL30" i="4" s="1"/>
  <c r="O31" i="4"/>
  <c r="P31" i="4" s="1"/>
  <c r="Q31" i="4" s="1"/>
  <c r="V31" i="4"/>
  <c r="W31" i="4" s="1"/>
  <c r="X31" i="4" s="1"/>
  <c r="AJ31" i="4"/>
  <c r="AK31" i="4" s="1"/>
  <c r="AL31" i="4" s="1"/>
  <c r="EI31" i="4"/>
  <c r="EJ31" i="4" s="1"/>
  <c r="EI10" i="4"/>
  <c r="EI9" i="4"/>
  <c r="EI8" i="4"/>
  <c r="EI5" i="4"/>
  <c r="EI4" i="4"/>
  <c r="EK11" i="4" l="1"/>
  <c r="EM11" i="4"/>
  <c r="EN11" i="4" s="1"/>
  <c r="EJ12" i="4"/>
  <c r="EK12" i="4" s="1"/>
  <c r="EL12" i="4" s="1"/>
  <c r="EM12" i="4"/>
  <c r="EM13" i="4"/>
  <c r="EN13" i="4" s="1"/>
  <c r="EM14" i="4"/>
  <c r="EJ14" i="4"/>
  <c r="EK14" i="4" s="1"/>
  <c r="EL14" i="4" s="1"/>
  <c r="EK16" i="4"/>
  <c r="EL16" i="4" s="1"/>
  <c r="EM15" i="4"/>
  <c r="EN15" i="4" s="1"/>
  <c r="EM16" i="4"/>
  <c r="EK17" i="4"/>
  <c r="EL17" i="4" s="1"/>
  <c r="EM18" i="4"/>
  <c r="EN18" i="4" s="1"/>
  <c r="EM17" i="4"/>
  <c r="EM19" i="4"/>
  <c r="EK19" i="4"/>
  <c r="EL19" i="4" s="1"/>
  <c r="EM20" i="4"/>
  <c r="EN20" i="4" s="1"/>
  <c r="EM21" i="4"/>
  <c r="EK23" i="4"/>
  <c r="EL23" i="4" s="1"/>
  <c r="EK21" i="4"/>
  <c r="EL21" i="4" s="1"/>
  <c r="EM22" i="4"/>
  <c r="EN22" i="4" s="1"/>
  <c r="EM23" i="4"/>
  <c r="EM24" i="4"/>
  <c r="EN24" i="4" s="1"/>
  <c r="EM25" i="4"/>
  <c r="EN25" i="4" s="1"/>
  <c r="EM26" i="4"/>
  <c r="EK26" i="4"/>
  <c r="EL26" i="4" s="1"/>
  <c r="EM27" i="4"/>
  <c r="EK31" i="4"/>
  <c r="EL31" i="4" s="1"/>
  <c r="EK27" i="4"/>
  <c r="EL27" i="4" s="1"/>
  <c r="EK29" i="4"/>
  <c r="EL29" i="4" s="1"/>
  <c r="EM28" i="4"/>
  <c r="EN28" i="4" s="1"/>
  <c r="EM29" i="4"/>
  <c r="EM30" i="4"/>
  <c r="EN30" i="4" s="1"/>
  <c r="EL11" i="4" l="1"/>
  <c r="EN12" i="4"/>
  <c r="EN16" i="4"/>
  <c r="EN14" i="4"/>
  <c r="EN17" i="4"/>
  <c r="EN23" i="4"/>
  <c r="EN19" i="4"/>
  <c r="EN21" i="4"/>
  <c r="EN31" i="4"/>
  <c r="EN26" i="4"/>
  <c r="EN29" i="4"/>
  <c r="EN27" i="4"/>
  <c r="EJ10" i="4" l="1"/>
  <c r="BZ10" i="4"/>
  <c r="CA10" i="4" s="1"/>
  <c r="CB10" i="4" s="1"/>
  <c r="BS10" i="4"/>
  <c r="BT10" i="4" s="1"/>
  <c r="BU10" i="4" s="1"/>
  <c r="BL10" i="4"/>
  <c r="BM10" i="4" s="1"/>
  <c r="BN10" i="4" s="1"/>
  <c r="V9" i="4"/>
  <c r="W9" i="4" s="1"/>
  <c r="X9" i="4" s="1"/>
  <c r="O9" i="4"/>
  <c r="P9" i="4" s="1"/>
  <c r="Q9" i="4" s="1"/>
  <c r="H9" i="4"/>
  <c r="I9" i="4" s="1"/>
  <c r="J9" i="4" s="1"/>
  <c r="EJ8" i="4"/>
  <c r="EK8" i="4" s="1"/>
  <c r="EL8" i="4" s="1"/>
  <c r="V8" i="4"/>
  <c r="W8" i="4" s="1"/>
  <c r="X8" i="4" s="1"/>
  <c r="O8" i="4"/>
  <c r="P8" i="4" s="1"/>
  <c r="Q8" i="4" s="1"/>
  <c r="H8" i="4"/>
  <c r="I8" i="4" s="1"/>
  <c r="J8" i="4" s="1"/>
  <c r="V7" i="4"/>
  <c r="W7" i="4" s="1"/>
  <c r="X7" i="4" s="1"/>
  <c r="O7" i="4"/>
  <c r="P7" i="4" s="1"/>
  <c r="Q7" i="4" s="1"/>
  <c r="H7" i="4"/>
  <c r="I7" i="4" s="1"/>
  <c r="J7" i="4" s="1"/>
  <c r="AQ6" i="4"/>
  <c r="AR6" i="4" s="1"/>
  <c r="AS6" i="4" s="1"/>
  <c r="AJ6" i="4"/>
  <c r="AK6" i="4" s="1"/>
  <c r="AL6" i="4" s="1"/>
  <c r="AC6" i="4"/>
  <c r="AD6" i="4" s="1"/>
  <c r="AE6" i="4" s="1"/>
  <c r="EJ5" i="4"/>
  <c r="V5" i="4"/>
  <c r="W5" i="4" s="1"/>
  <c r="X5" i="4" s="1"/>
  <c r="O5" i="4"/>
  <c r="P5" i="4" s="1"/>
  <c r="Q5" i="4" s="1"/>
  <c r="H5" i="4"/>
  <c r="I5" i="4" s="1"/>
  <c r="J5" i="4" s="1"/>
  <c r="BE4" i="4"/>
  <c r="BF4" i="4" s="1"/>
  <c r="BG4" i="4" s="1"/>
  <c r="AX4" i="4"/>
  <c r="AY4" i="4" s="1"/>
  <c r="AZ4" i="4" s="1"/>
  <c r="AQ4" i="4"/>
  <c r="AR4" i="4" s="1"/>
  <c r="V3" i="4"/>
  <c r="W3" i="4" s="1"/>
  <c r="X3" i="4" s="1"/>
  <c r="O3" i="4"/>
  <c r="P3" i="4" s="1"/>
  <c r="Q3" i="4" s="1"/>
  <c r="H3" i="4"/>
  <c r="I3" i="4" s="1"/>
  <c r="J3" i="4" s="1"/>
  <c r="EM6" i="4" l="1"/>
  <c r="EJ4" i="4"/>
  <c r="EK4" i="4" s="1"/>
  <c r="EL4" i="4" s="1"/>
  <c r="EK10" i="4"/>
  <c r="EL10" i="4" s="1"/>
  <c r="EM3" i="4"/>
  <c r="EM5" i="4"/>
  <c r="EN5" i="4" s="1"/>
  <c r="EM7" i="4"/>
  <c r="EN7" i="4" s="1"/>
  <c r="EM8" i="4"/>
  <c r="EN8" i="4" s="1"/>
  <c r="EJ3" i="4"/>
  <c r="EK3" i="4" s="1"/>
  <c r="EJ6" i="4"/>
  <c r="EJ9" i="4"/>
  <c r="EK9" i="4" s="1"/>
  <c r="EL9" i="4" s="1"/>
  <c r="EM9" i="4"/>
  <c r="EM4" i="4"/>
  <c r="AS4" i="4"/>
  <c r="EM10" i="4"/>
  <c r="EK6" i="4" l="1"/>
  <c r="EK32" i="4"/>
  <c r="EN10" i="4"/>
  <c r="EN3" i="4"/>
  <c r="EN9" i="4"/>
  <c r="EN4" i="4"/>
  <c r="EN6" i="4" l="1"/>
  <c r="EL6" i="4"/>
  <c r="EL32" i="4" s="1"/>
</calcChain>
</file>

<file path=xl/sharedStrings.xml><?xml version="1.0" encoding="utf-8"?>
<sst xmlns="http://schemas.openxmlformats.org/spreadsheetml/2006/main" count="3653" uniqueCount="116">
  <si>
    <t>ÍTEM</t>
  </si>
  <si>
    <t>MATERIALES E INSUMOS</t>
  </si>
  <si>
    <t>DESCRIPCIÓN</t>
  </si>
  <si>
    <t xml:space="preserve">CANTIDAD </t>
  </si>
  <si>
    <t>Unidad de medida</t>
  </si>
  <si>
    <t>Tiempo</t>
  </si>
  <si>
    <t>Valor unitario con IVA</t>
  </si>
  <si>
    <t>Valor total con IVA</t>
  </si>
  <si>
    <t>Cantidad</t>
  </si>
  <si>
    <t>TOTAL PROMEDIO CON IVA</t>
  </si>
  <si>
    <t>DESVIACIÓN ESTANDAR</t>
  </si>
  <si>
    <t>COEFICIENTE DE VARIACIÓN</t>
  </si>
  <si>
    <t>N/A</t>
  </si>
  <si>
    <t>Valor IVA</t>
  </si>
  <si>
    <t>Valor Unitario sin IVA</t>
  </si>
  <si>
    <t>Valor Unitario Sin IVA</t>
  </si>
  <si>
    <t>COLTERRA</t>
  </si>
  <si>
    <t>VALOR PROMEDIO  UNITARIO SIN IVA</t>
  </si>
  <si>
    <t xml:space="preserve">VALOR IVA </t>
  </si>
  <si>
    <t xml:space="preserve">Coordinador </t>
  </si>
  <si>
    <t>Título profesional en áreas de ingeniería o disciplinas afines, tales como Ingeniería Industrial, Ingeniería Ambiental, Ingeniería Civil o Seguridad y Salud en el Trabajo, relacionadas con la gestión del riesgo de emergencias y desastres ambientales.
Con experiencia mínima de dos (2) años, contados a partir de la fecha del acta de grado, en actividades relacionadas con la coordinación, gestión y/o gerencia de proyectos en gestión del riesgo de emergencias y desastres, así como en la planeación o ejecución de simulacros de emergencia ambientales.</t>
  </si>
  <si>
    <t>Presentación de teatro o flashmob</t>
  </si>
  <si>
    <t>Sporty Bag Reflective</t>
  </si>
  <si>
    <t>Bolsa tula en poliéster, con banda y punta reflectivas.
Medidas: 35 cm x 40 cm
Marca: 20 cm / Screen 
Cada bolsa debe llevar impresión en serigrafía a una tinta, en un área de 20 cm, con el logotipo aprobado por el área de prensa de la Alcaldía Local de Puente Aranda, en un tamaño proporcional que garantice legibilidad sin afectar la estética del producto.</t>
  </si>
  <si>
    <t>Libreta doble argolla y bolígrafo de cartón. 50 hojas. Cinco stickers de colores - 20 hojas cada uno.
Medidas: 13.6 cm x 18 cm
Marca: 4 cm / Tampografía 
Cada libreta deberá llevar impresión mediante tampografía a una tinta, en un área de 4 cm, con el logotipo aprobado por el área de prensa de la Alcaldía Local de Puente Aranda, en un tamaño proporcional que garantice su legibilidad sin afectar la estética del producto.
Adicionalmente, cada unidad deberá incluir un portafolio de servicios tipo flyer, el cual contendrá información clara y sintetizada sobre los temas de gestión del riesgo previamente definidos en el proyecto. Dicho material deberá estar diseñado de acuerdo con los lineamientos institucionales y contar con la aprobación del área de prensa de la Alcaldía Local de Puente Aranda.</t>
  </si>
  <si>
    <t xml:space="preserve">Llavero pito metálico con plástico. Empaque caja individual.
Medidas: 4 cm x 3 cm.
Marca: 1.5 cm / Láser. 
Cada llavero deberá llevar marcación mediante grabado láser, en un área de 1.5 cm, con el logotipo aprobado por el área de prensa de la Alcaldía Local de Puente Aranda, en un tamaño proporcional que garantice su legibilidad sin afectar la estética del producto. </t>
  </si>
  <si>
    <t>RolL Up</t>
  </si>
  <si>
    <t xml:space="preserve">Roll up publicitario portátil con estructura en aluminio y sistema retráctil, fácil de armar y transportar. Incluye impresión a full color sobre lona o material sintético de alta resistencia, con base estable y bolso para transporte.
Medidas: 85 cm x 200 cm
Material: Lona banner o sintético
Estructura: Aluminio con sistema retráctil
El diseño gráfico del roll up deberá incluir el logotipo y contar con la aprobación del área de prensa de la Alcaldía Local de Puente Aranda, garantizando su adecuada ubicación, proporción y legibilidad, en concordancia con los lineamientos de identidad institucional. </t>
  </si>
  <si>
    <t>Botiquin Primeros Auxilios Tipo B</t>
  </si>
  <si>
    <t>Casco de Seguridad - Rescate</t>
  </si>
  <si>
    <t>Tapabocas</t>
  </si>
  <si>
    <t>Linternas</t>
  </si>
  <si>
    <t>Reflector de emergencia</t>
  </si>
  <si>
    <t>Camilla Rígida con inmovilizadores</t>
  </si>
  <si>
    <t>Silbato de seguridad</t>
  </si>
  <si>
    <t>Conos Viales Reflectivo</t>
  </si>
  <si>
    <t>Cono retractil reflectivo</t>
  </si>
  <si>
    <t>Paleta Pare y Siga</t>
  </si>
  <si>
    <t>Cinta de Señalización Peligro</t>
  </si>
  <si>
    <t>Poste Delineador Tubular</t>
  </si>
  <si>
    <t>Triangulo Led - seguridad Vial</t>
  </si>
  <si>
    <t>Motobomba sumergible eléctrica tipo 4/1</t>
  </si>
  <si>
    <t>Certificación: Conforme a norma DIN 14425 tipo 4/1 y norma EN 60335-2 (uso doméstico).
Diseño: Compacta, ligera, motor eléctrico confiable, fácil de transportar por una sola persona. Funcionamiento en vertical, horizontal o completamente sumergida.
Aplicaciones: Crecidas, inundaciones, sótanos, pasos subterráneos, garajes y pozos estrechos. Capaz de bombear agua limpia y agua sucia con arena o lodo.
Ventajas: Puesta en marcha inmediata, gran potencia de bombeo con bajo peso, aspiración plana hasta 4 mm, bombeo de agua sucia con sólidos de hasta 8 mm.
Especificaciones técnicas:
- Tensión de conexión: 230 V / 1 fase / 50 Hz o 230 V / 1 fase / 60 Hz.
- Consumo de potencia: 2,07 kVA (cos φ 0,99).
- Potencia suministrada: 1,49–1,54 kW.
- Corriente nominal: 9 A.
- Cable de conexión: H07RN-F 3G1,5.
- Longitud de cable: 20 m.
- Conexión de presión: G 2 ½” AG.
- Pasaje de sólidos: hasta 8 mm.
- Aspiración plana: hasta 4 mm.
- Peso con cable: 23 kg.
- Dimensiones: 250 × 455 mm.
- Caudal nominal: 400 l/min a 1 bar (10 m de altura de bombeo).
Resistencia y seguridad: Hermética IP68, componentes electrónicos doblemente aislados, protección automática del motor en caso de bloqueo.
Mantenimiento: Filtro desmontable con tres tornillos, fácil limpieza del impulsor.
Accesorios disponibles: Llave de acoplamiento, manguera de 20 m, tubo de descarga, codo de 90°, soporte de arrastre, cuerda de trabajo con mosquetón, interruptor de protección personal PRCD-S, cesta de transporte.</t>
  </si>
  <si>
    <t xml:space="preserve">Profesional </t>
  </si>
  <si>
    <t>unidad</t>
  </si>
  <si>
    <t>FUNDACION G3</t>
  </si>
  <si>
    <t>INGECORE</t>
  </si>
  <si>
    <t>1 mes</t>
  </si>
  <si>
    <t>__</t>
  </si>
  <si>
    <t>ARTES FACCC</t>
  </si>
  <si>
    <t>15 min</t>
  </si>
  <si>
    <t xml:space="preserve">Presentacion </t>
  </si>
  <si>
    <t>FUNDACION MARTE ARE</t>
  </si>
  <si>
    <t>FUNDACION JUEGA A TIEMPO Y FUERA DE TIEMPO</t>
  </si>
  <si>
    <t>HOMECENTER</t>
  </si>
  <si>
    <t>JHD INGENEROS CONSULTORES LTDA.</t>
  </si>
  <si>
    <t>Chaleco reflectivos</t>
  </si>
  <si>
    <t xml:space="preserve">Tipo B - Portatil
•	1 paquete de gasas limpias x 100, 20 gasas estériles paquete x 3, 2 apósitos o compresas no estériles, 2 esparadrapos de tela rollo 4”, 2 paquetes x 20 bajalenguas, 2 vendas elásticas de 2×5 yardas, 2 vendas elásticas de 3×5 yardas, 2 vendas elásticas de 5×5 yardas ,2 vendas de algodón de 3×5 yardas, 2 vendas de algodón de 5×5 yardas, 1 frasco de clorhexidina o yodopovidona (jabón quirúrgico), 5 soluciones salinas de 250cc o 500cc, 1 caja de guantes de látex para examen x 100, 1 termómetro de mercurio digital, 1 frasco de alcohol antiséptico x 275 ml ,1 tijera, 1 linterna, 4 pilas de repuesto,  2 collares cervicales para adulto, 2 collares cervicales para niño, 1 inmovilizador o férula para miembros superiores (adulto), 1 inmovilizador o férula para miembros inferiores (adulto), 1 inmovilizador o férula para miembros superiores (niño), 1 inmovilizador o férula para miembros inferiores (niño) ,1 paquete de vasos desechables x 25, 1 tensiómetro, 1 fonendoscopio, 2 sobres x 100 de acetaminofén tabletas x 500 mg ,1 sobre x 10 de hidróxido de aluminio tabletas ,1 sobre x 10 de ASA tabletas x 100 mg, 2 elementos de barrera o mascaras para RCP
•	1 morral grande de 52 cm x 36 cm x 13 cm, con dos bolsillos (uno grande y uno pequeño), material de lona codra, y banda reflectiva
•	1 maletín profesional para emergencias con reflectivo
•	Elaborado en lona impermeable y resistente
•	Compartimentos internos para una mejor organización
</t>
  </si>
  <si>
    <t>Linterna Recargable, Capacidad de Power Bank 4500mAh, 5 modos de iluminación, Alcance 200 metros, Leed indicador de carga
Linterna LED recargable, con batería de litio de capacidad aproximada de 4.500 mAh, potencia de iluminación de hasta 1.000 lúmenes y alcance aproximado de 200 metros. Debe contar con mínimo cinco (5) modos de iluminación, indicador de estado de carga y puerto de carga USB Tipo-C. Carcasa resistente, preferiblemente en aleación de aluminio, con protección mínima IPX6 contra agua y humedad. Debe ser portátil y apta para actividades de emergencia, atención de eventos y condiciones de baja iluminación.</t>
  </si>
  <si>
    <t>Reflector Recargable, para exteriores, a prueba de agua, inalámbrico, Luz LED
Reflector de emergencia recargable, portátil e inalámbrico, con tecnología de iluminación LED, apto para uso en exteriores. Debe contar con batería recargable, estructura resistente y protección contra agua y condiciones ambientales, mínimo IP65. Debe proporcionar iluminación de alta intensidad y contar con sistema de carga eléctrica. El reflector deberá ser de fácil transporte y operación, adecuado para actividades de atención de emergencias, contingencias y lugares con ausencia o deficiencia de iluminación.</t>
  </si>
  <si>
    <t xml:space="preserve">Camilla con inmovilizador de cabeza, en Polietileno de alta densidad, Sistema ajustable para niño y adulto.
Camilla de emergencia rígida para transporte y movilización de pacientes, fabricada en polietileno de alta densidad, resistente, de fácil limpieza y adecuada para actividades de atención prehospitalaria, rescate, evacuación y traslado de pacientes. Debe contar con orificios ubicados a ambos lados que faciliten el agarre, levantamiento, manipulación y transporte seguro del paciente. La camilla deberá soportar una capacidad de carga de hasta doscientos kilogramos (200 kg), con distribución total de la carga sobre su superficie. 
Debe incluir inmovilizador de cabeza fabricado en material resistente, con sistema ajustable El sistema de inmovilización deberá permitir su fijación a la camilla y facilitar su ajuste de acuerdo con las características del paciente. </t>
  </si>
  <si>
    <t>Silbato Emergencias
Silbato de seguridad y emergencia, de alta potencia sonora, con intensidad mínima de 120 dB, fabricado en material plástico de alto impacto, resistente al agua y adecuado para uso en exteriores y condiciones de emergencia. Deberá contar con sistema sin bola interna (pealess), diseño de doble cámara y cuatro resonadores o sistema equivalente que permita generar una señal acústica de alta intensidad. Deberá incluir cordón o sistema de sujeción para facilitar su transporte y disponibilidad inmediata. El producto deberá ser nuevo, resistente, liviano y adecuado para actividades de señalización, alerta, evacuación, rescate y atención de emergencias.</t>
  </si>
  <si>
    <t>Desfibrilador  Externo Automatico (DEA)</t>
  </si>
  <si>
    <t>Desfibrilador Externo Automático (DEA)
Desfibrilador externo automático (DEA) para atención de emergencias cardiovasculares, apto para uso por personal médico, paramédico o primer respondiente capacitado. Equipo portátil, de fácil operación, con inicio automático del protocolo al abrir la cubierta, análisis automático del ritmo cardíaco y descarga eléctrica totalmente automática.
Debe contar con instrucciones de voz paso a paso, pictogramas e indicadores luminosos LED, metrónomo para orientar la frecuencia de las compresiones durante la RCP y sistema de autocomprobación del estado del equipo. Debe permitir el uso con pacientes adultos y pediátricos mediante electrodos compatibles, con ajuste de la energía de desfibrilación según corresponda.
Características mínimas: onda de desfibrilación bifásica, energía de descarga para adultos de hasta 200 J, batería de litio de larga duración, autonomía mínima de 140 descargas a máxima energía, memoria interna para almacenamiento de aproximadamente 2 horas de registros de ECG, protección mínima IP55 contra polvo y salpicaduras, peso aproximado de 2,5 kg y dimensiones aproximadas de 310 x 255 x 100 mm.
Debe incluir, como mínimo, un juego de electrodos adhesivos para adulto y niño (para uso menor de 8 años o 25 kg), batería, manual de usuario y memoria interna de registro. Se deberá garantizar la disponibilidad de repuestos, electrodos y batería durante la vida útil del equipo.</t>
  </si>
  <si>
    <t>Paleta PARE y SIGA Octagonal Reflectiva 29.5 cm. Fabricada con materiales resistentes y superficie reflectiva de alta visibilidad alta visibilidad 
Característica:
Poliestireno de alto impacto con reflectivo Adhesivo de color vede y rojo
Anverso SIGA fondo verde, letras blancas 
Reverso PARE fondo rojo, letras blancas</t>
  </si>
  <si>
    <t xml:space="preserve">Poste Delineador Tubular
Poste delineador tubular de 1.30 m con 3 franjas reflectivas. Señalización segura y visible. Base negra pesada para mayor estabilidad. 
Color: Verde o Naranja 
</t>
  </si>
  <si>
    <t>Bastón Luminoso de Tráfico</t>
  </si>
  <si>
    <t>Bastón Luminoso Para Tráfico con 4 Modos de Luz
El Bastón Luminoso para Tráfico con 4 Modos de Luz es una herramienta esencial para advertir peligros en zonas de poca visibilidad. Con luces rojas y verdes intercaladas, fabricado en PVC y ABS, este bastón cuenta con LED de alto brillo y bajo consumo, adaptador de recarga, y es ideal para puestos de control y retenes viales.</t>
  </si>
  <si>
    <t>Triangulo Led - seguridad Vial
Material: ABS
Color de la luz: BLANCO + rojo
Tipo de cuenta de la lámpara: mazorca + cuenta de la lámpara del parche/3 * mazorca + cuenta de la lámpara del parche
Flujo luminoso: 500LM
5 modo de luz: luz alta, luz baja, luz roja, luz estroboscópica roja, rojo de luz estroboscópica dos veces
Energía por: Batería de litio incorporada
Modo de conmutación: Interruptor de botón de presión
Dimensión: 18,8 cm x 16,8 cm x 4,2 cm.</t>
  </si>
  <si>
    <t xml:space="preserve">Kit trabajo en alturas </t>
  </si>
  <si>
    <t xml:space="preserve">Botiquín de Primeros Auxilios </t>
  </si>
  <si>
    <t>•	Gasas limpias o estériles (paquete x 20)
•	Esparadrapo de tela o cinta microporo
•	Caja de bajalenguas
•	Guantes de látex para examen
•	Vendas elásticas de diferentes medidas (2x5, 3x5 y 5x5 yardas)
•	Vendas de algodón
•	Solución salina (frascos de 250 cc o 500 cc)
•	Antiséptico como yodopovidona o alcohol antiséptico
•	Termómetro digital</t>
  </si>
  <si>
    <t xml:space="preserve">EXSOLVEN </t>
  </si>
  <si>
    <t>CANTIDAD</t>
  </si>
  <si>
    <t xml:space="preserve">Tiempo </t>
  </si>
  <si>
    <t>Valor Unitario con IVA</t>
  </si>
  <si>
    <t>Valor Total con IVA</t>
  </si>
  <si>
    <t>Unidad</t>
  </si>
  <si>
    <t>PREVENCIÓN DE RIESGOS LABORALES SAS</t>
  </si>
  <si>
    <t>Botilito Personalizado</t>
  </si>
  <si>
    <t>Talla única, Reflectivo en el torso y en espalda, 
Chaleco reflectivo de seguridad, color verde de alta visibilidad, elaborado en tejido de malla transpirable, con bandas reflectivas horizontales y verticales de 50 mm de ancho, ubicadas en la parte frontal y posterior para facilitar la visibilidad del usuario en condiciones de baja iluminación. Debe contar con bolsillo porta identificación y resistencia a rayos UV. Talla única.
Características verificadas
•	Material: poliéster 
•	Bandas reflectivas: horizontales y verticales de 50 mm. 
•	Ubicación: parte delantera y trasera. 
•	Resistencia: a rayos UV. 
•	Bolsillo: porta identificación. 
•	Normativa indicada por el proveedor: EN-471 y ANSI 107-204.
•Color :Verde o Naranja</t>
  </si>
  <si>
    <t xml:space="preserve">Cono Vial de 70 cm dos Franjas Reflectivas
Los conos viales de tráfico, conos de carretera o conos de seguridad, son elementos de plástico de colores brillantes y con cintas reflectivas usados en carreteras para alertar o avisar a los conductores y peatones de zonas en obras, accidentes o algún tipo de cerramiento.
ESPECIFICACIONES
COLOR:  Verde o Naranja
ALTURA: 70 cm
MATERIAL: PVC 
</t>
  </si>
  <si>
    <t>Cono Retractil 60 CM
Cono de señalización 60cm fabricado con materiales altamente resistentes, permite ser transportado y utilizado de manera rápida y efectiva. Peso 1.65 kg
Color: Verde o Naranja</t>
  </si>
  <si>
    <t>VALOR TOTAL CON IVA</t>
  </si>
  <si>
    <t xml:space="preserve">Libreta con Bolígrafo </t>
  </si>
  <si>
    <t>Llavero Pito</t>
  </si>
  <si>
    <t xml:space="preserve">Kit De 2 Linternas Recargables 60 Y 120 Metros
Especificaciones principales
Tipo: Linternas recargables.
Color: Negro.
Tipo de linterna: Estándar.
Cantidad: Kit compuesto por 2 linternas.
Alcance: Una linterna con alcance aproximado de 60 metros y una linterna con alcance aproximado de 120 metros.
Alimentación: Batería recargable.
Material: Plástico ABS y componentes electrónicos.
Color de luz: Neutro.
Flujo luminoso: 70 lúmenes.
Autonomía: Entre 4 y 6 horas, dependiendo del modo de iluminación y uso.
Tiempo de carga: Aproximadamente 12 horas.
Ciclos de carga: Hasta 300 ciclos.
Garantía: Mínimo 1 año.
Características: La linterna de mayor tamaño deberá contar con iluminación frontal en modos alto y bajo; la linterna compacta deberá contar con iluminación frontal en modo alto e iluminación lateral. </t>
  </si>
  <si>
    <t>Presentaciones escenicas sobre la gestión del riesgo de desastres y la adaptación al cambio climático en la localidad, (mínimo 5 integrantes x grupo) Cada presentacion trendra una duracion maxima de 15 minutos 
*ITEM NO OFERTABLE*
Nota 1: El grupo de teatro deberá contar con sus vestuario para la presentación 
Nota 2: Debe incluir indumentaria
Nota 3: Ambientación: incluyendo la disposición de escenografía ligera y, cuando aplique, recursos de ambientación como elementos sonoros o visuales, acordes con las condiciones del espacio y la propuesta artística.
Nota 4: El contratista deberá garantizar el transporte del grupo artístico y de los elementos necesarios para cada presentación.</t>
  </si>
  <si>
    <t xml:space="preserve">Promall Colombia </t>
  </si>
  <si>
    <t>Promo POP</t>
  </si>
  <si>
    <t>Valor unitario SIN IVA</t>
  </si>
  <si>
    <t>INDUYPRO</t>
  </si>
  <si>
    <t>EPICOL</t>
  </si>
  <si>
    <t xml:space="preserve">SUR COMPANY </t>
  </si>
  <si>
    <t>UNIDAD</t>
  </si>
  <si>
    <t>UNIDADES</t>
  </si>
  <si>
    <t>PARES</t>
  </si>
  <si>
    <t>Guante Multiflex Extra Nitrilo Sandy/Poli</t>
  </si>
  <si>
    <t>CAJAS DE 50 UNIDADES</t>
  </si>
  <si>
    <t>ROLLOS</t>
  </si>
  <si>
    <t>Cintas Peligro * 500 Mts (Negro- Rojo) (Negro -Amarillo)
Fabricada en Polietileno de baja densidad, Medida ancho: 9.5 ml , Calibre 2 Largo rollo 500 metros, ancho cinta: 9 cm modo de uso delimitación de obras o mantenimientos, Para marcar zonas a las que no se pude acceder, zonas peligrosas o zonas de obras.</t>
  </si>
  <si>
    <t>PAQUETE POR 2 PARES</t>
  </si>
  <si>
    <t>Botilitos plástico 700 ml
Tapa tipo pitillo
Material: Plástico RPET
Medidas: 21 5 cm x 7 cm diámetro
Área de marca: 5 cm
Técnica de marca: Tampografía. Screen o serigrafía con rotación. DTF UV a full color máximo 7 x 10 cm.
Marcación / Logo:
Debe incluir impresión del logo institucional</t>
  </si>
  <si>
    <t>DESCRIPCIÓN Y ESPECIFICACIONES: 
•Caja de 50 unidades
•Tapabocas de 3 CAPAS.
•Cuenta con registro invima.
•En empaque individual.
•Tapabocas Termosellado, con sujetador elástico.
•Fabricados en 100% polipropilenos no tejidos de alta respirabilidad, anti fluidos o resistentes a los líquidos e hipoalergénico.
•Elaborado por medio de ultrasonido sin utilizar hilo o cualquier tipo de pegante.
•Con tres pliegues o capas que permite un mayor cubrimiento desde la mitad de la nariz hasta el mentón.
•Adaptador o ajustador nasal que permite mayor visibilidad.
•Resistente, seguro y cómodo.
•Con filtro o barrera antibacteriana con una eficiencia de filtración bacteriana mayor al 98%,
•Presión diferencial mayor al 60 Pa/cm2.
•Presión de resistencia a las salpicaduras mayor a 16 (KPa).
•Limpieza microbiana mayor a 30 ufc/g.
•Garantizan los valores requeridos en la NTC 1733 del 2020.</t>
  </si>
  <si>
    <t xml:space="preserve">
•Tipo : Guantes sintéticos
•Recomendaciones : No Usar Solventes;No Usar Sustancias Corrosivas;Limpiar Los Guantes Con Jabón Biodegradables O Neutral;Inspeccione Los Guantes Si Presentan Algún Daño En Costuras, Rupturas, Supenda Su Uso;En Lo Posible Siempre Procure Ponerse Los Guantes Con Las Manos Limpias Y Secas;Al Finalizar Sus Actividades Voltéelos Para Que La Parte Interna Pueda Ventilarse, Secarse Y Evitar Hongos Y Bacterias;Realice Lavado Frecuente Cuando Identifique Olor Por Humedad O Tenga Contacto Con Sustacias Que Puedan Afectar El Recubrimiento Del Guante.
•Composición : 100% Poliéster filamentos texturados
•Paquete x 2 pares</t>
  </si>
  <si>
    <t xml:space="preserve">LitoTecnica  Printer </t>
  </si>
  <si>
    <r>
      <t>Botas</t>
    </r>
    <r>
      <rPr>
        <sz val="12"/>
        <rFont val="Garamond"/>
        <family val="1"/>
      </rPr>
      <t xml:space="preserve"> Caucho (Industrial) Neg</t>
    </r>
    <r>
      <rPr>
        <sz val="12"/>
        <color theme="1"/>
        <rFont val="Garamond"/>
        <family val="1"/>
      </rPr>
      <t>ro para hombre 
Otras características
• Tipo de calzado de seguridad: Bota
• Material del calzado: Caucho
• Material de la suela: Goma
• Material de la puntera: Acero
• Tipo de calzado: Calzado de seguridad</t>
    </r>
  </si>
  <si>
    <t>•	1 Cuerda Semi estática de 11mm por 50 m de longitud, en color blanco con pintas. certificación CE EN 1891 tipo A.
•	1 Id S. Descensor Autofrenante Con Función Antipánico Para Cuerdas de 11mm Certificación CE EN 341 Clase A - CE EN 12841 Tipo C. Nfpa 19832 
•	2 polea sencilla con placas laterales móviles. resistencia 30KN para usar en sistemas de cargas amplia, liviana y robusta. admite cuerdas hasta de 16mm de diámetro. certificación CE - EN 12278
•	1 polea doble con placas laterales moviles ultracompacta y ligera. para cuerdas hasta 16mm. cojinetes de bolas, alta eficiencia, en uso intensivo y a altas velocidades. certificación CE EN 12278.
•	6 mosquetón en acero de 50 KN seguro automático certificación ANSI Z359.12 CE 0321 EN362 2004.
•	1 bloqueador de leva ranurada fabricado en acero inoxidable. usar con cuerdas de 11 A 16 mm certificación ANSI/ ASSE Z359,12-2009339.600 
•	2 Anclajes Portátiles Cinta de Anclaje adaptador de anclaje, resistencia 5000 lbf. con argollas en acero, longitud de 1.2 m
•	2 TIE OFF 1.20m, 2 anillos en acero fabricado en reata de poliéster certificación UNE-EN 795:2012 ANSI Z359.12 CSA Z259.1273.100
•	1 Maletín de Transporte</t>
  </si>
  <si>
    <t>Unidad de Medida</t>
  </si>
  <si>
    <t xml:space="preserve">SANTE Y CONFORT BIENESTAR PARA COLOMBIA </t>
  </si>
  <si>
    <t>OneLab</t>
  </si>
  <si>
    <t>TOTAL ESTUDIO DE MERCADO</t>
  </si>
  <si>
    <t>EASY</t>
  </si>
  <si>
    <r>
      <rPr>
        <b/>
        <sz val="12"/>
        <color theme="1"/>
        <rFont val="Garamond"/>
        <family val="1"/>
      </rPr>
      <t>Descripción</t>
    </r>
    <r>
      <rPr>
        <sz val="12"/>
        <color theme="1"/>
        <rFont val="Garamond"/>
        <family val="1"/>
      </rPr>
      <t xml:space="preserve">
Casco de protección para trabajos en altura y en el suelo, de alta visibilidad, con arnés interior textil de seis puntos, sistema de ajuste regulable para adaptación y centrado de la cabeza, acolchado interior intercambiable y barboquejo de resistencia regulable para diferentes aplicaciones. Carcasa exterior de alta resistencia, con protección contra impactos, penetración, riesgos eléctricos, salpicaduras de metal fundido y llamas, conforme a las normas aplicables. Debe incorporar elementos fluorescentes, reflectivos y/o fosforescentes para mejorar la visibilidad diurna y nocturna. Compatible con visor o pantalla facial, linterna frontal, protectores auditivos, protector de nuca, protector exterior de carcasa y porta-identificación; con elementos interiores y barboquejo intercambiables. Color amarillo o naranja, alta visibilidad; contorno de cabeza aproximado de 53 a 63 cm; peso máximo aproximado de 500 g. Fabricado en ABS o material técnicamente equivalente y materiales de alta resistencia. Cumplimiento de las normas y certificaciones técnicas aplicables, incluyendo EN 397, EN 12492, EN 50365 y ANSI Z89.1 Tipo I Clase E.
</t>
    </r>
    <r>
      <rPr>
        <b/>
        <sz val="12"/>
        <color theme="1"/>
        <rFont val="Garamond"/>
        <family val="1"/>
      </rPr>
      <t xml:space="preserve">INFORMACION ADICIONAL </t>
    </r>
    <r>
      <rPr>
        <sz val="12"/>
        <color theme="1"/>
        <rFont val="Garamond"/>
        <family val="1"/>
      </rPr>
      <t xml:space="preserve">
Color: Amarillo o Naranja 
Contorno de cabeza: 53-63 cm
Peso: 495 g
Materiales: ABS (acrilonitrilo butadieno estireno), poliamida, policarbonato, poliéster de alta tenacidad y polietileno
Certificaciones: CE, EN 397, EN 12492 (1), EN 50365, ANSI Z89.1 Type I Class E, EAC, AS/NZS 1801
</t>
    </r>
  </si>
  <si>
    <t>5 MESES</t>
  </si>
  <si>
    <t>Botas de caucho (Industrial)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</si>
</sst>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quot;$&quot;\ * #,##0_-;\-&quot;$&quot;\ * #,##0_-;_-&quot;$&quot;\ * &quot;-&quot;_-;_-@"/>
    <numFmt numFmtId="165" formatCode="&quot;$&quot;\ #,##0"/>
    <numFmt numFmtId="166" formatCode="_-&quot;$&quot;\ * #,##0.00_-;\-&quot;$&quot;\ * #,##0.00_-;_-&quot;$&quot;\ * &quot;-&quot;??_-;_-@"/>
    <numFmt numFmtId="167" formatCode="_-&quot;$&quot;\ * #,##0_-;\-&quot;$&quot;\ * #,##0_-;_-&quot;$&quot;\ * &quot;-&quot;??_-;_-@_-"/>
  </numFmts>
  <fonts count="17" x14ac:knownFonts="1">
    <font>
      <sz val="12"/>
      <color theme="1"/>
      <name val="Calibri"/>
      <scheme val="minor"/>
    </font>
    <font>
      <b/>
      <sz val="12"/>
      <color theme="1"/>
      <name val="Calibri"/>
      <family val="2"/>
      <scheme val="minor"/>
    </font>
    <font>
      <sz val="12"/>
      <color theme="1"/>
      <name val="Calibri"/>
      <family val="2"/>
      <scheme val="minor"/>
    </font>
    <font>
      <sz val="12"/>
      <color theme="1"/>
      <name val="Calibri"/>
      <family val="2"/>
      <scheme val="minor"/>
    </font>
    <font>
      <sz val="12"/>
      <name val="Calibri"/>
      <family val="2"/>
      <scheme val="minor"/>
    </font>
    <font>
      <sz val="12"/>
      <color rgb="FF000000"/>
      <name val="Garamond"/>
      <family val="1"/>
    </font>
    <font>
      <sz val="12"/>
      <color theme="1"/>
      <name val="Garamond"/>
      <family val="1"/>
    </font>
    <font>
      <sz val="10"/>
      <name val="Arial"/>
      <family val="2"/>
    </font>
    <font>
      <sz val="14"/>
      <color theme="1"/>
      <name val="Calibri"/>
      <family val="2"/>
      <scheme val="minor"/>
    </font>
    <font>
      <sz val="14"/>
      <color theme="1"/>
      <name val="Garamond"/>
      <family val="1"/>
    </font>
    <font>
      <b/>
      <sz val="14"/>
      <color theme="1"/>
      <name val="Calibri"/>
      <family val="2"/>
      <scheme val="minor"/>
    </font>
    <font>
      <sz val="14"/>
      <color rgb="FF000000"/>
      <name val="Garamond"/>
      <family val="1"/>
    </font>
    <font>
      <b/>
      <sz val="14"/>
      <color theme="1"/>
      <name val="Garamond"/>
      <family val="1"/>
    </font>
    <font>
      <b/>
      <sz val="12"/>
      <name val="Calibri"/>
      <family val="2"/>
      <scheme val="minor"/>
    </font>
    <font>
      <b/>
      <sz val="12"/>
      <color theme="1"/>
      <name val="Garamond"/>
      <family val="1"/>
    </font>
    <font>
      <sz val="10"/>
      <color theme="1"/>
      <name val="Calibri"/>
      <family val="2"/>
      <scheme val="major"/>
    </font>
    <font>
      <sz val="12"/>
      <name val="Garamond"/>
      <family val="1"/>
    </font>
  </fonts>
  <fills count="28">
    <fill>
      <patternFill patternType="none"/>
    </fill>
    <fill>
      <patternFill patternType="gray125"/>
    </fill>
    <fill>
      <patternFill patternType="solid">
        <fgColor rgb="FFDEEAF6"/>
        <bgColor rgb="FFDEEAF6"/>
      </patternFill>
    </fill>
    <fill>
      <patternFill patternType="solid">
        <fgColor rgb="FFF7D8FC"/>
        <bgColor rgb="FFF7D8FC"/>
      </patternFill>
    </fill>
    <fill>
      <patternFill patternType="solid">
        <fgColor rgb="FFFBE4D5"/>
        <bgColor rgb="FFFBE4D5"/>
      </patternFill>
    </fill>
    <fill>
      <patternFill patternType="solid">
        <fgColor rgb="FF8EAADB"/>
        <bgColor rgb="FF8EAADB"/>
      </patternFill>
    </fill>
    <fill>
      <patternFill patternType="solid">
        <fgColor rgb="FFFFE598"/>
        <bgColor rgb="FFFFE598"/>
      </patternFill>
    </fill>
    <fill>
      <patternFill patternType="solid">
        <fgColor rgb="FFF6C3FF"/>
        <bgColor indexed="64"/>
      </patternFill>
    </fill>
    <fill>
      <patternFill patternType="solid">
        <fgColor theme="0"/>
        <bgColor indexed="64"/>
      </patternFill>
    </fill>
    <fill>
      <patternFill patternType="solid">
        <fgColor theme="9" tint="0.79998168889431442"/>
        <bgColor rgb="FFFBE4D5"/>
      </patternFill>
    </fill>
    <fill>
      <patternFill patternType="solid">
        <fgColor theme="9" tint="0.79998168889431442"/>
        <bgColor indexed="64"/>
      </patternFill>
    </fill>
    <fill>
      <patternFill patternType="solid">
        <fgColor rgb="FFFFC6C6"/>
        <bgColor rgb="FFFBE4D5"/>
      </patternFill>
    </fill>
    <fill>
      <patternFill patternType="solid">
        <fgColor rgb="FFFFC6C6"/>
        <bgColor indexed="64"/>
      </patternFill>
    </fill>
    <fill>
      <patternFill patternType="solid">
        <fgColor rgb="FFF6C3FF"/>
        <bgColor rgb="FFFBE4D5"/>
      </patternFill>
    </fill>
    <fill>
      <patternFill patternType="solid">
        <fgColor rgb="FFFF7474"/>
        <bgColor indexed="64"/>
      </patternFill>
    </fill>
    <fill>
      <patternFill patternType="solid">
        <fgColor theme="7" tint="0.79998168889431442"/>
        <bgColor rgb="FFFBE4D5"/>
      </patternFill>
    </fill>
    <fill>
      <patternFill patternType="solid">
        <fgColor theme="7" tint="0.79998168889431442"/>
        <bgColor indexed="64"/>
      </patternFill>
    </fill>
    <fill>
      <patternFill patternType="solid">
        <fgColor theme="5" tint="0.59999389629810485"/>
        <bgColor rgb="FFFBE4D5"/>
      </patternFill>
    </fill>
    <fill>
      <patternFill patternType="solid">
        <fgColor theme="5" tint="0.59999389629810485"/>
        <bgColor indexed="64"/>
      </patternFill>
    </fill>
    <fill>
      <patternFill patternType="solid">
        <fgColor theme="8" tint="0.59999389629810485"/>
        <bgColor rgb="FFFBE4D5"/>
      </patternFill>
    </fill>
    <fill>
      <patternFill patternType="solid">
        <fgColor theme="8" tint="0.59999389629810485"/>
        <bgColor indexed="64"/>
      </patternFill>
    </fill>
    <fill>
      <patternFill patternType="solid">
        <fgColor rgb="FFAAE571"/>
        <bgColor indexed="64"/>
      </patternFill>
    </fill>
    <fill>
      <patternFill patternType="solid">
        <fgColor rgb="FFAAE571"/>
        <bgColor rgb="FFFBE4D5"/>
      </patternFill>
    </fill>
    <fill>
      <patternFill patternType="solid">
        <fgColor rgb="FFFF7474"/>
        <bgColor rgb="FFFBE4D5"/>
      </patternFill>
    </fill>
    <fill>
      <patternFill patternType="solid">
        <fgColor theme="8" tint="0.79998168889431442"/>
        <bgColor indexed="64"/>
      </patternFill>
    </fill>
    <fill>
      <patternFill patternType="solid">
        <fgColor theme="8" tint="0.79998168889431442"/>
        <bgColor rgb="FFFBE4D5"/>
      </patternFill>
    </fill>
    <fill>
      <patternFill patternType="solid">
        <fgColor theme="9" tint="0.59999389629810485"/>
        <bgColor indexed="64"/>
      </patternFill>
    </fill>
    <fill>
      <patternFill patternType="solid">
        <fgColor theme="9" tint="0.59999389629810485"/>
        <bgColor rgb="FFFBE4D5"/>
      </patternFill>
    </fill>
  </fills>
  <borders count="30">
    <border>
      <left/>
      <right/>
      <top/>
      <bottom/>
      <diagonal/>
    </border>
    <border>
      <left/>
      <right/>
      <top style="medium">
        <color rgb="FF000000"/>
      </top>
      <bottom/>
      <diagonal/>
    </border>
    <border>
      <left/>
      <right style="medium">
        <color rgb="FF000000"/>
      </right>
      <top style="medium">
        <color rgb="FF000000"/>
      </top>
      <bottom/>
      <diagonal/>
    </border>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medium">
        <color indexed="64"/>
      </bottom>
      <diagonal/>
    </border>
  </borders>
  <cellStyleXfs count="3">
    <xf numFmtId="0" fontId="0" fillId="0" borderId="0"/>
    <xf numFmtId="44" fontId="3" fillId="0" borderId="0" applyFont="0" applyFill="0" applyBorder="0" applyAlignment="0" applyProtection="0"/>
    <xf numFmtId="0" fontId="7" fillId="0" borderId="3"/>
  </cellStyleXfs>
  <cellXfs count="164">
    <xf numFmtId="0" fontId="0" fillId="0" borderId="0" xfId="0"/>
    <xf numFmtId="0" fontId="2" fillId="0" borderId="0" xfId="0" applyFont="1"/>
    <xf numFmtId="0" fontId="2" fillId="0" borderId="3" xfId="0" applyFont="1" applyBorder="1" applyAlignment="1">
      <alignment vertical="center"/>
    </xf>
    <xf numFmtId="0" fontId="2" fillId="0" borderId="3" xfId="0" applyFont="1" applyBorder="1"/>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15" xfId="0" applyFont="1" applyBorder="1" applyAlignment="1">
      <alignment horizontal="center" vertical="center"/>
    </xf>
    <xf numFmtId="165" fontId="2" fillId="0" borderId="16" xfId="0" applyNumberFormat="1" applyFont="1" applyBorder="1" applyAlignment="1">
      <alignment horizontal="center" vertical="center"/>
    </xf>
    <xf numFmtId="9" fontId="2" fillId="0" borderId="9" xfId="0" applyNumberFormat="1" applyFont="1" applyBorder="1" applyAlignment="1">
      <alignment horizontal="center" vertical="center"/>
    </xf>
    <xf numFmtId="165" fontId="2" fillId="0" borderId="5" xfId="0" applyNumberFormat="1" applyFont="1" applyBorder="1" applyAlignment="1">
      <alignment horizontal="center" vertical="center"/>
    </xf>
    <xf numFmtId="9" fontId="2" fillId="0" borderId="8" xfId="0" applyNumberFormat="1" applyFont="1" applyBorder="1" applyAlignment="1">
      <alignment horizontal="center" vertical="center"/>
    </xf>
    <xf numFmtId="0" fontId="2" fillId="0" borderId="7" xfId="0" applyFont="1" applyBorder="1" applyAlignment="1">
      <alignment horizontal="center" vertical="center"/>
    </xf>
    <xf numFmtId="165" fontId="2" fillId="0" borderId="3" xfId="0" applyNumberFormat="1"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center" vertical="center"/>
    </xf>
    <xf numFmtId="166" fontId="2" fillId="0" borderId="0" xfId="0" applyNumberFormat="1" applyFont="1"/>
    <xf numFmtId="0" fontId="2" fillId="0" borderId="5" xfId="0" applyFont="1" applyBorder="1" applyAlignment="1">
      <alignment horizontal="center" vertical="center" wrapText="1"/>
    </xf>
    <xf numFmtId="165" fontId="2" fillId="0" borderId="5" xfId="0" applyNumberFormat="1" applyFont="1" applyBorder="1" applyAlignment="1">
      <alignment horizontal="center" vertical="center" wrapText="1"/>
    </xf>
    <xf numFmtId="0" fontId="2" fillId="0" borderId="7" xfId="0" applyFont="1" applyBorder="1" applyAlignment="1">
      <alignment horizontal="center" vertical="center" wrapText="1"/>
    </xf>
    <xf numFmtId="167" fontId="2" fillId="0" borderId="5" xfId="1" applyNumberFormat="1" applyFont="1" applyBorder="1" applyAlignment="1">
      <alignment horizontal="center" vertical="center" wrapText="1"/>
    </xf>
    <xf numFmtId="165" fontId="2" fillId="0" borderId="3" xfId="0" applyNumberFormat="1" applyFont="1" applyBorder="1" applyAlignment="1">
      <alignment horizontal="center" vertical="center" wrapText="1"/>
    </xf>
    <xf numFmtId="167" fontId="2" fillId="0" borderId="3" xfId="0" applyNumberFormat="1" applyFont="1" applyBorder="1" applyAlignment="1">
      <alignment horizontal="center" vertical="center"/>
    </xf>
    <xf numFmtId="167" fontId="2" fillId="0" borderId="5" xfId="0" applyNumberFormat="1" applyFont="1" applyBorder="1" applyAlignment="1">
      <alignment horizontal="center" vertical="center"/>
    </xf>
    <xf numFmtId="167" fontId="2" fillId="0" borderId="16" xfId="0" applyNumberFormat="1" applyFont="1" applyBorder="1" applyAlignment="1">
      <alignment horizontal="center" vertical="center"/>
    </xf>
    <xf numFmtId="0" fontId="2" fillId="0" borderId="3" xfId="0" applyFont="1" applyBorder="1" applyAlignment="1">
      <alignment horizontal="center" vertical="center" wrapText="1"/>
    </xf>
    <xf numFmtId="9" fontId="2" fillId="8" borderId="8" xfId="0" applyNumberFormat="1" applyFont="1" applyFill="1" applyBorder="1" applyAlignment="1">
      <alignment horizontal="center" vertical="center"/>
    </xf>
    <xf numFmtId="0" fontId="2" fillId="0" borderId="17" xfId="0" applyFont="1" applyBorder="1" applyAlignment="1">
      <alignment horizontal="center" vertical="center"/>
    </xf>
    <xf numFmtId="0" fontId="9" fillId="0" borderId="5" xfId="0" applyFont="1" applyBorder="1" applyAlignment="1">
      <alignment horizontal="center" vertical="center" wrapText="1"/>
    </xf>
    <xf numFmtId="0" fontId="8" fillId="0" borderId="0" xfId="0" applyFont="1"/>
    <xf numFmtId="3" fontId="9" fillId="0" borderId="7" xfId="0" applyNumberFormat="1" applyFont="1" applyBorder="1" applyAlignment="1">
      <alignment horizontal="center" vertical="center" wrapText="1"/>
    </xf>
    <xf numFmtId="165" fontId="9" fillId="0" borderId="18" xfId="0" applyNumberFormat="1" applyFont="1" applyBorder="1" applyAlignment="1">
      <alignment horizontal="center" vertical="center" wrapText="1"/>
    </xf>
    <xf numFmtId="165" fontId="9" fillId="0" borderId="5" xfId="0" applyNumberFormat="1" applyFont="1" applyBorder="1" applyAlignment="1">
      <alignment horizontal="center" vertical="center" wrapText="1"/>
    </xf>
    <xf numFmtId="165" fontId="9" fillId="0" borderId="8" xfId="0" applyNumberFormat="1" applyFont="1" applyBorder="1" applyAlignment="1">
      <alignment horizontal="center" vertical="center" wrapText="1"/>
    </xf>
    <xf numFmtId="0" fontId="9" fillId="0" borderId="0" xfId="0" applyFont="1"/>
    <xf numFmtId="167" fontId="9" fillId="0" borderId="5" xfId="1" applyNumberFormat="1" applyFont="1" applyBorder="1" applyAlignment="1">
      <alignment horizontal="center" vertical="center" wrapText="1"/>
    </xf>
    <xf numFmtId="165" fontId="1" fillId="0" borderId="3" xfId="0" applyNumberFormat="1" applyFont="1" applyBorder="1" applyAlignment="1">
      <alignment horizontal="center" vertical="center" wrapText="1"/>
    </xf>
    <xf numFmtId="167" fontId="2" fillId="0" borderId="5" xfId="0" applyNumberFormat="1" applyFont="1" applyBorder="1" applyAlignment="1">
      <alignment horizontal="center" vertical="center" wrapText="1"/>
    </xf>
    <xf numFmtId="167" fontId="2" fillId="0" borderId="23" xfId="0" applyNumberFormat="1" applyFont="1" applyBorder="1" applyAlignment="1">
      <alignment horizontal="center" vertical="center"/>
    </xf>
    <xf numFmtId="165" fontId="2" fillId="0" borderId="23" xfId="0" applyNumberFormat="1" applyFont="1" applyBorder="1" applyAlignment="1">
      <alignment horizontal="center" vertical="center"/>
    </xf>
    <xf numFmtId="9" fontId="2" fillId="0" borderId="10" xfId="0" applyNumberFormat="1" applyFont="1" applyBorder="1" applyAlignment="1">
      <alignment horizontal="center" vertical="center"/>
    </xf>
    <xf numFmtId="0" fontId="6" fillId="0" borderId="5" xfId="0" applyFont="1" applyBorder="1" applyAlignment="1">
      <alignment horizontal="left" vertical="center" wrapText="1"/>
    </xf>
    <xf numFmtId="3" fontId="9" fillId="0" borderId="15" xfId="0" applyNumberFormat="1" applyFont="1" applyBorder="1" applyAlignment="1">
      <alignment horizontal="center" vertical="center" wrapText="1"/>
    </xf>
    <xf numFmtId="0" fontId="9" fillId="0" borderId="16" xfId="0" applyFont="1" applyBorder="1" applyAlignment="1">
      <alignment horizontal="center" vertical="center" wrapText="1"/>
    </xf>
    <xf numFmtId="165" fontId="9" fillId="0" borderId="16" xfId="0" applyNumberFormat="1" applyFont="1" applyBorder="1" applyAlignment="1">
      <alignment horizontal="center" vertical="center" wrapText="1"/>
    </xf>
    <xf numFmtId="165" fontId="9" fillId="0" borderId="9" xfId="0" applyNumberFormat="1" applyFont="1" applyBorder="1" applyAlignment="1">
      <alignment horizontal="center" vertical="center" wrapText="1"/>
    </xf>
    <xf numFmtId="3" fontId="9" fillId="0" borderId="17" xfId="0" applyNumberFormat="1" applyFont="1" applyBorder="1" applyAlignment="1">
      <alignment horizontal="center" vertical="center" wrapText="1"/>
    </xf>
    <xf numFmtId="0" fontId="9" fillId="0" borderId="23" xfId="0" applyFont="1" applyBorder="1" applyAlignment="1">
      <alignment horizontal="center" vertical="center" wrapText="1"/>
    </xf>
    <xf numFmtId="165" fontId="9" fillId="0" borderId="10" xfId="0" applyNumberFormat="1" applyFont="1" applyBorder="1" applyAlignment="1">
      <alignment horizontal="center" vertical="center" wrapText="1"/>
    </xf>
    <xf numFmtId="165" fontId="9" fillId="0" borderId="23" xfId="0" applyNumberFormat="1" applyFont="1" applyBorder="1" applyAlignment="1">
      <alignment horizontal="center" vertical="center" wrapText="1"/>
    </xf>
    <xf numFmtId="0" fontId="9" fillId="0" borderId="7" xfId="0" applyFont="1" applyBorder="1" applyAlignment="1">
      <alignment horizontal="center" vertical="center" wrapText="1"/>
    </xf>
    <xf numFmtId="167" fontId="9" fillId="0" borderId="16" xfId="1" applyNumberFormat="1" applyFont="1" applyBorder="1" applyAlignment="1">
      <alignment horizontal="center" vertical="center" wrapText="1"/>
    </xf>
    <xf numFmtId="167" fontId="9" fillId="0" borderId="23" xfId="1" applyNumberFormat="1" applyFont="1" applyBorder="1" applyAlignment="1">
      <alignment horizontal="center" vertical="center" wrapText="1"/>
    </xf>
    <xf numFmtId="165" fontId="2" fillId="0" borderId="21" xfId="0" applyNumberFormat="1" applyFont="1" applyBorder="1" applyAlignment="1">
      <alignment horizontal="center" vertical="center"/>
    </xf>
    <xf numFmtId="167" fontId="2" fillId="0" borderId="0" xfId="0" applyNumberFormat="1" applyFont="1"/>
    <xf numFmtId="167" fontId="2" fillId="0" borderId="0" xfId="1" applyNumberFormat="1" applyFont="1"/>
    <xf numFmtId="167" fontId="15" fillId="0" borderId="5" xfId="0" applyNumberFormat="1" applyFont="1" applyBorder="1" applyAlignment="1">
      <alignment horizontal="center" vertical="center"/>
    </xf>
    <xf numFmtId="165" fontId="15" fillId="0" borderId="5" xfId="0" applyNumberFormat="1" applyFont="1" applyBorder="1" applyAlignment="1">
      <alignment horizontal="center" vertical="center"/>
    </xf>
    <xf numFmtId="9" fontId="15" fillId="0" borderId="8" xfId="0" applyNumberFormat="1" applyFont="1" applyBorder="1" applyAlignment="1">
      <alignment horizontal="center" vertical="center"/>
    </xf>
    <xf numFmtId="165" fontId="2" fillId="0" borderId="19" xfId="0" applyNumberFormat="1" applyFont="1" applyBorder="1" applyAlignment="1">
      <alignment horizontal="center" vertical="center"/>
    </xf>
    <xf numFmtId="9" fontId="2" fillId="8" borderId="26" xfId="0" applyNumberFormat="1" applyFont="1" applyFill="1" applyBorder="1" applyAlignment="1">
      <alignment horizontal="center" vertical="center"/>
    </xf>
    <xf numFmtId="0" fontId="8" fillId="0" borderId="3" xfId="0" applyFont="1" applyBorder="1"/>
    <xf numFmtId="0" fontId="2" fillId="0" borderId="5" xfId="0" applyFont="1" applyBorder="1" applyAlignment="1">
      <alignment horizontal="center" vertical="center"/>
    </xf>
    <xf numFmtId="167" fontId="2" fillId="0" borderId="24" xfId="0" applyNumberFormat="1" applyFont="1" applyBorder="1" applyAlignment="1">
      <alignment horizontal="center" vertical="center"/>
    </xf>
    <xf numFmtId="167" fontId="15" fillId="0" borderId="21" xfId="0" applyNumberFormat="1" applyFont="1" applyBorder="1" applyAlignment="1">
      <alignment horizontal="center" vertical="center"/>
    </xf>
    <xf numFmtId="167" fontId="2" fillId="0" borderId="21" xfId="0" applyNumberFormat="1" applyFont="1" applyBorder="1" applyAlignment="1">
      <alignment horizontal="center" vertical="center"/>
    </xf>
    <xf numFmtId="167" fontId="2" fillId="0" borderId="25" xfId="0" applyNumberFormat="1" applyFont="1" applyBorder="1" applyAlignment="1">
      <alignment horizontal="center" vertical="center"/>
    </xf>
    <xf numFmtId="0" fontId="1" fillId="5" borderId="5"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5" xfId="0" applyFont="1" applyFill="1" applyBorder="1" applyAlignment="1">
      <alignment horizontal="center" vertical="center"/>
    </xf>
    <xf numFmtId="164" fontId="1" fillId="2" borderId="5" xfId="0" applyNumberFormat="1"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5" xfId="0" applyFont="1" applyFill="1" applyBorder="1" applyAlignment="1">
      <alignment horizontal="center" vertical="center"/>
    </xf>
    <xf numFmtId="164" fontId="1" fillId="3" borderId="5" xfId="0" applyNumberFormat="1"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5" xfId="0" applyFont="1" applyFill="1" applyBorder="1" applyAlignment="1">
      <alignment horizontal="center" vertical="center"/>
    </xf>
    <xf numFmtId="164" fontId="1" fillId="4" borderId="5" xfId="0" applyNumberFormat="1" applyFont="1" applyFill="1" applyBorder="1" applyAlignment="1">
      <alignment horizontal="center" vertical="center" wrapText="1"/>
    </xf>
    <xf numFmtId="164" fontId="1" fillId="11" borderId="5" xfId="0" applyNumberFormat="1" applyFont="1" applyFill="1" applyBorder="1" applyAlignment="1">
      <alignment horizontal="center" vertical="center" wrapText="1"/>
    </xf>
    <xf numFmtId="164" fontId="1" fillId="13" borderId="5" xfId="0" applyNumberFormat="1" applyFont="1" applyFill="1" applyBorder="1" applyAlignment="1">
      <alignment horizontal="center" vertical="center" wrapText="1"/>
    </xf>
    <xf numFmtId="0" fontId="1" fillId="9" borderId="5" xfId="0" applyFont="1" applyFill="1" applyBorder="1" applyAlignment="1">
      <alignment horizontal="center" vertical="center" wrapText="1"/>
    </xf>
    <xf numFmtId="0" fontId="1" fillId="9" borderId="5" xfId="0" applyFont="1" applyFill="1" applyBorder="1" applyAlignment="1">
      <alignment horizontal="center" vertical="center"/>
    </xf>
    <xf numFmtId="164" fontId="1" fillId="9" borderId="5" xfId="0" applyNumberFormat="1" applyFont="1" applyFill="1" applyBorder="1" applyAlignment="1">
      <alignment horizontal="center" vertical="center" wrapText="1"/>
    </xf>
    <xf numFmtId="0" fontId="1" fillId="11" borderId="5" xfId="0" applyFont="1" applyFill="1" applyBorder="1" applyAlignment="1">
      <alignment horizontal="center" vertical="center" wrapText="1"/>
    </xf>
    <xf numFmtId="0" fontId="1" fillId="11" borderId="5" xfId="0" applyFont="1" applyFill="1" applyBorder="1" applyAlignment="1">
      <alignment horizontal="center" vertical="center"/>
    </xf>
    <xf numFmtId="0" fontId="1" fillId="13" borderId="5" xfId="0" applyFont="1" applyFill="1" applyBorder="1" applyAlignment="1">
      <alignment horizontal="center" vertical="center" wrapText="1"/>
    </xf>
    <xf numFmtId="0" fontId="1" fillId="13" borderId="5" xfId="0" applyFont="1" applyFill="1" applyBorder="1" applyAlignment="1">
      <alignment horizontal="center" vertical="center"/>
    </xf>
    <xf numFmtId="0" fontId="1" fillId="15" borderId="5" xfId="0" applyFont="1" applyFill="1" applyBorder="1" applyAlignment="1">
      <alignment horizontal="center" vertical="center" wrapText="1"/>
    </xf>
    <xf numFmtId="0" fontId="1" fillId="15" borderId="5" xfId="0" applyFont="1" applyFill="1" applyBorder="1" applyAlignment="1">
      <alignment horizontal="center" vertical="center"/>
    </xf>
    <xf numFmtId="164" fontId="1" fillId="15" borderId="5" xfId="0" applyNumberFormat="1" applyFont="1" applyFill="1" applyBorder="1" applyAlignment="1">
      <alignment horizontal="center" vertical="center" wrapText="1"/>
    </xf>
    <xf numFmtId="0" fontId="1" fillId="17" borderId="5" xfId="0" applyFont="1" applyFill="1" applyBorder="1" applyAlignment="1">
      <alignment horizontal="center" vertical="center" wrapText="1"/>
    </xf>
    <xf numFmtId="0" fontId="1" fillId="17" borderId="5" xfId="0" applyFont="1" applyFill="1" applyBorder="1" applyAlignment="1">
      <alignment horizontal="center" vertical="center"/>
    </xf>
    <xf numFmtId="164" fontId="1" fillId="17" borderId="5" xfId="0" applyNumberFormat="1" applyFont="1" applyFill="1" applyBorder="1" applyAlignment="1">
      <alignment horizontal="center" vertical="center" wrapText="1"/>
    </xf>
    <xf numFmtId="0" fontId="1" fillId="19" borderId="5" xfId="0" applyFont="1" applyFill="1" applyBorder="1" applyAlignment="1">
      <alignment horizontal="center" vertical="center" wrapText="1"/>
    </xf>
    <xf numFmtId="0" fontId="1" fillId="19" borderId="5" xfId="0" applyFont="1" applyFill="1" applyBorder="1" applyAlignment="1">
      <alignment horizontal="center" vertical="center"/>
    </xf>
    <xf numFmtId="164" fontId="1" fillId="19" borderId="5" xfId="0" applyNumberFormat="1" applyFont="1" applyFill="1" applyBorder="1" applyAlignment="1">
      <alignment horizontal="center" vertical="center" wrapText="1"/>
    </xf>
    <xf numFmtId="164" fontId="1" fillId="22" borderId="5" xfId="0" applyNumberFormat="1" applyFont="1" applyFill="1" applyBorder="1" applyAlignment="1">
      <alignment horizontal="center" vertical="center" wrapText="1"/>
    </xf>
    <xf numFmtId="164" fontId="1" fillId="23" borderId="5" xfId="0" applyNumberFormat="1" applyFont="1" applyFill="1" applyBorder="1" applyAlignment="1">
      <alignment horizontal="center" vertical="center" wrapText="1"/>
    </xf>
    <xf numFmtId="164" fontId="1" fillId="25" borderId="5" xfId="0" applyNumberFormat="1" applyFont="1" applyFill="1" applyBorder="1" applyAlignment="1">
      <alignment horizontal="center" vertical="center" wrapText="1"/>
    </xf>
    <xf numFmtId="164" fontId="1" fillId="27" borderId="5" xfId="0" applyNumberFormat="1" applyFont="1" applyFill="1" applyBorder="1" applyAlignment="1">
      <alignment horizontal="center" vertical="center" wrapText="1"/>
    </xf>
    <xf numFmtId="0" fontId="1" fillId="0" borderId="5" xfId="0" applyFont="1" applyBorder="1" applyAlignment="1">
      <alignment horizontal="center" vertical="center"/>
    </xf>
    <xf numFmtId="0" fontId="11" fillId="0" borderId="5" xfId="0" applyFont="1" applyBorder="1" applyAlignment="1">
      <alignment horizontal="left" vertical="center" wrapText="1"/>
    </xf>
    <xf numFmtId="0" fontId="5" fillId="0" borderId="5" xfId="0" applyFont="1" applyBorder="1" applyAlignment="1">
      <alignment horizontal="left" vertical="center" wrapText="1"/>
    </xf>
    <xf numFmtId="3" fontId="9" fillId="0" borderId="5" xfId="0" applyNumberFormat="1" applyFont="1" applyBorder="1" applyAlignment="1">
      <alignment horizontal="center" vertical="center" wrapText="1"/>
    </xf>
    <xf numFmtId="0" fontId="12" fillId="0" borderId="5" xfId="0" applyFont="1" applyBorder="1" applyAlignment="1">
      <alignment horizontal="center" vertical="center"/>
    </xf>
    <xf numFmtId="3" fontId="15" fillId="0" borderId="5" xfId="0" applyNumberFormat="1" applyFont="1" applyBorder="1" applyAlignment="1">
      <alignment horizontal="center" vertical="center" wrapText="1"/>
    </xf>
    <xf numFmtId="9" fontId="5" fillId="0" borderId="5" xfId="0" applyNumberFormat="1" applyFont="1" applyBorder="1" applyAlignment="1">
      <alignment horizontal="left" vertical="center" wrapText="1"/>
    </xf>
    <xf numFmtId="164" fontId="1" fillId="13" borderId="20" xfId="0" applyNumberFormat="1" applyFont="1" applyFill="1" applyBorder="1" applyAlignment="1">
      <alignment horizontal="center" vertical="center" wrapText="1"/>
    </xf>
    <xf numFmtId="167" fontId="2" fillId="0" borderId="0" xfId="0" applyNumberFormat="1" applyFont="1" applyAlignment="1">
      <alignment horizontal="center" vertical="center"/>
    </xf>
    <xf numFmtId="167" fontId="1" fillId="21" borderId="4" xfId="0" applyNumberFormat="1" applyFont="1" applyFill="1" applyBorder="1" applyAlignment="1">
      <alignment horizontal="center" vertical="center"/>
    </xf>
    <xf numFmtId="167" fontId="2" fillId="0" borderId="3" xfId="0" applyNumberFormat="1" applyFont="1" applyBorder="1"/>
    <xf numFmtId="164" fontId="1" fillId="6" borderId="20" xfId="0" applyNumberFormat="1" applyFont="1" applyFill="1" applyBorder="1" applyAlignment="1">
      <alignment horizontal="center" vertical="center" wrapText="1"/>
    </xf>
    <xf numFmtId="164" fontId="1" fillId="6" borderId="12" xfId="0" applyNumberFormat="1" applyFont="1" applyFill="1" applyBorder="1" applyAlignment="1">
      <alignment horizontal="center" vertical="center" wrapText="1"/>
    </xf>
    <xf numFmtId="0" fontId="1" fillId="6" borderId="13" xfId="0" applyFont="1" applyFill="1" applyBorder="1" applyAlignment="1">
      <alignment horizontal="center" vertical="center" wrapText="1"/>
    </xf>
    <xf numFmtId="167" fontId="1" fillId="0" borderId="19" xfId="0" applyNumberFormat="1" applyFont="1" applyBorder="1" applyAlignment="1">
      <alignment horizontal="center" vertical="center"/>
    </xf>
    <xf numFmtId="0" fontId="2" fillId="0" borderId="16" xfId="0" applyFont="1" applyBorder="1" applyAlignment="1">
      <alignment horizontal="center" vertical="center"/>
    </xf>
    <xf numFmtId="3" fontId="15" fillId="0" borderId="7" xfId="0" applyNumberFormat="1" applyFont="1" applyBorder="1" applyAlignment="1">
      <alignment horizontal="center" vertical="center" wrapText="1"/>
    </xf>
    <xf numFmtId="0" fontId="2" fillId="0" borderId="23" xfId="0" applyFont="1" applyBorder="1" applyAlignment="1">
      <alignment horizontal="center" vertical="center"/>
    </xf>
    <xf numFmtId="167" fontId="2" fillId="0" borderId="29" xfId="0" applyNumberFormat="1" applyFont="1" applyBorder="1" applyAlignment="1">
      <alignment horizontal="center" vertical="center"/>
    </xf>
    <xf numFmtId="167" fontId="1" fillId="0" borderId="27" xfId="0" applyNumberFormat="1" applyFont="1" applyBorder="1" applyAlignment="1">
      <alignment horizontal="center" vertical="center"/>
    </xf>
    <xf numFmtId="0" fontId="1" fillId="7" borderId="28" xfId="0" applyFont="1" applyFill="1" applyBorder="1" applyAlignment="1">
      <alignment horizontal="center" vertical="center" wrapText="1"/>
    </xf>
    <xf numFmtId="0" fontId="1" fillId="26" borderId="3" xfId="0" applyFont="1" applyFill="1" applyBorder="1" applyAlignment="1">
      <alignment horizontal="center" vertical="center" wrapText="1"/>
    </xf>
    <xf numFmtId="0" fontId="1" fillId="12" borderId="3" xfId="0" applyFont="1" applyFill="1" applyBorder="1" applyAlignment="1">
      <alignment horizontal="center" vertical="center" wrapText="1"/>
    </xf>
    <xf numFmtId="0" fontId="1" fillId="12" borderId="22" xfId="0" applyFont="1" applyFill="1" applyBorder="1" applyAlignment="1">
      <alignment horizontal="center" vertical="center" wrapText="1"/>
    </xf>
    <xf numFmtId="0" fontId="1" fillId="7" borderId="6" xfId="0" applyFont="1" applyFill="1" applyBorder="1" applyAlignment="1">
      <alignment horizontal="center" vertical="center" wrapText="1"/>
    </xf>
    <xf numFmtId="0" fontId="1" fillId="7" borderId="14" xfId="0" applyFont="1" applyFill="1" applyBorder="1" applyAlignment="1">
      <alignment horizontal="center" vertical="center" wrapText="1"/>
    </xf>
    <xf numFmtId="0" fontId="1" fillId="7" borderId="12" xfId="0" applyFont="1" applyFill="1" applyBorder="1" applyAlignment="1">
      <alignment horizontal="center" vertical="center" wrapText="1"/>
    </xf>
    <xf numFmtId="0" fontId="1" fillId="24" borderId="22" xfId="0" applyFont="1" applyFill="1" applyBorder="1" applyAlignment="1">
      <alignment horizontal="center" vertical="center" wrapText="1"/>
    </xf>
    <xf numFmtId="0" fontId="1" fillId="24" borderId="3" xfId="0" applyFont="1" applyFill="1" applyBorder="1" applyAlignment="1">
      <alignment horizontal="center" vertical="center" wrapText="1"/>
    </xf>
    <xf numFmtId="0" fontId="2" fillId="0" borderId="13" xfId="0" applyFont="1" applyBorder="1" applyAlignment="1">
      <alignment horizontal="left" vertical="center" wrapText="1"/>
    </xf>
    <xf numFmtId="0" fontId="2" fillId="0" borderId="11" xfId="0" applyFont="1" applyBorder="1" applyAlignment="1">
      <alignment horizontal="left" vertical="center" wrapText="1"/>
    </xf>
    <xf numFmtId="0" fontId="1" fillId="14" borderId="6" xfId="0" applyFont="1" applyFill="1" applyBorder="1" applyAlignment="1">
      <alignment horizontal="center" vertical="center" wrapText="1"/>
    </xf>
    <xf numFmtId="0" fontId="1" fillId="14" borderId="14" xfId="0" applyFont="1" applyFill="1" applyBorder="1" applyAlignment="1">
      <alignment horizontal="center" vertical="center" wrapText="1"/>
    </xf>
    <xf numFmtId="0" fontId="1" fillId="14" borderId="12" xfId="0" applyFont="1" applyFill="1" applyBorder="1" applyAlignment="1">
      <alignment horizontal="center" vertical="center" wrapText="1"/>
    </xf>
    <xf numFmtId="0" fontId="1" fillId="18" borderId="6" xfId="0" applyFont="1" applyFill="1" applyBorder="1" applyAlignment="1">
      <alignment horizontal="center" vertical="center" wrapText="1"/>
    </xf>
    <xf numFmtId="0" fontId="1" fillId="18" borderId="14" xfId="0" applyFont="1" applyFill="1" applyBorder="1" applyAlignment="1">
      <alignment horizontal="center" vertical="center" wrapText="1"/>
    </xf>
    <xf numFmtId="0" fontId="1" fillId="18" borderId="12" xfId="0" applyFont="1" applyFill="1" applyBorder="1" applyAlignment="1">
      <alignment horizontal="center" vertical="center" wrapText="1"/>
    </xf>
    <xf numFmtId="0" fontId="1" fillId="20" borderId="22" xfId="0" applyFont="1" applyFill="1" applyBorder="1" applyAlignment="1">
      <alignment horizontal="center" vertical="center" wrapText="1"/>
    </xf>
    <xf numFmtId="0" fontId="1" fillId="20" borderId="3" xfId="0" applyFont="1" applyFill="1" applyBorder="1" applyAlignment="1">
      <alignment horizontal="center" vertical="center" wrapText="1"/>
    </xf>
    <xf numFmtId="0" fontId="1" fillId="21" borderId="6" xfId="0" applyFont="1" applyFill="1" applyBorder="1" applyAlignment="1">
      <alignment horizontal="center" vertical="center" wrapText="1"/>
    </xf>
    <xf numFmtId="0" fontId="1" fillId="21" borderId="14" xfId="0" applyFont="1" applyFill="1" applyBorder="1" applyAlignment="1">
      <alignment horizontal="center" vertical="center" wrapText="1"/>
    </xf>
    <xf numFmtId="0" fontId="1" fillId="21" borderId="12" xfId="0" applyFont="1" applyFill="1" applyBorder="1" applyAlignment="1">
      <alignment horizontal="center" vertical="center" wrapText="1"/>
    </xf>
    <xf numFmtId="0" fontId="1" fillId="11" borderId="6" xfId="0" applyFont="1" applyFill="1" applyBorder="1" applyAlignment="1">
      <alignment horizontal="center" vertical="center" wrapText="1"/>
    </xf>
    <xf numFmtId="0" fontId="4" fillId="12" borderId="14" xfId="0" applyFont="1" applyFill="1" applyBorder="1"/>
    <xf numFmtId="0" fontId="4" fillId="12" borderId="12" xfId="0" applyFont="1" applyFill="1" applyBorder="1"/>
    <xf numFmtId="0" fontId="1" fillId="13" borderId="6" xfId="0" applyFont="1" applyFill="1" applyBorder="1" applyAlignment="1">
      <alignment horizontal="center" vertical="center" wrapText="1"/>
    </xf>
    <xf numFmtId="0" fontId="1" fillId="13" borderId="14" xfId="0" applyFont="1" applyFill="1" applyBorder="1" applyAlignment="1">
      <alignment horizontal="center" vertical="center" wrapText="1"/>
    </xf>
    <xf numFmtId="0" fontId="1" fillId="13" borderId="12" xfId="0" applyFont="1" applyFill="1" applyBorder="1" applyAlignment="1">
      <alignment horizontal="center" vertical="center" wrapText="1"/>
    </xf>
    <xf numFmtId="0" fontId="1" fillId="16" borderId="6" xfId="0" applyFont="1" applyFill="1" applyBorder="1" applyAlignment="1">
      <alignment horizontal="center" vertical="center" wrapText="1"/>
    </xf>
    <xf numFmtId="0" fontId="1" fillId="16" borderId="14" xfId="0" applyFont="1" applyFill="1" applyBorder="1" applyAlignment="1">
      <alignment horizontal="center" vertical="center" wrapText="1"/>
    </xf>
    <xf numFmtId="0" fontId="1" fillId="16" borderId="12" xfId="0" applyFont="1" applyFill="1" applyBorder="1" applyAlignment="1">
      <alignment horizontal="center" vertical="center" wrapText="1"/>
    </xf>
    <xf numFmtId="0" fontId="1" fillId="2" borderId="6" xfId="0" applyFont="1" applyFill="1" applyBorder="1" applyAlignment="1">
      <alignment horizontal="center" vertical="center"/>
    </xf>
    <xf numFmtId="0" fontId="4" fillId="0" borderId="14" xfId="0" applyFont="1" applyBorder="1"/>
    <xf numFmtId="0" fontId="4" fillId="0" borderId="12" xfId="0" applyFont="1" applyBorder="1"/>
    <xf numFmtId="0" fontId="1" fillId="3" borderId="6"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13" fillId="12" borderId="6" xfId="0" applyFont="1" applyFill="1" applyBorder="1" applyAlignment="1">
      <alignment horizontal="center" vertical="center" wrapText="1"/>
    </xf>
    <xf numFmtId="0" fontId="13" fillId="12" borderId="14" xfId="0" applyFont="1" applyFill="1" applyBorder="1" applyAlignment="1">
      <alignment horizontal="center" vertical="center" wrapText="1"/>
    </xf>
    <xf numFmtId="0" fontId="13" fillId="12" borderId="12" xfId="0" applyFont="1" applyFill="1" applyBorder="1" applyAlignment="1">
      <alignment horizontal="center" vertical="center" wrapText="1"/>
    </xf>
    <xf numFmtId="0" fontId="13" fillId="7" borderId="6" xfId="0" applyFont="1" applyFill="1" applyBorder="1" applyAlignment="1">
      <alignment horizontal="center" vertical="center" wrapText="1"/>
    </xf>
    <xf numFmtId="0" fontId="13" fillId="7" borderId="14" xfId="0" applyFont="1" applyFill="1" applyBorder="1" applyAlignment="1">
      <alignment horizontal="center" vertical="center" wrapText="1"/>
    </xf>
    <xf numFmtId="0" fontId="13" fillId="7" borderId="12" xfId="0" applyFont="1" applyFill="1" applyBorder="1" applyAlignment="1">
      <alignment horizontal="center" vertical="center" wrapText="1"/>
    </xf>
    <xf numFmtId="0" fontId="1" fillId="9" borderId="14" xfId="0" applyFont="1" applyFill="1" applyBorder="1" applyAlignment="1">
      <alignment horizontal="center" vertical="center" wrapText="1"/>
    </xf>
    <xf numFmtId="0" fontId="4" fillId="10" borderId="14" xfId="0" applyFont="1" applyFill="1" applyBorder="1"/>
    <xf numFmtId="0" fontId="4" fillId="10" borderId="12" xfId="0" applyFont="1" applyFill="1" applyBorder="1"/>
  </cellXfs>
  <cellStyles count="3">
    <cellStyle name="Moneda" xfId="1" builtinId="4"/>
    <cellStyle name="Normal" xfId="0" builtinId="0"/>
    <cellStyle name="Normal 3" xfId="2" xr:uid="{4CB044C1-753D-478C-B641-8CA22162702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11" Type="http://schemas.openxmlformats.org/officeDocument/2006/relationships/calcChain" Target="calcChain.xml"/><Relationship Id="rId10" Type="http://schemas.microsoft.com/office/2017/10/relationships/person" Target="persons/person.xml"/><Relationship Id="rId9"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CA65CB-A54D-435A-85CE-EC68B0A23792}">
  <dimension ref="A1:ER34"/>
  <sheetViews>
    <sheetView tabSelected="1" zoomScale="45" zoomScaleNormal="48" workbookViewId="0">
      <pane xSplit="2" ySplit="2" topLeftCell="C3" activePane="bottomRight" state="frozen"/>
      <selection pane="topRight" activeCell="C1" sqref="C1"/>
      <selection pane="bottomLeft" activeCell="A3" sqref="A3"/>
      <selection pane="bottomRight" activeCell="L10" sqref="L10"/>
    </sheetView>
  </sheetViews>
  <sheetFormatPr baseColWidth="10" defaultColWidth="11.1640625" defaultRowHeight="15" customHeight="1" x14ac:dyDescent="0.45"/>
  <cols>
    <col min="1" max="1" width="14.6640625" style="1" customWidth="1"/>
    <col min="2" max="2" width="18.6640625" style="28" customWidth="1"/>
    <col min="3" max="3" width="89.9140625" style="1" customWidth="1"/>
    <col min="4" max="4" width="16.5" style="1" customWidth="1"/>
    <col min="5" max="5" width="14.6640625" style="1" customWidth="1"/>
    <col min="6" max="8" width="16.1640625" style="1" customWidth="1"/>
    <col min="9" max="9" width="18.5" style="1" customWidth="1"/>
    <col min="10" max="13" width="16.6640625" style="1" customWidth="1"/>
    <col min="14" max="14" width="17.1640625" style="1" customWidth="1"/>
    <col min="15" max="17" width="16.6640625" style="1" customWidth="1"/>
    <col min="18" max="18" width="16.33203125" style="1" customWidth="1"/>
    <col min="19" max="19" width="15.1640625" style="1" customWidth="1"/>
    <col min="20" max="23" width="14.1640625" style="1" customWidth="1"/>
    <col min="24" max="38" width="15.5" style="1" customWidth="1"/>
    <col min="39" max="39" width="16.33203125" style="1" customWidth="1"/>
    <col min="40" max="40" width="15.1640625" style="1" customWidth="1"/>
    <col min="41" max="41" width="14.1640625" style="1" customWidth="1"/>
    <col min="42" max="42" width="14.83203125" style="1" customWidth="1"/>
    <col min="43" max="44" width="14.1640625" style="1" customWidth="1"/>
    <col min="45" max="45" width="15.5" style="1" customWidth="1"/>
    <col min="46" max="46" width="16.33203125" style="1" customWidth="1"/>
    <col min="47" max="47" width="15.1640625" style="1" customWidth="1"/>
    <col min="48" max="51" width="14.1640625" style="1" customWidth="1"/>
    <col min="52" max="52" width="15.5" style="1" customWidth="1"/>
    <col min="53" max="53" width="16.33203125" style="1" customWidth="1"/>
    <col min="54" max="54" width="15.1640625" style="1" customWidth="1"/>
    <col min="55" max="58" width="14.1640625" style="1" customWidth="1"/>
    <col min="59" max="93" width="15.5" style="1" customWidth="1"/>
    <col min="94" max="138" width="15.5" style="3" customWidth="1"/>
    <col min="139" max="139" width="22.5" style="3" customWidth="1"/>
    <col min="140" max="140" width="31.1640625" style="1" customWidth="1"/>
    <col min="141" max="142" width="22.5" style="1" customWidth="1"/>
    <col min="143" max="143" width="26" style="1" customWidth="1"/>
    <col min="144" max="144" width="36.6640625" style="1" customWidth="1"/>
    <col min="145" max="145" width="30.5" style="1" customWidth="1"/>
    <col min="146" max="146" width="18.1640625" style="1" customWidth="1"/>
    <col min="147" max="147" width="17" style="1" customWidth="1"/>
    <col min="148" max="148" width="27.4140625" style="1" customWidth="1"/>
    <col min="149" max="16384" width="11.1640625" style="1"/>
  </cols>
  <sheetData>
    <row r="1" spans="1:148" ht="19" thickBot="1" x14ac:dyDescent="0.5">
      <c r="A1" s="3"/>
      <c r="B1" s="60"/>
      <c r="C1" s="2"/>
      <c r="D1" s="150" t="s">
        <v>45</v>
      </c>
      <c r="E1" s="151"/>
      <c r="F1" s="151"/>
      <c r="G1" s="151"/>
      <c r="H1" s="151"/>
      <c r="I1" s="151"/>
      <c r="J1" s="152"/>
      <c r="K1" s="153" t="s">
        <v>16</v>
      </c>
      <c r="L1" s="151"/>
      <c r="M1" s="151"/>
      <c r="N1" s="151"/>
      <c r="O1" s="151"/>
      <c r="P1" s="151"/>
      <c r="Q1" s="152"/>
      <c r="R1" s="154" t="s">
        <v>46</v>
      </c>
      <c r="S1" s="151"/>
      <c r="T1" s="151"/>
      <c r="U1" s="151"/>
      <c r="V1" s="151"/>
      <c r="W1" s="151"/>
      <c r="X1" s="152"/>
      <c r="Y1" s="155" t="s">
        <v>54</v>
      </c>
      <c r="Z1" s="156"/>
      <c r="AA1" s="156"/>
      <c r="AB1" s="156"/>
      <c r="AC1" s="156"/>
      <c r="AD1" s="156"/>
      <c r="AE1" s="157"/>
      <c r="AF1" s="158" t="s">
        <v>55</v>
      </c>
      <c r="AG1" s="159"/>
      <c r="AH1" s="159"/>
      <c r="AI1" s="159"/>
      <c r="AJ1" s="159"/>
      <c r="AK1" s="159"/>
      <c r="AL1" s="160"/>
      <c r="AM1" s="161" t="s">
        <v>49</v>
      </c>
      <c r="AN1" s="162"/>
      <c r="AO1" s="162"/>
      <c r="AP1" s="162"/>
      <c r="AQ1" s="162"/>
      <c r="AR1" s="162"/>
      <c r="AS1" s="163"/>
      <c r="AT1" s="141" t="s">
        <v>52</v>
      </c>
      <c r="AU1" s="142"/>
      <c r="AV1" s="142"/>
      <c r="AW1" s="142"/>
      <c r="AX1" s="142"/>
      <c r="AY1" s="142"/>
      <c r="AZ1" s="143"/>
      <c r="BA1" s="144" t="s">
        <v>53</v>
      </c>
      <c r="BB1" s="145"/>
      <c r="BC1" s="145"/>
      <c r="BD1" s="145"/>
      <c r="BE1" s="145"/>
      <c r="BF1" s="145"/>
      <c r="BG1" s="146"/>
      <c r="BH1" s="147" t="s">
        <v>105</v>
      </c>
      <c r="BI1" s="148"/>
      <c r="BJ1" s="148"/>
      <c r="BK1" s="148"/>
      <c r="BL1" s="148"/>
      <c r="BM1" s="148"/>
      <c r="BN1" s="149"/>
      <c r="BO1" s="133" t="s">
        <v>88</v>
      </c>
      <c r="BP1" s="134"/>
      <c r="BQ1" s="134"/>
      <c r="BR1" s="134"/>
      <c r="BS1" s="134"/>
      <c r="BT1" s="134"/>
      <c r="BU1" s="135"/>
      <c r="BV1" s="136" t="s">
        <v>89</v>
      </c>
      <c r="BW1" s="137"/>
      <c r="BX1" s="137"/>
      <c r="BY1" s="137"/>
      <c r="BZ1" s="137"/>
      <c r="CA1" s="137"/>
      <c r="CB1" s="137"/>
      <c r="CC1" s="138" t="s">
        <v>72</v>
      </c>
      <c r="CD1" s="139"/>
      <c r="CE1" s="139"/>
      <c r="CF1" s="139"/>
      <c r="CG1" s="139"/>
      <c r="CH1" s="139"/>
      <c r="CI1" s="140"/>
      <c r="CJ1" s="130" t="s">
        <v>78</v>
      </c>
      <c r="CK1" s="131"/>
      <c r="CL1" s="131"/>
      <c r="CM1" s="131"/>
      <c r="CN1" s="131"/>
      <c r="CO1" s="131"/>
      <c r="CP1" s="132"/>
      <c r="CQ1" s="122" t="s">
        <v>91</v>
      </c>
      <c r="CR1" s="121"/>
      <c r="CS1" s="121"/>
      <c r="CT1" s="121"/>
      <c r="CU1" s="121"/>
      <c r="CV1" s="121"/>
      <c r="CW1" s="121"/>
      <c r="CX1" s="123" t="s">
        <v>92</v>
      </c>
      <c r="CY1" s="124"/>
      <c r="CZ1" s="124"/>
      <c r="DA1" s="124"/>
      <c r="DB1" s="124"/>
      <c r="DC1" s="124"/>
      <c r="DD1" s="125"/>
      <c r="DE1" s="126" t="s">
        <v>93</v>
      </c>
      <c r="DF1" s="127"/>
      <c r="DG1" s="127"/>
      <c r="DH1" s="127"/>
      <c r="DI1" s="127"/>
      <c r="DJ1" s="127"/>
      <c r="DK1" s="127"/>
      <c r="DL1" s="120" t="s">
        <v>109</v>
      </c>
      <c r="DM1" s="120"/>
      <c r="DN1" s="120"/>
      <c r="DO1" s="120"/>
      <c r="DP1" s="120"/>
      <c r="DQ1" s="120"/>
      <c r="DR1" s="120"/>
      <c r="DS1" s="121" t="s">
        <v>110</v>
      </c>
      <c r="DT1" s="121"/>
      <c r="DU1" s="121"/>
      <c r="DV1" s="121"/>
      <c r="DW1" s="121"/>
      <c r="DX1" s="121"/>
      <c r="DY1" s="121"/>
      <c r="DZ1" s="119" t="s">
        <v>112</v>
      </c>
      <c r="EA1" s="119"/>
      <c r="EB1" s="119"/>
      <c r="EC1" s="119"/>
      <c r="ED1" s="119"/>
      <c r="EE1" s="119"/>
      <c r="EF1" s="119"/>
      <c r="EJ1" s="3"/>
      <c r="EK1" s="3"/>
      <c r="EL1" s="3"/>
      <c r="EM1" s="4"/>
      <c r="EN1" s="5"/>
    </row>
    <row r="2" spans="1:148" ht="80" customHeight="1" thickBot="1" x14ac:dyDescent="0.4">
      <c r="A2" s="66" t="s">
        <v>0</v>
      </c>
      <c r="B2" s="67" t="s">
        <v>1</v>
      </c>
      <c r="C2" s="66" t="s">
        <v>2</v>
      </c>
      <c r="D2" s="68" t="s">
        <v>3</v>
      </c>
      <c r="E2" s="68" t="s">
        <v>4</v>
      </c>
      <c r="F2" s="69" t="s">
        <v>5</v>
      </c>
      <c r="G2" s="68" t="s">
        <v>15</v>
      </c>
      <c r="H2" s="69" t="s">
        <v>13</v>
      </c>
      <c r="I2" s="69" t="s">
        <v>6</v>
      </c>
      <c r="J2" s="70" t="s">
        <v>7</v>
      </c>
      <c r="K2" s="71" t="s">
        <v>3</v>
      </c>
      <c r="L2" s="71" t="s">
        <v>4</v>
      </c>
      <c r="M2" s="72" t="s">
        <v>5</v>
      </c>
      <c r="N2" s="71" t="s">
        <v>15</v>
      </c>
      <c r="O2" s="72" t="s">
        <v>13</v>
      </c>
      <c r="P2" s="71" t="s">
        <v>6</v>
      </c>
      <c r="Q2" s="73" t="s">
        <v>7</v>
      </c>
      <c r="R2" s="74" t="s">
        <v>3</v>
      </c>
      <c r="S2" s="74" t="s">
        <v>4</v>
      </c>
      <c r="T2" s="75" t="s">
        <v>5</v>
      </c>
      <c r="U2" s="74" t="s">
        <v>14</v>
      </c>
      <c r="V2" s="75" t="s">
        <v>13</v>
      </c>
      <c r="W2" s="74" t="s">
        <v>6</v>
      </c>
      <c r="X2" s="76" t="s">
        <v>6</v>
      </c>
      <c r="Y2" s="77" t="s">
        <v>8</v>
      </c>
      <c r="Z2" s="77" t="s">
        <v>4</v>
      </c>
      <c r="AA2" s="77" t="s">
        <v>5</v>
      </c>
      <c r="AB2" s="77" t="s">
        <v>14</v>
      </c>
      <c r="AC2" s="77" t="s">
        <v>13</v>
      </c>
      <c r="AD2" s="77" t="s">
        <v>6</v>
      </c>
      <c r="AE2" s="77" t="s">
        <v>6</v>
      </c>
      <c r="AF2" s="78" t="s">
        <v>8</v>
      </c>
      <c r="AG2" s="78" t="s">
        <v>4</v>
      </c>
      <c r="AH2" s="78" t="s">
        <v>5</v>
      </c>
      <c r="AI2" s="78" t="s">
        <v>14</v>
      </c>
      <c r="AJ2" s="78" t="s">
        <v>13</v>
      </c>
      <c r="AK2" s="78" t="s">
        <v>6</v>
      </c>
      <c r="AL2" s="78" t="s">
        <v>6</v>
      </c>
      <c r="AM2" s="79" t="s">
        <v>3</v>
      </c>
      <c r="AN2" s="79" t="s">
        <v>4</v>
      </c>
      <c r="AO2" s="80" t="s">
        <v>5</v>
      </c>
      <c r="AP2" s="79" t="s">
        <v>14</v>
      </c>
      <c r="AQ2" s="80" t="s">
        <v>13</v>
      </c>
      <c r="AR2" s="79" t="s">
        <v>6</v>
      </c>
      <c r="AS2" s="81" t="s">
        <v>7</v>
      </c>
      <c r="AT2" s="82" t="s">
        <v>3</v>
      </c>
      <c r="AU2" s="82" t="s">
        <v>4</v>
      </c>
      <c r="AV2" s="83" t="s">
        <v>5</v>
      </c>
      <c r="AW2" s="82" t="s">
        <v>14</v>
      </c>
      <c r="AX2" s="83" t="s">
        <v>13</v>
      </c>
      <c r="AY2" s="82" t="s">
        <v>6</v>
      </c>
      <c r="AZ2" s="77" t="s">
        <v>7</v>
      </c>
      <c r="BA2" s="84" t="s">
        <v>3</v>
      </c>
      <c r="BB2" s="84" t="s">
        <v>4</v>
      </c>
      <c r="BC2" s="85" t="s">
        <v>5</v>
      </c>
      <c r="BD2" s="84" t="s">
        <v>14</v>
      </c>
      <c r="BE2" s="85" t="s">
        <v>13</v>
      </c>
      <c r="BF2" s="84" t="s">
        <v>6</v>
      </c>
      <c r="BG2" s="78" t="s">
        <v>7</v>
      </c>
      <c r="BH2" s="86" t="s">
        <v>3</v>
      </c>
      <c r="BI2" s="86" t="s">
        <v>4</v>
      </c>
      <c r="BJ2" s="87" t="s">
        <v>5</v>
      </c>
      <c r="BK2" s="86" t="s">
        <v>14</v>
      </c>
      <c r="BL2" s="87" t="s">
        <v>13</v>
      </c>
      <c r="BM2" s="86" t="s">
        <v>6</v>
      </c>
      <c r="BN2" s="88" t="s">
        <v>7</v>
      </c>
      <c r="BO2" s="89" t="s">
        <v>3</v>
      </c>
      <c r="BP2" s="89" t="s">
        <v>4</v>
      </c>
      <c r="BQ2" s="90" t="s">
        <v>5</v>
      </c>
      <c r="BR2" s="89" t="s">
        <v>14</v>
      </c>
      <c r="BS2" s="90" t="s">
        <v>13</v>
      </c>
      <c r="BT2" s="89" t="s">
        <v>6</v>
      </c>
      <c r="BU2" s="91" t="s">
        <v>7</v>
      </c>
      <c r="BV2" s="92" t="s">
        <v>3</v>
      </c>
      <c r="BW2" s="92" t="s">
        <v>4</v>
      </c>
      <c r="BX2" s="93" t="s">
        <v>5</v>
      </c>
      <c r="BY2" s="92" t="s">
        <v>14</v>
      </c>
      <c r="BZ2" s="93" t="s">
        <v>13</v>
      </c>
      <c r="CA2" s="92" t="s">
        <v>6</v>
      </c>
      <c r="CB2" s="94" t="s">
        <v>7</v>
      </c>
      <c r="CC2" s="95" t="s">
        <v>73</v>
      </c>
      <c r="CD2" s="95" t="s">
        <v>4</v>
      </c>
      <c r="CE2" s="95" t="s">
        <v>74</v>
      </c>
      <c r="CF2" s="95" t="s">
        <v>15</v>
      </c>
      <c r="CG2" s="95" t="s">
        <v>13</v>
      </c>
      <c r="CH2" s="95" t="s">
        <v>75</v>
      </c>
      <c r="CI2" s="95" t="s">
        <v>76</v>
      </c>
      <c r="CJ2" s="96" t="s">
        <v>73</v>
      </c>
      <c r="CK2" s="96" t="s">
        <v>4</v>
      </c>
      <c r="CL2" s="96" t="s">
        <v>5</v>
      </c>
      <c r="CM2" s="96" t="s">
        <v>15</v>
      </c>
      <c r="CN2" s="96" t="s">
        <v>13</v>
      </c>
      <c r="CO2" s="96" t="s">
        <v>75</v>
      </c>
      <c r="CP2" s="96" t="s">
        <v>76</v>
      </c>
      <c r="CQ2" s="77" t="s">
        <v>73</v>
      </c>
      <c r="CR2" s="77" t="s">
        <v>4</v>
      </c>
      <c r="CS2" s="77" t="s">
        <v>5</v>
      </c>
      <c r="CT2" s="77" t="s">
        <v>90</v>
      </c>
      <c r="CU2" s="77" t="s">
        <v>13</v>
      </c>
      <c r="CV2" s="77" t="s">
        <v>75</v>
      </c>
      <c r="CW2" s="77" t="s">
        <v>76</v>
      </c>
      <c r="CX2" s="78" t="s">
        <v>73</v>
      </c>
      <c r="CY2" s="78" t="s">
        <v>4</v>
      </c>
      <c r="CZ2" s="78" t="s">
        <v>5</v>
      </c>
      <c r="DA2" s="78" t="s">
        <v>90</v>
      </c>
      <c r="DB2" s="78" t="s">
        <v>13</v>
      </c>
      <c r="DC2" s="78" t="s">
        <v>75</v>
      </c>
      <c r="DD2" s="78" t="s">
        <v>76</v>
      </c>
      <c r="DE2" s="97" t="s">
        <v>73</v>
      </c>
      <c r="DF2" s="97" t="s">
        <v>4</v>
      </c>
      <c r="DG2" s="97" t="s">
        <v>5</v>
      </c>
      <c r="DH2" s="97" t="s">
        <v>90</v>
      </c>
      <c r="DI2" s="97" t="s">
        <v>13</v>
      </c>
      <c r="DJ2" s="97" t="s">
        <v>75</v>
      </c>
      <c r="DK2" s="97" t="s">
        <v>76</v>
      </c>
      <c r="DL2" s="98" t="s">
        <v>73</v>
      </c>
      <c r="DM2" s="98" t="s">
        <v>108</v>
      </c>
      <c r="DN2" s="98" t="s">
        <v>5</v>
      </c>
      <c r="DO2" s="98" t="s">
        <v>90</v>
      </c>
      <c r="DP2" s="98" t="s">
        <v>13</v>
      </c>
      <c r="DQ2" s="98" t="s">
        <v>75</v>
      </c>
      <c r="DR2" s="98" t="s">
        <v>76</v>
      </c>
      <c r="DS2" s="77" t="s">
        <v>73</v>
      </c>
      <c r="DT2" s="77" t="s">
        <v>108</v>
      </c>
      <c r="DU2" s="77" t="s">
        <v>5</v>
      </c>
      <c r="DV2" s="77" t="s">
        <v>90</v>
      </c>
      <c r="DW2" s="77" t="s">
        <v>13</v>
      </c>
      <c r="DX2" s="77" t="s">
        <v>75</v>
      </c>
      <c r="DY2" s="77" t="s">
        <v>76</v>
      </c>
      <c r="DZ2" s="106" t="s">
        <v>73</v>
      </c>
      <c r="EA2" s="106" t="s">
        <v>108</v>
      </c>
      <c r="EB2" s="106" t="s">
        <v>5</v>
      </c>
      <c r="EC2" s="106" t="s">
        <v>90</v>
      </c>
      <c r="ED2" s="106" t="s">
        <v>13</v>
      </c>
      <c r="EE2" s="106" t="s">
        <v>75</v>
      </c>
      <c r="EF2" s="106" t="s">
        <v>76</v>
      </c>
      <c r="EG2" s="110" t="s">
        <v>8</v>
      </c>
      <c r="EH2" s="110" t="s">
        <v>94</v>
      </c>
      <c r="EI2" s="110" t="s">
        <v>17</v>
      </c>
      <c r="EJ2" s="110" t="s">
        <v>18</v>
      </c>
      <c r="EK2" s="110" t="s">
        <v>9</v>
      </c>
      <c r="EL2" s="111" t="s">
        <v>83</v>
      </c>
      <c r="EM2" s="112" t="s">
        <v>10</v>
      </c>
      <c r="EN2" s="112" t="s">
        <v>11</v>
      </c>
    </row>
    <row r="3" spans="1:148" ht="172" customHeight="1" x14ac:dyDescent="0.35">
      <c r="A3" s="99">
        <v>1</v>
      </c>
      <c r="B3" s="100" t="s">
        <v>19</v>
      </c>
      <c r="C3" s="101" t="s">
        <v>20</v>
      </c>
      <c r="D3" s="61">
        <v>1</v>
      </c>
      <c r="E3" s="16" t="s">
        <v>43</v>
      </c>
      <c r="F3" s="16" t="s">
        <v>47</v>
      </c>
      <c r="G3" s="19">
        <v>4612530</v>
      </c>
      <c r="H3" s="17">
        <f>G3*19%</f>
        <v>876380.7</v>
      </c>
      <c r="I3" s="17">
        <f>G3+H3</f>
        <v>5488910.7000000002</v>
      </c>
      <c r="J3" s="17">
        <f>D3*I3</f>
        <v>5488910.7000000002</v>
      </c>
      <c r="K3" s="61">
        <v>1</v>
      </c>
      <c r="L3" s="16" t="s">
        <v>43</v>
      </c>
      <c r="M3" s="16" t="s">
        <v>47</v>
      </c>
      <c r="N3" s="17">
        <v>4800000</v>
      </c>
      <c r="O3" s="17">
        <f>N3*19%</f>
        <v>912000</v>
      </c>
      <c r="P3" s="17">
        <f>N3+O3</f>
        <v>5712000</v>
      </c>
      <c r="Q3" s="17">
        <f>K3*P3</f>
        <v>5712000</v>
      </c>
      <c r="R3" s="61">
        <v>1</v>
      </c>
      <c r="S3" s="16" t="s">
        <v>43</v>
      </c>
      <c r="T3" s="16" t="s">
        <v>47</v>
      </c>
      <c r="U3" s="17">
        <v>6204775.1200000001</v>
      </c>
      <c r="V3" s="17">
        <f>U3*19%</f>
        <v>1178907.2727999999</v>
      </c>
      <c r="W3" s="17">
        <f>U3+V3</f>
        <v>7383682.3927999996</v>
      </c>
      <c r="X3" s="17">
        <f>R3*W3</f>
        <v>7383682.3927999996</v>
      </c>
      <c r="Y3" s="102" t="s">
        <v>48</v>
      </c>
      <c r="Z3" s="27" t="s">
        <v>48</v>
      </c>
      <c r="AA3" s="27" t="s">
        <v>48</v>
      </c>
      <c r="AB3" s="34" t="s">
        <v>48</v>
      </c>
      <c r="AC3" s="31" t="s">
        <v>48</v>
      </c>
      <c r="AD3" s="31" t="s">
        <v>48</v>
      </c>
      <c r="AE3" s="31" t="s">
        <v>48</v>
      </c>
      <c r="AF3" s="102" t="s">
        <v>48</v>
      </c>
      <c r="AG3" s="27" t="s">
        <v>48</v>
      </c>
      <c r="AH3" s="27" t="s">
        <v>48</v>
      </c>
      <c r="AI3" s="34" t="s">
        <v>48</v>
      </c>
      <c r="AJ3" s="31" t="s">
        <v>48</v>
      </c>
      <c r="AK3" s="31" t="s">
        <v>48</v>
      </c>
      <c r="AL3" s="31" t="s">
        <v>48</v>
      </c>
      <c r="AM3" s="102" t="s">
        <v>48</v>
      </c>
      <c r="AN3" s="27" t="s">
        <v>48</v>
      </c>
      <c r="AO3" s="27" t="s">
        <v>48</v>
      </c>
      <c r="AP3" s="34" t="s">
        <v>48</v>
      </c>
      <c r="AQ3" s="31" t="s">
        <v>48</v>
      </c>
      <c r="AR3" s="31" t="s">
        <v>48</v>
      </c>
      <c r="AS3" s="31" t="s">
        <v>48</v>
      </c>
      <c r="AT3" s="102" t="s">
        <v>48</v>
      </c>
      <c r="AU3" s="27" t="s">
        <v>48</v>
      </c>
      <c r="AV3" s="27" t="s">
        <v>48</v>
      </c>
      <c r="AW3" s="34" t="s">
        <v>48</v>
      </c>
      <c r="AX3" s="31" t="s">
        <v>48</v>
      </c>
      <c r="AY3" s="31" t="s">
        <v>48</v>
      </c>
      <c r="AZ3" s="31" t="s">
        <v>48</v>
      </c>
      <c r="BA3" s="102" t="s">
        <v>48</v>
      </c>
      <c r="BB3" s="27" t="s">
        <v>48</v>
      </c>
      <c r="BC3" s="27" t="s">
        <v>48</v>
      </c>
      <c r="BD3" s="34" t="s">
        <v>48</v>
      </c>
      <c r="BE3" s="31" t="s">
        <v>48</v>
      </c>
      <c r="BF3" s="31" t="s">
        <v>48</v>
      </c>
      <c r="BG3" s="31" t="s">
        <v>48</v>
      </c>
      <c r="BH3" s="102" t="s">
        <v>48</v>
      </c>
      <c r="BI3" s="27" t="s">
        <v>48</v>
      </c>
      <c r="BJ3" s="27" t="s">
        <v>48</v>
      </c>
      <c r="BK3" s="34" t="s">
        <v>48</v>
      </c>
      <c r="BL3" s="31" t="s">
        <v>48</v>
      </c>
      <c r="BM3" s="31" t="s">
        <v>48</v>
      </c>
      <c r="BN3" s="31" t="s">
        <v>48</v>
      </c>
      <c r="BO3" s="102" t="s">
        <v>48</v>
      </c>
      <c r="BP3" s="27" t="s">
        <v>48</v>
      </c>
      <c r="BQ3" s="27" t="s">
        <v>48</v>
      </c>
      <c r="BR3" s="34" t="s">
        <v>48</v>
      </c>
      <c r="BS3" s="31" t="s">
        <v>48</v>
      </c>
      <c r="BT3" s="31" t="s">
        <v>48</v>
      </c>
      <c r="BU3" s="31" t="s">
        <v>48</v>
      </c>
      <c r="BV3" s="102" t="s">
        <v>48</v>
      </c>
      <c r="BW3" s="27" t="s">
        <v>48</v>
      </c>
      <c r="BX3" s="27" t="s">
        <v>48</v>
      </c>
      <c r="BY3" s="34" t="s">
        <v>48</v>
      </c>
      <c r="BZ3" s="31" t="s">
        <v>48</v>
      </c>
      <c r="CA3" s="31" t="s">
        <v>48</v>
      </c>
      <c r="CB3" s="31" t="s">
        <v>48</v>
      </c>
      <c r="CC3" s="102" t="s">
        <v>48</v>
      </c>
      <c r="CD3" s="27" t="s">
        <v>48</v>
      </c>
      <c r="CE3" s="27" t="s">
        <v>48</v>
      </c>
      <c r="CF3" s="34" t="s">
        <v>48</v>
      </c>
      <c r="CG3" s="31" t="s">
        <v>48</v>
      </c>
      <c r="CH3" s="31" t="s">
        <v>48</v>
      </c>
      <c r="CI3" s="31" t="s">
        <v>48</v>
      </c>
      <c r="CJ3" s="102" t="s">
        <v>48</v>
      </c>
      <c r="CK3" s="27" t="s">
        <v>48</v>
      </c>
      <c r="CL3" s="27" t="s">
        <v>48</v>
      </c>
      <c r="CM3" s="34" t="s">
        <v>48</v>
      </c>
      <c r="CN3" s="31" t="s">
        <v>48</v>
      </c>
      <c r="CO3" s="31" t="s">
        <v>48</v>
      </c>
      <c r="CP3" s="31" t="s">
        <v>48</v>
      </c>
      <c r="CQ3" s="102" t="s">
        <v>48</v>
      </c>
      <c r="CR3" s="27" t="s">
        <v>48</v>
      </c>
      <c r="CS3" s="27" t="s">
        <v>48</v>
      </c>
      <c r="CT3" s="34" t="s">
        <v>48</v>
      </c>
      <c r="CU3" s="31" t="s">
        <v>48</v>
      </c>
      <c r="CV3" s="31" t="s">
        <v>48</v>
      </c>
      <c r="CW3" s="31" t="s">
        <v>48</v>
      </c>
      <c r="CX3" s="102" t="s">
        <v>48</v>
      </c>
      <c r="CY3" s="27" t="s">
        <v>48</v>
      </c>
      <c r="CZ3" s="27" t="s">
        <v>48</v>
      </c>
      <c r="DA3" s="34" t="s">
        <v>48</v>
      </c>
      <c r="DB3" s="31" t="s">
        <v>48</v>
      </c>
      <c r="DC3" s="31" t="s">
        <v>48</v>
      </c>
      <c r="DD3" s="31" t="s">
        <v>48</v>
      </c>
      <c r="DE3" s="102" t="s">
        <v>48</v>
      </c>
      <c r="DF3" s="27" t="s">
        <v>48</v>
      </c>
      <c r="DG3" s="27" t="s">
        <v>48</v>
      </c>
      <c r="DH3" s="34" t="s">
        <v>48</v>
      </c>
      <c r="DI3" s="31" t="s">
        <v>48</v>
      </c>
      <c r="DJ3" s="31" t="s">
        <v>48</v>
      </c>
      <c r="DK3" s="31" t="s">
        <v>48</v>
      </c>
      <c r="DL3" s="102" t="s">
        <v>48</v>
      </c>
      <c r="DM3" s="27" t="s">
        <v>48</v>
      </c>
      <c r="DN3" s="27" t="s">
        <v>48</v>
      </c>
      <c r="DO3" s="34" t="s">
        <v>48</v>
      </c>
      <c r="DP3" s="31" t="s">
        <v>48</v>
      </c>
      <c r="DQ3" s="31" t="s">
        <v>48</v>
      </c>
      <c r="DR3" s="31" t="s">
        <v>48</v>
      </c>
      <c r="DS3" s="102" t="s">
        <v>48</v>
      </c>
      <c r="DT3" s="27" t="s">
        <v>48</v>
      </c>
      <c r="DU3" s="27" t="s">
        <v>48</v>
      </c>
      <c r="DV3" s="34" t="s">
        <v>48</v>
      </c>
      <c r="DW3" s="31" t="s">
        <v>48</v>
      </c>
      <c r="DX3" s="31" t="s">
        <v>48</v>
      </c>
      <c r="DY3" s="30" t="s">
        <v>48</v>
      </c>
      <c r="DZ3" s="41" t="s">
        <v>48</v>
      </c>
      <c r="EA3" s="42" t="s">
        <v>48</v>
      </c>
      <c r="EB3" s="42" t="s">
        <v>48</v>
      </c>
      <c r="EC3" s="50" t="s">
        <v>48</v>
      </c>
      <c r="ED3" s="43" t="s">
        <v>48</v>
      </c>
      <c r="EE3" s="43" t="s">
        <v>48</v>
      </c>
      <c r="EF3" s="44" t="s">
        <v>48</v>
      </c>
      <c r="EG3" s="6">
        <v>1</v>
      </c>
      <c r="EH3" s="114" t="s">
        <v>114</v>
      </c>
      <c r="EI3" s="23">
        <f>AVERAGE(G3,N3,U3,AB3,AI3,AP3,AW3,BD3,BK3,BR3,BY3,CF3,CM3,CT3,DA3,DH3,DO3,DV3)</f>
        <v>5205768.373333334</v>
      </c>
      <c r="EJ3" s="23">
        <f t="shared" ref="EJ3:EJ9" si="0">EI3*19%</f>
        <v>989095.99093333352</v>
      </c>
      <c r="EK3" s="23">
        <f>EI3+EJ3</f>
        <v>6194864.3642666675</v>
      </c>
      <c r="EL3" s="62">
        <f>(EG3*EK3)*5</f>
        <v>30974321.821333338</v>
      </c>
      <c r="EM3" s="7">
        <f>_xlfn.STDEV.P(J3,Q3,X3)</f>
        <v>845540.63086604781</v>
      </c>
      <c r="EN3" s="8">
        <f t="shared" ref="EN3:EN10" si="1">(EM3/EK3)</f>
        <v>0.13649058012364421</v>
      </c>
      <c r="EP3" s="107"/>
      <c r="EQ3" s="107"/>
      <c r="ER3" s="107"/>
    </row>
    <row r="4" spans="1:148" s="33" customFormat="1" ht="271.5" customHeight="1" x14ac:dyDescent="0.4">
      <c r="A4" s="103">
        <v>2</v>
      </c>
      <c r="B4" s="100" t="s">
        <v>21</v>
      </c>
      <c r="C4" s="100" t="s">
        <v>87</v>
      </c>
      <c r="D4" s="102" t="s">
        <v>48</v>
      </c>
      <c r="E4" s="27" t="s">
        <v>48</v>
      </c>
      <c r="F4" s="27" t="s">
        <v>48</v>
      </c>
      <c r="G4" s="34" t="s">
        <v>48</v>
      </c>
      <c r="H4" s="31" t="s">
        <v>48</v>
      </c>
      <c r="I4" s="31" t="s">
        <v>48</v>
      </c>
      <c r="J4" s="31" t="s">
        <v>48</v>
      </c>
      <c r="K4" s="102" t="s">
        <v>48</v>
      </c>
      <c r="L4" s="27" t="s">
        <v>48</v>
      </c>
      <c r="M4" s="27" t="s">
        <v>48</v>
      </c>
      <c r="N4" s="31" t="s">
        <v>48</v>
      </c>
      <c r="O4" s="31" t="s">
        <v>48</v>
      </c>
      <c r="P4" s="31" t="s">
        <v>48</v>
      </c>
      <c r="Q4" s="31" t="s">
        <v>48</v>
      </c>
      <c r="R4" s="102" t="s">
        <v>48</v>
      </c>
      <c r="S4" s="27" t="s">
        <v>48</v>
      </c>
      <c r="T4" s="27" t="s">
        <v>48</v>
      </c>
      <c r="U4" s="31" t="s">
        <v>48</v>
      </c>
      <c r="V4" s="31" t="s">
        <v>48</v>
      </c>
      <c r="W4" s="31" t="s">
        <v>48</v>
      </c>
      <c r="X4" s="31" t="s">
        <v>48</v>
      </c>
      <c r="Y4" s="102" t="s">
        <v>48</v>
      </c>
      <c r="Z4" s="27" t="s">
        <v>48</v>
      </c>
      <c r="AA4" s="27" t="s">
        <v>48</v>
      </c>
      <c r="AB4" s="34" t="s">
        <v>48</v>
      </c>
      <c r="AC4" s="31" t="s">
        <v>48</v>
      </c>
      <c r="AD4" s="31" t="s">
        <v>48</v>
      </c>
      <c r="AE4" s="31" t="s">
        <v>48</v>
      </c>
      <c r="AF4" s="102" t="s">
        <v>48</v>
      </c>
      <c r="AG4" s="27" t="s">
        <v>48</v>
      </c>
      <c r="AH4" s="27" t="s">
        <v>48</v>
      </c>
      <c r="AI4" s="34" t="s">
        <v>48</v>
      </c>
      <c r="AJ4" s="31" t="s">
        <v>48</v>
      </c>
      <c r="AK4" s="31" t="s">
        <v>48</v>
      </c>
      <c r="AL4" s="31" t="s">
        <v>48</v>
      </c>
      <c r="AM4" s="102">
        <v>30</v>
      </c>
      <c r="AN4" s="27" t="s">
        <v>51</v>
      </c>
      <c r="AO4" s="27" t="s">
        <v>50</v>
      </c>
      <c r="AP4" s="34">
        <v>1350000</v>
      </c>
      <c r="AQ4" s="31">
        <f>AP4*19%</f>
        <v>256500</v>
      </c>
      <c r="AR4" s="31">
        <f>AP4+AQ4</f>
        <v>1606500</v>
      </c>
      <c r="AS4" s="31">
        <f>AM4*AR4</f>
        <v>48195000</v>
      </c>
      <c r="AT4" s="102">
        <v>30</v>
      </c>
      <c r="AU4" s="27" t="s">
        <v>51</v>
      </c>
      <c r="AV4" s="27" t="s">
        <v>50</v>
      </c>
      <c r="AW4" s="31">
        <v>1450000</v>
      </c>
      <c r="AX4" s="31">
        <f>AW4*19%</f>
        <v>275500</v>
      </c>
      <c r="AY4" s="31">
        <f>AW4+AX4</f>
        <v>1725500</v>
      </c>
      <c r="AZ4" s="31">
        <f>AT4*AY4</f>
        <v>51765000</v>
      </c>
      <c r="BA4" s="102">
        <v>30</v>
      </c>
      <c r="BB4" s="27" t="s">
        <v>51</v>
      </c>
      <c r="BC4" s="27" t="s">
        <v>50</v>
      </c>
      <c r="BD4" s="31">
        <v>1550000</v>
      </c>
      <c r="BE4" s="31">
        <f>BD4*19%</f>
        <v>294500</v>
      </c>
      <c r="BF4" s="31">
        <f>BD4+BE4</f>
        <v>1844500</v>
      </c>
      <c r="BG4" s="31">
        <f>BA4*BF4</f>
        <v>55335000</v>
      </c>
      <c r="BH4" s="102" t="s">
        <v>48</v>
      </c>
      <c r="BI4" s="27" t="s">
        <v>48</v>
      </c>
      <c r="BJ4" s="27" t="s">
        <v>48</v>
      </c>
      <c r="BK4" s="34" t="s">
        <v>48</v>
      </c>
      <c r="BL4" s="31" t="s">
        <v>48</v>
      </c>
      <c r="BM4" s="31" t="s">
        <v>48</v>
      </c>
      <c r="BN4" s="31" t="s">
        <v>48</v>
      </c>
      <c r="BO4" s="102" t="s">
        <v>48</v>
      </c>
      <c r="BP4" s="27" t="s">
        <v>48</v>
      </c>
      <c r="BQ4" s="27" t="s">
        <v>48</v>
      </c>
      <c r="BR4" s="34" t="s">
        <v>48</v>
      </c>
      <c r="BS4" s="31" t="s">
        <v>48</v>
      </c>
      <c r="BT4" s="31" t="s">
        <v>48</v>
      </c>
      <c r="BU4" s="31" t="s">
        <v>48</v>
      </c>
      <c r="BV4" s="102" t="s">
        <v>48</v>
      </c>
      <c r="BW4" s="27" t="s">
        <v>48</v>
      </c>
      <c r="BX4" s="27" t="s">
        <v>48</v>
      </c>
      <c r="BY4" s="34" t="s">
        <v>48</v>
      </c>
      <c r="BZ4" s="31" t="s">
        <v>48</v>
      </c>
      <c r="CA4" s="31" t="s">
        <v>48</v>
      </c>
      <c r="CB4" s="31" t="s">
        <v>48</v>
      </c>
      <c r="CC4" s="102" t="s">
        <v>48</v>
      </c>
      <c r="CD4" s="27" t="s">
        <v>48</v>
      </c>
      <c r="CE4" s="27" t="s">
        <v>48</v>
      </c>
      <c r="CF4" s="34" t="s">
        <v>48</v>
      </c>
      <c r="CG4" s="31" t="s">
        <v>48</v>
      </c>
      <c r="CH4" s="31" t="s">
        <v>48</v>
      </c>
      <c r="CI4" s="31" t="s">
        <v>48</v>
      </c>
      <c r="CJ4" s="102" t="s">
        <v>48</v>
      </c>
      <c r="CK4" s="27" t="s">
        <v>48</v>
      </c>
      <c r="CL4" s="27" t="s">
        <v>48</v>
      </c>
      <c r="CM4" s="34" t="s">
        <v>48</v>
      </c>
      <c r="CN4" s="31" t="s">
        <v>48</v>
      </c>
      <c r="CO4" s="31" t="s">
        <v>48</v>
      </c>
      <c r="CP4" s="31" t="s">
        <v>48</v>
      </c>
      <c r="CQ4" s="102" t="s">
        <v>48</v>
      </c>
      <c r="CR4" s="27" t="s">
        <v>48</v>
      </c>
      <c r="CS4" s="27" t="s">
        <v>48</v>
      </c>
      <c r="CT4" s="34" t="s">
        <v>48</v>
      </c>
      <c r="CU4" s="31" t="s">
        <v>48</v>
      </c>
      <c r="CV4" s="31" t="s">
        <v>48</v>
      </c>
      <c r="CW4" s="31" t="s">
        <v>48</v>
      </c>
      <c r="CX4" s="102" t="s">
        <v>48</v>
      </c>
      <c r="CY4" s="27" t="s">
        <v>48</v>
      </c>
      <c r="CZ4" s="27" t="s">
        <v>48</v>
      </c>
      <c r="DA4" s="34" t="s">
        <v>48</v>
      </c>
      <c r="DB4" s="31" t="s">
        <v>48</v>
      </c>
      <c r="DC4" s="31" t="s">
        <v>48</v>
      </c>
      <c r="DD4" s="31" t="s">
        <v>48</v>
      </c>
      <c r="DE4" s="102" t="s">
        <v>48</v>
      </c>
      <c r="DF4" s="27" t="s">
        <v>48</v>
      </c>
      <c r="DG4" s="27" t="s">
        <v>48</v>
      </c>
      <c r="DH4" s="34" t="s">
        <v>48</v>
      </c>
      <c r="DI4" s="31" t="s">
        <v>48</v>
      </c>
      <c r="DJ4" s="31" t="s">
        <v>48</v>
      </c>
      <c r="DK4" s="31" t="s">
        <v>48</v>
      </c>
      <c r="DL4" s="102" t="s">
        <v>48</v>
      </c>
      <c r="DM4" s="27" t="s">
        <v>48</v>
      </c>
      <c r="DN4" s="27" t="s">
        <v>48</v>
      </c>
      <c r="DO4" s="34" t="s">
        <v>48</v>
      </c>
      <c r="DP4" s="31" t="s">
        <v>48</v>
      </c>
      <c r="DQ4" s="31" t="s">
        <v>48</v>
      </c>
      <c r="DR4" s="31" t="s">
        <v>48</v>
      </c>
      <c r="DS4" s="102" t="s">
        <v>48</v>
      </c>
      <c r="DT4" s="27" t="s">
        <v>48</v>
      </c>
      <c r="DU4" s="27" t="s">
        <v>48</v>
      </c>
      <c r="DV4" s="34" t="s">
        <v>48</v>
      </c>
      <c r="DW4" s="31" t="s">
        <v>48</v>
      </c>
      <c r="DX4" s="31" t="s">
        <v>48</v>
      </c>
      <c r="DY4" s="30" t="s">
        <v>48</v>
      </c>
      <c r="DZ4" s="29" t="s">
        <v>48</v>
      </c>
      <c r="EA4" s="27" t="s">
        <v>48</v>
      </c>
      <c r="EB4" s="27" t="s">
        <v>48</v>
      </c>
      <c r="EC4" s="34" t="s">
        <v>48</v>
      </c>
      <c r="ED4" s="31" t="s">
        <v>48</v>
      </c>
      <c r="EE4" s="31" t="s">
        <v>48</v>
      </c>
      <c r="EF4" s="32" t="s">
        <v>48</v>
      </c>
      <c r="EG4" s="115">
        <v>32</v>
      </c>
      <c r="EH4" s="104" t="s">
        <v>95</v>
      </c>
      <c r="EI4" s="22">
        <f t="shared" ref="EI4:EI31" si="2">AVERAGE(G4,N4,U4,AB4,AI4,AP4,AW4,BD4,BK4,BR4,BY4,CF4,CM4,CT4,DA4,DH4,DO4,DV4)</f>
        <v>1450000</v>
      </c>
      <c r="EJ4" s="55">
        <f>EI4*19%</f>
        <v>275500</v>
      </c>
      <c r="EK4" s="55">
        <f>EI4+EJ4</f>
        <v>1725500</v>
      </c>
      <c r="EL4" s="63">
        <f t="shared" ref="EL4:EL31" si="3">EG4*EK4</f>
        <v>55216000</v>
      </c>
      <c r="EM4" s="56">
        <f>_xlfn.STDEV.P(AR4,AY4,BF4)</f>
        <v>97163.0931303994</v>
      </c>
      <c r="EN4" s="57">
        <f t="shared" si="1"/>
        <v>5.6310109029498345E-2</v>
      </c>
      <c r="EP4" s="107"/>
      <c r="EQ4" s="107"/>
      <c r="ER4" s="107"/>
    </row>
    <row r="5" spans="1:148" ht="156" customHeight="1" x14ac:dyDescent="0.35">
      <c r="A5" s="99">
        <v>3</v>
      </c>
      <c r="B5" s="100" t="s">
        <v>22</v>
      </c>
      <c r="C5" s="101" t="s">
        <v>23</v>
      </c>
      <c r="D5" s="16">
        <v>1</v>
      </c>
      <c r="E5" s="16" t="s">
        <v>44</v>
      </c>
      <c r="F5" s="16" t="s">
        <v>12</v>
      </c>
      <c r="G5" s="19">
        <v>19500</v>
      </c>
      <c r="H5" s="17">
        <f t="shared" ref="H5:H9" si="4">G5*19%</f>
        <v>3705</v>
      </c>
      <c r="I5" s="17">
        <f t="shared" ref="I5:I9" si="5">G5+H5</f>
        <v>23205</v>
      </c>
      <c r="J5" s="17">
        <f t="shared" ref="J5:J9" si="6">D5*I5</f>
        <v>23205</v>
      </c>
      <c r="K5" s="16">
        <v>1</v>
      </c>
      <c r="L5" s="16" t="s">
        <v>44</v>
      </c>
      <c r="M5" s="16" t="s">
        <v>12</v>
      </c>
      <c r="N5" s="17">
        <v>21500</v>
      </c>
      <c r="O5" s="17">
        <f t="shared" ref="O5:O9" si="7">N5*19%</f>
        <v>4085</v>
      </c>
      <c r="P5" s="17">
        <f t="shared" ref="P5:P9" si="8">N5+O5</f>
        <v>25585</v>
      </c>
      <c r="Q5" s="17">
        <f t="shared" ref="Q5:Q9" si="9">K5*P5</f>
        <v>25585</v>
      </c>
      <c r="R5" s="16">
        <v>1</v>
      </c>
      <c r="S5" s="16" t="s">
        <v>44</v>
      </c>
      <c r="T5" s="16" t="s">
        <v>12</v>
      </c>
      <c r="U5" s="17">
        <v>26231.4</v>
      </c>
      <c r="V5" s="17">
        <f t="shared" ref="V5:V9" si="10">U5*19%</f>
        <v>4983.9660000000003</v>
      </c>
      <c r="W5" s="17">
        <f t="shared" ref="W5:W9" si="11">U5+V5</f>
        <v>31215.366000000002</v>
      </c>
      <c r="X5" s="17">
        <f>R5*W5</f>
        <v>31215.366000000002</v>
      </c>
      <c r="Y5" s="102" t="s">
        <v>48</v>
      </c>
      <c r="Z5" s="27" t="s">
        <v>48</v>
      </c>
      <c r="AA5" s="27" t="s">
        <v>48</v>
      </c>
      <c r="AB5" s="34" t="s">
        <v>48</v>
      </c>
      <c r="AC5" s="31" t="s">
        <v>48</v>
      </c>
      <c r="AD5" s="31" t="s">
        <v>48</v>
      </c>
      <c r="AE5" s="31" t="s">
        <v>48</v>
      </c>
      <c r="AF5" s="102" t="s">
        <v>48</v>
      </c>
      <c r="AG5" s="27" t="s">
        <v>48</v>
      </c>
      <c r="AH5" s="27" t="s">
        <v>48</v>
      </c>
      <c r="AI5" s="34" t="s">
        <v>48</v>
      </c>
      <c r="AJ5" s="31" t="s">
        <v>48</v>
      </c>
      <c r="AK5" s="31" t="s">
        <v>48</v>
      </c>
      <c r="AL5" s="31" t="s">
        <v>48</v>
      </c>
      <c r="AM5" s="102" t="s">
        <v>48</v>
      </c>
      <c r="AN5" s="27" t="s">
        <v>48</v>
      </c>
      <c r="AO5" s="27" t="s">
        <v>48</v>
      </c>
      <c r="AP5" s="34" t="s">
        <v>48</v>
      </c>
      <c r="AQ5" s="31" t="s">
        <v>48</v>
      </c>
      <c r="AR5" s="31" t="s">
        <v>48</v>
      </c>
      <c r="AS5" s="31" t="s">
        <v>48</v>
      </c>
      <c r="AT5" s="102" t="s">
        <v>48</v>
      </c>
      <c r="AU5" s="27" t="s">
        <v>48</v>
      </c>
      <c r="AV5" s="27" t="s">
        <v>48</v>
      </c>
      <c r="AW5" s="34" t="s">
        <v>48</v>
      </c>
      <c r="AX5" s="31" t="s">
        <v>48</v>
      </c>
      <c r="AY5" s="31" t="s">
        <v>48</v>
      </c>
      <c r="AZ5" s="31" t="s">
        <v>48</v>
      </c>
      <c r="BA5" s="102" t="s">
        <v>48</v>
      </c>
      <c r="BB5" s="27" t="s">
        <v>48</v>
      </c>
      <c r="BC5" s="27" t="s">
        <v>48</v>
      </c>
      <c r="BD5" s="34" t="s">
        <v>48</v>
      </c>
      <c r="BE5" s="31" t="s">
        <v>48</v>
      </c>
      <c r="BF5" s="31" t="s">
        <v>48</v>
      </c>
      <c r="BG5" s="31" t="s">
        <v>48</v>
      </c>
      <c r="BH5" s="102" t="s">
        <v>48</v>
      </c>
      <c r="BI5" s="27" t="s">
        <v>48</v>
      </c>
      <c r="BJ5" s="27" t="s">
        <v>48</v>
      </c>
      <c r="BK5" s="34" t="s">
        <v>48</v>
      </c>
      <c r="BL5" s="31" t="s">
        <v>48</v>
      </c>
      <c r="BM5" s="31" t="s">
        <v>48</v>
      </c>
      <c r="BN5" s="31" t="s">
        <v>48</v>
      </c>
      <c r="BO5" s="102" t="s">
        <v>48</v>
      </c>
      <c r="BP5" s="27" t="s">
        <v>48</v>
      </c>
      <c r="BQ5" s="27" t="s">
        <v>48</v>
      </c>
      <c r="BR5" s="34" t="s">
        <v>48</v>
      </c>
      <c r="BS5" s="31" t="s">
        <v>48</v>
      </c>
      <c r="BT5" s="31" t="s">
        <v>48</v>
      </c>
      <c r="BU5" s="31" t="s">
        <v>48</v>
      </c>
      <c r="BV5" s="102" t="s">
        <v>48</v>
      </c>
      <c r="BW5" s="27" t="s">
        <v>48</v>
      </c>
      <c r="BX5" s="27" t="s">
        <v>48</v>
      </c>
      <c r="BY5" s="34" t="s">
        <v>48</v>
      </c>
      <c r="BZ5" s="31" t="s">
        <v>48</v>
      </c>
      <c r="CA5" s="31" t="s">
        <v>48</v>
      </c>
      <c r="CB5" s="31" t="s">
        <v>48</v>
      </c>
      <c r="CC5" s="102" t="s">
        <v>48</v>
      </c>
      <c r="CD5" s="27" t="s">
        <v>48</v>
      </c>
      <c r="CE5" s="27" t="s">
        <v>48</v>
      </c>
      <c r="CF5" s="34" t="s">
        <v>48</v>
      </c>
      <c r="CG5" s="31" t="s">
        <v>48</v>
      </c>
      <c r="CH5" s="31" t="s">
        <v>48</v>
      </c>
      <c r="CI5" s="31" t="s">
        <v>48</v>
      </c>
      <c r="CJ5" s="102" t="s">
        <v>48</v>
      </c>
      <c r="CK5" s="27" t="s">
        <v>48</v>
      </c>
      <c r="CL5" s="27" t="s">
        <v>48</v>
      </c>
      <c r="CM5" s="34" t="s">
        <v>48</v>
      </c>
      <c r="CN5" s="31" t="s">
        <v>48</v>
      </c>
      <c r="CO5" s="31" t="s">
        <v>48</v>
      </c>
      <c r="CP5" s="31" t="s">
        <v>48</v>
      </c>
      <c r="CQ5" s="102" t="s">
        <v>48</v>
      </c>
      <c r="CR5" s="27" t="s">
        <v>48</v>
      </c>
      <c r="CS5" s="27" t="s">
        <v>48</v>
      </c>
      <c r="CT5" s="34" t="s">
        <v>48</v>
      </c>
      <c r="CU5" s="31" t="s">
        <v>48</v>
      </c>
      <c r="CV5" s="31" t="s">
        <v>48</v>
      </c>
      <c r="CW5" s="31" t="s">
        <v>48</v>
      </c>
      <c r="CX5" s="102" t="s">
        <v>48</v>
      </c>
      <c r="CY5" s="27" t="s">
        <v>48</v>
      </c>
      <c r="CZ5" s="27" t="s">
        <v>48</v>
      </c>
      <c r="DA5" s="34" t="s">
        <v>48</v>
      </c>
      <c r="DB5" s="31" t="s">
        <v>48</v>
      </c>
      <c r="DC5" s="31" t="s">
        <v>48</v>
      </c>
      <c r="DD5" s="31" t="s">
        <v>48</v>
      </c>
      <c r="DE5" s="102" t="s">
        <v>48</v>
      </c>
      <c r="DF5" s="27" t="s">
        <v>48</v>
      </c>
      <c r="DG5" s="27" t="s">
        <v>48</v>
      </c>
      <c r="DH5" s="34" t="s">
        <v>48</v>
      </c>
      <c r="DI5" s="31" t="s">
        <v>48</v>
      </c>
      <c r="DJ5" s="31" t="s">
        <v>48</v>
      </c>
      <c r="DK5" s="31" t="s">
        <v>48</v>
      </c>
      <c r="DL5" s="102" t="s">
        <v>48</v>
      </c>
      <c r="DM5" s="27" t="s">
        <v>48</v>
      </c>
      <c r="DN5" s="27" t="s">
        <v>48</v>
      </c>
      <c r="DO5" s="34" t="s">
        <v>48</v>
      </c>
      <c r="DP5" s="31" t="s">
        <v>48</v>
      </c>
      <c r="DQ5" s="31" t="s">
        <v>48</v>
      </c>
      <c r="DR5" s="31" t="s">
        <v>48</v>
      </c>
      <c r="DS5" s="102" t="s">
        <v>48</v>
      </c>
      <c r="DT5" s="27" t="s">
        <v>48</v>
      </c>
      <c r="DU5" s="27" t="s">
        <v>48</v>
      </c>
      <c r="DV5" s="34" t="s">
        <v>48</v>
      </c>
      <c r="DW5" s="31" t="s">
        <v>48</v>
      </c>
      <c r="DX5" s="31" t="s">
        <v>48</v>
      </c>
      <c r="DY5" s="30" t="s">
        <v>48</v>
      </c>
      <c r="DZ5" s="29" t="s">
        <v>48</v>
      </c>
      <c r="EA5" s="27" t="s">
        <v>48</v>
      </c>
      <c r="EB5" s="27" t="s">
        <v>48</v>
      </c>
      <c r="EC5" s="34" t="s">
        <v>48</v>
      </c>
      <c r="ED5" s="31" t="s">
        <v>48</v>
      </c>
      <c r="EE5" s="31" t="s">
        <v>48</v>
      </c>
      <c r="EF5" s="32" t="s">
        <v>48</v>
      </c>
      <c r="EG5" s="18">
        <v>1024</v>
      </c>
      <c r="EH5" s="16" t="s">
        <v>95</v>
      </c>
      <c r="EI5" s="22">
        <f t="shared" si="2"/>
        <v>22410.466666666664</v>
      </c>
      <c r="EJ5" s="22">
        <f t="shared" si="0"/>
        <v>4257.9886666666662</v>
      </c>
      <c r="EK5" s="22">
        <f>EI5+EJ5</f>
        <v>26668.455333333332</v>
      </c>
      <c r="EL5" s="64">
        <f>EG5*EK5</f>
        <v>27308498.261333331</v>
      </c>
      <c r="EM5" s="9">
        <f>_xlfn.STDEV.P(J5,Q5,X5)</f>
        <v>3358.7594394344551</v>
      </c>
      <c r="EN5" s="10">
        <f t="shared" si="1"/>
        <v>0.12594503121582326</v>
      </c>
      <c r="EP5" s="107"/>
      <c r="EQ5" s="107"/>
      <c r="ER5" s="107"/>
    </row>
    <row r="6" spans="1:148" ht="316.5" customHeight="1" x14ac:dyDescent="0.35">
      <c r="A6" s="99">
        <v>4</v>
      </c>
      <c r="B6" s="100" t="s">
        <v>31</v>
      </c>
      <c r="C6" s="101" t="s">
        <v>86</v>
      </c>
      <c r="D6" s="102" t="s">
        <v>48</v>
      </c>
      <c r="E6" s="27" t="s">
        <v>48</v>
      </c>
      <c r="F6" s="27" t="s">
        <v>48</v>
      </c>
      <c r="G6" s="34" t="s">
        <v>48</v>
      </c>
      <c r="H6" s="31" t="s">
        <v>48</v>
      </c>
      <c r="I6" s="31" t="s">
        <v>48</v>
      </c>
      <c r="J6" s="31" t="s">
        <v>48</v>
      </c>
      <c r="K6" s="102" t="s">
        <v>48</v>
      </c>
      <c r="L6" s="27" t="s">
        <v>48</v>
      </c>
      <c r="M6" s="27" t="s">
        <v>48</v>
      </c>
      <c r="N6" s="34" t="s">
        <v>48</v>
      </c>
      <c r="O6" s="31" t="s">
        <v>48</v>
      </c>
      <c r="P6" s="31" t="s">
        <v>48</v>
      </c>
      <c r="Q6" s="31" t="s">
        <v>48</v>
      </c>
      <c r="R6" s="102" t="s">
        <v>48</v>
      </c>
      <c r="S6" s="27" t="s">
        <v>48</v>
      </c>
      <c r="T6" s="27" t="s">
        <v>48</v>
      </c>
      <c r="U6" s="34" t="s">
        <v>48</v>
      </c>
      <c r="V6" s="31" t="s">
        <v>48</v>
      </c>
      <c r="W6" s="31" t="s">
        <v>48</v>
      </c>
      <c r="X6" s="31" t="s">
        <v>48</v>
      </c>
      <c r="Y6" s="16">
        <v>1</v>
      </c>
      <c r="Z6" s="16" t="s">
        <v>44</v>
      </c>
      <c r="AA6" s="16" t="s">
        <v>12</v>
      </c>
      <c r="AB6" s="19">
        <v>25126</v>
      </c>
      <c r="AC6" s="36">
        <f>AB6*19%</f>
        <v>4773.9400000000005</v>
      </c>
      <c r="AD6" s="36">
        <f>AB6+AC6</f>
        <v>29899.940000000002</v>
      </c>
      <c r="AE6" s="36">
        <f>Y6*AD6</f>
        <v>29899.940000000002</v>
      </c>
      <c r="AF6" s="16">
        <v>1</v>
      </c>
      <c r="AG6" s="16" t="s">
        <v>44</v>
      </c>
      <c r="AH6" s="16" t="s">
        <v>12</v>
      </c>
      <c r="AI6" s="19">
        <v>35823</v>
      </c>
      <c r="AJ6" s="36">
        <f>AI6*19%</f>
        <v>6806.37</v>
      </c>
      <c r="AK6" s="36">
        <f>AI6+AJ6</f>
        <v>42629.37</v>
      </c>
      <c r="AL6" s="36">
        <f>AF6*AK6</f>
        <v>42629.37</v>
      </c>
      <c r="AM6" s="16">
        <v>1</v>
      </c>
      <c r="AN6" s="16" t="s">
        <v>44</v>
      </c>
      <c r="AO6" s="16" t="s">
        <v>12</v>
      </c>
      <c r="AP6" s="19">
        <v>32500</v>
      </c>
      <c r="AQ6" s="36">
        <f>AP6*19%</f>
        <v>6175</v>
      </c>
      <c r="AR6" s="36">
        <f>AP6+AQ6</f>
        <v>38675</v>
      </c>
      <c r="AS6" s="36">
        <f>AM6*AR6</f>
        <v>38675</v>
      </c>
      <c r="AT6" s="102" t="s">
        <v>48</v>
      </c>
      <c r="AU6" s="27" t="s">
        <v>48</v>
      </c>
      <c r="AV6" s="27" t="s">
        <v>48</v>
      </c>
      <c r="AW6" s="34" t="s">
        <v>48</v>
      </c>
      <c r="AX6" s="31" t="s">
        <v>48</v>
      </c>
      <c r="AY6" s="31" t="s">
        <v>48</v>
      </c>
      <c r="AZ6" s="31" t="s">
        <v>48</v>
      </c>
      <c r="BA6" s="102" t="s">
        <v>48</v>
      </c>
      <c r="BB6" s="27" t="s">
        <v>48</v>
      </c>
      <c r="BC6" s="27" t="s">
        <v>48</v>
      </c>
      <c r="BD6" s="34" t="s">
        <v>48</v>
      </c>
      <c r="BE6" s="31" t="s">
        <v>48</v>
      </c>
      <c r="BF6" s="31" t="s">
        <v>48</v>
      </c>
      <c r="BG6" s="31" t="s">
        <v>48</v>
      </c>
      <c r="BH6" s="102" t="s">
        <v>48</v>
      </c>
      <c r="BI6" s="27" t="s">
        <v>48</v>
      </c>
      <c r="BJ6" s="27" t="s">
        <v>48</v>
      </c>
      <c r="BK6" s="34" t="s">
        <v>48</v>
      </c>
      <c r="BL6" s="31" t="s">
        <v>48</v>
      </c>
      <c r="BM6" s="31" t="s">
        <v>48</v>
      </c>
      <c r="BN6" s="31" t="s">
        <v>48</v>
      </c>
      <c r="BO6" s="102" t="s">
        <v>48</v>
      </c>
      <c r="BP6" s="27" t="s">
        <v>48</v>
      </c>
      <c r="BQ6" s="27" t="s">
        <v>48</v>
      </c>
      <c r="BR6" s="34" t="s">
        <v>48</v>
      </c>
      <c r="BS6" s="31" t="s">
        <v>48</v>
      </c>
      <c r="BT6" s="31" t="s">
        <v>48</v>
      </c>
      <c r="BU6" s="31" t="s">
        <v>48</v>
      </c>
      <c r="BV6" s="102" t="s">
        <v>48</v>
      </c>
      <c r="BW6" s="27" t="s">
        <v>48</v>
      </c>
      <c r="BX6" s="27" t="s">
        <v>48</v>
      </c>
      <c r="BY6" s="34" t="s">
        <v>48</v>
      </c>
      <c r="BZ6" s="31" t="s">
        <v>48</v>
      </c>
      <c r="CA6" s="31" t="s">
        <v>48</v>
      </c>
      <c r="CB6" s="31" t="s">
        <v>48</v>
      </c>
      <c r="CC6" s="102" t="s">
        <v>48</v>
      </c>
      <c r="CD6" s="27" t="s">
        <v>48</v>
      </c>
      <c r="CE6" s="27" t="s">
        <v>48</v>
      </c>
      <c r="CF6" s="34" t="s">
        <v>48</v>
      </c>
      <c r="CG6" s="31" t="s">
        <v>48</v>
      </c>
      <c r="CH6" s="31" t="s">
        <v>48</v>
      </c>
      <c r="CI6" s="31" t="s">
        <v>48</v>
      </c>
      <c r="CJ6" s="102" t="s">
        <v>48</v>
      </c>
      <c r="CK6" s="27" t="s">
        <v>48</v>
      </c>
      <c r="CL6" s="27" t="s">
        <v>48</v>
      </c>
      <c r="CM6" s="34" t="s">
        <v>48</v>
      </c>
      <c r="CN6" s="31" t="s">
        <v>48</v>
      </c>
      <c r="CO6" s="31" t="s">
        <v>48</v>
      </c>
      <c r="CP6" s="31" t="s">
        <v>48</v>
      </c>
      <c r="CQ6" s="102" t="s">
        <v>48</v>
      </c>
      <c r="CR6" s="27" t="s">
        <v>48</v>
      </c>
      <c r="CS6" s="27" t="s">
        <v>48</v>
      </c>
      <c r="CT6" s="34" t="s">
        <v>48</v>
      </c>
      <c r="CU6" s="31" t="s">
        <v>48</v>
      </c>
      <c r="CV6" s="31" t="s">
        <v>48</v>
      </c>
      <c r="CW6" s="31" t="s">
        <v>48</v>
      </c>
      <c r="CX6" s="102" t="s">
        <v>48</v>
      </c>
      <c r="CY6" s="27" t="s">
        <v>48</v>
      </c>
      <c r="CZ6" s="27" t="s">
        <v>48</v>
      </c>
      <c r="DA6" s="34" t="s">
        <v>48</v>
      </c>
      <c r="DB6" s="31" t="s">
        <v>48</v>
      </c>
      <c r="DC6" s="31" t="s">
        <v>48</v>
      </c>
      <c r="DD6" s="31" t="s">
        <v>48</v>
      </c>
      <c r="DE6" s="102" t="s">
        <v>48</v>
      </c>
      <c r="DF6" s="27" t="s">
        <v>48</v>
      </c>
      <c r="DG6" s="27" t="s">
        <v>48</v>
      </c>
      <c r="DH6" s="34" t="s">
        <v>48</v>
      </c>
      <c r="DI6" s="31" t="s">
        <v>48</v>
      </c>
      <c r="DJ6" s="31" t="s">
        <v>48</v>
      </c>
      <c r="DK6" s="31" t="s">
        <v>48</v>
      </c>
      <c r="DL6" s="102" t="s">
        <v>48</v>
      </c>
      <c r="DM6" s="27" t="s">
        <v>48</v>
      </c>
      <c r="DN6" s="27" t="s">
        <v>48</v>
      </c>
      <c r="DO6" s="34" t="s">
        <v>48</v>
      </c>
      <c r="DP6" s="31" t="s">
        <v>48</v>
      </c>
      <c r="DQ6" s="31" t="s">
        <v>48</v>
      </c>
      <c r="DR6" s="31" t="s">
        <v>48</v>
      </c>
      <c r="DS6" s="102" t="s">
        <v>48</v>
      </c>
      <c r="DT6" s="27" t="s">
        <v>48</v>
      </c>
      <c r="DU6" s="27" t="s">
        <v>48</v>
      </c>
      <c r="DV6" s="34" t="s">
        <v>48</v>
      </c>
      <c r="DW6" s="31" t="s">
        <v>48</v>
      </c>
      <c r="DX6" s="31" t="s">
        <v>48</v>
      </c>
      <c r="DY6" s="30" t="s">
        <v>48</v>
      </c>
      <c r="DZ6" s="29" t="s">
        <v>48</v>
      </c>
      <c r="EA6" s="27" t="s">
        <v>48</v>
      </c>
      <c r="EB6" s="27" t="s">
        <v>48</v>
      </c>
      <c r="EC6" s="34" t="s">
        <v>48</v>
      </c>
      <c r="ED6" s="31" t="s">
        <v>48</v>
      </c>
      <c r="EE6" s="31" t="s">
        <v>48</v>
      </c>
      <c r="EF6" s="32" t="s">
        <v>48</v>
      </c>
      <c r="EG6" s="18">
        <v>1024</v>
      </c>
      <c r="EH6" s="16" t="s">
        <v>95</v>
      </c>
      <c r="EI6" s="22">
        <f>AVERAGE(G6,N6,U6,AB6,AI6,AP6,AW6,BD6,BK6,BR6,BY6,CF6,CM6,CT6,DA6,DH6,DO6,DV6)</f>
        <v>31149.666666666668</v>
      </c>
      <c r="EJ6" s="22">
        <f t="shared" si="0"/>
        <v>5918.4366666666674</v>
      </c>
      <c r="EK6" s="22">
        <f>EI6+EJ6</f>
        <v>37068.103333333333</v>
      </c>
      <c r="EL6" s="64">
        <f t="shared" si="3"/>
        <v>37957737.813333333</v>
      </c>
      <c r="EM6" s="9">
        <f>_xlfn.STDEV.P(AE6,AL6,AS6)</f>
        <v>5319.5353621805161</v>
      </c>
      <c r="EN6" s="10">
        <f t="shared" si="1"/>
        <v>0.14350708247316626</v>
      </c>
      <c r="EP6" s="107"/>
      <c r="EQ6" s="107"/>
      <c r="ER6" s="107"/>
    </row>
    <row r="7" spans="1:148" ht="232.5" customHeight="1" x14ac:dyDescent="0.35">
      <c r="A7" s="99">
        <v>5</v>
      </c>
      <c r="B7" s="100" t="s">
        <v>84</v>
      </c>
      <c r="C7" s="101" t="s">
        <v>24</v>
      </c>
      <c r="D7" s="16">
        <v>1</v>
      </c>
      <c r="E7" s="16" t="s">
        <v>44</v>
      </c>
      <c r="F7" s="16" t="s">
        <v>12</v>
      </c>
      <c r="G7" s="19">
        <v>25870</v>
      </c>
      <c r="H7" s="17">
        <f t="shared" si="4"/>
        <v>4915.3</v>
      </c>
      <c r="I7" s="17">
        <f t="shared" si="5"/>
        <v>30785.3</v>
      </c>
      <c r="J7" s="17">
        <f t="shared" si="6"/>
        <v>30785.3</v>
      </c>
      <c r="K7" s="16">
        <v>1</v>
      </c>
      <c r="L7" s="16" t="s">
        <v>44</v>
      </c>
      <c r="M7" s="16" t="s">
        <v>12</v>
      </c>
      <c r="N7" s="17">
        <v>26570</v>
      </c>
      <c r="O7" s="17">
        <f t="shared" si="7"/>
        <v>5048.3</v>
      </c>
      <c r="P7" s="17">
        <f t="shared" si="8"/>
        <v>31618.3</v>
      </c>
      <c r="Q7" s="17">
        <f t="shared" si="9"/>
        <v>31618.3</v>
      </c>
      <c r="R7" s="16">
        <v>1</v>
      </c>
      <c r="S7" s="16" t="s">
        <v>44</v>
      </c>
      <c r="T7" s="16" t="s">
        <v>12</v>
      </c>
      <c r="U7" s="17">
        <v>34800.559999999998</v>
      </c>
      <c r="V7" s="17">
        <f t="shared" si="10"/>
        <v>6612.1063999999997</v>
      </c>
      <c r="W7" s="17">
        <f t="shared" si="11"/>
        <v>41412.666399999995</v>
      </c>
      <c r="X7" s="17">
        <f t="shared" ref="X7:X9" si="12">R7*W7</f>
        <v>41412.666399999995</v>
      </c>
      <c r="Y7" s="102" t="s">
        <v>48</v>
      </c>
      <c r="Z7" s="27" t="s">
        <v>48</v>
      </c>
      <c r="AA7" s="27" t="s">
        <v>48</v>
      </c>
      <c r="AB7" s="34" t="s">
        <v>48</v>
      </c>
      <c r="AC7" s="31" t="s">
        <v>48</v>
      </c>
      <c r="AD7" s="31" t="s">
        <v>48</v>
      </c>
      <c r="AE7" s="31" t="s">
        <v>48</v>
      </c>
      <c r="AF7" s="102" t="s">
        <v>48</v>
      </c>
      <c r="AG7" s="27" t="s">
        <v>48</v>
      </c>
      <c r="AH7" s="27" t="s">
        <v>48</v>
      </c>
      <c r="AI7" s="34" t="s">
        <v>48</v>
      </c>
      <c r="AJ7" s="31" t="s">
        <v>48</v>
      </c>
      <c r="AK7" s="31" t="s">
        <v>48</v>
      </c>
      <c r="AL7" s="31" t="s">
        <v>48</v>
      </c>
      <c r="AM7" s="102" t="s">
        <v>48</v>
      </c>
      <c r="AN7" s="27" t="s">
        <v>48</v>
      </c>
      <c r="AO7" s="27" t="s">
        <v>48</v>
      </c>
      <c r="AP7" s="34" t="s">
        <v>48</v>
      </c>
      <c r="AQ7" s="31" t="s">
        <v>48</v>
      </c>
      <c r="AR7" s="31" t="s">
        <v>48</v>
      </c>
      <c r="AS7" s="31" t="s">
        <v>48</v>
      </c>
      <c r="AT7" s="102" t="s">
        <v>48</v>
      </c>
      <c r="AU7" s="27" t="s">
        <v>48</v>
      </c>
      <c r="AV7" s="27" t="s">
        <v>48</v>
      </c>
      <c r="AW7" s="34" t="s">
        <v>48</v>
      </c>
      <c r="AX7" s="31" t="s">
        <v>48</v>
      </c>
      <c r="AY7" s="31" t="s">
        <v>48</v>
      </c>
      <c r="AZ7" s="31" t="s">
        <v>48</v>
      </c>
      <c r="BA7" s="102" t="s">
        <v>48</v>
      </c>
      <c r="BB7" s="27" t="s">
        <v>48</v>
      </c>
      <c r="BC7" s="27" t="s">
        <v>48</v>
      </c>
      <c r="BD7" s="34" t="s">
        <v>48</v>
      </c>
      <c r="BE7" s="31" t="s">
        <v>48</v>
      </c>
      <c r="BF7" s="31" t="s">
        <v>48</v>
      </c>
      <c r="BG7" s="31" t="s">
        <v>48</v>
      </c>
      <c r="BH7" s="102" t="s">
        <v>48</v>
      </c>
      <c r="BI7" s="27" t="s">
        <v>48</v>
      </c>
      <c r="BJ7" s="27" t="s">
        <v>48</v>
      </c>
      <c r="BK7" s="34" t="s">
        <v>48</v>
      </c>
      <c r="BL7" s="31" t="s">
        <v>48</v>
      </c>
      <c r="BM7" s="31" t="s">
        <v>48</v>
      </c>
      <c r="BN7" s="31" t="s">
        <v>48</v>
      </c>
      <c r="BO7" s="102" t="s">
        <v>48</v>
      </c>
      <c r="BP7" s="27" t="s">
        <v>48</v>
      </c>
      <c r="BQ7" s="27" t="s">
        <v>48</v>
      </c>
      <c r="BR7" s="34" t="s">
        <v>48</v>
      </c>
      <c r="BS7" s="31" t="s">
        <v>48</v>
      </c>
      <c r="BT7" s="31" t="s">
        <v>48</v>
      </c>
      <c r="BU7" s="31" t="s">
        <v>48</v>
      </c>
      <c r="BV7" s="102" t="s">
        <v>48</v>
      </c>
      <c r="BW7" s="27" t="s">
        <v>48</v>
      </c>
      <c r="BX7" s="27" t="s">
        <v>48</v>
      </c>
      <c r="BY7" s="34" t="s">
        <v>48</v>
      </c>
      <c r="BZ7" s="31" t="s">
        <v>48</v>
      </c>
      <c r="CA7" s="31" t="s">
        <v>48</v>
      </c>
      <c r="CB7" s="31" t="s">
        <v>48</v>
      </c>
      <c r="CC7" s="102" t="s">
        <v>48</v>
      </c>
      <c r="CD7" s="27" t="s">
        <v>48</v>
      </c>
      <c r="CE7" s="27" t="s">
        <v>48</v>
      </c>
      <c r="CF7" s="34" t="s">
        <v>48</v>
      </c>
      <c r="CG7" s="31" t="s">
        <v>48</v>
      </c>
      <c r="CH7" s="31" t="s">
        <v>48</v>
      </c>
      <c r="CI7" s="31" t="s">
        <v>48</v>
      </c>
      <c r="CJ7" s="102" t="s">
        <v>48</v>
      </c>
      <c r="CK7" s="27" t="s">
        <v>48</v>
      </c>
      <c r="CL7" s="27" t="s">
        <v>48</v>
      </c>
      <c r="CM7" s="34" t="s">
        <v>48</v>
      </c>
      <c r="CN7" s="31" t="s">
        <v>48</v>
      </c>
      <c r="CO7" s="31" t="s">
        <v>48</v>
      </c>
      <c r="CP7" s="31" t="s">
        <v>48</v>
      </c>
      <c r="CQ7" s="102" t="s">
        <v>48</v>
      </c>
      <c r="CR7" s="27" t="s">
        <v>48</v>
      </c>
      <c r="CS7" s="27" t="s">
        <v>48</v>
      </c>
      <c r="CT7" s="34" t="s">
        <v>48</v>
      </c>
      <c r="CU7" s="31" t="s">
        <v>48</v>
      </c>
      <c r="CV7" s="31" t="s">
        <v>48</v>
      </c>
      <c r="CW7" s="31" t="s">
        <v>48</v>
      </c>
      <c r="CX7" s="102" t="s">
        <v>48</v>
      </c>
      <c r="CY7" s="27" t="s">
        <v>48</v>
      </c>
      <c r="CZ7" s="27" t="s">
        <v>48</v>
      </c>
      <c r="DA7" s="34" t="s">
        <v>48</v>
      </c>
      <c r="DB7" s="31" t="s">
        <v>48</v>
      </c>
      <c r="DC7" s="31" t="s">
        <v>48</v>
      </c>
      <c r="DD7" s="31" t="s">
        <v>48</v>
      </c>
      <c r="DE7" s="102" t="s">
        <v>48</v>
      </c>
      <c r="DF7" s="27" t="s">
        <v>48</v>
      </c>
      <c r="DG7" s="27" t="s">
        <v>48</v>
      </c>
      <c r="DH7" s="34" t="s">
        <v>48</v>
      </c>
      <c r="DI7" s="31" t="s">
        <v>48</v>
      </c>
      <c r="DJ7" s="31" t="s">
        <v>48</v>
      </c>
      <c r="DK7" s="31" t="s">
        <v>48</v>
      </c>
      <c r="DL7" s="102" t="s">
        <v>48</v>
      </c>
      <c r="DM7" s="27" t="s">
        <v>48</v>
      </c>
      <c r="DN7" s="27" t="s">
        <v>48</v>
      </c>
      <c r="DO7" s="34" t="s">
        <v>48</v>
      </c>
      <c r="DP7" s="31" t="s">
        <v>48</v>
      </c>
      <c r="DQ7" s="31" t="s">
        <v>48</v>
      </c>
      <c r="DR7" s="31" t="s">
        <v>48</v>
      </c>
      <c r="DS7" s="102" t="s">
        <v>48</v>
      </c>
      <c r="DT7" s="27" t="s">
        <v>48</v>
      </c>
      <c r="DU7" s="27" t="s">
        <v>48</v>
      </c>
      <c r="DV7" s="34" t="s">
        <v>48</v>
      </c>
      <c r="DW7" s="31" t="s">
        <v>48</v>
      </c>
      <c r="DX7" s="31" t="s">
        <v>48</v>
      </c>
      <c r="DY7" s="30" t="s">
        <v>48</v>
      </c>
      <c r="DZ7" s="29" t="s">
        <v>48</v>
      </c>
      <c r="EA7" s="27" t="s">
        <v>48</v>
      </c>
      <c r="EB7" s="27" t="s">
        <v>48</v>
      </c>
      <c r="EC7" s="34" t="s">
        <v>48</v>
      </c>
      <c r="ED7" s="31" t="s">
        <v>48</v>
      </c>
      <c r="EE7" s="31" t="s">
        <v>48</v>
      </c>
      <c r="EF7" s="32" t="s">
        <v>48</v>
      </c>
      <c r="EG7" s="18">
        <v>1024</v>
      </c>
      <c r="EH7" s="16" t="s">
        <v>95</v>
      </c>
      <c r="EI7" s="22">
        <f>AVERAGE(G7,N7,U7,AB7,AI7,AP7,AW7,BD7,BK7,BR7,BY7,CF7,CM7,CT7,DA7,DH7,DO7,DV7)</f>
        <v>29080.186666666665</v>
      </c>
      <c r="EJ7" s="22">
        <f>EI7*19%</f>
        <v>5525.2354666666661</v>
      </c>
      <c r="EK7" s="22">
        <f>EI7+EJ7</f>
        <v>34605.422133333333</v>
      </c>
      <c r="EL7" s="64">
        <f t="shared" si="3"/>
        <v>35435952.264533333</v>
      </c>
      <c r="EM7" s="9">
        <f>_xlfn.STDEV.P(J7,Q7,X7)</f>
        <v>4825.4466549429153</v>
      </c>
      <c r="EN7" s="10">
        <f t="shared" si="1"/>
        <v>0.13944192434210623</v>
      </c>
      <c r="EP7" s="107"/>
      <c r="EQ7" s="107"/>
      <c r="ER7" s="107"/>
    </row>
    <row r="8" spans="1:148" ht="144" customHeight="1" x14ac:dyDescent="0.35">
      <c r="A8" s="99">
        <v>6</v>
      </c>
      <c r="B8" s="100" t="s">
        <v>85</v>
      </c>
      <c r="C8" s="101" t="s">
        <v>25</v>
      </c>
      <c r="D8" s="16">
        <v>1</v>
      </c>
      <c r="E8" s="16" t="s">
        <v>44</v>
      </c>
      <c r="F8" s="16" t="s">
        <v>12</v>
      </c>
      <c r="G8" s="19">
        <v>16158</v>
      </c>
      <c r="H8" s="17">
        <f t="shared" si="4"/>
        <v>3070.02</v>
      </c>
      <c r="I8" s="17">
        <f t="shared" si="5"/>
        <v>19228.02</v>
      </c>
      <c r="J8" s="17">
        <f t="shared" si="6"/>
        <v>19228.02</v>
      </c>
      <c r="K8" s="16">
        <v>1</v>
      </c>
      <c r="L8" s="16" t="s">
        <v>44</v>
      </c>
      <c r="M8" s="16" t="s">
        <v>12</v>
      </c>
      <c r="N8" s="17">
        <v>15200</v>
      </c>
      <c r="O8" s="17">
        <f t="shared" si="7"/>
        <v>2888</v>
      </c>
      <c r="P8" s="17">
        <f t="shared" si="8"/>
        <v>18088</v>
      </c>
      <c r="Q8" s="17">
        <f t="shared" si="9"/>
        <v>18088</v>
      </c>
      <c r="R8" s="16">
        <v>1</v>
      </c>
      <c r="S8" s="16" t="s">
        <v>44</v>
      </c>
      <c r="T8" s="16" t="s">
        <v>12</v>
      </c>
      <c r="U8" s="17">
        <v>21735.599999999999</v>
      </c>
      <c r="V8" s="17">
        <f t="shared" si="10"/>
        <v>4129.7640000000001</v>
      </c>
      <c r="W8" s="17">
        <f t="shared" si="11"/>
        <v>25865.363999999998</v>
      </c>
      <c r="X8" s="17">
        <f t="shared" si="12"/>
        <v>25865.363999999998</v>
      </c>
      <c r="Y8" s="102" t="s">
        <v>48</v>
      </c>
      <c r="Z8" s="27" t="s">
        <v>48</v>
      </c>
      <c r="AA8" s="27" t="s">
        <v>48</v>
      </c>
      <c r="AB8" s="34" t="s">
        <v>48</v>
      </c>
      <c r="AC8" s="31" t="s">
        <v>48</v>
      </c>
      <c r="AD8" s="31" t="s">
        <v>48</v>
      </c>
      <c r="AE8" s="31" t="s">
        <v>48</v>
      </c>
      <c r="AF8" s="102" t="s">
        <v>48</v>
      </c>
      <c r="AG8" s="27" t="s">
        <v>48</v>
      </c>
      <c r="AH8" s="27" t="s">
        <v>48</v>
      </c>
      <c r="AI8" s="34" t="s">
        <v>48</v>
      </c>
      <c r="AJ8" s="31" t="s">
        <v>48</v>
      </c>
      <c r="AK8" s="31" t="s">
        <v>48</v>
      </c>
      <c r="AL8" s="31" t="s">
        <v>48</v>
      </c>
      <c r="AM8" s="102" t="s">
        <v>48</v>
      </c>
      <c r="AN8" s="27" t="s">
        <v>48</v>
      </c>
      <c r="AO8" s="27" t="s">
        <v>48</v>
      </c>
      <c r="AP8" s="34" t="s">
        <v>48</v>
      </c>
      <c r="AQ8" s="31" t="s">
        <v>48</v>
      </c>
      <c r="AR8" s="31" t="s">
        <v>48</v>
      </c>
      <c r="AS8" s="31" t="s">
        <v>48</v>
      </c>
      <c r="AT8" s="102" t="s">
        <v>48</v>
      </c>
      <c r="AU8" s="27" t="s">
        <v>48</v>
      </c>
      <c r="AV8" s="27" t="s">
        <v>48</v>
      </c>
      <c r="AW8" s="34" t="s">
        <v>48</v>
      </c>
      <c r="AX8" s="31" t="s">
        <v>48</v>
      </c>
      <c r="AY8" s="31" t="s">
        <v>48</v>
      </c>
      <c r="AZ8" s="31" t="s">
        <v>48</v>
      </c>
      <c r="BA8" s="102" t="s">
        <v>48</v>
      </c>
      <c r="BB8" s="27" t="s">
        <v>48</v>
      </c>
      <c r="BC8" s="27" t="s">
        <v>48</v>
      </c>
      <c r="BD8" s="34" t="s">
        <v>48</v>
      </c>
      <c r="BE8" s="31" t="s">
        <v>48</v>
      </c>
      <c r="BF8" s="31" t="s">
        <v>48</v>
      </c>
      <c r="BG8" s="31" t="s">
        <v>48</v>
      </c>
      <c r="BH8" s="102" t="s">
        <v>48</v>
      </c>
      <c r="BI8" s="27" t="s">
        <v>48</v>
      </c>
      <c r="BJ8" s="27" t="s">
        <v>48</v>
      </c>
      <c r="BK8" s="34" t="s">
        <v>48</v>
      </c>
      <c r="BL8" s="31" t="s">
        <v>48</v>
      </c>
      <c r="BM8" s="31" t="s">
        <v>48</v>
      </c>
      <c r="BN8" s="31" t="s">
        <v>48</v>
      </c>
      <c r="BO8" s="102" t="s">
        <v>48</v>
      </c>
      <c r="BP8" s="27" t="s">
        <v>48</v>
      </c>
      <c r="BQ8" s="27" t="s">
        <v>48</v>
      </c>
      <c r="BR8" s="34" t="s">
        <v>48</v>
      </c>
      <c r="BS8" s="31" t="s">
        <v>48</v>
      </c>
      <c r="BT8" s="31" t="s">
        <v>48</v>
      </c>
      <c r="BU8" s="31" t="s">
        <v>48</v>
      </c>
      <c r="BV8" s="102" t="s">
        <v>48</v>
      </c>
      <c r="BW8" s="27" t="s">
        <v>48</v>
      </c>
      <c r="BX8" s="27" t="s">
        <v>48</v>
      </c>
      <c r="BY8" s="34" t="s">
        <v>48</v>
      </c>
      <c r="BZ8" s="31" t="s">
        <v>48</v>
      </c>
      <c r="CA8" s="31" t="s">
        <v>48</v>
      </c>
      <c r="CB8" s="31" t="s">
        <v>48</v>
      </c>
      <c r="CC8" s="102" t="s">
        <v>48</v>
      </c>
      <c r="CD8" s="27" t="s">
        <v>48</v>
      </c>
      <c r="CE8" s="27" t="s">
        <v>48</v>
      </c>
      <c r="CF8" s="34" t="s">
        <v>48</v>
      </c>
      <c r="CG8" s="31" t="s">
        <v>48</v>
      </c>
      <c r="CH8" s="31" t="s">
        <v>48</v>
      </c>
      <c r="CI8" s="31" t="s">
        <v>48</v>
      </c>
      <c r="CJ8" s="102" t="s">
        <v>48</v>
      </c>
      <c r="CK8" s="27" t="s">
        <v>48</v>
      </c>
      <c r="CL8" s="27" t="s">
        <v>48</v>
      </c>
      <c r="CM8" s="34" t="s">
        <v>48</v>
      </c>
      <c r="CN8" s="31" t="s">
        <v>48</v>
      </c>
      <c r="CO8" s="31" t="s">
        <v>48</v>
      </c>
      <c r="CP8" s="31" t="s">
        <v>48</v>
      </c>
      <c r="CQ8" s="102" t="s">
        <v>48</v>
      </c>
      <c r="CR8" s="27" t="s">
        <v>48</v>
      </c>
      <c r="CS8" s="27" t="s">
        <v>48</v>
      </c>
      <c r="CT8" s="34" t="s">
        <v>48</v>
      </c>
      <c r="CU8" s="31" t="s">
        <v>48</v>
      </c>
      <c r="CV8" s="31" t="s">
        <v>48</v>
      </c>
      <c r="CW8" s="31" t="s">
        <v>48</v>
      </c>
      <c r="CX8" s="102" t="s">
        <v>48</v>
      </c>
      <c r="CY8" s="27" t="s">
        <v>48</v>
      </c>
      <c r="CZ8" s="27" t="s">
        <v>48</v>
      </c>
      <c r="DA8" s="34" t="s">
        <v>48</v>
      </c>
      <c r="DB8" s="31" t="s">
        <v>48</v>
      </c>
      <c r="DC8" s="31" t="s">
        <v>48</v>
      </c>
      <c r="DD8" s="31" t="s">
        <v>48</v>
      </c>
      <c r="DE8" s="102" t="s">
        <v>48</v>
      </c>
      <c r="DF8" s="27" t="s">
        <v>48</v>
      </c>
      <c r="DG8" s="27" t="s">
        <v>48</v>
      </c>
      <c r="DH8" s="34" t="s">
        <v>48</v>
      </c>
      <c r="DI8" s="31" t="s">
        <v>48</v>
      </c>
      <c r="DJ8" s="31" t="s">
        <v>48</v>
      </c>
      <c r="DK8" s="31" t="s">
        <v>48</v>
      </c>
      <c r="DL8" s="102" t="s">
        <v>48</v>
      </c>
      <c r="DM8" s="27" t="s">
        <v>48</v>
      </c>
      <c r="DN8" s="27" t="s">
        <v>48</v>
      </c>
      <c r="DO8" s="34" t="s">
        <v>48</v>
      </c>
      <c r="DP8" s="31" t="s">
        <v>48</v>
      </c>
      <c r="DQ8" s="31" t="s">
        <v>48</v>
      </c>
      <c r="DR8" s="31" t="s">
        <v>48</v>
      </c>
      <c r="DS8" s="102" t="s">
        <v>48</v>
      </c>
      <c r="DT8" s="27" t="s">
        <v>48</v>
      </c>
      <c r="DU8" s="27" t="s">
        <v>48</v>
      </c>
      <c r="DV8" s="34" t="s">
        <v>48</v>
      </c>
      <c r="DW8" s="31" t="s">
        <v>48</v>
      </c>
      <c r="DX8" s="31" t="s">
        <v>48</v>
      </c>
      <c r="DY8" s="30" t="s">
        <v>48</v>
      </c>
      <c r="DZ8" s="29" t="s">
        <v>48</v>
      </c>
      <c r="EA8" s="27" t="s">
        <v>48</v>
      </c>
      <c r="EB8" s="27" t="s">
        <v>48</v>
      </c>
      <c r="EC8" s="34" t="s">
        <v>48</v>
      </c>
      <c r="ED8" s="31" t="s">
        <v>48</v>
      </c>
      <c r="EE8" s="31" t="s">
        <v>48</v>
      </c>
      <c r="EF8" s="32" t="s">
        <v>48</v>
      </c>
      <c r="EG8" s="18">
        <v>1024</v>
      </c>
      <c r="EH8" s="16" t="s">
        <v>95</v>
      </c>
      <c r="EI8" s="22">
        <f t="shared" si="2"/>
        <v>17697.866666666665</v>
      </c>
      <c r="EJ8" s="22">
        <f t="shared" si="0"/>
        <v>3362.5946666666664</v>
      </c>
      <c r="EK8" s="22">
        <f t="shared" ref="EK8:EK9" si="13">EI8+EJ8</f>
        <v>21060.461333333333</v>
      </c>
      <c r="EL8" s="64">
        <f t="shared" si="3"/>
        <v>21565912.405333333</v>
      </c>
      <c r="EM8" s="9">
        <f>_xlfn.STDEV.P(J8,Q8,X8)</f>
        <v>3429.3078628400817</v>
      </c>
      <c r="EN8" s="10">
        <f t="shared" si="1"/>
        <v>0.16283156425506989</v>
      </c>
      <c r="EP8" s="107"/>
      <c r="EQ8" s="107"/>
      <c r="ER8" s="107"/>
    </row>
    <row r="9" spans="1:148" ht="227.5" customHeight="1" x14ac:dyDescent="0.35">
      <c r="A9" s="99">
        <v>7</v>
      </c>
      <c r="B9" s="100" t="s">
        <v>26</v>
      </c>
      <c r="C9" s="105" t="s">
        <v>27</v>
      </c>
      <c r="D9" s="16">
        <v>1</v>
      </c>
      <c r="E9" s="16" t="s">
        <v>44</v>
      </c>
      <c r="F9" s="16" t="s">
        <v>12</v>
      </c>
      <c r="G9" s="19">
        <v>182000</v>
      </c>
      <c r="H9" s="17">
        <f t="shared" si="4"/>
        <v>34580</v>
      </c>
      <c r="I9" s="17">
        <f t="shared" si="5"/>
        <v>216580</v>
      </c>
      <c r="J9" s="17">
        <f t="shared" si="6"/>
        <v>216580</v>
      </c>
      <c r="K9" s="16">
        <v>1</v>
      </c>
      <c r="L9" s="16" t="s">
        <v>44</v>
      </c>
      <c r="M9" s="16" t="s">
        <v>12</v>
      </c>
      <c r="N9" s="17">
        <v>200000</v>
      </c>
      <c r="O9" s="17">
        <f t="shared" si="7"/>
        <v>38000</v>
      </c>
      <c r="P9" s="17">
        <f t="shared" si="8"/>
        <v>238000</v>
      </c>
      <c r="Q9" s="17">
        <f t="shared" si="9"/>
        <v>238000</v>
      </c>
      <c r="R9" s="16">
        <v>1</v>
      </c>
      <c r="S9" s="16" t="s">
        <v>44</v>
      </c>
      <c r="T9" s="16" t="s">
        <v>12</v>
      </c>
      <c r="U9" s="17">
        <v>244826.4</v>
      </c>
      <c r="V9" s="17">
        <f t="shared" si="10"/>
        <v>46517.015999999996</v>
      </c>
      <c r="W9" s="17">
        <f t="shared" si="11"/>
        <v>291343.41599999997</v>
      </c>
      <c r="X9" s="17">
        <f t="shared" si="12"/>
        <v>291343.41599999997</v>
      </c>
      <c r="Y9" s="102" t="s">
        <v>48</v>
      </c>
      <c r="Z9" s="27" t="s">
        <v>48</v>
      </c>
      <c r="AA9" s="27" t="s">
        <v>48</v>
      </c>
      <c r="AB9" s="34" t="s">
        <v>48</v>
      </c>
      <c r="AC9" s="31" t="s">
        <v>48</v>
      </c>
      <c r="AD9" s="31" t="s">
        <v>48</v>
      </c>
      <c r="AE9" s="31" t="s">
        <v>48</v>
      </c>
      <c r="AF9" s="102" t="s">
        <v>48</v>
      </c>
      <c r="AG9" s="27" t="s">
        <v>48</v>
      </c>
      <c r="AH9" s="27" t="s">
        <v>48</v>
      </c>
      <c r="AI9" s="34" t="s">
        <v>48</v>
      </c>
      <c r="AJ9" s="31" t="s">
        <v>48</v>
      </c>
      <c r="AK9" s="31" t="s">
        <v>48</v>
      </c>
      <c r="AL9" s="31" t="s">
        <v>48</v>
      </c>
      <c r="AM9" s="102" t="s">
        <v>48</v>
      </c>
      <c r="AN9" s="27" t="s">
        <v>48</v>
      </c>
      <c r="AO9" s="27" t="s">
        <v>48</v>
      </c>
      <c r="AP9" s="34" t="s">
        <v>48</v>
      </c>
      <c r="AQ9" s="31" t="s">
        <v>48</v>
      </c>
      <c r="AR9" s="31" t="s">
        <v>48</v>
      </c>
      <c r="AS9" s="31" t="s">
        <v>48</v>
      </c>
      <c r="AT9" s="102" t="s">
        <v>48</v>
      </c>
      <c r="AU9" s="27" t="s">
        <v>48</v>
      </c>
      <c r="AV9" s="27" t="s">
        <v>48</v>
      </c>
      <c r="AW9" s="34" t="s">
        <v>48</v>
      </c>
      <c r="AX9" s="31" t="s">
        <v>48</v>
      </c>
      <c r="AY9" s="31" t="s">
        <v>48</v>
      </c>
      <c r="AZ9" s="31" t="s">
        <v>48</v>
      </c>
      <c r="BA9" s="102" t="s">
        <v>48</v>
      </c>
      <c r="BB9" s="27" t="s">
        <v>48</v>
      </c>
      <c r="BC9" s="27" t="s">
        <v>48</v>
      </c>
      <c r="BD9" s="34" t="s">
        <v>48</v>
      </c>
      <c r="BE9" s="31" t="s">
        <v>48</v>
      </c>
      <c r="BF9" s="31" t="s">
        <v>48</v>
      </c>
      <c r="BG9" s="31" t="s">
        <v>48</v>
      </c>
      <c r="BH9" s="102" t="s">
        <v>48</v>
      </c>
      <c r="BI9" s="27" t="s">
        <v>48</v>
      </c>
      <c r="BJ9" s="27" t="s">
        <v>48</v>
      </c>
      <c r="BK9" s="34" t="s">
        <v>48</v>
      </c>
      <c r="BL9" s="31" t="s">
        <v>48</v>
      </c>
      <c r="BM9" s="31" t="s">
        <v>48</v>
      </c>
      <c r="BN9" s="31" t="s">
        <v>48</v>
      </c>
      <c r="BO9" s="102" t="s">
        <v>48</v>
      </c>
      <c r="BP9" s="27" t="s">
        <v>48</v>
      </c>
      <c r="BQ9" s="27" t="s">
        <v>48</v>
      </c>
      <c r="BR9" s="34" t="s">
        <v>48</v>
      </c>
      <c r="BS9" s="31" t="s">
        <v>48</v>
      </c>
      <c r="BT9" s="31" t="s">
        <v>48</v>
      </c>
      <c r="BU9" s="31" t="s">
        <v>48</v>
      </c>
      <c r="BV9" s="102" t="s">
        <v>48</v>
      </c>
      <c r="BW9" s="27" t="s">
        <v>48</v>
      </c>
      <c r="BX9" s="27" t="s">
        <v>48</v>
      </c>
      <c r="BY9" s="34" t="s">
        <v>48</v>
      </c>
      <c r="BZ9" s="31" t="s">
        <v>48</v>
      </c>
      <c r="CA9" s="31" t="s">
        <v>48</v>
      </c>
      <c r="CB9" s="31" t="s">
        <v>48</v>
      </c>
      <c r="CC9" s="102" t="s">
        <v>48</v>
      </c>
      <c r="CD9" s="27" t="s">
        <v>48</v>
      </c>
      <c r="CE9" s="27" t="s">
        <v>48</v>
      </c>
      <c r="CF9" s="34" t="s">
        <v>48</v>
      </c>
      <c r="CG9" s="31" t="s">
        <v>48</v>
      </c>
      <c r="CH9" s="31" t="s">
        <v>48</v>
      </c>
      <c r="CI9" s="31" t="s">
        <v>48</v>
      </c>
      <c r="CJ9" s="102" t="s">
        <v>48</v>
      </c>
      <c r="CK9" s="27" t="s">
        <v>48</v>
      </c>
      <c r="CL9" s="27" t="s">
        <v>48</v>
      </c>
      <c r="CM9" s="34" t="s">
        <v>48</v>
      </c>
      <c r="CN9" s="31" t="s">
        <v>48</v>
      </c>
      <c r="CO9" s="31" t="s">
        <v>48</v>
      </c>
      <c r="CP9" s="31" t="s">
        <v>48</v>
      </c>
      <c r="CQ9" s="102" t="s">
        <v>48</v>
      </c>
      <c r="CR9" s="27" t="s">
        <v>48</v>
      </c>
      <c r="CS9" s="27" t="s">
        <v>48</v>
      </c>
      <c r="CT9" s="34" t="s">
        <v>48</v>
      </c>
      <c r="CU9" s="31" t="s">
        <v>48</v>
      </c>
      <c r="CV9" s="31" t="s">
        <v>48</v>
      </c>
      <c r="CW9" s="31" t="s">
        <v>48</v>
      </c>
      <c r="CX9" s="102" t="s">
        <v>48</v>
      </c>
      <c r="CY9" s="27" t="s">
        <v>48</v>
      </c>
      <c r="CZ9" s="27" t="s">
        <v>48</v>
      </c>
      <c r="DA9" s="34" t="s">
        <v>48</v>
      </c>
      <c r="DB9" s="31" t="s">
        <v>48</v>
      </c>
      <c r="DC9" s="31" t="s">
        <v>48</v>
      </c>
      <c r="DD9" s="31" t="s">
        <v>48</v>
      </c>
      <c r="DE9" s="102" t="s">
        <v>48</v>
      </c>
      <c r="DF9" s="27" t="s">
        <v>48</v>
      </c>
      <c r="DG9" s="27" t="s">
        <v>48</v>
      </c>
      <c r="DH9" s="34" t="s">
        <v>48</v>
      </c>
      <c r="DI9" s="31" t="s">
        <v>48</v>
      </c>
      <c r="DJ9" s="31" t="s">
        <v>48</v>
      </c>
      <c r="DK9" s="31" t="s">
        <v>48</v>
      </c>
      <c r="DL9" s="102" t="s">
        <v>48</v>
      </c>
      <c r="DM9" s="27" t="s">
        <v>48</v>
      </c>
      <c r="DN9" s="27" t="s">
        <v>48</v>
      </c>
      <c r="DO9" s="34" t="s">
        <v>48</v>
      </c>
      <c r="DP9" s="31" t="s">
        <v>48</v>
      </c>
      <c r="DQ9" s="31" t="s">
        <v>48</v>
      </c>
      <c r="DR9" s="31" t="s">
        <v>48</v>
      </c>
      <c r="DS9" s="102" t="s">
        <v>48</v>
      </c>
      <c r="DT9" s="27" t="s">
        <v>48</v>
      </c>
      <c r="DU9" s="27" t="s">
        <v>48</v>
      </c>
      <c r="DV9" s="34" t="s">
        <v>48</v>
      </c>
      <c r="DW9" s="31" t="s">
        <v>48</v>
      </c>
      <c r="DX9" s="31" t="s">
        <v>48</v>
      </c>
      <c r="DY9" s="30" t="s">
        <v>48</v>
      </c>
      <c r="DZ9" s="29" t="s">
        <v>48</v>
      </c>
      <c r="EA9" s="27" t="s">
        <v>48</v>
      </c>
      <c r="EB9" s="27" t="s">
        <v>48</v>
      </c>
      <c r="EC9" s="34" t="s">
        <v>48</v>
      </c>
      <c r="ED9" s="31" t="s">
        <v>48</v>
      </c>
      <c r="EE9" s="31" t="s">
        <v>48</v>
      </c>
      <c r="EF9" s="32" t="s">
        <v>48</v>
      </c>
      <c r="EG9" s="18">
        <v>4</v>
      </c>
      <c r="EH9" s="16" t="s">
        <v>95</v>
      </c>
      <c r="EI9" s="22">
        <f t="shared" si="2"/>
        <v>208942.13333333333</v>
      </c>
      <c r="EJ9" s="22">
        <f t="shared" si="0"/>
        <v>39699.005333333334</v>
      </c>
      <c r="EK9" s="22">
        <f t="shared" si="13"/>
        <v>248641.13866666667</v>
      </c>
      <c r="EL9" s="64">
        <f t="shared" si="3"/>
        <v>994564.55466666666</v>
      </c>
      <c r="EM9" s="9">
        <f>_xlfn.STDEV.P(J9,Q9,X9)</f>
        <v>31435.833768590488</v>
      </c>
      <c r="EN9" s="10">
        <f t="shared" si="1"/>
        <v>0.12643054137044474</v>
      </c>
      <c r="EP9" s="107"/>
      <c r="EQ9" s="107"/>
      <c r="ER9" s="107"/>
    </row>
    <row r="10" spans="1:148" ht="161.5" customHeight="1" x14ac:dyDescent="0.35">
      <c r="A10" s="99">
        <v>8</v>
      </c>
      <c r="B10" s="100" t="s">
        <v>79</v>
      </c>
      <c r="C10" s="101" t="s">
        <v>102</v>
      </c>
      <c r="D10" s="102" t="s">
        <v>48</v>
      </c>
      <c r="E10" s="27" t="s">
        <v>48</v>
      </c>
      <c r="F10" s="27" t="s">
        <v>48</v>
      </c>
      <c r="G10" s="34" t="s">
        <v>48</v>
      </c>
      <c r="H10" s="31" t="s">
        <v>48</v>
      </c>
      <c r="I10" s="31" t="s">
        <v>48</v>
      </c>
      <c r="J10" s="31" t="s">
        <v>48</v>
      </c>
      <c r="K10" s="102" t="s">
        <v>48</v>
      </c>
      <c r="L10" s="27" t="s">
        <v>48</v>
      </c>
      <c r="M10" s="27" t="s">
        <v>48</v>
      </c>
      <c r="N10" s="34" t="s">
        <v>48</v>
      </c>
      <c r="O10" s="31" t="s">
        <v>48</v>
      </c>
      <c r="P10" s="31" t="s">
        <v>48</v>
      </c>
      <c r="Q10" s="31" t="s">
        <v>48</v>
      </c>
      <c r="R10" s="102" t="s">
        <v>48</v>
      </c>
      <c r="S10" s="27" t="s">
        <v>48</v>
      </c>
      <c r="T10" s="27" t="s">
        <v>48</v>
      </c>
      <c r="U10" s="34" t="s">
        <v>48</v>
      </c>
      <c r="V10" s="31" t="s">
        <v>48</v>
      </c>
      <c r="W10" s="31" t="s">
        <v>48</v>
      </c>
      <c r="X10" s="31" t="s">
        <v>48</v>
      </c>
      <c r="Y10" s="102" t="s">
        <v>48</v>
      </c>
      <c r="Z10" s="27" t="s">
        <v>48</v>
      </c>
      <c r="AA10" s="27" t="s">
        <v>48</v>
      </c>
      <c r="AB10" s="34" t="s">
        <v>48</v>
      </c>
      <c r="AC10" s="31" t="s">
        <v>48</v>
      </c>
      <c r="AD10" s="31" t="s">
        <v>48</v>
      </c>
      <c r="AE10" s="31" t="s">
        <v>48</v>
      </c>
      <c r="AF10" s="102" t="s">
        <v>48</v>
      </c>
      <c r="AG10" s="27" t="s">
        <v>48</v>
      </c>
      <c r="AH10" s="27" t="s">
        <v>48</v>
      </c>
      <c r="AI10" s="34" t="s">
        <v>48</v>
      </c>
      <c r="AJ10" s="31" t="s">
        <v>48</v>
      </c>
      <c r="AK10" s="31" t="s">
        <v>48</v>
      </c>
      <c r="AL10" s="31" t="s">
        <v>48</v>
      </c>
      <c r="AM10" s="102" t="s">
        <v>48</v>
      </c>
      <c r="AN10" s="27" t="s">
        <v>48</v>
      </c>
      <c r="AO10" s="27" t="s">
        <v>48</v>
      </c>
      <c r="AP10" s="34" t="s">
        <v>48</v>
      </c>
      <c r="AQ10" s="31" t="s">
        <v>48</v>
      </c>
      <c r="AR10" s="31" t="s">
        <v>48</v>
      </c>
      <c r="AS10" s="31" t="s">
        <v>48</v>
      </c>
      <c r="AT10" s="102" t="s">
        <v>48</v>
      </c>
      <c r="AU10" s="27" t="s">
        <v>48</v>
      </c>
      <c r="AV10" s="27" t="s">
        <v>48</v>
      </c>
      <c r="AW10" s="34" t="s">
        <v>48</v>
      </c>
      <c r="AX10" s="31" t="s">
        <v>48</v>
      </c>
      <c r="AY10" s="31" t="s">
        <v>48</v>
      </c>
      <c r="AZ10" s="31" t="s">
        <v>48</v>
      </c>
      <c r="BA10" s="102" t="s">
        <v>48</v>
      </c>
      <c r="BB10" s="27" t="s">
        <v>48</v>
      </c>
      <c r="BC10" s="27" t="s">
        <v>48</v>
      </c>
      <c r="BD10" s="34" t="s">
        <v>48</v>
      </c>
      <c r="BE10" s="31" t="s">
        <v>48</v>
      </c>
      <c r="BF10" s="31" t="s">
        <v>48</v>
      </c>
      <c r="BG10" s="31" t="s">
        <v>48</v>
      </c>
      <c r="BH10" s="16">
        <v>1</v>
      </c>
      <c r="BI10" s="16" t="s">
        <v>44</v>
      </c>
      <c r="BJ10" s="16" t="s">
        <v>12</v>
      </c>
      <c r="BK10" s="19">
        <v>11800</v>
      </c>
      <c r="BL10" s="17">
        <f>BK10*19%</f>
        <v>2242</v>
      </c>
      <c r="BM10" s="17">
        <f>BK10+BL10</f>
        <v>14042</v>
      </c>
      <c r="BN10" s="17">
        <f>BH10*BM10</f>
        <v>14042</v>
      </c>
      <c r="BO10" s="16">
        <v>1</v>
      </c>
      <c r="BP10" s="16" t="s">
        <v>44</v>
      </c>
      <c r="BQ10" s="16" t="s">
        <v>12</v>
      </c>
      <c r="BR10" s="17">
        <v>11587</v>
      </c>
      <c r="BS10" s="17">
        <f>BR10*19%</f>
        <v>2201.5300000000002</v>
      </c>
      <c r="BT10" s="17">
        <f>BR10+BS10</f>
        <v>13788.53</v>
      </c>
      <c r="BU10" s="17">
        <f>BO10*BT10</f>
        <v>13788.53</v>
      </c>
      <c r="BV10" s="16">
        <v>1</v>
      </c>
      <c r="BW10" s="16" t="s">
        <v>44</v>
      </c>
      <c r="BX10" s="16" t="s">
        <v>12</v>
      </c>
      <c r="BY10" s="17">
        <v>13868</v>
      </c>
      <c r="BZ10" s="17">
        <f>BY10*19%</f>
        <v>2634.92</v>
      </c>
      <c r="CA10" s="17">
        <f>BY10+BZ10</f>
        <v>16502.919999999998</v>
      </c>
      <c r="CB10" s="17">
        <f>BV10*CA10</f>
        <v>16502.919999999998</v>
      </c>
      <c r="CC10" s="102" t="s">
        <v>48</v>
      </c>
      <c r="CD10" s="27" t="s">
        <v>48</v>
      </c>
      <c r="CE10" s="27" t="s">
        <v>48</v>
      </c>
      <c r="CF10" s="34" t="s">
        <v>48</v>
      </c>
      <c r="CG10" s="31" t="s">
        <v>48</v>
      </c>
      <c r="CH10" s="31" t="s">
        <v>48</v>
      </c>
      <c r="CI10" s="31" t="s">
        <v>48</v>
      </c>
      <c r="CJ10" s="102" t="s">
        <v>48</v>
      </c>
      <c r="CK10" s="27" t="s">
        <v>48</v>
      </c>
      <c r="CL10" s="27" t="s">
        <v>48</v>
      </c>
      <c r="CM10" s="34" t="s">
        <v>48</v>
      </c>
      <c r="CN10" s="31" t="s">
        <v>48</v>
      </c>
      <c r="CO10" s="31" t="s">
        <v>48</v>
      </c>
      <c r="CP10" s="31" t="s">
        <v>48</v>
      </c>
      <c r="CQ10" s="102" t="s">
        <v>48</v>
      </c>
      <c r="CR10" s="27" t="s">
        <v>48</v>
      </c>
      <c r="CS10" s="27" t="s">
        <v>48</v>
      </c>
      <c r="CT10" s="34" t="s">
        <v>48</v>
      </c>
      <c r="CU10" s="31" t="s">
        <v>48</v>
      </c>
      <c r="CV10" s="31" t="s">
        <v>48</v>
      </c>
      <c r="CW10" s="31" t="s">
        <v>48</v>
      </c>
      <c r="CX10" s="102" t="s">
        <v>48</v>
      </c>
      <c r="CY10" s="27" t="s">
        <v>48</v>
      </c>
      <c r="CZ10" s="27" t="s">
        <v>48</v>
      </c>
      <c r="DA10" s="34" t="s">
        <v>48</v>
      </c>
      <c r="DB10" s="31" t="s">
        <v>48</v>
      </c>
      <c r="DC10" s="31" t="s">
        <v>48</v>
      </c>
      <c r="DD10" s="31" t="s">
        <v>48</v>
      </c>
      <c r="DE10" s="102" t="s">
        <v>48</v>
      </c>
      <c r="DF10" s="27" t="s">
        <v>48</v>
      </c>
      <c r="DG10" s="27" t="s">
        <v>48</v>
      </c>
      <c r="DH10" s="34" t="s">
        <v>48</v>
      </c>
      <c r="DI10" s="31" t="s">
        <v>48</v>
      </c>
      <c r="DJ10" s="31" t="s">
        <v>48</v>
      </c>
      <c r="DK10" s="31" t="s">
        <v>48</v>
      </c>
      <c r="DL10" s="102" t="s">
        <v>48</v>
      </c>
      <c r="DM10" s="27" t="s">
        <v>48</v>
      </c>
      <c r="DN10" s="27" t="s">
        <v>48</v>
      </c>
      <c r="DO10" s="34" t="s">
        <v>48</v>
      </c>
      <c r="DP10" s="31" t="s">
        <v>48</v>
      </c>
      <c r="DQ10" s="31" t="s">
        <v>48</v>
      </c>
      <c r="DR10" s="31" t="s">
        <v>48</v>
      </c>
      <c r="DS10" s="102" t="s">
        <v>48</v>
      </c>
      <c r="DT10" s="27" t="s">
        <v>48</v>
      </c>
      <c r="DU10" s="27" t="s">
        <v>48</v>
      </c>
      <c r="DV10" s="34" t="s">
        <v>48</v>
      </c>
      <c r="DW10" s="31" t="s">
        <v>48</v>
      </c>
      <c r="DX10" s="31" t="s">
        <v>48</v>
      </c>
      <c r="DY10" s="30" t="s">
        <v>48</v>
      </c>
      <c r="DZ10" s="29" t="s">
        <v>48</v>
      </c>
      <c r="EA10" s="27" t="s">
        <v>48</v>
      </c>
      <c r="EB10" s="27" t="s">
        <v>48</v>
      </c>
      <c r="EC10" s="34" t="s">
        <v>48</v>
      </c>
      <c r="ED10" s="31" t="s">
        <v>48</v>
      </c>
      <c r="EE10" s="31" t="s">
        <v>48</v>
      </c>
      <c r="EF10" s="32" t="s">
        <v>48</v>
      </c>
      <c r="EG10" s="18">
        <v>1024</v>
      </c>
      <c r="EH10" s="16" t="s">
        <v>95</v>
      </c>
      <c r="EI10" s="22">
        <f t="shared" si="2"/>
        <v>12418.333333333334</v>
      </c>
      <c r="EJ10" s="22">
        <f>EI10*19%</f>
        <v>2359.4833333333336</v>
      </c>
      <c r="EK10" s="22">
        <f>EI10+EJ10</f>
        <v>14777.816666666668</v>
      </c>
      <c r="EL10" s="22">
        <f t="shared" si="3"/>
        <v>15132484.266666668</v>
      </c>
      <c r="EM10" s="9">
        <f>_xlfn.STDEV.P(BN10,BU10,CB10)</f>
        <v>1224.2134599361691</v>
      </c>
      <c r="EN10" s="10">
        <f t="shared" si="1"/>
        <v>8.2841294323101569E-2</v>
      </c>
      <c r="EO10" s="53"/>
      <c r="EP10" s="107"/>
      <c r="EQ10" s="107"/>
      <c r="ER10" s="107"/>
    </row>
    <row r="11" spans="1:148" ht="279" x14ac:dyDescent="0.35">
      <c r="A11" s="99">
        <v>9</v>
      </c>
      <c r="B11" s="27" t="s">
        <v>28</v>
      </c>
      <c r="C11" s="40" t="s">
        <v>57</v>
      </c>
      <c r="D11" s="102" t="s">
        <v>48</v>
      </c>
      <c r="E11" s="27" t="s">
        <v>48</v>
      </c>
      <c r="F11" s="27" t="s">
        <v>48</v>
      </c>
      <c r="G11" s="34" t="s">
        <v>48</v>
      </c>
      <c r="H11" s="31" t="s">
        <v>48</v>
      </c>
      <c r="I11" s="31" t="s">
        <v>48</v>
      </c>
      <c r="J11" s="31" t="s">
        <v>48</v>
      </c>
      <c r="K11" s="16">
        <v>1</v>
      </c>
      <c r="L11" s="16" t="s">
        <v>44</v>
      </c>
      <c r="M11" s="16" t="s">
        <v>12</v>
      </c>
      <c r="N11" s="17">
        <v>478800</v>
      </c>
      <c r="O11" s="17">
        <f>N11*19%</f>
        <v>90972</v>
      </c>
      <c r="P11" s="17">
        <f>N11+O11</f>
        <v>569772</v>
      </c>
      <c r="Q11" s="17">
        <f>K11*P11</f>
        <v>569772</v>
      </c>
      <c r="R11" s="16">
        <v>1</v>
      </c>
      <c r="S11" s="16" t="s">
        <v>44</v>
      </c>
      <c r="T11" s="16" t="s">
        <v>12</v>
      </c>
      <c r="U11" s="17">
        <v>430000</v>
      </c>
      <c r="V11" s="17">
        <f>U11*19%</f>
        <v>81700</v>
      </c>
      <c r="W11" s="17">
        <f>U11+V11</f>
        <v>511700</v>
      </c>
      <c r="X11" s="17">
        <f t="shared" ref="X11" si="14">R11*W11</f>
        <v>511700</v>
      </c>
      <c r="Y11" s="102" t="s">
        <v>48</v>
      </c>
      <c r="Z11" s="27" t="s">
        <v>48</v>
      </c>
      <c r="AA11" s="27" t="s">
        <v>48</v>
      </c>
      <c r="AB11" s="34" t="s">
        <v>48</v>
      </c>
      <c r="AC11" s="31" t="s">
        <v>48</v>
      </c>
      <c r="AD11" s="31" t="s">
        <v>48</v>
      </c>
      <c r="AE11" s="31" t="s">
        <v>48</v>
      </c>
      <c r="AF11" s="16">
        <v>1</v>
      </c>
      <c r="AG11" s="16" t="s">
        <v>44</v>
      </c>
      <c r="AH11" s="16" t="s">
        <v>12</v>
      </c>
      <c r="AI11" s="17">
        <v>521700</v>
      </c>
      <c r="AJ11" s="17">
        <f>AI11*19%</f>
        <v>99123</v>
      </c>
      <c r="AK11" s="17">
        <f>AI11+AJ11</f>
        <v>620823</v>
      </c>
      <c r="AL11" s="17">
        <f>AF11*AK11</f>
        <v>620823</v>
      </c>
      <c r="AM11" s="102" t="s">
        <v>48</v>
      </c>
      <c r="AN11" s="27" t="s">
        <v>48</v>
      </c>
      <c r="AO11" s="27" t="s">
        <v>48</v>
      </c>
      <c r="AP11" s="34" t="s">
        <v>48</v>
      </c>
      <c r="AQ11" s="31" t="s">
        <v>48</v>
      </c>
      <c r="AR11" s="31" t="s">
        <v>48</v>
      </c>
      <c r="AS11" s="31" t="s">
        <v>48</v>
      </c>
      <c r="AT11" s="102" t="s">
        <v>48</v>
      </c>
      <c r="AU11" s="27" t="s">
        <v>48</v>
      </c>
      <c r="AV11" s="27" t="s">
        <v>48</v>
      </c>
      <c r="AW11" s="34" t="s">
        <v>48</v>
      </c>
      <c r="AX11" s="31" t="s">
        <v>48</v>
      </c>
      <c r="AY11" s="31" t="s">
        <v>48</v>
      </c>
      <c r="AZ11" s="31" t="s">
        <v>48</v>
      </c>
      <c r="BA11" s="102" t="s">
        <v>48</v>
      </c>
      <c r="BB11" s="27" t="s">
        <v>48</v>
      </c>
      <c r="BC11" s="27" t="s">
        <v>48</v>
      </c>
      <c r="BD11" s="34" t="s">
        <v>48</v>
      </c>
      <c r="BE11" s="31" t="s">
        <v>48</v>
      </c>
      <c r="BF11" s="31" t="s">
        <v>48</v>
      </c>
      <c r="BG11" s="31" t="s">
        <v>48</v>
      </c>
      <c r="BH11" s="102" t="s">
        <v>48</v>
      </c>
      <c r="BI11" s="27" t="s">
        <v>48</v>
      </c>
      <c r="BJ11" s="27" t="s">
        <v>48</v>
      </c>
      <c r="BK11" s="34" t="s">
        <v>48</v>
      </c>
      <c r="BL11" s="31" t="s">
        <v>48</v>
      </c>
      <c r="BM11" s="31" t="s">
        <v>48</v>
      </c>
      <c r="BN11" s="31" t="s">
        <v>48</v>
      </c>
      <c r="BO11" s="102" t="s">
        <v>48</v>
      </c>
      <c r="BP11" s="27" t="s">
        <v>48</v>
      </c>
      <c r="BQ11" s="27" t="s">
        <v>48</v>
      </c>
      <c r="BR11" s="34" t="s">
        <v>48</v>
      </c>
      <c r="BS11" s="31" t="s">
        <v>48</v>
      </c>
      <c r="BT11" s="31" t="s">
        <v>48</v>
      </c>
      <c r="BU11" s="31" t="s">
        <v>48</v>
      </c>
      <c r="BV11" s="102" t="s">
        <v>48</v>
      </c>
      <c r="BW11" s="27" t="s">
        <v>48</v>
      </c>
      <c r="BX11" s="27" t="s">
        <v>48</v>
      </c>
      <c r="BY11" s="34" t="s">
        <v>48</v>
      </c>
      <c r="BZ11" s="31" t="s">
        <v>48</v>
      </c>
      <c r="CA11" s="31" t="s">
        <v>48</v>
      </c>
      <c r="CB11" s="31" t="s">
        <v>48</v>
      </c>
      <c r="CC11" s="102" t="s">
        <v>48</v>
      </c>
      <c r="CD11" s="27" t="s">
        <v>48</v>
      </c>
      <c r="CE11" s="27" t="s">
        <v>48</v>
      </c>
      <c r="CF11" s="34" t="s">
        <v>48</v>
      </c>
      <c r="CG11" s="31" t="s">
        <v>48</v>
      </c>
      <c r="CH11" s="31" t="s">
        <v>48</v>
      </c>
      <c r="CI11" s="31" t="s">
        <v>48</v>
      </c>
      <c r="CJ11" s="102" t="s">
        <v>48</v>
      </c>
      <c r="CK11" s="27" t="s">
        <v>48</v>
      </c>
      <c r="CL11" s="27" t="s">
        <v>48</v>
      </c>
      <c r="CM11" s="34" t="s">
        <v>48</v>
      </c>
      <c r="CN11" s="31" t="s">
        <v>48</v>
      </c>
      <c r="CO11" s="31" t="s">
        <v>48</v>
      </c>
      <c r="CP11" s="31" t="s">
        <v>48</v>
      </c>
      <c r="CQ11" s="102" t="s">
        <v>48</v>
      </c>
      <c r="CR11" s="27" t="s">
        <v>48</v>
      </c>
      <c r="CS11" s="27" t="s">
        <v>48</v>
      </c>
      <c r="CT11" s="34" t="s">
        <v>48</v>
      </c>
      <c r="CU11" s="31" t="s">
        <v>48</v>
      </c>
      <c r="CV11" s="31" t="s">
        <v>48</v>
      </c>
      <c r="CW11" s="31" t="s">
        <v>48</v>
      </c>
      <c r="CX11" s="102" t="s">
        <v>48</v>
      </c>
      <c r="CY11" s="27" t="s">
        <v>48</v>
      </c>
      <c r="CZ11" s="27" t="s">
        <v>48</v>
      </c>
      <c r="DA11" s="34" t="s">
        <v>48</v>
      </c>
      <c r="DB11" s="31" t="s">
        <v>48</v>
      </c>
      <c r="DC11" s="31" t="s">
        <v>48</v>
      </c>
      <c r="DD11" s="31" t="s">
        <v>48</v>
      </c>
      <c r="DE11" s="102" t="s">
        <v>48</v>
      </c>
      <c r="DF11" s="27" t="s">
        <v>48</v>
      </c>
      <c r="DG11" s="27" t="s">
        <v>48</v>
      </c>
      <c r="DH11" s="34" t="s">
        <v>48</v>
      </c>
      <c r="DI11" s="31" t="s">
        <v>48</v>
      </c>
      <c r="DJ11" s="31" t="s">
        <v>48</v>
      </c>
      <c r="DK11" s="31" t="s">
        <v>48</v>
      </c>
      <c r="DL11" s="102" t="s">
        <v>48</v>
      </c>
      <c r="DM11" s="27" t="s">
        <v>48</v>
      </c>
      <c r="DN11" s="27" t="s">
        <v>48</v>
      </c>
      <c r="DO11" s="34" t="s">
        <v>48</v>
      </c>
      <c r="DP11" s="31" t="s">
        <v>48</v>
      </c>
      <c r="DQ11" s="31" t="s">
        <v>48</v>
      </c>
      <c r="DR11" s="31" t="s">
        <v>48</v>
      </c>
      <c r="DS11" s="102" t="s">
        <v>48</v>
      </c>
      <c r="DT11" s="27" t="s">
        <v>48</v>
      </c>
      <c r="DU11" s="27" t="s">
        <v>48</v>
      </c>
      <c r="DV11" s="34" t="s">
        <v>48</v>
      </c>
      <c r="DW11" s="31" t="s">
        <v>48</v>
      </c>
      <c r="DX11" s="31" t="s">
        <v>48</v>
      </c>
      <c r="DY11" s="30" t="s">
        <v>48</v>
      </c>
      <c r="DZ11" s="29" t="s">
        <v>48</v>
      </c>
      <c r="EA11" s="27" t="s">
        <v>48</v>
      </c>
      <c r="EB11" s="27" t="s">
        <v>48</v>
      </c>
      <c r="EC11" s="34" t="s">
        <v>48</v>
      </c>
      <c r="ED11" s="31" t="s">
        <v>48</v>
      </c>
      <c r="EE11" s="31" t="s">
        <v>48</v>
      </c>
      <c r="EF11" s="32" t="s">
        <v>48</v>
      </c>
      <c r="EG11" s="18">
        <v>4</v>
      </c>
      <c r="EH11" s="16" t="s">
        <v>95</v>
      </c>
      <c r="EI11" s="22">
        <f t="shared" si="2"/>
        <v>476833.33333333331</v>
      </c>
      <c r="EJ11" s="22">
        <f>EI11*19%</f>
        <v>90598.333333333328</v>
      </c>
      <c r="EK11" s="22">
        <f>EI11+EJ11</f>
        <v>567431.66666666663</v>
      </c>
      <c r="EL11" s="65">
        <f t="shared" si="3"/>
        <v>2269726.6666666665</v>
      </c>
      <c r="EM11" s="58">
        <f>_xlfn.STDEV.P(Q11,X11,AL11)</f>
        <v>44580.004129903602</v>
      </c>
      <c r="EN11" s="59">
        <f t="shared" ref="EN11:EN31" si="15">(EM11/EK11)</f>
        <v>7.85645334032649E-2</v>
      </c>
      <c r="EP11" s="107"/>
      <c r="EQ11" s="107"/>
      <c r="ER11" s="107"/>
    </row>
    <row r="12" spans="1:148" ht="165" customHeight="1" x14ac:dyDescent="0.35">
      <c r="A12" s="99">
        <v>10</v>
      </c>
      <c r="B12" s="27" t="s">
        <v>70</v>
      </c>
      <c r="C12" s="40" t="s">
        <v>71</v>
      </c>
      <c r="D12" s="102" t="s">
        <v>48</v>
      </c>
      <c r="E12" s="27" t="s">
        <v>48</v>
      </c>
      <c r="F12" s="27" t="s">
        <v>48</v>
      </c>
      <c r="G12" s="34" t="s">
        <v>48</v>
      </c>
      <c r="H12" s="31" t="s">
        <v>48</v>
      </c>
      <c r="I12" s="31" t="s">
        <v>48</v>
      </c>
      <c r="J12" s="31" t="s">
        <v>48</v>
      </c>
      <c r="K12" s="102" t="s">
        <v>48</v>
      </c>
      <c r="L12" s="27" t="s">
        <v>48</v>
      </c>
      <c r="M12" s="27" t="s">
        <v>48</v>
      </c>
      <c r="N12" s="34" t="s">
        <v>48</v>
      </c>
      <c r="O12" s="31" t="s">
        <v>48</v>
      </c>
      <c r="P12" s="31" t="s">
        <v>48</v>
      </c>
      <c r="Q12" s="31" t="s">
        <v>48</v>
      </c>
      <c r="R12" s="102">
        <v>1</v>
      </c>
      <c r="S12" s="27" t="s">
        <v>44</v>
      </c>
      <c r="T12" s="16" t="s">
        <v>12</v>
      </c>
      <c r="U12" s="34">
        <v>165500</v>
      </c>
      <c r="V12" s="31">
        <f>U12*19%</f>
        <v>31445</v>
      </c>
      <c r="W12" s="31">
        <f>U12+V12</f>
        <v>196945</v>
      </c>
      <c r="X12" s="31">
        <f>R12*W12</f>
        <v>196945</v>
      </c>
      <c r="Y12" s="102" t="s">
        <v>48</v>
      </c>
      <c r="Z12" s="27" t="s">
        <v>48</v>
      </c>
      <c r="AA12" s="27" t="s">
        <v>48</v>
      </c>
      <c r="AB12" s="34" t="s">
        <v>48</v>
      </c>
      <c r="AC12" s="31" t="s">
        <v>48</v>
      </c>
      <c r="AD12" s="31" t="s">
        <v>48</v>
      </c>
      <c r="AE12" s="31" t="s">
        <v>48</v>
      </c>
      <c r="AF12" s="102" t="s">
        <v>48</v>
      </c>
      <c r="AG12" s="27" t="s">
        <v>48</v>
      </c>
      <c r="AH12" s="27" t="s">
        <v>48</v>
      </c>
      <c r="AI12" s="34" t="s">
        <v>48</v>
      </c>
      <c r="AJ12" s="31" t="s">
        <v>48</v>
      </c>
      <c r="AK12" s="31" t="s">
        <v>48</v>
      </c>
      <c r="AL12" s="31" t="s">
        <v>48</v>
      </c>
      <c r="AM12" s="102" t="s">
        <v>48</v>
      </c>
      <c r="AN12" s="27" t="s">
        <v>48</v>
      </c>
      <c r="AO12" s="27" t="s">
        <v>48</v>
      </c>
      <c r="AP12" s="34" t="s">
        <v>48</v>
      </c>
      <c r="AQ12" s="31" t="s">
        <v>48</v>
      </c>
      <c r="AR12" s="31" t="s">
        <v>48</v>
      </c>
      <c r="AS12" s="31" t="s">
        <v>48</v>
      </c>
      <c r="AT12" s="102" t="s">
        <v>48</v>
      </c>
      <c r="AU12" s="27" t="s">
        <v>48</v>
      </c>
      <c r="AV12" s="27" t="s">
        <v>48</v>
      </c>
      <c r="AW12" s="34" t="s">
        <v>48</v>
      </c>
      <c r="AX12" s="31" t="s">
        <v>48</v>
      </c>
      <c r="AY12" s="31" t="s">
        <v>48</v>
      </c>
      <c r="AZ12" s="31" t="s">
        <v>48</v>
      </c>
      <c r="BA12" s="102" t="s">
        <v>48</v>
      </c>
      <c r="BB12" s="27" t="s">
        <v>48</v>
      </c>
      <c r="BC12" s="27" t="s">
        <v>48</v>
      </c>
      <c r="BD12" s="34" t="s">
        <v>48</v>
      </c>
      <c r="BE12" s="31" t="s">
        <v>48</v>
      </c>
      <c r="BF12" s="31" t="s">
        <v>48</v>
      </c>
      <c r="BG12" s="31" t="s">
        <v>48</v>
      </c>
      <c r="BH12" s="102" t="s">
        <v>48</v>
      </c>
      <c r="BI12" s="27" t="s">
        <v>48</v>
      </c>
      <c r="BJ12" s="27" t="s">
        <v>48</v>
      </c>
      <c r="BK12" s="34" t="s">
        <v>48</v>
      </c>
      <c r="BL12" s="31" t="s">
        <v>48</v>
      </c>
      <c r="BM12" s="31" t="s">
        <v>48</v>
      </c>
      <c r="BN12" s="31" t="s">
        <v>48</v>
      </c>
      <c r="BO12" s="102" t="s">
        <v>48</v>
      </c>
      <c r="BP12" s="27" t="s">
        <v>48</v>
      </c>
      <c r="BQ12" s="27" t="s">
        <v>48</v>
      </c>
      <c r="BR12" s="34" t="s">
        <v>48</v>
      </c>
      <c r="BS12" s="31" t="s">
        <v>48</v>
      </c>
      <c r="BT12" s="31" t="s">
        <v>48</v>
      </c>
      <c r="BU12" s="31" t="s">
        <v>48</v>
      </c>
      <c r="BV12" s="102" t="s">
        <v>48</v>
      </c>
      <c r="BW12" s="27" t="s">
        <v>48</v>
      </c>
      <c r="BX12" s="27" t="s">
        <v>48</v>
      </c>
      <c r="BY12" s="34" t="s">
        <v>48</v>
      </c>
      <c r="BZ12" s="31" t="s">
        <v>48</v>
      </c>
      <c r="CA12" s="31" t="s">
        <v>48</v>
      </c>
      <c r="CB12" s="31" t="s">
        <v>48</v>
      </c>
      <c r="CC12" s="27">
        <v>1</v>
      </c>
      <c r="CD12" s="31" t="s">
        <v>77</v>
      </c>
      <c r="CE12" s="31" t="s">
        <v>12</v>
      </c>
      <c r="CF12" s="31">
        <v>141700</v>
      </c>
      <c r="CG12" s="31">
        <f>CF12*19%</f>
        <v>26923</v>
      </c>
      <c r="CH12" s="31">
        <f>CF12+CG12</f>
        <v>168623</v>
      </c>
      <c r="CI12" s="31">
        <f>CC12*CH12</f>
        <v>168623</v>
      </c>
      <c r="CJ12" s="27">
        <v>1</v>
      </c>
      <c r="CK12" s="31" t="s">
        <v>77</v>
      </c>
      <c r="CL12" s="31" t="s">
        <v>12</v>
      </c>
      <c r="CM12" s="31">
        <v>155500</v>
      </c>
      <c r="CN12" s="31">
        <f>CM12*19%</f>
        <v>29545</v>
      </c>
      <c r="CO12" s="31">
        <f>CM12+CN12</f>
        <v>185045</v>
      </c>
      <c r="CP12" s="31">
        <f>CJ12*CO12</f>
        <v>185045</v>
      </c>
      <c r="CQ12" s="102" t="s">
        <v>48</v>
      </c>
      <c r="CR12" s="27" t="s">
        <v>48</v>
      </c>
      <c r="CS12" s="27" t="s">
        <v>48</v>
      </c>
      <c r="CT12" s="34" t="s">
        <v>48</v>
      </c>
      <c r="CU12" s="31" t="s">
        <v>48</v>
      </c>
      <c r="CV12" s="31" t="s">
        <v>48</v>
      </c>
      <c r="CW12" s="31" t="s">
        <v>48</v>
      </c>
      <c r="CX12" s="102" t="s">
        <v>48</v>
      </c>
      <c r="CY12" s="27" t="s">
        <v>48</v>
      </c>
      <c r="CZ12" s="27" t="s">
        <v>48</v>
      </c>
      <c r="DA12" s="34" t="s">
        <v>48</v>
      </c>
      <c r="DB12" s="31" t="s">
        <v>48</v>
      </c>
      <c r="DC12" s="31" t="s">
        <v>48</v>
      </c>
      <c r="DD12" s="31" t="s">
        <v>48</v>
      </c>
      <c r="DE12" s="102" t="s">
        <v>48</v>
      </c>
      <c r="DF12" s="27" t="s">
        <v>48</v>
      </c>
      <c r="DG12" s="27" t="s">
        <v>48</v>
      </c>
      <c r="DH12" s="34" t="s">
        <v>48</v>
      </c>
      <c r="DI12" s="31" t="s">
        <v>48</v>
      </c>
      <c r="DJ12" s="31" t="s">
        <v>48</v>
      </c>
      <c r="DK12" s="31" t="s">
        <v>48</v>
      </c>
      <c r="DL12" s="102" t="s">
        <v>48</v>
      </c>
      <c r="DM12" s="27" t="s">
        <v>48</v>
      </c>
      <c r="DN12" s="27" t="s">
        <v>48</v>
      </c>
      <c r="DO12" s="34" t="s">
        <v>48</v>
      </c>
      <c r="DP12" s="31" t="s">
        <v>48</v>
      </c>
      <c r="DQ12" s="31" t="s">
        <v>48</v>
      </c>
      <c r="DR12" s="31" t="s">
        <v>48</v>
      </c>
      <c r="DS12" s="102" t="s">
        <v>48</v>
      </c>
      <c r="DT12" s="27" t="s">
        <v>48</v>
      </c>
      <c r="DU12" s="27" t="s">
        <v>48</v>
      </c>
      <c r="DV12" s="34" t="s">
        <v>48</v>
      </c>
      <c r="DW12" s="31" t="s">
        <v>48</v>
      </c>
      <c r="DX12" s="31" t="s">
        <v>48</v>
      </c>
      <c r="DY12" s="30" t="s">
        <v>48</v>
      </c>
      <c r="DZ12" s="29" t="s">
        <v>48</v>
      </c>
      <c r="EA12" s="27" t="s">
        <v>48</v>
      </c>
      <c r="EB12" s="27" t="s">
        <v>48</v>
      </c>
      <c r="EC12" s="34" t="s">
        <v>48</v>
      </c>
      <c r="ED12" s="31" t="s">
        <v>48</v>
      </c>
      <c r="EE12" s="31" t="s">
        <v>48</v>
      </c>
      <c r="EF12" s="32" t="s">
        <v>48</v>
      </c>
      <c r="EG12" s="18">
        <v>3</v>
      </c>
      <c r="EH12" s="16" t="s">
        <v>95</v>
      </c>
      <c r="EI12" s="22">
        <f>AVERAGE(G12,N12,U12,AB12,AI12,AP12,AW12,BD12,BK12,BR12,BY12,CF12,CM12,CT12,DA12,DH12,DO12,DV12)</f>
        <v>154233.33333333334</v>
      </c>
      <c r="EJ12" s="22">
        <f>EI12*19%</f>
        <v>29304.333333333336</v>
      </c>
      <c r="EK12" s="22">
        <f>EI12+EJ12</f>
        <v>183537.66666666669</v>
      </c>
      <c r="EL12" s="64">
        <f t="shared" si="3"/>
        <v>550613</v>
      </c>
      <c r="EM12" s="52">
        <f>_xlfn.STDEV.P(X12,CI12,CP12)</f>
        <v>11611.430039213756</v>
      </c>
      <c r="EN12" s="25">
        <f t="shared" si="15"/>
        <v>6.3264561711476597E-2</v>
      </c>
      <c r="EP12" s="107"/>
      <c r="EQ12" s="107"/>
      <c r="ER12" s="107"/>
    </row>
    <row r="13" spans="1:148" ht="409.5" customHeight="1" x14ac:dyDescent="0.35">
      <c r="A13" s="99">
        <v>11</v>
      </c>
      <c r="B13" s="27" t="s">
        <v>29</v>
      </c>
      <c r="C13" s="40" t="s">
        <v>113</v>
      </c>
      <c r="D13" s="102" t="s">
        <v>48</v>
      </c>
      <c r="E13" s="27" t="s">
        <v>48</v>
      </c>
      <c r="F13" s="27" t="s">
        <v>48</v>
      </c>
      <c r="G13" s="34" t="s">
        <v>48</v>
      </c>
      <c r="H13" s="31" t="s">
        <v>48</v>
      </c>
      <c r="I13" s="31" t="s">
        <v>48</v>
      </c>
      <c r="J13" s="31" t="s">
        <v>48</v>
      </c>
      <c r="K13" s="61" t="s">
        <v>48</v>
      </c>
      <c r="L13" s="16" t="s">
        <v>48</v>
      </c>
      <c r="M13" s="16" t="s">
        <v>48</v>
      </c>
      <c r="N13" s="17" t="s">
        <v>48</v>
      </c>
      <c r="O13" s="17" t="s">
        <v>48</v>
      </c>
      <c r="P13" s="17" t="s">
        <v>48</v>
      </c>
      <c r="Q13" s="17" t="s">
        <v>48</v>
      </c>
      <c r="R13" s="61" t="s">
        <v>48</v>
      </c>
      <c r="S13" s="16" t="s">
        <v>48</v>
      </c>
      <c r="T13" s="16" t="s">
        <v>48</v>
      </c>
      <c r="U13" s="17" t="s">
        <v>48</v>
      </c>
      <c r="V13" s="17" t="s">
        <v>48</v>
      </c>
      <c r="W13" s="17" t="s">
        <v>48</v>
      </c>
      <c r="X13" s="17" t="s">
        <v>48</v>
      </c>
      <c r="Y13" s="102" t="s">
        <v>48</v>
      </c>
      <c r="Z13" s="27" t="s">
        <v>48</v>
      </c>
      <c r="AA13" s="27" t="s">
        <v>48</v>
      </c>
      <c r="AB13" s="34" t="s">
        <v>48</v>
      </c>
      <c r="AC13" s="31" t="s">
        <v>48</v>
      </c>
      <c r="AD13" s="31" t="s">
        <v>48</v>
      </c>
      <c r="AE13" s="31" t="s">
        <v>48</v>
      </c>
      <c r="AF13" s="61" t="s">
        <v>48</v>
      </c>
      <c r="AG13" s="16" t="s">
        <v>48</v>
      </c>
      <c r="AH13" s="16" t="s">
        <v>48</v>
      </c>
      <c r="AI13" s="17" t="s">
        <v>48</v>
      </c>
      <c r="AJ13" s="17" t="s">
        <v>48</v>
      </c>
      <c r="AK13" s="17" t="s">
        <v>48</v>
      </c>
      <c r="AL13" s="17" t="s">
        <v>48</v>
      </c>
      <c r="AM13" s="102" t="s">
        <v>48</v>
      </c>
      <c r="AN13" s="27" t="s">
        <v>48</v>
      </c>
      <c r="AO13" s="27" t="s">
        <v>48</v>
      </c>
      <c r="AP13" s="34" t="s">
        <v>48</v>
      </c>
      <c r="AQ13" s="31" t="s">
        <v>48</v>
      </c>
      <c r="AR13" s="31" t="s">
        <v>48</v>
      </c>
      <c r="AS13" s="31" t="s">
        <v>48</v>
      </c>
      <c r="AT13" s="102" t="s">
        <v>48</v>
      </c>
      <c r="AU13" s="27" t="s">
        <v>48</v>
      </c>
      <c r="AV13" s="27" t="s">
        <v>48</v>
      </c>
      <c r="AW13" s="34" t="s">
        <v>48</v>
      </c>
      <c r="AX13" s="31" t="s">
        <v>48</v>
      </c>
      <c r="AY13" s="31" t="s">
        <v>48</v>
      </c>
      <c r="AZ13" s="31" t="s">
        <v>48</v>
      </c>
      <c r="BA13" s="102" t="s">
        <v>48</v>
      </c>
      <c r="BB13" s="27" t="s">
        <v>48</v>
      </c>
      <c r="BC13" s="27" t="s">
        <v>48</v>
      </c>
      <c r="BD13" s="34" t="s">
        <v>48</v>
      </c>
      <c r="BE13" s="31" t="s">
        <v>48</v>
      </c>
      <c r="BF13" s="31" t="s">
        <v>48</v>
      </c>
      <c r="BG13" s="31" t="s">
        <v>48</v>
      </c>
      <c r="BH13" s="102" t="s">
        <v>48</v>
      </c>
      <c r="BI13" s="27" t="s">
        <v>48</v>
      </c>
      <c r="BJ13" s="27" t="s">
        <v>48</v>
      </c>
      <c r="BK13" s="34" t="s">
        <v>48</v>
      </c>
      <c r="BL13" s="31" t="s">
        <v>48</v>
      </c>
      <c r="BM13" s="31" t="s">
        <v>48</v>
      </c>
      <c r="BN13" s="31" t="s">
        <v>48</v>
      </c>
      <c r="BO13" s="102" t="s">
        <v>48</v>
      </c>
      <c r="BP13" s="27" t="s">
        <v>48</v>
      </c>
      <c r="BQ13" s="27" t="s">
        <v>48</v>
      </c>
      <c r="BR13" s="34" t="s">
        <v>48</v>
      </c>
      <c r="BS13" s="31" t="s">
        <v>48</v>
      </c>
      <c r="BT13" s="31" t="s">
        <v>48</v>
      </c>
      <c r="BU13" s="31" t="s">
        <v>48</v>
      </c>
      <c r="BV13" s="102" t="s">
        <v>48</v>
      </c>
      <c r="BW13" s="27" t="s">
        <v>48</v>
      </c>
      <c r="BX13" s="27" t="s">
        <v>48</v>
      </c>
      <c r="BY13" s="34" t="s">
        <v>48</v>
      </c>
      <c r="BZ13" s="31" t="s">
        <v>48</v>
      </c>
      <c r="CA13" s="31" t="s">
        <v>48</v>
      </c>
      <c r="CB13" s="31" t="s">
        <v>48</v>
      </c>
      <c r="CC13" s="102" t="s">
        <v>48</v>
      </c>
      <c r="CD13" s="27" t="s">
        <v>48</v>
      </c>
      <c r="CE13" s="27" t="s">
        <v>48</v>
      </c>
      <c r="CF13" s="34" t="s">
        <v>48</v>
      </c>
      <c r="CG13" s="31" t="s">
        <v>48</v>
      </c>
      <c r="CH13" s="31" t="s">
        <v>48</v>
      </c>
      <c r="CI13" s="31" t="s">
        <v>48</v>
      </c>
      <c r="CJ13" s="102" t="s">
        <v>48</v>
      </c>
      <c r="CK13" s="27" t="s">
        <v>48</v>
      </c>
      <c r="CL13" s="27" t="s">
        <v>48</v>
      </c>
      <c r="CM13" s="34" t="s">
        <v>48</v>
      </c>
      <c r="CN13" s="31" t="s">
        <v>48</v>
      </c>
      <c r="CO13" s="31" t="s">
        <v>48</v>
      </c>
      <c r="CP13" s="31" t="s">
        <v>48</v>
      </c>
      <c r="CQ13" s="102">
        <v>1</v>
      </c>
      <c r="CR13" s="27" t="s">
        <v>77</v>
      </c>
      <c r="CS13" s="27" t="s">
        <v>12</v>
      </c>
      <c r="CT13" s="34">
        <v>550000</v>
      </c>
      <c r="CU13" s="31">
        <f>CT13*19%</f>
        <v>104500</v>
      </c>
      <c r="CV13" s="31">
        <f>CT13+CU13</f>
        <v>654500</v>
      </c>
      <c r="CW13" s="31">
        <f>CQ13*CV13</f>
        <v>654500</v>
      </c>
      <c r="CX13" s="102">
        <v>1</v>
      </c>
      <c r="CY13" s="27" t="s">
        <v>77</v>
      </c>
      <c r="CZ13" s="27" t="s">
        <v>12</v>
      </c>
      <c r="DA13" s="34">
        <v>540000</v>
      </c>
      <c r="DB13" s="31">
        <f>DA13*19%</f>
        <v>102600</v>
      </c>
      <c r="DC13" s="31">
        <f>DA13+DB13</f>
        <v>642600</v>
      </c>
      <c r="DD13" s="31">
        <f>CX13*DC13</f>
        <v>642600</v>
      </c>
      <c r="DE13" s="102">
        <v>1</v>
      </c>
      <c r="DF13" s="27" t="s">
        <v>77</v>
      </c>
      <c r="DG13" s="27" t="s">
        <v>12</v>
      </c>
      <c r="DH13" s="34">
        <v>550000</v>
      </c>
      <c r="DI13" s="31">
        <f>DH13*19%</f>
        <v>104500</v>
      </c>
      <c r="DJ13" s="31">
        <f>DH13+DI13</f>
        <v>654500</v>
      </c>
      <c r="DK13" s="31">
        <f>DE13*DJ13</f>
        <v>654500</v>
      </c>
      <c r="DL13" s="102" t="s">
        <v>48</v>
      </c>
      <c r="DM13" s="27" t="s">
        <v>48</v>
      </c>
      <c r="DN13" s="27" t="s">
        <v>48</v>
      </c>
      <c r="DO13" s="34" t="s">
        <v>48</v>
      </c>
      <c r="DP13" s="31" t="s">
        <v>48</v>
      </c>
      <c r="DQ13" s="31" t="s">
        <v>48</v>
      </c>
      <c r="DR13" s="31" t="s">
        <v>48</v>
      </c>
      <c r="DS13" s="102" t="s">
        <v>48</v>
      </c>
      <c r="DT13" s="27" t="s">
        <v>48</v>
      </c>
      <c r="DU13" s="27" t="s">
        <v>48</v>
      </c>
      <c r="DV13" s="34" t="s">
        <v>48</v>
      </c>
      <c r="DW13" s="31" t="s">
        <v>48</v>
      </c>
      <c r="DX13" s="31" t="s">
        <v>48</v>
      </c>
      <c r="DY13" s="30" t="s">
        <v>48</v>
      </c>
      <c r="DZ13" s="29" t="s">
        <v>48</v>
      </c>
      <c r="EA13" s="27" t="s">
        <v>48</v>
      </c>
      <c r="EB13" s="27" t="s">
        <v>48</v>
      </c>
      <c r="EC13" s="34" t="s">
        <v>48</v>
      </c>
      <c r="ED13" s="31" t="s">
        <v>48</v>
      </c>
      <c r="EE13" s="31" t="s">
        <v>48</v>
      </c>
      <c r="EF13" s="32" t="s">
        <v>48</v>
      </c>
      <c r="EG13" s="11">
        <v>4</v>
      </c>
      <c r="EH13" s="16" t="s">
        <v>95</v>
      </c>
      <c r="EI13" s="22">
        <f t="shared" si="2"/>
        <v>546666.66666666663</v>
      </c>
      <c r="EJ13" s="22">
        <f>EI13*19%</f>
        <v>103866.66666666666</v>
      </c>
      <c r="EK13" s="22">
        <f>EI13+EJ13</f>
        <v>650533.33333333326</v>
      </c>
      <c r="EL13" s="65">
        <f t="shared" si="3"/>
        <v>2602133.333333333</v>
      </c>
      <c r="EM13" s="9">
        <f>_xlfn.STDEV.P(CW13,DD13,DK13)</f>
        <v>5609.7137974132775</v>
      </c>
      <c r="EN13" s="25">
        <f>(EM13/EK13)</f>
        <v>8.6232534291042391E-3</v>
      </c>
      <c r="EP13" s="107"/>
      <c r="EQ13" s="107"/>
      <c r="ER13" s="107"/>
    </row>
    <row r="14" spans="1:148" ht="230" customHeight="1" x14ac:dyDescent="0.35">
      <c r="A14" s="99">
        <v>12</v>
      </c>
      <c r="B14" s="27" t="s">
        <v>97</v>
      </c>
      <c r="C14" s="40" t="s">
        <v>104</v>
      </c>
      <c r="D14" s="102" t="s">
        <v>48</v>
      </c>
      <c r="E14" s="27" t="s">
        <v>48</v>
      </c>
      <c r="F14" s="27" t="s">
        <v>48</v>
      </c>
      <c r="G14" s="34" t="s">
        <v>48</v>
      </c>
      <c r="H14" s="31" t="s">
        <v>48</v>
      </c>
      <c r="I14" s="31" t="s">
        <v>48</v>
      </c>
      <c r="J14" s="31" t="s">
        <v>48</v>
      </c>
      <c r="K14" s="61">
        <v>1</v>
      </c>
      <c r="L14" s="16" t="s">
        <v>44</v>
      </c>
      <c r="M14" s="16" t="s">
        <v>12</v>
      </c>
      <c r="N14" s="17">
        <v>31320</v>
      </c>
      <c r="O14" s="17">
        <f t="shared" ref="O14:O31" si="16">N14*19%</f>
        <v>5950.8</v>
      </c>
      <c r="P14" s="17">
        <f t="shared" ref="P14:P31" si="17">N14+O14</f>
        <v>37270.800000000003</v>
      </c>
      <c r="Q14" s="17">
        <f t="shared" ref="Q14:Q31" si="18">K14*P14</f>
        <v>37270.800000000003</v>
      </c>
      <c r="R14" s="61">
        <v>1</v>
      </c>
      <c r="S14" s="16" t="s">
        <v>44</v>
      </c>
      <c r="T14" s="16" t="s">
        <v>12</v>
      </c>
      <c r="U14" s="17">
        <v>27000</v>
      </c>
      <c r="V14" s="17">
        <f t="shared" ref="V14:V31" si="19">U14*19%</f>
        <v>5130</v>
      </c>
      <c r="W14" s="17">
        <f t="shared" ref="W14:W21" si="20">U14+V14</f>
        <v>32130</v>
      </c>
      <c r="X14" s="17">
        <f t="shared" ref="X14:X31" si="21">R14*W14</f>
        <v>32130</v>
      </c>
      <c r="Y14" s="102" t="s">
        <v>48</v>
      </c>
      <c r="Z14" s="27" t="s">
        <v>48</v>
      </c>
      <c r="AA14" s="27" t="s">
        <v>48</v>
      </c>
      <c r="AB14" s="34" t="s">
        <v>48</v>
      </c>
      <c r="AC14" s="31" t="s">
        <v>48</v>
      </c>
      <c r="AD14" s="31" t="s">
        <v>48</v>
      </c>
      <c r="AE14" s="31" t="s">
        <v>48</v>
      </c>
      <c r="AF14" s="61">
        <v>1</v>
      </c>
      <c r="AG14" s="16" t="s">
        <v>44</v>
      </c>
      <c r="AH14" s="16" t="s">
        <v>12</v>
      </c>
      <c r="AI14" s="17">
        <v>34130</v>
      </c>
      <c r="AJ14" s="17">
        <f t="shared" ref="AJ14:AJ31" si="22">AI14*19%</f>
        <v>6484.7</v>
      </c>
      <c r="AK14" s="17">
        <f t="shared" ref="AK14:AK31" si="23">AI14+AJ14</f>
        <v>40614.699999999997</v>
      </c>
      <c r="AL14" s="17">
        <f t="shared" ref="AL14:AL31" si="24">AF14*AK14</f>
        <v>40614.699999999997</v>
      </c>
      <c r="AM14" s="102" t="s">
        <v>48</v>
      </c>
      <c r="AN14" s="27" t="s">
        <v>48</v>
      </c>
      <c r="AO14" s="27" t="s">
        <v>48</v>
      </c>
      <c r="AP14" s="34" t="s">
        <v>48</v>
      </c>
      <c r="AQ14" s="31" t="s">
        <v>48</v>
      </c>
      <c r="AR14" s="31" t="s">
        <v>48</v>
      </c>
      <c r="AS14" s="31" t="s">
        <v>48</v>
      </c>
      <c r="AT14" s="102" t="s">
        <v>48</v>
      </c>
      <c r="AU14" s="27" t="s">
        <v>48</v>
      </c>
      <c r="AV14" s="27" t="s">
        <v>48</v>
      </c>
      <c r="AW14" s="34" t="s">
        <v>48</v>
      </c>
      <c r="AX14" s="31" t="s">
        <v>48</v>
      </c>
      <c r="AY14" s="31" t="s">
        <v>48</v>
      </c>
      <c r="AZ14" s="31" t="s">
        <v>48</v>
      </c>
      <c r="BA14" s="102" t="s">
        <v>48</v>
      </c>
      <c r="BB14" s="27" t="s">
        <v>48</v>
      </c>
      <c r="BC14" s="27" t="s">
        <v>48</v>
      </c>
      <c r="BD14" s="34" t="s">
        <v>48</v>
      </c>
      <c r="BE14" s="31" t="s">
        <v>48</v>
      </c>
      <c r="BF14" s="31" t="s">
        <v>48</v>
      </c>
      <c r="BG14" s="31" t="s">
        <v>48</v>
      </c>
      <c r="BH14" s="102" t="s">
        <v>48</v>
      </c>
      <c r="BI14" s="27" t="s">
        <v>48</v>
      </c>
      <c r="BJ14" s="27" t="s">
        <v>48</v>
      </c>
      <c r="BK14" s="34" t="s">
        <v>48</v>
      </c>
      <c r="BL14" s="31" t="s">
        <v>48</v>
      </c>
      <c r="BM14" s="31" t="s">
        <v>48</v>
      </c>
      <c r="BN14" s="31" t="s">
        <v>48</v>
      </c>
      <c r="BO14" s="102" t="s">
        <v>48</v>
      </c>
      <c r="BP14" s="27" t="s">
        <v>48</v>
      </c>
      <c r="BQ14" s="27" t="s">
        <v>48</v>
      </c>
      <c r="BR14" s="34" t="s">
        <v>48</v>
      </c>
      <c r="BS14" s="31" t="s">
        <v>48</v>
      </c>
      <c r="BT14" s="31" t="s">
        <v>48</v>
      </c>
      <c r="BU14" s="31" t="s">
        <v>48</v>
      </c>
      <c r="BV14" s="102" t="s">
        <v>48</v>
      </c>
      <c r="BW14" s="27" t="s">
        <v>48</v>
      </c>
      <c r="BX14" s="27" t="s">
        <v>48</v>
      </c>
      <c r="BY14" s="34" t="s">
        <v>48</v>
      </c>
      <c r="BZ14" s="31" t="s">
        <v>48</v>
      </c>
      <c r="CA14" s="31" t="s">
        <v>48</v>
      </c>
      <c r="CB14" s="31" t="s">
        <v>48</v>
      </c>
      <c r="CC14" s="102" t="s">
        <v>48</v>
      </c>
      <c r="CD14" s="27" t="s">
        <v>48</v>
      </c>
      <c r="CE14" s="27" t="s">
        <v>48</v>
      </c>
      <c r="CF14" s="34" t="s">
        <v>48</v>
      </c>
      <c r="CG14" s="31" t="s">
        <v>48</v>
      </c>
      <c r="CH14" s="31" t="s">
        <v>48</v>
      </c>
      <c r="CI14" s="31" t="s">
        <v>48</v>
      </c>
      <c r="CJ14" s="102" t="s">
        <v>48</v>
      </c>
      <c r="CK14" s="27" t="s">
        <v>48</v>
      </c>
      <c r="CL14" s="27" t="s">
        <v>48</v>
      </c>
      <c r="CM14" s="34" t="s">
        <v>48</v>
      </c>
      <c r="CN14" s="31" t="s">
        <v>48</v>
      </c>
      <c r="CO14" s="31" t="s">
        <v>48</v>
      </c>
      <c r="CP14" s="31" t="s">
        <v>48</v>
      </c>
      <c r="CQ14" s="102" t="s">
        <v>48</v>
      </c>
      <c r="CR14" s="27" t="s">
        <v>48</v>
      </c>
      <c r="CS14" s="27" t="s">
        <v>48</v>
      </c>
      <c r="CT14" s="34" t="s">
        <v>48</v>
      </c>
      <c r="CU14" s="31" t="s">
        <v>48</v>
      </c>
      <c r="CV14" s="31" t="s">
        <v>48</v>
      </c>
      <c r="CW14" s="31" t="s">
        <v>48</v>
      </c>
      <c r="CX14" s="102" t="s">
        <v>48</v>
      </c>
      <c r="CY14" s="27" t="s">
        <v>48</v>
      </c>
      <c r="CZ14" s="27" t="s">
        <v>48</v>
      </c>
      <c r="DA14" s="34" t="s">
        <v>48</v>
      </c>
      <c r="DB14" s="31" t="s">
        <v>48</v>
      </c>
      <c r="DC14" s="31" t="s">
        <v>48</v>
      </c>
      <c r="DD14" s="31" t="s">
        <v>48</v>
      </c>
      <c r="DE14" s="102" t="s">
        <v>48</v>
      </c>
      <c r="DF14" s="27" t="s">
        <v>48</v>
      </c>
      <c r="DG14" s="27" t="s">
        <v>48</v>
      </c>
      <c r="DH14" s="34" t="s">
        <v>48</v>
      </c>
      <c r="DI14" s="31" t="s">
        <v>48</v>
      </c>
      <c r="DJ14" s="31" t="s">
        <v>48</v>
      </c>
      <c r="DK14" s="31" t="s">
        <v>48</v>
      </c>
      <c r="DL14" s="102" t="s">
        <v>48</v>
      </c>
      <c r="DM14" s="27" t="s">
        <v>48</v>
      </c>
      <c r="DN14" s="27" t="s">
        <v>48</v>
      </c>
      <c r="DO14" s="34" t="s">
        <v>48</v>
      </c>
      <c r="DP14" s="31" t="s">
        <v>48</v>
      </c>
      <c r="DQ14" s="31" t="s">
        <v>48</v>
      </c>
      <c r="DR14" s="31" t="s">
        <v>48</v>
      </c>
      <c r="DS14" s="102" t="s">
        <v>48</v>
      </c>
      <c r="DT14" s="27" t="s">
        <v>48</v>
      </c>
      <c r="DU14" s="27" t="s">
        <v>48</v>
      </c>
      <c r="DV14" s="34" t="s">
        <v>48</v>
      </c>
      <c r="DW14" s="31" t="s">
        <v>48</v>
      </c>
      <c r="DX14" s="31" t="s">
        <v>48</v>
      </c>
      <c r="DY14" s="30" t="s">
        <v>48</v>
      </c>
      <c r="DZ14" s="29" t="s">
        <v>48</v>
      </c>
      <c r="EA14" s="27" t="s">
        <v>48</v>
      </c>
      <c r="EB14" s="27" t="s">
        <v>48</v>
      </c>
      <c r="EC14" s="34" t="s">
        <v>48</v>
      </c>
      <c r="ED14" s="31" t="s">
        <v>48</v>
      </c>
      <c r="EE14" s="31" t="s">
        <v>48</v>
      </c>
      <c r="EF14" s="32" t="s">
        <v>48</v>
      </c>
      <c r="EG14" s="11">
        <v>9</v>
      </c>
      <c r="EH14" s="16" t="s">
        <v>101</v>
      </c>
      <c r="EI14" s="22">
        <f t="shared" si="2"/>
        <v>30816.666666666668</v>
      </c>
      <c r="EJ14" s="22">
        <f t="shared" ref="EJ14:EJ31" si="25">EI14*19%</f>
        <v>5855.166666666667</v>
      </c>
      <c r="EK14" s="22">
        <f t="shared" ref="EK14:EK30" si="26">EI14+EJ14</f>
        <v>36671.833333333336</v>
      </c>
      <c r="EL14" s="64">
        <f t="shared" si="3"/>
        <v>330046.5</v>
      </c>
      <c r="EM14" s="9">
        <f t="shared" ref="EM14:EM21" si="27">_xlfn.STDEV.P(Q14,X14,AL14)</f>
        <v>3489.6613325014146</v>
      </c>
      <c r="EN14" s="25">
        <f t="shared" si="15"/>
        <v>9.5159173002933611E-2</v>
      </c>
      <c r="EP14" s="107"/>
      <c r="EQ14" s="107"/>
      <c r="ER14" s="107"/>
    </row>
    <row r="15" spans="1:148" ht="285.5" customHeight="1" x14ac:dyDescent="0.35">
      <c r="A15" s="99">
        <v>13</v>
      </c>
      <c r="B15" s="27" t="s">
        <v>30</v>
      </c>
      <c r="C15" s="40" t="s">
        <v>103</v>
      </c>
      <c r="D15" s="102" t="s">
        <v>48</v>
      </c>
      <c r="E15" s="27" t="s">
        <v>48</v>
      </c>
      <c r="F15" s="27" t="s">
        <v>48</v>
      </c>
      <c r="G15" s="34" t="s">
        <v>48</v>
      </c>
      <c r="H15" s="31" t="s">
        <v>48</v>
      </c>
      <c r="I15" s="31" t="s">
        <v>48</v>
      </c>
      <c r="J15" s="31" t="s">
        <v>48</v>
      </c>
      <c r="K15" s="61">
        <v>1</v>
      </c>
      <c r="L15" s="16" t="s">
        <v>44</v>
      </c>
      <c r="M15" s="16" t="s">
        <v>12</v>
      </c>
      <c r="N15" s="17">
        <v>12760</v>
      </c>
      <c r="O15" s="17">
        <f t="shared" si="16"/>
        <v>2424.4</v>
      </c>
      <c r="P15" s="17">
        <f t="shared" si="17"/>
        <v>15184.4</v>
      </c>
      <c r="Q15" s="17">
        <f t="shared" si="18"/>
        <v>15184.4</v>
      </c>
      <c r="R15" s="61">
        <v>1</v>
      </c>
      <c r="S15" s="16" t="s">
        <v>44</v>
      </c>
      <c r="T15" s="16" t="s">
        <v>12</v>
      </c>
      <c r="U15" s="17">
        <v>11000</v>
      </c>
      <c r="V15" s="17">
        <f t="shared" si="19"/>
        <v>2090</v>
      </c>
      <c r="W15" s="17">
        <f t="shared" si="20"/>
        <v>13090</v>
      </c>
      <c r="X15" s="17">
        <f t="shared" si="21"/>
        <v>13090</v>
      </c>
      <c r="Y15" s="102" t="s">
        <v>48</v>
      </c>
      <c r="Z15" s="27" t="s">
        <v>48</v>
      </c>
      <c r="AA15" s="27" t="s">
        <v>48</v>
      </c>
      <c r="AB15" s="34" t="s">
        <v>48</v>
      </c>
      <c r="AC15" s="31" t="s">
        <v>48</v>
      </c>
      <c r="AD15" s="31" t="s">
        <v>48</v>
      </c>
      <c r="AE15" s="31" t="s">
        <v>48</v>
      </c>
      <c r="AF15" s="61">
        <v>1</v>
      </c>
      <c r="AG15" s="16" t="s">
        <v>44</v>
      </c>
      <c r="AH15" s="16" t="s">
        <v>12</v>
      </c>
      <c r="AI15" s="17">
        <v>13090</v>
      </c>
      <c r="AJ15" s="17">
        <f t="shared" si="22"/>
        <v>2487.1</v>
      </c>
      <c r="AK15" s="17">
        <f t="shared" si="23"/>
        <v>15577.1</v>
      </c>
      <c r="AL15" s="17">
        <f t="shared" si="24"/>
        <v>15577.1</v>
      </c>
      <c r="AM15" s="102" t="s">
        <v>48</v>
      </c>
      <c r="AN15" s="27" t="s">
        <v>48</v>
      </c>
      <c r="AO15" s="27" t="s">
        <v>48</v>
      </c>
      <c r="AP15" s="34" t="s">
        <v>48</v>
      </c>
      <c r="AQ15" s="31" t="s">
        <v>48</v>
      </c>
      <c r="AR15" s="31" t="s">
        <v>48</v>
      </c>
      <c r="AS15" s="31" t="s">
        <v>48</v>
      </c>
      <c r="AT15" s="102" t="s">
        <v>48</v>
      </c>
      <c r="AU15" s="27" t="s">
        <v>48</v>
      </c>
      <c r="AV15" s="27" t="s">
        <v>48</v>
      </c>
      <c r="AW15" s="34" t="s">
        <v>48</v>
      </c>
      <c r="AX15" s="31" t="s">
        <v>48</v>
      </c>
      <c r="AY15" s="31" t="s">
        <v>48</v>
      </c>
      <c r="AZ15" s="31" t="s">
        <v>48</v>
      </c>
      <c r="BA15" s="102" t="s">
        <v>48</v>
      </c>
      <c r="BB15" s="27" t="s">
        <v>48</v>
      </c>
      <c r="BC15" s="27" t="s">
        <v>48</v>
      </c>
      <c r="BD15" s="34" t="s">
        <v>48</v>
      </c>
      <c r="BE15" s="31" t="s">
        <v>48</v>
      </c>
      <c r="BF15" s="31" t="s">
        <v>48</v>
      </c>
      <c r="BG15" s="31" t="s">
        <v>48</v>
      </c>
      <c r="BH15" s="102" t="s">
        <v>48</v>
      </c>
      <c r="BI15" s="27" t="s">
        <v>48</v>
      </c>
      <c r="BJ15" s="27" t="s">
        <v>48</v>
      </c>
      <c r="BK15" s="34" t="s">
        <v>48</v>
      </c>
      <c r="BL15" s="31" t="s">
        <v>48</v>
      </c>
      <c r="BM15" s="31" t="s">
        <v>48</v>
      </c>
      <c r="BN15" s="31" t="s">
        <v>48</v>
      </c>
      <c r="BO15" s="102" t="s">
        <v>48</v>
      </c>
      <c r="BP15" s="27" t="s">
        <v>48</v>
      </c>
      <c r="BQ15" s="27" t="s">
        <v>48</v>
      </c>
      <c r="BR15" s="34" t="s">
        <v>48</v>
      </c>
      <c r="BS15" s="31" t="s">
        <v>48</v>
      </c>
      <c r="BT15" s="31" t="s">
        <v>48</v>
      </c>
      <c r="BU15" s="31" t="s">
        <v>48</v>
      </c>
      <c r="BV15" s="102" t="s">
        <v>48</v>
      </c>
      <c r="BW15" s="27" t="s">
        <v>48</v>
      </c>
      <c r="BX15" s="27" t="s">
        <v>48</v>
      </c>
      <c r="BY15" s="34" t="s">
        <v>48</v>
      </c>
      <c r="BZ15" s="31" t="s">
        <v>48</v>
      </c>
      <c r="CA15" s="31" t="s">
        <v>48</v>
      </c>
      <c r="CB15" s="31" t="s">
        <v>48</v>
      </c>
      <c r="CC15" s="102" t="s">
        <v>48</v>
      </c>
      <c r="CD15" s="27" t="s">
        <v>48</v>
      </c>
      <c r="CE15" s="27" t="s">
        <v>48</v>
      </c>
      <c r="CF15" s="34" t="s">
        <v>48</v>
      </c>
      <c r="CG15" s="31" t="s">
        <v>48</v>
      </c>
      <c r="CH15" s="31" t="s">
        <v>48</v>
      </c>
      <c r="CI15" s="31" t="s">
        <v>48</v>
      </c>
      <c r="CJ15" s="102" t="s">
        <v>48</v>
      </c>
      <c r="CK15" s="27" t="s">
        <v>48</v>
      </c>
      <c r="CL15" s="27" t="s">
        <v>48</v>
      </c>
      <c r="CM15" s="34" t="s">
        <v>48</v>
      </c>
      <c r="CN15" s="31" t="s">
        <v>48</v>
      </c>
      <c r="CO15" s="31" t="s">
        <v>48</v>
      </c>
      <c r="CP15" s="31" t="s">
        <v>48</v>
      </c>
      <c r="CQ15" s="102" t="s">
        <v>48</v>
      </c>
      <c r="CR15" s="27" t="s">
        <v>48</v>
      </c>
      <c r="CS15" s="27" t="s">
        <v>48</v>
      </c>
      <c r="CT15" s="34" t="s">
        <v>48</v>
      </c>
      <c r="CU15" s="31" t="s">
        <v>48</v>
      </c>
      <c r="CV15" s="31" t="s">
        <v>48</v>
      </c>
      <c r="CW15" s="31" t="s">
        <v>48</v>
      </c>
      <c r="CX15" s="102" t="s">
        <v>48</v>
      </c>
      <c r="CY15" s="27" t="s">
        <v>48</v>
      </c>
      <c r="CZ15" s="27" t="s">
        <v>48</v>
      </c>
      <c r="DA15" s="34" t="s">
        <v>48</v>
      </c>
      <c r="DB15" s="31" t="s">
        <v>48</v>
      </c>
      <c r="DC15" s="31" t="s">
        <v>48</v>
      </c>
      <c r="DD15" s="31" t="s">
        <v>48</v>
      </c>
      <c r="DE15" s="102" t="s">
        <v>48</v>
      </c>
      <c r="DF15" s="27" t="s">
        <v>48</v>
      </c>
      <c r="DG15" s="27" t="s">
        <v>48</v>
      </c>
      <c r="DH15" s="34" t="s">
        <v>48</v>
      </c>
      <c r="DI15" s="31" t="s">
        <v>48</v>
      </c>
      <c r="DJ15" s="31" t="s">
        <v>48</v>
      </c>
      <c r="DK15" s="31" t="s">
        <v>48</v>
      </c>
      <c r="DL15" s="102" t="s">
        <v>48</v>
      </c>
      <c r="DM15" s="27" t="s">
        <v>48</v>
      </c>
      <c r="DN15" s="27" t="s">
        <v>48</v>
      </c>
      <c r="DO15" s="34" t="s">
        <v>48</v>
      </c>
      <c r="DP15" s="31" t="s">
        <v>48</v>
      </c>
      <c r="DQ15" s="31" t="s">
        <v>48</v>
      </c>
      <c r="DR15" s="31" t="s">
        <v>48</v>
      </c>
      <c r="DS15" s="102" t="s">
        <v>48</v>
      </c>
      <c r="DT15" s="27" t="s">
        <v>48</v>
      </c>
      <c r="DU15" s="27" t="s">
        <v>48</v>
      </c>
      <c r="DV15" s="34" t="s">
        <v>48</v>
      </c>
      <c r="DW15" s="31" t="s">
        <v>48</v>
      </c>
      <c r="DX15" s="31" t="s">
        <v>48</v>
      </c>
      <c r="DY15" s="30" t="s">
        <v>48</v>
      </c>
      <c r="DZ15" s="29" t="s">
        <v>48</v>
      </c>
      <c r="EA15" s="27" t="s">
        <v>48</v>
      </c>
      <c r="EB15" s="27" t="s">
        <v>48</v>
      </c>
      <c r="EC15" s="34" t="s">
        <v>48</v>
      </c>
      <c r="ED15" s="31" t="s">
        <v>48</v>
      </c>
      <c r="EE15" s="31" t="s">
        <v>48</v>
      </c>
      <c r="EF15" s="32" t="s">
        <v>48</v>
      </c>
      <c r="EG15" s="11">
        <v>6</v>
      </c>
      <c r="EH15" s="16" t="s">
        <v>98</v>
      </c>
      <c r="EI15" s="22">
        <f t="shared" si="2"/>
        <v>12283.333333333334</v>
      </c>
      <c r="EJ15" s="22">
        <f t="shared" si="25"/>
        <v>2333.8333333333335</v>
      </c>
      <c r="EK15" s="22">
        <f t="shared" si="26"/>
        <v>14617.166666666668</v>
      </c>
      <c r="EL15" s="65">
        <f t="shared" si="3"/>
        <v>87703</v>
      </c>
      <c r="EM15" s="9">
        <f t="shared" si="27"/>
        <v>1091.7056512123079</v>
      </c>
      <c r="EN15" s="25">
        <f t="shared" si="15"/>
        <v>7.4686543302667482E-2</v>
      </c>
      <c r="EP15" s="107"/>
      <c r="EQ15" s="107"/>
      <c r="ER15" s="107"/>
    </row>
    <row r="16" spans="1:148" ht="101" customHeight="1" x14ac:dyDescent="0.35">
      <c r="A16" s="99">
        <v>14</v>
      </c>
      <c r="B16" s="27" t="s">
        <v>31</v>
      </c>
      <c r="C16" s="40" t="s">
        <v>58</v>
      </c>
      <c r="D16" s="102" t="s">
        <v>48</v>
      </c>
      <c r="E16" s="27" t="s">
        <v>48</v>
      </c>
      <c r="F16" s="27" t="s">
        <v>48</v>
      </c>
      <c r="G16" s="34" t="s">
        <v>48</v>
      </c>
      <c r="H16" s="31" t="s">
        <v>48</v>
      </c>
      <c r="I16" s="31" t="s">
        <v>48</v>
      </c>
      <c r="J16" s="31" t="s">
        <v>48</v>
      </c>
      <c r="K16" s="61">
        <v>1</v>
      </c>
      <c r="L16" s="16" t="s">
        <v>44</v>
      </c>
      <c r="M16" s="16" t="s">
        <v>12</v>
      </c>
      <c r="N16" s="17">
        <v>118040</v>
      </c>
      <c r="O16" s="17">
        <f t="shared" si="16"/>
        <v>22427.599999999999</v>
      </c>
      <c r="P16" s="17">
        <f t="shared" si="17"/>
        <v>140467.6</v>
      </c>
      <c r="Q16" s="17">
        <f t="shared" si="18"/>
        <v>140467.6</v>
      </c>
      <c r="R16" s="61">
        <v>1</v>
      </c>
      <c r="S16" s="16" t="s">
        <v>44</v>
      </c>
      <c r="T16" s="16" t="s">
        <v>12</v>
      </c>
      <c r="U16" s="17">
        <v>119000</v>
      </c>
      <c r="V16" s="17">
        <f t="shared" si="19"/>
        <v>22610</v>
      </c>
      <c r="W16" s="17">
        <f t="shared" si="20"/>
        <v>141610</v>
      </c>
      <c r="X16" s="17">
        <f t="shared" si="21"/>
        <v>141610</v>
      </c>
      <c r="Y16" s="102" t="s">
        <v>48</v>
      </c>
      <c r="Z16" s="27" t="s">
        <v>48</v>
      </c>
      <c r="AA16" s="27" t="s">
        <v>48</v>
      </c>
      <c r="AB16" s="34" t="s">
        <v>48</v>
      </c>
      <c r="AC16" s="31" t="s">
        <v>48</v>
      </c>
      <c r="AD16" s="31" t="s">
        <v>48</v>
      </c>
      <c r="AE16" s="31" t="s">
        <v>48</v>
      </c>
      <c r="AF16" s="61">
        <v>1</v>
      </c>
      <c r="AG16" s="16" t="s">
        <v>44</v>
      </c>
      <c r="AH16" s="16" t="s">
        <v>12</v>
      </c>
      <c r="AI16" s="17">
        <v>141610</v>
      </c>
      <c r="AJ16" s="17">
        <f t="shared" si="22"/>
        <v>26905.9</v>
      </c>
      <c r="AK16" s="17">
        <f t="shared" si="23"/>
        <v>168515.9</v>
      </c>
      <c r="AL16" s="17">
        <f t="shared" si="24"/>
        <v>168515.9</v>
      </c>
      <c r="AM16" s="102" t="s">
        <v>48</v>
      </c>
      <c r="AN16" s="27" t="s">
        <v>48</v>
      </c>
      <c r="AO16" s="27" t="s">
        <v>48</v>
      </c>
      <c r="AP16" s="34" t="s">
        <v>48</v>
      </c>
      <c r="AQ16" s="31" t="s">
        <v>48</v>
      </c>
      <c r="AR16" s="31" t="s">
        <v>48</v>
      </c>
      <c r="AS16" s="31" t="s">
        <v>48</v>
      </c>
      <c r="AT16" s="102" t="s">
        <v>48</v>
      </c>
      <c r="AU16" s="27" t="s">
        <v>48</v>
      </c>
      <c r="AV16" s="27" t="s">
        <v>48</v>
      </c>
      <c r="AW16" s="34" t="s">
        <v>48</v>
      </c>
      <c r="AX16" s="31" t="s">
        <v>48</v>
      </c>
      <c r="AY16" s="31" t="s">
        <v>48</v>
      </c>
      <c r="AZ16" s="31" t="s">
        <v>48</v>
      </c>
      <c r="BA16" s="102" t="s">
        <v>48</v>
      </c>
      <c r="BB16" s="27" t="s">
        <v>48</v>
      </c>
      <c r="BC16" s="27" t="s">
        <v>48</v>
      </c>
      <c r="BD16" s="34" t="s">
        <v>48</v>
      </c>
      <c r="BE16" s="31" t="s">
        <v>48</v>
      </c>
      <c r="BF16" s="31" t="s">
        <v>48</v>
      </c>
      <c r="BG16" s="31" t="s">
        <v>48</v>
      </c>
      <c r="BH16" s="102" t="s">
        <v>48</v>
      </c>
      <c r="BI16" s="27" t="s">
        <v>48</v>
      </c>
      <c r="BJ16" s="27" t="s">
        <v>48</v>
      </c>
      <c r="BK16" s="34" t="s">
        <v>48</v>
      </c>
      <c r="BL16" s="31" t="s">
        <v>48</v>
      </c>
      <c r="BM16" s="31" t="s">
        <v>48</v>
      </c>
      <c r="BN16" s="31" t="s">
        <v>48</v>
      </c>
      <c r="BO16" s="102" t="s">
        <v>48</v>
      </c>
      <c r="BP16" s="27" t="s">
        <v>48</v>
      </c>
      <c r="BQ16" s="27" t="s">
        <v>48</v>
      </c>
      <c r="BR16" s="34" t="s">
        <v>48</v>
      </c>
      <c r="BS16" s="31" t="s">
        <v>48</v>
      </c>
      <c r="BT16" s="31" t="s">
        <v>48</v>
      </c>
      <c r="BU16" s="31" t="s">
        <v>48</v>
      </c>
      <c r="BV16" s="102" t="s">
        <v>48</v>
      </c>
      <c r="BW16" s="27" t="s">
        <v>48</v>
      </c>
      <c r="BX16" s="27" t="s">
        <v>48</v>
      </c>
      <c r="BY16" s="34" t="s">
        <v>48</v>
      </c>
      <c r="BZ16" s="31" t="s">
        <v>48</v>
      </c>
      <c r="CA16" s="31" t="s">
        <v>48</v>
      </c>
      <c r="CB16" s="31" t="s">
        <v>48</v>
      </c>
      <c r="CC16" s="102" t="s">
        <v>48</v>
      </c>
      <c r="CD16" s="27" t="s">
        <v>48</v>
      </c>
      <c r="CE16" s="27" t="s">
        <v>48</v>
      </c>
      <c r="CF16" s="34" t="s">
        <v>48</v>
      </c>
      <c r="CG16" s="31" t="s">
        <v>48</v>
      </c>
      <c r="CH16" s="31" t="s">
        <v>48</v>
      </c>
      <c r="CI16" s="31" t="s">
        <v>48</v>
      </c>
      <c r="CJ16" s="102" t="s">
        <v>48</v>
      </c>
      <c r="CK16" s="27" t="s">
        <v>48</v>
      </c>
      <c r="CL16" s="27" t="s">
        <v>48</v>
      </c>
      <c r="CM16" s="34" t="s">
        <v>48</v>
      </c>
      <c r="CN16" s="31" t="s">
        <v>48</v>
      </c>
      <c r="CO16" s="31" t="s">
        <v>48</v>
      </c>
      <c r="CP16" s="31" t="s">
        <v>48</v>
      </c>
      <c r="CQ16" s="102" t="s">
        <v>48</v>
      </c>
      <c r="CR16" s="27" t="s">
        <v>48</v>
      </c>
      <c r="CS16" s="27" t="s">
        <v>48</v>
      </c>
      <c r="CT16" s="34" t="s">
        <v>48</v>
      </c>
      <c r="CU16" s="31" t="s">
        <v>48</v>
      </c>
      <c r="CV16" s="31" t="s">
        <v>48</v>
      </c>
      <c r="CW16" s="31" t="s">
        <v>48</v>
      </c>
      <c r="CX16" s="102" t="s">
        <v>48</v>
      </c>
      <c r="CY16" s="27" t="s">
        <v>48</v>
      </c>
      <c r="CZ16" s="27" t="s">
        <v>48</v>
      </c>
      <c r="DA16" s="34" t="s">
        <v>48</v>
      </c>
      <c r="DB16" s="31" t="s">
        <v>48</v>
      </c>
      <c r="DC16" s="31" t="s">
        <v>48</v>
      </c>
      <c r="DD16" s="31" t="s">
        <v>48</v>
      </c>
      <c r="DE16" s="102" t="s">
        <v>48</v>
      </c>
      <c r="DF16" s="27" t="s">
        <v>48</v>
      </c>
      <c r="DG16" s="27" t="s">
        <v>48</v>
      </c>
      <c r="DH16" s="34" t="s">
        <v>48</v>
      </c>
      <c r="DI16" s="31" t="s">
        <v>48</v>
      </c>
      <c r="DJ16" s="31" t="s">
        <v>48</v>
      </c>
      <c r="DK16" s="31" t="s">
        <v>48</v>
      </c>
      <c r="DL16" s="102" t="s">
        <v>48</v>
      </c>
      <c r="DM16" s="27" t="s">
        <v>48</v>
      </c>
      <c r="DN16" s="27" t="s">
        <v>48</v>
      </c>
      <c r="DO16" s="34" t="s">
        <v>48</v>
      </c>
      <c r="DP16" s="31" t="s">
        <v>48</v>
      </c>
      <c r="DQ16" s="31" t="s">
        <v>48</v>
      </c>
      <c r="DR16" s="31" t="s">
        <v>48</v>
      </c>
      <c r="DS16" s="102" t="s">
        <v>48</v>
      </c>
      <c r="DT16" s="27" t="s">
        <v>48</v>
      </c>
      <c r="DU16" s="27" t="s">
        <v>48</v>
      </c>
      <c r="DV16" s="34" t="s">
        <v>48</v>
      </c>
      <c r="DW16" s="31" t="s">
        <v>48</v>
      </c>
      <c r="DX16" s="31" t="s">
        <v>48</v>
      </c>
      <c r="DY16" s="30" t="s">
        <v>48</v>
      </c>
      <c r="DZ16" s="29" t="s">
        <v>48</v>
      </c>
      <c r="EA16" s="27" t="s">
        <v>48</v>
      </c>
      <c r="EB16" s="27" t="s">
        <v>48</v>
      </c>
      <c r="EC16" s="34" t="s">
        <v>48</v>
      </c>
      <c r="ED16" s="31" t="s">
        <v>48</v>
      </c>
      <c r="EE16" s="31" t="s">
        <v>48</v>
      </c>
      <c r="EF16" s="32" t="s">
        <v>48</v>
      </c>
      <c r="EG16" s="11">
        <v>6</v>
      </c>
      <c r="EH16" s="16" t="s">
        <v>95</v>
      </c>
      <c r="EI16" s="22">
        <f t="shared" si="2"/>
        <v>126216.66666666667</v>
      </c>
      <c r="EJ16" s="22">
        <f t="shared" si="25"/>
        <v>23981.166666666668</v>
      </c>
      <c r="EK16" s="22">
        <f t="shared" si="26"/>
        <v>150197.83333333334</v>
      </c>
      <c r="EL16" s="64">
        <f t="shared" si="3"/>
        <v>901187</v>
      </c>
      <c r="EM16" s="9">
        <f t="shared" si="27"/>
        <v>12961.222788079145</v>
      </c>
      <c r="EN16" s="25">
        <f t="shared" si="15"/>
        <v>8.6294339275283446E-2</v>
      </c>
      <c r="EP16" s="107"/>
      <c r="EQ16" s="107"/>
      <c r="ER16" s="107"/>
    </row>
    <row r="17" spans="1:148" ht="106" customHeight="1" x14ac:dyDescent="0.35">
      <c r="A17" s="99">
        <v>15</v>
      </c>
      <c r="B17" s="27" t="s">
        <v>32</v>
      </c>
      <c r="C17" s="40" t="s">
        <v>59</v>
      </c>
      <c r="D17" s="102" t="s">
        <v>48</v>
      </c>
      <c r="E17" s="27" t="s">
        <v>48</v>
      </c>
      <c r="F17" s="27" t="s">
        <v>48</v>
      </c>
      <c r="G17" s="34" t="s">
        <v>48</v>
      </c>
      <c r="H17" s="31" t="s">
        <v>48</v>
      </c>
      <c r="I17" s="31" t="s">
        <v>48</v>
      </c>
      <c r="J17" s="31" t="s">
        <v>48</v>
      </c>
      <c r="K17" s="61">
        <v>1</v>
      </c>
      <c r="L17" s="16" t="s">
        <v>44</v>
      </c>
      <c r="M17" s="16" t="s">
        <v>12</v>
      </c>
      <c r="N17" s="17">
        <v>164000</v>
      </c>
      <c r="O17" s="17">
        <f t="shared" si="16"/>
        <v>31160</v>
      </c>
      <c r="P17" s="17">
        <f t="shared" si="17"/>
        <v>195160</v>
      </c>
      <c r="Q17" s="17">
        <f t="shared" si="18"/>
        <v>195160</v>
      </c>
      <c r="R17" s="61">
        <v>1</v>
      </c>
      <c r="S17" s="16" t="s">
        <v>44</v>
      </c>
      <c r="T17" s="16" t="s">
        <v>12</v>
      </c>
      <c r="U17" s="17">
        <v>150000</v>
      </c>
      <c r="V17" s="17">
        <f t="shared" si="19"/>
        <v>28500</v>
      </c>
      <c r="W17" s="17">
        <f t="shared" si="20"/>
        <v>178500</v>
      </c>
      <c r="X17" s="17">
        <f t="shared" si="21"/>
        <v>178500</v>
      </c>
      <c r="Y17" s="102" t="s">
        <v>48</v>
      </c>
      <c r="Z17" s="27" t="s">
        <v>48</v>
      </c>
      <c r="AA17" s="27" t="s">
        <v>48</v>
      </c>
      <c r="AB17" s="34" t="s">
        <v>48</v>
      </c>
      <c r="AC17" s="31" t="s">
        <v>48</v>
      </c>
      <c r="AD17" s="31" t="s">
        <v>48</v>
      </c>
      <c r="AE17" s="31" t="s">
        <v>48</v>
      </c>
      <c r="AF17" s="61">
        <v>1</v>
      </c>
      <c r="AG17" s="16" t="s">
        <v>44</v>
      </c>
      <c r="AH17" s="16" t="s">
        <v>12</v>
      </c>
      <c r="AI17" s="17">
        <v>198500</v>
      </c>
      <c r="AJ17" s="17">
        <f t="shared" si="22"/>
        <v>37715</v>
      </c>
      <c r="AK17" s="17">
        <f t="shared" si="23"/>
        <v>236215</v>
      </c>
      <c r="AL17" s="17">
        <f t="shared" si="24"/>
        <v>236215</v>
      </c>
      <c r="AM17" s="102" t="s">
        <v>48</v>
      </c>
      <c r="AN17" s="27" t="s">
        <v>48</v>
      </c>
      <c r="AO17" s="27" t="s">
        <v>48</v>
      </c>
      <c r="AP17" s="34" t="s">
        <v>48</v>
      </c>
      <c r="AQ17" s="31" t="s">
        <v>48</v>
      </c>
      <c r="AR17" s="31" t="s">
        <v>48</v>
      </c>
      <c r="AS17" s="31" t="s">
        <v>48</v>
      </c>
      <c r="AT17" s="102" t="s">
        <v>48</v>
      </c>
      <c r="AU17" s="27" t="s">
        <v>48</v>
      </c>
      <c r="AV17" s="27" t="s">
        <v>48</v>
      </c>
      <c r="AW17" s="34" t="s">
        <v>48</v>
      </c>
      <c r="AX17" s="31" t="s">
        <v>48</v>
      </c>
      <c r="AY17" s="31" t="s">
        <v>48</v>
      </c>
      <c r="AZ17" s="31" t="s">
        <v>48</v>
      </c>
      <c r="BA17" s="102" t="s">
        <v>48</v>
      </c>
      <c r="BB17" s="27" t="s">
        <v>48</v>
      </c>
      <c r="BC17" s="27" t="s">
        <v>48</v>
      </c>
      <c r="BD17" s="34" t="s">
        <v>48</v>
      </c>
      <c r="BE17" s="31" t="s">
        <v>48</v>
      </c>
      <c r="BF17" s="31" t="s">
        <v>48</v>
      </c>
      <c r="BG17" s="31" t="s">
        <v>48</v>
      </c>
      <c r="BH17" s="102" t="s">
        <v>48</v>
      </c>
      <c r="BI17" s="27" t="s">
        <v>48</v>
      </c>
      <c r="BJ17" s="27" t="s">
        <v>48</v>
      </c>
      <c r="BK17" s="34" t="s">
        <v>48</v>
      </c>
      <c r="BL17" s="31" t="s">
        <v>48</v>
      </c>
      <c r="BM17" s="31" t="s">
        <v>48</v>
      </c>
      <c r="BN17" s="31" t="s">
        <v>48</v>
      </c>
      <c r="BO17" s="102" t="s">
        <v>48</v>
      </c>
      <c r="BP17" s="27" t="s">
        <v>48</v>
      </c>
      <c r="BQ17" s="27" t="s">
        <v>48</v>
      </c>
      <c r="BR17" s="34" t="s">
        <v>48</v>
      </c>
      <c r="BS17" s="31" t="s">
        <v>48</v>
      </c>
      <c r="BT17" s="31" t="s">
        <v>48</v>
      </c>
      <c r="BU17" s="31" t="s">
        <v>48</v>
      </c>
      <c r="BV17" s="102" t="s">
        <v>48</v>
      </c>
      <c r="BW17" s="27" t="s">
        <v>48</v>
      </c>
      <c r="BX17" s="27" t="s">
        <v>48</v>
      </c>
      <c r="BY17" s="34" t="s">
        <v>48</v>
      </c>
      <c r="BZ17" s="31" t="s">
        <v>48</v>
      </c>
      <c r="CA17" s="31" t="s">
        <v>48</v>
      </c>
      <c r="CB17" s="31" t="s">
        <v>48</v>
      </c>
      <c r="CC17" s="102" t="s">
        <v>48</v>
      </c>
      <c r="CD17" s="27" t="s">
        <v>48</v>
      </c>
      <c r="CE17" s="27" t="s">
        <v>48</v>
      </c>
      <c r="CF17" s="34" t="s">
        <v>48</v>
      </c>
      <c r="CG17" s="31" t="s">
        <v>48</v>
      </c>
      <c r="CH17" s="31" t="s">
        <v>48</v>
      </c>
      <c r="CI17" s="31" t="s">
        <v>48</v>
      </c>
      <c r="CJ17" s="102" t="s">
        <v>48</v>
      </c>
      <c r="CK17" s="27" t="s">
        <v>48</v>
      </c>
      <c r="CL17" s="27" t="s">
        <v>48</v>
      </c>
      <c r="CM17" s="34" t="s">
        <v>48</v>
      </c>
      <c r="CN17" s="31" t="s">
        <v>48</v>
      </c>
      <c r="CO17" s="31" t="s">
        <v>48</v>
      </c>
      <c r="CP17" s="31" t="s">
        <v>48</v>
      </c>
      <c r="CQ17" s="102" t="s">
        <v>48</v>
      </c>
      <c r="CR17" s="27" t="s">
        <v>48</v>
      </c>
      <c r="CS17" s="27" t="s">
        <v>48</v>
      </c>
      <c r="CT17" s="34" t="s">
        <v>48</v>
      </c>
      <c r="CU17" s="31" t="s">
        <v>48</v>
      </c>
      <c r="CV17" s="31" t="s">
        <v>48</v>
      </c>
      <c r="CW17" s="31" t="s">
        <v>48</v>
      </c>
      <c r="CX17" s="102" t="s">
        <v>48</v>
      </c>
      <c r="CY17" s="27" t="s">
        <v>48</v>
      </c>
      <c r="CZ17" s="27" t="s">
        <v>48</v>
      </c>
      <c r="DA17" s="34" t="s">
        <v>48</v>
      </c>
      <c r="DB17" s="31" t="s">
        <v>48</v>
      </c>
      <c r="DC17" s="31" t="s">
        <v>48</v>
      </c>
      <c r="DD17" s="31" t="s">
        <v>48</v>
      </c>
      <c r="DE17" s="102" t="s">
        <v>48</v>
      </c>
      <c r="DF17" s="27" t="s">
        <v>48</v>
      </c>
      <c r="DG17" s="27" t="s">
        <v>48</v>
      </c>
      <c r="DH17" s="34" t="s">
        <v>48</v>
      </c>
      <c r="DI17" s="31" t="s">
        <v>48</v>
      </c>
      <c r="DJ17" s="31" t="s">
        <v>48</v>
      </c>
      <c r="DK17" s="31" t="s">
        <v>48</v>
      </c>
      <c r="DL17" s="102" t="s">
        <v>48</v>
      </c>
      <c r="DM17" s="27" t="s">
        <v>48</v>
      </c>
      <c r="DN17" s="27" t="s">
        <v>48</v>
      </c>
      <c r="DO17" s="34" t="s">
        <v>48</v>
      </c>
      <c r="DP17" s="31" t="s">
        <v>48</v>
      </c>
      <c r="DQ17" s="31" t="s">
        <v>48</v>
      </c>
      <c r="DR17" s="31" t="s">
        <v>48</v>
      </c>
      <c r="DS17" s="102" t="s">
        <v>48</v>
      </c>
      <c r="DT17" s="27" t="s">
        <v>48</v>
      </c>
      <c r="DU17" s="27" t="s">
        <v>48</v>
      </c>
      <c r="DV17" s="34" t="s">
        <v>48</v>
      </c>
      <c r="DW17" s="31" t="s">
        <v>48</v>
      </c>
      <c r="DX17" s="31" t="s">
        <v>48</v>
      </c>
      <c r="DY17" s="30" t="s">
        <v>48</v>
      </c>
      <c r="DZ17" s="29" t="s">
        <v>48</v>
      </c>
      <c r="EA17" s="27" t="s">
        <v>48</v>
      </c>
      <c r="EB17" s="27" t="s">
        <v>48</v>
      </c>
      <c r="EC17" s="34" t="s">
        <v>48</v>
      </c>
      <c r="ED17" s="31" t="s">
        <v>48</v>
      </c>
      <c r="EE17" s="31" t="s">
        <v>48</v>
      </c>
      <c r="EF17" s="32" t="s">
        <v>48</v>
      </c>
      <c r="EG17" s="11">
        <v>6</v>
      </c>
      <c r="EH17" s="16" t="s">
        <v>95</v>
      </c>
      <c r="EI17" s="22">
        <f t="shared" si="2"/>
        <v>170833.33333333334</v>
      </c>
      <c r="EJ17" s="22">
        <f t="shared" si="25"/>
        <v>32458.333333333336</v>
      </c>
      <c r="EK17" s="22">
        <f t="shared" si="26"/>
        <v>203291.66666666669</v>
      </c>
      <c r="EL17" s="65">
        <f t="shared" si="3"/>
        <v>1219750</v>
      </c>
      <c r="EM17" s="9">
        <f t="shared" si="27"/>
        <v>24253.498831211047</v>
      </c>
      <c r="EN17" s="25">
        <f t="shared" si="15"/>
        <v>0.11930394997931237</v>
      </c>
      <c r="EP17" s="107"/>
      <c r="EQ17" s="107"/>
      <c r="ER17" s="107"/>
    </row>
    <row r="18" spans="1:148" ht="202.5" customHeight="1" x14ac:dyDescent="0.35">
      <c r="A18" s="99">
        <v>16</v>
      </c>
      <c r="B18" s="27" t="s">
        <v>56</v>
      </c>
      <c r="C18" s="40" t="s">
        <v>80</v>
      </c>
      <c r="D18" s="102" t="s">
        <v>48</v>
      </c>
      <c r="E18" s="27" t="s">
        <v>48</v>
      </c>
      <c r="F18" s="27" t="s">
        <v>48</v>
      </c>
      <c r="G18" s="34" t="s">
        <v>48</v>
      </c>
      <c r="H18" s="31" t="s">
        <v>48</v>
      </c>
      <c r="I18" s="31" t="s">
        <v>48</v>
      </c>
      <c r="J18" s="31" t="s">
        <v>48</v>
      </c>
      <c r="K18" s="61">
        <v>1</v>
      </c>
      <c r="L18" s="16" t="s">
        <v>44</v>
      </c>
      <c r="M18" s="16" t="s">
        <v>12</v>
      </c>
      <c r="N18" s="17">
        <v>40760</v>
      </c>
      <c r="O18" s="17">
        <f t="shared" si="16"/>
        <v>7744.4</v>
      </c>
      <c r="P18" s="17">
        <f t="shared" si="17"/>
        <v>48504.4</v>
      </c>
      <c r="Q18" s="17">
        <f t="shared" si="18"/>
        <v>48504.4</v>
      </c>
      <c r="R18" s="61">
        <v>1</v>
      </c>
      <c r="S18" s="16" t="s">
        <v>44</v>
      </c>
      <c r="T18" s="16" t="s">
        <v>12</v>
      </c>
      <c r="U18" s="17">
        <v>36000</v>
      </c>
      <c r="V18" s="17">
        <f t="shared" si="19"/>
        <v>6840</v>
      </c>
      <c r="W18" s="17">
        <f t="shared" si="20"/>
        <v>42840</v>
      </c>
      <c r="X18" s="17">
        <f t="shared" si="21"/>
        <v>42840</v>
      </c>
      <c r="Y18" s="102" t="s">
        <v>48</v>
      </c>
      <c r="Z18" s="27" t="s">
        <v>48</v>
      </c>
      <c r="AA18" s="27" t="s">
        <v>48</v>
      </c>
      <c r="AB18" s="34" t="s">
        <v>48</v>
      </c>
      <c r="AC18" s="31" t="s">
        <v>48</v>
      </c>
      <c r="AD18" s="31" t="s">
        <v>48</v>
      </c>
      <c r="AE18" s="31" t="s">
        <v>48</v>
      </c>
      <c r="AF18" s="61">
        <v>1</v>
      </c>
      <c r="AG18" s="16" t="s">
        <v>44</v>
      </c>
      <c r="AH18" s="16" t="s">
        <v>12</v>
      </c>
      <c r="AI18" s="17">
        <v>46840</v>
      </c>
      <c r="AJ18" s="17">
        <f t="shared" si="22"/>
        <v>8899.6</v>
      </c>
      <c r="AK18" s="17">
        <f t="shared" si="23"/>
        <v>55739.6</v>
      </c>
      <c r="AL18" s="17">
        <f t="shared" si="24"/>
        <v>55739.6</v>
      </c>
      <c r="AM18" s="102" t="s">
        <v>48</v>
      </c>
      <c r="AN18" s="27" t="s">
        <v>48</v>
      </c>
      <c r="AO18" s="27" t="s">
        <v>48</v>
      </c>
      <c r="AP18" s="34" t="s">
        <v>48</v>
      </c>
      <c r="AQ18" s="31" t="s">
        <v>48</v>
      </c>
      <c r="AR18" s="31" t="s">
        <v>48</v>
      </c>
      <c r="AS18" s="31" t="s">
        <v>48</v>
      </c>
      <c r="AT18" s="102" t="s">
        <v>48</v>
      </c>
      <c r="AU18" s="27" t="s">
        <v>48</v>
      </c>
      <c r="AV18" s="27" t="s">
        <v>48</v>
      </c>
      <c r="AW18" s="34" t="s">
        <v>48</v>
      </c>
      <c r="AX18" s="31" t="s">
        <v>48</v>
      </c>
      <c r="AY18" s="31" t="s">
        <v>48</v>
      </c>
      <c r="AZ18" s="31" t="s">
        <v>48</v>
      </c>
      <c r="BA18" s="102" t="s">
        <v>48</v>
      </c>
      <c r="BB18" s="27" t="s">
        <v>48</v>
      </c>
      <c r="BC18" s="27" t="s">
        <v>48</v>
      </c>
      <c r="BD18" s="34" t="s">
        <v>48</v>
      </c>
      <c r="BE18" s="31" t="s">
        <v>48</v>
      </c>
      <c r="BF18" s="31" t="s">
        <v>48</v>
      </c>
      <c r="BG18" s="31" t="s">
        <v>48</v>
      </c>
      <c r="BH18" s="102" t="s">
        <v>48</v>
      </c>
      <c r="BI18" s="27" t="s">
        <v>48</v>
      </c>
      <c r="BJ18" s="27" t="s">
        <v>48</v>
      </c>
      <c r="BK18" s="34" t="s">
        <v>48</v>
      </c>
      <c r="BL18" s="31" t="s">
        <v>48</v>
      </c>
      <c r="BM18" s="31" t="s">
        <v>48</v>
      </c>
      <c r="BN18" s="31" t="s">
        <v>48</v>
      </c>
      <c r="BO18" s="102" t="s">
        <v>48</v>
      </c>
      <c r="BP18" s="27" t="s">
        <v>48</v>
      </c>
      <c r="BQ18" s="27" t="s">
        <v>48</v>
      </c>
      <c r="BR18" s="34" t="s">
        <v>48</v>
      </c>
      <c r="BS18" s="31" t="s">
        <v>48</v>
      </c>
      <c r="BT18" s="31" t="s">
        <v>48</v>
      </c>
      <c r="BU18" s="31" t="s">
        <v>48</v>
      </c>
      <c r="BV18" s="102" t="s">
        <v>48</v>
      </c>
      <c r="BW18" s="27" t="s">
        <v>48</v>
      </c>
      <c r="BX18" s="27" t="s">
        <v>48</v>
      </c>
      <c r="BY18" s="34" t="s">
        <v>48</v>
      </c>
      <c r="BZ18" s="31" t="s">
        <v>48</v>
      </c>
      <c r="CA18" s="31" t="s">
        <v>48</v>
      </c>
      <c r="CB18" s="31" t="s">
        <v>48</v>
      </c>
      <c r="CC18" s="102" t="s">
        <v>48</v>
      </c>
      <c r="CD18" s="27" t="s">
        <v>48</v>
      </c>
      <c r="CE18" s="27" t="s">
        <v>48</v>
      </c>
      <c r="CF18" s="34" t="s">
        <v>48</v>
      </c>
      <c r="CG18" s="31" t="s">
        <v>48</v>
      </c>
      <c r="CH18" s="31" t="s">
        <v>48</v>
      </c>
      <c r="CI18" s="31" t="s">
        <v>48</v>
      </c>
      <c r="CJ18" s="102" t="s">
        <v>48</v>
      </c>
      <c r="CK18" s="27" t="s">
        <v>48</v>
      </c>
      <c r="CL18" s="27" t="s">
        <v>48</v>
      </c>
      <c r="CM18" s="34" t="s">
        <v>48</v>
      </c>
      <c r="CN18" s="31" t="s">
        <v>48</v>
      </c>
      <c r="CO18" s="31" t="s">
        <v>48</v>
      </c>
      <c r="CP18" s="31" t="s">
        <v>48</v>
      </c>
      <c r="CQ18" s="102" t="s">
        <v>48</v>
      </c>
      <c r="CR18" s="27" t="s">
        <v>48</v>
      </c>
      <c r="CS18" s="27" t="s">
        <v>48</v>
      </c>
      <c r="CT18" s="34" t="s">
        <v>48</v>
      </c>
      <c r="CU18" s="31" t="s">
        <v>48</v>
      </c>
      <c r="CV18" s="31" t="s">
        <v>48</v>
      </c>
      <c r="CW18" s="31" t="s">
        <v>48</v>
      </c>
      <c r="CX18" s="102" t="s">
        <v>48</v>
      </c>
      <c r="CY18" s="27" t="s">
        <v>48</v>
      </c>
      <c r="CZ18" s="27" t="s">
        <v>48</v>
      </c>
      <c r="DA18" s="34" t="s">
        <v>48</v>
      </c>
      <c r="DB18" s="31" t="s">
        <v>48</v>
      </c>
      <c r="DC18" s="31" t="s">
        <v>48</v>
      </c>
      <c r="DD18" s="31" t="s">
        <v>48</v>
      </c>
      <c r="DE18" s="102" t="s">
        <v>48</v>
      </c>
      <c r="DF18" s="27" t="s">
        <v>48</v>
      </c>
      <c r="DG18" s="27" t="s">
        <v>48</v>
      </c>
      <c r="DH18" s="34" t="s">
        <v>48</v>
      </c>
      <c r="DI18" s="31" t="s">
        <v>48</v>
      </c>
      <c r="DJ18" s="31" t="s">
        <v>48</v>
      </c>
      <c r="DK18" s="31" t="s">
        <v>48</v>
      </c>
      <c r="DL18" s="102" t="s">
        <v>48</v>
      </c>
      <c r="DM18" s="27" t="s">
        <v>48</v>
      </c>
      <c r="DN18" s="27" t="s">
        <v>48</v>
      </c>
      <c r="DO18" s="34" t="s">
        <v>48</v>
      </c>
      <c r="DP18" s="31" t="s">
        <v>48</v>
      </c>
      <c r="DQ18" s="31" t="s">
        <v>48</v>
      </c>
      <c r="DR18" s="31" t="s">
        <v>48</v>
      </c>
      <c r="DS18" s="102" t="s">
        <v>48</v>
      </c>
      <c r="DT18" s="27" t="s">
        <v>48</v>
      </c>
      <c r="DU18" s="27" t="s">
        <v>48</v>
      </c>
      <c r="DV18" s="34" t="s">
        <v>48</v>
      </c>
      <c r="DW18" s="31" t="s">
        <v>48</v>
      </c>
      <c r="DX18" s="31" t="s">
        <v>48</v>
      </c>
      <c r="DY18" s="30" t="s">
        <v>48</v>
      </c>
      <c r="DZ18" s="29" t="s">
        <v>48</v>
      </c>
      <c r="EA18" s="27" t="s">
        <v>48</v>
      </c>
      <c r="EB18" s="27" t="s">
        <v>48</v>
      </c>
      <c r="EC18" s="34" t="s">
        <v>48</v>
      </c>
      <c r="ED18" s="31" t="s">
        <v>48</v>
      </c>
      <c r="EE18" s="31" t="s">
        <v>48</v>
      </c>
      <c r="EF18" s="32" t="s">
        <v>48</v>
      </c>
      <c r="EG18" s="11">
        <v>6</v>
      </c>
      <c r="EH18" s="16" t="s">
        <v>95</v>
      </c>
      <c r="EI18" s="22">
        <f t="shared" si="2"/>
        <v>41200</v>
      </c>
      <c r="EJ18" s="22">
        <f t="shared" si="25"/>
        <v>7828</v>
      </c>
      <c r="EK18" s="22">
        <f t="shared" si="26"/>
        <v>49028</v>
      </c>
      <c r="EL18" s="64">
        <f t="shared" si="3"/>
        <v>294168</v>
      </c>
      <c r="EM18" s="9">
        <f t="shared" si="27"/>
        <v>5279.2384400277679</v>
      </c>
      <c r="EN18" s="25">
        <f t="shared" si="15"/>
        <v>0.10767802969788219</v>
      </c>
      <c r="EP18" s="107"/>
      <c r="EQ18" s="107"/>
      <c r="ER18" s="107"/>
    </row>
    <row r="19" spans="1:148" ht="136" customHeight="1" x14ac:dyDescent="0.35">
      <c r="A19" s="99">
        <v>17</v>
      </c>
      <c r="B19" s="27" t="s">
        <v>33</v>
      </c>
      <c r="C19" s="40" t="s">
        <v>60</v>
      </c>
      <c r="D19" s="102" t="s">
        <v>48</v>
      </c>
      <c r="E19" s="27" t="s">
        <v>48</v>
      </c>
      <c r="F19" s="27" t="s">
        <v>48</v>
      </c>
      <c r="G19" s="34" t="s">
        <v>48</v>
      </c>
      <c r="H19" s="31" t="s">
        <v>48</v>
      </c>
      <c r="I19" s="31" t="s">
        <v>48</v>
      </c>
      <c r="J19" s="31" t="s">
        <v>48</v>
      </c>
      <c r="K19" s="61">
        <v>1</v>
      </c>
      <c r="L19" s="16" t="s">
        <v>44</v>
      </c>
      <c r="M19" s="16" t="s">
        <v>12</v>
      </c>
      <c r="N19" s="17">
        <v>374400</v>
      </c>
      <c r="O19" s="17">
        <f t="shared" si="16"/>
        <v>71136</v>
      </c>
      <c r="P19" s="17">
        <f t="shared" si="17"/>
        <v>445536</v>
      </c>
      <c r="Q19" s="17">
        <f t="shared" si="18"/>
        <v>445536</v>
      </c>
      <c r="R19" s="61">
        <v>1</v>
      </c>
      <c r="S19" s="16" t="s">
        <v>44</v>
      </c>
      <c r="T19" s="16" t="s">
        <v>12</v>
      </c>
      <c r="U19" s="17">
        <v>340000</v>
      </c>
      <c r="V19" s="17">
        <f t="shared" si="19"/>
        <v>64600</v>
      </c>
      <c r="W19" s="17">
        <f t="shared" si="20"/>
        <v>404600</v>
      </c>
      <c r="X19" s="17">
        <f t="shared" si="21"/>
        <v>404600</v>
      </c>
      <c r="Y19" s="102" t="s">
        <v>48</v>
      </c>
      <c r="Z19" s="27" t="s">
        <v>48</v>
      </c>
      <c r="AA19" s="27" t="s">
        <v>48</v>
      </c>
      <c r="AB19" s="34" t="s">
        <v>48</v>
      </c>
      <c r="AC19" s="31" t="s">
        <v>48</v>
      </c>
      <c r="AD19" s="31" t="s">
        <v>48</v>
      </c>
      <c r="AE19" s="31" t="s">
        <v>48</v>
      </c>
      <c r="AF19" s="61">
        <v>1</v>
      </c>
      <c r="AG19" s="16" t="s">
        <v>44</v>
      </c>
      <c r="AH19" s="16" t="s">
        <v>12</v>
      </c>
      <c r="AI19" s="17">
        <v>400600</v>
      </c>
      <c r="AJ19" s="17">
        <f t="shared" si="22"/>
        <v>76114</v>
      </c>
      <c r="AK19" s="17">
        <f t="shared" si="23"/>
        <v>476714</v>
      </c>
      <c r="AL19" s="17">
        <f t="shared" si="24"/>
        <v>476714</v>
      </c>
      <c r="AM19" s="102" t="s">
        <v>48</v>
      </c>
      <c r="AN19" s="27" t="s">
        <v>48</v>
      </c>
      <c r="AO19" s="27" t="s">
        <v>48</v>
      </c>
      <c r="AP19" s="34" t="s">
        <v>48</v>
      </c>
      <c r="AQ19" s="31" t="s">
        <v>48</v>
      </c>
      <c r="AR19" s="31" t="s">
        <v>48</v>
      </c>
      <c r="AS19" s="31" t="s">
        <v>48</v>
      </c>
      <c r="AT19" s="102" t="s">
        <v>48</v>
      </c>
      <c r="AU19" s="27" t="s">
        <v>48</v>
      </c>
      <c r="AV19" s="27" t="s">
        <v>48</v>
      </c>
      <c r="AW19" s="34" t="s">
        <v>48</v>
      </c>
      <c r="AX19" s="31" t="s">
        <v>48</v>
      </c>
      <c r="AY19" s="31" t="s">
        <v>48</v>
      </c>
      <c r="AZ19" s="31" t="s">
        <v>48</v>
      </c>
      <c r="BA19" s="102" t="s">
        <v>48</v>
      </c>
      <c r="BB19" s="27" t="s">
        <v>48</v>
      </c>
      <c r="BC19" s="27" t="s">
        <v>48</v>
      </c>
      <c r="BD19" s="34" t="s">
        <v>48</v>
      </c>
      <c r="BE19" s="31" t="s">
        <v>48</v>
      </c>
      <c r="BF19" s="31" t="s">
        <v>48</v>
      </c>
      <c r="BG19" s="31" t="s">
        <v>48</v>
      </c>
      <c r="BH19" s="102" t="s">
        <v>48</v>
      </c>
      <c r="BI19" s="27" t="s">
        <v>48</v>
      </c>
      <c r="BJ19" s="27" t="s">
        <v>48</v>
      </c>
      <c r="BK19" s="34" t="s">
        <v>48</v>
      </c>
      <c r="BL19" s="31" t="s">
        <v>48</v>
      </c>
      <c r="BM19" s="31" t="s">
        <v>48</v>
      </c>
      <c r="BN19" s="31" t="s">
        <v>48</v>
      </c>
      <c r="BO19" s="102" t="s">
        <v>48</v>
      </c>
      <c r="BP19" s="27" t="s">
        <v>48</v>
      </c>
      <c r="BQ19" s="27" t="s">
        <v>48</v>
      </c>
      <c r="BR19" s="34" t="s">
        <v>48</v>
      </c>
      <c r="BS19" s="31" t="s">
        <v>48</v>
      </c>
      <c r="BT19" s="31" t="s">
        <v>48</v>
      </c>
      <c r="BU19" s="31" t="s">
        <v>48</v>
      </c>
      <c r="BV19" s="102" t="s">
        <v>48</v>
      </c>
      <c r="BW19" s="27" t="s">
        <v>48</v>
      </c>
      <c r="BX19" s="27" t="s">
        <v>48</v>
      </c>
      <c r="BY19" s="34" t="s">
        <v>48</v>
      </c>
      <c r="BZ19" s="31" t="s">
        <v>48</v>
      </c>
      <c r="CA19" s="31" t="s">
        <v>48</v>
      </c>
      <c r="CB19" s="31" t="s">
        <v>48</v>
      </c>
      <c r="CC19" s="102" t="s">
        <v>48</v>
      </c>
      <c r="CD19" s="27" t="s">
        <v>48</v>
      </c>
      <c r="CE19" s="27" t="s">
        <v>48</v>
      </c>
      <c r="CF19" s="34" t="s">
        <v>48</v>
      </c>
      <c r="CG19" s="31" t="s">
        <v>48</v>
      </c>
      <c r="CH19" s="31" t="s">
        <v>48</v>
      </c>
      <c r="CI19" s="31" t="s">
        <v>48</v>
      </c>
      <c r="CJ19" s="102" t="s">
        <v>48</v>
      </c>
      <c r="CK19" s="27" t="s">
        <v>48</v>
      </c>
      <c r="CL19" s="27" t="s">
        <v>48</v>
      </c>
      <c r="CM19" s="34" t="s">
        <v>48</v>
      </c>
      <c r="CN19" s="31" t="s">
        <v>48</v>
      </c>
      <c r="CO19" s="31" t="s">
        <v>48</v>
      </c>
      <c r="CP19" s="31" t="s">
        <v>48</v>
      </c>
      <c r="CQ19" s="102" t="s">
        <v>48</v>
      </c>
      <c r="CR19" s="27" t="s">
        <v>48</v>
      </c>
      <c r="CS19" s="27" t="s">
        <v>48</v>
      </c>
      <c r="CT19" s="34" t="s">
        <v>48</v>
      </c>
      <c r="CU19" s="31" t="s">
        <v>48</v>
      </c>
      <c r="CV19" s="31" t="s">
        <v>48</v>
      </c>
      <c r="CW19" s="31" t="s">
        <v>48</v>
      </c>
      <c r="CX19" s="102" t="s">
        <v>48</v>
      </c>
      <c r="CY19" s="27" t="s">
        <v>48</v>
      </c>
      <c r="CZ19" s="27" t="s">
        <v>48</v>
      </c>
      <c r="DA19" s="34" t="s">
        <v>48</v>
      </c>
      <c r="DB19" s="31" t="s">
        <v>48</v>
      </c>
      <c r="DC19" s="31" t="s">
        <v>48</v>
      </c>
      <c r="DD19" s="31" t="s">
        <v>48</v>
      </c>
      <c r="DE19" s="102" t="s">
        <v>48</v>
      </c>
      <c r="DF19" s="27" t="s">
        <v>48</v>
      </c>
      <c r="DG19" s="27" t="s">
        <v>48</v>
      </c>
      <c r="DH19" s="34" t="s">
        <v>48</v>
      </c>
      <c r="DI19" s="31" t="s">
        <v>48</v>
      </c>
      <c r="DJ19" s="31" t="s">
        <v>48</v>
      </c>
      <c r="DK19" s="31" t="s">
        <v>48</v>
      </c>
      <c r="DL19" s="102" t="s">
        <v>48</v>
      </c>
      <c r="DM19" s="27" t="s">
        <v>48</v>
      </c>
      <c r="DN19" s="27" t="s">
        <v>48</v>
      </c>
      <c r="DO19" s="34" t="s">
        <v>48</v>
      </c>
      <c r="DP19" s="31" t="s">
        <v>48</v>
      </c>
      <c r="DQ19" s="31" t="s">
        <v>48</v>
      </c>
      <c r="DR19" s="31" t="s">
        <v>48</v>
      </c>
      <c r="DS19" s="102" t="s">
        <v>48</v>
      </c>
      <c r="DT19" s="27" t="s">
        <v>48</v>
      </c>
      <c r="DU19" s="27" t="s">
        <v>48</v>
      </c>
      <c r="DV19" s="34" t="s">
        <v>48</v>
      </c>
      <c r="DW19" s="31" t="s">
        <v>48</v>
      </c>
      <c r="DX19" s="31" t="s">
        <v>48</v>
      </c>
      <c r="DY19" s="30" t="s">
        <v>48</v>
      </c>
      <c r="DZ19" s="29" t="s">
        <v>48</v>
      </c>
      <c r="EA19" s="27" t="s">
        <v>48</v>
      </c>
      <c r="EB19" s="27" t="s">
        <v>48</v>
      </c>
      <c r="EC19" s="34" t="s">
        <v>48</v>
      </c>
      <c r="ED19" s="31" t="s">
        <v>48</v>
      </c>
      <c r="EE19" s="31" t="s">
        <v>48</v>
      </c>
      <c r="EF19" s="32" t="s">
        <v>48</v>
      </c>
      <c r="EG19" s="11">
        <v>5</v>
      </c>
      <c r="EH19" s="16" t="s">
        <v>95</v>
      </c>
      <c r="EI19" s="22">
        <f t="shared" si="2"/>
        <v>371666.66666666669</v>
      </c>
      <c r="EJ19" s="22">
        <f t="shared" si="25"/>
        <v>70616.666666666672</v>
      </c>
      <c r="EK19" s="22">
        <f t="shared" si="26"/>
        <v>442283.33333333337</v>
      </c>
      <c r="EL19" s="65">
        <f t="shared" si="3"/>
        <v>2211416.666666667</v>
      </c>
      <c r="EM19" s="9">
        <f t="shared" si="27"/>
        <v>29530.121676387018</v>
      </c>
      <c r="EN19" s="25">
        <f t="shared" si="15"/>
        <v>6.6767430402201483E-2</v>
      </c>
      <c r="EP19" s="107"/>
      <c r="EQ19" s="107"/>
      <c r="ER19" s="107"/>
    </row>
    <row r="20" spans="1:148" ht="123.5" customHeight="1" x14ac:dyDescent="0.35">
      <c r="A20" s="99">
        <v>18</v>
      </c>
      <c r="B20" s="27" t="s">
        <v>34</v>
      </c>
      <c r="C20" s="40" t="s">
        <v>61</v>
      </c>
      <c r="D20" s="102" t="s">
        <v>48</v>
      </c>
      <c r="E20" s="27" t="s">
        <v>48</v>
      </c>
      <c r="F20" s="27" t="s">
        <v>48</v>
      </c>
      <c r="G20" s="34" t="s">
        <v>48</v>
      </c>
      <c r="H20" s="31" t="s">
        <v>48</v>
      </c>
      <c r="I20" s="31" t="s">
        <v>48</v>
      </c>
      <c r="J20" s="31" t="s">
        <v>48</v>
      </c>
      <c r="K20" s="61">
        <v>1</v>
      </c>
      <c r="L20" s="16" t="s">
        <v>44</v>
      </c>
      <c r="M20" s="16" t="s">
        <v>12</v>
      </c>
      <c r="N20" s="17">
        <v>20040</v>
      </c>
      <c r="O20" s="17">
        <f t="shared" si="16"/>
        <v>3807.6</v>
      </c>
      <c r="P20" s="17">
        <f t="shared" si="17"/>
        <v>23847.599999999999</v>
      </c>
      <c r="Q20" s="17">
        <f t="shared" si="18"/>
        <v>23847.599999999999</v>
      </c>
      <c r="R20" s="61">
        <v>1</v>
      </c>
      <c r="S20" s="16" t="s">
        <v>44</v>
      </c>
      <c r="T20" s="16" t="s">
        <v>12</v>
      </c>
      <c r="U20" s="17">
        <v>19000</v>
      </c>
      <c r="V20" s="17">
        <f t="shared" si="19"/>
        <v>3610</v>
      </c>
      <c r="W20" s="17">
        <f t="shared" si="20"/>
        <v>22610</v>
      </c>
      <c r="X20" s="17">
        <f t="shared" si="21"/>
        <v>22610</v>
      </c>
      <c r="Y20" s="102" t="s">
        <v>48</v>
      </c>
      <c r="Z20" s="27" t="s">
        <v>48</v>
      </c>
      <c r="AA20" s="27" t="s">
        <v>48</v>
      </c>
      <c r="AB20" s="34" t="s">
        <v>48</v>
      </c>
      <c r="AC20" s="31" t="s">
        <v>48</v>
      </c>
      <c r="AD20" s="31" t="s">
        <v>48</v>
      </c>
      <c r="AE20" s="31" t="s">
        <v>48</v>
      </c>
      <c r="AF20" s="61">
        <v>1</v>
      </c>
      <c r="AG20" s="16" t="s">
        <v>44</v>
      </c>
      <c r="AH20" s="16" t="s">
        <v>12</v>
      </c>
      <c r="AI20" s="17">
        <v>21410</v>
      </c>
      <c r="AJ20" s="17">
        <f t="shared" si="22"/>
        <v>4067.9</v>
      </c>
      <c r="AK20" s="17">
        <f t="shared" si="23"/>
        <v>25477.9</v>
      </c>
      <c r="AL20" s="17">
        <f t="shared" si="24"/>
        <v>25477.9</v>
      </c>
      <c r="AM20" s="102" t="s">
        <v>48</v>
      </c>
      <c r="AN20" s="27" t="s">
        <v>48</v>
      </c>
      <c r="AO20" s="27" t="s">
        <v>48</v>
      </c>
      <c r="AP20" s="34" t="s">
        <v>48</v>
      </c>
      <c r="AQ20" s="31" t="s">
        <v>48</v>
      </c>
      <c r="AR20" s="31" t="s">
        <v>48</v>
      </c>
      <c r="AS20" s="31" t="s">
        <v>48</v>
      </c>
      <c r="AT20" s="102" t="s">
        <v>48</v>
      </c>
      <c r="AU20" s="27" t="s">
        <v>48</v>
      </c>
      <c r="AV20" s="27" t="s">
        <v>48</v>
      </c>
      <c r="AW20" s="34" t="s">
        <v>48</v>
      </c>
      <c r="AX20" s="31" t="s">
        <v>48</v>
      </c>
      <c r="AY20" s="31" t="s">
        <v>48</v>
      </c>
      <c r="AZ20" s="31" t="s">
        <v>48</v>
      </c>
      <c r="BA20" s="102" t="s">
        <v>48</v>
      </c>
      <c r="BB20" s="27" t="s">
        <v>48</v>
      </c>
      <c r="BC20" s="27" t="s">
        <v>48</v>
      </c>
      <c r="BD20" s="34" t="s">
        <v>48</v>
      </c>
      <c r="BE20" s="31" t="s">
        <v>48</v>
      </c>
      <c r="BF20" s="31" t="s">
        <v>48</v>
      </c>
      <c r="BG20" s="31" t="s">
        <v>48</v>
      </c>
      <c r="BH20" s="102" t="s">
        <v>48</v>
      </c>
      <c r="BI20" s="27" t="s">
        <v>48</v>
      </c>
      <c r="BJ20" s="27" t="s">
        <v>48</v>
      </c>
      <c r="BK20" s="34" t="s">
        <v>48</v>
      </c>
      <c r="BL20" s="31" t="s">
        <v>48</v>
      </c>
      <c r="BM20" s="31" t="s">
        <v>48</v>
      </c>
      <c r="BN20" s="31" t="s">
        <v>48</v>
      </c>
      <c r="BO20" s="102" t="s">
        <v>48</v>
      </c>
      <c r="BP20" s="27" t="s">
        <v>48</v>
      </c>
      <c r="BQ20" s="27" t="s">
        <v>48</v>
      </c>
      <c r="BR20" s="34" t="s">
        <v>48</v>
      </c>
      <c r="BS20" s="31" t="s">
        <v>48</v>
      </c>
      <c r="BT20" s="31" t="s">
        <v>48</v>
      </c>
      <c r="BU20" s="31" t="s">
        <v>48</v>
      </c>
      <c r="BV20" s="102" t="s">
        <v>48</v>
      </c>
      <c r="BW20" s="27" t="s">
        <v>48</v>
      </c>
      <c r="BX20" s="27" t="s">
        <v>48</v>
      </c>
      <c r="BY20" s="34" t="s">
        <v>48</v>
      </c>
      <c r="BZ20" s="31" t="s">
        <v>48</v>
      </c>
      <c r="CA20" s="31" t="s">
        <v>48</v>
      </c>
      <c r="CB20" s="31" t="s">
        <v>48</v>
      </c>
      <c r="CC20" s="102" t="s">
        <v>48</v>
      </c>
      <c r="CD20" s="27" t="s">
        <v>48</v>
      </c>
      <c r="CE20" s="27" t="s">
        <v>48</v>
      </c>
      <c r="CF20" s="34" t="s">
        <v>48</v>
      </c>
      <c r="CG20" s="31" t="s">
        <v>48</v>
      </c>
      <c r="CH20" s="31" t="s">
        <v>48</v>
      </c>
      <c r="CI20" s="31" t="s">
        <v>48</v>
      </c>
      <c r="CJ20" s="102" t="s">
        <v>48</v>
      </c>
      <c r="CK20" s="27" t="s">
        <v>48</v>
      </c>
      <c r="CL20" s="27" t="s">
        <v>48</v>
      </c>
      <c r="CM20" s="34" t="s">
        <v>48</v>
      </c>
      <c r="CN20" s="31" t="s">
        <v>48</v>
      </c>
      <c r="CO20" s="31" t="s">
        <v>48</v>
      </c>
      <c r="CP20" s="31" t="s">
        <v>48</v>
      </c>
      <c r="CQ20" s="102" t="s">
        <v>48</v>
      </c>
      <c r="CR20" s="27" t="s">
        <v>48</v>
      </c>
      <c r="CS20" s="27" t="s">
        <v>48</v>
      </c>
      <c r="CT20" s="34" t="s">
        <v>48</v>
      </c>
      <c r="CU20" s="31" t="s">
        <v>48</v>
      </c>
      <c r="CV20" s="31" t="s">
        <v>48</v>
      </c>
      <c r="CW20" s="31" t="s">
        <v>48</v>
      </c>
      <c r="CX20" s="102" t="s">
        <v>48</v>
      </c>
      <c r="CY20" s="27" t="s">
        <v>48</v>
      </c>
      <c r="CZ20" s="27" t="s">
        <v>48</v>
      </c>
      <c r="DA20" s="34" t="s">
        <v>48</v>
      </c>
      <c r="DB20" s="31" t="s">
        <v>48</v>
      </c>
      <c r="DC20" s="31" t="s">
        <v>48</v>
      </c>
      <c r="DD20" s="31" t="s">
        <v>48</v>
      </c>
      <c r="DE20" s="102" t="s">
        <v>48</v>
      </c>
      <c r="DF20" s="27" t="s">
        <v>48</v>
      </c>
      <c r="DG20" s="27" t="s">
        <v>48</v>
      </c>
      <c r="DH20" s="34" t="s">
        <v>48</v>
      </c>
      <c r="DI20" s="31" t="s">
        <v>48</v>
      </c>
      <c r="DJ20" s="31" t="s">
        <v>48</v>
      </c>
      <c r="DK20" s="31" t="s">
        <v>48</v>
      </c>
      <c r="DL20" s="102" t="s">
        <v>48</v>
      </c>
      <c r="DM20" s="27" t="s">
        <v>48</v>
      </c>
      <c r="DN20" s="27" t="s">
        <v>48</v>
      </c>
      <c r="DO20" s="34" t="s">
        <v>48</v>
      </c>
      <c r="DP20" s="31" t="s">
        <v>48</v>
      </c>
      <c r="DQ20" s="31" t="s">
        <v>48</v>
      </c>
      <c r="DR20" s="31" t="s">
        <v>48</v>
      </c>
      <c r="DS20" s="102" t="s">
        <v>48</v>
      </c>
      <c r="DT20" s="27" t="s">
        <v>48</v>
      </c>
      <c r="DU20" s="27" t="s">
        <v>48</v>
      </c>
      <c r="DV20" s="34" t="s">
        <v>48</v>
      </c>
      <c r="DW20" s="31" t="s">
        <v>48</v>
      </c>
      <c r="DX20" s="31" t="s">
        <v>48</v>
      </c>
      <c r="DY20" s="30" t="s">
        <v>48</v>
      </c>
      <c r="DZ20" s="29" t="s">
        <v>48</v>
      </c>
      <c r="EA20" s="27" t="s">
        <v>48</v>
      </c>
      <c r="EB20" s="27" t="s">
        <v>48</v>
      </c>
      <c r="EC20" s="34" t="s">
        <v>48</v>
      </c>
      <c r="ED20" s="31" t="s">
        <v>48</v>
      </c>
      <c r="EE20" s="31" t="s">
        <v>48</v>
      </c>
      <c r="EF20" s="32" t="s">
        <v>48</v>
      </c>
      <c r="EG20" s="11">
        <v>10</v>
      </c>
      <c r="EH20" s="16" t="s">
        <v>95</v>
      </c>
      <c r="EI20" s="22">
        <f t="shared" si="2"/>
        <v>20150</v>
      </c>
      <c r="EJ20" s="22">
        <f t="shared" si="25"/>
        <v>3828.5</v>
      </c>
      <c r="EK20" s="22">
        <f t="shared" si="26"/>
        <v>23978.5</v>
      </c>
      <c r="EL20" s="64">
        <f t="shared" si="3"/>
        <v>239785</v>
      </c>
      <c r="EM20" s="9">
        <f t="shared" si="27"/>
        <v>1174.4683080724947</v>
      </c>
      <c r="EN20" s="25">
        <f t="shared" si="15"/>
        <v>4.8980057471171866E-2</v>
      </c>
      <c r="EP20" s="107"/>
      <c r="EQ20" s="107"/>
      <c r="ER20" s="107"/>
    </row>
    <row r="21" spans="1:148" ht="259" customHeight="1" x14ac:dyDescent="0.35">
      <c r="A21" s="99">
        <v>19</v>
      </c>
      <c r="B21" s="27" t="s">
        <v>62</v>
      </c>
      <c r="C21" s="40" t="s">
        <v>63</v>
      </c>
      <c r="D21" s="102" t="s">
        <v>48</v>
      </c>
      <c r="E21" s="27" t="s">
        <v>48</v>
      </c>
      <c r="F21" s="27" t="s">
        <v>48</v>
      </c>
      <c r="G21" s="34" t="s">
        <v>48</v>
      </c>
      <c r="H21" s="31" t="s">
        <v>48</v>
      </c>
      <c r="I21" s="31" t="s">
        <v>48</v>
      </c>
      <c r="J21" s="31" t="s">
        <v>48</v>
      </c>
      <c r="K21" s="61">
        <v>1</v>
      </c>
      <c r="L21" s="16" t="s">
        <v>44</v>
      </c>
      <c r="M21" s="16" t="s">
        <v>12</v>
      </c>
      <c r="N21" s="17">
        <v>7884048</v>
      </c>
      <c r="O21" s="17">
        <f t="shared" si="16"/>
        <v>1497969.12</v>
      </c>
      <c r="P21" s="17">
        <f t="shared" si="17"/>
        <v>9382017.120000001</v>
      </c>
      <c r="Q21" s="17">
        <f t="shared" si="18"/>
        <v>9382017.120000001</v>
      </c>
      <c r="R21" s="61">
        <v>1</v>
      </c>
      <c r="S21" s="16" t="s">
        <v>44</v>
      </c>
      <c r="T21" s="16" t="s">
        <v>12</v>
      </c>
      <c r="U21" s="17">
        <v>6882800</v>
      </c>
      <c r="V21" s="17">
        <f t="shared" si="19"/>
        <v>1307732</v>
      </c>
      <c r="W21" s="17">
        <f t="shared" si="20"/>
        <v>8190532</v>
      </c>
      <c r="X21" s="17">
        <f t="shared" si="21"/>
        <v>8190532</v>
      </c>
      <c r="Y21" s="102" t="s">
        <v>48</v>
      </c>
      <c r="Z21" s="27" t="s">
        <v>48</v>
      </c>
      <c r="AA21" s="27" t="s">
        <v>48</v>
      </c>
      <c r="AB21" s="34" t="s">
        <v>48</v>
      </c>
      <c r="AC21" s="31" t="s">
        <v>48</v>
      </c>
      <c r="AD21" s="31" t="s">
        <v>48</v>
      </c>
      <c r="AE21" s="31" t="s">
        <v>48</v>
      </c>
      <c r="AF21" s="61">
        <v>1</v>
      </c>
      <c r="AG21" s="16" t="s">
        <v>44</v>
      </c>
      <c r="AH21" s="16" t="s">
        <v>12</v>
      </c>
      <c r="AI21" s="17">
        <v>8090532</v>
      </c>
      <c r="AJ21" s="17">
        <f t="shared" si="22"/>
        <v>1537201.08</v>
      </c>
      <c r="AK21" s="17">
        <f t="shared" si="23"/>
        <v>9627733.0800000001</v>
      </c>
      <c r="AL21" s="17">
        <f t="shared" si="24"/>
        <v>9627733.0800000001</v>
      </c>
      <c r="AM21" s="102" t="s">
        <v>48</v>
      </c>
      <c r="AN21" s="27" t="s">
        <v>48</v>
      </c>
      <c r="AO21" s="27" t="s">
        <v>48</v>
      </c>
      <c r="AP21" s="34" t="s">
        <v>48</v>
      </c>
      <c r="AQ21" s="31" t="s">
        <v>48</v>
      </c>
      <c r="AR21" s="31" t="s">
        <v>48</v>
      </c>
      <c r="AS21" s="31" t="s">
        <v>48</v>
      </c>
      <c r="AT21" s="102" t="s">
        <v>48</v>
      </c>
      <c r="AU21" s="27" t="s">
        <v>48</v>
      </c>
      <c r="AV21" s="27" t="s">
        <v>48</v>
      </c>
      <c r="AW21" s="34" t="s">
        <v>48</v>
      </c>
      <c r="AX21" s="31" t="s">
        <v>48</v>
      </c>
      <c r="AY21" s="31" t="s">
        <v>48</v>
      </c>
      <c r="AZ21" s="31" t="s">
        <v>48</v>
      </c>
      <c r="BA21" s="102" t="s">
        <v>48</v>
      </c>
      <c r="BB21" s="27" t="s">
        <v>48</v>
      </c>
      <c r="BC21" s="27" t="s">
        <v>48</v>
      </c>
      <c r="BD21" s="34" t="s">
        <v>48</v>
      </c>
      <c r="BE21" s="31" t="s">
        <v>48</v>
      </c>
      <c r="BF21" s="31" t="s">
        <v>48</v>
      </c>
      <c r="BG21" s="31" t="s">
        <v>48</v>
      </c>
      <c r="BH21" s="102" t="s">
        <v>48</v>
      </c>
      <c r="BI21" s="27" t="s">
        <v>48</v>
      </c>
      <c r="BJ21" s="27" t="s">
        <v>48</v>
      </c>
      <c r="BK21" s="34" t="s">
        <v>48</v>
      </c>
      <c r="BL21" s="31" t="s">
        <v>48</v>
      </c>
      <c r="BM21" s="31" t="s">
        <v>48</v>
      </c>
      <c r="BN21" s="31" t="s">
        <v>48</v>
      </c>
      <c r="BO21" s="102" t="s">
        <v>48</v>
      </c>
      <c r="BP21" s="27" t="s">
        <v>48</v>
      </c>
      <c r="BQ21" s="27" t="s">
        <v>48</v>
      </c>
      <c r="BR21" s="34" t="s">
        <v>48</v>
      </c>
      <c r="BS21" s="31" t="s">
        <v>48</v>
      </c>
      <c r="BT21" s="31" t="s">
        <v>48</v>
      </c>
      <c r="BU21" s="31" t="s">
        <v>48</v>
      </c>
      <c r="BV21" s="102" t="s">
        <v>48</v>
      </c>
      <c r="BW21" s="27" t="s">
        <v>48</v>
      </c>
      <c r="BX21" s="27" t="s">
        <v>48</v>
      </c>
      <c r="BY21" s="34" t="s">
        <v>48</v>
      </c>
      <c r="BZ21" s="31" t="s">
        <v>48</v>
      </c>
      <c r="CA21" s="31" t="s">
        <v>48</v>
      </c>
      <c r="CB21" s="31" t="s">
        <v>48</v>
      </c>
      <c r="CC21" s="102" t="s">
        <v>48</v>
      </c>
      <c r="CD21" s="27" t="s">
        <v>48</v>
      </c>
      <c r="CE21" s="27" t="s">
        <v>48</v>
      </c>
      <c r="CF21" s="34" t="s">
        <v>48</v>
      </c>
      <c r="CG21" s="31" t="s">
        <v>48</v>
      </c>
      <c r="CH21" s="31" t="s">
        <v>48</v>
      </c>
      <c r="CI21" s="31" t="s">
        <v>48</v>
      </c>
      <c r="CJ21" s="102" t="s">
        <v>48</v>
      </c>
      <c r="CK21" s="27" t="s">
        <v>48</v>
      </c>
      <c r="CL21" s="27" t="s">
        <v>48</v>
      </c>
      <c r="CM21" s="34" t="s">
        <v>48</v>
      </c>
      <c r="CN21" s="31" t="s">
        <v>48</v>
      </c>
      <c r="CO21" s="31" t="s">
        <v>48</v>
      </c>
      <c r="CP21" s="31" t="s">
        <v>48</v>
      </c>
      <c r="CQ21" s="102" t="s">
        <v>48</v>
      </c>
      <c r="CR21" s="27" t="s">
        <v>48</v>
      </c>
      <c r="CS21" s="27" t="s">
        <v>48</v>
      </c>
      <c r="CT21" s="34" t="s">
        <v>48</v>
      </c>
      <c r="CU21" s="31" t="s">
        <v>48</v>
      </c>
      <c r="CV21" s="31" t="s">
        <v>48</v>
      </c>
      <c r="CW21" s="31" t="s">
        <v>48</v>
      </c>
      <c r="CX21" s="102" t="s">
        <v>48</v>
      </c>
      <c r="CY21" s="27" t="s">
        <v>48</v>
      </c>
      <c r="CZ21" s="27" t="s">
        <v>48</v>
      </c>
      <c r="DA21" s="34" t="s">
        <v>48</v>
      </c>
      <c r="DB21" s="31" t="s">
        <v>48</v>
      </c>
      <c r="DC21" s="31" t="s">
        <v>48</v>
      </c>
      <c r="DD21" s="31" t="s">
        <v>48</v>
      </c>
      <c r="DE21" s="102" t="s">
        <v>48</v>
      </c>
      <c r="DF21" s="27" t="s">
        <v>48</v>
      </c>
      <c r="DG21" s="27" t="s">
        <v>48</v>
      </c>
      <c r="DH21" s="34" t="s">
        <v>48</v>
      </c>
      <c r="DI21" s="31" t="s">
        <v>48</v>
      </c>
      <c r="DJ21" s="31" t="s">
        <v>48</v>
      </c>
      <c r="DK21" s="31" t="s">
        <v>48</v>
      </c>
      <c r="DL21" s="102">
        <v>1</v>
      </c>
      <c r="DM21" s="27" t="s">
        <v>77</v>
      </c>
      <c r="DN21" s="27" t="s">
        <v>12</v>
      </c>
      <c r="DO21" s="34">
        <v>6546135</v>
      </c>
      <c r="DP21" s="31">
        <f>DO21*19%</f>
        <v>1243765.6499999999</v>
      </c>
      <c r="DQ21" s="31">
        <f>DO21+DP21</f>
        <v>7789900.6500000004</v>
      </c>
      <c r="DR21" s="31">
        <f>DL21*DQ21</f>
        <v>7789900.6500000004</v>
      </c>
      <c r="DS21" s="102">
        <v>1</v>
      </c>
      <c r="DT21" s="27" t="s">
        <v>77</v>
      </c>
      <c r="DU21" s="27" t="s">
        <v>12</v>
      </c>
      <c r="DV21" s="34">
        <v>5504171</v>
      </c>
      <c r="DW21" s="31">
        <f>DV21*19%</f>
        <v>1045792.49</v>
      </c>
      <c r="DX21" s="31">
        <f>DV21+DW21</f>
        <v>6549963.4900000002</v>
      </c>
      <c r="DY21" s="30">
        <f>DS21*DX21</f>
        <v>6549963.4900000002</v>
      </c>
      <c r="DZ21" s="29" t="s">
        <v>48</v>
      </c>
      <c r="EA21" s="27" t="s">
        <v>48</v>
      </c>
      <c r="EB21" s="27" t="s">
        <v>48</v>
      </c>
      <c r="EC21" s="34" t="s">
        <v>48</v>
      </c>
      <c r="ED21" s="31" t="s">
        <v>48</v>
      </c>
      <c r="EE21" s="31" t="s">
        <v>48</v>
      </c>
      <c r="EF21" s="32" t="s">
        <v>48</v>
      </c>
      <c r="EG21" s="11">
        <v>1</v>
      </c>
      <c r="EH21" s="61" t="s">
        <v>94</v>
      </c>
      <c r="EI21" s="22">
        <f t="shared" si="2"/>
        <v>6981537.2000000002</v>
      </c>
      <c r="EJ21" s="22">
        <f t="shared" si="25"/>
        <v>1326492.068</v>
      </c>
      <c r="EK21" s="22">
        <f>EI21+EJ21</f>
        <v>8308029.2680000002</v>
      </c>
      <c r="EL21" s="65">
        <f t="shared" si="3"/>
        <v>8308029.2680000002</v>
      </c>
      <c r="EM21" s="9">
        <f t="shared" si="27"/>
        <v>627655.25467881071</v>
      </c>
      <c r="EN21" s="25">
        <f t="shared" si="15"/>
        <v>7.5548031239652425E-2</v>
      </c>
      <c r="EP21" s="107"/>
      <c r="EQ21" s="107"/>
      <c r="ER21" s="107"/>
    </row>
    <row r="22" spans="1:148" ht="184.5" customHeight="1" x14ac:dyDescent="0.35">
      <c r="A22" s="99">
        <v>20</v>
      </c>
      <c r="B22" s="27" t="s">
        <v>69</v>
      </c>
      <c r="C22" s="40" t="s">
        <v>107</v>
      </c>
      <c r="D22" s="102" t="s">
        <v>48</v>
      </c>
      <c r="E22" s="27" t="s">
        <v>48</v>
      </c>
      <c r="F22" s="27" t="s">
        <v>48</v>
      </c>
      <c r="G22" s="34" t="s">
        <v>48</v>
      </c>
      <c r="H22" s="31" t="s">
        <v>48</v>
      </c>
      <c r="I22" s="31" t="s">
        <v>48</v>
      </c>
      <c r="J22" s="31" t="s">
        <v>48</v>
      </c>
      <c r="K22" s="102" t="s">
        <v>48</v>
      </c>
      <c r="L22" s="27" t="s">
        <v>48</v>
      </c>
      <c r="M22" s="27" t="s">
        <v>48</v>
      </c>
      <c r="N22" s="34" t="s">
        <v>48</v>
      </c>
      <c r="O22" s="31" t="s">
        <v>48</v>
      </c>
      <c r="P22" s="31" t="s">
        <v>48</v>
      </c>
      <c r="Q22" s="31" t="s">
        <v>48</v>
      </c>
      <c r="R22" s="61">
        <v>1</v>
      </c>
      <c r="S22" s="16" t="s">
        <v>44</v>
      </c>
      <c r="T22" s="16" t="s">
        <v>12</v>
      </c>
      <c r="U22" s="17">
        <v>3042767</v>
      </c>
      <c r="V22" s="17">
        <f>U22*19%</f>
        <v>578125.73</v>
      </c>
      <c r="W22" s="17">
        <f>U22+V22</f>
        <v>3620892.73</v>
      </c>
      <c r="X22" s="17">
        <f>R22*W22</f>
        <v>3620892.73</v>
      </c>
      <c r="Y22" s="102" t="s">
        <v>48</v>
      </c>
      <c r="Z22" s="27" t="s">
        <v>48</v>
      </c>
      <c r="AA22" s="27" t="s">
        <v>48</v>
      </c>
      <c r="AB22" s="34" t="s">
        <v>48</v>
      </c>
      <c r="AC22" s="31" t="s">
        <v>48</v>
      </c>
      <c r="AD22" s="31" t="s">
        <v>48</v>
      </c>
      <c r="AE22" s="31" t="s">
        <v>48</v>
      </c>
      <c r="AF22" s="61" t="s">
        <v>48</v>
      </c>
      <c r="AG22" s="27" t="s">
        <v>48</v>
      </c>
      <c r="AH22" s="27" t="s">
        <v>48</v>
      </c>
      <c r="AI22" s="27" t="s">
        <v>48</v>
      </c>
      <c r="AJ22" s="27" t="s">
        <v>48</v>
      </c>
      <c r="AK22" s="27" t="s">
        <v>48</v>
      </c>
      <c r="AL22" s="17" t="s">
        <v>48</v>
      </c>
      <c r="AM22" s="102" t="s">
        <v>48</v>
      </c>
      <c r="AN22" s="27" t="s">
        <v>48</v>
      </c>
      <c r="AO22" s="27" t="s">
        <v>48</v>
      </c>
      <c r="AP22" s="34" t="s">
        <v>48</v>
      </c>
      <c r="AQ22" s="31" t="s">
        <v>48</v>
      </c>
      <c r="AR22" s="31" t="s">
        <v>48</v>
      </c>
      <c r="AS22" s="31" t="s">
        <v>48</v>
      </c>
      <c r="AT22" s="102" t="s">
        <v>48</v>
      </c>
      <c r="AU22" s="27" t="s">
        <v>48</v>
      </c>
      <c r="AV22" s="27" t="s">
        <v>48</v>
      </c>
      <c r="AW22" s="34" t="s">
        <v>48</v>
      </c>
      <c r="AX22" s="31" t="s">
        <v>48</v>
      </c>
      <c r="AY22" s="31" t="s">
        <v>48</v>
      </c>
      <c r="AZ22" s="31" t="s">
        <v>48</v>
      </c>
      <c r="BA22" s="102" t="s">
        <v>48</v>
      </c>
      <c r="BB22" s="27" t="s">
        <v>48</v>
      </c>
      <c r="BC22" s="27" t="s">
        <v>48</v>
      </c>
      <c r="BD22" s="34" t="s">
        <v>48</v>
      </c>
      <c r="BE22" s="31" t="s">
        <v>48</v>
      </c>
      <c r="BF22" s="31" t="s">
        <v>48</v>
      </c>
      <c r="BG22" s="31" t="s">
        <v>48</v>
      </c>
      <c r="BH22" s="102" t="s">
        <v>48</v>
      </c>
      <c r="BI22" s="27" t="s">
        <v>48</v>
      </c>
      <c r="BJ22" s="27" t="s">
        <v>48</v>
      </c>
      <c r="BK22" s="34" t="s">
        <v>48</v>
      </c>
      <c r="BL22" s="31" t="s">
        <v>48</v>
      </c>
      <c r="BM22" s="31" t="s">
        <v>48</v>
      </c>
      <c r="BN22" s="31" t="s">
        <v>48</v>
      </c>
      <c r="BO22" s="102" t="s">
        <v>48</v>
      </c>
      <c r="BP22" s="27" t="s">
        <v>48</v>
      </c>
      <c r="BQ22" s="27" t="s">
        <v>48</v>
      </c>
      <c r="BR22" s="34" t="s">
        <v>48</v>
      </c>
      <c r="BS22" s="31" t="s">
        <v>48</v>
      </c>
      <c r="BT22" s="31" t="s">
        <v>48</v>
      </c>
      <c r="BU22" s="31" t="s">
        <v>48</v>
      </c>
      <c r="BV22" s="102" t="s">
        <v>48</v>
      </c>
      <c r="BW22" s="27" t="s">
        <v>48</v>
      </c>
      <c r="BX22" s="27" t="s">
        <v>48</v>
      </c>
      <c r="BY22" s="34" t="s">
        <v>48</v>
      </c>
      <c r="BZ22" s="31" t="s">
        <v>48</v>
      </c>
      <c r="CA22" s="31" t="s">
        <v>48</v>
      </c>
      <c r="CB22" s="31" t="s">
        <v>48</v>
      </c>
      <c r="CC22" s="27">
        <v>1</v>
      </c>
      <c r="CD22" s="31" t="s">
        <v>77</v>
      </c>
      <c r="CE22" s="31" t="s">
        <v>12</v>
      </c>
      <c r="CF22" s="31">
        <v>2783400</v>
      </c>
      <c r="CG22" s="31">
        <f>CF22*19%</f>
        <v>528846</v>
      </c>
      <c r="CH22" s="31">
        <f>CF22+CG22</f>
        <v>3312246</v>
      </c>
      <c r="CI22" s="31">
        <f>CC22*CH22</f>
        <v>3312246</v>
      </c>
      <c r="CJ22" s="27">
        <v>1</v>
      </c>
      <c r="CK22" s="31" t="s">
        <v>77</v>
      </c>
      <c r="CL22" s="31" t="s">
        <v>12</v>
      </c>
      <c r="CM22" s="31">
        <v>3294900</v>
      </c>
      <c r="CN22" s="31">
        <f>CM22*19%</f>
        <v>626031</v>
      </c>
      <c r="CO22" s="31">
        <f>CM22+CN22</f>
        <v>3920931</v>
      </c>
      <c r="CP22" s="31">
        <f>CJ22*CO22</f>
        <v>3920931</v>
      </c>
      <c r="CQ22" s="102" t="s">
        <v>48</v>
      </c>
      <c r="CR22" s="27" t="s">
        <v>48</v>
      </c>
      <c r="CS22" s="27" t="s">
        <v>48</v>
      </c>
      <c r="CT22" s="34" t="s">
        <v>48</v>
      </c>
      <c r="CU22" s="31" t="s">
        <v>48</v>
      </c>
      <c r="CV22" s="31" t="s">
        <v>48</v>
      </c>
      <c r="CW22" s="31" t="s">
        <v>48</v>
      </c>
      <c r="CX22" s="102" t="s">
        <v>48</v>
      </c>
      <c r="CY22" s="27" t="s">
        <v>48</v>
      </c>
      <c r="CZ22" s="27" t="s">
        <v>48</v>
      </c>
      <c r="DA22" s="34" t="s">
        <v>48</v>
      </c>
      <c r="DB22" s="31" t="s">
        <v>48</v>
      </c>
      <c r="DC22" s="31" t="s">
        <v>48</v>
      </c>
      <c r="DD22" s="31" t="s">
        <v>48</v>
      </c>
      <c r="DE22" s="102" t="s">
        <v>48</v>
      </c>
      <c r="DF22" s="27" t="s">
        <v>48</v>
      </c>
      <c r="DG22" s="27" t="s">
        <v>48</v>
      </c>
      <c r="DH22" s="34" t="s">
        <v>48</v>
      </c>
      <c r="DI22" s="31" t="s">
        <v>48</v>
      </c>
      <c r="DJ22" s="31" t="s">
        <v>48</v>
      </c>
      <c r="DK22" s="31" t="s">
        <v>48</v>
      </c>
      <c r="DL22" s="27" t="s">
        <v>48</v>
      </c>
      <c r="DM22" s="31" t="s">
        <v>48</v>
      </c>
      <c r="DN22" s="31" t="s">
        <v>48</v>
      </c>
      <c r="DO22" s="31" t="s">
        <v>48</v>
      </c>
      <c r="DP22" s="31" t="s">
        <v>48</v>
      </c>
      <c r="DQ22" s="31" t="s">
        <v>48</v>
      </c>
      <c r="DR22" s="31" t="s">
        <v>48</v>
      </c>
      <c r="DS22" s="27" t="s">
        <v>48</v>
      </c>
      <c r="DT22" s="31" t="s">
        <v>48</v>
      </c>
      <c r="DU22" s="31" t="s">
        <v>48</v>
      </c>
      <c r="DV22" s="31" t="s">
        <v>48</v>
      </c>
      <c r="DW22" s="31" t="s">
        <v>48</v>
      </c>
      <c r="DX22" s="31" t="s">
        <v>48</v>
      </c>
      <c r="DY22" s="30" t="s">
        <v>48</v>
      </c>
      <c r="DZ22" s="49" t="s">
        <v>48</v>
      </c>
      <c r="EA22" s="31" t="s">
        <v>48</v>
      </c>
      <c r="EB22" s="31" t="s">
        <v>48</v>
      </c>
      <c r="EC22" s="31" t="s">
        <v>48</v>
      </c>
      <c r="ED22" s="31" t="s">
        <v>48</v>
      </c>
      <c r="EE22" s="31" t="s">
        <v>48</v>
      </c>
      <c r="EF22" s="32" t="s">
        <v>48</v>
      </c>
      <c r="EG22" s="11">
        <v>1</v>
      </c>
      <c r="EH22" s="61" t="s">
        <v>94</v>
      </c>
      <c r="EI22" s="22">
        <f t="shared" si="2"/>
        <v>3040355.6666666665</v>
      </c>
      <c r="EJ22" s="22">
        <f>EI22*19%</f>
        <v>577667.57666666666</v>
      </c>
      <c r="EK22" s="22">
        <f>EI22+EJ22</f>
        <v>3618023.2433333332</v>
      </c>
      <c r="EL22" s="64">
        <f t="shared" si="3"/>
        <v>3618023.2433333332</v>
      </c>
      <c r="EM22" s="9">
        <f>_xlfn.STDEV.P(X22,CI22,CP22)</f>
        <v>248502.89437824479</v>
      </c>
      <c r="EN22" s="10">
        <f t="shared" si="15"/>
        <v>6.8684714736463592E-2</v>
      </c>
      <c r="EP22" s="107"/>
      <c r="EQ22" s="107"/>
      <c r="ER22" s="107"/>
    </row>
    <row r="23" spans="1:148" ht="130" customHeight="1" x14ac:dyDescent="0.35">
      <c r="A23" s="99">
        <v>21</v>
      </c>
      <c r="B23" s="27" t="s">
        <v>115</v>
      </c>
      <c r="C23" s="40" t="s">
        <v>106</v>
      </c>
      <c r="D23" s="102" t="s">
        <v>48</v>
      </c>
      <c r="E23" s="27" t="s">
        <v>48</v>
      </c>
      <c r="F23" s="27" t="s">
        <v>48</v>
      </c>
      <c r="G23" s="34" t="s">
        <v>48</v>
      </c>
      <c r="H23" s="31" t="s">
        <v>48</v>
      </c>
      <c r="I23" s="31" t="s">
        <v>48</v>
      </c>
      <c r="J23" s="31" t="s">
        <v>48</v>
      </c>
      <c r="K23" s="61">
        <v>1</v>
      </c>
      <c r="L23" s="16" t="s">
        <v>44</v>
      </c>
      <c r="M23" s="16" t="s">
        <v>12</v>
      </c>
      <c r="N23" s="17">
        <v>193240</v>
      </c>
      <c r="O23" s="17">
        <f t="shared" si="16"/>
        <v>36715.599999999999</v>
      </c>
      <c r="P23" s="17">
        <f t="shared" si="17"/>
        <v>229955.6</v>
      </c>
      <c r="Q23" s="17">
        <f t="shared" si="18"/>
        <v>229955.6</v>
      </c>
      <c r="R23" s="61">
        <v>1</v>
      </c>
      <c r="S23" s="16" t="s">
        <v>44</v>
      </c>
      <c r="T23" s="16" t="s">
        <v>12</v>
      </c>
      <c r="U23" s="17">
        <v>164000</v>
      </c>
      <c r="V23" s="17">
        <f t="shared" si="19"/>
        <v>31160</v>
      </c>
      <c r="W23" s="17">
        <f>U23+V23</f>
        <v>195160</v>
      </c>
      <c r="X23" s="17">
        <f t="shared" si="21"/>
        <v>195160</v>
      </c>
      <c r="Y23" s="102" t="s">
        <v>48</v>
      </c>
      <c r="Z23" s="27" t="s">
        <v>48</v>
      </c>
      <c r="AA23" s="27" t="s">
        <v>48</v>
      </c>
      <c r="AB23" s="34" t="s">
        <v>48</v>
      </c>
      <c r="AC23" s="31" t="s">
        <v>48</v>
      </c>
      <c r="AD23" s="31" t="s">
        <v>48</v>
      </c>
      <c r="AE23" s="31" t="s">
        <v>48</v>
      </c>
      <c r="AF23" s="61">
        <v>1</v>
      </c>
      <c r="AG23" s="16" t="s">
        <v>44</v>
      </c>
      <c r="AH23" s="16" t="s">
        <v>12</v>
      </c>
      <c r="AI23" s="17">
        <v>195160</v>
      </c>
      <c r="AJ23" s="17">
        <f t="shared" si="22"/>
        <v>37080.400000000001</v>
      </c>
      <c r="AK23" s="17">
        <f t="shared" si="23"/>
        <v>232240.4</v>
      </c>
      <c r="AL23" s="17">
        <f t="shared" si="24"/>
        <v>232240.4</v>
      </c>
      <c r="AM23" s="102" t="s">
        <v>48</v>
      </c>
      <c r="AN23" s="27" t="s">
        <v>48</v>
      </c>
      <c r="AO23" s="27" t="s">
        <v>48</v>
      </c>
      <c r="AP23" s="34" t="s">
        <v>48</v>
      </c>
      <c r="AQ23" s="31" t="s">
        <v>48</v>
      </c>
      <c r="AR23" s="31" t="s">
        <v>48</v>
      </c>
      <c r="AS23" s="31" t="s">
        <v>48</v>
      </c>
      <c r="AT23" s="102" t="s">
        <v>48</v>
      </c>
      <c r="AU23" s="27" t="s">
        <v>48</v>
      </c>
      <c r="AV23" s="27" t="s">
        <v>48</v>
      </c>
      <c r="AW23" s="34" t="s">
        <v>48</v>
      </c>
      <c r="AX23" s="31" t="s">
        <v>48</v>
      </c>
      <c r="AY23" s="31" t="s">
        <v>48</v>
      </c>
      <c r="AZ23" s="31" t="s">
        <v>48</v>
      </c>
      <c r="BA23" s="102" t="s">
        <v>48</v>
      </c>
      <c r="BB23" s="27" t="s">
        <v>48</v>
      </c>
      <c r="BC23" s="27" t="s">
        <v>48</v>
      </c>
      <c r="BD23" s="34" t="s">
        <v>48</v>
      </c>
      <c r="BE23" s="31" t="s">
        <v>48</v>
      </c>
      <c r="BF23" s="31" t="s">
        <v>48</v>
      </c>
      <c r="BG23" s="31" t="s">
        <v>48</v>
      </c>
      <c r="BH23" s="102" t="s">
        <v>48</v>
      </c>
      <c r="BI23" s="27" t="s">
        <v>48</v>
      </c>
      <c r="BJ23" s="27" t="s">
        <v>48</v>
      </c>
      <c r="BK23" s="34" t="s">
        <v>48</v>
      </c>
      <c r="BL23" s="31" t="s">
        <v>48</v>
      </c>
      <c r="BM23" s="31" t="s">
        <v>48</v>
      </c>
      <c r="BN23" s="31" t="s">
        <v>48</v>
      </c>
      <c r="BO23" s="102" t="s">
        <v>48</v>
      </c>
      <c r="BP23" s="27" t="s">
        <v>48</v>
      </c>
      <c r="BQ23" s="27" t="s">
        <v>48</v>
      </c>
      <c r="BR23" s="34" t="s">
        <v>48</v>
      </c>
      <c r="BS23" s="31" t="s">
        <v>48</v>
      </c>
      <c r="BT23" s="31" t="s">
        <v>48</v>
      </c>
      <c r="BU23" s="31" t="s">
        <v>48</v>
      </c>
      <c r="BV23" s="102" t="s">
        <v>48</v>
      </c>
      <c r="BW23" s="27" t="s">
        <v>48</v>
      </c>
      <c r="BX23" s="27" t="s">
        <v>48</v>
      </c>
      <c r="BY23" s="34" t="s">
        <v>48</v>
      </c>
      <c r="BZ23" s="31" t="s">
        <v>48</v>
      </c>
      <c r="CA23" s="31" t="s">
        <v>48</v>
      </c>
      <c r="CB23" s="31" t="s">
        <v>48</v>
      </c>
      <c r="CC23" s="102" t="s">
        <v>48</v>
      </c>
      <c r="CD23" s="27" t="s">
        <v>48</v>
      </c>
      <c r="CE23" s="27" t="s">
        <v>48</v>
      </c>
      <c r="CF23" s="34" t="s">
        <v>48</v>
      </c>
      <c r="CG23" s="31" t="s">
        <v>48</v>
      </c>
      <c r="CH23" s="31" t="s">
        <v>48</v>
      </c>
      <c r="CI23" s="31" t="s">
        <v>48</v>
      </c>
      <c r="CJ23" s="102" t="s">
        <v>48</v>
      </c>
      <c r="CK23" s="27" t="s">
        <v>48</v>
      </c>
      <c r="CL23" s="27" t="s">
        <v>48</v>
      </c>
      <c r="CM23" s="34" t="s">
        <v>48</v>
      </c>
      <c r="CN23" s="31" t="s">
        <v>48</v>
      </c>
      <c r="CO23" s="31" t="s">
        <v>48</v>
      </c>
      <c r="CP23" s="31" t="s">
        <v>48</v>
      </c>
      <c r="CQ23" s="102" t="s">
        <v>48</v>
      </c>
      <c r="CR23" s="27" t="s">
        <v>48</v>
      </c>
      <c r="CS23" s="27" t="s">
        <v>48</v>
      </c>
      <c r="CT23" s="34" t="s">
        <v>48</v>
      </c>
      <c r="CU23" s="31" t="s">
        <v>48</v>
      </c>
      <c r="CV23" s="31" t="s">
        <v>48</v>
      </c>
      <c r="CW23" s="31" t="s">
        <v>48</v>
      </c>
      <c r="CX23" s="102" t="s">
        <v>48</v>
      </c>
      <c r="CY23" s="27" t="s">
        <v>48</v>
      </c>
      <c r="CZ23" s="27" t="s">
        <v>48</v>
      </c>
      <c r="DA23" s="34" t="s">
        <v>48</v>
      </c>
      <c r="DB23" s="31" t="s">
        <v>48</v>
      </c>
      <c r="DC23" s="31" t="s">
        <v>48</v>
      </c>
      <c r="DD23" s="31" t="s">
        <v>48</v>
      </c>
      <c r="DE23" s="102" t="s">
        <v>48</v>
      </c>
      <c r="DF23" s="27" t="s">
        <v>48</v>
      </c>
      <c r="DG23" s="27" t="s">
        <v>48</v>
      </c>
      <c r="DH23" s="34" t="s">
        <v>48</v>
      </c>
      <c r="DI23" s="31" t="s">
        <v>48</v>
      </c>
      <c r="DJ23" s="31" t="s">
        <v>48</v>
      </c>
      <c r="DK23" s="31" t="s">
        <v>48</v>
      </c>
      <c r="DL23" s="102" t="s">
        <v>48</v>
      </c>
      <c r="DM23" s="27" t="s">
        <v>48</v>
      </c>
      <c r="DN23" s="27" t="s">
        <v>48</v>
      </c>
      <c r="DO23" s="34" t="s">
        <v>48</v>
      </c>
      <c r="DP23" s="31" t="s">
        <v>48</v>
      </c>
      <c r="DQ23" s="31" t="s">
        <v>48</v>
      </c>
      <c r="DR23" s="31" t="s">
        <v>48</v>
      </c>
      <c r="DS23" s="102" t="s">
        <v>48</v>
      </c>
      <c r="DT23" s="27" t="s">
        <v>48</v>
      </c>
      <c r="DU23" s="27" t="s">
        <v>48</v>
      </c>
      <c r="DV23" s="34" t="s">
        <v>48</v>
      </c>
      <c r="DW23" s="31" t="s">
        <v>48</v>
      </c>
      <c r="DX23" s="31" t="s">
        <v>48</v>
      </c>
      <c r="DY23" s="30" t="s">
        <v>48</v>
      </c>
      <c r="DZ23" s="29" t="s">
        <v>48</v>
      </c>
      <c r="EA23" s="27" t="s">
        <v>48</v>
      </c>
      <c r="EB23" s="27" t="s">
        <v>48</v>
      </c>
      <c r="EC23" s="34" t="s">
        <v>48</v>
      </c>
      <c r="ED23" s="31" t="s">
        <v>48</v>
      </c>
      <c r="EE23" s="31" t="s">
        <v>48</v>
      </c>
      <c r="EF23" s="32" t="s">
        <v>48</v>
      </c>
      <c r="EG23" s="11">
        <v>6</v>
      </c>
      <c r="EH23" s="61" t="s">
        <v>96</v>
      </c>
      <c r="EI23" s="22">
        <f t="shared" si="2"/>
        <v>184133.33333333334</v>
      </c>
      <c r="EJ23" s="22">
        <f t="shared" si="25"/>
        <v>34985.333333333336</v>
      </c>
      <c r="EK23" s="22">
        <f t="shared" si="26"/>
        <v>219118.66666666669</v>
      </c>
      <c r="EL23" s="65">
        <f t="shared" si="3"/>
        <v>1314712</v>
      </c>
      <c r="EM23" s="9">
        <f t="shared" ref="EM23:EM30" si="28">_xlfn.STDEV.P(Q23,X23,AL23)</f>
        <v>16966.994609011406</v>
      </c>
      <c r="EN23" s="10">
        <f t="shared" si="15"/>
        <v>7.7432903673251952E-2</v>
      </c>
      <c r="EP23" s="107"/>
      <c r="EQ23" s="107"/>
      <c r="ER23" s="107"/>
    </row>
    <row r="24" spans="1:148" ht="170.5" x14ac:dyDescent="0.35">
      <c r="A24" s="99">
        <v>22</v>
      </c>
      <c r="B24" s="27" t="s">
        <v>35</v>
      </c>
      <c r="C24" s="40" t="s">
        <v>81</v>
      </c>
      <c r="D24" s="102" t="s">
        <v>48</v>
      </c>
      <c r="E24" s="27" t="s">
        <v>48</v>
      </c>
      <c r="F24" s="27" t="s">
        <v>48</v>
      </c>
      <c r="G24" s="34" t="s">
        <v>48</v>
      </c>
      <c r="H24" s="31" t="s">
        <v>48</v>
      </c>
      <c r="I24" s="31" t="s">
        <v>48</v>
      </c>
      <c r="J24" s="31" t="s">
        <v>48</v>
      </c>
      <c r="K24" s="61">
        <v>1</v>
      </c>
      <c r="L24" s="16" t="s">
        <v>44</v>
      </c>
      <c r="M24" s="16" t="s">
        <v>12</v>
      </c>
      <c r="N24" s="17">
        <v>88480</v>
      </c>
      <c r="O24" s="17">
        <f t="shared" si="16"/>
        <v>16811.2</v>
      </c>
      <c r="P24" s="17">
        <f t="shared" si="17"/>
        <v>105291.2</v>
      </c>
      <c r="Q24" s="17">
        <f t="shared" si="18"/>
        <v>105291.2</v>
      </c>
      <c r="R24" s="61">
        <v>1</v>
      </c>
      <c r="S24" s="16" t="s">
        <v>44</v>
      </c>
      <c r="T24" s="16" t="s">
        <v>12</v>
      </c>
      <c r="U24" s="17">
        <v>78000</v>
      </c>
      <c r="V24" s="17">
        <f t="shared" si="19"/>
        <v>14820</v>
      </c>
      <c r="W24" s="17">
        <f>U24+V24</f>
        <v>92820</v>
      </c>
      <c r="X24" s="17">
        <f t="shared" si="21"/>
        <v>92820</v>
      </c>
      <c r="Y24" s="102">
        <v>1</v>
      </c>
      <c r="Z24" s="27" t="s">
        <v>44</v>
      </c>
      <c r="AA24" s="27" t="s">
        <v>12</v>
      </c>
      <c r="AB24" s="34">
        <v>62101</v>
      </c>
      <c r="AC24" s="31">
        <f>AB24*19%</f>
        <v>11799.19</v>
      </c>
      <c r="AD24" s="31">
        <f>AB24+AC24</f>
        <v>73900.19</v>
      </c>
      <c r="AE24" s="31">
        <f>Y24*AD24</f>
        <v>73900.19</v>
      </c>
      <c r="AF24" s="61">
        <v>1</v>
      </c>
      <c r="AG24" s="16" t="s">
        <v>44</v>
      </c>
      <c r="AH24" s="16" t="s">
        <v>12</v>
      </c>
      <c r="AI24" s="17">
        <v>92820</v>
      </c>
      <c r="AJ24" s="17">
        <f t="shared" si="22"/>
        <v>17635.8</v>
      </c>
      <c r="AK24" s="17">
        <f t="shared" si="23"/>
        <v>110455.8</v>
      </c>
      <c r="AL24" s="17">
        <f t="shared" si="24"/>
        <v>110455.8</v>
      </c>
      <c r="AM24" s="102" t="s">
        <v>48</v>
      </c>
      <c r="AN24" s="27" t="s">
        <v>48</v>
      </c>
      <c r="AO24" s="27" t="s">
        <v>48</v>
      </c>
      <c r="AP24" s="34" t="s">
        <v>48</v>
      </c>
      <c r="AQ24" s="31" t="s">
        <v>48</v>
      </c>
      <c r="AR24" s="31" t="s">
        <v>48</v>
      </c>
      <c r="AS24" s="31" t="s">
        <v>48</v>
      </c>
      <c r="AT24" s="102" t="s">
        <v>48</v>
      </c>
      <c r="AU24" s="27" t="s">
        <v>48</v>
      </c>
      <c r="AV24" s="27" t="s">
        <v>48</v>
      </c>
      <c r="AW24" s="34" t="s">
        <v>48</v>
      </c>
      <c r="AX24" s="31" t="s">
        <v>48</v>
      </c>
      <c r="AY24" s="31" t="s">
        <v>48</v>
      </c>
      <c r="AZ24" s="31" t="s">
        <v>48</v>
      </c>
      <c r="BA24" s="102" t="s">
        <v>48</v>
      </c>
      <c r="BB24" s="27" t="s">
        <v>48</v>
      </c>
      <c r="BC24" s="27" t="s">
        <v>48</v>
      </c>
      <c r="BD24" s="34" t="s">
        <v>48</v>
      </c>
      <c r="BE24" s="31" t="s">
        <v>48</v>
      </c>
      <c r="BF24" s="31" t="s">
        <v>48</v>
      </c>
      <c r="BG24" s="31" t="s">
        <v>48</v>
      </c>
      <c r="BH24" s="102" t="s">
        <v>48</v>
      </c>
      <c r="BI24" s="27" t="s">
        <v>48</v>
      </c>
      <c r="BJ24" s="27" t="s">
        <v>48</v>
      </c>
      <c r="BK24" s="34" t="s">
        <v>48</v>
      </c>
      <c r="BL24" s="31" t="s">
        <v>48</v>
      </c>
      <c r="BM24" s="31" t="s">
        <v>48</v>
      </c>
      <c r="BN24" s="31" t="s">
        <v>48</v>
      </c>
      <c r="BO24" s="102" t="s">
        <v>48</v>
      </c>
      <c r="BP24" s="27" t="s">
        <v>48</v>
      </c>
      <c r="BQ24" s="27" t="s">
        <v>48</v>
      </c>
      <c r="BR24" s="34" t="s">
        <v>48</v>
      </c>
      <c r="BS24" s="31" t="s">
        <v>48</v>
      </c>
      <c r="BT24" s="31" t="s">
        <v>48</v>
      </c>
      <c r="BU24" s="31" t="s">
        <v>48</v>
      </c>
      <c r="BV24" s="102" t="s">
        <v>48</v>
      </c>
      <c r="BW24" s="27" t="s">
        <v>48</v>
      </c>
      <c r="BX24" s="27" t="s">
        <v>48</v>
      </c>
      <c r="BY24" s="34" t="s">
        <v>48</v>
      </c>
      <c r="BZ24" s="31" t="s">
        <v>48</v>
      </c>
      <c r="CA24" s="31" t="s">
        <v>48</v>
      </c>
      <c r="CB24" s="31" t="s">
        <v>48</v>
      </c>
      <c r="CC24" s="102" t="s">
        <v>48</v>
      </c>
      <c r="CD24" s="27" t="s">
        <v>48</v>
      </c>
      <c r="CE24" s="27" t="s">
        <v>48</v>
      </c>
      <c r="CF24" s="34" t="s">
        <v>48</v>
      </c>
      <c r="CG24" s="31" t="s">
        <v>48</v>
      </c>
      <c r="CH24" s="31" t="s">
        <v>48</v>
      </c>
      <c r="CI24" s="31" t="s">
        <v>48</v>
      </c>
      <c r="CJ24" s="102" t="s">
        <v>48</v>
      </c>
      <c r="CK24" s="27" t="s">
        <v>48</v>
      </c>
      <c r="CL24" s="27" t="s">
        <v>48</v>
      </c>
      <c r="CM24" s="34" t="s">
        <v>48</v>
      </c>
      <c r="CN24" s="31" t="s">
        <v>48</v>
      </c>
      <c r="CO24" s="31" t="s">
        <v>48</v>
      </c>
      <c r="CP24" s="31" t="s">
        <v>48</v>
      </c>
      <c r="CQ24" s="102" t="s">
        <v>48</v>
      </c>
      <c r="CR24" s="27" t="s">
        <v>48</v>
      </c>
      <c r="CS24" s="27" t="s">
        <v>48</v>
      </c>
      <c r="CT24" s="34" t="s">
        <v>48</v>
      </c>
      <c r="CU24" s="31" t="s">
        <v>48</v>
      </c>
      <c r="CV24" s="31" t="s">
        <v>48</v>
      </c>
      <c r="CW24" s="31" t="s">
        <v>48</v>
      </c>
      <c r="CX24" s="102" t="s">
        <v>48</v>
      </c>
      <c r="CY24" s="27" t="s">
        <v>48</v>
      </c>
      <c r="CZ24" s="27" t="s">
        <v>48</v>
      </c>
      <c r="DA24" s="34" t="s">
        <v>48</v>
      </c>
      <c r="DB24" s="31" t="s">
        <v>48</v>
      </c>
      <c r="DC24" s="31" t="s">
        <v>48</v>
      </c>
      <c r="DD24" s="31" t="s">
        <v>48</v>
      </c>
      <c r="DE24" s="102" t="s">
        <v>48</v>
      </c>
      <c r="DF24" s="27" t="s">
        <v>48</v>
      </c>
      <c r="DG24" s="27" t="s">
        <v>48</v>
      </c>
      <c r="DH24" s="34" t="s">
        <v>48</v>
      </c>
      <c r="DI24" s="31" t="s">
        <v>48</v>
      </c>
      <c r="DJ24" s="31" t="s">
        <v>48</v>
      </c>
      <c r="DK24" s="31" t="s">
        <v>48</v>
      </c>
      <c r="DL24" s="102" t="s">
        <v>48</v>
      </c>
      <c r="DM24" s="27" t="s">
        <v>48</v>
      </c>
      <c r="DN24" s="27" t="s">
        <v>48</v>
      </c>
      <c r="DO24" s="34" t="s">
        <v>48</v>
      </c>
      <c r="DP24" s="31" t="s">
        <v>48</v>
      </c>
      <c r="DQ24" s="31" t="s">
        <v>48</v>
      </c>
      <c r="DR24" s="31" t="s">
        <v>48</v>
      </c>
      <c r="DS24" s="102" t="s">
        <v>48</v>
      </c>
      <c r="DT24" s="27" t="s">
        <v>48</v>
      </c>
      <c r="DU24" s="27" t="s">
        <v>48</v>
      </c>
      <c r="DV24" s="34" t="s">
        <v>48</v>
      </c>
      <c r="DW24" s="31" t="s">
        <v>48</v>
      </c>
      <c r="DX24" s="31" t="s">
        <v>48</v>
      </c>
      <c r="DY24" s="30" t="s">
        <v>48</v>
      </c>
      <c r="DZ24" s="29">
        <v>1</v>
      </c>
      <c r="EA24" s="27" t="s">
        <v>44</v>
      </c>
      <c r="EB24" s="27" t="s">
        <v>12</v>
      </c>
      <c r="EC24" s="34">
        <v>71344.539999999994</v>
      </c>
      <c r="ED24" s="31">
        <f>EC24*19%</f>
        <v>13555.462599999999</v>
      </c>
      <c r="EE24" s="31">
        <f>EC24+ED24</f>
        <v>84900.002599999993</v>
      </c>
      <c r="EF24" s="32">
        <f>DZ24*EE24</f>
        <v>84900.002599999993</v>
      </c>
      <c r="EG24" s="11">
        <v>9</v>
      </c>
      <c r="EH24" s="16" t="s">
        <v>95</v>
      </c>
      <c r="EI24" s="22">
        <f>AVERAGE(N24,U24,AB24,AI24,EC24)</f>
        <v>78549.107999999993</v>
      </c>
      <c r="EJ24" s="22">
        <f t="shared" si="25"/>
        <v>14924.33052</v>
      </c>
      <c r="EK24" s="22">
        <f t="shared" si="26"/>
        <v>93473.438519999996</v>
      </c>
      <c r="EL24" s="64">
        <f t="shared" si="3"/>
        <v>841260.94667999994</v>
      </c>
      <c r="EM24" s="9">
        <f t="shared" si="28"/>
        <v>7402.8925595937762</v>
      </c>
      <c r="EN24" s="10">
        <f t="shared" si="15"/>
        <v>7.9197820009689918E-2</v>
      </c>
      <c r="EP24" s="107"/>
      <c r="EQ24" s="107"/>
      <c r="ER24" s="107"/>
    </row>
    <row r="25" spans="1:148" ht="83.5" customHeight="1" x14ac:dyDescent="0.35">
      <c r="A25" s="99">
        <v>23</v>
      </c>
      <c r="B25" s="27" t="s">
        <v>36</v>
      </c>
      <c r="C25" s="40" t="s">
        <v>82</v>
      </c>
      <c r="D25" s="102" t="s">
        <v>48</v>
      </c>
      <c r="E25" s="27" t="s">
        <v>48</v>
      </c>
      <c r="F25" s="27" t="s">
        <v>48</v>
      </c>
      <c r="G25" s="34" t="s">
        <v>48</v>
      </c>
      <c r="H25" s="31" t="s">
        <v>48</v>
      </c>
      <c r="I25" s="31" t="s">
        <v>48</v>
      </c>
      <c r="J25" s="31" t="s">
        <v>48</v>
      </c>
      <c r="K25" s="61">
        <v>1</v>
      </c>
      <c r="L25" s="16" t="s">
        <v>44</v>
      </c>
      <c r="M25" s="16" t="s">
        <v>12</v>
      </c>
      <c r="N25" s="17">
        <v>171680</v>
      </c>
      <c r="O25" s="17">
        <f t="shared" si="16"/>
        <v>32619.200000000001</v>
      </c>
      <c r="P25" s="17">
        <f t="shared" si="17"/>
        <v>204299.2</v>
      </c>
      <c r="Q25" s="17">
        <f t="shared" si="18"/>
        <v>204299.2</v>
      </c>
      <c r="R25" s="61">
        <v>1</v>
      </c>
      <c r="S25" s="16" t="s">
        <v>44</v>
      </c>
      <c r="T25" s="16" t="s">
        <v>12</v>
      </c>
      <c r="U25" s="17">
        <v>148000</v>
      </c>
      <c r="V25" s="17">
        <f t="shared" si="19"/>
        <v>28120</v>
      </c>
      <c r="W25" s="17">
        <f t="shared" ref="W25:W31" si="29">U25+V25</f>
        <v>176120</v>
      </c>
      <c r="X25" s="17">
        <f t="shared" si="21"/>
        <v>176120</v>
      </c>
      <c r="Y25" s="102" t="s">
        <v>48</v>
      </c>
      <c r="Z25" s="27" t="s">
        <v>48</v>
      </c>
      <c r="AA25" s="27" t="s">
        <v>48</v>
      </c>
      <c r="AB25" s="34" t="s">
        <v>48</v>
      </c>
      <c r="AC25" s="31" t="s">
        <v>48</v>
      </c>
      <c r="AD25" s="31" t="s">
        <v>48</v>
      </c>
      <c r="AE25" s="31" t="s">
        <v>48</v>
      </c>
      <c r="AF25" s="61">
        <v>1</v>
      </c>
      <c r="AG25" s="16" t="s">
        <v>44</v>
      </c>
      <c r="AH25" s="16" t="s">
        <v>12</v>
      </c>
      <c r="AI25" s="17">
        <v>176120</v>
      </c>
      <c r="AJ25" s="17">
        <f t="shared" si="22"/>
        <v>33462.800000000003</v>
      </c>
      <c r="AK25" s="17">
        <f t="shared" si="23"/>
        <v>209582.8</v>
      </c>
      <c r="AL25" s="17">
        <f t="shared" si="24"/>
        <v>209582.8</v>
      </c>
      <c r="AM25" s="102" t="s">
        <v>48</v>
      </c>
      <c r="AN25" s="27" t="s">
        <v>48</v>
      </c>
      <c r="AO25" s="27" t="s">
        <v>48</v>
      </c>
      <c r="AP25" s="34" t="s">
        <v>48</v>
      </c>
      <c r="AQ25" s="31" t="s">
        <v>48</v>
      </c>
      <c r="AR25" s="31" t="s">
        <v>48</v>
      </c>
      <c r="AS25" s="31" t="s">
        <v>48</v>
      </c>
      <c r="AT25" s="102" t="s">
        <v>48</v>
      </c>
      <c r="AU25" s="27" t="s">
        <v>48</v>
      </c>
      <c r="AV25" s="27" t="s">
        <v>48</v>
      </c>
      <c r="AW25" s="34" t="s">
        <v>48</v>
      </c>
      <c r="AX25" s="31" t="s">
        <v>48</v>
      </c>
      <c r="AY25" s="31" t="s">
        <v>48</v>
      </c>
      <c r="AZ25" s="31" t="s">
        <v>48</v>
      </c>
      <c r="BA25" s="102" t="s">
        <v>48</v>
      </c>
      <c r="BB25" s="27" t="s">
        <v>48</v>
      </c>
      <c r="BC25" s="27" t="s">
        <v>48</v>
      </c>
      <c r="BD25" s="34" t="s">
        <v>48</v>
      </c>
      <c r="BE25" s="31" t="s">
        <v>48</v>
      </c>
      <c r="BF25" s="31" t="s">
        <v>48</v>
      </c>
      <c r="BG25" s="31" t="s">
        <v>48</v>
      </c>
      <c r="BH25" s="102" t="s">
        <v>48</v>
      </c>
      <c r="BI25" s="27" t="s">
        <v>48</v>
      </c>
      <c r="BJ25" s="27" t="s">
        <v>48</v>
      </c>
      <c r="BK25" s="34" t="s">
        <v>48</v>
      </c>
      <c r="BL25" s="31" t="s">
        <v>48</v>
      </c>
      <c r="BM25" s="31" t="s">
        <v>48</v>
      </c>
      <c r="BN25" s="31" t="s">
        <v>48</v>
      </c>
      <c r="BO25" s="102" t="s">
        <v>48</v>
      </c>
      <c r="BP25" s="27" t="s">
        <v>48</v>
      </c>
      <c r="BQ25" s="27" t="s">
        <v>48</v>
      </c>
      <c r="BR25" s="34" t="s">
        <v>48</v>
      </c>
      <c r="BS25" s="31" t="s">
        <v>48</v>
      </c>
      <c r="BT25" s="31" t="s">
        <v>48</v>
      </c>
      <c r="BU25" s="31" t="s">
        <v>48</v>
      </c>
      <c r="BV25" s="102" t="s">
        <v>48</v>
      </c>
      <c r="BW25" s="27" t="s">
        <v>48</v>
      </c>
      <c r="BX25" s="27" t="s">
        <v>48</v>
      </c>
      <c r="BY25" s="34" t="s">
        <v>48</v>
      </c>
      <c r="BZ25" s="31" t="s">
        <v>48</v>
      </c>
      <c r="CA25" s="31" t="s">
        <v>48</v>
      </c>
      <c r="CB25" s="31" t="s">
        <v>48</v>
      </c>
      <c r="CC25" s="102" t="s">
        <v>48</v>
      </c>
      <c r="CD25" s="27" t="s">
        <v>48</v>
      </c>
      <c r="CE25" s="27" t="s">
        <v>48</v>
      </c>
      <c r="CF25" s="34" t="s">
        <v>48</v>
      </c>
      <c r="CG25" s="31" t="s">
        <v>48</v>
      </c>
      <c r="CH25" s="31" t="s">
        <v>48</v>
      </c>
      <c r="CI25" s="31" t="s">
        <v>48</v>
      </c>
      <c r="CJ25" s="102" t="s">
        <v>48</v>
      </c>
      <c r="CK25" s="27" t="s">
        <v>48</v>
      </c>
      <c r="CL25" s="27" t="s">
        <v>48</v>
      </c>
      <c r="CM25" s="34" t="s">
        <v>48</v>
      </c>
      <c r="CN25" s="31" t="s">
        <v>48</v>
      </c>
      <c r="CO25" s="31" t="s">
        <v>48</v>
      </c>
      <c r="CP25" s="31" t="s">
        <v>48</v>
      </c>
      <c r="CQ25" s="102" t="s">
        <v>48</v>
      </c>
      <c r="CR25" s="27" t="s">
        <v>48</v>
      </c>
      <c r="CS25" s="27" t="s">
        <v>48</v>
      </c>
      <c r="CT25" s="34" t="s">
        <v>48</v>
      </c>
      <c r="CU25" s="31" t="s">
        <v>48</v>
      </c>
      <c r="CV25" s="31" t="s">
        <v>48</v>
      </c>
      <c r="CW25" s="31" t="s">
        <v>48</v>
      </c>
      <c r="CX25" s="102" t="s">
        <v>48</v>
      </c>
      <c r="CY25" s="27" t="s">
        <v>48</v>
      </c>
      <c r="CZ25" s="27" t="s">
        <v>48</v>
      </c>
      <c r="DA25" s="34" t="s">
        <v>48</v>
      </c>
      <c r="DB25" s="31" t="s">
        <v>48</v>
      </c>
      <c r="DC25" s="31" t="s">
        <v>48</v>
      </c>
      <c r="DD25" s="31" t="s">
        <v>48</v>
      </c>
      <c r="DE25" s="102" t="s">
        <v>48</v>
      </c>
      <c r="DF25" s="27" t="s">
        <v>48</v>
      </c>
      <c r="DG25" s="27" t="s">
        <v>48</v>
      </c>
      <c r="DH25" s="34" t="s">
        <v>48</v>
      </c>
      <c r="DI25" s="31" t="s">
        <v>48</v>
      </c>
      <c r="DJ25" s="31" t="s">
        <v>48</v>
      </c>
      <c r="DK25" s="31" t="s">
        <v>48</v>
      </c>
      <c r="DL25" s="102" t="s">
        <v>48</v>
      </c>
      <c r="DM25" s="27" t="s">
        <v>48</v>
      </c>
      <c r="DN25" s="27" t="s">
        <v>48</v>
      </c>
      <c r="DO25" s="34" t="s">
        <v>48</v>
      </c>
      <c r="DP25" s="31" t="s">
        <v>48</v>
      </c>
      <c r="DQ25" s="31" t="s">
        <v>48</v>
      </c>
      <c r="DR25" s="31" t="s">
        <v>48</v>
      </c>
      <c r="DS25" s="102" t="s">
        <v>48</v>
      </c>
      <c r="DT25" s="27" t="s">
        <v>48</v>
      </c>
      <c r="DU25" s="27" t="s">
        <v>48</v>
      </c>
      <c r="DV25" s="34" t="s">
        <v>48</v>
      </c>
      <c r="DW25" s="31" t="s">
        <v>48</v>
      </c>
      <c r="DX25" s="31" t="s">
        <v>48</v>
      </c>
      <c r="DY25" s="30" t="s">
        <v>48</v>
      </c>
      <c r="DZ25" s="29" t="s">
        <v>48</v>
      </c>
      <c r="EA25" s="27" t="s">
        <v>48</v>
      </c>
      <c r="EB25" s="27" t="s">
        <v>48</v>
      </c>
      <c r="EC25" s="34" t="s">
        <v>48</v>
      </c>
      <c r="ED25" s="31" t="s">
        <v>48</v>
      </c>
      <c r="EE25" s="31" t="s">
        <v>48</v>
      </c>
      <c r="EF25" s="32" t="s">
        <v>48</v>
      </c>
      <c r="EG25" s="11">
        <v>9</v>
      </c>
      <c r="EH25" s="16" t="s">
        <v>95</v>
      </c>
      <c r="EI25" s="22">
        <f t="shared" si="2"/>
        <v>165266.66666666666</v>
      </c>
      <c r="EJ25" s="22">
        <f t="shared" si="25"/>
        <v>31400.666666666664</v>
      </c>
      <c r="EK25" s="22">
        <f t="shared" si="26"/>
        <v>196667.33333333331</v>
      </c>
      <c r="EL25" s="65">
        <f t="shared" si="3"/>
        <v>1770005.9999999998</v>
      </c>
      <c r="EM25" s="9">
        <f t="shared" si="28"/>
        <v>14688.403307220138</v>
      </c>
      <c r="EN25" s="10">
        <f t="shared" si="15"/>
        <v>7.4686543302667482E-2</v>
      </c>
      <c r="EP25" s="107"/>
      <c r="EQ25" s="107"/>
      <c r="ER25" s="107"/>
    </row>
    <row r="26" spans="1:148" ht="96.5" customHeight="1" x14ac:dyDescent="0.35">
      <c r="A26" s="99">
        <v>24</v>
      </c>
      <c r="B26" s="27" t="s">
        <v>37</v>
      </c>
      <c r="C26" s="40" t="s">
        <v>64</v>
      </c>
      <c r="D26" s="102" t="s">
        <v>48</v>
      </c>
      <c r="E26" s="27" t="s">
        <v>48</v>
      </c>
      <c r="F26" s="27" t="s">
        <v>48</v>
      </c>
      <c r="G26" s="34" t="s">
        <v>48</v>
      </c>
      <c r="H26" s="31" t="s">
        <v>48</v>
      </c>
      <c r="I26" s="31" t="s">
        <v>48</v>
      </c>
      <c r="J26" s="31" t="s">
        <v>48</v>
      </c>
      <c r="K26" s="61">
        <v>1</v>
      </c>
      <c r="L26" s="16" t="s">
        <v>44</v>
      </c>
      <c r="M26" s="16" t="s">
        <v>12</v>
      </c>
      <c r="N26" s="17">
        <v>48400</v>
      </c>
      <c r="O26" s="17">
        <f t="shared" si="16"/>
        <v>9196</v>
      </c>
      <c r="P26" s="17">
        <f t="shared" si="17"/>
        <v>57596</v>
      </c>
      <c r="Q26" s="17">
        <f t="shared" si="18"/>
        <v>57596</v>
      </c>
      <c r="R26" s="61">
        <v>1</v>
      </c>
      <c r="S26" s="16" t="s">
        <v>44</v>
      </c>
      <c r="T26" s="16" t="s">
        <v>12</v>
      </c>
      <c r="U26" s="17">
        <v>40000</v>
      </c>
      <c r="V26" s="17">
        <f t="shared" si="19"/>
        <v>7600</v>
      </c>
      <c r="W26" s="17">
        <f t="shared" si="29"/>
        <v>47600</v>
      </c>
      <c r="X26" s="17">
        <f t="shared" si="21"/>
        <v>47600</v>
      </c>
      <c r="Y26" s="102" t="s">
        <v>48</v>
      </c>
      <c r="Z26" s="27" t="s">
        <v>48</v>
      </c>
      <c r="AA26" s="27" t="s">
        <v>48</v>
      </c>
      <c r="AB26" s="34" t="s">
        <v>48</v>
      </c>
      <c r="AC26" s="31" t="s">
        <v>48</v>
      </c>
      <c r="AD26" s="31" t="s">
        <v>48</v>
      </c>
      <c r="AE26" s="31" t="s">
        <v>48</v>
      </c>
      <c r="AF26" s="61">
        <v>1</v>
      </c>
      <c r="AG26" s="16" t="s">
        <v>44</v>
      </c>
      <c r="AH26" s="16" t="s">
        <v>12</v>
      </c>
      <c r="AI26" s="17">
        <v>47600</v>
      </c>
      <c r="AJ26" s="17">
        <f t="shared" si="22"/>
        <v>9044</v>
      </c>
      <c r="AK26" s="17">
        <f t="shared" si="23"/>
        <v>56644</v>
      </c>
      <c r="AL26" s="17">
        <f t="shared" si="24"/>
        <v>56644</v>
      </c>
      <c r="AM26" s="102" t="s">
        <v>48</v>
      </c>
      <c r="AN26" s="27" t="s">
        <v>48</v>
      </c>
      <c r="AO26" s="27" t="s">
        <v>48</v>
      </c>
      <c r="AP26" s="34" t="s">
        <v>48</v>
      </c>
      <c r="AQ26" s="31" t="s">
        <v>48</v>
      </c>
      <c r="AR26" s="31" t="s">
        <v>48</v>
      </c>
      <c r="AS26" s="31" t="s">
        <v>48</v>
      </c>
      <c r="AT26" s="102" t="s">
        <v>48</v>
      </c>
      <c r="AU26" s="27" t="s">
        <v>48</v>
      </c>
      <c r="AV26" s="27" t="s">
        <v>48</v>
      </c>
      <c r="AW26" s="34" t="s">
        <v>48</v>
      </c>
      <c r="AX26" s="31" t="s">
        <v>48</v>
      </c>
      <c r="AY26" s="31" t="s">
        <v>48</v>
      </c>
      <c r="AZ26" s="31" t="s">
        <v>48</v>
      </c>
      <c r="BA26" s="102" t="s">
        <v>48</v>
      </c>
      <c r="BB26" s="27" t="s">
        <v>48</v>
      </c>
      <c r="BC26" s="27" t="s">
        <v>48</v>
      </c>
      <c r="BD26" s="34" t="s">
        <v>48</v>
      </c>
      <c r="BE26" s="31" t="s">
        <v>48</v>
      </c>
      <c r="BF26" s="31" t="s">
        <v>48</v>
      </c>
      <c r="BG26" s="31" t="s">
        <v>48</v>
      </c>
      <c r="BH26" s="102" t="s">
        <v>48</v>
      </c>
      <c r="BI26" s="27" t="s">
        <v>48</v>
      </c>
      <c r="BJ26" s="27" t="s">
        <v>48</v>
      </c>
      <c r="BK26" s="34" t="s">
        <v>48</v>
      </c>
      <c r="BL26" s="31" t="s">
        <v>48</v>
      </c>
      <c r="BM26" s="31" t="s">
        <v>48</v>
      </c>
      <c r="BN26" s="31" t="s">
        <v>48</v>
      </c>
      <c r="BO26" s="102" t="s">
        <v>48</v>
      </c>
      <c r="BP26" s="27" t="s">
        <v>48</v>
      </c>
      <c r="BQ26" s="27" t="s">
        <v>48</v>
      </c>
      <c r="BR26" s="34" t="s">
        <v>48</v>
      </c>
      <c r="BS26" s="31" t="s">
        <v>48</v>
      </c>
      <c r="BT26" s="31" t="s">
        <v>48</v>
      </c>
      <c r="BU26" s="31" t="s">
        <v>48</v>
      </c>
      <c r="BV26" s="102" t="s">
        <v>48</v>
      </c>
      <c r="BW26" s="27" t="s">
        <v>48</v>
      </c>
      <c r="BX26" s="27" t="s">
        <v>48</v>
      </c>
      <c r="BY26" s="34" t="s">
        <v>48</v>
      </c>
      <c r="BZ26" s="31" t="s">
        <v>48</v>
      </c>
      <c r="CA26" s="31" t="s">
        <v>48</v>
      </c>
      <c r="CB26" s="31" t="s">
        <v>48</v>
      </c>
      <c r="CC26" s="102" t="s">
        <v>48</v>
      </c>
      <c r="CD26" s="27" t="s">
        <v>48</v>
      </c>
      <c r="CE26" s="27" t="s">
        <v>48</v>
      </c>
      <c r="CF26" s="34" t="s">
        <v>48</v>
      </c>
      <c r="CG26" s="31" t="s">
        <v>48</v>
      </c>
      <c r="CH26" s="31" t="s">
        <v>48</v>
      </c>
      <c r="CI26" s="31" t="s">
        <v>48</v>
      </c>
      <c r="CJ26" s="102" t="s">
        <v>48</v>
      </c>
      <c r="CK26" s="27" t="s">
        <v>48</v>
      </c>
      <c r="CL26" s="27" t="s">
        <v>48</v>
      </c>
      <c r="CM26" s="34" t="s">
        <v>48</v>
      </c>
      <c r="CN26" s="31" t="s">
        <v>48</v>
      </c>
      <c r="CO26" s="31" t="s">
        <v>48</v>
      </c>
      <c r="CP26" s="31" t="s">
        <v>48</v>
      </c>
      <c r="CQ26" s="102" t="s">
        <v>48</v>
      </c>
      <c r="CR26" s="27" t="s">
        <v>48</v>
      </c>
      <c r="CS26" s="27" t="s">
        <v>48</v>
      </c>
      <c r="CT26" s="34" t="s">
        <v>48</v>
      </c>
      <c r="CU26" s="31" t="s">
        <v>48</v>
      </c>
      <c r="CV26" s="31" t="s">
        <v>48</v>
      </c>
      <c r="CW26" s="31" t="s">
        <v>48</v>
      </c>
      <c r="CX26" s="102" t="s">
        <v>48</v>
      </c>
      <c r="CY26" s="27" t="s">
        <v>48</v>
      </c>
      <c r="CZ26" s="27" t="s">
        <v>48</v>
      </c>
      <c r="DA26" s="34" t="s">
        <v>48</v>
      </c>
      <c r="DB26" s="31" t="s">
        <v>48</v>
      </c>
      <c r="DC26" s="31" t="s">
        <v>48</v>
      </c>
      <c r="DD26" s="31" t="s">
        <v>48</v>
      </c>
      <c r="DE26" s="102" t="s">
        <v>48</v>
      </c>
      <c r="DF26" s="27" t="s">
        <v>48</v>
      </c>
      <c r="DG26" s="27" t="s">
        <v>48</v>
      </c>
      <c r="DH26" s="34" t="s">
        <v>48</v>
      </c>
      <c r="DI26" s="31" t="s">
        <v>48</v>
      </c>
      <c r="DJ26" s="31" t="s">
        <v>48</v>
      </c>
      <c r="DK26" s="31" t="s">
        <v>48</v>
      </c>
      <c r="DL26" s="102" t="s">
        <v>48</v>
      </c>
      <c r="DM26" s="27" t="s">
        <v>48</v>
      </c>
      <c r="DN26" s="27" t="s">
        <v>48</v>
      </c>
      <c r="DO26" s="34" t="s">
        <v>48</v>
      </c>
      <c r="DP26" s="31" t="s">
        <v>48</v>
      </c>
      <c r="DQ26" s="31" t="s">
        <v>48</v>
      </c>
      <c r="DR26" s="31" t="s">
        <v>48</v>
      </c>
      <c r="DS26" s="102" t="s">
        <v>48</v>
      </c>
      <c r="DT26" s="27" t="s">
        <v>48</v>
      </c>
      <c r="DU26" s="27" t="s">
        <v>48</v>
      </c>
      <c r="DV26" s="34" t="s">
        <v>48</v>
      </c>
      <c r="DW26" s="31" t="s">
        <v>48</v>
      </c>
      <c r="DX26" s="31" t="s">
        <v>48</v>
      </c>
      <c r="DY26" s="30" t="s">
        <v>48</v>
      </c>
      <c r="DZ26" s="29" t="s">
        <v>48</v>
      </c>
      <c r="EA26" s="27" t="s">
        <v>48</v>
      </c>
      <c r="EB26" s="27" t="s">
        <v>48</v>
      </c>
      <c r="EC26" s="34" t="s">
        <v>48</v>
      </c>
      <c r="ED26" s="31" t="s">
        <v>48</v>
      </c>
      <c r="EE26" s="31" t="s">
        <v>48</v>
      </c>
      <c r="EF26" s="32" t="s">
        <v>48</v>
      </c>
      <c r="EG26" s="11">
        <v>7</v>
      </c>
      <c r="EH26" s="16" t="s">
        <v>95</v>
      </c>
      <c r="EI26" s="22">
        <f t="shared" si="2"/>
        <v>45333.333333333336</v>
      </c>
      <c r="EJ26" s="22">
        <f t="shared" si="25"/>
        <v>8613.3333333333339</v>
      </c>
      <c r="EK26" s="22">
        <f t="shared" si="26"/>
        <v>53946.666666666672</v>
      </c>
      <c r="EL26" s="64">
        <f t="shared" si="3"/>
        <v>377626.66666666669</v>
      </c>
      <c r="EM26" s="9">
        <f t="shared" si="28"/>
        <v>4504.5687424608759</v>
      </c>
      <c r="EN26" s="10">
        <f t="shared" si="15"/>
        <v>8.3500409215166993E-2</v>
      </c>
      <c r="EP26" s="107"/>
      <c r="EQ26" s="107"/>
      <c r="ER26" s="107"/>
    </row>
    <row r="27" spans="1:148" ht="63.5" customHeight="1" x14ac:dyDescent="0.35">
      <c r="A27" s="99">
        <v>25</v>
      </c>
      <c r="B27" s="27" t="s">
        <v>38</v>
      </c>
      <c r="C27" s="40" t="s">
        <v>100</v>
      </c>
      <c r="D27" s="102" t="s">
        <v>48</v>
      </c>
      <c r="E27" s="27" t="s">
        <v>48</v>
      </c>
      <c r="F27" s="27" t="s">
        <v>48</v>
      </c>
      <c r="G27" s="34" t="s">
        <v>48</v>
      </c>
      <c r="H27" s="31" t="s">
        <v>48</v>
      </c>
      <c r="I27" s="31" t="s">
        <v>48</v>
      </c>
      <c r="J27" s="31" t="s">
        <v>48</v>
      </c>
      <c r="K27" s="61">
        <v>1</v>
      </c>
      <c r="L27" s="16" t="s">
        <v>44</v>
      </c>
      <c r="M27" s="16" t="s">
        <v>12</v>
      </c>
      <c r="N27" s="17">
        <v>43804</v>
      </c>
      <c r="O27" s="17">
        <f t="shared" si="16"/>
        <v>8322.76</v>
      </c>
      <c r="P27" s="17">
        <f t="shared" si="17"/>
        <v>52126.76</v>
      </c>
      <c r="Q27" s="17">
        <f t="shared" si="18"/>
        <v>52126.76</v>
      </c>
      <c r="R27" s="61">
        <v>1</v>
      </c>
      <c r="S27" s="16" t="s">
        <v>44</v>
      </c>
      <c r="T27" s="16" t="s">
        <v>12</v>
      </c>
      <c r="U27" s="17">
        <v>36900</v>
      </c>
      <c r="V27" s="17">
        <f t="shared" si="19"/>
        <v>7011</v>
      </c>
      <c r="W27" s="17">
        <f t="shared" si="29"/>
        <v>43911</v>
      </c>
      <c r="X27" s="17">
        <f t="shared" si="21"/>
        <v>43911</v>
      </c>
      <c r="Y27" s="102" t="s">
        <v>48</v>
      </c>
      <c r="Z27" s="27" t="s">
        <v>48</v>
      </c>
      <c r="AA27" s="27" t="s">
        <v>48</v>
      </c>
      <c r="AB27" s="34" t="s">
        <v>48</v>
      </c>
      <c r="AC27" s="31" t="s">
        <v>48</v>
      </c>
      <c r="AD27" s="31" t="s">
        <v>48</v>
      </c>
      <c r="AE27" s="31" t="s">
        <v>48</v>
      </c>
      <c r="AF27" s="61">
        <v>1</v>
      </c>
      <c r="AG27" s="16" t="s">
        <v>44</v>
      </c>
      <c r="AH27" s="16" t="s">
        <v>12</v>
      </c>
      <c r="AI27" s="17">
        <v>43911</v>
      </c>
      <c r="AJ27" s="17">
        <f t="shared" si="22"/>
        <v>8343.09</v>
      </c>
      <c r="AK27" s="17">
        <f t="shared" si="23"/>
        <v>52254.09</v>
      </c>
      <c r="AL27" s="17">
        <f t="shared" si="24"/>
        <v>52254.09</v>
      </c>
      <c r="AM27" s="102" t="s">
        <v>48</v>
      </c>
      <c r="AN27" s="27" t="s">
        <v>48</v>
      </c>
      <c r="AO27" s="27" t="s">
        <v>48</v>
      </c>
      <c r="AP27" s="34" t="s">
        <v>48</v>
      </c>
      <c r="AQ27" s="31" t="s">
        <v>48</v>
      </c>
      <c r="AR27" s="31" t="s">
        <v>48</v>
      </c>
      <c r="AS27" s="31" t="s">
        <v>48</v>
      </c>
      <c r="AT27" s="102" t="s">
        <v>48</v>
      </c>
      <c r="AU27" s="27" t="s">
        <v>48</v>
      </c>
      <c r="AV27" s="27" t="s">
        <v>48</v>
      </c>
      <c r="AW27" s="34" t="s">
        <v>48</v>
      </c>
      <c r="AX27" s="31" t="s">
        <v>48</v>
      </c>
      <c r="AY27" s="31" t="s">
        <v>48</v>
      </c>
      <c r="AZ27" s="31" t="s">
        <v>48</v>
      </c>
      <c r="BA27" s="102" t="s">
        <v>48</v>
      </c>
      <c r="BB27" s="27" t="s">
        <v>48</v>
      </c>
      <c r="BC27" s="27" t="s">
        <v>48</v>
      </c>
      <c r="BD27" s="34" t="s">
        <v>48</v>
      </c>
      <c r="BE27" s="31" t="s">
        <v>48</v>
      </c>
      <c r="BF27" s="31" t="s">
        <v>48</v>
      </c>
      <c r="BG27" s="31" t="s">
        <v>48</v>
      </c>
      <c r="BH27" s="102" t="s">
        <v>48</v>
      </c>
      <c r="BI27" s="27" t="s">
        <v>48</v>
      </c>
      <c r="BJ27" s="27" t="s">
        <v>48</v>
      </c>
      <c r="BK27" s="34" t="s">
        <v>48</v>
      </c>
      <c r="BL27" s="31" t="s">
        <v>48</v>
      </c>
      <c r="BM27" s="31" t="s">
        <v>48</v>
      </c>
      <c r="BN27" s="31" t="s">
        <v>48</v>
      </c>
      <c r="BO27" s="102" t="s">
        <v>48</v>
      </c>
      <c r="BP27" s="27" t="s">
        <v>48</v>
      </c>
      <c r="BQ27" s="27" t="s">
        <v>48</v>
      </c>
      <c r="BR27" s="34" t="s">
        <v>48</v>
      </c>
      <c r="BS27" s="31" t="s">
        <v>48</v>
      </c>
      <c r="BT27" s="31" t="s">
        <v>48</v>
      </c>
      <c r="BU27" s="31" t="s">
        <v>48</v>
      </c>
      <c r="BV27" s="102" t="s">
        <v>48</v>
      </c>
      <c r="BW27" s="27" t="s">
        <v>48</v>
      </c>
      <c r="BX27" s="27" t="s">
        <v>48</v>
      </c>
      <c r="BY27" s="34" t="s">
        <v>48</v>
      </c>
      <c r="BZ27" s="31" t="s">
        <v>48</v>
      </c>
      <c r="CA27" s="31" t="s">
        <v>48</v>
      </c>
      <c r="CB27" s="31" t="s">
        <v>48</v>
      </c>
      <c r="CC27" s="102" t="s">
        <v>48</v>
      </c>
      <c r="CD27" s="27" t="s">
        <v>48</v>
      </c>
      <c r="CE27" s="27" t="s">
        <v>48</v>
      </c>
      <c r="CF27" s="34" t="s">
        <v>48</v>
      </c>
      <c r="CG27" s="31" t="s">
        <v>48</v>
      </c>
      <c r="CH27" s="31" t="s">
        <v>48</v>
      </c>
      <c r="CI27" s="31" t="s">
        <v>48</v>
      </c>
      <c r="CJ27" s="102" t="s">
        <v>48</v>
      </c>
      <c r="CK27" s="27" t="s">
        <v>48</v>
      </c>
      <c r="CL27" s="27" t="s">
        <v>48</v>
      </c>
      <c r="CM27" s="34" t="s">
        <v>48</v>
      </c>
      <c r="CN27" s="31" t="s">
        <v>48</v>
      </c>
      <c r="CO27" s="31" t="s">
        <v>48</v>
      </c>
      <c r="CP27" s="31" t="s">
        <v>48</v>
      </c>
      <c r="CQ27" s="102" t="s">
        <v>48</v>
      </c>
      <c r="CR27" s="27" t="s">
        <v>48</v>
      </c>
      <c r="CS27" s="27" t="s">
        <v>48</v>
      </c>
      <c r="CT27" s="34" t="s">
        <v>48</v>
      </c>
      <c r="CU27" s="31" t="s">
        <v>48</v>
      </c>
      <c r="CV27" s="31" t="s">
        <v>48</v>
      </c>
      <c r="CW27" s="31" t="s">
        <v>48</v>
      </c>
      <c r="CX27" s="102" t="s">
        <v>48</v>
      </c>
      <c r="CY27" s="27" t="s">
        <v>48</v>
      </c>
      <c r="CZ27" s="27" t="s">
        <v>48</v>
      </c>
      <c r="DA27" s="34" t="s">
        <v>48</v>
      </c>
      <c r="DB27" s="31" t="s">
        <v>48</v>
      </c>
      <c r="DC27" s="31" t="s">
        <v>48</v>
      </c>
      <c r="DD27" s="31" t="s">
        <v>48</v>
      </c>
      <c r="DE27" s="102" t="s">
        <v>48</v>
      </c>
      <c r="DF27" s="27" t="s">
        <v>48</v>
      </c>
      <c r="DG27" s="27" t="s">
        <v>48</v>
      </c>
      <c r="DH27" s="34" t="s">
        <v>48</v>
      </c>
      <c r="DI27" s="31" t="s">
        <v>48</v>
      </c>
      <c r="DJ27" s="31" t="s">
        <v>48</v>
      </c>
      <c r="DK27" s="31" t="s">
        <v>48</v>
      </c>
      <c r="DL27" s="102" t="s">
        <v>48</v>
      </c>
      <c r="DM27" s="27" t="s">
        <v>48</v>
      </c>
      <c r="DN27" s="27" t="s">
        <v>48</v>
      </c>
      <c r="DO27" s="34" t="s">
        <v>48</v>
      </c>
      <c r="DP27" s="31" t="s">
        <v>48</v>
      </c>
      <c r="DQ27" s="31" t="s">
        <v>48</v>
      </c>
      <c r="DR27" s="31" t="s">
        <v>48</v>
      </c>
      <c r="DS27" s="102" t="s">
        <v>48</v>
      </c>
      <c r="DT27" s="27" t="s">
        <v>48</v>
      </c>
      <c r="DU27" s="27" t="s">
        <v>48</v>
      </c>
      <c r="DV27" s="34" t="s">
        <v>48</v>
      </c>
      <c r="DW27" s="31" t="s">
        <v>48</v>
      </c>
      <c r="DX27" s="31" t="s">
        <v>48</v>
      </c>
      <c r="DY27" s="30" t="s">
        <v>48</v>
      </c>
      <c r="DZ27" s="29" t="s">
        <v>48</v>
      </c>
      <c r="EA27" s="27" t="s">
        <v>48</v>
      </c>
      <c r="EB27" s="27" t="s">
        <v>48</v>
      </c>
      <c r="EC27" s="34" t="s">
        <v>48</v>
      </c>
      <c r="ED27" s="31" t="s">
        <v>48</v>
      </c>
      <c r="EE27" s="31" t="s">
        <v>48</v>
      </c>
      <c r="EF27" s="32" t="s">
        <v>48</v>
      </c>
      <c r="EG27" s="11">
        <v>4</v>
      </c>
      <c r="EH27" s="16" t="s">
        <v>99</v>
      </c>
      <c r="EI27" s="22">
        <f t="shared" si="2"/>
        <v>41538.333333333336</v>
      </c>
      <c r="EJ27" s="22">
        <f t="shared" si="25"/>
        <v>7892.2833333333338</v>
      </c>
      <c r="EK27" s="22">
        <f t="shared" si="26"/>
        <v>49430.616666666669</v>
      </c>
      <c r="EL27" s="64">
        <f t="shared" si="3"/>
        <v>197722.46666666667</v>
      </c>
      <c r="EM27" s="9">
        <f t="shared" si="28"/>
        <v>3903.3045267169309</v>
      </c>
      <c r="EN27" s="10">
        <f t="shared" si="15"/>
        <v>7.8965321291431675E-2</v>
      </c>
      <c r="EP27" s="107"/>
      <c r="EQ27" s="107"/>
      <c r="ER27" s="107"/>
    </row>
    <row r="28" spans="1:148" ht="114.5" customHeight="1" x14ac:dyDescent="0.35">
      <c r="A28" s="99">
        <v>26</v>
      </c>
      <c r="B28" s="27" t="s">
        <v>39</v>
      </c>
      <c r="C28" s="40" t="s">
        <v>65</v>
      </c>
      <c r="D28" s="102" t="s">
        <v>48</v>
      </c>
      <c r="E28" s="27" t="s">
        <v>48</v>
      </c>
      <c r="F28" s="27" t="s">
        <v>48</v>
      </c>
      <c r="G28" s="34" t="s">
        <v>48</v>
      </c>
      <c r="H28" s="31" t="s">
        <v>48</v>
      </c>
      <c r="I28" s="31" t="s">
        <v>48</v>
      </c>
      <c r="J28" s="31" t="s">
        <v>48</v>
      </c>
      <c r="K28" s="61">
        <v>1</v>
      </c>
      <c r="L28" s="16" t="s">
        <v>44</v>
      </c>
      <c r="M28" s="16" t="s">
        <v>12</v>
      </c>
      <c r="N28" s="17">
        <v>36800</v>
      </c>
      <c r="O28" s="17">
        <f t="shared" si="16"/>
        <v>6992</v>
      </c>
      <c r="P28" s="17">
        <f t="shared" si="17"/>
        <v>43792</v>
      </c>
      <c r="Q28" s="17">
        <f t="shared" si="18"/>
        <v>43792</v>
      </c>
      <c r="R28" s="61">
        <v>1</v>
      </c>
      <c r="S28" s="16" t="s">
        <v>44</v>
      </c>
      <c r="T28" s="16" t="s">
        <v>12</v>
      </c>
      <c r="U28" s="17">
        <v>30000</v>
      </c>
      <c r="V28" s="17">
        <f t="shared" si="19"/>
        <v>5700</v>
      </c>
      <c r="W28" s="17">
        <f t="shared" si="29"/>
        <v>35700</v>
      </c>
      <c r="X28" s="17">
        <f t="shared" si="21"/>
        <v>35700</v>
      </c>
      <c r="Y28" s="102" t="s">
        <v>48</v>
      </c>
      <c r="Z28" s="27" t="s">
        <v>48</v>
      </c>
      <c r="AA28" s="27" t="s">
        <v>48</v>
      </c>
      <c r="AB28" s="34" t="s">
        <v>48</v>
      </c>
      <c r="AC28" s="31" t="s">
        <v>48</v>
      </c>
      <c r="AD28" s="31" t="s">
        <v>48</v>
      </c>
      <c r="AE28" s="31" t="s">
        <v>48</v>
      </c>
      <c r="AF28" s="61">
        <v>1</v>
      </c>
      <c r="AG28" s="16" t="s">
        <v>44</v>
      </c>
      <c r="AH28" s="16" t="s">
        <v>12</v>
      </c>
      <c r="AI28" s="17">
        <v>35700</v>
      </c>
      <c r="AJ28" s="17">
        <f t="shared" si="22"/>
        <v>6783</v>
      </c>
      <c r="AK28" s="17">
        <f t="shared" si="23"/>
        <v>42483</v>
      </c>
      <c r="AL28" s="17">
        <f t="shared" si="24"/>
        <v>42483</v>
      </c>
      <c r="AM28" s="102" t="s">
        <v>48</v>
      </c>
      <c r="AN28" s="27" t="s">
        <v>48</v>
      </c>
      <c r="AO28" s="27" t="s">
        <v>48</v>
      </c>
      <c r="AP28" s="34" t="s">
        <v>48</v>
      </c>
      <c r="AQ28" s="31" t="s">
        <v>48</v>
      </c>
      <c r="AR28" s="31" t="s">
        <v>48</v>
      </c>
      <c r="AS28" s="31" t="s">
        <v>48</v>
      </c>
      <c r="AT28" s="102" t="s">
        <v>48</v>
      </c>
      <c r="AU28" s="27" t="s">
        <v>48</v>
      </c>
      <c r="AV28" s="27" t="s">
        <v>48</v>
      </c>
      <c r="AW28" s="34" t="s">
        <v>48</v>
      </c>
      <c r="AX28" s="31" t="s">
        <v>48</v>
      </c>
      <c r="AY28" s="31" t="s">
        <v>48</v>
      </c>
      <c r="AZ28" s="31" t="s">
        <v>48</v>
      </c>
      <c r="BA28" s="102" t="s">
        <v>48</v>
      </c>
      <c r="BB28" s="27" t="s">
        <v>48</v>
      </c>
      <c r="BC28" s="27" t="s">
        <v>48</v>
      </c>
      <c r="BD28" s="34" t="s">
        <v>48</v>
      </c>
      <c r="BE28" s="31" t="s">
        <v>48</v>
      </c>
      <c r="BF28" s="31" t="s">
        <v>48</v>
      </c>
      <c r="BG28" s="31" t="s">
        <v>48</v>
      </c>
      <c r="BH28" s="102" t="s">
        <v>48</v>
      </c>
      <c r="BI28" s="27" t="s">
        <v>48</v>
      </c>
      <c r="BJ28" s="27" t="s">
        <v>48</v>
      </c>
      <c r="BK28" s="34" t="s">
        <v>48</v>
      </c>
      <c r="BL28" s="31" t="s">
        <v>48</v>
      </c>
      <c r="BM28" s="31" t="s">
        <v>48</v>
      </c>
      <c r="BN28" s="31" t="s">
        <v>48</v>
      </c>
      <c r="BO28" s="102" t="s">
        <v>48</v>
      </c>
      <c r="BP28" s="27" t="s">
        <v>48</v>
      </c>
      <c r="BQ28" s="27" t="s">
        <v>48</v>
      </c>
      <c r="BR28" s="34" t="s">
        <v>48</v>
      </c>
      <c r="BS28" s="31" t="s">
        <v>48</v>
      </c>
      <c r="BT28" s="31" t="s">
        <v>48</v>
      </c>
      <c r="BU28" s="31" t="s">
        <v>48</v>
      </c>
      <c r="BV28" s="102" t="s">
        <v>48</v>
      </c>
      <c r="BW28" s="27" t="s">
        <v>48</v>
      </c>
      <c r="BX28" s="27" t="s">
        <v>48</v>
      </c>
      <c r="BY28" s="34" t="s">
        <v>48</v>
      </c>
      <c r="BZ28" s="31" t="s">
        <v>48</v>
      </c>
      <c r="CA28" s="31" t="s">
        <v>48</v>
      </c>
      <c r="CB28" s="31" t="s">
        <v>48</v>
      </c>
      <c r="CC28" s="102" t="s">
        <v>48</v>
      </c>
      <c r="CD28" s="27" t="s">
        <v>48</v>
      </c>
      <c r="CE28" s="27" t="s">
        <v>48</v>
      </c>
      <c r="CF28" s="34" t="s">
        <v>48</v>
      </c>
      <c r="CG28" s="31" t="s">
        <v>48</v>
      </c>
      <c r="CH28" s="31" t="s">
        <v>48</v>
      </c>
      <c r="CI28" s="31" t="s">
        <v>48</v>
      </c>
      <c r="CJ28" s="102" t="s">
        <v>48</v>
      </c>
      <c r="CK28" s="27" t="s">
        <v>48</v>
      </c>
      <c r="CL28" s="27" t="s">
        <v>48</v>
      </c>
      <c r="CM28" s="34" t="s">
        <v>48</v>
      </c>
      <c r="CN28" s="31" t="s">
        <v>48</v>
      </c>
      <c r="CO28" s="31" t="s">
        <v>48</v>
      </c>
      <c r="CP28" s="31" t="s">
        <v>48</v>
      </c>
      <c r="CQ28" s="102" t="s">
        <v>48</v>
      </c>
      <c r="CR28" s="27" t="s">
        <v>48</v>
      </c>
      <c r="CS28" s="27" t="s">
        <v>48</v>
      </c>
      <c r="CT28" s="34" t="s">
        <v>48</v>
      </c>
      <c r="CU28" s="31" t="s">
        <v>48</v>
      </c>
      <c r="CV28" s="31" t="s">
        <v>48</v>
      </c>
      <c r="CW28" s="31" t="s">
        <v>48</v>
      </c>
      <c r="CX28" s="102" t="s">
        <v>48</v>
      </c>
      <c r="CY28" s="27" t="s">
        <v>48</v>
      </c>
      <c r="CZ28" s="27" t="s">
        <v>48</v>
      </c>
      <c r="DA28" s="34" t="s">
        <v>48</v>
      </c>
      <c r="DB28" s="31" t="s">
        <v>48</v>
      </c>
      <c r="DC28" s="31" t="s">
        <v>48</v>
      </c>
      <c r="DD28" s="31" t="s">
        <v>48</v>
      </c>
      <c r="DE28" s="102" t="s">
        <v>48</v>
      </c>
      <c r="DF28" s="27" t="s">
        <v>48</v>
      </c>
      <c r="DG28" s="27" t="s">
        <v>48</v>
      </c>
      <c r="DH28" s="34" t="s">
        <v>48</v>
      </c>
      <c r="DI28" s="31" t="s">
        <v>48</v>
      </c>
      <c r="DJ28" s="31" t="s">
        <v>48</v>
      </c>
      <c r="DK28" s="31" t="s">
        <v>48</v>
      </c>
      <c r="DL28" s="102" t="s">
        <v>48</v>
      </c>
      <c r="DM28" s="27" t="s">
        <v>48</v>
      </c>
      <c r="DN28" s="27" t="s">
        <v>48</v>
      </c>
      <c r="DO28" s="34" t="s">
        <v>48</v>
      </c>
      <c r="DP28" s="31" t="s">
        <v>48</v>
      </c>
      <c r="DQ28" s="31" t="s">
        <v>48</v>
      </c>
      <c r="DR28" s="31" t="s">
        <v>48</v>
      </c>
      <c r="DS28" s="102" t="s">
        <v>48</v>
      </c>
      <c r="DT28" s="27" t="s">
        <v>48</v>
      </c>
      <c r="DU28" s="27" t="s">
        <v>48</v>
      </c>
      <c r="DV28" s="34" t="s">
        <v>48</v>
      </c>
      <c r="DW28" s="31" t="s">
        <v>48</v>
      </c>
      <c r="DX28" s="31" t="s">
        <v>48</v>
      </c>
      <c r="DY28" s="30" t="s">
        <v>48</v>
      </c>
      <c r="DZ28" s="29" t="s">
        <v>48</v>
      </c>
      <c r="EA28" s="27" t="s">
        <v>48</v>
      </c>
      <c r="EB28" s="27" t="s">
        <v>48</v>
      </c>
      <c r="EC28" s="34" t="s">
        <v>48</v>
      </c>
      <c r="ED28" s="31" t="s">
        <v>48</v>
      </c>
      <c r="EE28" s="31" t="s">
        <v>48</v>
      </c>
      <c r="EF28" s="32" t="s">
        <v>48</v>
      </c>
      <c r="EG28" s="11">
        <v>6</v>
      </c>
      <c r="EH28" s="16" t="s">
        <v>95</v>
      </c>
      <c r="EI28" s="22">
        <f t="shared" si="2"/>
        <v>34166.666666666664</v>
      </c>
      <c r="EJ28" s="22">
        <f t="shared" si="25"/>
        <v>6491.6666666666661</v>
      </c>
      <c r="EK28" s="22">
        <f t="shared" si="26"/>
        <v>40658.333333333328</v>
      </c>
      <c r="EL28" s="65">
        <f t="shared" si="3"/>
        <v>243949.99999999997</v>
      </c>
      <c r="EM28" s="9">
        <f t="shared" si="28"/>
        <v>3546.5638142981284</v>
      </c>
      <c r="EN28" s="10">
        <f t="shared" si="15"/>
        <v>8.7228460281978976E-2</v>
      </c>
      <c r="EP28" s="107"/>
      <c r="EQ28" s="107"/>
      <c r="ER28" s="107"/>
    </row>
    <row r="29" spans="1:148" ht="144" customHeight="1" x14ac:dyDescent="0.35">
      <c r="A29" s="99">
        <v>27</v>
      </c>
      <c r="B29" s="27" t="s">
        <v>66</v>
      </c>
      <c r="C29" s="40" t="s">
        <v>67</v>
      </c>
      <c r="D29" s="102" t="s">
        <v>48</v>
      </c>
      <c r="E29" s="27" t="s">
        <v>48</v>
      </c>
      <c r="F29" s="27" t="s">
        <v>48</v>
      </c>
      <c r="G29" s="34" t="s">
        <v>48</v>
      </c>
      <c r="H29" s="31" t="s">
        <v>48</v>
      </c>
      <c r="I29" s="31" t="s">
        <v>48</v>
      </c>
      <c r="J29" s="31" t="s">
        <v>48</v>
      </c>
      <c r="K29" s="61">
        <v>1</v>
      </c>
      <c r="L29" s="16" t="s">
        <v>44</v>
      </c>
      <c r="M29" s="16" t="s">
        <v>12</v>
      </c>
      <c r="N29" s="17">
        <v>85000</v>
      </c>
      <c r="O29" s="17">
        <f t="shared" si="16"/>
        <v>16150</v>
      </c>
      <c r="P29" s="17">
        <f t="shared" si="17"/>
        <v>101150</v>
      </c>
      <c r="Q29" s="17">
        <f t="shared" si="18"/>
        <v>101150</v>
      </c>
      <c r="R29" s="61">
        <v>1</v>
      </c>
      <c r="S29" s="16" t="s">
        <v>44</v>
      </c>
      <c r="T29" s="16" t="s">
        <v>12</v>
      </c>
      <c r="U29" s="17">
        <v>75000</v>
      </c>
      <c r="V29" s="17">
        <f t="shared" si="19"/>
        <v>14250</v>
      </c>
      <c r="W29" s="17">
        <f t="shared" si="29"/>
        <v>89250</v>
      </c>
      <c r="X29" s="17">
        <f t="shared" si="21"/>
        <v>89250</v>
      </c>
      <c r="Y29" s="102" t="s">
        <v>48</v>
      </c>
      <c r="Z29" s="27" t="s">
        <v>48</v>
      </c>
      <c r="AA29" s="27" t="s">
        <v>48</v>
      </c>
      <c r="AB29" s="34" t="s">
        <v>48</v>
      </c>
      <c r="AC29" s="31" t="s">
        <v>48</v>
      </c>
      <c r="AD29" s="31" t="s">
        <v>48</v>
      </c>
      <c r="AE29" s="31" t="s">
        <v>48</v>
      </c>
      <c r="AF29" s="61">
        <v>1</v>
      </c>
      <c r="AG29" s="16" t="s">
        <v>44</v>
      </c>
      <c r="AH29" s="16" t="s">
        <v>12</v>
      </c>
      <c r="AI29" s="17">
        <v>89250</v>
      </c>
      <c r="AJ29" s="17">
        <f t="shared" si="22"/>
        <v>16957.5</v>
      </c>
      <c r="AK29" s="17">
        <f t="shared" si="23"/>
        <v>106207.5</v>
      </c>
      <c r="AL29" s="17">
        <f t="shared" si="24"/>
        <v>106207.5</v>
      </c>
      <c r="AM29" s="102" t="s">
        <v>48</v>
      </c>
      <c r="AN29" s="27" t="s">
        <v>48</v>
      </c>
      <c r="AO29" s="27" t="s">
        <v>48</v>
      </c>
      <c r="AP29" s="34" t="s">
        <v>48</v>
      </c>
      <c r="AQ29" s="31" t="s">
        <v>48</v>
      </c>
      <c r="AR29" s="31" t="s">
        <v>48</v>
      </c>
      <c r="AS29" s="31" t="s">
        <v>48</v>
      </c>
      <c r="AT29" s="102" t="s">
        <v>48</v>
      </c>
      <c r="AU29" s="27" t="s">
        <v>48</v>
      </c>
      <c r="AV29" s="27" t="s">
        <v>48</v>
      </c>
      <c r="AW29" s="34" t="s">
        <v>48</v>
      </c>
      <c r="AX29" s="31" t="s">
        <v>48</v>
      </c>
      <c r="AY29" s="31" t="s">
        <v>48</v>
      </c>
      <c r="AZ29" s="31" t="s">
        <v>48</v>
      </c>
      <c r="BA29" s="102" t="s">
        <v>48</v>
      </c>
      <c r="BB29" s="27" t="s">
        <v>48</v>
      </c>
      <c r="BC29" s="27" t="s">
        <v>48</v>
      </c>
      <c r="BD29" s="34" t="s">
        <v>48</v>
      </c>
      <c r="BE29" s="31" t="s">
        <v>48</v>
      </c>
      <c r="BF29" s="31" t="s">
        <v>48</v>
      </c>
      <c r="BG29" s="31" t="s">
        <v>48</v>
      </c>
      <c r="BH29" s="102" t="s">
        <v>48</v>
      </c>
      <c r="BI29" s="27" t="s">
        <v>48</v>
      </c>
      <c r="BJ29" s="27" t="s">
        <v>48</v>
      </c>
      <c r="BK29" s="34" t="s">
        <v>48</v>
      </c>
      <c r="BL29" s="31" t="s">
        <v>48</v>
      </c>
      <c r="BM29" s="31" t="s">
        <v>48</v>
      </c>
      <c r="BN29" s="31" t="s">
        <v>48</v>
      </c>
      <c r="BO29" s="102" t="s">
        <v>48</v>
      </c>
      <c r="BP29" s="27" t="s">
        <v>48</v>
      </c>
      <c r="BQ29" s="27" t="s">
        <v>48</v>
      </c>
      <c r="BR29" s="34" t="s">
        <v>48</v>
      </c>
      <c r="BS29" s="31" t="s">
        <v>48</v>
      </c>
      <c r="BT29" s="31" t="s">
        <v>48</v>
      </c>
      <c r="BU29" s="31" t="s">
        <v>48</v>
      </c>
      <c r="BV29" s="102" t="s">
        <v>48</v>
      </c>
      <c r="BW29" s="27" t="s">
        <v>48</v>
      </c>
      <c r="BX29" s="27" t="s">
        <v>48</v>
      </c>
      <c r="BY29" s="34" t="s">
        <v>48</v>
      </c>
      <c r="BZ29" s="31" t="s">
        <v>48</v>
      </c>
      <c r="CA29" s="31" t="s">
        <v>48</v>
      </c>
      <c r="CB29" s="31" t="s">
        <v>48</v>
      </c>
      <c r="CC29" s="102" t="s">
        <v>48</v>
      </c>
      <c r="CD29" s="27" t="s">
        <v>48</v>
      </c>
      <c r="CE29" s="27" t="s">
        <v>48</v>
      </c>
      <c r="CF29" s="34" t="s">
        <v>48</v>
      </c>
      <c r="CG29" s="31" t="s">
        <v>48</v>
      </c>
      <c r="CH29" s="31" t="s">
        <v>48</v>
      </c>
      <c r="CI29" s="31" t="s">
        <v>48</v>
      </c>
      <c r="CJ29" s="102" t="s">
        <v>48</v>
      </c>
      <c r="CK29" s="27" t="s">
        <v>48</v>
      </c>
      <c r="CL29" s="27" t="s">
        <v>48</v>
      </c>
      <c r="CM29" s="34" t="s">
        <v>48</v>
      </c>
      <c r="CN29" s="31" t="s">
        <v>48</v>
      </c>
      <c r="CO29" s="31" t="s">
        <v>48</v>
      </c>
      <c r="CP29" s="31" t="s">
        <v>48</v>
      </c>
      <c r="CQ29" s="102" t="s">
        <v>48</v>
      </c>
      <c r="CR29" s="27" t="s">
        <v>48</v>
      </c>
      <c r="CS29" s="27" t="s">
        <v>48</v>
      </c>
      <c r="CT29" s="34" t="s">
        <v>48</v>
      </c>
      <c r="CU29" s="31" t="s">
        <v>48</v>
      </c>
      <c r="CV29" s="31" t="s">
        <v>48</v>
      </c>
      <c r="CW29" s="31" t="s">
        <v>48</v>
      </c>
      <c r="CX29" s="102" t="s">
        <v>48</v>
      </c>
      <c r="CY29" s="27" t="s">
        <v>48</v>
      </c>
      <c r="CZ29" s="27" t="s">
        <v>48</v>
      </c>
      <c r="DA29" s="34" t="s">
        <v>48</v>
      </c>
      <c r="DB29" s="31" t="s">
        <v>48</v>
      </c>
      <c r="DC29" s="31" t="s">
        <v>48</v>
      </c>
      <c r="DD29" s="31" t="s">
        <v>48</v>
      </c>
      <c r="DE29" s="102" t="s">
        <v>48</v>
      </c>
      <c r="DF29" s="27" t="s">
        <v>48</v>
      </c>
      <c r="DG29" s="27" t="s">
        <v>48</v>
      </c>
      <c r="DH29" s="34" t="s">
        <v>48</v>
      </c>
      <c r="DI29" s="31" t="s">
        <v>48</v>
      </c>
      <c r="DJ29" s="31" t="s">
        <v>48</v>
      </c>
      <c r="DK29" s="31" t="s">
        <v>48</v>
      </c>
      <c r="DL29" s="102" t="s">
        <v>48</v>
      </c>
      <c r="DM29" s="27" t="s">
        <v>48</v>
      </c>
      <c r="DN29" s="27" t="s">
        <v>48</v>
      </c>
      <c r="DO29" s="34" t="s">
        <v>48</v>
      </c>
      <c r="DP29" s="31" t="s">
        <v>48</v>
      </c>
      <c r="DQ29" s="31" t="s">
        <v>48</v>
      </c>
      <c r="DR29" s="31" t="s">
        <v>48</v>
      </c>
      <c r="DS29" s="102" t="s">
        <v>48</v>
      </c>
      <c r="DT29" s="27" t="s">
        <v>48</v>
      </c>
      <c r="DU29" s="27" t="s">
        <v>48</v>
      </c>
      <c r="DV29" s="34" t="s">
        <v>48</v>
      </c>
      <c r="DW29" s="31" t="s">
        <v>48</v>
      </c>
      <c r="DX29" s="31" t="s">
        <v>48</v>
      </c>
      <c r="DY29" s="30" t="s">
        <v>48</v>
      </c>
      <c r="DZ29" s="29" t="s">
        <v>48</v>
      </c>
      <c r="EA29" s="27" t="s">
        <v>48</v>
      </c>
      <c r="EB29" s="27" t="s">
        <v>48</v>
      </c>
      <c r="EC29" s="34" t="s">
        <v>48</v>
      </c>
      <c r="ED29" s="31" t="s">
        <v>48</v>
      </c>
      <c r="EE29" s="31" t="s">
        <v>48</v>
      </c>
      <c r="EF29" s="32" t="s">
        <v>48</v>
      </c>
      <c r="EG29" s="11">
        <v>6</v>
      </c>
      <c r="EH29" s="16" t="s">
        <v>95</v>
      </c>
      <c r="EI29" s="22">
        <f t="shared" si="2"/>
        <v>83083.333333333328</v>
      </c>
      <c r="EJ29" s="22">
        <f t="shared" si="25"/>
        <v>15785.833333333332</v>
      </c>
      <c r="EK29" s="22">
        <f t="shared" si="26"/>
        <v>98869.166666666657</v>
      </c>
      <c r="EL29" s="64">
        <f t="shared" si="3"/>
        <v>593215</v>
      </c>
      <c r="EM29" s="9">
        <f t="shared" si="28"/>
        <v>7108.2511718581118</v>
      </c>
      <c r="EN29" s="10">
        <f t="shared" si="15"/>
        <v>7.1895530340852262E-2</v>
      </c>
      <c r="EP29" s="107"/>
      <c r="EQ29" s="107"/>
      <c r="ER29" s="107"/>
    </row>
    <row r="30" spans="1:148" ht="204" customHeight="1" x14ac:dyDescent="0.35">
      <c r="A30" s="99">
        <v>28</v>
      </c>
      <c r="B30" s="27" t="s">
        <v>40</v>
      </c>
      <c r="C30" s="40" t="s">
        <v>68</v>
      </c>
      <c r="D30" s="102" t="s">
        <v>48</v>
      </c>
      <c r="E30" s="27" t="s">
        <v>48</v>
      </c>
      <c r="F30" s="27" t="s">
        <v>48</v>
      </c>
      <c r="G30" s="34" t="s">
        <v>48</v>
      </c>
      <c r="H30" s="31" t="s">
        <v>48</v>
      </c>
      <c r="I30" s="31" t="s">
        <v>48</v>
      </c>
      <c r="J30" s="31" t="s">
        <v>48</v>
      </c>
      <c r="K30" s="61">
        <v>1</v>
      </c>
      <c r="L30" s="16" t="s">
        <v>44</v>
      </c>
      <c r="M30" s="16" t="s">
        <v>12</v>
      </c>
      <c r="N30" s="17">
        <v>65800</v>
      </c>
      <c r="O30" s="17">
        <f t="shared" si="16"/>
        <v>12502</v>
      </c>
      <c r="P30" s="17">
        <f t="shared" si="17"/>
        <v>78302</v>
      </c>
      <c r="Q30" s="17">
        <f t="shared" si="18"/>
        <v>78302</v>
      </c>
      <c r="R30" s="61">
        <v>1</v>
      </c>
      <c r="S30" s="16" t="s">
        <v>44</v>
      </c>
      <c r="T30" s="16" t="s">
        <v>12</v>
      </c>
      <c r="U30" s="17">
        <v>55000</v>
      </c>
      <c r="V30" s="17">
        <f t="shared" si="19"/>
        <v>10450</v>
      </c>
      <c r="W30" s="17">
        <f t="shared" si="29"/>
        <v>65450</v>
      </c>
      <c r="X30" s="17">
        <f t="shared" si="21"/>
        <v>65450</v>
      </c>
      <c r="Y30" s="102" t="s">
        <v>48</v>
      </c>
      <c r="Z30" s="27" t="s">
        <v>48</v>
      </c>
      <c r="AA30" s="27" t="s">
        <v>48</v>
      </c>
      <c r="AB30" s="34" t="s">
        <v>48</v>
      </c>
      <c r="AC30" s="31" t="s">
        <v>48</v>
      </c>
      <c r="AD30" s="31" t="s">
        <v>48</v>
      </c>
      <c r="AE30" s="31" t="s">
        <v>48</v>
      </c>
      <c r="AF30" s="61">
        <v>1</v>
      </c>
      <c r="AG30" s="16" t="s">
        <v>44</v>
      </c>
      <c r="AH30" s="16" t="s">
        <v>12</v>
      </c>
      <c r="AI30" s="17">
        <v>65450</v>
      </c>
      <c r="AJ30" s="17">
        <f t="shared" si="22"/>
        <v>12435.5</v>
      </c>
      <c r="AK30" s="17">
        <f t="shared" si="23"/>
        <v>77885.5</v>
      </c>
      <c r="AL30" s="17">
        <f t="shared" si="24"/>
        <v>77885.5</v>
      </c>
      <c r="AM30" s="102" t="s">
        <v>48</v>
      </c>
      <c r="AN30" s="27" t="s">
        <v>48</v>
      </c>
      <c r="AO30" s="27" t="s">
        <v>48</v>
      </c>
      <c r="AP30" s="34" t="s">
        <v>48</v>
      </c>
      <c r="AQ30" s="31" t="s">
        <v>48</v>
      </c>
      <c r="AR30" s="31" t="s">
        <v>48</v>
      </c>
      <c r="AS30" s="31" t="s">
        <v>48</v>
      </c>
      <c r="AT30" s="102" t="s">
        <v>48</v>
      </c>
      <c r="AU30" s="27" t="s">
        <v>48</v>
      </c>
      <c r="AV30" s="27" t="s">
        <v>48</v>
      </c>
      <c r="AW30" s="34" t="s">
        <v>48</v>
      </c>
      <c r="AX30" s="31" t="s">
        <v>48</v>
      </c>
      <c r="AY30" s="31" t="s">
        <v>48</v>
      </c>
      <c r="AZ30" s="31" t="s">
        <v>48</v>
      </c>
      <c r="BA30" s="102" t="s">
        <v>48</v>
      </c>
      <c r="BB30" s="27" t="s">
        <v>48</v>
      </c>
      <c r="BC30" s="27" t="s">
        <v>48</v>
      </c>
      <c r="BD30" s="34" t="s">
        <v>48</v>
      </c>
      <c r="BE30" s="31" t="s">
        <v>48</v>
      </c>
      <c r="BF30" s="31" t="s">
        <v>48</v>
      </c>
      <c r="BG30" s="31" t="s">
        <v>48</v>
      </c>
      <c r="BH30" s="102" t="s">
        <v>48</v>
      </c>
      <c r="BI30" s="27" t="s">
        <v>48</v>
      </c>
      <c r="BJ30" s="27" t="s">
        <v>48</v>
      </c>
      <c r="BK30" s="34" t="s">
        <v>48</v>
      </c>
      <c r="BL30" s="31" t="s">
        <v>48</v>
      </c>
      <c r="BM30" s="31" t="s">
        <v>48</v>
      </c>
      <c r="BN30" s="31" t="s">
        <v>48</v>
      </c>
      <c r="BO30" s="102" t="s">
        <v>48</v>
      </c>
      <c r="BP30" s="27" t="s">
        <v>48</v>
      </c>
      <c r="BQ30" s="27" t="s">
        <v>48</v>
      </c>
      <c r="BR30" s="34" t="s">
        <v>48</v>
      </c>
      <c r="BS30" s="31" t="s">
        <v>48</v>
      </c>
      <c r="BT30" s="31" t="s">
        <v>48</v>
      </c>
      <c r="BU30" s="31" t="s">
        <v>48</v>
      </c>
      <c r="BV30" s="102" t="s">
        <v>48</v>
      </c>
      <c r="BW30" s="27" t="s">
        <v>48</v>
      </c>
      <c r="BX30" s="27" t="s">
        <v>48</v>
      </c>
      <c r="BY30" s="34" t="s">
        <v>48</v>
      </c>
      <c r="BZ30" s="31" t="s">
        <v>48</v>
      </c>
      <c r="CA30" s="31" t="s">
        <v>48</v>
      </c>
      <c r="CB30" s="31" t="s">
        <v>48</v>
      </c>
      <c r="CC30" s="102" t="s">
        <v>48</v>
      </c>
      <c r="CD30" s="27" t="s">
        <v>48</v>
      </c>
      <c r="CE30" s="27" t="s">
        <v>48</v>
      </c>
      <c r="CF30" s="34" t="s">
        <v>48</v>
      </c>
      <c r="CG30" s="31" t="s">
        <v>48</v>
      </c>
      <c r="CH30" s="31" t="s">
        <v>48</v>
      </c>
      <c r="CI30" s="31" t="s">
        <v>48</v>
      </c>
      <c r="CJ30" s="102" t="s">
        <v>48</v>
      </c>
      <c r="CK30" s="27" t="s">
        <v>48</v>
      </c>
      <c r="CL30" s="27" t="s">
        <v>48</v>
      </c>
      <c r="CM30" s="34" t="s">
        <v>48</v>
      </c>
      <c r="CN30" s="31" t="s">
        <v>48</v>
      </c>
      <c r="CO30" s="31" t="s">
        <v>48</v>
      </c>
      <c r="CP30" s="31" t="s">
        <v>48</v>
      </c>
      <c r="CQ30" s="102" t="s">
        <v>48</v>
      </c>
      <c r="CR30" s="27" t="s">
        <v>48</v>
      </c>
      <c r="CS30" s="27" t="s">
        <v>48</v>
      </c>
      <c r="CT30" s="34" t="s">
        <v>48</v>
      </c>
      <c r="CU30" s="31" t="s">
        <v>48</v>
      </c>
      <c r="CV30" s="31" t="s">
        <v>48</v>
      </c>
      <c r="CW30" s="31" t="s">
        <v>48</v>
      </c>
      <c r="CX30" s="102" t="s">
        <v>48</v>
      </c>
      <c r="CY30" s="27" t="s">
        <v>48</v>
      </c>
      <c r="CZ30" s="27" t="s">
        <v>48</v>
      </c>
      <c r="DA30" s="34" t="s">
        <v>48</v>
      </c>
      <c r="DB30" s="31" t="s">
        <v>48</v>
      </c>
      <c r="DC30" s="31" t="s">
        <v>48</v>
      </c>
      <c r="DD30" s="31" t="s">
        <v>48</v>
      </c>
      <c r="DE30" s="102" t="s">
        <v>48</v>
      </c>
      <c r="DF30" s="27" t="s">
        <v>48</v>
      </c>
      <c r="DG30" s="27" t="s">
        <v>48</v>
      </c>
      <c r="DH30" s="34" t="s">
        <v>48</v>
      </c>
      <c r="DI30" s="31" t="s">
        <v>48</v>
      </c>
      <c r="DJ30" s="31" t="s">
        <v>48</v>
      </c>
      <c r="DK30" s="31" t="s">
        <v>48</v>
      </c>
      <c r="DL30" s="102" t="s">
        <v>48</v>
      </c>
      <c r="DM30" s="27" t="s">
        <v>48</v>
      </c>
      <c r="DN30" s="27" t="s">
        <v>48</v>
      </c>
      <c r="DO30" s="34" t="s">
        <v>48</v>
      </c>
      <c r="DP30" s="31" t="s">
        <v>48</v>
      </c>
      <c r="DQ30" s="31" t="s">
        <v>48</v>
      </c>
      <c r="DR30" s="31" t="s">
        <v>48</v>
      </c>
      <c r="DS30" s="102" t="s">
        <v>48</v>
      </c>
      <c r="DT30" s="27" t="s">
        <v>48</v>
      </c>
      <c r="DU30" s="27" t="s">
        <v>48</v>
      </c>
      <c r="DV30" s="34" t="s">
        <v>48</v>
      </c>
      <c r="DW30" s="31" t="s">
        <v>48</v>
      </c>
      <c r="DX30" s="31" t="s">
        <v>48</v>
      </c>
      <c r="DY30" s="30" t="s">
        <v>48</v>
      </c>
      <c r="DZ30" s="29" t="s">
        <v>48</v>
      </c>
      <c r="EA30" s="27" t="s">
        <v>48</v>
      </c>
      <c r="EB30" s="27" t="s">
        <v>48</v>
      </c>
      <c r="EC30" s="34" t="s">
        <v>48</v>
      </c>
      <c r="ED30" s="31" t="s">
        <v>48</v>
      </c>
      <c r="EE30" s="31" t="s">
        <v>48</v>
      </c>
      <c r="EF30" s="32" t="s">
        <v>48</v>
      </c>
      <c r="EG30" s="11">
        <v>6</v>
      </c>
      <c r="EH30" s="16" t="s">
        <v>95</v>
      </c>
      <c r="EI30" s="22">
        <f t="shared" si="2"/>
        <v>62083.333333333336</v>
      </c>
      <c r="EJ30" s="22">
        <f t="shared" si="25"/>
        <v>11795.833333333334</v>
      </c>
      <c r="EK30" s="22">
        <f t="shared" si="26"/>
        <v>73879.166666666672</v>
      </c>
      <c r="EL30" s="64">
        <f t="shared" si="3"/>
        <v>443275</v>
      </c>
      <c r="EM30" s="9">
        <f t="shared" si="28"/>
        <v>5962.7457927442192</v>
      </c>
      <c r="EN30" s="25">
        <f t="shared" si="15"/>
        <v>8.0709434902634505E-2</v>
      </c>
      <c r="EP30" s="107"/>
      <c r="EQ30" s="107"/>
      <c r="ER30" s="107"/>
    </row>
    <row r="31" spans="1:148" s="3" customFormat="1" ht="409" customHeight="1" thickBot="1" x14ac:dyDescent="0.4">
      <c r="A31" s="99">
        <v>29</v>
      </c>
      <c r="B31" s="27" t="s">
        <v>41</v>
      </c>
      <c r="C31" s="40" t="s">
        <v>42</v>
      </c>
      <c r="D31" s="102" t="s">
        <v>48</v>
      </c>
      <c r="E31" s="27" t="s">
        <v>48</v>
      </c>
      <c r="F31" s="27" t="s">
        <v>48</v>
      </c>
      <c r="G31" s="34" t="s">
        <v>48</v>
      </c>
      <c r="H31" s="31" t="s">
        <v>48</v>
      </c>
      <c r="I31" s="31" t="s">
        <v>48</v>
      </c>
      <c r="J31" s="31" t="s">
        <v>48</v>
      </c>
      <c r="K31" s="61">
        <v>1</v>
      </c>
      <c r="L31" s="16" t="s">
        <v>44</v>
      </c>
      <c r="M31" s="16" t="s">
        <v>12</v>
      </c>
      <c r="N31" s="17">
        <v>3261240</v>
      </c>
      <c r="O31" s="17">
        <f t="shared" si="16"/>
        <v>619635.6</v>
      </c>
      <c r="P31" s="17">
        <f t="shared" si="17"/>
        <v>3880875.6</v>
      </c>
      <c r="Q31" s="17">
        <f t="shared" si="18"/>
        <v>3880875.6</v>
      </c>
      <c r="R31" s="61">
        <v>1</v>
      </c>
      <c r="S31" s="16" t="s">
        <v>44</v>
      </c>
      <c r="T31" s="16" t="s">
        <v>12</v>
      </c>
      <c r="U31" s="17">
        <v>2639000</v>
      </c>
      <c r="V31" s="17">
        <f t="shared" si="19"/>
        <v>501410</v>
      </c>
      <c r="W31" s="17">
        <f t="shared" si="29"/>
        <v>3140410</v>
      </c>
      <c r="X31" s="17">
        <f t="shared" si="21"/>
        <v>3140410</v>
      </c>
      <c r="Y31" s="102" t="s">
        <v>48</v>
      </c>
      <c r="Z31" s="27" t="s">
        <v>48</v>
      </c>
      <c r="AA31" s="27" t="s">
        <v>48</v>
      </c>
      <c r="AB31" s="34" t="s">
        <v>48</v>
      </c>
      <c r="AC31" s="31" t="s">
        <v>48</v>
      </c>
      <c r="AD31" s="31" t="s">
        <v>48</v>
      </c>
      <c r="AE31" s="31" t="s">
        <v>48</v>
      </c>
      <c r="AF31" s="61">
        <v>1</v>
      </c>
      <c r="AG31" s="16" t="s">
        <v>44</v>
      </c>
      <c r="AH31" s="16" t="s">
        <v>12</v>
      </c>
      <c r="AI31" s="17">
        <v>3140410</v>
      </c>
      <c r="AJ31" s="17">
        <f t="shared" si="22"/>
        <v>596677.9</v>
      </c>
      <c r="AK31" s="17">
        <f t="shared" si="23"/>
        <v>3737087.9</v>
      </c>
      <c r="AL31" s="17">
        <f t="shared" si="24"/>
        <v>3737087.9</v>
      </c>
      <c r="AM31" s="102" t="s">
        <v>48</v>
      </c>
      <c r="AN31" s="27" t="s">
        <v>48</v>
      </c>
      <c r="AO31" s="27" t="s">
        <v>48</v>
      </c>
      <c r="AP31" s="34" t="s">
        <v>48</v>
      </c>
      <c r="AQ31" s="31" t="s">
        <v>48</v>
      </c>
      <c r="AR31" s="31" t="s">
        <v>48</v>
      </c>
      <c r="AS31" s="31" t="s">
        <v>48</v>
      </c>
      <c r="AT31" s="102" t="s">
        <v>48</v>
      </c>
      <c r="AU31" s="27" t="s">
        <v>48</v>
      </c>
      <c r="AV31" s="27" t="s">
        <v>48</v>
      </c>
      <c r="AW31" s="34" t="s">
        <v>48</v>
      </c>
      <c r="AX31" s="31" t="s">
        <v>48</v>
      </c>
      <c r="AY31" s="31" t="s">
        <v>48</v>
      </c>
      <c r="AZ31" s="31" t="s">
        <v>48</v>
      </c>
      <c r="BA31" s="102" t="s">
        <v>48</v>
      </c>
      <c r="BB31" s="27" t="s">
        <v>48</v>
      </c>
      <c r="BC31" s="27" t="s">
        <v>48</v>
      </c>
      <c r="BD31" s="34" t="s">
        <v>48</v>
      </c>
      <c r="BE31" s="31" t="s">
        <v>48</v>
      </c>
      <c r="BF31" s="31" t="s">
        <v>48</v>
      </c>
      <c r="BG31" s="31" t="s">
        <v>48</v>
      </c>
      <c r="BH31" s="102" t="s">
        <v>48</v>
      </c>
      <c r="BI31" s="27" t="s">
        <v>48</v>
      </c>
      <c r="BJ31" s="27" t="s">
        <v>48</v>
      </c>
      <c r="BK31" s="34" t="s">
        <v>48</v>
      </c>
      <c r="BL31" s="31" t="s">
        <v>48</v>
      </c>
      <c r="BM31" s="31" t="s">
        <v>48</v>
      </c>
      <c r="BN31" s="31" t="s">
        <v>48</v>
      </c>
      <c r="BO31" s="102" t="s">
        <v>48</v>
      </c>
      <c r="BP31" s="27" t="s">
        <v>48</v>
      </c>
      <c r="BQ31" s="27" t="s">
        <v>48</v>
      </c>
      <c r="BR31" s="34" t="s">
        <v>48</v>
      </c>
      <c r="BS31" s="31" t="s">
        <v>48</v>
      </c>
      <c r="BT31" s="31" t="s">
        <v>48</v>
      </c>
      <c r="BU31" s="31" t="s">
        <v>48</v>
      </c>
      <c r="BV31" s="102" t="s">
        <v>48</v>
      </c>
      <c r="BW31" s="27" t="s">
        <v>48</v>
      </c>
      <c r="BX31" s="27" t="s">
        <v>48</v>
      </c>
      <c r="BY31" s="34" t="s">
        <v>48</v>
      </c>
      <c r="BZ31" s="31" t="s">
        <v>48</v>
      </c>
      <c r="CA31" s="31" t="s">
        <v>48</v>
      </c>
      <c r="CB31" s="31" t="s">
        <v>48</v>
      </c>
      <c r="CC31" s="102" t="s">
        <v>48</v>
      </c>
      <c r="CD31" s="27" t="s">
        <v>48</v>
      </c>
      <c r="CE31" s="27" t="s">
        <v>48</v>
      </c>
      <c r="CF31" s="34" t="s">
        <v>48</v>
      </c>
      <c r="CG31" s="31" t="s">
        <v>48</v>
      </c>
      <c r="CH31" s="31" t="s">
        <v>48</v>
      </c>
      <c r="CI31" s="31" t="s">
        <v>48</v>
      </c>
      <c r="CJ31" s="102" t="s">
        <v>48</v>
      </c>
      <c r="CK31" s="27" t="s">
        <v>48</v>
      </c>
      <c r="CL31" s="27" t="s">
        <v>48</v>
      </c>
      <c r="CM31" s="34" t="s">
        <v>48</v>
      </c>
      <c r="CN31" s="31" t="s">
        <v>48</v>
      </c>
      <c r="CO31" s="31" t="s">
        <v>48</v>
      </c>
      <c r="CP31" s="31" t="s">
        <v>48</v>
      </c>
      <c r="CQ31" s="102" t="s">
        <v>48</v>
      </c>
      <c r="CR31" s="27" t="s">
        <v>48</v>
      </c>
      <c r="CS31" s="27" t="s">
        <v>48</v>
      </c>
      <c r="CT31" s="34" t="s">
        <v>48</v>
      </c>
      <c r="CU31" s="31" t="s">
        <v>48</v>
      </c>
      <c r="CV31" s="31" t="s">
        <v>48</v>
      </c>
      <c r="CW31" s="31" t="s">
        <v>48</v>
      </c>
      <c r="CX31" s="102" t="s">
        <v>48</v>
      </c>
      <c r="CY31" s="27" t="s">
        <v>48</v>
      </c>
      <c r="CZ31" s="27" t="s">
        <v>48</v>
      </c>
      <c r="DA31" s="34" t="s">
        <v>48</v>
      </c>
      <c r="DB31" s="31" t="s">
        <v>48</v>
      </c>
      <c r="DC31" s="31" t="s">
        <v>48</v>
      </c>
      <c r="DD31" s="31" t="s">
        <v>48</v>
      </c>
      <c r="DE31" s="102" t="s">
        <v>48</v>
      </c>
      <c r="DF31" s="27" t="s">
        <v>48</v>
      </c>
      <c r="DG31" s="27" t="s">
        <v>48</v>
      </c>
      <c r="DH31" s="34" t="s">
        <v>48</v>
      </c>
      <c r="DI31" s="31" t="s">
        <v>48</v>
      </c>
      <c r="DJ31" s="31" t="s">
        <v>48</v>
      </c>
      <c r="DK31" s="31" t="s">
        <v>48</v>
      </c>
      <c r="DL31" s="102" t="s">
        <v>48</v>
      </c>
      <c r="DM31" s="27" t="s">
        <v>48</v>
      </c>
      <c r="DN31" s="27" t="s">
        <v>48</v>
      </c>
      <c r="DO31" s="34" t="s">
        <v>48</v>
      </c>
      <c r="DP31" s="31" t="s">
        <v>48</v>
      </c>
      <c r="DQ31" s="31" t="s">
        <v>48</v>
      </c>
      <c r="DR31" s="31" t="s">
        <v>48</v>
      </c>
      <c r="DS31" s="102" t="s">
        <v>48</v>
      </c>
      <c r="DT31" s="27" t="s">
        <v>48</v>
      </c>
      <c r="DU31" s="27" t="s">
        <v>48</v>
      </c>
      <c r="DV31" s="34" t="s">
        <v>48</v>
      </c>
      <c r="DW31" s="31" t="s">
        <v>48</v>
      </c>
      <c r="DX31" s="31" t="s">
        <v>48</v>
      </c>
      <c r="DY31" s="30" t="s">
        <v>48</v>
      </c>
      <c r="DZ31" s="45" t="s">
        <v>48</v>
      </c>
      <c r="EA31" s="46" t="s">
        <v>48</v>
      </c>
      <c r="EB31" s="46" t="s">
        <v>48</v>
      </c>
      <c r="EC31" s="51" t="s">
        <v>48</v>
      </c>
      <c r="ED31" s="48" t="s">
        <v>48</v>
      </c>
      <c r="EE31" s="48" t="s">
        <v>48</v>
      </c>
      <c r="EF31" s="47" t="s">
        <v>48</v>
      </c>
      <c r="EG31" s="26">
        <v>1</v>
      </c>
      <c r="EH31" s="116" t="s">
        <v>94</v>
      </c>
      <c r="EI31" s="37">
        <f t="shared" si="2"/>
        <v>3013550</v>
      </c>
      <c r="EJ31" s="37">
        <f t="shared" si="25"/>
        <v>572574.5</v>
      </c>
      <c r="EK31" s="37">
        <f>EI31+EJ31</f>
        <v>3586124.5</v>
      </c>
      <c r="EL31" s="117">
        <f t="shared" si="3"/>
        <v>3586124.5</v>
      </c>
      <c r="EM31" s="38">
        <f>_xlfn.STDEV.P(Q31,X31,AL31)</f>
        <v>320587.78028335189</v>
      </c>
      <c r="EN31" s="39">
        <f t="shared" si="15"/>
        <v>8.9396723477768794E-2</v>
      </c>
      <c r="EP31" s="107"/>
      <c r="EQ31" s="107"/>
      <c r="ER31" s="107"/>
    </row>
    <row r="32" spans="1:148" s="3" customFormat="1" ht="19" thickBot="1" x14ac:dyDescent="0.5">
      <c r="B32" s="60"/>
      <c r="C32" s="2"/>
      <c r="F32" s="24"/>
      <c r="J32" s="35"/>
      <c r="M32" s="24"/>
      <c r="N32" s="20"/>
      <c r="O32" s="20"/>
      <c r="P32" s="20"/>
      <c r="Q32" s="35"/>
      <c r="T32" s="24"/>
      <c r="U32" s="20"/>
      <c r="V32" s="20"/>
      <c r="W32" s="20"/>
      <c r="X32" s="35"/>
      <c r="Y32" s="35"/>
      <c r="Z32" s="35"/>
      <c r="AA32" s="35"/>
      <c r="AB32" s="35"/>
      <c r="AC32" s="35"/>
      <c r="AD32" s="35"/>
      <c r="AE32" s="35"/>
      <c r="AF32" s="35"/>
      <c r="AG32" s="35"/>
      <c r="AH32" s="35"/>
      <c r="AI32" s="35"/>
      <c r="AJ32" s="35"/>
      <c r="AK32" s="35"/>
      <c r="AL32" s="35"/>
      <c r="AO32" s="24"/>
      <c r="AP32" s="20"/>
      <c r="AQ32" s="20"/>
      <c r="AR32" s="20"/>
      <c r="AS32" s="35"/>
      <c r="AV32" s="24"/>
      <c r="AW32" s="20"/>
      <c r="AX32" s="20"/>
      <c r="AY32" s="20"/>
      <c r="AZ32" s="35"/>
      <c r="BC32" s="24"/>
      <c r="BD32" s="20"/>
      <c r="BE32" s="20"/>
      <c r="BF32" s="20"/>
      <c r="BG32" s="35"/>
      <c r="BH32" s="35"/>
      <c r="BI32" s="35"/>
      <c r="BJ32" s="35"/>
      <c r="BK32" s="35"/>
      <c r="BL32" s="35"/>
      <c r="BM32" s="35"/>
      <c r="BN32" s="35"/>
      <c r="BO32" s="35"/>
      <c r="BP32" s="35"/>
      <c r="BQ32" s="35"/>
      <c r="BR32" s="35"/>
      <c r="BS32" s="35"/>
      <c r="BT32" s="35"/>
      <c r="BU32" s="35"/>
      <c r="BV32" s="35"/>
      <c r="BW32" s="35"/>
      <c r="BX32" s="35"/>
      <c r="BY32" s="35"/>
      <c r="BZ32" s="35"/>
      <c r="CA32" s="35"/>
      <c r="CB32" s="35"/>
      <c r="CC32" s="35"/>
      <c r="CD32" s="35"/>
      <c r="CE32" s="35"/>
      <c r="CF32" s="35"/>
      <c r="CG32" s="35"/>
      <c r="CH32" s="35"/>
      <c r="CI32" s="35"/>
      <c r="CJ32" s="35"/>
      <c r="CK32" s="35"/>
      <c r="CL32" s="35"/>
      <c r="CM32" s="35"/>
      <c r="CN32" s="35"/>
      <c r="CO32" s="35"/>
      <c r="CP32" s="35"/>
      <c r="CQ32" s="35"/>
      <c r="CR32" s="35"/>
      <c r="CS32" s="35"/>
      <c r="CT32" s="35"/>
      <c r="CU32" s="35"/>
      <c r="CV32" s="35"/>
      <c r="CW32" s="35"/>
      <c r="CX32" s="35"/>
      <c r="CY32" s="35"/>
      <c r="CZ32" s="35"/>
      <c r="DA32" s="35"/>
      <c r="DB32" s="35"/>
      <c r="DC32" s="35"/>
      <c r="DD32" s="35"/>
      <c r="DE32" s="35"/>
      <c r="DF32" s="35"/>
      <c r="DG32" s="35"/>
      <c r="DH32" s="35"/>
      <c r="DI32" s="35"/>
      <c r="DJ32" s="35"/>
      <c r="DK32" s="35"/>
      <c r="DL32" s="35"/>
      <c r="DM32" s="35"/>
      <c r="DN32" s="35"/>
      <c r="DO32" s="35"/>
      <c r="DP32" s="35"/>
      <c r="DQ32" s="35"/>
      <c r="DR32" s="35"/>
      <c r="DS32" s="35"/>
      <c r="DT32" s="35"/>
      <c r="DU32" s="35"/>
      <c r="DV32" s="35"/>
      <c r="DW32" s="35"/>
      <c r="DX32" s="35"/>
      <c r="DY32" s="35"/>
      <c r="DZ32" s="35"/>
      <c r="EA32" s="35"/>
      <c r="EB32" s="35"/>
      <c r="EC32" s="35"/>
      <c r="ED32" s="35"/>
      <c r="EE32" s="35"/>
      <c r="EF32" s="35"/>
      <c r="EG32" s="13"/>
      <c r="EH32" s="13"/>
      <c r="EI32" s="21"/>
      <c r="EJ32" s="113" t="s">
        <v>111</v>
      </c>
      <c r="EK32" s="118">
        <f>+SUM(EK3:EK31)</f>
        <v>26962977.161586668</v>
      </c>
      <c r="EL32" s="108">
        <f>SUM(EL3:EL31)</f>
        <v>256585945.64521337</v>
      </c>
      <c r="EM32" s="12"/>
      <c r="EN32" s="13"/>
      <c r="ER32" s="109"/>
    </row>
    <row r="33" spans="3:144" ht="24.5" customHeight="1" x14ac:dyDescent="0.45">
      <c r="C33" s="128"/>
      <c r="F33" s="24"/>
      <c r="J33" s="15"/>
      <c r="K33" s="15"/>
      <c r="L33" s="15"/>
      <c r="M33" s="24"/>
      <c r="N33" s="20"/>
      <c r="O33" s="20"/>
      <c r="P33" s="20"/>
      <c r="Q33" s="15"/>
      <c r="T33" s="24"/>
      <c r="U33" s="20"/>
      <c r="V33" s="20"/>
      <c r="W33" s="20"/>
      <c r="X33" s="3"/>
      <c r="Y33" s="3"/>
      <c r="Z33" s="3"/>
      <c r="AA33" s="3"/>
      <c r="AB33" s="3"/>
      <c r="AC33" s="3"/>
      <c r="AD33" s="3"/>
      <c r="AE33" s="3"/>
      <c r="AF33" s="3"/>
      <c r="AG33" s="3"/>
      <c r="AH33" s="3"/>
      <c r="AI33" s="3"/>
      <c r="AJ33" s="3"/>
      <c r="AK33" s="3"/>
      <c r="AL33" s="3"/>
      <c r="AO33" s="24"/>
      <c r="AP33" s="20"/>
      <c r="AQ33" s="20"/>
      <c r="AR33" s="20"/>
      <c r="AS33" s="3"/>
      <c r="AV33" s="24"/>
      <c r="AW33" s="20"/>
      <c r="AX33" s="20"/>
      <c r="AY33" s="20"/>
      <c r="AZ33" s="3"/>
      <c r="BC33" s="24"/>
      <c r="BD33" s="20"/>
      <c r="BE33" s="20"/>
      <c r="BF33" s="20"/>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c r="CG33" s="3"/>
      <c r="CH33" s="3"/>
      <c r="CI33" s="3"/>
      <c r="CJ33" s="3"/>
      <c r="CK33" s="3"/>
      <c r="CL33" s="3"/>
      <c r="CM33" s="3"/>
      <c r="CN33" s="3"/>
      <c r="CO33" s="3"/>
      <c r="EJ33" s="21"/>
      <c r="EK33" s="21"/>
      <c r="EL33" s="21"/>
      <c r="EM33" s="14"/>
      <c r="EN33" s="14"/>
    </row>
    <row r="34" spans="3:144" ht="28.5" customHeight="1" thickBot="1" x14ac:dyDescent="0.5">
      <c r="C34" s="129"/>
      <c r="F34" s="24"/>
      <c r="M34" s="24"/>
      <c r="N34" s="20"/>
      <c r="O34" s="20"/>
      <c r="P34" s="20"/>
      <c r="T34" s="24"/>
      <c r="U34" s="20"/>
      <c r="V34" s="20"/>
      <c r="W34" s="20"/>
      <c r="X34" s="3"/>
      <c r="Y34" s="3"/>
      <c r="Z34" s="3"/>
      <c r="AA34" s="3"/>
      <c r="AB34" s="3"/>
      <c r="AC34" s="3"/>
      <c r="AD34" s="3"/>
      <c r="AE34" s="3"/>
      <c r="AF34" s="3"/>
      <c r="AG34" s="3"/>
      <c r="AH34" s="3"/>
      <c r="AI34" s="3"/>
      <c r="AJ34" s="3"/>
      <c r="AK34" s="3"/>
      <c r="AL34" s="3"/>
      <c r="AO34" s="24"/>
      <c r="AP34" s="20"/>
      <c r="AQ34" s="20"/>
      <c r="AR34" s="20"/>
      <c r="AS34" s="3"/>
      <c r="AV34" s="24"/>
      <c r="AW34" s="20"/>
      <c r="AX34" s="20"/>
      <c r="AY34" s="20"/>
      <c r="AZ34" s="3"/>
      <c r="BC34" s="24"/>
      <c r="BD34" s="20"/>
      <c r="BE34" s="20"/>
      <c r="BF34" s="20"/>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c r="CG34" s="3"/>
      <c r="CH34" s="3"/>
      <c r="CI34" s="3"/>
      <c r="CJ34" s="3"/>
      <c r="CK34" s="3"/>
      <c r="CL34" s="3"/>
      <c r="CM34" s="3"/>
      <c r="CN34" s="3"/>
      <c r="CO34" s="3"/>
      <c r="EJ34" s="21"/>
      <c r="EK34" s="21"/>
      <c r="EL34" s="54"/>
      <c r="EM34" s="53"/>
    </row>
  </sheetData>
  <mergeCells count="20">
    <mergeCell ref="C33:C34"/>
    <mergeCell ref="CJ1:CP1"/>
    <mergeCell ref="BO1:BU1"/>
    <mergeCell ref="BV1:CB1"/>
    <mergeCell ref="CC1:CI1"/>
    <mergeCell ref="AT1:AZ1"/>
    <mergeCell ref="BA1:BG1"/>
    <mergeCell ref="BH1:BN1"/>
    <mergeCell ref="D1:J1"/>
    <mergeCell ref="K1:Q1"/>
    <mergeCell ref="R1:X1"/>
    <mergeCell ref="Y1:AE1"/>
    <mergeCell ref="AF1:AL1"/>
    <mergeCell ref="AM1:AS1"/>
    <mergeCell ref="DZ1:EF1"/>
    <mergeCell ref="DL1:DR1"/>
    <mergeCell ref="DS1:DY1"/>
    <mergeCell ref="CQ1:CW1"/>
    <mergeCell ref="CX1:DD1"/>
    <mergeCell ref="DE1:DK1"/>
  </mergeCells>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DEL MERCADO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Paola Andrea Quino Peña</cp:lastModifiedBy>
  <dcterms:created xsi:type="dcterms:W3CDTF">2022-06-01T16:02:37Z</dcterms:created>
  <dcterms:modified xsi:type="dcterms:W3CDTF">2026-09-23T22:06:44Z</dcterms:modified>
</cp:coreProperties>
</file>