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CASCALOA\CASCALOA\"/>
    </mc:Choice>
  </mc:AlternateContent>
  <xr:revisionPtr revIDLastSave="0" documentId="13_ncr:1_{49AE3F45-421B-4DC4-9209-5A32631CB61D}" xr6:coauthVersionLast="36" xr6:coauthVersionMax="36" xr10:uidLastSave="{00000000-0000-0000-0000-000000000000}"/>
  <bookViews>
    <workbookView xWindow="0" yWindow="0" windowWidth="20490" windowHeight="7545" tabRatio="942" firstSheet="32" activeTab="32" xr2:uid="{00000000-000D-0000-FFFF-FFFF00000000}"/>
  </bookViews>
  <sheets>
    <sheet name="PRESUPUESTO " sheetId="52" r:id="rId1"/>
    <sheet name="1.1" sheetId="105" r:id="rId2"/>
    <sheet name="1.2" sheetId="117" r:id="rId3"/>
    <sheet name="1.4" sheetId="119" state="hidden" r:id="rId4"/>
    <sheet name="1.5" sheetId="120" state="hidden" r:id="rId5"/>
    <sheet name="1.6" sheetId="121" state="hidden" r:id="rId6"/>
    <sheet name="2.1" sheetId="122" r:id="rId7"/>
    <sheet name="2.2" sheetId="123" r:id="rId8"/>
    <sheet name="2.3" sheetId="124" r:id="rId9"/>
    <sheet name="2.4" sheetId="125" state="hidden" r:id="rId10"/>
    <sheet name="2.5" sheetId="126" state="hidden" r:id="rId11"/>
    <sheet name="2.6" sheetId="127" state="hidden" r:id="rId12"/>
    <sheet name="3.1" sheetId="128" r:id="rId13"/>
    <sheet name="3.2" sheetId="129" state="hidden" r:id="rId14"/>
    <sheet name="3.3" sheetId="130" state="hidden" r:id="rId15"/>
    <sheet name="3.4" sheetId="131" state="hidden" r:id="rId16"/>
    <sheet name="3.5" sheetId="132" state="hidden" r:id="rId17"/>
    <sheet name="3.6" sheetId="133" state="hidden" r:id="rId18"/>
    <sheet name="4.5" sheetId="138" state="hidden" r:id="rId19"/>
    <sheet name="4.6" sheetId="139" state="hidden" r:id="rId20"/>
    <sheet name="5.1" sheetId="140" state="hidden" r:id="rId21"/>
    <sheet name="5.2" sheetId="141" state="hidden" r:id="rId22"/>
    <sheet name="5.3" sheetId="142" state="hidden" r:id="rId23"/>
    <sheet name="5.4" sheetId="143" state="hidden" r:id="rId24"/>
    <sheet name="5.5" sheetId="144" state="hidden" r:id="rId25"/>
    <sheet name="5.6" sheetId="145" state="hidden" r:id="rId26"/>
    <sheet name="6.2" sheetId="147" state="hidden" r:id="rId27"/>
    <sheet name="6.3" sheetId="148" state="hidden" r:id="rId28"/>
    <sheet name="6.4" sheetId="149" state="hidden" r:id="rId29"/>
    <sheet name="6.5" sheetId="150" state="hidden" r:id="rId30"/>
    <sheet name="6.6" sheetId="151" state="hidden" r:id="rId31"/>
    <sheet name="FACTOR PRESTACIONAL" sheetId="67" r:id="rId32"/>
    <sheet name="ANALISIS AIU " sheetId="85" r:id="rId33"/>
    <sheet name="MANO DE OBRA" sheetId="68" r:id="rId34"/>
    <sheet name="EQUIPOS 2026" sheetId="73" r:id="rId35"/>
    <sheet name="MATERIALES" sheetId="153" r:id="rId36"/>
    <sheet name="TRANSPORTE 2026" sheetId="154" r:id="rId37"/>
    <sheet name="MORTEROS Y CONCRETOS" sheetId="71" state="hidden" r:id="rId38"/>
    <sheet name="APU CAP 1 ITEM-1.1" sheetId="72" r:id="rId39"/>
    <sheet name="APU CAP 1 ITEM-1.2" sheetId="155" r:id="rId40"/>
    <sheet name="APU CAP 1 ITEM-1.4" sheetId="157" state="hidden" r:id="rId41"/>
    <sheet name="APU CAP 1 ITEM-1.5" sheetId="158" state="hidden" r:id="rId42"/>
    <sheet name="APU CAP 1 ITEM-1.6" sheetId="159" state="hidden" r:id="rId43"/>
    <sheet name="APU CAP 2 ITEM- 2.1" sheetId="160" r:id="rId44"/>
    <sheet name="APU CAP 2 ITEM- 2.2" sheetId="161" r:id="rId45"/>
    <sheet name="APU CAP 2 ITEM- 2.3" sheetId="162" r:id="rId46"/>
    <sheet name="APU CAP 3 ITEM- 3.1" sheetId="166" r:id="rId47"/>
    <sheet name="APU CAP 2 ITEM- 2.4" sheetId="163" state="hidden" r:id="rId48"/>
    <sheet name="APU CAP 2 ITEM- 2.5" sheetId="164" state="hidden" r:id="rId49"/>
    <sheet name="APU CAP 2 ITEM- 2.6" sheetId="165" state="hidden" r:id="rId50"/>
    <sheet name="APU CAP 3 ITEM- 3.2" sheetId="167" state="hidden" r:id="rId51"/>
    <sheet name="APU CAP 3 ITEM- 3.3" sheetId="168" state="hidden" r:id="rId52"/>
    <sheet name="APU CAP 3 ITEM- 3.4" sheetId="169" state="hidden" r:id="rId53"/>
    <sheet name="APU CAP 3 ITEM- 3.5" sheetId="170" state="hidden" r:id="rId54"/>
    <sheet name="APU CAP 3 ITEM- 3.6" sheetId="171" state="hidden" r:id="rId55"/>
    <sheet name="APU CAP 4 ITEM- 4.2" sheetId="173" state="hidden" r:id="rId56"/>
    <sheet name="APU CAP 4 ITEM- 4.5" sheetId="176" state="hidden" r:id="rId57"/>
    <sheet name="APU CAP 4 ITEM- 4.6" sheetId="177" state="hidden" r:id="rId58"/>
    <sheet name="APU CAP 5 ITEM- 5.1" sheetId="178" state="hidden" r:id="rId59"/>
    <sheet name="APU CAP 5 ITEM- 5.2" sheetId="179" state="hidden" r:id="rId60"/>
    <sheet name="APU CAP 5 ITEM- 5.3" sheetId="180" state="hidden" r:id="rId61"/>
    <sheet name="APU CAP 5 ITEM- 5.4" sheetId="181" state="hidden" r:id="rId62"/>
    <sheet name="APU CAP 5 ITEM- 5.5" sheetId="182" state="hidden" r:id="rId63"/>
    <sheet name="APU CAP 5 ITEM- 5.6" sheetId="183" state="hidden" r:id="rId64"/>
    <sheet name="APU CAP 6 ITEM- 6.2" sheetId="185" state="hidden" r:id="rId65"/>
    <sheet name="APU CAP 6 ITEM- 6.3" sheetId="186" state="hidden" r:id="rId66"/>
    <sheet name="APU CAP 6 ITEM- 6.4" sheetId="187" state="hidden" r:id="rId67"/>
    <sheet name="APU CAP 6 ITEM- 6.5" sheetId="188" state="hidden" r:id="rId68"/>
    <sheet name="APU CAP 6 ITEM- 6.6" sheetId="189" state="hidden" r:id="rId69"/>
    <sheet name="CRONOGRAMA Y FLUJO DE INVERSION" sheetId="190" r:id="rId70"/>
  </sheets>
  <externalReferences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</externalReferences>
  <definedNames>
    <definedName name="_\a" localSheetId="34">#REF!</definedName>
    <definedName name="_\b" localSheetId="34">#REF!</definedName>
    <definedName name="_\c">#REF!</definedName>
    <definedName name="_\eliminar" localSheetId="34">[1]RESUM96!#REF!</definedName>
    <definedName name="_\eliminar1" localSheetId="34">[1]RESUM96!#REF!</definedName>
    <definedName name="_\m">#REF!</definedName>
    <definedName name="_\q" localSheetId="34">#REF!</definedName>
    <definedName name="_\w">#N/A</definedName>
    <definedName name="_\z">#REF!</definedName>
    <definedName name="__\a" localSheetId="35">#REF!</definedName>
    <definedName name="__\b" localSheetId="35">#REF!</definedName>
    <definedName name="__\eliminar" localSheetId="35">[1]RESUM96!#REF!</definedName>
    <definedName name="__\eliminar1" localSheetId="35">[1]RESUM96!#REF!</definedName>
    <definedName name="__\q" localSheetId="35">#REF!</definedName>
    <definedName name="___\a" localSheetId="36">#REF!</definedName>
    <definedName name="___\b" localSheetId="36">#REF!</definedName>
    <definedName name="___\eliminar" localSheetId="36">[1]RESUM96!#REF!</definedName>
    <definedName name="___\eliminar1" localSheetId="36">[1]RESUM96!#REF!</definedName>
    <definedName name="___\q" localSheetId="36">#REF!</definedName>
    <definedName name="____\a">#REF!</definedName>
    <definedName name="____\b">#REF!</definedName>
    <definedName name="____\eliminar">[1]RESUM96!#REF!</definedName>
    <definedName name="____\eliminar1">[1]RESUM96!#REF!</definedName>
    <definedName name="____\q">#REF!</definedName>
    <definedName name="___________________l9001">'[2]Plan auditoría'!#REF!</definedName>
    <definedName name="__________________l9001">'[2]Plan auditoría'!#REF!</definedName>
    <definedName name="________________A16403">#REF!</definedName>
    <definedName name="________________l9001">'[2]Plan auditoría'!#REF!</definedName>
    <definedName name="_______________A164063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l9001">'[2]Plan auditoría'!#REF!</definedName>
    <definedName name="______________A16400">#REF!</definedName>
    <definedName name="______________A16463">#REF!</definedName>
    <definedName name="______________l9001">'[2]Plan auditoría'!#REF!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EXC6">#REF!</definedName>
    <definedName name="____________EXC7">#REF!</definedName>
    <definedName name="____________l9001">'[2]Plan auditoría'!#REF!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l9001">'[2]Plan auditoría'!#REF!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l9001">'[2]Plan auditoría'!#REF!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l9001">'[2]Plan auditoría'!#REF!</definedName>
    <definedName name="_________PJ50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l9001">'[2]Plan auditoría'!#REF!</definedName>
    <definedName name="________PJ5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400303">#REF!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'[2]Plan auditoría'!#REF!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" hidden="1">{"TAB1",#N/A,TRUE,"GENERAL";"TAB2",#N/A,TRUE,"GENERAL";"TAB3",#N/A,TRUE,"GENERAL";"TAB4",#N/A,TRUE,"GENERAL";"TAB5",#N/A,TRUE,"GENERAL"}</definedName>
    <definedName name="______A300406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'[2]Plan auditoría'!#REF!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6400">#REF!</definedName>
    <definedName name="_____A164006">#REF!</definedName>
    <definedName name="_____A164009A">#REF!</definedName>
    <definedName name="_____A1649946A">#REF!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hidden="1">{#N/A,#N/A,TRUE,"INGENIERIA";#N/A,#N/A,TRUE,"COMPRAS";#N/A,#N/A,TRUE,"DIRECCION";#N/A,#N/A,TRUE,"RESUMEN"}</definedName>
    <definedName name="_____ABC1" hidden="1">{#N/A,#N/A,TRUE,"1842CWN0"}</definedName>
    <definedName name="_____abc2" hidden="1">{#N/A,#N/A,TRUE,"1842CWN0"}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'[2]Plan auditoría'!#REF!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r">#REF!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6400">#REF!</definedName>
    <definedName name="____A164003">#REF!</definedName>
    <definedName name="____A164013">#REF!</definedName>
    <definedName name="____A1649945B">#REF!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'[2]Plan auditoría'!#REF!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r">#REF!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1__123Graph_ACart_Utilidad" hidden="1">#REF!</definedName>
    <definedName name="___2__123Graph_BCart_Utilidad" hidden="1">#REF!</definedName>
    <definedName name="___3__123Graph_CCart_Utilidad" hidden="1">#REF!</definedName>
    <definedName name="___4__123Graph_LBL_ACart_Utilidad" hidden="1">#REF!</definedName>
    <definedName name="___5__123Graph_LBL_BCart_Utilidad" hidden="1">#REF!</definedName>
    <definedName name="___6__123Graph_LBL_CCart_Utilidad" hidden="1">#REF!</definedName>
    <definedName name="___7__123Graph_XCart_Utilidad" hidden="1">#REF!</definedName>
    <definedName name="___a1" hidden="1">{"TAB1",#N/A,TRUE,"GENERAL";"TAB2",#N/A,TRUE,"GENERAL";"TAB3",#N/A,TRUE,"GENERAL";"TAB4",#N/A,TRUE,"GENERAL";"TAB5",#N/A,TRUE,"GENERAL"}</definedName>
    <definedName name="___A16400">#REF!</definedName>
    <definedName name="___A16409B">#REF!</definedName>
    <definedName name="___A16410">#REF!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hidden="1">{#N/A,#N/A,TRUE,"INGENIERIA";#N/A,#N/A,TRUE,"COMPRAS";#N/A,#N/A,TRUE,"DIRECCION";#N/A,#N/A,TRUE,"RESUMEN"}</definedName>
    <definedName name="___ABC1" hidden="1">{#N/A,#N/A,TRUE,"1842CWN0"}</definedName>
    <definedName name="___abc2" hidden="1">{#N/A,#N/A,TRUE,"1842CWN0"}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9001">'[2]Plan auditoría'!#REF!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r">#REF!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__123Graph_ACart_Utilidad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_1">#REF!</definedName>
    <definedName name="__1Sin_nombre">#REF!</definedName>
    <definedName name="__2__123Graph_BCart_Utilidad" hidden="1">#REF!</definedName>
    <definedName name="__2Excel_BuiltIn_Print_Titles_1_1_1_1">#REF!</definedName>
    <definedName name="__3__123Graph_CCart_Utilidad" hidden="1">#REF!</definedName>
    <definedName name="__4__123Graph_LBL_ACart_Utilidad" hidden="1">#REF!</definedName>
    <definedName name="__5__123Graph_LBL_BCart_Utilidad" hidden="1">#REF!</definedName>
    <definedName name="__6__123Graph_LBL_CCart_Utilidad" hidden="1">#REF!</definedName>
    <definedName name="__7__123Graph_XCart_Utilidad" hidden="1">#REF!</definedName>
    <definedName name="__A1">#REF!</definedName>
    <definedName name="__A16400">#REF!</definedName>
    <definedName name="__A164006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FC1">[3]INV!$A$25:$D$28</definedName>
    <definedName name="__AFC3">[3]INV!$F$25:$I$28</definedName>
    <definedName name="__AFC5">[3]INV!$K$25:$N$28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N123">#REF!</definedName>
    <definedName name="__EQP1">#REF!</definedName>
    <definedName name="__EQP2">#REF!</definedName>
    <definedName name="__eqp27">#REF!</definedName>
    <definedName name="__EQP3">#REF!</definedName>
    <definedName name="__EQP4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>'[2]Plan auditoría'!#REF!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T1111">#REF!</definedName>
    <definedName name="__MAT170">#REF!</definedName>
    <definedName name="__MAT171">#REF!</definedName>
    <definedName name="__MAT832">#REF!</definedName>
    <definedName name="__MAY88">'[4]Base Datos'!$B$11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r">#REF!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[3]INV!$A$12:$D$15</definedName>
    <definedName name="__SBC3">[3]INV!$F$12:$I$15</definedName>
    <definedName name="__SBC5">[3]INV!$K$12:$N$15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#REF!</definedName>
    <definedName name="__xlnm.Print_Area_2">#REF!</definedName>
    <definedName name="__xlnm.Print_Titles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#REF!</definedName>
    <definedName name="_123" hidden="1">#REF!</definedName>
    <definedName name="_19Excel_BuiltIn_Print_Area_1_1_1">#REF!</definedName>
    <definedName name="_1Excel_BuiltIn_Print_Area_1_1">#REF!</definedName>
    <definedName name="_1Excel_BuiltIn_Print_Area_1_1_1">#REF!</definedName>
    <definedName name="_1F" hidden="1">#REF!</definedName>
    <definedName name="_1Sin_nombre">#REF!</definedName>
    <definedName name="_2__123Graph_BCart_Utilidad" hidden="1">#REF!</definedName>
    <definedName name="_2_0_F" hidden="1">#REF!</definedName>
    <definedName name="_25Excel_BuiltIn_Print_Titles_1_1_1_1">#REF!</definedName>
    <definedName name="_2Excel_BuiltIn_Print_Titles_1_1_1_1">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A1">#REF!</definedName>
    <definedName name="_A1_1" hidden="1">{#N/A,#N/A,TRUE,"1842CWN0"}</definedName>
    <definedName name="_A16400">#REF!</definedName>
    <definedName name="_A164003">#REF!</definedName>
    <definedName name="_A164006">#REF!</definedName>
    <definedName name="_A164163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2" hidden="1">{#N/A,#N/A,TRUE,"1842CWN0"}</definedName>
    <definedName name="_abc2_1" hidden="1">{#N/A,#N/A,TRUE,"1842CWN0"}</definedName>
    <definedName name="_AFC1">[3]INV!$A$25:$D$28</definedName>
    <definedName name="_AFC3">[3]INV!$F$25:$I$28</definedName>
    <definedName name="_AFC5">[3]INV!$K$25:$N$28</definedName>
    <definedName name="_APU1">[5]APU!$G$41</definedName>
    <definedName name="_APU10" localSheetId="34">[6]ANALISIS!#REF!</definedName>
    <definedName name="_APU10" localSheetId="35">[6]ANALISIS!#REF!</definedName>
    <definedName name="_APU10" localSheetId="36">[6]ANALISIS!#REF!</definedName>
    <definedName name="_APU10">[6]ANALISIS!#REF!</definedName>
    <definedName name="_APU100" localSheetId="34">[6]ANALISIS!#REF!</definedName>
    <definedName name="_APU100" localSheetId="35">[6]ANALISIS!#REF!</definedName>
    <definedName name="_APU100" localSheetId="36">[6]ANALISIS!#REF!</definedName>
    <definedName name="_APU100">[6]ANALISIS!#REF!</definedName>
    <definedName name="_APU101" localSheetId="34">[6]ANALISIS!#REF!</definedName>
    <definedName name="_APU101" localSheetId="35">[6]ANALISIS!#REF!</definedName>
    <definedName name="_APU101" localSheetId="36">[6]ANALISIS!#REF!</definedName>
    <definedName name="_APU101">[6]ANALISIS!#REF!</definedName>
    <definedName name="_APU103" localSheetId="34">[6]ANALISIS!#REF!</definedName>
    <definedName name="_APU103" localSheetId="35">[6]ANALISIS!#REF!</definedName>
    <definedName name="_APU103" localSheetId="36">[6]ANALISIS!#REF!</definedName>
    <definedName name="_APU103">[6]ANALISIS!#REF!</definedName>
    <definedName name="_APU108" localSheetId="34">[6]ANALISIS!#REF!</definedName>
    <definedName name="_APU108" localSheetId="35">[6]ANALISIS!#REF!</definedName>
    <definedName name="_APU108" localSheetId="36">[6]ANALISIS!#REF!</definedName>
    <definedName name="_APU108">[6]ANALISIS!#REF!</definedName>
    <definedName name="_APU11">[5]APU!$G$543</definedName>
    <definedName name="_APU110" localSheetId="34">[6]ANALISIS!#REF!</definedName>
    <definedName name="_APU110" localSheetId="35">[6]ANALISIS!#REF!</definedName>
    <definedName name="_APU110" localSheetId="36">[6]ANALISIS!#REF!</definedName>
    <definedName name="_APU110">[6]ANALISIS!#REF!</definedName>
    <definedName name="_APU111" localSheetId="34">[6]ANALISIS!#REF!</definedName>
    <definedName name="_APU111" localSheetId="35">[6]ANALISIS!#REF!</definedName>
    <definedName name="_APU111" localSheetId="36">[6]ANALISIS!#REF!</definedName>
    <definedName name="_APU111">[6]ANALISIS!#REF!</definedName>
    <definedName name="_APU112" localSheetId="34">[6]ANALISIS!#REF!</definedName>
    <definedName name="_APU112" localSheetId="35">[6]ANALISIS!#REF!</definedName>
    <definedName name="_APU112" localSheetId="36">[6]ANALISIS!#REF!</definedName>
    <definedName name="_APU112">[6]ANALISIS!#REF!</definedName>
    <definedName name="_APU113" localSheetId="34">[6]ANALISIS!#REF!</definedName>
    <definedName name="_APU113" localSheetId="35">[6]ANALISIS!#REF!</definedName>
    <definedName name="_APU113" localSheetId="36">[6]ANALISIS!#REF!</definedName>
    <definedName name="_APU113">[6]ANALISIS!#REF!</definedName>
    <definedName name="_APU119" localSheetId="34">[6]ANALISIS!#REF!</definedName>
    <definedName name="_APU119" localSheetId="35">[6]ANALISIS!#REF!</definedName>
    <definedName name="_APU119" localSheetId="36">[6]ANALISIS!#REF!</definedName>
    <definedName name="_APU119">[6]ANALISIS!#REF!</definedName>
    <definedName name="_APU12" localSheetId="34">[6]ANALISIS!#REF!</definedName>
    <definedName name="_APU12" localSheetId="35">[6]ANALISIS!#REF!</definedName>
    <definedName name="_APU12" localSheetId="36">[6]ANALISIS!#REF!</definedName>
    <definedName name="_APU12">[6]ANALISIS!#REF!</definedName>
    <definedName name="_APU120" localSheetId="34">[6]ANALISIS!#REF!</definedName>
    <definedName name="_APU120" localSheetId="35">[6]ANALISIS!#REF!</definedName>
    <definedName name="_APU120" localSheetId="36">[6]ANALISIS!#REF!</definedName>
    <definedName name="_APU120">[6]ANALISIS!#REF!</definedName>
    <definedName name="_APU121" localSheetId="34">[6]ANALISIS!#REF!</definedName>
    <definedName name="_APU121" localSheetId="35">[6]ANALISIS!#REF!</definedName>
    <definedName name="_APU121" localSheetId="36">[6]ANALISIS!#REF!</definedName>
    <definedName name="_APU121">[6]ANALISIS!#REF!</definedName>
    <definedName name="_APU124" localSheetId="34">[6]ANALISIS!#REF!</definedName>
    <definedName name="_APU124" localSheetId="35">[6]ANALISIS!#REF!</definedName>
    <definedName name="_APU124" localSheetId="36">[6]ANALISIS!#REF!</definedName>
    <definedName name="_APU124">[6]ANALISIS!#REF!</definedName>
    <definedName name="_APU125" localSheetId="34">[6]ANALISIS!#REF!</definedName>
    <definedName name="_APU125" localSheetId="35">[6]ANALISIS!#REF!</definedName>
    <definedName name="_APU125" localSheetId="36">[6]ANALISIS!#REF!</definedName>
    <definedName name="_APU125">[6]ANALISIS!#REF!</definedName>
    <definedName name="_APU13">[5]APU!$G$633</definedName>
    <definedName name="_APU135" localSheetId="34">[6]ANALISIS!#REF!</definedName>
    <definedName name="_APU135" localSheetId="35">[6]ANALISIS!#REF!</definedName>
    <definedName name="_APU135" localSheetId="36">[6]ANALISIS!#REF!</definedName>
    <definedName name="_APU135">[6]ANALISIS!#REF!</definedName>
    <definedName name="_APU137" localSheetId="34">[6]ANALISIS!#REF!</definedName>
    <definedName name="_APU137" localSheetId="35">[6]ANALISIS!#REF!</definedName>
    <definedName name="_APU137" localSheetId="36">[6]ANALISIS!#REF!</definedName>
    <definedName name="_APU137">[6]ANALISIS!#REF!</definedName>
    <definedName name="_APU138" localSheetId="34">[6]ANALISIS!#REF!</definedName>
    <definedName name="_APU138" localSheetId="35">[6]ANALISIS!#REF!</definedName>
    <definedName name="_APU138" localSheetId="36">[6]ANALISIS!#REF!</definedName>
    <definedName name="_APU138">[6]ANALISIS!#REF!</definedName>
    <definedName name="_APU139" localSheetId="34">[6]ANALISIS!#REF!</definedName>
    <definedName name="_APU139" localSheetId="35">[6]ANALISIS!#REF!</definedName>
    <definedName name="_APU139" localSheetId="36">[6]ANALISIS!#REF!</definedName>
    <definedName name="_APU139">[6]ANALISIS!#REF!</definedName>
    <definedName name="_APU14">[5]APU!$G$1439</definedName>
    <definedName name="_APU140" localSheetId="34">[6]ANALISIS!#REF!</definedName>
    <definedName name="_APU140" localSheetId="35">[6]ANALISIS!#REF!</definedName>
    <definedName name="_APU140" localSheetId="36">[6]ANALISIS!#REF!</definedName>
    <definedName name="_APU140">[6]ANALISIS!#REF!</definedName>
    <definedName name="_APU141" localSheetId="34">[6]ANALISIS!#REF!</definedName>
    <definedName name="_APU141" localSheetId="35">[6]ANALISIS!#REF!</definedName>
    <definedName name="_APU141" localSheetId="36">[6]ANALISIS!#REF!</definedName>
    <definedName name="_APU141">[6]ANALISIS!#REF!</definedName>
    <definedName name="_APU142" localSheetId="34">[6]ANALISIS!#REF!</definedName>
    <definedName name="_APU142" localSheetId="35">[6]ANALISIS!#REF!</definedName>
    <definedName name="_APU142" localSheetId="36">[6]ANALISIS!#REF!</definedName>
    <definedName name="_APU142">[6]ANALISIS!#REF!</definedName>
    <definedName name="_APU143" localSheetId="34">[6]ANALISIS!#REF!</definedName>
    <definedName name="_APU143" localSheetId="35">[6]ANALISIS!#REF!</definedName>
    <definedName name="_APU143" localSheetId="36">[6]ANALISIS!#REF!</definedName>
    <definedName name="_APU143">[6]ANALISIS!#REF!</definedName>
    <definedName name="_APU144" localSheetId="34">[6]ANALISIS!#REF!</definedName>
    <definedName name="_APU144" localSheetId="35">[6]ANALISIS!#REF!</definedName>
    <definedName name="_APU144" localSheetId="36">[6]ANALISIS!#REF!</definedName>
    <definedName name="_APU144">[6]ANALISIS!#REF!</definedName>
    <definedName name="_APU145" localSheetId="34">[6]ANALISIS!#REF!</definedName>
    <definedName name="_APU145" localSheetId="35">[6]ANALISIS!#REF!</definedName>
    <definedName name="_APU145" localSheetId="36">[6]ANALISIS!#REF!</definedName>
    <definedName name="_APU145">[6]ANALISIS!#REF!</definedName>
    <definedName name="_APU146" localSheetId="34">[6]ANALISIS!#REF!</definedName>
    <definedName name="_APU146" localSheetId="35">[6]ANALISIS!#REF!</definedName>
    <definedName name="_APU146" localSheetId="36">[6]ANALISIS!#REF!</definedName>
    <definedName name="_APU146">[6]ANALISIS!#REF!</definedName>
    <definedName name="_APU147" localSheetId="34">[6]ANALISIS!#REF!</definedName>
    <definedName name="_APU147" localSheetId="35">[6]ANALISIS!#REF!</definedName>
    <definedName name="_APU147" localSheetId="36">[6]ANALISIS!#REF!</definedName>
    <definedName name="_APU147">[6]ANALISIS!#REF!</definedName>
    <definedName name="_APU148" localSheetId="34">[6]ANALISIS!#REF!</definedName>
    <definedName name="_APU148" localSheetId="35">[6]ANALISIS!#REF!</definedName>
    <definedName name="_APU148" localSheetId="36">[6]ANALISIS!#REF!</definedName>
    <definedName name="_APU148">[6]ANALISIS!#REF!</definedName>
    <definedName name="_APU149" localSheetId="34">[6]ANALISIS!#REF!</definedName>
    <definedName name="_APU149" localSheetId="35">[6]ANALISIS!#REF!</definedName>
    <definedName name="_APU149" localSheetId="36">[6]ANALISIS!#REF!</definedName>
    <definedName name="_APU149">[6]ANALISIS!#REF!</definedName>
    <definedName name="_APU15">[5]APU!$G$1482</definedName>
    <definedName name="_APU150" localSheetId="34">[6]ANALISIS!#REF!</definedName>
    <definedName name="_APU150" localSheetId="35">[6]ANALISIS!#REF!</definedName>
    <definedName name="_APU150" localSheetId="36">[6]ANALISIS!#REF!</definedName>
    <definedName name="_APU150">[6]ANALISIS!#REF!</definedName>
    <definedName name="_APU151" localSheetId="34">[6]ANALISIS!#REF!</definedName>
    <definedName name="_APU151" localSheetId="35">[6]ANALISIS!#REF!</definedName>
    <definedName name="_APU151" localSheetId="36">[6]ANALISIS!#REF!</definedName>
    <definedName name="_APU151">[6]ANALISIS!#REF!</definedName>
    <definedName name="_APU153" localSheetId="34">[6]ANALISIS!#REF!</definedName>
    <definedName name="_APU153" localSheetId="35">[6]ANALISIS!#REF!</definedName>
    <definedName name="_APU153" localSheetId="36">[6]ANALISIS!#REF!</definedName>
    <definedName name="_APU153">[6]ANALISIS!#REF!</definedName>
    <definedName name="_APU155" localSheetId="34">[6]ANALISIS!#REF!</definedName>
    <definedName name="_APU155" localSheetId="35">[6]ANALISIS!#REF!</definedName>
    <definedName name="_APU155" localSheetId="36">[6]ANALISIS!#REF!</definedName>
    <definedName name="_APU155">[6]ANALISIS!#REF!</definedName>
    <definedName name="_APU156" localSheetId="34">[6]ANALISIS!#REF!</definedName>
    <definedName name="_APU156" localSheetId="35">[6]ANALISIS!#REF!</definedName>
    <definedName name="_APU156" localSheetId="36">[6]ANALISIS!#REF!</definedName>
    <definedName name="_APU156">[6]ANALISIS!#REF!</definedName>
    <definedName name="_APU157" localSheetId="34">[6]ANALISIS!#REF!</definedName>
    <definedName name="_APU157" localSheetId="35">[6]ANALISIS!#REF!</definedName>
    <definedName name="_APU157" localSheetId="36">[6]ANALISIS!#REF!</definedName>
    <definedName name="_APU157">[6]ANALISIS!#REF!</definedName>
    <definedName name="_APU158" localSheetId="34">[6]ANALISIS!#REF!</definedName>
    <definedName name="_APU158" localSheetId="35">[6]ANALISIS!#REF!</definedName>
    <definedName name="_APU158" localSheetId="36">[6]ANALISIS!#REF!</definedName>
    <definedName name="_APU158">[6]ANALISIS!#REF!</definedName>
    <definedName name="_APU159" localSheetId="34">[6]ANALISIS!#REF!</definedName>
    <definedName name="_APU159" localSheetId="35">[6]ANALISIS!#REF!</definedName>
    <definedName name="_APU159" localSheetId="36">[6]ANALISIS!#REF!</definedName>
    <definedName name="_APU159">[6]ANALISIS!#REF!</definedName>
    <definedName name="_APU16" localSheetId="34">[6]ANALISIS!#REF!</definedName>
    <definedName name="_APU16" localSheetId="35">[6]ANALISIS!#REF!</definedName>
    <definedName name="_APU16" localSheetId="36">[6]ANALISIS!#REF!</definedName>
    <definedName name="_APU16">[6]ANALISIS!#REF!</definedName>
    <definedName name="_APU160" localSheetId="34">[6]ANALISIS!#REF!</definedName>
    <definedName name="_APU160" localSheetId="35">[6]ANALISIS!#REF!</definedName>
    <definedName name="_APU160" localSheetId="36">[6]ANALISIS!#REF!</definedName>
    <definedName name="_APU160">[6]ANALISIS!#REF!</definedName>
    <definedName name="_APU161" localSheetId="34">[6]ANALISIS!#REF!</definedName>
    <definedName name="_APU161" localSheetId="35">[6]ANALISIS!#REF!</definedName>
    <definedName name="_APU161" localSheetId="36">[6]ANALISIS!#REF!</definedName>
    <definedName name="_APU161">[6]ANALISIS!#REF!</definedName>
    <definedName name="_APU162" localSheetId="34">[6]ANALISIS!#REF!</definedName>
    <definedName name="_APU162" localSheetId="35">[6]ANALISIS!#REF!</definedName>
    <definedName name="_APU162" localSheetId="36">[6]ANALISIS!#REF!</definedName>
    <definedName name="_APU162">[6]ANALISIS!#REF!</definedName>
    <definedName name="_APU163" localSheetId="34">[6]ANALISIS!#REF!</definedName>
    <definedName name="_APU163" localSheetId="35">[6]ANALISIS!#REF!</definedName>
    <definedName name="_APU163" localSheetId="36">[6]ANALISIS!#REF!</definedName>
    <definedName name="_APU163">[6]ANALISIS!#REF!</definedName>
    <definedName name="_APU164" localSheetId="34">[6]ANALISIS!#REF!</definedName>
    <definedName name="_APU164" localSheetId="35">[6]ANALISIS!#REF!</definedName>
    <definedName name="_APU164" localSheetId="36">[6]ANALISIS!#REF!</definedName>
    <definedName name="_APU164">[6]ANALISIS!#REF!</definedName>
    <definedName name="_APU165" localSheetId="34">[6]ANALISIS!#REF!</definedName>
    <definedName name="_APU165" localSheetId="35">[6]ANALISIS!#REF!</definedName>
    <definedName name="_APU165" localSheetId="36">[6]ANALISIS!#REF!</definedName>
    <definedName name="_APU165">[6]ANALISIS!#REF!</definedName>
    <definedName name="_APU166" localSheetId="34">[6]ANALISIS!#REF!</definedName>
    <definedName name="_APU166" localSheetId="35">[6]ANALISIS!#REF!</definedName>
    <definedName name="_APU166" localSheetId="36">[6]ANALISIS!#REF!</definedName>
    <definedName name="_APU166">[6]ANALISIS!#REF!</definedName>
    <definedName name="_APU168" localSheetId="34">[6]ANALISIS!#REF!</definedName>
    <definedName name="_APU168" localSheetId="35">[6]ANALISIS!#REF!</definedName>
    <definedName name="_APU168" localSheetId="36">[6]ANALISIS!#REF!</definedName>
    <definedName name="_APU168">[6]ANALISIS!#REF!</definedName>
    <definedName name="_APU169" localSheetId="34">[6]ANALISIS!#REF!</definedName>
    <definedName name="_APU169" localSheetId="35">[6]ANALISIS!#REF!</definedName>
    <definedName name="_APU169" localSheetId="36">[6]ANALISIS!#REF!</definedName>
    <definedName name="_APU169">[6]ANALISIS!#REF!</definedName>
    <definedName name="_APU17" localSheetId="34">[6]ANALISIS!#REF!</definedName>
    <definedName name="_APU17" localSheetId="35">[6]ANALISIS!#REF!</definedName>
    <definedName name="_APU17" localSheetId="36">[6]ANALISIS!#REF!</definedName>
    <definedName name="_APU17">[6]ANALISIS!#REF!</definedName>
    <definedName name="_APU176" localSheetId="34">[6]ANALISIS!#REF!</definedName>
    <definedName name="_APU176" localSheetId="35">[6]ANALISIS!#REF!</definedName>
    <definedName name="_APU176" localSheetId="36">[6]ANALISIS!#REF!</definedName>
    <definedName name="_APU176">[6]ANALISIS!#REF!</definedName>
    <definedName name="_APU177" localSheetId="34">[6]ANALISIS!#REF!</definedName>
    <definedName name="_APU177" localSheetId="35">[6]ANALISIS!#REF!</definedName>
    <definedName name="_APU177" localSheetId="36">[6]ANALISIS!#REF!</definedName>
    <definedName name="_APU177">[6]ANALISIS!#REF!</definedName>
    <definedName name="_APU178" localSheetId="34">[6]ANALISIS!#REF!</definedName>
    <definedName name="_APU178" localSheetId="35">[6]ANALISIS!#REF!</definedName>
    <definedName name="_APU178" localSheetId="36">[6]ANALISIS!#REF!</definedName>
    <definedName name="_APU178">[6]ANALISIS!#REF!</definedName>
    <definedName name="_APU18" localSheetId="34">[6]ANALISIS!#REF!</definedName>
    <definedName name="_APU18" localSheetId="35">[6]ANALISIS!#REF!</definedName>
    <definedName name="_APU18" localSheetId="36">[6]ANALISIS!#REF!</definedName>
    <definedName name="_APU18">[6]ANALISIS!#REF!</definedName>
    <definedName name="_APU183" localSheetId="34">[6]ANALISIS!#REF!</definedName>
    <definedName name="_APU183" localSheetId="35">[6]ANALISIS!#REF!</definedName>
    <definedName name="_APU183" localSheetId="36">[6]ANALISIS!#REF!</definedName>
    <definedName name="_APU183">[6]ANALISIS!#REF!</definedName>
    <definedName name="_APU184" localSheetId="34">[6]ANALISIS!#REF!</definedName>
    <definedName name="_APU184" localSheetId="35">[6]ANALISIS!#REF!</definedName>
    <definedName name="_APU184" localSheetId="36">[6]ANALISIS!#REF!</definedName>
    <definedName name="_APU184">[6]ANALISIS!#REF!</definedName>
    <definedName name="_APU186" localSheetId="34">[6]ANALISIS!#REF!</definedName>
    <definedName name="_APU186" localSheetId="35">[6]ANALISIS!#REF!</definedName>
    <definedName name="_APU186" localSheetId="36">[6]ANALISIS!#REF!</definedName>
    <definedName name="_APU186">[6]ANALISIS!#REF!</definedName>
    <definedName name="_APU187" localSheetId="34">[6]ANALISIS!#REF!</definedName>
    <definedName name="_APU187" localSheetId="35">[6]ANALISIS!#REF!</definedName>
    <definedName name="_APU187" localSheetId="36">[6]ANALISIS!#REF!</definedName>
    <definedName name="_APU187">[6]ANALISIS!#REF!</definedName>
    <definedName name="_APU188" localSheetId="34">[6]ANALISIS!#REF!</definedName>
    <definedName name="_APU188" localSheetId="35">[6]ANALISIS!#REF!</definedName>
    <definedName name="_APU188" localSheetId="36">[6]ANALISIS!#REF!</definedName>
    <definedName name="_APU188">[6]ANALISIS!#REF!</definedName>
    <definedName name="_APU191" localSheetId="34">[6]ANALISIS!#REF!</definedName>
    <definedName name="_APU191" localSheetId="35">[6]ANALISIS!#REF!</definedName>
    <definedName name="_APU191" localSheetId="36">[6]ANALISIS!#REF!</definedName>
    <definedName name="_APU191">[6]ANALISIS!#REF!</definedName>
    <definedName name="_apu192" localSheetId="34">[6]ANALISIS!#REF!</definedName>
    <definedName name="_apu192" localSheetId="35">[6]ANALISIS!#REF!</definedName>
    <definedName name="_apu192" localSheetId="36">[6]ANALISIS!#REF!</definedName>
    <definedName name="_apu192">[6]ANALISIS!#REF!</definedName>
    <definedName name="_APU194" localSheetId="34">[6]ANALISIS!#REF!</definedName>
    <definedName name="_APU194" localSheetId="35">[6]ANALISIS!#REF!</definedName>
    <definedName name="_APU194" localSheetId="36">[6]ANALISIS!#REF!</definedName>
    <definedName name="_APU194">[6]ANALISIS!#REF!</definedName>
    <definedName name="_APU195" localSheetId="34">[6]ANALISIS!#REF!</definedName>
    <definedName name="_APU195" localSheetId="35">[6]ANALISIS!#REF!</definedName>
    <definedName name="_APU195" localSheetId="36">[6]ANALISIS!#REF!</definedName>
    <definedName name="_APU195">[6]ANALISIS!#REF!</definedName>
    <definedName name="_APU196" localSheetId="34">[6]ANALISIS!#REF!</definedName>
    <definedName name="_APU196" localSheetId="35">[6]ANALISIS!#REF!</definedName>
    <definedName name="_APU196" localSheetId="36">[6]ANALISIS!#REF!</definedName>
    <definedName name="_APU196">[6]ANALISIS!#REF!</definedName>
    <definedName name="_APU197" localSheetId="34">[6]ANALISIS!#REF!</definedName>
    <definedName name="_APU197" localSheetId="35">[6]ANALISIS!#REF!</definedName>
    <definedName name="_APU197" localSheetId="36">[6]ANALISIS!#REF!</definedName>
    <definedName name="_APU197">[6]ANALISIS!#REF!</definedName>
    <definedName name="_APU198" localSheetId="34">[6]ANALISIS!#REF!</definedName>
    <definedName name="_APU198" localSheetId="35">[6]ANALISIS!#REF!</definedName>
    <definedName name="_APU198" localSheetId="36">[6]ANALISIS!#REF!</definedName>
    <definedName name="_APU198">[6]ANALISIS!#REF!</definedName>
    <definedName name="_APU199" localSheetId="34">[6]ANALISIS!#REF!</definedName>
    <definedName name="_APU199" localSheetId="35">[6]ANALISIS!#REF!</definedName>
    <definedName name="_APU199" localSheetId="36">[6]ANALISIS!#REF!</definedName>
    <definedName name="_APU199">[6]ANALISIS!#REF!</definedName>
    <definedName name="_APU2">[5]APU!$G$84</definedName>
    <definedName name="_APU20" localSheetId="34">[6]ANALISIS!#REF!</definedName>
    <definedName name="_APU20" localSheetId="35">[6]ANALISIS!#REF!</definedName>
    <definedName name="_APU20" localSheetId="36">[6]ANALISIS!#REF!</definedName>
    <definedName name="_APU20">[6]ANALISIS!#REF!</definedName>
    <definedName name="_APU200" localSheetId="34">[6]ANALISIS!#REF!</definedName>
    <definedName name="_APU200" localSheetId="35">[6]ANALISIS!#REF!</definedName>
    <definedName name="_APU200" localSheetId="36">[6]ANALISIS!#REF!</definedName>
    <definedName name="_APU200">[6]ANALISIS!#REF!</definedName>
    <definedName name="_APU201" localSheetId="34">[6]ANALISIS!#REF!</definedName>
    <definedName name="_APU201" localSheetId="35">[6]ANALISIS!#REF!</definedName>
    <definedName name="_APU201" localSheetId="36">[6]ANALISIS!#REF!</definedName>
    <definedName name="_APU201">[6]ANALISIS!#REF!</definedName>
    <definedName name="_APU202" localSheetId="34">[6]ANALISIS!#REF!</definedName>
    <definedName name="_APU202" localSheetId="35">[6]ANALISIS!#REF!</definedName>
    <definedName name="_APU202" localSheetId="36">[6]ANALISIS!#REF!</definedName>
    <definedName name="_APU202">[6]ANALISIS!#REF!</definedName>
    <definedName name="_APU203" localSheetId="34">[6]ANALISIS!#REF!</definedName>
    <definedName name="_APU203" localSheetId="35">[6]ANALISIS!#REF!</definedName>
    <definedName name="_APU203" localSheetId="36">[6]ANALISIS!#REF!</definedName>
    <definedName name="_APU203">[6]ANALISIS!#REF!</definedName>
    <definedName name="_APU204" localSheetId="34">[6]ANALISIS!#REF!</definedName>
    <definedName name="_APU204" localSheetId="35">[6]ANALISIS!#REF!</definedName>
    <definedName name="_APU204" localSheetId="36">[6]ANALISIS!#REF!</definedName>
    <definedName name="_APU204">[6]ANALISIS!#REF!</definedName>
    <definedName name="_APU205" localSheetId="34">[6]ANALISIS!#REF!</definedName>
    <definedName name="_APU205" localSheetId="35">[6]ANALISIS!#REF!</definedName>
    <definedName name="_APU205" localSheetId="36">[6]ANALISIS!#REF!</definedName>
    <definedName name="_APU205">[6]ANALISIS!#REF!</definedName>
    <definedName name="_APU206" localSheetId="34">[6]ANALISIS!#REF!</definedName>
    <definedName name="_APU206" localSheetId="35">[6]ANALISIS!#REF!</definedName>
    <definedName name="_APU206" localSheetId="36">[6]ANALISIS!#REF!</definedName>
    <definedName name="_APU206">[6]ANALISIS!#REF!</definedName>
    <definedName name="_APU207" localSheetId="34">[6]ANALISIS!#REF!</definedName>
    <definedName name="_APU207" localSheetId="35">[6]ANALISIS!#REF!</definedName>
    <definedName name="_APU207" localSheetId="36">[6]ANALISIS!#REF!</definedName>
    <definedName name="_APU207">[6]ANALISIS!#REF!</definedName>
    <definedName name="_APU208" localSheetId="34">[6]ANALISIS!#REF!</definedName>
    <definedName name="_APU208" localSheetId="35">[6]ANALISIS!#REF!</definedName>
    <definedName name="_APU208" localSheetId="36">[6]ANALISIS!#REF!</definedName>
    <definedName name="_APU208">[6]ANALISIS!#REF!</definedName>
    <definedName name="_APU21" localSheetId="34">[6]ANALISIS!#REF!</definedName>
    <definedName name="_APU21" localSheetId="35">[6]ANALISIS!#REF!</definedName>
    <definedName name="_APU21" localSheetId="36">[6]ANALISIS!#REF!</definedName>
    <definedName name="_APU21">[6]ANALISIS!#REF!</definedName>
    <definedName name="_APU22" localSheetId="34">[6]ANALISIS!#REF!</definedName>
    <definedName name="_APU22" localSheetId="35">[6]ANALISIS!#REF!</definedName>
    <definedName name="_APU22" localSheetId="36">[6]ANALISIS!#REF!</definedName>
    <definedName name="_APU22">[6]ANALISIS!#REF!</definedName>
    <definedName name="_APU23" localSheetId="34">[6]ANALISIS!#REF!</definedName>
    <definedName name="_APU23" localSheetId="35">[6]ANALISIS!#REF!</definedName>
    <definedName name="_APU23" localSheetId="36">[6]ANALISIS!#REF!</definedName>
    <definedName name="_APU23">[6]ANALISIS!#REF!</definedName>
    <definedName name="_APU24" localSheetId="34">[6]ANALISIS!#REF!</definedName>
    <definedName name="_APU24" localSheetId="35">[6]ANALISIS!#REF!</definedName>
    <definedName name="_APU24" localSheetId="36">[6]ANALISIS!#REF!</definedName>
    <definedName name="_APU24">[6]ANALISIS!#REF!</definedName>
    <definedName name="_APU25" localSheetId="34">[6]ANALISIS!#REF!</definedName>
    <definedName name="_APU25" localSheetId="35">[6]ANALISIS!#REF!</definedName>
    <definedName name="_APU25" localSheetId="36">[6]ANALISIS!#REF!</definedName>
    <definedName name="_APU25">[6]ANALISIS!#REF!</definedName>
    <definedName name="_APU26">[5]APU!$G$1096</definedName>
    <definedName name="_APU27" localSheetId="34">[6]ANALISIS!#REF!</definedName>
    <definedName name="_APU27" localSheetId="35">[6]ANALISIS!#REF!</definedName>
    <definedName name="_APU27" localSheetId="36">[6]ANALISIS!#REF!</definedName>
    <definedName name="_APU27">[6]ANALISIS!#REF!</definedName>
    <definedName name="_APU28" localSheetId="34">[6]ANALISIS!#REF!</definedName>
    <definedName name="_APU28" localSheetId="35">[6]ANALISIS!#REF!</definedName>
    <definedName name="_APU28" localSheetId="36">[6]ANALISIS!#REF!</definedName>
    <definedName name="_APU28">[6]ANALISIS!#REF!</definedName>
    <definedName name="_APU29" localSheetId="34">[6]ANALISIS!#REF!</definedName>
    <definedName name="_APU29" localSheetId="35">[6]ANALISIS!#REF!</definedName>
    <definedName name="_APU29" localSheetId="36">[6]ANALISIS!#REF!</definedName>
    <definedName name="_APU29">[6]ANALISIS!#REF!</definedName>
    <definedName name="_APU3">[5]APU!$G$126</definedName>
    <definedName name="_APU30" localSheetId="34">[6]ANALISIS!#REF!</definedName>
    <definedName name="_APU30" localSheetId="35">[6]ANALISIS!#REF!</definedName>
    <definedName name="_APU30" localSheetId="36">[6]ANALISIS!#REF!</definedName>
    <definedName name="_APU30">[6]ANALISIS!#REF!</definedName>
    <definedName name="_APU31">[5]APU!$G$1353</definedName>
    <definedName name="_APU33" localSheetId="34">[6]ANALISIS!#REF!</definedName>
    <definedName name="_APU33" localSheetId="35">[6]ANALISIS!#REF!</definedName>
    <definedName name="_APU33" localSheetId="36">[6]ANALISIS!#REF!</definedName>
    <definedName name="_APU33">[6]ANALISIS!#REF!</definedName>
    <definedName name="_APU34" localSheetId="34">[6]ANALISIS!#REF!</definedName>
    <definedName name="_APU34" localSheetId="35">[6]ANALISIS!#REF!</definedName>
    <definedName name="_APU34" localSheetId="36">[6]ANALISIS!#REF!</definedName>
    <definedName name="_APU34">[6]ANALISIS!#REF!</definedName>
    <definedName name="_APU36" localSheetId="34">[6]ANALISIS!#REF!</definedName>
    <definedName name="_APU36" localSheetId="35">[6]ANALISIS!#REF!</definedName>
    <definedName name="_APU36" localSheetId="36">[6]ANALISIS!#REF!</definedName>
    <definedName name="_APU36">[6]ANALISIS!#REF!</definedName>
    <definedName name="_APU37" localSheetId="34">[6]ANALISIS!#REF!</definedName>
    <definedName name="_APU37" localSheetId="35">[6]ANALISIS!#REF!</definedName>
    <definedName name="_APU37" localSheetId="36">[6]ANALISIS!#REF!</definedName>
    <definedName name="_APU37">[6]ANALISIS!#REF!</definedName>
    <definedName name="_APU38">[5]APU!$G$1734</definedName>
    <definedName name="_APU39" localSheetId="34">[6]ANALISIS!#REF!</definedName>
    <definedName name="_APU39" localSheetId="35">[6]ANALISIS!#REF!</definedName>
    <definedName name="_APU39" localSheetId="36">[6]ANALISIS!#REF!</definedName>
    <definedName name="_APU39">[6]ANALISIS!#REF!</definedName>
    <definedName name="_APU4" localSheetId="34">[6]ANALISIS!#REF!</definedName>
    <definedName name="_APU4" localSheetId="35">[6]ANALISIS!#REF!</definedName>
    <definedName name="_APU4" localSheetId="36">[6]ANALISIS!#REF!</definedName>
    <definedName name="_APU4">[6]ANALISIS!#REF!</definedName>
    <definedName name="_APU40" localSheetId="34">[6]ANALISIS!#REF!</definedName>
    <definedName name="_APU40" localSheetId="35">[6]ANALISIS!#REF!</definedName>
    <definedName name="_APU40" localSheetId="36">[6]ANALISIS!#REF!</definedName>
    <definedName name="_APU40">[6]ANALISIS!#REF!</definedName>
    <definedName name="_APU41" localSheetId="34">[6]ANALISIS!#REF!</definedName>
    <definedName name="_APU41" localSheetId="35">[6]ANALISIS!#REF!</definedName>
    <definedName name="_APU41" localSheetId="36">[6]ANALISIS!#REF!</definedName>
    <definedName name="_APU41">[6]ANALISIS!#REF!</definedName>
    <definedName name="_APU42" localSheetId="34">[6]ANALISIS!#REF!</definedName>
    <definedName name="_APU42" localSheetId="35">[6]ANALISIS!#REF!</definedName>
    <definedName name="_APU42" localSheetId="36">[6]ANALISIS!#REF!</definedName>
    <definedName name="_APU42">[6]ANALISIS!#REF!</definedName>
    <definedName name="_APU43" localSheetId="34">[6]ANALISIS!#REF!</definedName>
    <definedName name="_APU43" localSheetId="35">[6]ANALISIS!#REF!</definedName>
    <definedName name="_APU43" localSheetId="36">[6]ANALISIS!#REF!</definedName>
    <definedName name="_APU43">[6]ANALISIS!#REF!</definedName>
    <definedName name="_APU44" localSheetId="34">[6]ANALISIS!#REF!</definedName>
    <definedName name="_APU44" localSheetId="35">[6]ANALISIS!#REF!</definedName>
    <definedName name="_APU44" localSheetId="36">[6]ANALISIS!#REF!</definedName>
    <definedName name="_APU44">[6]ANALISIS!#REF!</definedName>
    <definedName name="_APU45" localSheetId="34">[6]ANALISIS!#REF!</definedName>
    <definedName name="_APU45" localSheetId="35">[6]ANALISIS!#REF!</definedName>
    <definedName name="_APU45" localSheetId="36">[6]ANALISIS!#REF!</definedName>
    <definedName name="_APU45">[6]ANALISIS!#REF!</definedName>
    <definedName name="_APU46" localSheetId="34">[6]ANALISIS!#REF!</definedName>
    <definedName name="_APU46" localSheetId="35">[6]ANALISIS!#REF!</definedName>
    <definedName name="_APU46" localSheetId="36">[6]ANALISIS!#REF!</definedName>
    <definedName name="_APU46">[6]ANALISIS!#REF!</definedName>
    <definedName name="_APU47">[5]APU!$G$2117</definedName>
    <definedName name="_APU48" localSheetId="34">[6]ANALISIS!#REF!</definedName>
    <definedName name="_APU48" localSheetId="35">[6]ANALISIS!#REF!</definedName>
    <definedName name="_APU48" localSheetId="36">[6]ANALISIS!#REF!</definedName>
    <definedName name="_APU48">[6]ANALISIS!#REF!</definedName>
    <definedName name="_APU49" localSheetId="34">[6]ANALISIS!#REF!</definedName>
    <definedName name="_APU49" localSheetId="35">[6]ANALISIS!#REF!</definedName>
    <definedName name="_APU49" localSheetId="36">[6]ANALISIS!#REF!</definedName>
    <definedName name="_APU49">[6]ANALISIS!#REF!</definedName>
    <definedName name="_APU5" localSheetId="34">[6]ANALISIS!#REF!</definedName>
    <definedName name="_APU5" localSheetId="35">[6]ANALISIS!#REF!</definedName>
    <definedName name="_APU5" localSheetId="36">[6]ANALISIS!#REF!</definedName>
    <definedName name="_APU5">[6]ANALISIS!#REF!</definedName>
    <definedName name="_APU50" localSheetId="34">[6]ANALISIS!#REF!</definedName>
    <definedName name="_APU50" localSheetId="35">[6]ANALISIS!#REF!</definedName>
    <definedName name="_APU50" localSheetId="36">[6]ANALISIS!#REF!</definedName>
    <definedName name="_APU50">[6]ANALISIS!#REF!</definedName>
    <definedName name="_APU51" localSheetId="34">[6]ANALISIS!#REF!</definedName>
    <definedName name="_APU51" localSheetId="35">[6]ANALISIS!#REF!</definedName>
    <definedName name="_APU51" localSheetId="36">[6]ANALISIS!#REF!</definedName>
    <definedName name="_APU51">[6]ANALISIS!#REF!</definedName>
    <definedName name="_APU52" localSheetId="34">[6]ANALISIS!#REF!</definedName>
    <definedName name="_APU52" localSheetId="35">[6]ANALISIS!#REF!</definedName>
    <definedName name="_APU52" localSheetId="36">[6]ANALISIS!#REF!</definedName>
    <definedName name="_APU52">[6]ANALISIS!#REF!</definedName>
    <definedName name="_APU53" localSheetId="34">[6]ANALISIS!#REF!</definedName>
    <definedName name="_APU53" localSheetId="35">[6]ANALISIS!#REF!</definedName>
    <definedName name="_APU53" localSheetId="36">[6]ANALISIS!#REF!</definedName>
    <definedName name="_APU53">[6]ANALISIS!#REF!</definedName>
    <definedName name="_APU54" localSheetId="34">[6]ANALISIS!#REF!</definedName>
    <definedName name="_APU54" localSheetId="35">[6]ANALISIS!#REF!</definedName>
    <definedName name="_APU54" localSheetId="36">[6]ANALISIS!#REF!</definedName>
    <definedName name="_APU54">[6]ANALISIS!#REF!</definedName>
    <definedName name="_APU58" localSheetId="34">[6]ANALISIS!#REF!</definedName>
    <definedName name="_APU58" localSheetId="35">[6]ANALISIS!#REF!</definedName>
    <definedName name="_APU58" localSheetId="36">[6]ANALISIS!#REF!</definedName>
    <definedName name="_APU58">[6]ANALISIS!#REF!</definedName>
    <definedName name="_APU59">[5]APU!$G$2620</definedName>
    <definedName name="_APU6" localSheetId="34">[6]ANALISIS!#REF!</definedName>
    <definedName name="_APU6" localSheetId="35">[6]ANALISIS!#REF!</definedName>
    <definedName name="_APU6" localSheetId="36">[6]ANALISIS!#REF!</definedName>
    <definedName name="_APU6">[6]ANALISIS!#REF!</definedName>
    <definedName name="_APU60">[5]APU!$G$2662</definedName>
    <definedName name="_APU61">[5]APU!$G$2706</definedName>
    <definedName name="_APU64">[5]APU!$G$2828</definedName>
    <definedName name="_APU65">[5]APU!$G$2870</definedName>
    <definedName name="_APU66" localSheetId="34">[6]ANALISIS!#REF!</definedName>
    <definedName name="_APU66" localSheetId="35">[6]ANALISIS!#REF!</definedName>
    <definedName name="_APU66" localSheetId="36">[6]ANALISIS!#REF!</definedName>
    <definedName name="_APU66">[6]ANALISIS!#REF!</definedName>
    <definedName name="_APU68" localSheetId="34">[6]ANALISIS!#REF!</definedName>
    <definedName name="_APU68" localSheetId="35">[6]ANALISIS!#REF!</definedName>
    <definedName name="_APU68" localSheetId="36">[6]ANALISIS!#REF!</definedName>
    <definedName name="_APU68">[6]ANALISIS!#REF!</definedName>
    <definedName name="_APU69" localSheetId="34">[6]ANALISIS!#REF!</definedName>
    <definedName name="_APU69" localSheetId="35">[6]ANALISIS!#REF!</definedName>
    <definedName name="_APU69" localSheetId="36">[6]ANALISIS!#REF!</definedName>
    <definedName name="_APU69">[6]ANALISIS!#REF!</definedName>
    <definedName name="_APU7" localSheetId="34">[6]ANALISIS!#REF!</definedName>
    <definedName name="_APU7" localSheetId="35">[6]ANALISIS!#REF!</definedName>
    <definedName name="_APU7" localSheetId="36">[6]ANALISIS!#REF!</definedName>
    <definedName name="_APU7">[6]ANALISIS!#REF!</definedName>
    <definedName name="_APU72" localSheetId="34">[6]ANALISIS!#REF!</definedName>
    <definedName name="_APU72" localSheetId="35">[6]ANALISIS!#REF!</definedName>
    <definedName name="_APU72" localSheetId="36">[6]ANALISIS!#REF!</definedName>
    <definedName name="_APU72">[6]ANALISIS!#REF!</definedName>
    <definedName name="_APU73" localSheetId="34">[6]ANALISIS!#REF!</definedName>
    <definedName name="_APU73" localSheetId="35">[6]ANALISIS!#REF!</definedName>
    <definedName name="_APU73" localSheetId="36">[6]ANALISIS!#REF!</definedName>
    <definedName name="_APU73">[6]ANALISIS!#REF!</definedName>
    <definedName name="_APU74" localSheetId="34">[6]ANALISIS!#REF!</definedName>
    <definedName name="_APU74" localSheetId="35">[6]ANALISIS!#REF!</definedName>
    <definedName name="_APU74" localSheetId="36">[6]ANALISIS!#REF!</definedName>
    <definedName name="_APU74">[6]ANALISIS!#REF!</definedName>
    <definedName name="_APU75" localSheetId="34">[6]ANALISIS!#REF!</definedName>
    <definedName name="_APU75" localSheetId="35">[6]ANALISIS!#REF!</definedName>
    <definedName name="_APU75" localSheetId="36">[6]ANALISIS!#REF!</definedName>
    <definedName name="_APU75">[6]ANALISIS!#REF!</definedName>
    <definedName name="_APU76">[5]APU!$G$3329</definedName>
    <definedName name="_APU77" localSheetId="34">[6]ANALISIS!#REF!</definedName>
    <definedName name="_APU77" localSheetId="35">[6]ANALISIS!#REF!</definedName>
    <definedName name="_APU77" localSheetId="36">[6]ANALISIS!#REF!</definedName>
    <definedName name="_APU77">[6]ANALISIS!#REF!</definedName>
    <definedName name="_APU78" localSheetId="34">[6]ANALISIS!#REF!</definedName>
    <definedName name="_APU78" localSheetId="35">[6]ANALISIS!#REF!</definedName>
    <definedName name="_APU78" localSheetId="36">[6]ANALISIS!#REF!</definedName>
    <definedName name="_APU78">[6]ANALISIS!#REF!</definedName>
    <definedName name="_APU79" localSheetId="34">[6]ANALISIS!#REF!</definedName>
    <definedName name="_APU79" localSheetId="35">[6]ANALISIS!#REF!</definedName>
    <definedName name="_APU79" localSheetId="36">[6]ANALISIS!#REF!</definedName>
    <definedName name="_APU79">[6]ANALISIS!#REF!</definedName>
    <definedName name="_APU8">[5]APU!$G$376</definedName>
    <definedName name="_APU80" localSheetId="34">[6]ANALISIS!#REF!</definedName>
    <definedName name="_APU80" localSheetId="35">[6]ANALISIS!#REF!</definedName>
    <definedName name="_APU80" localSheetId="36">[6]ANALISIS!#REF!</definedName>
    <definedName name="_APU80">[6]ANALISIS!#REF!</definedName>
    <definedName name="_APU81" localSheetId="34">[6]ANALISIS!#REF!</definedName>
    <definedName name="_APU81" localSheetId="35">[6]ANALISIS!#REF!</definedName>
    <definedName name="_APU81" localSheetId="36">[6]ANALISIS!#REF!</definedName>
    <definedName name="_APU81">[6]ANALISIS!#REF!</definedName>
    <definedName name="_APU82" localSheetId="34">[6]ANALISIS!#REF!</definedName>
    <definedName name="_APU82" localSheetId="35">[6]ANALISIS!#REF!</definedName>
    <definedName name="_APU82" localSheetId="36">[6]ANALISIS!#REF!</definedName>
    <definedName name="_APU82">[6]ANALISIS!#REF!</definedName>
    <definedName name="_APU83" localSheetId="34">[6]ANALISIS!#REF!</definedName>
    <definedName name="_APU83" localSheetId="35">[6]ANALISIS!#REF!</definedName>
    <definedName name="_APU83" localSheetId="36">[6]ANALISIS!#REF!</definedName>
    <definedName name="_APU83">[6]ANALISIS!#REF!</definedName>
    <definedName name="_APU84" localSheetId="34">[6]ANALISIS!#REF!</definedName>
    <definedName name="_APU84" localSheetId="35">[6]ANALISIS!#REF!</definedName>
    <definedName name="_APU84" localSheetId="36">[6]ANALISIS!#REF!</definedName>
    <definedName name="_APU84">[6]ANALISIS!#REF!</definedName>
    <definedName name="_APU85">[5]APU!$G$3580</definedName>
    <definedName name="_APU86" localSheetId="34">[6]ANALISIS!#REF!</definedName>
    <definedName name="_APU86" localSheetId="35">[6]ANALISIS!#REF!</definedName>
    <definedName name="_APU86" localSheetId="36">[6]ANALISIS!#REF!</definedName>
    <definedName name="_APU86">[6]ANALISIS!#REF!</definedName>
    <definedName name="_APU89" localSheetId="34">[6]ANALISIS!#REF!</definedName>
    <definedName name="_APU89" localSheetId="35">[6]ANALISIS!#REF!</definedName>
    <definedName name="_APU89" localSheetId="36">[6]ANALISIS!#REF!</definedName>
    <definedName name="_APU89">[6]ANALISIS!#REF!</definedName>
    <definedName name="_APU9" localSheetId="34">[6]ANALISIS!#REF!</definedName>
    <definedName name="_APU9" localSheetId="35">[6]ANALISIS!#REF!</definedName>
    <definedName name="_APU9" localSheetId="36">[6]ANALISIS!#REF!</definedName>
    <definedName name="_APU9">[6]ANALISIS!#REF!</definedName>
    <definedName name="_APU91" localSheetId="34">[6]ANALISIS!#REF!</definedName>
    <definedName name="_APU91" localSheetId="35">[6]ANALISIS!#REF!</definedName>
    <definedName name="_APU91" localSheetId="36">[6]ANALISIS!#REF!</definedName>
    <definedName name="_APU91">[6]ANALISIS!#REF!</definedName>
    <definedName name="_APU92" localSheetId="34">[6]ANALISIS!#REF!</definedName>
    <definedName name="_APU92" localSheetId="35">[6]ANALISIS!#REF!</definedName>
    <definedName name="_APU92" localSheetId="36">[6]ANALISIS!#REF!</definedName>
    <definedName name="_APU92">[6]ANALISIS!#REF!</definedName>
    <definedName name="_APU94" localSheetId="34">[6]ANALISIS!#REF!</definedName>
    <definedName name="_APU94" localSheetId="35">[6]ANALISIS!#REF!</definedName>
    <definedName name="_APU94" localSheetId="36">[6]ANALISIS!#REF!</definedName>
    <definedName name="_APU94">[6]ANALISIS!#REF!</definedName>
    <definedName name="_APU95" localSheetId="34">[6]ANALISIS!#REF!</definedName>
    <definedName name="_APU95" localSheetId="35">[6]ANALISIS!#REF!</definedName>
    <definedName name="_APU95" localSheetId="36">[6]ANALISIS!#REF!</definedName>
    <definedName name="_APU95">[6]ANALISIS!#REF!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AP1">#REF!</definedName>
    <definedName name="_CON123">#REF!</definedName>
    <definedName name="_dasd" hidden="1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localSheetId="34" hidden="1">'EQUIPOS 2026'!$B$5:$E$153</definedName>
    <definedName name="_xlnm._FilterDatabase" localSheetId="35" hidden="1">MATERIALES!$B$5:$E$476</definedName>
    <definedName name="_xlnm._FilterDatabase" localSheetId="36" hidden="1">'TRANSPORTE 2026'!$B$5:$E$43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9001">'[2]Plan auditoría'!#REF!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T1111">#REF!</definedName>
    <definedName name="_MAT170">#REF!</definedName>
    <definedName name="_MAT171">#REF!</definedName>
    <definedName name="_MAT832">#REF!</definedName>
    <definedName name="_MAY88">'[4]Base Datos'!$B$11</definedName>
    <definedName name="_MES1" localSheetId="34">#REF!</definedName>
    <definedName name="_MES1" localSheetId="35">#REF!</definedName>
    <definedName name="_MES1" localSheetId="36">#REF!</definedName>
    <definedName name="_MES1">#REF!</definedName>
    <definedName name="_MES3" localSheetId="34">[6]CRONOGRAMA!#REF!</definedName>
    <definedName name="_MES3" localSheetId="35">[6]CRONOGRAMA!#REF!</definedName>
    <definedName name="_MES3" localSheetId="36">[6]CRONOGRAMA!#REF!</definedName>
    <definedName name="_MES3">[6]CRONOGRAMA!#REF!</definedName>
    <definedName name="_MES4" localSheetId="34">[6]CRONOGRAMA!#REF!</definedName>
    <definedName name="_MES4" localSheetId="35">[6]CRONOGRAMA!#REF!</definedName>
    <definedName name="_MES4" localSheetId="36">[6]CRONOGRAMA!#REF!</definedName>
    <definedName name="_MES4">[6]CRONOGRAMA!#REF!</definedName>
    <definedName name="_MM1">#REF!</definedName>
    <definedName name="_MM2">#REF!</definedName>
    <definedName name="_MM3">#REF!</definedName>
    <definedName name="_MM4">#REF!</definedName>
    <definedName name="_MOM1" localSheetId="34">#REF!</definedName>
    <definedName name="_MOM1" localSheetId="35">#REF!</definedName>
    <definedName name="_MOM1" localSheetId="36">#REF!</definedName>
    <definedName name="_MOM1">#REF!</definedName>
    <definedName name="_MOM2" localSheetId="34">#REF!</definedName>
    <definedName name="_MOM2" localSheetId="35">#REF!</definedName>
    <definedName name="_MOM2" localSheetId="36">#REF!</definedName>
    <definedName name="_MOM2">#REF!</definedName>
    <definedName name="_MOM3" localSheetId="34">#REF!</definedName>
    <definedName name="_MOM3" localSheetId="35">#REF!</definedName>
    <definedName name="_MOM3" localSheetId="36">#REF!</definedName>
    <definedName name="_MOM3">#REF!</definedName>
    <definedName name="_MOM4" localSheetId="34">#REF!</definedName>
    <definedName name="_MOM4" localSheetId="35">#REF!</definedName>
    <definedName name="_MOM4" localSheetId="36">#REF!</definedName>
    <definedName name="_MOM4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r">#REF!</definedName>
    <definedName name="_r4r" hidden="1">{"via1",#N/A,TRUE,"general";"via2",#N/A,TRUE,"general";"via3",#N/A,TRUE,"general"}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 localSheetId="34">#REF!</definedName>
    <definedName name="_SAL1" localSheetId="35">#REF!</definedName>
    <definedName name="_SAL1" localSheetId="36">#REF!</definedName>
    <definedName name="_SAL1">#REF!</definedName>
    <definedName name="_SBC1">[3]INV!$A$12:$D$15</definedName>
    <definedName name="_SBC3">[3]INV!$F$12:$I$15</definedName>
    <definedName name="_SBC5">[3]INV!$K$12:$N$15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C212">[7]FLEXIBLE!#REF!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1">'[8]%AIU'!$F$61</definedName>
    <definedName name="A" localSheetId="2">'[8]%AIU'!$F$61</definedName>
    <definedName name="A" localSheetId="3">'[8]%AIU'!$F$61</definedName>
    <definedName name="A" localSheetId="4">'[8]%AIU'!$F$61</definedName>
    <definedName name="A" localSheetId="5">'[8]%AIU'!$F$61</definedName>
    <definedName name="A" localSheetId="6">'[8]%AIU'!$F$61</definedName>
    <definedName name="A" localSheetId="7">'[8]%AIU'!$F$61</definedName>
    <definedName name="A" localSheetId="8">'[8]%AIU'!$F$61</definedName>
    <definedName name="A" localSheetId="9">'[8]%AIU'!$F$61</definedName>
    <definedName name="A" localSheetId="10">'[8]%AIU'!$F$61</definedName>
    <definedName name="A" localSheetId="11">'[8]%AIU'!$F$61</definedName>
    <definedName name="A" localSheetId="12">'[8]%AIU'!$F$61</definedName>
    <definedName name="A" localSheetId="13">'[8]%AIU'!$F$61</definedName>
    <definedName name="A" localSheetId="14">'[8]%AIU'!$F$61</definedName>
    <definedName name="A" localSheetId="15">'[8]%AIU'!$F$61</definedName>
    <definedName name="A" localSheetId="16">'[8]%AIU'!$F$61</definedName>
    <definedName name="A" localSheetId="17">'[8]%AIU'!$F$61</definedName>
    <definedName name="A" localSheetId="18">'[8]%AIU'!$F$61</definedName>
    <definedName name="A" localSheetId="19">'[8]%AIU'!$F$61</definedName>
    <definedName name="A" localSheetId="20">'[8]%AIU'!$F$61</definedName>
    <definedName name="A" localSheetId="21">'[8]%AIU'!$F$61</definedName>
    <definedName name="A" localSheetId="22">'[8]%AIU'!$F$61</definedName>
    <definedName name="A" localSheetId="23">'[8]%AIU'!$F$61</definedName>
    <definedName name="A" localSheetId="24">'[8]%AIU'!$F$61</definedName>
    <definedName name="A" localSheetId="25">'[8]%AIU'!$F$61</definedName>
    <definedName name="A" localSheetId="26">'[8]%AIU'!$F$61</definedName>
    <definedName name="A" localSheetId="27">'[8]%AIU'!$F$61</definedName>
    <definedName name="A" localSheetId="28">'[8]%AIU'!$F$61</definedName>
    <definedName name="A" localSheetId="29">'[8]%AIU'!$F$61</definedName>
    <definedName name="A" localSheetId="30">'[8]%AIU'!$F$61</definedName>
    <definedName name="a">#REF!</definedName>
    <definedName name="A._PRODUCCION" localSheetId="34">[9]GP05!#REF!</definedName>
    <definedName name="A._PRODUCCION" localSheetId="35">[9]GP05!#REF!</definedName>
    <definedName name="A._PRODUCCION" localSheetId="36">[9]GP05!#REF!</definedName>
    <definedName name="A._PRODUCCION">[9]GP05!#REF!</definedName>
    <definedName name="A.1">#REF!</definedName>
    <definedName name="A.PISOS" localSheetId="34">[6]PRESUP!#REF!</definedName>
    <definedName name="A.PISOS" localSheetId="35">[6]PRESUP!#REF!</definedName>
    <definedName name="A.PISOS" localSheetId="36">[6]PRESUP!#REF!</definedName>
    <definedName name="A.PISOS">[6]PRESUP!#REF!</definedName>
    <definedName name="A.PROGRAMA" localSheetId="34">#REF!</definedName>
    <definedName name="A.PROGRAMA" localSheetId="35">#REF!</definedName>
    <definedName name="A.PROGRAMA" localSheetId="36">#REF!</definedName>
    <definedName name="A.PROGRAMA">#REF!</definedName>
    <definedName name="A.PROPONENTE" localSheetId="34">#REF!</definedName>
    <definedName name="A.PROPONENTE" localSheetId="35">#REF!</definedName>
    <definedName name="A.PROPONENTE" localSheetId="36">#REF!</definedName>
    <definedName name="A.PROPONENTE">#REF!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 localSheetId="8">#REF!</definedName>
    <definedName name="A_IMPRESIÓN_IM" localSheetId="9">#REF!</definedName>
    <definedName name="A_IMPRESIÓN_IM" localSheetId="10">#REF!</definedName>
    <definedName name="A_IMPRESIÓN_IM" localSheetId="11">#REF!</definedName>
    <definedName name="A_IMPRESIÓN_IM" localSheetId="12">#REF!</definedName>
    <definedName name="A_IMPRESIÓN_IM" localSheetId="13">#REF!</definedName>
    <definedName name="A_IMPRESIÓN_IM" localSheetId="14">#REF!</definedName>
    <definedName name="A_IMPRESIÓN_IM" localSheetId="15">#REF!</definedName>
    <definedName name="A_IMPRESIÓN_IM" localSheetId="16">#REF!</definedName>
    <definedName name="A_IMPRESIÓN_IM" localSheetId="17">#REF!</definedName>
    <definedName name="A_IMPRESIÓN_IM" localSheetId="18">#REF!</definedName>
    <definedName name="A_IMPRESIÓN_IM" localSheetId="19">#REF!</definedName>
    <definedName name="A_IMPRESIÓN_IM" localSheetId="20">#REF!</definedName>
    <definedName name="A_IMPRESIÓN_IM" localSheetId="21">#REF!</definedName>
    <definedName name="A_IMPRESIÓN_IM" localSheetId="22">#REF!</definedName>
    <definedName name="A_IMPRESIÓN_IM" localSheetId="23">#REF!</definedName>
    <definedName name="A_IMPRESIÓN_IM" localSheetId="24">#REF!</definedName>
    <definedName name="A_IMPRESIÓN_IM" localSheetId="25">#REF!</definedName>
    <definedName name="A_IMPRESIÓN_IM" localSheetId="26">#REF!</definedName>
    <definedName name="A_IMPRESIÓN_IM" localSheetId="27">#REF!</definedName>
    <definedName name="A_IMPRESIÓN_IM" localSheetId="28">#REF!</definedName>
    <definedName name="A_IMPRESIÓN_IM" localSheetId="29">#REF!</definedName>
    <definedName name="A_IMPRESIÓN_IM" localSheetId="30">#REF!</definedName>
    <definedName name="A_impresión_IM" localSheetId="34">#REF!</definedName>
    <definedName name="A_impresión_IM" localSheetId="35">#REF!</definedName>
    <definedName name="A_impresión_IM" localSheetId="36">#REF!</definedName>
    <definedName name="A_impresión_IM">#REF!</definedName>
    <definedName name="A_impresión_IM_2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_1" hidden="1">{#N/A,#N/A,TRUE,"INGENIERIA";#N/A,#N/A,TRUE,"COMPRAS";#N/A,#N/A,TRUE,"DIRECCION";#N/A,#N/A,TRUE,"RESUMEN"}</definedName>
    <definedName name="AAA" localSheetId="1">[10]CUADRILLAS!$J$16:$J$40</definedName>
    <definedName name="AAA" localSheetId="2">[10]CUADRILLAS!$J$16:$J$40</definedName>
    <definedName name="AAA" localSheetId="3">[10]CUADRILLAS!$J$16:$J$40</definedName>
    <definedName name="AAA" localSheetId="4">[10]CUADRILLAS!$J$16:$J$40</definedName>
    <definedName name="AAA" localSheetId="5">[10]CUADRILLAS!$J$16:$J$40</definedName>
    <definedName name="AAA" localSheetId="6">[10]CUADRILLAS!$J$16:$J$40</definedName>
    <definedName name="AAA" localSheetId="7">[10]CUADRILLAS!$J$16:$J$40</definedName>
    <definedName name="AAA" localSheetId="8">[10]CUADRILLAS!$J$16:$J$40</definedName>
    <definedName name="AAA" localSheetId="9">[10]CUADRILLAS!$J$16:$J$40</definedName>
    <definedName name="AAA" localSheetId="10">[10]CUADRILLAS!$J$16:$J$40</definedName>
    <definedName name="AAA" localSheetId="11">[10]CUADRILLAS!$J$16:$J$40</definedName>
    <definedName name="AAA" localSheetId="12">[10]CUADRILLAS!$J$16:$J$40</definedName>
    <definedName name="AAA" localSheetId="13">[10]CUADRILLAS!$J$16:$J$40</definedName>
    <definedName name="AAA" localSheetId="14">[10]CUADRILLAS!$J$16:$J$40</definedName>
    <definedName name="AAA" localSheetId="15">[10]CUADRILLAS!$J$16:$J$40</definedName>
    <definedName name="AAA" localSheetId="16">[10]CUADRILLAS!$J$16:$J$40</definedName>
    <definedName name="AAA" localSheetId="17">[10]CUADRILLAS!$J$16:$J$40</definedName>
    <definedName name="AAA" localSheetId="18">[10]CUADRILLAS!$J$16:$J$40</definedName>
    <definedName name="AAA" localSheetId="19">[10]CUADRILLAS!$J$16:$J$40</definedName>
    <definedName name="AAA" localSheetId="20">[10]CUADRILLAS!$J$16:$J$40</definedName>
    <definedName name="AAA" localSheetId="21">[10]CUADRILLAS!$J$16:$J$40</definedName>
    <definedName name="AAA" localSheetId="22">[10]CUADRILLAS!$J$16:$J$40</definedName>
    <definedName name="AAA" localSheetId="23">[10]CUADRILLAS!$J$16:$J$40</definedName>
    <definedName name="AAA" localSheetId="24">[10]CUADRILLAS!$J$16:$J$40</definedName>
    <definedName name="AAA" localSheetId="25">[10]CUADRILLAS!$J$16:$J$40</definedName>
    <definedName name="AAA" localSheetId="26">[10]CUADRILLAS!$J$16:$J$40</definedName>
    <definedName name="AAA" localSheetId="27">[10]CUADRILLAS!$J$16:$J$40</definedName>
    <definedName name="AAA" localSheetId="28">[10]CUADRILLAS!$J$16:$J$40</definedName>
    <definedName name="AAA" localSheetId="29">[10]CUADRILLAS!$J$16:$J$40</definedName>
    <definedName name="AAA" localSheetId="30">[10]CUADRILLAS!$J$16:$J$40</definedName>
    <definedName name="AAA">#REF!</definedName>
    <definedName name="AAAA">'[11]PU (2)'!$F$10</definedName>
    <definedName name="AAAAA">#REF!</definedName>
    <definedName name="aaaaaaaa">#REF!</definedName>
    <definedName name="AAAAAAAAAA">#REF!</definedName>
    <definedName name="aaaaaaaaaaaaaaaaaa">#REF!</definedName>
    <definedName name="AAAAAAAAAAAAAAAAAAAA">#REF!</definedName>
    <definedName name="AAAAAAAAAAAAAAAAAAFFFFFFFFFFFFFFF">#REF!</definedName>
    <definedName name="aaaaas" hidden="1">{"TAB1",#N/A,TRUE,"GENERAL";"TAB2",#N/A,TRUE,"GENERAL";"TAB3",#N/A,TRUE,"GENERAL";"TAB4",#N/A,TRUE,"GENERAL";"TAB5",#N/A,TRUE,"GENERAL"}</definedName>
    <definedName name="AAC">[3]AASHTO!$A$14:$F$17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b">#REF!</definedName>
    <definedName name="abc">#REF!</definedName>
    <definedName name="ABCD" hidden="1">#REF!</definedName>
    <definedName name="ABCDE" hidden="1">#REF!</definedName>
    <definedName name="ABG">[3]AASHTO!$A$2:$F$5</definedName>
    <definedName name="ABR" localSheetId="34">#REF!</definedName>
    <definedName name="ABR" localSheetId="35">#REF!</definedName>
    <definedName name="ABR" localSheetId="36">#REF!</definedName>
    <definedName name="ABR">#REF!</definedName>
    <definedName name="absc" localSheetId="2">[12]!absc</definedName>
    <definedName name="absc" localSheetId="3">[12]!absc</definedName>
    <definedName name="absc" localSheetId="4">[12]!absc</definedName>
    <definedName name="absc" localSheetId="5">[12]!absc</definedName>
    <definedName name="absc" localSheetId="6">[12]!absc</definedName>
    <definedName name="absc" localSheetId="7">[12]!absc</definedName>
    <definedName name="absc" localSheetId="8">[12]!absc</definedName>
    <definedName name="absc" localSheetId="9">[12]!absc</definedName>
    <definedName name="absc" localSheetId="10">[12]!absc</definedName>
    <definedName name="absc" localSheetId="11">[12]!absc</definedName>
    <definedName name="absc" localSheetId="12">[12]!absc</definedName>
    <definedName name="absc" localSheetId="13">[12]!absc</definedName>
    <definedName name="absc" localSheetId="14">[12]!absc</definedName>
    <definedName name="absc" localSheetId="15">[12]!absc</definedName>
    <definedName name="absc" localSheetId="16">[12]!absc</definedName>
    <definedName name="absc" localSheetId="17">[12]!absc</definedName>
    <definedName name="absc" localSheetId="18">[12]!absc</definedName>
    <definedName name="absc" localSheetId="19">[12]!absc</definedName>
    <definedName name="absc" localSheetId="20">[12]!absc</definedName>
    <definedName name="absc" localSheetId="21">[12]!absc</definedName>
    <definedName name="absc" localSheetId="22">[12]!absc</definedName>
    <definedName name="absc" localSheetId="23">[12]!absc</definedName>
    <definedName name="absc" localSheetId="24">[12]!absc</definedName>
    <definedName name="absc" localSheetId="25">[12]!absc</definedName>
    <definedName name="absc" localSheetId="26">[12]!absc</definedName>
    <definedName name="absc" localSheetId="27">[12]!absc</definedName>
    <definedName name="absc" localSheetId="28">[12]!absc</definedName>
    <definedName name="absc" localSheetId="29">[12]!absc</definedName>
    <definedName name="absc" localSheetId="30">[12]!absc</definedName>
    <definedName name="absc" localSheetId="39">[12]!absc</definedName>
    <definedName name="absc" localSheetId="40">[12]!absc</definedName>
    <definedName name="absc" localSheetId="41">[12]!absc</definedName>
    <definedName name="absc" localSheetId="42">[12]!absc</definedName>
    <definedName name="absc" localSheetId="43">[12]!absc</definedName>
    <definedName name="absc" localSheetId="44">[12]!absc</definedName>
    <definedName name="absc" localSheetId="45">[12]!absc</definedName>
    <definedName name="absc" localSheetId="47">[12]!absc</definedName>
    <definedName name="absc" localSheetId="48">[12]!absc</definedName>
    <definedName name="absc" localSheetId="49">[12]!absc</definedName>
    <definedName name="absc" localSheetId="46">[12]!absc</definedName>
    <definedName name="absc" localSheetId="50">[12]!absc</definedName>
    <definedName name="absc" localSheetId="51">[12]!absc</definedName>
    <definedName name="absc" localSheetId="52">[12]!absc</definedName>
    <definedName name="absc" localSheetId="53">[12]!absc</definedName>
    <definedName name="absc" localSheetId="54">[12]!absc</definedName>
    <definedName name="absc" localSheetId="55">[12]!absc</definedName>
    <definedName name="absc" localSheetId="56">[12]!absc</definedName>
    <definedName name="absc" localSheetId="57">[12]!absc</definedName>
    <definedName name="absc" localSheetId="58">[12]!absc</definedName>
    <definedName name="absc" localSheetId="59">[12]!absc</definedName>
    <definedName name="absc" localSheetId="60">[12]!absc</definedName>
    <definedName name="absc" localSheetId="61">[12]!absc</definedName>
    <definedName name="absc" localSheetId="62">[12]!absc</definedName>
    <definedName name="absc" localSheetId="63">[12]!absc</definedName>
    <definedName name="absc" localSheetId="64">[12]!absc</definedName>
    <definedName name="absc" localSheetId="65">[12]!absc</definedName>
    <definedName name="absc" localSheetId="66">[12]!absc</definedName>
    <definedName name="absc" localSheetId="67">[12]!absc</definedName>
    <definedName name="absc" localSheetId="68">[12]!absc</definedName>
    <definedName name="absc" localSheetId="69">[12]!absc</definedName>
    <definedName name="absc" localSheetId="35">[12]!absc</definedName>
    <definedName name="absc" localSheetId="36">[12]!absc</definedName>
    <definedName name="absc">[12]!absc</definedName>
    <definedName name="AC">#N/A</definedName>
    <definedName name="ACALZADA">#REF!</definedName>
    <definedName name="ACCERAMICOS" localSheetId="34">[6]PRESUP!#REF!</definedName>
    <definedName name="ACCERAMICOS" localSheetId="35">[6]PRESUP!#REF!</definedName>
    <definedName name="ACCERAMICOS" localSheetId="36">[6]PRESUP!#REF!</definedName>
    <definedName name="ACCERAMICOS">[6]PRESUP!#REF!</definedName>
    <definedName name="AccessDatabase" hidden="1">"A:\SAIN.mdb"</definedName>
    <definedName name="acciones">#REF!</definedName>
    <definedName name="ACERO37" localSheetId="34">#REF!</definedName>
    <definedName name="ACERO37" localSheetId="35">#REF!</definedName>
    <definedName name="ACERO37" localSheetId="36">#REF!</definedName>
    <definedName name="ACERO37">#REF!</definedName>
    <definedName name="ACERO40">[13]Materiales!$C$5</definedName>
    <definedName name="ACERO60" localSheetId="34">#REF!</definedName>
    <definedName name="ACERO60" localSheetId="35">#REF!</definedName>
    <definedName name="ACERO60" localSheetId="36">#REF!</definedName>
    <definedName name="ACERO60">#REF!</definedName>
    <definedName name="ACT">'[14]CUAD-DIURNA'!#REF!</definedName>
    <definedName name="ACTAAJUSTE3" hidden="1">{"via1",#N/A,TRUE,"general";"via2",#N/A,TRUE,"general";"via3",#N/A,TRUE,"general"}</definedName>
    <definedName name="ACTIVIDAD">#REF!</definedName>
    <definedName name="ACTIVIDADES" localSheetId="1">[10]ACTIVIDADES!$A$3:$I$1285</definedName>
    <definedName name="ACTIVIDADES" localSheetId="2">[10]ACTIVIDADES!$A$3:$I$1285</definedName>
    <definedName name="ACTIVIDADES" localSheetId="3">[10]ACTIVIDADES!$A$3:$I$1285</definedName>
    <definedName name="ACTIVIDADES" localSheetId="4">[10]ACTIVIDADES!$A$3:$I$1285</definedName>
    <definedName name="ACTIVIDADES" localSheetId="5">[10]ACTIVIDADES!$A$3:$I$1285</definedName>
    <definedName name="ACTIVIDADES" localSheetId="6">[10]ACTIVIDADES!$A$3:$I$1285</definedName>
    <definedName name="ACTIVIDADES" localSheetId="7">[10]ACTIVIDADES!$A$3:$I$1285</definedName>
    <definedName name="ACTIVIDADES" localSheetId="8">[10]ACTIVIDADES!$A$3:$I$1285</definedName>
    <definedName name="ACTIVIDADES" localSheetId="9">[10]ACTIVIDADES!$A$3:$I$1285</definedName>
    <definedName name="ACTIVIDADES" localSheetId="10">[10]ACTIVIDADES!$A$3:$I$1285</definedName>
    <definedName name="ACTIVIDADES" localSheetId="11">[10]ACTIVIDADES!$A$3:$I$1285</definedName>
    <definedName name="ACTIVIDADES" localSheetId="12">[10]ACTIVIDADES!$A$3:$I$1285</definedName>
    <definedName name="ACTIVIDADES" localSheetId="13">[10]ACTIVIDADES!$A$3:$I$1285</definedName>
    <definedName name="ACTIVIDADES" localSheetId="14">[10]ACTIVIDADES!$A$3:$I$1285</definedName>
    <definedName name="ACTIVIDADES" localSheetId="15">[10]ACTIVIDADES!$A$3:$I$1285</definedName>
    <definedName name="ACTIVIDADES" localSheetId="16">[10]ACTIVIDADES!$A$3:$I$1285</definedName>
    <definedName name="ACTIVIDADES" localSheetId="17">[10]ACTIVIDADES!$A$3:$I$1285</definedName>
    <definedName name="ACTIVIDADES" localSheetId="18">[10]ACTIVIDADES!$A$3:$I$1285</definedName>
    <definedName name="ACTIVIDADES" localSheetId="19">[10]ACTIVIDADES!$A$3:$I$1285</definedName>
    <definedName name="ACTIVIDADES" localSheetId="20">[10]ACTIVIDADES!$A$3:$I$1285</definedName>
    <definedName name="ACTIVIDADES" localSheetId="21">[10]ACTIVIDADES!$A$3:$I$1285</definedName>
    <definedName name="ACTIVIDADES" localSheetId="22">[10]ACTIVIDADES!$A$3:$I$1285</definedName>
    <definedName name="ACTIVIDADES" localSheetId="23">[10]ACTIVIDADES!$A$3:$I$1285</definedName>
    <definedName name="ACTIVIDADES" localSheetId="24">[10]ACTIVIDADES!$A$3:$I$1285</definedName>
    <definedName name="ACTIVIDADES" localSheetId="25">[10]ACTIVIDADES!$A$3:$I$1285</definedName>
    <definedName name="ACTIVIDADES" localSheetId="26">[10]ACTIVIDADES!$A$3:$I$1285</definedName>
    <definedName name="ACTIVIDADES" localSheetId="27">[10]ACTIVIDADES!$A$3:$I$1285</definedName>
    <definedName name="ACTIVIDADES" localSheetId="28">[10]ACTIVIDADES!$A$3:$I$1285</definedName>
    <definedName name="ACTIVIDADES" localSheetId="29">[10]ACTIVIDADES!$A$3:$I$1285</definedName>
    <definedName name="ACTIVIDADES" localSheetId="30">[10]ACTIVIDADES!$A$3:$I$1285</definedName>
    <definedName name="ACTIVIDADES" comment="Items">#REF!</definedName>
    <definedName name="AD">#REF!</definedName>
    <definedName name="ADAPMACHO">[13]Materiales!$C$7</definedName>
    <definedName name="ADAPTERMINAL">[13]Materiales!$C$8</definedName>
    <definedName name="ADFGSDB" hidden="1">{"via1",#N/A,TRUE,"general";"via2",#N/A,TRUE,"general";"via3",#N/A,TRUE,"general"}</definedName>
    <definedName name="ADMON">'[15]Formulario N° 4'!$F$129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RFGEWSARG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dsgg" hidden="1">{"via1",#N/A,TRUE,"general";"via2",#N/A,TRUE,"general";"via3",#N/A,TRUE,"general"}</definedName>
    <definedName name="AGO" localSheetId="34">#REF!</definedName>
    <definedName name="AGO" localSheetId="35">#REF!</definedName>
    <definedName name="AGO" localSheetId="36">#REF!</definedName>
    <definedName name="AGO">#REF!</definedName>
    <definedName name="AGUA">[13]Materiales!$C$9</definedName>
    <definedName name="aiu">#REF!</definedName>
    <definedName name="ALAMBRE12">[13]Materiales!$C$10</definedName>
    <definedName name="ALAMBRE18">[13]Materiales!$C$11</definedName>
    <definedName name="ALCANCE">#REF!</definedName>
    <definedName name="Alcance.">'[16]Plan auditoría'!$C$5</definedName>
    <definedName name="Alcance1">'[17]Plan auditoría'!$C$7</definedName>
    <definedName name="ALICIA">#REF!</definedName>
    <definedName name="AMBIENTAL" localSheetId="1">#REF!</definedName>
    <definedName name="AMBIENTAL" localSheetId="2">#REF!</definedName>
    <definedName name="AMBIENTAL" localSheetId="3">#REF!</definedName>
    <definedName name="AMBIENTAL" localSheetId="4">#REF!</definedName>
    <definedName name="AMBIENTAL" localSheetId="5">#REF!</definedName>
    <definedName name="AMBIENTAL" localSheetId="6">#REF!</definedName>
    <definedName name="AMBIENTAL" localSheetId="7">#REF!</definedName>
    <definedName name="AMBIENTAL" localSheetId="8">#REF!</definedName>
    <definedName name="AMBIENTAL" localSheetId="9">#REF!</definedName>
    <definedName name="AMBIENTAL" localSheetId="10">#REF!</definedName>
    <definedName name="AMBIENTAL" localSheetId="11">#REF!</definedName>
    <definedName name="AMBIENTAL" localSheetId="12">#REF!</definedName>
    <definedName name="AMBIENTAL" localSheetId="13">#REF!</definedName>
    <definedName name="AMBIENTAL" localSheetId="14">#REF!</definedName>
    <definedName name="AMBIENTAL" localSheetId="15">#REF!</definedName>
    <definedName name="AMBIENTAL" localSheetId="16">#REF!</definedName>
    <definedName name="AMBIENTAL" localSheetId="17">#REF!</definedName>
    <definedName name="AMBIENTAL" localSheetId="18">#REF!</definedName>
    <definedName name="AMBIENTAL" localSheetId="19">#REF!</definedName>
    <definedName name="AMBIENTAL" localSheetId="20">#REF!</definedName>
    <definedName name="AMBIENTAL" localSheetId="21">#REF!</definedName>
    <definedName name="AMBIENTAL" localSheetId="22">#REF!</definedName>
    <definedName name="AMBIENTAL" localSheetId="23">#REF!</definedName>
    <definedName name="AMBIENTAL" localSheetId="24">#REF!</definedName>
    <definedName name="AMBIENTAL" localSheetId="25">#REF!</definedName>
    <definedName name="AMBIENTAL" localSheetId="26">#REF!</definedName>
    <definedName name="AMBIENTAL" localSheetId="27">#REF!</definedName>
    <definedName name="AMBIENTAL" localSheetId="28">#REF!</definedName>
    <definedName name="AMBIENTAL" localSheetId="29">#REF!</definedName>
    <definedName name="AMBIENTAL" localSheetId="30">#REF!</definedName>
    <definedName name="AMBIENTAL">#REF!</definedName>
    <definedName name="AMENAZAS">#REF!</definedName>
    <definedName name="ANABANCO">'[18]ANALISIS RESUMIDOS'!$A$2:$D$2609</definedName>
    <definedName name="ANALISIS__DE__PRECIOS__UNITARIOS">#REF!</definedName>
    <definedName name="anscount" hidden="1">1</definedName>
    <definedName name="anterior">'[19]Plan auditoría'!$D$12:$D$22</definedName>
    <definedName name="ANTI">#REF!</definedName>
    <definedName name="ANTIC">'[20]1'!#REF!</definedName>
    <definedName name="APR">[21]dts!$B$25</definedName>
    <definedName name="APU" localSheetId="1">'[22]LISTADO PRECIOS'!$A$2:$D$577</definedName>
    <definedName name="APU" localSheetId="2">'[22]LISTADO PRECIOS'!$A$2:$D$577</definedName>
    <definedName name="APU" localSheetId="3">'[22]LISTADO PRECIOS'!$A$2:$D$577</definedName>
    <definedName name="APU" localSheetId="4">'[22]LISTADO PRECIOS'!$A$2:$D$577</definedName>
    <definedName name="APU" localSheetId="5">'[22]LISTADO PRECIOS'!$A$2:$D$577</definedName>
    <definedName name="APU" localSheetId="6">'[22]LISTADO PRECIOS'!$A$2:$D$577</definedName>
    <definedName name="APU" localSheetId="7">'[22]LISTADO PRECIOS'!$A$2:$D$577</definedName>
    <definedName name="APU" localSheetId="8">'[22]LISTADO PRECIOS'!$A$2:$D$577</definedName>
    <definedName name="APU" localSheetId="9">'[22]LISTADO PRECIOS'!$A$2:$D$577</definedName>
    <definedName name="APU" localSheetId="10">'[22]LISTADO PRECIOS'!$A$2:$D$577</definedName>
    <definedName name="APU" localSheetId="11">'[22]LISTADO PRECIOS'!$A$2:$D$577</definedName>
    <definedName name="APU" localSheetId="12">'[22]LISTADO PRECIOS'!$A$2:$D$577</definedName>
    <definedName name="APU" localSheetId="13">'[22]LISTADO PRECIOS'!$A$2:$D$577</definedName>
    <definedName name="APU" localSheetId="14">'[22]LISTADO PRECIOS'!$A$2:$D$577</definedName>
    <definedName name="APU" localSheetId="15">'[22]LISTADO PRECIOS'!$A$2:$D$577</definedName>
    <definedName name="APU" localSheetId="16">'[22]LISTADO PRECIOS'!$A$2:$D$577</definedName>
    <definedName name="APU" localSheetId="17">'[22]LISTADO PRECIOS'!$A$2:$D$577</definedName>
    <definedName name="APU" localSheetId="18">'[22]LISTADO PRECIOS'!$A$2:$D$577</definedName>
    <definedName name="APU" localSheetId="19">'[22]LISTADO PRECIOS'!$A$2:$D$577</definedName>
    <definedName name="APU" localSheetId="20">'[22]LISTADO PRECIOS'!$A$2:$D$577</definedName>
    <definedName name="APU" localSheetId="21">'[22]LISTADO PRECIOS'!$A$2:$D$577</definedName>
    <definedName name="APU" localSheetId="22">'[22]LISTADO PRECIOS'!$A$2:$D$577</definedName>
    <definedName name="APU" localSheetId="23">'[22]LISTADO PRECIOS'!$A$2:$D$577</definedName>
    <definedName name="APU" localSheetId="24">'[22]LISTADO PRECIOS'!$A$2:$D$577</definedName>
    <definedName name="APU" localSheetId="25">'[22]LISTADO PRECIOS'!$A$2:$D$577</definedName>
    <definedName name="APU" localSheetId="26">'[22]LISTADO PRECIOS'!$A$2:$D$577</definedName>
    <definedName name="APU" localSheetId="27">'[22]LISTADO PRECIOS'!$A$2:$D$577</definedName>
    <definedName name="APU" localSheetId="28">'[22]LISTADO PRECIOS'!$A$2:$D$577</definedName>
    <definedName name="APU" localSheetId="29">'[22]LISTADO PRECIOS'!$A$2:$D$577</definedName>
    <definedName name="APU" localSheetId="30">'[22]LISTADO PRECIOS'!$A$2:$D$577</definedName>
    <definedName name="APU">[23]MATERIALES!$A$10:$A$12</definedName>
    <definedName name="APU10.1" localSheetId="34">[6]ANALISIS!#REF!</definedName>
    <definedName name="APU10.1" localSheetId="35">[6]ANALISIS!#REF!</definedName>
    <definedName name="APU10.1" localSheetId="36">[6]ANALISIS!#REF!</definedName>
    <definedName name="APU10.1">[6]ANALISIS!#REF!</definedName>
    <definedName name="APU100.1" localSheetId="34">[6]ANALISIS!#REF!</definedName>
    <definedName name="APU100.1" localSheetId="35">[6]ANALISIS!#REF!</definedName>
    <definedName name="APU100.1" localSheetId="36">[6]ANALISIS!#REF!</definedName>
    <definedName name="APU100.1">[6]ANALISIS!#REF!</definedName>
    <definedName name="APU101.1" localSheetId="34">[6]ANALISIS!#REF!</definedName>
    <definedName name="APU101.1" localSheetId="35">[6]ANALISIS!#REF!</definedName>
    <definedName name="APU101.1" localSheetId="36">[6]ANALISIS!#REF!</definedName>
    <definedName name="APU101.1">[6]ANALISIS!#REF!</definedName>
    <definedName name="APU103.1" localSheetId="34">[6]ANALISIS!#REF!</definedName>
    <definedName name="APU103.1" localSheetId="35">[6]ANALISIS!#REF!</definedName>
    <definedName name="APU103.1" localSheetId="36">[6]ANALISIS!#REF!</definedName>
    <definedName name="APU103.1">[6]ANALISIS!#REF!</definedName>
    <definedName name="APU108.1" localSheetId="34">[6]ANALISIS!#REF!</definedName>
    <definedName name="APU108.1" localSheetId="35">[6]ANALISIS!#REF!</definedName>
    <definedName name="APU108.1" localSheetId="36">[6]ANALISIS!#REF!</definedName>
    <definedName name="APU108.1">[6]ANALISIS!#REF!</definedName>
    <definedName name="APU110.1" localSheetId="34">[6]ANALISIS!#REF!</definedName>
    <definedName name="APU110.1" localSheetId="35">[6]ANALISIS!#REF!</definedName>
    <definedName name="APU110.1" localSheetId="36">[6]ANALISIS!#REF!</definedName>
    <definedName name="APU110.1">[6]ANALISIS!#REF!</definedName>
    <definedName name="APU111.1" localSheetId="34">[6]ANALISIS!#REF!</definedName>
    <definedName name="APU111.1" localSheetId="35">[6]ANALISIS!#REF!</definedName>
    <definedName name="APU111.1" localSheetId="36">[6]ANALISIS!#REF!</definedName>
    <definedName name="APU111.1">[6]ANALISIS!#REF!</definedName>
    <definedName name="APU112.1" localSheetId="34">[6]ANALISIS!#REF!</definedName>
    <definedName name="APU112.1" localSheetId="35">[6]ANALISIS!#REF!</definedName>
    <definedName name="APU112.1" localSheetId="36">[6]ANALISIS!#REF!</definedName>
    <definedName name="APU112.1">[6]ANALISIS!#REF!</definedName>
    <definedName name="APU113.1" localSheetId="34">[6]ANALISIS!#REF!</definedName>
    <definedName name="APU113.1" localSheetId="35">[6]ANALISIS!#REF!</definedName>
    <definedName name="APU113.1" localSheetId="36">[6]ANALISIS!#REF!</definedName>
    <definedName name="APU113.1">[6]ANALISIS!#REF!</definedName>
    <definedName name="APU119.1" localSheetId="34">[6]ANALISIS!#REF!</definedName>
    <definedName name="APU119.1" localSheetId="35">[6]ANALISIS!#REF!</definedName>
    <definedName name="APU119.1" localSheetId="36">[6]ANALISIS!#REF!</definedName>
    <definedName name="APU119.1">[6]ANALISIS!#REF!</definedName>
    <definedName name="APU12.1" localSheetId="34">[6]ANALISIS!#REF!</definedName>
    <definedName name="APU12.1" localSheetId="35">[6]ANALISIS!#REF!</definedName>
    <definedName name="APU12.1" localSheetId="36">[6]ANALISIS!#REF!</definedName>
    <definedName name="APU12.1">[6]ANALISIS!#REF!</definedName>
    <definedName name="APU120.1" localSheetId="34">[6]ANALISIS!#REF!</definedName>
    <definedName name="APU120.1" localSheetId="35">[6]ANALISIS!#REF!</definedName>
    <definedName name="APU120.1" localSheetId="36">[6]ANALISIS!#REF!</definedName>
    <definedName name="APU120.1">[6]ANALISIS!#REF!</definedName>
    <definedName name="APU121.1" localSheetId="34">[6]ANALISIS!#REF!</definedName>
    <definedName name="APU121.1" localSheetId="35">[6]ANALISIS!#REF!</definedName>
    <definedName name="APU121.1" localSheetId="36">[6]ANALISIS!#REF!</definedName>
    <definedName name="APU121.1">[6]ANALISIS!#REF!</definedName>
    <definedName name="APU124.1" localSheetId="34">[6]ANALISIS!#REF!</definedName>
    <definedName name="APU124.1" localSheetId="35">[6]ANALISIS!#REF!</definedName>
    <definedName name="APU124.1" localSheetId="36">[6]ANALISIS!#REF!</definedName>
    <definedName name="APU124.1">[6]ANALISIS!#REF!</definedName>
    <definedName name="APU125.1" localSheetId="34">[6]ANALISIS!#REF!</definedName>
    <definedName name="APU125.1" localSheetId="35">[6]ANALISIS!#REF!</definedName>
    <definedName name="APU125.1" localSheetId="36">[6]ANALISIS!#REF!</definedName>
    <definedName name="APU125.1">[6]ANALISIS!#REF!</definedName>
    <definedName name="APU135.1" localSheetId="34">[6]ANALISIS!#REF!</definedName>
    <definedName name="APU135.1" localSheetId="35">[6]ANALISIS!#REF!</definedName>
    <definedName name="APU135.1" localSheetId="36">[6]ANALISIS!#REF!</definedName>
    <definedName name="APU135.1">[6]ANALISIS!#REF!</definedName>
    <definedName name="APU137.1" localSheetId="34">[6]ANALISIS!#REF!</definedName>
    <definedName name="APU137.1" localSheetId="35">[6]ANALISIS!#REF!</definedName>
    <definedName name="APU137.1" localSheetId="36">[6]ANALISIS!#REF!</definedName>
    <definedName name="APU137.1">[6]ANALISIS!#REF!</definedName>
    <definedName name="APU138.1" localSheetId="34">[6]ANALISIS!#REF!</definedName>
    <definedName name="APU138.1" localSheetId="35">[6]ANALISIS!#REF!</definedName>
    <definedName name="APU138.1" localSheetId="36">[6]ANALISIS!#REF!</definedName>
    <definedName name="APU138.1">[6]ANALISIS!#REF!</definedName>
    <definedName name="APU139.1" localSheetId="34">[6]ANALISIS!#REF!</definedName>
    <definedName name="APU139.1" localSheetId="35">[6]ANALISIS!#REF!</definedName>
    <definedName name="APU139.1" localSheetId="36">[6]ANALISIS!#REF!</definedName>
    <definedName name="APU139.1">[6]ANALISIS!#REF!</definedName>
    <definedName name="APU140.1" localSheetId="34">[6]ANALISIS!#REF!</definedName>
    <definedName name="APU140.1" localSheetId="35">[6]ANALISIS!#REF!</definedName>
    <definedName name="APU140.1" localSheetId="36">[6]ANALISIS!#REF!</definedName>
    <definedName name="APU140.1">[6]ANALISIS!#REF!</definedName>
    <definedName name="APU141.1" localSheetId="34">[6]ANALISIS!#REF!</definedName>
    <definedName name="APU141.1" localSheetId="35">[6]ANALISIS!#REF!</definedName>
    <definedName name="APU141.1" localSheetId="36">[6]ANALISIS!#REF!</definedName>
    <definedName name="APU141.1">[6]ANALISIS!#REF!</definedName>
    <definedName name="APU142.1" localSheetId="34">[6]ANALISIS!#REF!</definedName>
    <definedName name="APU142.1" localSheetId="35">[6]ANALISIS!#REF!</definedName>
    <definedName name="APU142.1" localSheetId="36">[6]ANALISIS!#REF!</definedName>
    <definedName name="APU142.1">[6]ANALISIS!#REF!</definedName>
    <definedName name="APU143.1" localSheetId="34">[6]ANALISIS!#REF!</definedName>
    <definedName name="APU143.1" localSheetId="35">[6]ANALISIS!#REF!</definedName>
    <definedName name="APU143.1" localSheetId="36">[6]ANALISIS!#REF!</definedName>
    <definedName name="APU143.1">[6]ANALISIS!#REF!</definedName>
    <definedName name="APU144.1" localSheetId="34">[6]ANALISIS!#REF!</definedName>
    <definedName name="APU144.1" localSheetId="35">[6]ANALISIS!#REF!</definedName>
    <definedName name="APU144.1" localSheetId="36">[6]ANALISIS!#REF!</definedName>
    <definedName name="APU144.1">[6]ANALISIS!#REF!</definedName>
    <definedName name="APU145.1" localSheetId="34">[6]ANALISIS!#REF!</definedName>
    <definedName name="APU145.1" localSheetId="35">[6]ANALISIS!#REF!</definedName>
    <definedName name="APU145.1" localSheetId="36">[6]ANALISIS!#REF!</definedName>
    <definedName name="APU145.1">[6]ANALISIS!#REF!</definedName>
    <definedName name="APU146.1" localSheetId="34">[6]ANALISIS!#REF!</definedName>
    <definedName name="APU146.1" localSheetId="35">[6]ANALISIS!#REF!</definedName>
    <definedName name="APU146.1" localSheetId="36">[6]ANALISIS!#REF!</definedName>
    <definedName name="APU146.1">[6]ANALISIS!#REF!</definedName>
    <definedName name="APU147.1" localSheetId="34">[6]ANALISIS!#REF!</definedName>
    <definedName name="APU147.1" localSheetId="35">[6]ANALISIS!#REF!</definedName>
    <definedName name="APU147.1" localSheetId="36">[6]ANALISIS!#REF!</definedName>
    <definedName name="APU147.1">[6]ANALISIS!#REF!</definedName>
    <definedName name="APU148.1" localSheetId="34">[6]ANALISIS!#REF!</definedName>
    <definedName name="APU148.1" localSheetId="35">[6]ANALISIS!#REF!</definedName>
    <definedName name="APU148.1" localSheetId="36">[6]ANALISIS!#REF!</definedName>
    <definedName name="APU148.1">[6]ANALISIS!#REF!</definedName>
    <definedName name="APU149.1" localSheetId="34">[6]ANALISIS!#REF!</definedName>
    <definedName name="APU149.1" localSheetId="35">[6]ANALISIS!#REF!</definedName>
    <definedName name="APU149.1" localSheetId="36">[6]ANALISIS!#REF!</definedName>
    <definedName name="APU149.1">[6]ANALISIS!#REF!</definedName>
    <definedName name="APU150.1" localSheetId="34">[6]ANALISIS!#REF!</definedName>
    <definedName name="APU150.1" localSheetId="35">[6]ANALISIS!#REF!</definedName>
    <definedName name="APU150.1" localSheetId="36">[6]ANALISIS!#REF!</definedName>
    <definedName name="APU150.1">[6]ANALISIS!#REF!</definedName>
    <definedName name="APU151.1" localSheetId="34">[6]ANALISIS!#REF!</definedName>
    <definedName name="APU151.1" localSheetId="35">[6]ANALISIS!#REF!</definedName>
    <definedName name="APU151.1" localSheetId="36">[6]ANALISIS!#REF!</definedName>
    <definedName name="APU151.1">[6]ANALISIS!#REF!</definedName>
    <definedName name="APU153.1" localSheetId="34">[6]ANALISIS!#REF!</definedName>
    <definedName name="APU153.1" localSheetId="35">[6]ANALISIS!#REF!</definedName>
    <definedName name="APU153.1" localSheetId="36">[6]ANALISIS!#REF!</definedName>
    <definedName name="APU153.1">[6]ANALISIS!#REF!</definedName>
    <definedName name="APU155.1" localSheetId="34">[6]ANALISIS!#REF!</definedName>
    <definedName name="APU155.1" localSheetId="35">[6]ANALISIS!#REF!</definedName>
    <definedName name="APU155.1" localSheetId="36">[6]ANALISIS!#REF!</definedName>
    <definedName name="APU155.1">[6]ANALISIS!#REF!</definedName>
    <definedName name="APU156.1" localSheetId="34">[6]ANALISIS!#REF!</definedName>
    <definedName name="APU156.1" localSheetId="35">[6]ANALISIS!#REF!</definedName>
    <definedName name="APU156.1" localSheetId="36">[6]ANALISIS!#REF!</definedName>
    <definedName name="APU156.1">[6]ANALISIS!#REF!</definedName>
    <definedName name="APU157.1" localSheetId="34">[6]ANALISIS!#REF!</definedName>
    <definedName name="APU157.1" localSheetId="35">[6]ANALISIS!#REF!</definedName>
    <definedName name="APU157.1" localSheetId="36">[6]ANALISIS!#REF!</definedName>
    <definedName name="APU157.1">[6]ANALISIS!#REF!</definedName>
    <definedName name="APU158.1" localSheetId="34">[6]ANALISIS!#REF!</definedName>
    <definedName name="APU158.1" localSheetId="35">[6]ANALISIS!#REF!</definedName>
    <definedName name="APU158.1" localSheetId="36">[6]ANALISIS!#REF!</definedName>
    <definedName name="APU158.1">[6]ANALISIS!#REF!</definedName>
    <definedName name="APU159.1" localSheetId="34">[6]ANALISIS!#REF!</definedName>
    <definedName name="APU159.1" localSheetId="35">[6]ANALISIS!#REF!</definedName>
    <definedName name="APU159.1" localSheetId="36">[6]ANALISIS!#REF!</definedName>
    <definedName name="APU159.1">[6]ANALISIS!#REF!</definedName>
    <definedName name="APU16.1" localSheetId="34">[6]ANALISIS!#REF!</definedName>
    <definedName name="APU16.1" localSheetId="35">[6]ANALISIS!#REF!</definedName>
    <definedName name="APU16.1" localSheetId="36">[6]ANALISIS!#REF!</definedName>
    <definedName name="APU16.1">[6]ANALISIS!#REF!</definedName>
    <definedName name="APU160.1" localSheetId="34">[6]ANALISIS!#REF!</definedName>
    <definedName name="APU160.1" localSheetId="35">[6]ANALISIS!#REF!</definedName>
    <definedName name="APU160.1" localSheetId="36">[6]ANALISIS!#REF!</definedName>
    <definedName name="APU160.1">[6]ANALISIS!#REF!</definedName>
    <definedName name="APU161.1" localSheetId="34">[6]ANALISIS!#REF!</definedName>
    <definedName name="APU161.1" localSheetId="35">[6]ANALISIS!#REF!</definedName>
    <definedName name="APU161.1" localSheetId="36">[6]ANALISIS!#REF!</definedName>
    <definedName name="APU161.1">[6]ANALISIS!#REF!</definedName>
    <definedName name="APU162.1" localSheetId="34">[6]ANALISIS!#REF!</definedName>
    <definedName name="APU162.1" localSheetId="35">[6]ANALISIS!#REF!</definedName>
    <definedName name="APU162.1" localSheetId="36">[6]ANALISIS!#REF!</definedName>
    <definedName name="APU162.1">[6]ANALISIS!#REF!</definedName>
    <definedName name="APU163.1" localSheetId="34">[6]ANALISIS!#REF!</definedName>
    <definedName name="APU163.1" localSheetId="35">[6]ANALISIS!#REF!</definedName>
    <definedName name="APU163.1" localSheetId="36">[6]ANALISIS!#REF!</definedName>
    <definedName name="APU163.1">[6]ANALISIS!#REF!</definedName>
    <definedName name="APU164.1" localSheetId="34">[6]ANALISIS!#REF!</definedName>
    <definedName name="APU164.1" localSheetId="35">[6]ANALISIS!#REF!</definedName>
    <definedName name="APU164.1" localSheetId="36">[6]ANALISIS!#REF!</definedName>
    <definedName name="APU164.1">[6]ANALISIS!#REF!</definedName>
    <definedName name="APU165.1" localSheetId="34">[6]ANALISIS!#REF!</definedName>
    <definedName name="APU165.1" localSheetId="35">[6]ANALISIS!#REF!</definedName>
    <definedName name="APU165.1" localSheetId="36">[6]ANALISIS!#REF!</definedName>
    <definedName name="APU165.1">[6]ANALISIS!#REF!</definedName>
    <definedName name="APU166.1" localSheetId="34">[6]ANALISIS!#REF!</definedName>
    <definedName name="APU166.1" localSheetId="35">[6]ANALISIS!#REF!</definedName>
    <definedName name="APU166.1" localSheetId="36">[6]ANALISIS!#REF!</definedName>
    <definedName name="APU166.1">[6]ANALISIS!#REF!</definedName>
    <definedName name="APU168.1" localSheetId="34">[6]ANALISIS!#REF!</definedName>
    <definedName name="APU168.1" localSheetId="35">[6]ANALISIS!#REF!</definedName>
    <definedName name="APU168.1" localSheetId="36">[6]ANALISIS!#REF!</definedName>
    <definedName name="APU168.1">[6]ANALISIS!#REF!</definedName>
    <definedName name="APU169.1" localSheetId="34">[6]ANALISIS!#REF!</definedName>
    <definedName name="APU169.1" localSheetId="35">[6]ANALISIS!#REF!</definedName>
    <definedName name="APU169.1" localSheetId="36">[6]ANALISIS!#REF!</definedName>
    <definedName name="APU169.1">[6]ANALISIS!#REF!</definedName>
    <definedName name="APU17.1" localSheetId="34">[6]ANALISIS!#REF!</definedName>
    <definedName name="APU17.1" localSheetId="35">[6]ANALISIS!#REF!</definedName>
    <definedName name="APU17.1" localSheetId="36">[6]ANALISIS!#REF!</definedName>
    <definedName name="APU17.1">[6]ANALISIS!#REF!</definedName>
    <definedName name="APU176.1" localSheetId="34">[6]ANALISIS!#REF!</definedName>
    <definedName name="APU176.1" localSheetId="35">[6]ANALISIS!#REF!</definedName>
    <definedName name="APU176.1" localSheetId="36">[6]ANALISIS!#REF!</definedName>
    <definedName name="APU176.1">[6]ANALISIS!#REF!</definedName>
    <definedName name="APU177.1" localSheetId="34">[6]ANALISIS!#REF!</definedName>
    <definedName name="APU177.1" localSheetId="35">[6]ANALISIS!#REF!</definedName>
    <definedName name="APU177.1" localSheetId="36">[6]ANALISIS!#REF!</definedName>
    <definedName name="APU177.1">[6]ANALISIS!#REF!</definedName>
    <definedName name="APU178.1" localSheetId="34">[6]ANALISIS!#REF!</definedName>
    <definedName name="APU178.1" localSheetId="35">[6]ANALISIS!#REF!</definedName>
    <definedName name="APU178.1" localSheetId="36">[6]ANALISIS!#REF!</definedName>
    <definedName name="APU178.1">[6]ANALISIS!#REF!</definedName>
    <definedName name="APU18.1" localSheetId="34">[6]ANALISIS!#REF!</definedName>
    <definedName name="APU18.1" localSheetId="35">[6]ANALISIS!#REF!</definedName>
    <definedName name="APU18.1" localSheetId="36">[6]ANALISIS!#REF!</definedName>
    <definedName name="APU18.1">[6]ANALISIS!#REF!</definedName>
    <definedName name="APU183.1" localSheetId="34">[6]ANALISIS!#REF!</definedName>
    <definedName name="APU183.1" localSheetId="35">[6]ANALISIS!#REF!</definedName>
    <definedName name="APU183.1" localSheetId="36">[6]ANALISIS!#REF!</definedName>
    <definedName name="APU183.1">[6]ANALISIS!#REF!</definedName>
    <definedName name="APU184.1" localSheetId="34">[6]ANALISIS!#REF!</definedName>
    <definedName name="APU184.1" localSheetId="35">[6]ANALISIS!#REF!</definedName>
    <definedName name="APU184.1" localSheetId="36">[6]ANALISIS!#REF!</definedName>
    <definedName name="APU184.1">[6]ANALISIS!#REF!</definedName>
    <definedName name="APU186.1" localSheetId="34">[6]ANALISIS!#REF!</definedName>
    <definedName name="APU186.1" localSheetId="35">[6]ANALISIS!#REF!</definedName>
    <definedName name="APU186.1" localSheetId="36">[6]ANALISIS!#REF!</definedName>
    <definedName name="APU186.1">[6]ANALISIS!#REF!</definedName>
    <definedName name="APU187.1" localSheetId="34">[6]ANALISIS!#REF!</definedName>
    <definedName name="APU187.1" localSheetId="35">[6]ANALISIS!#REF!</definedName>
    <definedName name="APU187.1" localSheetId="36">[6]ANALISIS!#REF!</definedName>
    <definedName name="APU187.1">[6]ANALISIS!#REF!</definedName>
    <definedName name="APU188.1" localSheetId="34">[6]ANALISIS!#REF!</definedName>
    <definedName name="APU188.1" localSheetId="35">[6]ANALISIS!#REF!</definedName>
    <definedName name="APU188.1" localSheetId="36">[6]ANALISIS!#REF!</definedName>
    <definedName name="APU188.1">[6]ANALISIS!#REF!</definedName>
    <definedName name="APU191.1" localSheetId="34">[6]ANALISIS!#REF!</definedName>
    <definedName name="APU191.1" localSheetId="35">[6]ANALISIS!#REF!</definedName>
    <definedName name="APU191.1" localSheetId="36">[6]ANALISIS!#REF!</definedName>
    <definedName name="APU191.1">[6]ANALISIS!#REF!</definedName>
    <definedName name="apu192.1" localSheetId="34">[6]ANALISIS!#REF!</definedName>
    <definedName name="apu192.1" localSheetId="35">[6]ANALISIS!#REF!</definedName>
    <definedName name="apu192.1" localSheetId="36">[6]ANALISIS!#REF!</definedName>
    <definedName name="apu192.1">[6]ANALISIS!#REF!</definedName>
    <definedName name="APU194.1" localSheetId="34">[6]ANALISIS!#REF!</definedName>
    <definedName name="APU194.1" localSheetId="35">[6]ANALISIS!#REF!</definedName>
    <definedName name="APU194.1" localSheetId="36">[6]ANALISIS!#REF!</definedName>
    <definedName name="APU194.1">[6]ANALISIS!#REF!</definedName>
    <definedName name="APU195.1" localSheetId="34">[6]ANALISIS!#REF!</definedName>
    <definedName name="APU195.1" localSheetId="35">[6]ANALISIS!#REF!</definedName>
    <definedName name="APU195.1" localSheetId="36">[6]ANALISIS!#REF!</definedName>
    <definedName name="APU195.1">[6]ANALISIS!#REF!</definedName>
    <definedName name="APU196.1" localSheetId="34">[6]ANALISIS!#REF!</definedName>
    <definedName name="APU196.1" localSheetId="35">[6]ANALISIS!#REF!</definedName>
    <definedName name="APU196.1" localSheetId="36">[6]ANALISIS!#REF!</definedName>
    <definedName name="APU196.1">[6]ANALISIS!#REF!</definedName>
    <definedName name="APU197.1" localSheetId="34">[6]ANALISIS!#REF!</definedName>
    <definedName name="APU197.1" localSheetId="35">[6]ANALISIS!#REF!</definedName>
    <definedName name="APU197.1" localSheetId="36">[6]ANALISIS!#REF!</definedName>
    <definedName name="APU197.1">[6]ANALISIS!#REF!</definedName>
    <definedName name="APU198.1" localSheetId="34">[6]ANALISIS!#REF!</definedName>
    <definedName name="APU198.1" localSheetId="35">[6]ANALISIS!#REF!</definedName>
    <definedName name="APU198.1" localSheetId="36">[6]ANALISIS!#REF!</definedName>
    <definedName name="APU198.1">[6]ANALISIS!#REF!</definedName>
    <definedName name="APU199.1" localSheetId="34">[6]ANALISIS!#REF!</definedName>
    <definedName name="APU199.1" localSheetId="35">[6]ANALISIS!#REF!</definedName>
    <definedName name="APU199.1" localSheetId="36">[6]ANALISIS!#REF!</definedName>
    <definedName name="APU199.1">[6]ANALISIS!#REF!</definedName>
    <definedName name="APU20.1" localSheetId="34">[6]ANALISIS!#REF!</definedName>
    <definedName name="APU20.1" localSheetId="35">[6]ANALISIS!#REF!</definedName>
    <definedName name="APU20.1" localSheetId="36">[6]ANALISIS!#REF!</definedName>
    <definedName name="APU20.1">[6]ANALISIS!#REF!</definedName>
    <definedName name="APU200.1" localSheetId="34">[6]ANALISIS!#REF!</definedName>
    <definedName name="APU200.1" localSheetId="35">[6]ANALISIS!#REF!</definedName>
    <definedName name="APU200.1" localSheetId="36">[6]ANALISIS!#REF!</definedName>
    <definedName name="APU200.1">[6]ANALISIS!#REF!</definedName>
    <definedName name="APU201.1" localSheetId="34">[6]ANALISIS!#REF!</definedName>
    <definedName name="APU201.1" localSheetId="35">[6]ANALISIS!#REF!</definedName>
    <definedName name="APU201.1" localSheetId="36">[6]ANALISIS!#REF!</definedName>
    <definedName name="APU201.1">[6]ANALISIS!#REF!</definedName>
    <definedName name="APU202.1" localSheetId="34">[6]ANALISIS!#REF!</definedName>
    <definedName name="APU202.1" localSheetId="35">[6]ANALISIS!#REF!</definedName>
    <definedName name="APU202.1" localSheetId="36">[6]ANALISIS!#REF!</definedName>
    <definedName name="APU202.1">[6]ANALISIS!#REF!</definedName>
    <definedName name="APU203.1" localSheetId="34">[6]ANALISIS!#REF!</definedName>
    <definedName name="APU203.1" localSheetId="35">[6]ANALISIS!#REF!</definedName>
    <definedName name="APU203.1" localSheetId="36">[6]ANALISIS!#REF!</definedName>
    <definedName name="APU203.1">[6]ANALISIS!#REF!</definedName>
    <definedName name="APU204.1" localSheetId="34">[6]ANALISIS!#REF!</definedName>
    <definedName name="APU204.1" localSheetId="35">[6]ANALISIS!#REF!</definedName>
    <definedName name="APU204.1" localSheetId="36">[6]ANALISIS!#REF!</definedName>
    <definedName name="APU204.1">[6]ANALISIS!#REF!</definedName>
    <definedName name="APU205.1" localSheetId="34">[6]ANALISIS!#REF!</definedName>
    <definedName name="APU205.1" localSheetId="35">[6]ANALISIS!#REF!</definedName>
    <definedName name="APU205.1" localSheetId="36">[6]ANALISIS!#REF!</definedName>
    <definedName name="APU205.1">[6]ANALISIS!#REF!</definedName>
    <definedName name="APU206.1" localSheetId="34">[6]ANALISIS!#REF!</definedName>
    <definedName name="APU206.1" localSheetId="35">[6]ANALISIS!#REF!</definedName>
    <definedName name="APU206.1" localSheetId="36">[6]ANALISIS!#REF!</definedName>
    <definedName name="APU206.1">[6]ANALISIS!#REF!</definedName>
    <definedName name="APU207.1" localSheetId="34">[6]ANALISIS!#REF!</definedName>
    <definedName name="APU207.1" localSheetId="35">[6]ANALISIS!#REF!</definedName>
    <definedName name="APU207.1" localSheetId="36">[6]ANALISIS!#REF!</definedName>
    <definedName name="APU207.1">[6]ANALISIS!#REF!</definedName>
    <definedName name="APU208.1" localSheetId="34">[6]ANALISIS!#REF!</definedName>
    <definedName name="APU208.1" localSheetId="35">[6]ANALISIS!#REF!</definedName>
    <definedName name="APU208.1" localSheetId="36">[6]ANALISIS!#REF!</definedName>
    <definedName name="APU208.1">[6]ANALISIS!#REF!</definedName>
    <definedName name="APU21.1" localSheetId="34">[6]ANALISIS!#REF!</definedName>
    <definedName name="APU21.1" localSheetId="35">[6]ANALISIS!#REF!</definedName>
    <definedName name="APU21.1" localSheetId="36">[6]ANALISIS!#REF!</definedName>
    <definedName name="APU21.1">[6]ANALISIS!#REF!</definedName>
    <definedName name="APU22.1" localSheetId="34">[6]ANALISIS!#REF!</definedName>
    <definedName name="APU22.1" localSheetId="35">[6]ANALISIS!#REF!</definedName>
    <definedName name="APU22.1" localSheetId="36">[6]ANALISIS!#REF!</definedName>
    <definedName name="APU22.1">[6]ANALISIS!#REF!</definedName>
    <definedName name="APU23.1" localSheetId="34">[6]ANALISIS!#REF!</definedName>
    <definedName name="APU23.1" localSheetId="35">[6]ANALISIS!#REF!</definedName>
    <definedName name="APU23.1" localSheetId="36">[6]ANALISIS!#REF!</definedName>
    <definedName name="APU23.1">[6]ANALISIS!#REF!</definedName>
    <definedName name="APU24.1" localSheetId="34">[6]ANALISIS!#REF!</definedName>
    <definedName name="APU24.1" localSheetId="35">[6]ANALISIS!#REF!</definedName>
    <definedName name="APU24.1" localSheetId="36">[6]ANALISIS!#REF!</definedName>
    <definedName name="APU24.1">[6]ANALISIS!#REF!</definedName>
    <definedName name="APU25.1" localSheetId="34">[6]ANALISIS!#REF!</definedName>
    <definedName name="APU25.1" localSheetId="35">[6]ANALISIS!#REF!</definedName>
    <definedName name="APU25.1" localSheetId="36">[6]ANALISIS!#REF!</definedName>
    <definedName name="APU25.1">[6]ANALISIS!#REF!</definedName>
    <definedName name="APU27.1" localSheetId="34">[6]ANALISIS!#REF!</definedName>
    <definedName name="APU27.1" localSheetId="35">[6]ANALISIS!#REF!</definedName>
    <definedName name="APU27.1" localSheetId="36">[6]ANALISIS!#REF!</definedName>
    <definedName name="APU27.1">[6]ANALISIS!#REF!</definedName>
    <definedName name="APU28.1" localSheetId="34">[6]ANALISIS!#REF!</definedName>
    <definedName name="APU28.1" localSheetId="35">[6]ANALISIS!#REF!</definedName>
    <definedName name="APU28.1" localSheetId="36">[6]ANALISIS!#REF!</definedName>
    <definedName name="APU28.1">[6]ANALISIS!#REF!</definedName>
    <definedName name="APU29.1" localSheetId="34">[6]ANALISIS!#REF!</definedName>
    <definedName name="APU29.1" localSheetId="35">[6]ANALISIS!#REF!</definedName>
    <definedName name="APU29.1" localSheetId="36">[6]ANALISIS!#REF!</definedName>
    <definedName name="APU29.1">[6]ANALISIS!#REF!</definedName>
    <definedName name="APU30.1" localSheetId="34">[6]ANALISIS!#REF!</definedName>
    <definedName name="APU30.1" localSheetId="35">[6]ANALISIS!#REF!</definedName>
    <definedName name="APU30.1" localSheetId="36">[6]ANALISIS!#REF!</definedName>
    <definedName name="APU30.1">[6]ANALISIS!#REF!</definedName>
    <definedName name="APU33.1" localSheetId="34">[6]ANALISIS!#REF!</definedName>
    <definedName name="APU33.1" localSheetId="35">[6]ANALISIS!#REF!</definedName>
    <definedName name="APU33.1" localSheetId="36">[6]ANALISIS!#REF!</definedName>
    <definedName name="APU33.1">[6]ANALISIS!#REF!</definedName>
    <definedName name="APU34.1" localSheetId="34">[6]ANALISIS!#REF!</definedName>
    <definedName name="APU34.1" localSheetId="35">[6]ANALISIS!#REF!</definedName>
    <definedName name="APU34.1" localSheetId="36">[6]ANALISIS!#REF!</definedName>
    <definedName name="APU34.1">[6]ANALISIS!#REF!</definedName>
    <definedName name="APU36.1" localSheetId="34">[6]ANALISIS!#REF!</definedName>
    <definedName name="APU36.1" localSheetId="35">[6]ANALISIS!#REF!</definedName>
    <definedName name="APU36.1" localSheetId="36">[6]ANALISIS!#REF!</definedName>
    <definedName name="APU36.1">[6]ANALISIS!#REF!</definedName>
    <definedName name="APU37.1" localSheetId="34">[6]ANALISIS!#REF!</definedName>
    <definedName name="APU37.1" localSheetId="35">[6]ANALISIS!#REF!</definedName>
    <definedName name="APU37.1" localSheetId="36">[6]ANALISIS!#REF!</definedName>
    <definedName name="APU37.1">[6]ANALISIS!#REF!</definedName>
    <definedName name="APU39.1" localSheetId="34">[6]ANALISIS!#REF!</definedName>
    <definedName name="APU39.1" localSheetId="35">[6]ANALISIS!#REF!</definedName>
    <definedName name="APU39.1" localSheetId="36">[6]ANALISIS!#REF!</definedName>
    <definedName name="APU39.1">[6]ANALISIS!#REF!</definedName>
    <definedName name="APU4.1" localSheetId="34">[6]ANALISIS!#REF!</definedName>
    <definedName name="APU4.1" localSheetId="35">[6]ANALISIS!#REF!</definedName>
    <definedName name="APU4.1" localSheetId="36">[6]ANALISIS!#REF!</definedName>
    <definedName name="APU4.1">[6]ANALISIS!#REF!</definedName>
    <definedName name="APU40.1" localSheetId="34">[6]ANALISIS!#REF!</definedName>
    <definedName name="APU40.1" localSheetId="35">[6]ANALISIS!#REF!</definedName>
    <definedName name="APU40.1" localSheetId="36">[6]ANALISIS!#REF!</definedName>
    <definedName name="APU40.1">[6]ANALISIS!#REF!</definedName>
    <definedName name="APU41.1" localSheetId="34">[6]ANALISIS!#REF!</definedName>
    <definedName name="APU41.1" localSheetId="35">[6]ANALISIS!#REF!</definedName>
    <definedName name="APU41.1" localSheetId="36">[6]ANALISIS!#REF!</definedName>
    <definedName name="APU41.1">[6]ANALISIS!#REF!</definedName>
    <definedName name="APU42.1" localSheetId="34">[6]ANALISIS!#REF!</definedName>
    <definedName name="APU42.1" localSheetId="35">[6]ANALISIS!#REF!</definedName>
    <definedName name="APU42.1" localSheetId="36">[6]ANALISIS!#REF!</definedName>
    <definedName name="APU42.1">[6]ANALISIS!#REF!</definedName>
    <definedName name="APU43.1" localSheetId="34">[6]ANALISIS!#REF!</definedName>
    <definedName name="APU43.1" localSheetId="35">[6]ANALISIS!#REF!</definedName>
    <definedName name="APU43.1" localSheetId="36">[6]ANALISIS!#REF!</definedName>
    <definedName name="APU43.1">[6]ANALISIS!#REF!</definedName>
    <definedName name="APU44.1" localSheetId="34">[6]ANALISIS!#REF!</definedName>
    <definedName name="APU44.1" localSheetId="35">[6]ANALISIS!#REF!</definedName>
    <definedName name="APU44.1" localSheetId="36">[6]ANALISIS!#REF!</definedName>
    <definedName name="APU44.1">[6]ANALISIS!#REF!</definedName>
    <definedName name="APU45.1" localSheetId="34">[6]ANALISIS!#REF!</definedName>
    <definedName name="APU45.1" localSheetId="35">[6]ANALISIS!#REF!</definedName>
    <definedName name="APU45.1" localSheetId="36">[6]ANALISIS!#REF!</definedName>
    <definedName name="APU45.1">[6]ANALISIS!#REF!</definedName>
    <definedName name="APU46.1" localSheetId="34">[6]ANALISIS!#REF!</definedName>
    <definedName name="APU46.1" localSheetId="35">[6]ANALISIS!#REF!</definedName>
    <definedName name="APU46.1" localSheetId="36">[6]ANALISIS!#REF!</definedName>
    <definedName name="APU46.1">[6]ANALISIS!#REF!</definedName>
    <definedName name="APU48.1" localSheetId="34">[6]ANALISIS!#REF!</definedName>
    <definedName name="APU48.1" localSheetId="35">[6]ANALISIS!#REF!</definedName>
    <definedName name="APU48.1" localSheetId="36">[6]ANALISIS!#REF!</definedName>
    <definedName name="APU48.1">[6]ANALISIS!#REF!</definedName>
    <definedName name="APU49.1" localSheetId="34">[6]ANALISIS!#REF!</definedName>
    <definedName name="APU49.1" localSheetId="35">[6]ANALISIS!#REF!</definedName>
    <definedName name="APU49.1" localSheetId="36">[6]ANALISIS!#REF!</definedName>
    <definedName name="APU49.1">[6]ANALISIS!#REF!</definedName>
    <definedName name="APU5.1" localSheetId="34">[6]ANALISIS!#REF!</definedName>
    <definedName name="APU5.1" localSheetId="35">[6]ANALISIS!#REF!</definedName>
    <definedName name="APU5.1" localSheetId="36">[6]ANALISIS!#REF!</definedName>
    <definedName name="APU5.1">[6]ANALISIS!#REF!</definedName>
    <definedName name="APU50.1" localSheetId="34">[6]ANALISIS!#REF!</definedName>
    <definedName name="APU50.1" localSheetId="35">[6]ANALISIS!#REF!</definedName>
    <definedName name="APU50.1" localSheetId="36">[6]ANALISIS!#REF!</definedName>
    <definedName name="APU50.1">[6]ANALISIS!#REF!</definedName>
    <definedName name="APU52.1" localSheetId="34">[6]ANALISIS!#REF!</definedName>
    <definedName name="APU52.1" localSheetId="35">[6]ANALISIS!#REF!</definedName>
    <definedName name="APU52.1" localSheetId="36">[6]ANALISIS!#REF!</definedName>
    <definedName name="APU52.1">[6]ANALISIS!#REF!</definedName>
    <definedName name="APU53.1" localSheetId="34">[6]ANALISIS!#REF!</definedName>
    <definedName name="APU53.1" localSheetId="35">[6]ANALISIS!#REF!</definedName>
    <definedName name="APU53.1" localSheetId="36">[6]ANALISIS!#REF!</definedName>
    <definedName name="APU53.1">[6]ANALISIS!#REF!</definedName>
    <definedName name="APU54.1" localSheetId="34">[6]ANALISIS!#REF!</definedName>
    <definedName name="APU54.1" localSheetId="35">[6]ANALISIS!#REF!</definedName>
    <definedName name="APU54.1" localSheetId="36">[6]ANALISIS!#REF!</definedName>
    <definedName name="APU54.1">[6]ANALISIS!#REF!</definedName>
    <definedName name="APU58.1" localSheetId="34">[6]ANALISIS!#REF!</definedName>
    <definedName name="APU58.1" localSheetId="35">[6]ANALISIS!#REF!</definedName>
    <definedName name="APU58.1" localSheetId="36">[6]ANALISIS!#REF!</definedName>
    <definedName name="APU58.1">[6]ANALISIS!#REF!</definedName>
    <definedName name="APU6.1" localSheetId="34">[6]ANALISIS!#REF!</definedName>
    <definedName name="APU6.1" localSheetId="35">[6]ANALISIS!#REF!</definedName>
    <definedName name="APU6.1" localSheetId="36">[6]ANALISIS!#REF!</definedName>
    <definedName name="APU6.1">[6]ANALISIS!#REF!</definedName>
    <definedName name="APU66.1" localSheetId="34">[6]ANALISIS!#REF!</definedName>
    <definedName name="APU66.1" localSheetId="35">[6]ANALISIS!#REF!</definedName>
    <definedName name="APU66.1" localSheetId="36">[6]ANALISIS!#REF!</definedName>
    <definedName name="APU66.1">[6]ANALISIS!#REF!</definedName>
    <definedName name="APU68.1" localSheetId="34">[6]ANALISIS!#REF!</definedName>
    <definedName name="APU68.1" localSheetId="35">[6]ANALISIS!#REF!</definedName>
    <definedName name="APU68.1" localSheetId="36">[6]ANALISIS!#REF!</definedName>
    <definedName name="APU68.1">[6]ANALISIS!#REF!</definedName>
    <definedName name="APU69.1" localSheetId="34">[6]ANALISIS!#REF!</definedName>
    <definedName name="APU69.1" localSheetId="35">[6]ANALISIS!#REF!</definedName>
    <definedName name="APU69.1" localSheetId="36">[6]ANALISIS!#REF!</definedName>
    <definedName name="APU69.1">[6]ANALISIS!#REF!</definedName>
    <definedName name="APU7.1" localSheetId="34">[6]ANALISIS!#REF!</definedName>
    <definedName name="APU7.1" localSheetId="35">[6]ANALISIS!#REF!</definedName>
    <definedName name="APU7.1" localSheetId="36">[6]ANALISIS!#REF!</definedName>
    <definedName name="APU7.1">[6]ANALISIS!#REF!</definedName>
    <definedName name="APU72.1" localSheetId="34">[6]ANALISIS!#REF!</definedName>
    <definedName name="APU72.1" localSheetId="35">[6]ANALISIS!#REF!</definedName>
    <definedName name="APU72.1" localSheetId="36">[6]ANALISIS!#REF!</definedName>
    <definedName name="APU72.1">[6]ANALISIS!#REF!</definedName>
    <definedName name="APU73.1" localSheetId="34">[6]ANALISIS!#REF!</definedName>
    <definedName name="APU73.1" localSheetId="35">[6]ANALISIS!#REF!</definedName>
    <definedName name="APU73.1" localSheetId="36">[6]ANALISIS!#REF!</definedName>
    <definedName name="APU73.1">[6]ANALISIS!#REF!</definedName>
    <definedName name="APU74.1" localSheetId="34">[6]ANALISIS!#REF!</definedName>
    <definedName name="APU74.1" localSheetId="35">[6]ANALISIS!#REF!</definedName>
    <definedName name="APU74.1" localSheetId="36">[6]ANALISIS!#REF!</definedName>
    <definedName name="APU74.1">[6]ANALISIS!#REF!</definedName>
    <definedName name="APU75.1" localSheetId="34">[6]ANALISIS!#REF!</definedName>
    <definedName name="APU75.1" localSheetId="35">[6]ANALISIS!#REF!</definedName>
    <definedName name="APU75.1" localSheetId="36">[6]ANALISIS!#REF!</definedName>
    <definedName name="APU75.1">[6]ANALISIS!#REF!</definedName>
    <definedName name="APU77.1" localSheetId="34">[6]ANALISIS!#REF!</definedName>
    <definedName name="APU77.1" localSheetId="35">[6]ANALISIS!#REF!</definedName>
    <definedName name="APU77.1" localSheetId="36">[6]ANALISIS!#REF!</definedName>
    <definedName name="APU77.1">[6]ANALISIS!#REF!</definedName>
    <definedName name="APU78.1" localSheetId="34">[6]ANALISIS!#REF!</definedName>
    <definedName name="APU78.1" localSheetId="35">[6]ANALISIS!#REF!</definedName>
    <definedName name="APU78.1" localSheetId="36">[6]ANALISIS!#REF!</definedName>
    <definedName name="APU78.1">[6]ANALISIS!#REF!</definedName>
    <definedName name="APU79.1" localSheetId="34">[6]ANALISIS!#REF!</definedName>
    <definedName name="APU79.1" localSheetId="35">[6]ANALISIS!#REF!</definedName>
    <definedName name="APU79.1" localSheetId="36">[6]ANALISIS!#REF!</definedName>
    <definedName name="APU79.1">[6]ANALISIS!#REF!</definedName>
    <definedName name="APU80.1" localSheetId="34">[6]ANALISIS!#REF!</definedName>
    <definedName name="APU80.1" localSheetId="35">[6]ANALISIS!#REF!</definedName>
    <definedName name="APU80.1" localSheetId="36">[6]ANALISIS!#REF!</definedName>
    <definedName name="APU80.1">[6]ANALISIS!#REF!</definedName>
    <definedName name="APU81.1" localSheetId="34">[6]ANALISIS!#REF!</definedName>
    <definedName name="APU81.1" localSheetId="35">[6]ANALISIS!#REF!</definedName>
    <definedName name="APU81.1" localSheetId="36">[6]ANALISIS!#REF!</definedName>
    <definedName name="APU81.1">[6]ANALISIS!#REF!</definedName>
    <definedName name="APU82.1" localSheetId="34">[6]ANALISIS!#REF!</definedName>
    <definedName name="APU82.1" localSheetId="35">[6]ANALISIS!#REF!</definedName>
    <definedName name="APU82.1" localSheetId="36">[6]ANALISIS!#REF!</definedName>
    <definedName name="APU82.1">[6]ANALISIS!#REF!</definedName>
    <definedName name="APU83.1" localSheetId="34">[6]ANALISIS!#REF!</definedName>
    <definedName name="APU83.1" localSheetId="35">[6]ANALISIS!#REF!</definedName>
    <definedName name="APU83.1" localSheetId="36">[6]ANALISIS!#REF!</definedName>
    <definedName name="APU83.1">[6]ANALISIS!#REF!</definedName>
    <definedName name="APU84.1" localSheetId="34">[6]ANALISIS!#REF!</definedName>
    <definedName name="APU84.1" localSheetId="35">[6]ANALISIS!#REF!</definedName>
    <definedName name="APU84.1" localSheetId="36">[6]ANALISIS!#REF!</definedName>
    <definedName name="APU84.1">[6]ANALISIS!#REF!</definedName>
    <definedName name="APU86.1" localSheetId="34">[6]ANALISIS!#REF!</definedName>
    <definedName name="APU86.1" localSheetId="35">[6]ANALISIS!#REF!</definedName>
    <definedName name="APU86.1" localSheetId="36">[6]ANALISIS!#REF!</definedName>
    <definedName name="APU86.1">[6]ANALISIS!#REF!</definedName>
    <definedName name="APU89.1" localSheetId="34">[6]ANALISIS!#REF!</definedName>
    <definedName name="APU89.1" localSheetId="35">[6]ANALISIS!#REF!</definedName>
    <definedName name="APU89.1" localSheetId="36">[6]ANALISIS!#REF!</definedName>
    <definedName name="APU89.1">[6]ANALISIS!#REF!</definedName>
    <definedName name="APU9.1" localSheetId="34">[6]ANALISIS!#REF!</definedName>
    <definedName name="APU9.1" localSheetId="35">[6]ANALISIS!#REF!</definedName>
    <definedName name="APU9.1" localSheetId="36">[6]ANALISIS!#REF!</definedName>
    <definedName name="APU9.1">[6]ANALISIS!#REF!</definedName>
    <definedName name="APU91.1" localSheetId="34">[6]ANALISIS!#REF!</definedName>
    <definedName name="APU91.1" localSheetId="35">[6]ANALISIS!#REF!</definedName>
    <definedName name="APU91.1" localSheetId="36">[6]ANALISIS!#REF!</definedName>
    <definedName name="APU91.1">[6]ANALISIS!#REF!</definedName>
    <definedName name="APU92.1" localSheetId="34">[6]ANALISIS!#REF!</definedName>
    <definedName name="APU92.1" localSheetId="35">[6]ANALISIS!#REF!</definedName>
    <definedName name="APU92.1" localSheetId="36">[6]ANALISIS!#REF!</definedName>
    <definedName name="APU92.1">[6]ANALISIS!#REF!</definedName>
    <definedName name="APU94.1" localSheetId="34">[6]ANALISIS!#REF!</definedName>
    <definedName name="APU94.1" localSheetId="35">[6]ANALISIS!#REF!</definedName>
    <definedName name="APU94.1" localSheetId="36">[6]ANALISIS!#REF!</definedName>
    <definedName name="APU94.1">[6]ANALISIS!#REF!</definedName>
    <definedName name="APU95.1" localSheetId="34">[6]ANALISIS!#REF!</definedName>
    <definedName name="APU95.1" localSheetId="35">[6]ANALISIS!#REF!</definedName>
    <definedName name="APU95.1" localSheetId="36">[6]ANALISIS!#REF!</definedName>
    <definedName name="APU95.1">[6]ANALISIS!#REF!</definedName>
    <definedName name="APUS">[24]APUS.LIST!$A$1:$D$422</definedName>
    <definedName name="aqaq" hidden="1">{"TAB1",#N/A,TRUE,"GENERAL";"TAB2",#N/A,TRUE,"GENERAL";"TAB3",#N/A,TRUE,"GENERAL";"TAB4",#N/A,TRUE,"GENERAL";"TAB5",#N/A,TRUE,"GENERAL"}</definedName>
    <definedName name="area" localSheetId="34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area" localSheetId="35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area" localSheetId="36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area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_xlnm.Extract">#REF!</definedName>
    <definedName name="_xlnm.Print_Area" localSheetId="1">'1.1'!$A$1:$M$44</definedName>
    <definedName name="_xlnm.Print_Area" localSheetId="2">'1.2'!$A$1:$M$44</definedName>
    <definedName name="_xlnm.Print_Area" localSheetId="3">'1.4'!$A$1:$M$44</definedName>
    <definedName name="_xlnm.Print_Area" localSheetId="4">'1.5'!$A$1:$M$44</definedName>
    <definedName name="_xlnm.Print_Area" localSheetId="5">'1.6'!$A$1:$M$44</definedName>
    <definedName name="_xlnm.Print_Area" localSheetId="6">'2.1'!$A$1:$M$44</definedName>
    <definedName name="_xlnm.Print_Area" localSheetId="7">'2.2'!$A$1:$M$44</definedName>
    <definedName name="_xlnm.Print_Area" localSheetId="8">'2.3'!$A$1:$M$44</definedName>
    <definedName name="_xlnm.Print_Area" localSheetId="9">'2.4'!$A$1:$M$44</definedName>
    <definedName name="_xlnm.Print_Area" localSheetId="10">'2.5'!$A$1:$M$44</definedName>
    <definedName name="_xlnm.Print_Area" localSheetId="11">'2.6'!$A$1:$M$44</definedName>
    <definedName name="_xlnm.Print_Area" localSheetId="12">'3.1'!$A$1:$M$44</definedName>
    <definedName name="_xlnm.Print_Area" localSheetId="13">'3.2'!$A$1:$M$44</definedName>
    <definedName name="_xlnm.Print_Area" localSheetId="14">'3.3'!$A$1:$M$44</definedName>
    <definedName name="_xlnm.Print_Area" localSheetId="15">'3.4'!$A$1:$M$44</definedName>
    <definedName name="_xlnm.Print_Area" localSheetId="16">'3.5'!$A$1:$M$44</definedName>
    <definedName name="_xlnm.Print_Area" localSheetId="17">'3.6'!$A$1:$M$44</definedName>
    <definedName name="_xlnm.Print_Area" localSheetId="18">'4.5'!$A$1:$M$44</definedName>
    <definedName name="_xlnm.Print_Area" localSheetId="19">'4.6'!$A$1:$M$44</definedName>
    <definedName name="_xlnm.Print_Area" localSheetId="20">'5.1'!$A$1:$M$44</definedName>
    <definedName name="_xlnm.Print_Area" localSheetId="21">'5.2'!$A$1:$M$44</definedName>
    <definedName name="_xlnm.Print_Area" localSheetId="22">'5.3'!$A$1:$M$44</definedName>
    <definedName name="_xlnm.Print_Area" localSheetId="23">'5.4'!$A$1:$M$44</definedName>
    <definedName name="_xlnm.Print_Area" localSheetId="24">'5.5'!$A$1:$M$44</definedName>
    <definedName name="_xlnm.Print_Area" localSheetId="25">'5.6'!$A$1:$M$44</definedName>
    <definedName name="_xlnm.Print_Area" localSheetId="26">'6.2'!$A$1:$M$44</definedName>
    <definedName name="_xlnm.Print_Area" localSheetId="27">'6.3'!$A$1:$M$44</definedName>
    <definedName name="_xlnm.Print_Area" localSheetId="28">'6.4'!$A$1:$M$44</definedName>
    <definedName name="_xlnm.Print_Area" localSheetId="29">'6.5'!$A$1:$M$44</definedName>
    <definedName name="_xlnm.Print_Area" localSheetId="30">'6.6'!$A$1:$M$44</definedName>
    <definedName name="_xlnm.Print_Area" localSheetId="32">'ANALISIS AIU '!$B$1:$F$48</definedName>
    <definedName name="_xlnm.Print_Area" localSheetId="38">'APU CAP 1 ITEM-1.1'!$B$1:$H$59</definedName>
    <definedName name="_xlnm.Print_Area" localSheetId="39">'APU CAP 1 ITEM-1.2'!$B$1:$H$59</definedName>
    <definedName name="_xlnm.Print_Area" localSheetId="40">'APU CAP 1 ITEM-1.4'!$B$1:$H$51</definedName>
    <definedName name="_xlnm.Print_Area" localSheetId="41">'APU CAP 1 ITEM-1.5'!$B$1:$H$51</definedName>
    <definedName name="_xlnm.Print_Area" localSheetId="42">'APU CAP 1 ITEM-1.6'!$B$1:$H$51</definedName>
    <definedName name="_xlnm.Print_Area" localSheetId="43">'APU CAP 2 ITEM- 2.1'!$B$1:$H$55</definedName>
    <definedName name="_xlnm.Print_Area" localSheetId="44">'APU CAP 2 ITEM- 2.2'!$B$1:$H$59</definedName>
    <definedName name="_xlnm.Print_Area" localSheetId="45">'APU CAP 2 ITEM- 2.3'!$B$1:$H$59</definedName>
    <definedName name="_xlnm.Print_Area" localSheetId="47">'APU CAP 2 ITEM- 2.4'!$B$1:$H$51</definedName>
    <definedName name="_xlnm.Print_Area" localSheetId="48">'APU CAP 2 ITEM- 2.5'!$B$1:$H$51</definedName>
    <definedName name="_xlnm.Print_Area" localSheetId="49">'APU CAP 2 ITEM- 2.6'!$B$1:$H$51</definedName>
    <definedName name="_xlnm.Print_Area" localSheetId="46">'APU CAP 3 ITEM- 3.1'!$B$1:$H$59</definedName>
    <definedName name="_xlnm.Print_Area" localSheetId="50">'APU CAP 3 ITEM- 3.2'!$B$1:$H$51</definedName>
    <definedName name="_xlnm.Print_Area" localSheetId="51">'APU CAP 3 ITEM- 3.3'!$B$1:$H$51</definedName>
    <definedName name="_xlnm.Print_Area" localSheetId="52">'APU CAP 3 ITEM- 3.4'!$B$1:$H$51</definedName>
    <definedName name="_xlnm.Print_Area" localSheetId="53">'APU CAP 3 ITEM- 3.5'!$B$1:$H$51</definedName>
    <definedName name="_xlnm.Print_Area" localSheetId="54">'APU CAP 3 ITEM- 3.6'!$B$1:$H$51</definedName>
    <definedName name="_xlnm.Print_Area" localSheetId="55">'APU CAP 4 ITEM- 4.2'!$B$1:$H$51</definedName>
    <definedName name="_xlnm.Print_Area" localSheetId="56">'APU CAP 4 ITEM- 4.5'!$B$1:$H$51</definedName>
    <definedName name="_xlnm.Print_Area" localSheetId="57">'APU CAP 4 ITEM- 4.6'!$B$1:$H$51</definedName>
    <definedName name="_xlnm.Print_Area" localSheetId="58">'APU CAP 5 ITEM- 5.1'!$B$1:$H$51</definedName>
    <definedName name="_xlnm.Print_Area" localSheetId="59">'APU CAP 5 ITEM- 5.2'!$B$1:$H$51</definedName>
    <definedName name="_xlnm.Print_Area" localSheetId="60">'APU CAP 5 ITEM- 5.3'!$B$1:$H$51</definedName>
    <definedName name="_xlnm.Print_Area" localSheetId="61">'APU CAP 5 ITEM- 5.4'!$B$1:$H$51</definedName>
    <definedName name="_xlnm.Print_Area" localSheetId="62">'APU CAP 5 ITEM- 5.5'!$B$1:$H$51</definedName>
    <definedName name="_xlnm.Print_Area" localSheetId="63">'APU CAP 5 ITEM- 5.6'!$B$1:$H$51</definedName>
    <definedName name="_xlnm.Print_Area" localSheetId="64">'APU CAP 6 ITEM- 6.2'!$B$1:$H$51</definedName>
    <definedName name="_xlnm.Print_Area" localSheetId="65">'APU CAP 6 ITEM- 6.3'!$B$1:$H$51</definedName>
    <definedName name="_xlnm.Print_Area" localSheetId="66">'APU CAP 6 ITEM- 6.4'!$B$1:$H$51</definedName>
    <definedName name="_xlnm.Print_Area" localSheetId="67">'APU CAP 6 ITEM- 6.5'!$B$1:$H$51</definedName>
    <definedName name="_xlnm.Print_Area" localSheetId="68">'APU CAP 6 ITEM- 6.6'!$B$1:$H$51</definedName>
    <definedName name="_xlnm.Print_Area" localSheetId="69">'CRONOGRAMA Y FLUJO DE INVERSION'!$B$3:$W$38</definedName>
    <definedName name="_xlnm.Print_Area" localSheetId="34">'EQUIPOS 2026'!$B$1:$E$155</definedName>
    <definedName name="_xlnm.Print_Area" localSheetId="31">'FACTOR PRESTACIONAL'!$B$1:$F$36</definedName>
    <definedName name="_xlnm.Print_Area" localSheetId="33">'MANO DE OBRA'!$B$1:$G$64</definedName>
    <definedName name="_xlnm.Print_Area" localSheetId="35">MATERIALES!$B$1:$E$477</definedName>
    <definedName name="_xlnm.Print_Area" localSheetId="0">'PRESUPUESTO '!$B$3:$K$44</definedName>
    <definedName name="_xlnm.Print_Area" localSheetId="36">'TRANSPORTE 2026'!$B$1:$E$48</definedName>
    <definedName name="_xlnm.Print_Area">#N/A</definedName>
    <definedName name="ARELAL">[5]APU!$G$1096</definedName>
    <definedName name="ARENA">[15]MATERIALES!$D$2</definedName>
    <definedName name="ARENABLANCA">[13]Materiales!$C$13</definedName>
    <definedName name="ASB">[3]AASHTO!$A$8:$F$11</definedName>
    <definedName name="ASD" localSheetId="1">#REF!</definedName>
    <definedName name="ASD" localSheetId="2">#REF!</definedName>
    <definedName name="ASD" localSheetId="3">#REF!</definedName>
    <definedName name="ASD" localSheetId="4">#REF!</definedName>
    <definedName name="ASD" localSheetId="5">#REF!</definedName>
    <definedName name="ASD" localSheetId="6">#REF!</definedName>
    <definedName name="ASD" localSheetId="7">#REF!</definedName>
    <definedName name="ASD" localSheetId="8">#REF!</definedName>
    <definedName name="ASD" localSheetId="9">#REF!</definedName>
    <definedName name="ASD" localSheetId="10">#REF!</definedName>
    <definedName name="ASD" localSheetId="11">#REF!</definedName>
    <definedName name="ASD" localSheetId="12">#REF!</definedName>
    <definedName name="ASD" localSheetId="13">#REF!</definedName>
    <definedName name="ASD" localSheetId="14">#REF!</definedName>
    <definedName name="ASD" localSheetId="15">#REF!</definedName>
    <definedName name="ASD" localSheetId="16">#REF!</definedName>
    <definedName name="ASD" localSheetId="17">#REF!</definedName>
    <definedName name="ASD" localSheetId="18">#REF!</definedName>
    <definedName name="ASD" localSheetId="19">#REF!</definedName>
    <definedName name="ASD" localSheetId="20">#REF!</definedName>
    <definedName name="ASD" localSheetId="21">#REF!</definedName>
    <definedName name="ASD" localSheetId="22">#REF!</definedName>
    <definedName name="ASD" localSheetId="23">#REF!</definedName>
    <definedName name="ASD" localSheetId="24">#REF!</definedName>
    <definedName name="ASD" localSheetId="25">#REF!</definedName>
    <definedName name="ASD" localSheetId="26">#REF!</definedName>
    <definedName name="ASD" localSheetId="27">#REF!</definedName>
    <definedName name="ASD" localSheetId="28">#REF!</definedName>
    <definedName name="ASD" localSheetId="29">#REF!</definedName>
    <definedName name="ASD" localSheetId="30">#REF!</definedName>
    <definedName name="ASD">[25]FLEXIBLE!#REF!</definedName>
    <definedName name="asda">#REF!</definedName>
    <definedName name="asdasd">'[26]POZOS Sanitario'!#REF!</definedName>
    <definedName name="ASDF">#REF!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strid">#REF!</definedName>
    <definedName name="ATenerEnCuenta">#REF!</definedName>
    <definedName name="AU" localSheetId="34">'[27]CIRCUITOS CODENSA'!#REF!</definedName>
    <definedName name="AU" localSheetId="35">'[27]CIRCUITOS CODENSA'!#REF!</definedName>
    <definedName name="AU" localSheetId="36">'[27]CIRCUITOS CODENSA'!#REF!</definedName>
    <definedName name="AU">'[27]CIRCUITOS CODENSA'!#REF!</definedName>
    <definedName name="AUDITOR1">#REF!</definedName>
    <definedName name="AUDITOR2">#REF!</definedName>
    <definedName name="AUI" localSheetId="34">[6]PRESUP!#REF!</definedName>
    <definedName name="AUI" localSheetId="35">[6]PRESUP!#REF!</definedName>
    <definedName name="AUI" localSheetId="36">[6]PRESUP!#REF!</definedName>
    <definedName name="AUI">[6]PRESUP!#REF!</definedName>
    <definedName name="AUTOPISTA" localSheetId="34">'[27]CIRCUITOS CODENSA'!#REF!</definedName>
    <definedName name="AUTOPISTA" localSheetId="35">'[27]CIRCUITOS CODENSA'!#REF!</definedName>
    <definedName name="AUTOPISTA" localSheetId="36">'[27]CIRCUITOS CODENSA'!#REF!</definedName>
    <definedName name="AUTOPISTA">'[27]CIRCUITOS CODENSA'!#REF!</definedName>
    <definedName name="AUXILIARES">[28]AUXILIARES!$A$2:$A$4</definedName>
    <definedName name="AUXILIARESTOTAL">[28]AUXILIARES!$A$2:$D$4</definedName>
    <definedName name="auxulio">#REF!</definedName>
    <definedName name="axyzqerojhvdakjdvasdas" hidden="1">{"via1",#N/A,TRUE,"general";"via2",#N/A,TRUE,"general";"via3",#N/A,TRUE,"general"}</definedName>
    <definedName name="azaz" hidden="1">{"TAB1",#N/A,TRUE,"GENERAL";"TAB2",#N/A,TRUE,"GENERAL";"TAB3",#N/A,TRUE,"GENERAL";"TAB4",#N/A,TRUE,"GENERAL";"TAB5",#N/A,TRUE,"GENERAL"}</definedName>
    <definedName name="b" localSheetId="34">#REF!</definedName>
    <definedName name="b" localSheetId="35">#REF!</definedName>
    <definedName name="b" localSheetId="36">#REF!</definedName>
    <definedName name="b">#REF!</definedName>
    <definedName name="B_impresión_IM">#REF!</definedName>
    <definedName name="BANCO" localSheetId="34">#REF!</definedName>
    <definedName name="BANCO" localSheetId="35">#REF!</definedName>
    <definedName name="BANCO" localSheetId="36">#REF!</definedName>
    <definedName name="BANCO">#REF!</definedName>
    <definedName name="bASE" localSheetId="1">#REF!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 localSheetId="6">#REF!</definedName>
    <definedName name="bASE" localSheetId="7">#REF!</definedName>
    <definedName name="bASE" localSheetId="8">#REF!</definedName>
    <definedName name="bASE" localSheetId="9">#REF!</definedName>
    <definedName name="bASE" localSheetId="10">#REF!</definedName>
    <definedName name="bASE" localSheetId="11">#REF!</definedName>
    <definedName name="bASE" localSheetId="12">#REF!</definedName>
    <definedName name="bASE" localSheetId="13">#REF!</definedName>
    <definedName name="bASE" localSheetId="14">#REF!</definedName>
    <definedName name="bASE" localSheetId="15">#REF!</definedName>
    <definedName name="bASE" localSheetId="16">#REF!</definedName>
    <definedName name="bASE" localSheetId="17">#REF!</definedName>
    <definedName name="bASE" localSheetId="18">#REF!</definedName>
    <definedName name="bASE" localSheetId="19">#REF!</definedName>
    <definedName name="bASE" localSheetId="20">#REF!</definedName>
    <definedName name="bASE" localSheetId="21">#REF!</definedName>
    <definedName name="bASE" localSheetId="22">#REF!</definedName>
    <definedName name="bASE" localSheetId="23">#REF!</definedName>
    <definedName name="bASE" localSheetId="24">#REF!</definedName>
    <definedName name="bASE" localSheetId="25">#REF!</definedName>
    <definedName name="bASE" localSheetId="26">#REF!</definedName>
    <definedName name="bASE" localSheetId="27">#REF!</definedName>
    <definedName name="bASE" localSheetId="28">#REF!</definedName>
    <definedName name="bASE" localSheetId="29">#REF!</definedName>
    <definedName name="bASE" localSheetId="30">#REF!</definedName>
    <definedName name="BASE">#REF!</definedName>
    <definedName name="Base_datos_IM">#REF!</definedName>
    <definedName name="BASE_DE_DATOS">#REF!</definedName>
    <definedName name="BASE2">#REF!</definedName>
    <definedName name="basico" hidden="1">#REF!</definedName>
    <definedName name="bb">#REF!</definedName>
    <definedName name="BBA">#REF!</definedName>
    <definedName name="bbbbbb" hidden="1">{"via1",#N/A,TRUE,"general";"via2",#N/A,TRUE,"general";"via3",#N/A,TRUE,"general"}</definedName>
    <definedName name="BBBBBBBBBBBB">#REF!</definedName>
    <definedName name="BBBBBBBBBBBBBBBHHHHHHHHHHH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'[29]ESTADO RED'!$E$8</definedName>
    <definedName name="BL" localSheetId="34">'[27]CIRCUITOS CODENSA'!#REF!</definedName>
    <definedName name="BL" localSheetId="35">'[27]CIRCUITOS CODENSA'!#REF!</definedName>
    <definedName name="BL" localSheetId="36">'[27]CIRCUITOS CODENSA'!#REF!</definedName>
    <definedName name="BL">'[27]CIRCUITOS CODENSA'!#REF!</definedName>
    <definedName name="BNGTRHY">[30]Insumos!$A$22:$A$828</definedName>
    <definedName name="bny">#REF!</definedName>
    <definedName name="BO" localSheetId="34">'[27]CIRCUITOS CODENSA'!#REF!</definedName>
    <definedName name="BO" localSheetId="35">'[27]CIRCUITOS CODENSA'!#REF!</definedName>
    <definedName name="BO" localSheetId="36">'[27]CIRCUITOS CODENSA'!#REF!</definedName>
    <definedName name="BO">'[27]CIRCUITOS CODENSA'!#REF!</definedName>
    <definedName name="bonny">[5]APU!$G$1181</definedName>
    <definedName name="bonny2">[5]APU!$G$3251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1">#REF!</definedName>
    <definedName name="BuiltIn_Print_Area" localSheetId="2">#REF!</definedName>
    <definedName name="BuiltIn_Print_Area" localSheetId="3">#REF!</definedName>
    <definedName name="BuiltIn_Print_Area" localSheetId="4">#REF!</definedName>
    <definedName name="BuiltIn_Print_Area" localSheetId="5">#REF!</definedName>
    <definedName name="BuiltIn_Print_Area" localSheetId="6">#REF!</definedName>
    <definedName name="BuiltIn_Print_Area" localSheetId="7">#REF!</definedName>
    <definedName name="BuiltIn_Print_Area" localSheetId="8">#REF!</definedName>
    <definedName name="BuiltIn_Print_Area" localSheetId="9">#REF!</definedName>
    <definedName name="BuiltIn_Print_Area" localSheetId="10">#REF!</definedName>
    <definedName name="BuiltIn_Print_Area" localSheetId="11">#REF!</definedName>
    <definedName name="BuiltIn_Print_Area" localSheetId="12">#REF!</definedName>
    <definedName name="BuiltIn_Print_Area" localSheetId="13">#REF!</definedName>
    <definedName name="BuiltIn_Print_Area" localSheetId="14">#REF!</definedName>
    <definedName name="BuiltIn_Print_Area" localSheetId="15">#REF!</definedName>
    <definedName name="BuiltIn_Print_Area" localSheetId="16">#REF!</definedName>
    <definedName name="BuiltIn_Print_Area" localSheetId="17">#REF!</definedName>
    <definedName name="BuiltIn_Print_Area" localSheetId="18">#REF!</definedName>
    <definedName name="BuiltIn_Print_Area" localSheetId="19">#REF!</definedName>
    <definedName name="BuiltIn_Print_Area" localSheetId="20">#REF!</definedName>
    <definedName name="BuiltIn_Print_Area" localSheetId="21">#REF!</definedName>
    <definedName name="BuiltIn_Print_Area" localSheetId="22">#REF!</definedName>
    <definedName name="BuiltIn_Print_Area" localSheetId="23">#REF!</definedName>
    <definedName name="BuiltIn_Print_Area" localSheetId="24">#REF!</definedName>
    <definedName name="BuiltIn_Print_Area" localSheetId="25">#REF!</definedName>
    <definedName name="BuiltIn_Print_Area" localSheetId="26">#REF!</definedName>
    <definedName name="BuiltIn_Print_Area" localSheetId="27">#REF!</definedName>
    <definedName name="BuiltIn_Print_Area" localSheetId="28">#REF!</definedName>
    <definedName name="BuiltIn_Print_Area" localSheetId="29">#REF!</definedName>
    <definedName name="BuiltIn_Print_Area" localSheetId="30">#REF!</definedName>
    <definedName name="BuiltIn_Print_Area">"#REF!"</definedName>
    <definedName name="BuiltIn_Print_Area_2">"#REF!"</definedName>
    <definedName name="BuiltIn_Print_Area_3">"#REF!"</definedName>
    <definedName name="BuiltIn_Print_Titles" localSheetId="1">#REF!</definedName>
    <definedName name="BuiltIn_Print_Titles" localSheetId="2">#REF!</definedName>
    <definedName name="BuiltIn_Print_Titles" localSheetId="3">#REF!</definedName>
    <definedName name="BuiltIn_Print_Titles" localSheetId="4">#REF!</definedName>
    <definedName name="BuiltIn_Print_Titles" localSheetId="5">#REF!</definedName>
    <definedName name="BuiltIn_Print_Titles" localSheetId="6">#REF!</definedName>
    <definedName name="BuiltIn_Print_Titles" localSheetId="7">#REF!</definedName>
    <definedName name="BuiltIn_Print_Titles" localSheetId="8">#REF!</definedName>
    <definedName name="BuiltIn_Print_Titles" localSheetId="9">#REF!</definedName>
    <definedName name="BuiltIn_Print_Titles" localSheetId="10">#REF!</definedName>
    <definedName name="BuiltIn_Print_Titles" localSheetId="11">#REF!</definedName>
    <definedName name="BuiltIn_Print_Titles" localSheetId="12">#REF!</definedName>
    <definedName name="BuiltIn_Print_Titles" localSheetId="13">#REF!</definedName>
    <definedName name="BuiltIn_Print_Titles" localSheetId="14">#REF!</definedName>
    <definedName name="BuiltIn_Print_Titles" localSheetId="15">#REF!</definedName>
    <definedName name="BuiltIn_Print_Titles" localSheetId="16">#REF!</definedName>
    <definedName name="BuiltIn_Print_Titles" localSheetId="17">#REF!</definedName>
    <definedName name="BuiltIn_Print_Titles" localSheetId="18">#REF!</definedName>
    <definedName name="BuiltIn_Print_Titles" localSheetId="19">#REF!</definedName>
    <definedName name="BuiltIn_Print_Titles" localSheetId="20">#REF!</definedName>
    <definedName name="BuiltIn_Print_Titles" localSheetId="21">#REF!</definedName>
    <definedName name="BuiltIn_Print_Titles" localSheetId="22">#REF!</definedName>
    <definedName name="BuiltIn_Print_Titles" localSheetId="23">#REF!</definedName>
    <definedName name="BuiltIn_Print_Titles" localSheetId="24">#REF!</definedName>
    <definedName name="BuiltIn_Print_Titles" localSheetId="25">#REF!</definedName>
    <definedName name="BuiltIn_Print_Titles" localSheetId="26">#REF!</definedName>
    <definedName name="BuiltIn_Print_Titles" localSheetId="27">#REF!</definedName>
    <definedName name="BuiltIn_Print_Titles" localSheetId="28">#REF!</definedName>
    <definedName name="BuiltIn_Print_Titles" localSheetId="29">#REF!</definedName>
    <definedName name="BuiltIn_Print_Titles" localSheetId="30">#REF!</definedName>
    <definedName name="BuiltIn_Print_Titles">"#REF!"</definedName>
    <definedName name="BuiltIn_Print_Titles_2">"#REF!"</definedName>
    <definedName name="BuiltIn_Print_Titles_3">"#REF!"</definedName>
    <definedName name="BUJE">[13]Materiales!$C$16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2000" localSheetId="34">#REF!</definedName>
    <definedName name="C.2000" localSheetId="35">#REF!</definedName>
    <definedName name="C.2000" localSheetId="36">#REF!</definedName>
    <definedName name="C.2000">#REF!</definedName>
    <definedName name="C.2500" localSheetId="34">#REF!</definedName>
    <definedName name="C.2500" localSheetId="35">#REF!</definedName>
    <definedName name="C.2500" localSheetId="36">#REF!</definedName>
    <definedName name="C.2500">#REF!</definedName>
    <definedName name="C_">#REF!</definedName>
    <definedName name="C1.5" localSheetId="34">#REF!</definedName>
    <definedName name="C1.5" localSheetId="35">#REF!</definedName>
    <definedName name="C1.5" localSheetId="36">#REF!</definedName>
    <definedName name="C1.5">#REF!</definedName>
    <definedName name="C2.500" localSheetId="34">#REF!</definedName>
    <definedName name="C2.500" localSheetId="35">#REF!</definedName>
    <definedName name="C2.500" localSheetId="36">#REF!</definedName>
    <definedName name="C2.500">#REF!</definedName>
    <definedName name="C3.000" localSheetId="34">#REF!</definedName>
    <definedName name="C3.000" localSheetId="35">#REF!</definedName>
    <definedName name="C3.000" localSheetId="36">#REF!</definedName>
    <definedName name="C3.000">#REF!</definedName>
    <definedName name="CAJA2X4">[13]Materiales!$C$20</definedName>
    <definedName name="CAJAOCTOGONAL">[13]Materiales!$C$22</definedName>
    <definedName name="CAJAS">#REF!</definedName>
    <definedName name="CALCULO">#REF!</definedName>
    <definedName name="CALIDAD">#REF!</definedName>
    <definedName name="Campament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">#REF!</definedName>
    <definedName name="CapActividad">#REF!</definedName>
    <definedName name="CapCom">#REF!</definedName>
    <definedName name="CapComponent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Resumen">#REF!</definedName>
    <definedName name="CARGADOR">[15]EQUIPO!$D$10</definedName>
    <definedName name="carlos">#REF!</definedName>
    <definedName name="CARPINTERIA" localSheetId="34">[6]PRESUP!#REF!</definedName>
    <definedName name="CARPINTERIA" localSheetId="35">[6]PRESUP!#REF!</definedName>
    <definedName name="CARPINTERIA" localSheetId="36">[6]PRESUP!#REF!</definedName>
    <definedName name="CARPINTERIA">[6]PRESUP!#REF!</definedName>
    <definedName name="Category">#REF!</definedName>
    <definedName name="CategoryArea">'[31]Civil work'!$16:$19,'[31]Civil work'!$29:$39,'[31]Civil work'!$49:$60,'[31]Civil work'!$70:$71,'[31]Civil work'!$81:$87</definedName>
    <definedName name="causa">#REF!</definedName>
    <definedName name="cb">#REF!</definedName>
    <definedName name="CC" localSheetId="34">'[27]CIRCUITOS CODENSA'!#REF!</definedName>
    <definedName name="CC" localSheetId="35">'[27]CIRCUITOS CODENSA'!#REF!</definedName>
    <definedName name="CC" localSheetId="36">'[27]CIRCUITOS CODENSA'!#REF!</definedName>
    <definedName name="CC">'[27]CIRCUITOS CODENSA'!#REF!</definedName>
    <definedName name="ccccc" hidden="1">{"TAB1",#N/A,TRUE,"GENERAL";"TAB2",#N/A,TRUE,"GENERAL";"TAB3",#N/A,TRUE,"GENERAL";"TAB4",#N/A,TRUE,"GENERAL";"TAB5",#N/A,TRUE,"GENERAL"}</definedName>
    <definedName name="ccto210">#REF!</definedName>
    <definedName name="CD" localSheetId="34">#REF!</definedName>
    <definedName name="CD" localSheetId="35">#REF!</definedName>
    <definedName name="CD" localSheetId="36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hidden="1">{"via1",#N/A,TRUE,"general";"via2",#N/A,TRUE,"general";"via3",#N/A,TRUE,"general"}</definedName>
    <definedName name="cds" hidden="1">{#N/A,#N/A,FALSE,"sumi ";#N/A,#N/A,FALSE,"RESUMEN"}</definedName>
    <definedName name="CDS_V_INDICES_CIRCUITO_CAUSA" localSheetId="34">#REF!</definedName>
    <definedName name="CDS_V_INDICES_CIRCUITO_CAUSA" localSheetId="35">#REF!</definedName>
    <definedName name="CDS_V_INDICES_CIRCUITO_CAUSA" localSheetId="36">#REF!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MENTO">[32]Insum!$A$3:$H$63</definedName>
    <definedName name="CEMENTOGRIS">[13]Materiales!$C$24</definedName>
    <definedName name="CESAR">#REF!</definedName>
    <definedName name="CICLOPEO" localSheetId="34">#REF!</definedName>
    <definedName name="CICLOPEO" localSheetId="35">#REF!</definedName>
    <definedName name="CICLOPEO" localSheetId="36">#REF!</definedName>
    <definedName name="CICLOPEO">#REF!</definedName>
    <definedName name="CIMIENTOS" localSheetId="34">[6]PRESUP!#REF!</definedName>
    <definedName name="CIMIENTOS" localSheetId="35">[6]PRESUP!#REF!</definedName>
    <definedName name="CIMIENTOS" localSheetId="36">[6]PRESUP!#REF!</definedName>
    <definedName name="CIMIENTOS">[6]PRESUP!#REF!</definedName>
    <definedName name="CINTAAISLANTE">[13]Materiales!$C$25</definedName>
    <definedName name="CIP">#REF!</definedName>
    <definedName name="CIR" localSheetId="2">IF([33]!LG=9,IF(ISERROR([33]!PVT),"",[33]!PVT),"")</definedName>
    <definedName name="CIR" localSheetId="3">IF([33]!LG=9,IF(ISERROR([33]!PVT),"",[33]!PVT),"")</definedName>
    <definedName name="CIR" localSheetId="4">IF([33]!LG=9,IF(ISERROR([33]!PVT),"",[33]!PVT),"")</definedName>
    <definedName name="CIR" localSheetId="5">IF([33]!LG=9,IF(ISERROR([33]!PVT),"",[33]!PVT),"")</definedName>
    <definedName name="CIR" localSheetId="6">IF([33]!LG=9,IF(ISERROR([33]!PVT),"",[33]!PVT),"")</definedName>
    <definedName name="CIR" localSheetId="7">IF([33]!LG=9,IF(ISERROR([33]!PVT),"",[33]!PVT),"")</definedName>
    <definedName name="CIR" localSheetId="8">IF([33]!LG=9,IF(ISERROR([33]!PVT),"",[33]!PVT),"")</definedName>
    <definedName name="CIR" localSheetId="9">IF([33]!LG=9,IF(ISERROR([33]!PVT),"",[33]!PVT),"")</definedName>
    <definedName name="CIR" localSheetId="10">IF([33]!LG=9,IF(ISERROR([33]!PVT),"",[33]!PVT),"")</definedName>
    <definedName name="CIR" localSheetId="11">IF([33]!LG=9,IF(ISERROR([33]!PVT),"",[33]!PVT),"")</definedName>
    <definedName name="CIR" localSheetId="12">IF([33]!LG=9,IF(ISERROR([33]!PVT),"",[33]!PVT),"")</definedName>
    <definedName name="CIR" localSheetId="13">IF([33]!LG=9,IF(ISERROR([33]!PVT),"",[33]!PVT),"")</definedName>
    <definedName name="CIR" localSheetId="14">IF([33]!LG=9,IF(ISERROR([33]!PVT),"",[33]!PVT),"")</definedName>
    <definedName name="CIR" localSheetId="15">IF([33]!LG=9,IF(ISERROR([33]!PVT),"",[33]!PVT),"")</definedName>
    <definedName name="CIR" localSheetId="16">IF([33]!LG=9,IF(ISERROR([33]!PVT),"",[33]!PVT),"")</definedName>
    <definedName name="CIR" localSheetId="17">IF([33]!LG=9,IF(ISERROR([33]!PVT),"",[33]!PVT),"")</definedName>
    <definedName name="CIR" localSheetId="18">IF([33]!LG=9,IF(ISERROR([33]!PVT),"",[33]!PVT),"")</definedName>
    <definedName name="CIR" localSheetId="19">IF([33]!LG=9,IF(ISERROR([33]!PVT),"",[33]!PVT),"")</definedName>
    <definedName name="CIR" localSheetId="20">IF([33]!LG=9,IF(ISERROR([33]!PVT),"",[33]!PVT),"")</definedName>
    <definedName name="CIR" localSheetId="21">IF([33]!LG=9,IF(ISERROR([33]!PVT),"",[33]!PVT),"")</definedName>
    <definedName name="CIR" localSheetId="22">IF([33]!LG=9,IF(ISERROR([33]!PVT),"",[33]!PVT),"")</definedName>
    <definedName name="CIR" localSheetId="23">IF([33]!LG=9,IF(ISERROR([33]!PVT),"",[33]!PVT),"")</definedName>
    <definedName name="CIR" localSheetId="24">IF([33]!LG=9,IF(ISERROR([33]!PVT),"",[33]!PVT),"")</definedName>
    <definedName name="CIR" localSheetId="25">IF([33]!LG=9,IF(ISERROR([33]!PVT),"",[33]!PVT),"")</definedName>
    <definedName name="CIR" localSheetId="26">IF([33]!LG=9,IF(ISERROR([33]!PVT),"",[33]!PVT),"")</definedName>
    <definedName name="CIR" localSheetId="27">IF([33]!LG=9,IF(ISERROR([33]!PVT),"",[33]!PVT),"")</definedName>
    <definedName name="CIR" localSheetId="28">IF([33]!LG=9,IF(ISERROR([33]!PVT),"",[33]!PVT),"")</definedName>
    <definedName name="CIR" localSheetId="29">IF([33]!LG=9,IF(ISERROR([33]!PVT),"",[33]!PVT),"")</definedName>
    <definedName name="CIR" localSheetId="30">IF([33]!LG=9,IF(ISERROR([33]!PVT),"",[33]!PVT),"")</definedName>
    <definedName name="CIR" localSheetId="39">IF([33]!LG=9,IF(ISERROR([33]!PVT),"",[33]!PVT),"")</definedName>
    <definedName name="CIR" localSheetId="40">IF([33]!LG=9,IF(ISERROR([33]!PVT),"",[33]!PVT),"")</definedName>
    <definedName name="CIR" localSheetId="41">IF([33]!LG=9,IF(ISERROR([33]!PVT),"",[33]!PVT),"")</definedName>
    <definedName name="CIR" localSheetId="42">IF([33]!LG=9,IF(ISERROR([33]!PVT),"",[33]!PVT),"")</definedName>
    <definedName name="CIR" localSheetId="43">IF([33]!LG=9,IF(ISERROR([33]!PVT),"",[33]!PVT),"")</definedName>
    <definedName name="CIR" localSheetId="44">IF([33]!LG=9,IF(ISERROR([33]!PVT),"",[33]!PVT),"")</definedName>
    <definedName name="CIR" localSheetId="45">IF([33]!LG=9,IF(ISERROR([33]!PVT),"",[33]!PVT),"")</definedName>
    <definedName name="CIR" localSheetId="47">IF([33]!LG=9,IF(ISERROR([33]!PVT),"",[33]!PVT),"")</definedName>
    <definedName name="CIR" localSheetId="48">IF([33]!LG=9,IF(ISERROR([33]!PVT),"",[33]!PVT),"")</definedName>
    <definedName name="CIR" localSheetId="49">IF([33]!LG=9,IF(ISERROR([33]!PVT),"",[33]!PVT),"")</definedName>
    <definedName name="CIR" localSheetId="46">IF([33]!LG=9,IF(ISERROR([33]!PVT),"",[33]!PVT),"")</definedName>
    <definedName name="CIR" localSheetId="50">IF([33]!LG=9,IF(ISERROR([33]!PVT),"",[33]!PVT),"")</definedName>
    <definedName name="CIR" localSheetId="51">IF([33]!LG=9,IF(ISERROR([33]!PVT),"",[33]!PVT),"")</definedName>
    <definedName name="CIR" localSheetId="52">IF([33]!LG=9,IF(ISERROR([33]!PVT),"",[33]!PVT),"")</definedName>
    <definedName name="CIR" localSheetId="53">IF([33]!LG=9,IF(ISERROR([33]!PVT),"",[33]!PVT),"")</definedName>
    <definedName name="CIR" localSheetId="54">IF([33]!LG=9,IF(ISERROR([33]!PVT),"",[33]!PVT),"")</definedName>
    <definedName name="CIR" localSheetId="55">IF([33]!LG=9,IF(ISERROR([33]!PVT),"",[33]!PVT),"")</definedName>
    <definedName name="CIR" localSheetId="56">IF([33]!LG=9,IF(ISERROR([33]!PVT),"",[33]!PVT),"")</definedName>
    <definedName name="CIR" localSheetId="57">IF([33]!LG=9,IF(ISERROR([33]!PVT),"",[33]!PVT),"")</definedName>
    <definedName name="CIR" localSheetId="58">IF([33]!LG=9,IF(ISERROR([33]!PVT),"",[33]!PVT),"")</definedName>
    <definedName name="CIR" localSheetId="59">IF([33]!LG=9,IF(ISERROR([33]!PVT),"",[33]!PVT),"")</definedName>
    <definedName name="CIR" localSheetId="60">IF([33]!LG=9,IF(ISERROR([33]!PVT),"",[33]!PVT),"")</definedName>
    <definedName name="CIR" localSheetId="61">IF([33]!LG=9,IF(ISERROR([33]!PVT),"",[33]!PVT),"")</definedName>
    <definedName name="CIR" localSheetId="62">IF([33]!LG=9,IF(ISERROR([33]!PVT),"",[33]!PVT),"")</definedName>
    <definedName name="CIR" localSheetId="63">IF([33]!LG=9,IF(ISERROR([33]!PVT),"",[33]!PVT),"")</definedName>
    <definedName name="CIR" localSheetId="64">IF([33]!LG=9,IF(ISERROR([33]!PVT),"",[33]!PVT),"")</definedName>
    <definedName name="CIR" localSheetId="65">IF([33]!LG=9,IF(ISERROR([33]!PVT),"",[33]!PVT),"")</definedName>
    <definedName name="CIR" localSheetId="66">IF([33]!LG=9,IF(ISERROR([33]!PVT),"",[33]!PVT),"")</definedName>
    <definedName name="CIR" localSheetId="67">IF([33]!LG=9,IF(ISERROR([33]!PVT),"",[33]!PVT),"")</definedName>
    <definedName name="CIR" localSheetId="68">IF([33]!LG=9,IF(ISERROR([33]!PVT),"",[33]!PVT),"")</definedName>
    <definedName name="CIR" localSheetId="69">IF([33]!LG=9,IF(ISERROR([33]!PVT),"",[33]!PVT),"")</definedName>
    <definedName name="CIR" localSheetId="35">IF([33]!LG=9,IF(ISERROR([33]!PVT),"",[33]!PVT),"")</definedName>
    <definedName name="CIR" localSheetId="36">IF([33]!LG=9,IF(ISERROR([33]!PVT),"",[33]!PVT),"")</definedName>
    <definedName name="CIR">IF([33]!LG=9,IF(ISERROR([33]!PVT),"",[33]!PVT),"")</definedName>
    <definedName name="CIRCUNVALAR">#REF!</definedName>
    <definedName name="civ" hidden="1">{#N/A,#N/A,TRUE,"1842CWN0"}</definedName>
    <definedName name="civ_1" hidden="1">{#N/A,#N/A,TRUE,"1842CWN0"}</definedName>
    <definedName name="CL" localSheetId="34">'[27]CIRCUITOS CODENSA'!#REF!</definedName>
    <definedName name="CL" localSheetId="35">'[27]CIRCUITOS CODENSA'!#REF!</definedName>
    <definedName name="CL" localSheetId="36">'[27]CIRCUITOS CODENSA'!#REF!</definedName>
    <definedName name="CL">'[27]CIRCUITOS CODENSA'!#REF!</definedName>
    <definedName name="clase">#REF!</definedName>
    <definedName name="cod">#REF!</definedName>
    <definedName name="CODIGO">[34]PROGRAMACIÓN!$I$3</definedName>
    <definedName name="CODO45X2">[13]Materiales!$C$26</definedName>
    <definedName name="CODO45X4">[13]Materiales!$C$27</definedName>
    <definedName name="CODO90X0.5">[13]Materiales!$C$29</definedName>
    <definedName name="CODO90X0.75">[13]Materiales!$C$30</definedName>
    <definedName name="CODO90X2">[13]Materiales!$C$28</definedName>
    <definedName name="ColumnaIndice">{"Fuente","4";"Distancia","5";"Valor Material en Mina","6";"Valor Material en Municipio","7"}</definedName>
    <definedName name="compefactores">#REF!</definedName>
    <definedName name="Compilado">#REF!</definedName>
    <definedName name="COMPRESOR">[15]EQUIPO!$D$5</definedName>
    <definedName name="CONC">'[35]Base Datos'!$B$217</definedName>
    <definedName name="CONCRE">'[35]Base Datos'!$B$46</definedName>
    <definedName name="CONCRETO">'[35]Base Datos'!$B$43</definedName>
    <definedName name="CONCRETO_3000_PSI" localSheetId="34">#REF!</definedName>
    <definedName name="CONCRETO_3000_PSI" localSheetId="35">#REF!</definedName>
    <definedName name="CONCRETO_3000_PSI" localSheetId="36">#REF!</definedName>
    <definedName name="CONCRETO_3000_PSI">#REF!</definedName>
    <definedName name="CONCRETO123">#REF!</definedName>
    <definedName name="CONDI1" localSheetId="34">#REF!</definedName>
    <definedName name="CONDI1" localSheetId="35">#REF!</definedName>
    <definedName name="CONDI1" localSheetId="36">#REF!</definedName>
    <definedName name="CONDI1">#REF!</definedName>
    <definedName name="CONSTRUCCION_DE_DOS_GALPONES">#REF!</definedName>
    <definedName name="CONSULTOR">#REF!</definedName>
    <definedName name="CONTAB">[21]dts!$B$11</definedName>
    <definedName name="contador" hidden="1">1</definedName>
    <definedName name="CONTRATISTA">[21]dts!$B$4</definedName>
    <definedName name="CONTRATO">[21]dts!$B$3</definedName>
    <definedName name="COPIA1">#REF!</definedName>
    <definedName name="COPIA2">#REF!</definedName>
    <definedName name="CosteoConsultoria">#REF!</definedName>
    <definedName name="COSTODIRECTO" localSheetId="34">[6]PRESUP!#REF!</definedName>
    <definedName name="COSTODIRECTO" localSheetId="35">[6]PRESUP!#REF!</definedName>
    <definedName name="COSTODIRECTO" localSheetId="36">[6]PRESUP!#REF!</definedName>
    <definedName name="COSTODIRECTO">[6]PRESUP!#REF!</definedName>
    <definedName name="COSTOMO" localSheetId="34">[6]PRESUP!#REF!</definedName>
    <definedName name="COSTOMO" localSheetId="35">[6]PRESUP!#REF!</definedName>
    <definedName name="COSTOMO" localSheetId="36">[6]PRESUP!#REF!</definedName>
    <definedName name="COSTOMO">[6]PRESUP!#REF!</definedName>
    <definedName name="Costopérdidas" localSheetId="34">[36]Modelo!#REF!</definedName>
    <definedName name="Costopérdidas" localSheetId="35">[36]Modelo!#REF!</definedName>
    <definedName name="Costopérdidas" localSheetId="36">[36]Modelo!#REF!</definedName>
    <definedName name="Costopérdidas">[36]Modelo!#REF!</definedName>
    <definedName name="COSTOTOTAL" localSheetId="34">[6]PRESUP!#REF!</definedName>
    <definedName name="COSTOTOTAL" localSheetId="35">[6]PRESUP!#REF!</definedName>
    <definedName name="COSTOTOTAL" localSheetId="36">[6]PRESUP!#REF!</definedName>
    <definedName name="COSTOTOTAL">[6]PRESUP!#REF!</definedName>
    <definedName name="CotizacionARP">#REF!</definedName>
    <definedName name="CPM">[28]AUXILIARES!$A$2:$D$4</definedName>
    <definedName name="CPoblado" hidden="1">""</definedName>
    <definedName name="CR">[30]Insumos!$A$22:$A$828</definedName>
    <definedName name="CRGAPR">[21]dts!$B$26</definedName>
    <definedName name="CRGELB">[21]dts!$B$22</definedName>
    <definedName name="CRGRVS">[21]dts!$B$24</definedName>
    <definedName name="CRIT1">#REF!</definedName>
    <definedName name="_xlnm.Criteria">#REF!</definedName>
    <definedName name="CRITICA">#REF!</definedName>
    <definedName name="CRONO">[28]INSUMOS!$A$2:$L$116</definedName>
    <definedName name="CT" localSheetId="34">'[27]CIRCUITOS CODENSA'!#REF!</definedName>
    <definedName name="CT" localSheetId="35">'[27]CIRCUITOS CODENSA'!#REF!</definedName>
    <definedName name="CT" localSheetId="36">'[27]CIRCUITOS CODENSA'!#REF!</definedName>
    <definedName name="CT">'[27]CIRCUITOS CODENSA'!#REF!</definedName>
    <definedName name="CU" localSheetId="34">'[27]CIRCUITOS CODENSA'!#REF!</definedName>
    <definedName name="CU" localSheetId="35">'[27]CIRCUITOS CODENSA'!#REF!</definedName>
    <definedName name="CU" localSheetId="36">'[27]CIRCUITOS CODENSA'!#REF!</definedName>
    <definedName name="CU">'[27]CIRCUITOS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A">#REF!</definedName>
    <definedName name="CUADRIB">#REF!</definedName>
    <definedName name="CUADRIC">#REF!</definedName>
    <definedName name="cuadrilla1">[37]Cuadrillas!$A$15:$A$73</definedName>
    <definedName name="cuadrilla2">[37]Equ!$A$16:$A$59</definedName>
    <definedName name="cuadrilla3">[37]Trans!$A$16:$A$63</definedName>
    <definedName name="cuadrilla4">[37]Mat!$A$12:$A$568</definedName>
    <definedName name="cuadrilla5">[37]Equ!$A$12:$G$59</definedName>
    <definedName name="Cuadrillas">#REF!</definedName>
    <definedName name="cuadrillas1">[37]Cuadrillas!$A$11:$I$73</definedName>
    <definedName name="CUADRILLASTOTAL">'[28]MANO DE OBRA'!$G$8:$M$20</definedName>
    <definedName name="CUADRO">#REF!</definedName>
    <definedName name="CUNET" hidden="1">{"via1",#N/A,TRUE,"general";"via2",#N/A,TRUE,"general";"via3",#N/A,TRUE,"general"}</definedName>
    <definedName name="curva">"Chart 11"</definedName>
    <definedName name="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localSheetId="1">#REF!</definedName>
    <definedName name="d" localSheetId="2">#REF!</definedName>
    <definedName name="d" localSheetId="3">#REF!</definedName>
    <definedName name="d" localSheetId="4">#REF!</definedName>
    <definedName name="d" localSheetId="5">#REF!</definedName>
    <definedName name="d" localSheetId="6">#REF!</definedName>
    <definedName name="d" localSheetId="7">#REF!</definedName>
    <definedName name="d" localSheetId="8">#REF!</definedName>
    <definedName name="d" localSheetId="9">#REF!</definedName>
    <definedName name="d" localSheetId="10">#REF!</definedName>
    <definedName name="d" localSheetId="11">#REF!</definedName>
    <definedName name="d" localSheetId="12">#REF!</definedName>
    <definedName name="d" localSheetId="13">#REF!</definedName>
    <definedName name="d" localSheetId="14">#REF!</definedName>
    <definedName name="d" localSheetId="15">#REF!</definedName>
    <definedName name="d" localSheetId="16">#REF!</definedName>
    <definedName name="d" localSheetId="17">#REF!</definedName>
    <definedName name="d" localSheetId="18">#REF!</definedName>
    <definedName name="d" localSheetId="19">#REF!</definedName>
    <definedName name="d" localSheetId="20">#REF!</definedName>
    <definedName name="d" localSheetId="21">#REF!</definedName>
    <definedName name="d" localSheetId="22">#REF!</definedName>
    <definedName name="d" localSheetId="23">#REF!</definedName>
    <definedName name="d" localSheetId="24">#REF!</definedName>
    <definedName name="d" localSheetId="25">#REF!</definedName>
    <definedName name="d" localSheetId="26">#REF!</definedName>
    <definedName name="d" localSheetId="27">#REF!</definedName>
    <definedName name="d" localSheetId="28">#REF!</definedName>
    <definedName name="d" localSheetId="29">#REF!</definedName>
    <definedName name="d" localSheetId="30">#REF!</definedName>
    <definedName name="d" localSheetId="34">#REF!</definedName>
    <definedName name="d" localSheetId="35">#REF!</definedName>
    <definedName name="d" localSheetId="36">#REF!</definedName>
    <definedName name="d">#REF!</definedName>
    <definedName name="DADADAD" hidden="1">{#N/A,#N/A,TRUE,"CODIGO DEPENDENCIA"}</definedName>
    <definedName name="DASD" hidden="1">{"TAB1",#N/A,TRUE,"GENERAL";"TAB2",#N/A,TRUE,"GENERAL";"TAB3",#N/A,TRUE,"GENERAL";"TAB4",#N/A,TRUE,"GENERAL";"TAB5",#N/A,TRUE,"GENERAL"}</definedName>
    <definedName name="Database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 localSheetId="6">#REF!</definedName>
    <definedName name="dd" localSheetId="7">#REF!</definedName>
    <definedName name="dd" localSheetId="8">#REF!</definedName>
    <definedName name="dd" localSheetId="9">#REF!</definedName>
    <definedName name="dd" localSheetId="10">#REF!</definedName>
    <definedName name="dd" localSheetId="11">#REF!</definedName>
    <definedName name="dd" localSheetId="12">#REF!</definedName>
    <definedName name="dd" localSheetId="13">#REF!</definedName>
    <definedName name="dd" localSheetId="14">#REF!</definedName>
    <definedName name="dd" localSheetId="15">#REF!</definedName>
    <definedName name="dd" localSheetId="16">#REF!</definedName>
    <definedName name="dd" localSheetId="17">#REF!</definedName>
    <definedName name="dd" localSheetId="18">#REF!</definedName>
    <definedName name="dd" localSheetId="19">#REF!</definedName>
    <definedName name="dd" localSheetId="20">#REF!</definedName>
    <definedName name="dd" localSheetId="21">#REF!</definedName>
    <definedName name="dd" localSheetId="22">#REF!</definedName>
    <definedName name="dd" localSheetId="23">#REF!</definedName>
    <definedName name="dd" localSheetId="24">#REF!</definedName>
    <definedName name="dd" localSheetId="25">#REF!</definedName>
    <definedName name="dd" localSheetId="26">#REF!</definedName>
    <definedName name="dd" localSheetId="27">#REF!</definedName>
    <definedName name="dd" localSheetId="28">#REF!</definedName>
    <definedName name="dd" localSheetId="29">#REF!</definedName>
    <definedName name="dd" localSheetId="30">#REF!</definedName>
    <definedName name="dd">'[2]Plan auditoría'!#REF!</definedName>
    <definedName name="dd_1" hidden="1">{#N/A,#N/A,TRUE,"INGENIERIA";#N/A,#N/A,TRUE,"COMPRAS";#N/A,#N/A,TRUE,"DIRECCION";#N/A,#N/A,TRUE,"RESUMEN"}</definedName>
    <definedName name="DDD">#N/A</definedName>
    <definedName name="ddddddddddddddd">#REF!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BILIDADES">#REF!</definedName>
    <definedName name="DEBILIDADES_1">#REF!</definedName>
    <definedName name="DEBILIDADES_2">#REF!</definedName>
    <definedName name="Decision">#REF!</definedName>
    <definedName name="DECISIONES">[38]PARAMETROS!$C$2:$C$3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partamento">#REF!</definedName>
    <definedName name="Department">#REF!</definedName>
    <definedName name="DERF" hidden="1">{#N/A,#N/A,FALSE,"310.1";#N/A,#N/A,FALSE,"321.1";#N/A,#N/A,FALSE,"320.3";#N/A,#N/A,FALSE,"330.1"}</definedName>
    <definedName name="DESARENADOR" localSheetId="34">#REF!=#REF!,#REF!,#REF!,#REF!,#REF!,#REF!,#REF!,#REF!,#REF!,#REF!,#REF!,#REF!,#REF!</definedName>
    <definedName name="DESARENADOR" localSheetId="35">#REF!=#REF!,#REF!,#REF!,#REF!,#REF!,#REF!,#REF!,#REF!,#REF!,#REF!,#REF!,#REF!,#REF!</definedName>
    <definedName name="DESARENADOR" localSheetId="36">#REF!=#REF!,#REF!,#REF!,#REF!,#REF!,#REF!,#REF!,#REF!,#REF!,#REF!,#REF!,#REF!,#REF!</definedName>
    <definedName name="DESARENADOR">#REF!=#REF!,#REF!,#REF!,#REF!,#REF!,#REF!,#REF!,#REF!,#REF!,#REF!,#REF!,#REF!,#REF!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tinoConsultoria">#REF!</definedName>
    <definedName name="DestinoObra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">'[2]Plan auditoría'!#REF!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E" hidden="1">{"TAB1",#N/A,TRUE,"GENERAL";"TAB2",#N/A,TRUE,"GENERAL";"TAB3",#N/A,TRUE,"GENERAL";"TAB4",#N/A,TRUE,"GENERAL";"TAB5",#N/A,TRUE,"GENERAL"}</definedName>
    <definedName name="DFRFRF" hidden="1">{"via1",#N/A,TRUE,"general";"via2",#N/A,TRUE,"general";"via3",#N/A,TRUE,"general"}</definedName>
    <definedName name="dfs" hidden="1">#REF!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'[35]Base Datos'!$B$218</definedName>
    <definedName name="DIAGRAMA">[28]INSUMOS!$A$2:$A$116</definedName>
    <definedName name="diam">[39]diametros!$A:$B</definedName>
    <definedName name="DIAS">#REF!</definedName>
    <definedName name="DIC" localSheetId="34">#REF!</definedName>
    <definedName name="DIC" localSheetId="35">#REF!</definedName>
    <definedName name="DIC" localSheetId="36">#REF!</definedName>
    <definedName name="DIC">#REF!</definedName>
    <definedName name="DifConsultoriaFM">#REF!</definedName>
    <definedName name="Dimensiones">#REF!</definedName>
    <definedName name="Dimensiones_1">#REF!</definedName>
    <definedName name="Dimensiones_2">#REF!</definedName>
    <definedName name="DIOGE">'[4]Base Datos'!$B:$F</definedName>
    <definedName name="Director">#REF!</definedName>
    <definedName name="DISTRIBUCION">'[11]PU (2)'!#REF!</definedName>
    <definedName name="djdytj" hidden="1">{"TAB1",#N/A,TRUE,"GENERAL";"TAB2",#N/A,TRUE,"GENERAL";"TAB3",#N/A,TRUE,"GENERAL";"TAB4",#N/A,TRUE,"GENERAL";"TAB5",#N/A,TRUE,"GENERAL"}</definedName>
    <definedName name="DKEQEFEFJIJW">#REF!</definedName>
    <definedName name="dos">'[19]Plan auditoría'!$C$7</definedName>
    <definedName name="DOSIFICACION">[6]TABLA!$A$15:$H$48</definedName>
    <definedName name="DOT">#REF!</definedName>
    <definedName name="dota">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uitama">#REF!</definedName>
    <definedName name="DUKIK">#REF!</definedName>
    <definedName name="DuracionMeses">#REF!</definedName>
    <definedName name="DuracionSemanas">#REF!</definedName>
    <definedName name="DWPRICE" hidden="1">#REF!</definedName>
    <definedName name="dxfgg" hidden="1">{"via1",#N/A,TRUE,"general";"via2",#N/A,TRUE,"general";"via3",#N/A,TRUE,"general"}</definedName>
    <definedName name="e" localSheetId="34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e" localSheetId="35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e" localSheetId="36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e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E2.160">[40]PRESUPUESTO!#REF!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o" hidden="1">{#N/A,#N/A,FALSE,"310.1";#N/A,#N/A,FALSE,"321.1";#N/A,#N/A,FALSE,"320.3";#N/A,#N/A,FALSE,"330.1"}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">#REF!</definedName>
    <definedName name="EEEEEEEEEEEEEEEEEEE">#REF!</definedName>
    <definedName name="EEEEEEEEEEEEEEEEEEEEEE" hidden="1">#REF!</definedName>
    <definedName name="EEEEEEEEEEEEEEEEEEEEEEEEEEE" hidden="1">{"PRES REHAB ARM-PER POR ITEMS  KM A KM",#N/A,TRUE,"Rehabilitacion Arm-Per"}</definedName>
    <definedName name="eeeeeeeeeeeerrrrrrrrrrrrrrrrrrr">#REF!</definedName>
    <definedName name="EEEEEEEEESSSSSSSSSSSSS">#REF!</definedName>
    <definedName name="eeeeeeeeggggggg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fqe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B">[21]dts!$B$21</definedName>
    <definedName name="ELEC">#REF!</definedName>
    <definedName name="elinarco">#REF!</definedName>
    <definedName name="elinarco_1">#REF!</definedName>
    <definedName name="elinarco_2">#REF!</definedName>
    <definedName name="elinarco_4">#REF!</definedName>
    <definedName name="emanto">#REF!</definedName>
    <definedName name="EMPRESA">[34]PROGRAMACIÓN!$D$4</definedName>
    <definedName name="ENCHAPES" localSheetId="34">[6]PRESUP!#REF!</definedName>
    <definedName name="ENCHAPES" localSheetId="35">[6]PRESUP!#REF!</definedName>
    <definedName name="ENCHAPES" localSheetId="36">[6]PRESUP!#REF!</definedName>
    <definedName name="ENCHAPES">[6]PRESUP!#REF!</definedName>
    <definedName name="End_Bal">#REF!</definedName>
    <definedName name="ENE" localSheetId="34">#REF!</definedName>
    <definedName name="ENE" localSheetId="35">#REF!</definedName>
    <definedName name="ENE" localSheetId="36">#REF!</definedName>
    <definedName name="ENE">#REF!</definedName>
    <definedName name="Ensayos">#REF!</definedName>
    <definedName name="ENTIDAD">[21]dts!$B$5</definedName>
    <definedName name="eñe´ñr">#REF!</definedName>
    <definedName name="EQACCERAMICOS" localSheetId="34">[6]PRESUP!#REF!</definedName>
    <definedName name="EQACCERAMICOS" localSheetId="35">[6]PRESUP!#REF!</definedName>
    <definedName name="EQACCERAMICOS" localSheetId="36">[6]PRESUP!#REF!</definedName>
    <definedName name="EQACCERAMICOS">[6]PRESUP!#REF!</definedName>
    <definedName name="EQCARPINTERIA" localSheetId="34">[6]PRESUP!#REF!</definedName>
    <definedName name="EQCARPINTERIA" localSheetId="35">[6]PRESUP!#REF!</definedName>
    <definedName name="EQCARPINTERIA" localSheetId="36">[6]PRESUP!#REF!</definedName>
    <definedName name="EQCARPINTERIA">[6]PRESUP!#REF!</definedName>
    <definedName name="EQCIMIENTO" localSheetId="34">[6]PRESUP!#REF!</definedName>
    <definedName name="EQCIMIENTO" localSheetId="35">[6]PRESUP!#REF!</definedName>
    <definedName name="EQCIMIENTO" localSheetId="36">[6]PRESUP!#REF!</definedName>
    <definedName name="EQCIMIENTO">[6]PRESUP!#REF!</definedName>
    <definedName name="EQCUBIERTA" localSheetId="34">[6]PRESUP!#REF!</definedName>
    <definedName name="EQCUBIERTA" localSheetId="35">[6]PRESUP!#REF!</definedName>
    <definedName name="EQCUBIERTA" localSheetId="36">[6]PRESUP!#REF!</definedName>
    <definedName name="EQCUBIERTA">[6]PRESUP!#REF!</definedName>
    <definedName name="EQENCHAPES" localSheetId="34">[6]PRESUP!#REF!</definedName>
    <definedName name="EQENCHAPES" localSheetId="35">[6]PRESUP!#REF!</definedName>
    <definedName name="EQENCHAPES" localSheetId="36">[6]PRESUP!#REF!</definedName>
    <definedName name="EQENCHAPES">[6]PRESUP!#REF!</definedName>
    <definedName name="EQESTRUCTURA" localSheetId="34">[6]PRESUP!#REF!</definedName>
    <definedName name="EQESTRUCTURA" localSheetId="35">[6]PRESUP!#REF!</definedName>
    <definedName name="EQESTRUCTURA" localSheetId="36">[6]PRESUP!#REF!</definedName>
    <definedName name="EQESTRUCTURA">[6]PRESUP!#REF!</definedName>
    <definedName name="EQINSTELECTRICA" localSheetId="34">[6]PRESUP!#REF!</definedName>
    <definedName name="EQINSTELECTRICA" localSheetId="35">[6]PRESUP!#REF!</definedName>
    <definedName name="EQINSTELECTRICA" localSheetId="36">[6]PRESUP!#REF!</definedName>
    <definedName name="EQINSTELECTRICA">[6]PRESUP!#REF!</definedName>
    <definedName name="EQINSTHIDRAULICA" localSheetId="34">[6]PRESUP!#REF!</definedName>
    <definedName name="EQINSTHIDRAULICA" localSheetId="35">[6]PRESUP!#REF!</definedName>
    <definedName name="EQINSTHIDRAULICA" localSheetId="36">[6]PRESUP!#REF!</definedName>
    <definedName name="EQINSTHIDRAULICA">[6]PRESUP!#REF!</definedName>
    <definedName name="EQINSTSANITARIA" localSheetId="34">[6]PRESUP!#REF!</definedName>
    <definedName name="EQINSTSANITARIA" localSheetId="35">[6]PRESUP!#REF!</definedName>
    <definedName name="EQINSTSANITARIA" localSheetId="36">[6]PRESUP!#REF!</definedName>
    <definedName name="EQINSTSANITARIA">[6]PRESUP!#REF!</definedName>
    <definedName name="EQMAMPOSTERIA" localSheetId="34">[6]PRESUP!#REF!</definedName>
    <definedName name="EQMAMPOSTERIA" localSheetId="35">[6]PRESUP!#REF!</definedName>
    <definedName name="EQMAMPOSTERIA" localSheetId="36">[6]PRESUP!#REF!</definedName>
    <definedName name="EQMAMPOSTERIA">[6]PRESUP!#REF!</definedName>
    <definedName name="EQPAÑETE" localSheetId="34">[6]PRESUP!#REF!</definedName>
    <definedName name="EQPAÑETE" localSheetId="35">[6]PRESUP!#REF!</definedName>
    <definedName name="EQPAÑETE" localSheetId="36">[6]PRESUP!#REF!</definedName>
    <definedName name="EQPAÑETE">[6]PRESUP!#REF!</definedName>
    <definedName name="EQPINTURA" localSheetId="34">[6]PRESUP!#REF!</definedName>
    <definedName name="EQPINTURA" localSheetId="35">[6]PRESUP!#REF!</definedName>
    <definedName name="EQPINTURA" localSheetId="36">[6]PRESUP!#REF!</definedName>
    <definedName name="EQPINTURA">[6]PRESUP!#REF!</definedName>
    <definedName name="EQPISOS" localSheetId="34">[6]PRESUP!#REF!</definedName>
    <definedName name="EQPISOS" localSheetId="35">[6]PRESUP!#REF!</definedName>
    <definedName name="EQPISOS" localSheetId="36">[6]PRESUP!#REF!</definedName>
    <definedName name="EQPISOS">[6]PRESUP!#REF!</definedName>
    <definedName name="EQPRE" localSheetId="34">[6]PRESUP!#REF!</definedName>
    <definedName name="EQPRE" localSheetId="35">[6]PRESUP!#REF!</definedName>
    <definedName name="EQPRE" localSheetId="36">[6]PRESUP!#REF!</definedName>
    <definedName name="EQPRE">[6]PRESUP!#REF!</definedName>
    <definedName name="Equipos">#REF!</definedName>
    <definedName name="eqw" hidden="1">{"via1",#N/A,TRUE,"general";"via2",#N/A,TRUE,"general";"via3",#N/A,TRUE,"general"}</definedName>
    <definedName name="EREE">#REF!</definedName>
    <definedName name="ERG">#REF!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R">#REF!</definedName>
    <definedName name="erra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34">'[27]CIRCUITOS CODENSA'!#REF!</definedName>
    <definedName name="ES" localSheetId="35">'[27]CIRCUITOS CODENSA'!#REF!</definedName>
    <definedName name="ES" localSheetId="36">'[27]CIRCUITOS CODENSA'!#REF!</definedName>
    <definedName name="ES">'[27]CIRCUITOS CODENSA'!#REF!</definedName>
    <definedName name="ESC" localSheetId="2">IF([33]!LG=9,[33]!FES,"")</definedName>
    <definedName name="ESC" localSheetId="3">IF([33]!LG=9,[33]!FES,"")</definedName>
    <definedName name="ESC" localSheetId="4">IF([33]!LG=9,[33]!FES,"")</definedName>
    <definedName name="ESC" localSheetId="5">IF([33]!LG=9,[33]!FES,"")</definedName>
    <definedName name="ESC" localSheetId="6">IF([33]!LG=9,[33]!FES,"")</definedName>
    <definedName name="ESC" localSheetId="7">IF([33]!LG=9,[33]!FES,"")</definedName>
    <definedName name="ESC" localSheetId="8">IF([33]!LG=9,[33]!FES,"")</definedName>
    <definedName name="ESC" localSheetId="9">IF([33]!LG=9,[33]!FES,"")</definedName>
    <definedName name="ESC" localSheetId="10">IF([33]!LG=9,[33]!FES,"")</definedName>
    <definedName name="ESC" localSheetId="11">IF([33]!LG=9,[33]!FES,"")</definedName>
    <definedName name="ESC" localSheetId="12">IF([33]!LG=9,[33]!FES,"")</definedName>
    <definedName name="ESC" localSheetId="13">IF([33]!LG=9,[33]!FES,"")</definedName>
    <definedName name="ESC" localSheetId="14">IF([33]!LG=9,[33]!FES,"")</definedName>
    <definedName name="ESC" localSheetId="15">IF([33]!LG=9,[33]!FES,"")</definedName>
    <definedName name="ESC" localSheetId="16">IF([33]!LG=9,[33]!FES,"")</definedName>
    <definedName name="ESC" localSheetId="17">IF([33]!LG=9,[33]!FES,"")</definedName>
    <definedName name="ESC" localSheetId="18">IF([33]!LG=9,[33]!FES,"")</definedName>
    <definedName name="ESC" localSheetId="19">IF([33]!LG=9,[33]!FES,"")</definedName>
    <definedName name="ESC" localSheetId="20">IF([33]!LG=9,[33]!FES,"")</definedName>
    <definedName name="ESC" localSheetId="21">IF([33]!LG=9,[33]!FES,"")</definedName>
    <definedName name="ESC" localSheetId="22">IF([33]!LG=9,[33]!FES,"")</definedName>
    <definedName name="ESC" localSheetId="23">IF([33]!LG=9,[33]!FES,"")</definedName>
    <definedName name="ESC" localSheetId="24">IF([33]!LG=9,[33]!FES,"")</definedName>
    <definedName name="ESC" localSheetId="25">IF([33]!LG=9,[33]!FES,"")</definedName>
    <definedName name="ESC" localSheetId="26">IF([33]!LG=9,[33]!FES,"")</definedName>
    <definedName name="ESC" localSheetId="27">IF([33]!LG=9,[33]!FES,"")</definedName>
    <definedName name="ESC" localSheetId="28">IF([33]!LG=9,[33]!FES,"")</definedName>
    <definedName name="ESC" localSheetId="29">IF([33]!LG=9,[33]!FES,"")</definedName>
    <definedName name="ESC" localSheetId="30">IF([33]!LG=9,[33]!FES,"")</definedName>
    <definedName name="ESC" localSheetId="39">IF([33]!LG=9,[33]!FES,"")</definedName>
    <definedName name="ESC" localSheetId="40">IF([33]!LG=9,[33]!FES,"")</definedName>
    <definedName name="ESC" localSheetId="41">IF([33]!LG=9,[33]!FES,"")</definedName>
    <definedName name="ESC" localSheetId="42">IF([33]!LG=9,[33]!FES,"")</definedName>
    <definedName name="ESC" localSheetId="43">IF([33]!LG=9,[33]!FES,"")</definedName>
    <definedName name="ESC" localSheetId="44">IF([33]!LG=9,[33]!FES,"")</definedName>
    <definedName name="ESC" localSheetId="45">IF([33]!LG=9,[33]!FES,"")</definedName>
    <definedName name="ESC" localSheetId="47">IF([33]!LG=9,[33]!FES,"")</definedName>
    <definedName name="ESC" localSheetId="48">IF([33]!LG=9,[33]!FES,"")</definedName>
    <definedName name="ESC" localSheetId="49">IF([33]!LG=9,[33]!FES,"")</definedName>
    <definedName name="ESC" localSheetId="46">IF([33]!LG=9,[33]!FES,"")</definedName>
    <definedName name="ESC" localSheetId="50">IF([33]!LG=9,[33]!FES,"")</definedName>
    <definedName name="ESC" localSheetId="51">IF([33]!LG=9,[33]!FES,"")</definedName>
    <definedName name="ESC" localSheetId="52">IF([33]!LG=9,[33]!FES,"")</definedName>
    <definedName name="ESC" localSheetId="53">IF([33]!LG=9,[33]!FES,"")</definedName>
    <definedName name="ESC" localSheetId="54">IF([33]!LG=9,[33]!FES,"")</definedName>
    <definedName name="ESC" localSheetId="55">IF([33]!LG=9,[33]!FES,"")</definedName>
    <definedName name="ESC" localSheetId="56">IF([33]!LG=9,[33]!FES,"")</definedName>
    <definedName name="ESC" localSheetId="57">IF([33]!LG=9,[33]!FES,"")</definedName>
    <definedName name="ESC" localSheetId="58">IF([33]!LG=9,[33]!FES,"")</definedName>
    <definedName name="ESC" localSheetId="59">IF([33]!LG=9,[33]!FES,"")</definedName>
    <definedName name="ESC" localSheetId="60">IF([33]!LG=9,[33]!FES,"")</definedName>
    <definedName name="ESC" localSheetId="61">IF([33]!LG=9,[33]!FES,"")</definedName>
    <definedName name="ESC" localSheetId="62">IF([33]!LG=9,[33]!FES,"")</definedName>
    <definedName name="ESC" localSheetId="63">IF([33]!LG=9,[33]!FES,"")</definedName>
    <definedName name="ESC" localSheetId="64">IF([33]!LG=9,[33]!FES,"")</definedName>
    <definedName name="ESC" localSheetId="65">IF([33]!LG=9,[33]!FES,"")</definedName>
    <definedName name="ESC" localSheetId="66">IF([33]!LG=9,[33]!FES,"")</definedName>
    <definedName name="ESC" localSheetId="67">IF([33]!LG=9,[33]!FES,"")</definedName>
    <definedName name="ESC" localSheetId="68">IF([33]!LG=9,[33]!FES,"")</definedName>
    <definedName name="ESC" localSheetId="69">IF([33]!LG=9,[33]!FES,"")</definedName>
    <definedName name="ESC" localSheetId="35">IF([33]!LG=9,[33]!FES,"")</definedName>
    <definedName name="ESC" localSheetId="36">IF([33]!LG=9,[33]!FES,"")</definedName>
    <definedName name="ESC">IF([33]!LG=9,[33]!FES,"")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RUCTURA">#REF!</definedName>
    <definedName name="ESTRUCTURA_1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SYJRAHETFRDE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'[26]POZOS Sanitario'!#REF!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[41]SKJ452!#REF!</definedName>
    <definedName name="Excel_BuiltIn_Print_Titles_11">[41]ITA878!#REF!</definedName>
    <definedName name="Excel_BuiltIn_Print_Titles_12">'[41]AEA-944'!#REF!</definedName>
    <definedName name="Excel_BuiltIn_Print_Titles_13">'[41]DUB-823'!#REF!</definedName>
    <definedName name="Excel_BuiltIn_Print_Titles_14">'[41]GPI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[41]XXJ617!#REF!</definedName>
    <definedName name="Excel_BuiltIn_Print_Titles_20">#REF!</definedName>
    <definedName name="Excel_BuiltIn_Print_Titles_21">[41]SNG_855!#REF!</definedName>
    <definedName name="Excel_BuiltIn_Print_Titles_23">#REF!</definedName>
    <definedName name="Excel_BuiltIn_Print_Titles_3">#REF!</definedName>
    <definedName name="Excel_BuiltIn_Print_Titles_4">'[42]COSTOS CAMPAMENTO'!#REF!</definedName>
    <definedName name="Excel_BuiltIn_Print_Titles_5">'[41]VEA 374'!#REF!</definedName>
    <definedName name="Excel_BuiltIn_Print_Titles_5_XX">'[41]VEA 374'!#REF!</definedName>
    <definedName name="Excel_BuiltIn_Print_Titles_6">#REF!</definedName>
    <definedName name="Excel_BuiltIn_Print_Titles_7">[41]HFB024!#REF!</definedName>
    <definedName name="Excel_BuiltIn_Print_Titles_8">#REF!</definedName>
    <definedName name="Excel_BuiltIn_Print_Titles_9">[41]PAJ825!#REF!</definedName>
    <definedName name="Extra_Pay">#REF!</definedName>
    <definedName name="Extracción_IM">#REF!</definedName>
    <definedName name="F.10" localSheetId="34">[6]ANALISIS!#REF!</definedName>
    <definedName name="F.10" localSheetId="35">[6]ANALISIS!#REF!</definedName>
    <definedName name="F.10" localSheetId="36">[6]ANALISIS!#REF!</definedName>
    <definedName name="F.10">[6]ANALISIS!#REF!</definedName>
    <definedName name="F.100" localSheetId="34">[6]ANALISIS!#REF!</definedName>
    <definedName name="F.100" localSheetId="35">[6]ANALISIS!#REF!</definedName>
    <definedName name="F.100" localSheetId="36">[6]ANALISIS!#REF!</definedName>
    <definedName name="F.100">[6]ANALISIS!#REF!</definedName>
    <definedName name="F.101" localSheetId="34">[6]ANALISIS!#REF!</definedName>
    <definedName name="F.101" localSheetId="35">[6]ANALISIS!#REF!</definedName>
    <definedName name="F.101" localSheetId="36">[6]ANALISIS!#REF!</definedName>
    <definedName name="F.101">[6]ANALISIS!#REF!</definedName>
    <definedName name="F.103" localSheetId="34">[6]ANALISIS!#REF!</definedName>
    <definedName name="F.103" localSheetId="35">[6]ANALISIS!#REF!</definedName>
    <definedName name="F.103" localSheetId="36">[6]ANALISIS!#REF!</definedName>
    <definedName name="F.103">[6]ANALISIS!#REF!</definedName>
    <definedName name="F.108" localSheetId="34">[6]ANALISIS!#REF!</definedName>
    <definedName name="F.108" localSheetId="35">[6]ANALISIS!#REF!</definedName>
    <definedName name="F.108" localSheetId="36">[6]ANALISIS!#REF!</definedName>
    <definedName name="F.108">[6]ANALISIS!#REF!</definedName>
    <definedName name="F.110" localSheetId="34">[6]ANALISIS!#REF!</definedName>
    <definedName name="F.110" localSheetId="35">[6]ANALISIS!#REF!</definedName>
    <definedName name="F.110" localSheetId="36">[6]ANALISIS!#REF!</definedName>
    <definedName name="F.110">[6]ANALISIS!#REF!</definedName>
    <definedName name="F.111" localSheetId="34">[6]ANALISIS!#REF!</definedName>
    <definedName name="F.111" localSheetId="35">[6]ANALISIS!#REF!</definedName>
    <definedName name="F.111" localSheetId="36">[6]ANALISIS!#REF!</definedName>
    <definedName name="F.111">[6]ANALISIS!#REF!</definedName>
    <definedName name="F.112" localSheetId="34">[6]ANALISIS!#REF!</definedName>
    <definedName name="F.112" localSheetId="35">[6]ANALISIS!#REF!</definedName>
    <definedName name="F.112" localSheetId="36">[6]ANALISIS!#REF!</definedName>
    <definedName name="F.112">[6]ANALISIS!#REF!</definedName>
    <definedName name="F.113" localSheetId="34">[6]ANALISIS!#REF!</definedName>
    <definedName name="F.113" localSheetId="35">[6]ANALISIS!#REF!</definedName>
    <definedName name="F.113" localSheetId="36">[6]ANALISIS!#REF!</definedName>
    <definedName name="F.113">[6]ANALISIS!#REF!</definedName>
    <definedName name="F.119" localSheetId="34">[6]ANALISIS!#REF!</definedName>
    <definedName name="F.119" localSheetId="35">[6]ANALISIS!#REF!</definedName>
    <definedName name="F.119" localSheetId="36">[6]ANALISIS!#REF!</definedName>
    <definedName name="F.119">[6]ANALISIS!#REF!</definedName>
    <definedName name="F.120" localSheetId="34">[6]ANALISIS!#REF!</definedName>
    <definedName name="F.120" localSheetId="35">[6]ANALISIS!#REF!</definedName>
    <definedName name="F.120" localSheetId="36">[6]ANALISIS!#REF!</definedName>
    <definedName name="F.120">[6]ANALISIS!#REF!</definedName>
    <definedName name="F.121" localSheetId="34">[6]ANALISIS!#REF!</definedName>
    <definedName name="F.121" localSheetId="35">[6]ANALISIS!#REF!</definedName>
    <definedName name="F.121" localSheetId="36">[6]ANALISIS!#REF!</definedName>
    <definedName name="F.121">[6]ANALISIS!#REF!</definedName>
    <definedName name="F.124" localSheetId="34">[6]ANALISIS!#REF!</definedName>
    <definedName name="F.124" localSheetId="35">[6]ANALISIS!#REF!</definedName>
    <definedName name="F.124" localSheetId="36">[6]ANALISIS!#REF!</definedName>
    <definedName name="F.124">[6]ANALISIS!#REF!</definedName>
    <definedName name="F.125" localSheetId="34">[6]ANALISIS!#REF!</definedName>
    <definedName name="F.125" localSheetId="35">[6]ANALISIS!#REF!</definedName>
    <definedName name="F.125" localSheetId="36">[6]ANALISIS!#REF!</definedName>
    <definedName name="F.125">[6]ANALISIS!#REF!</definedName>
    <definedName name="F.135" localSheetId="34">[6]ANALISIS!#REF!</definedName>
    <definedName name="F.135" localSheetId="35">[6]ANALISIS!#REF!</definedName>
    <definedName name="F.135" localSheetId="36">[6]ANALISIS!#REF!</definedName>
    <definedName name="F.135">[6]ANALISIS!#REF!</definedName>
    <definedName name="F.137" localSheetId="34">[6]ANALISIS!#REF!</definedName>
    <definedName name="F.137" localSheetId="35">[6]ANALISIS!#REF!</definedName>
    <definedName name="F.137" localSheetId="36">[6]ANALISIS!#REF!</definedName>
    <definedName name="F.137">[6]ANALISIS!#REF!</definedName>
    <definedName name="F.138" localSheetId="34">[6]ANALISIS!#REF!</definedName>
    <definedName name="F.138" localSheetId="35">[6]ANALISIS!#REF!</definedName>
    <definedName name="F.138" localSheetId="36">[6]ANALISIS!#REF!</definedName>
    <definedName name="F.138">[6]ANALISIS!#REF!</definedName>
    <definedName name="F.139" localSheetId="34">[6]ANALISIS!#REF!</definedName>
    <definedName name="F.139" localSheetId="35">[6]ANALISIS!#REF!</definedName>
    <definedName name="F.139" localSheetId="36">[6]ANALISIS!#REF!</definedName>
    <definedName name="F.139">[6]ANALISIS!#REF!</definedName>
    <definedName name="F.16" localSheetId="34">[6]ANALISIS!#REF!</definedName>
    <definedName name="F.16" localSheetId="35">[6]ANALISIS!#REF!</definedName>
    <definedName name="F.16" localSheetId="36">[6]ANALISIS!#REF!</definedName>
    <definedName name="F.16">[6]ANALISIS!#REF!</definedName>
    <definedName name="F.17" localSheetId="34">[6]ANALISIS!#REF!</definedName>
    <definedName name="F.17" localSheetId="35">[6]ANALISIS!#REF!</definedName>
    <definedName name="F.17" localSheetId="36">[6]ANALISIS!#REF!</definedName>
    <definedName name="F.17">[6]ANALISIS!#REF!</definedName>
    <definedName name="F.18" localSheetId="34">[6]ANALISIS!#REF!</definedName>
    <definedName name="F.18" localSheetId="35">[6]ANALISIS!#REF!</definedName>
    <definedName name="F.18" localSheetId="36">[6]ANALISIS!#REF!</definedName>
    <definedName name="F.18">[6]ANALISIS!#REF!</definedName>
    <definedName name="F.183" localSheetId="34">[6]ANALISIS!#REF!</definedName>
    <definedName name="F.183" localSheetId="35">[6]ANALISIS!#REF!</definedName>
    <definedName name="F.183" localSheetId="36">[6]ANALISIS!#REF!</definedName>
    <definedName name="F.183">[6]ANALISIS!#REF!</definedName>
    <definedName name="F.184" localSheetId="34">[6]ANALISIS!#REF!</definedName>
    <definedName name="F.184" localSheetId="35">[6]ANALISIS!#REF!</definedName>
    <definedName name="F.184" localSheetId="36">[6]ANALISIS!#REF!</definedName>
    <definedName name="F.184">[6]ANALISIS!#REF!</definedName>
    <definedName name="F.186" localSheetId="34">[6]ANALISIS!#REF!</definedName>
    <definedName name="F.186" localSheetId="35">[6]ANALISIS!#REF!</definedName>
    <definedName name="F.186" localSheetId="36">[6]ANALISIS!#REF!</definedName>
    <definedName name="F.186">[6]ANALISIS!#REF!</definedName>
    <definedName name="F.187" localSheetId="34">[6]ANALISIS!#REF!</definedName>
    <definedName name="F.187" localSheetId="35">[6]ANALISIS!#REF!</definedName>
    <definedName name="F.187" localSheetId="36">[6]ANALISIS!#REF!</definedName>
    <definedName name="F.187">[6]ANALISIS!#REF!</definedName>
    <definedName name="F.188" localSheetId="34">[6]ANALISIS!#REF!</definedName>
    <definedName name="F.188" localSheetId="35">[6]ANALISIS!#REF!</definedName>
    <definedName name="F.188" localSheetId="36">[6]ANALISIS!#REF!</definedName>
    <definedName name="F.188">[6]ANALISIS!#REF!</definedName>
    <definedName name="F.191" localSheetId="34">[6]ANALISIS!#REF!</definedName>
    <definedName name="F.191" localSheetId="35">[6]ANALISIS!#REF!</definedName>
    <definedName name="F.191" localSheetId="36">[6]ANALISIS!#REF!</definedName>
    <definedName name="F.191">[6]ANALISIS!#REF!</definedName>
    <definedName name="F.192" localSheetId="34">[6]ANALISIS!#REF!</definedName>
    <definedName name="F.192" localSheetId="35">[6]ANALISIS!#REF!</definedName>
    <definedName name="F.192" localSheetId="36">[6]ANALISIS!#REF!</definedName>
    <definedName name="F.192">[6]ANALISIS!#REF!</definedName>
    <definedName name="F.194" localSheetId="34">[6]ANALISIS!#REF!</definedName>
    <definedName name="F.194" localSheetId="35">[6]ANALISIS!#REF!</definedName>
    <definedName name="F.194" localSheetId="36">[6]ANALISIS!#REF!</definedName>
    <definedName name="F.194">[6]ANALISIS!#REF!</definedName>
    <definedName name="F.195" localSheetId="34">[6]ANALISIS!#REF!</definedName>
    <definedName name="F.195" localSheetId="35">[6]ANALISIS!#REF!</definedName>
    <definedName name="F.195" localSheetId="36">[6]ANALISIS!#REF!</definedName>
    <definedName name="F.195">[6]ANALISIS!#REF!</definedName>
    <definedName name="F.196" localSheetId="34">[6]ANALISIS!#REF!</definedName>
    <definedName name="F.196" localSheetId="35">[6]ANALISIS!#REF!</definedName>
    <definedName name="F.196" localSheetId="36">[6]ANALISIS!#REF!</definedName>
    <definedName name="F.196">[6]ANALISIS!#REF!</definedName>
    <definedName name="F.197" localSheetId="34">[6]ANALISIS!#REF!</definedName>
    <definedName name="F.197" localSheetId="35">[6]ANALISIS!#REF!</definedName>
    <definedName name="F.197" localSheetId="36">[6]ANALISIS!#REF!</definedName>
    <definedName name="F.197">[6]ANALISIS!#REF!</definedName>
    <definedName name="F.198" localSheetId="34">[6]ANALISIS!#REF!</definedName>
    <definedName name="F.198" localSheetId="35">[6]ANALISIS!#REF!</definedName>
    <definedName name="F.198" localSheetId="36">[6]ANALISIS!#REF!</definedName>
    <definedName name="F.198">[6]ANALISIS!#REF!</definedName>
    <definedName name="F.199" localSheetId="34">[6]ANALISIS!#REF!</definedName>
    <definedName name="F.199" localSheetId="35">[6]ANALISIS!#REF!</definedName>
    <definedName name="F.199" localSheetId="36">[6]ANALISIS!#REF!</definedName>
    <definedName name="F.199">[6]ANALISIS!#REF!</definedName>
    <definedName name="F.20" localSheetId="34">[6]ANALISIS!#REF!</definedName>
    <definedName name="F.20" localSheetId="35">[6]ANALISIS!#REF!</definedName>
    <definedName name="F.20" localSheetId="36">[6]ANALISIS!#REF!</definedName>
    <definedName name="F.20">[6]ANALISIS!#REF!</definedName>
    <definedName name="F.200" localSheetId="34">[6]ANALISIS!#REF!</definedName>
    <definedName name="F.200" localSheetId="35">[6]ANALISIS!#REF!</definedName>
    <definedName name="F.200" localSheetId="36">[6]ANALISIS!#REF!</definedName>
    <definedName name="F.200">[6]ANALISIS!#REF!</definedName>
    <definedName name="F.201" localSheetId="34">[6]ANALISIS!#REF!</definedName>
    <definedName name="F.201" localSheetId="35">[6]ANALISIS!#REF!</definedName>
    <definedName name="F.201" localSheetId="36">[6]ANALISIS!#REF!</definedName>
    <definedName name="F.201">[6]ANALISIS!#REF!</definedName>
    <definedName name="F.202" localSheetId="34">[6]ANALISIS!#REF!</definedName>
    <definedName name="F.202" localSheetId="35">[6]ANALISIS!#REF!</definedName>
    <definedName name="F.202" localSheetId="36">[6]ANALISIS!#REF!</definedName>
    <definedName name="F.202">[6]ANALISIS!#REF!</definedName>
    <definedName name="F.203" localSheetId="34">[6]ANALISIS!#REF!</definedName>
    <definedName name="F.203" localSheetId="35">[6]ANALISIS!#REF!</definedName>
    <definedName name="F.203" localSheetId="36">[6]ANALISIS!#REF!</definedName>
    <definedName name="F.203">[6]ANALISIS!#REF!</definedName>
    <definedName name="F.204" localSheetId="34">[6]ANALISIS!#REF!</definedName>
    <definedName name="F.204" localSheetId="35">[6]ANALISIS!#REF!</definedName>
    <definedName name="F.204" localSheetId="36">[6]ANALISIS!#REF!</definedName>
    <definedName name="F.204">[6]ANALISIS!#REF!</definedName>
    <definedName name="F.205" localSheetId="34">[6]ANALISIS!#REF!</definedName>
    <definedName name="F.205" localSheetId="35">[6]ANALISIS!#REF!</definedName>
    <definedName name="F.205" localSheetId="36">[6]ANALISIS!#REF!</definedName>
    <definedName name="F.205">[6]ANALISIS!#REF!</definedName>
    <definedName name="F.206" localSheetId="34">[6]ANALISIS!#REF!</definedName>
    <definedName name="F.206" localSheetId="35">[6]ANALISIS!#REF!</definedName>
    <definedName name="F.206" localSheetId="36">[6]ANALISIS!#REF!</definedName>
    <definedName name="F.206">[6]ANALISIS!#REF!</definedName>
    <definedName name="F.207" localSheetId="34">[6]ANALISIS!#REF!</definedName>
    <definedName name="F.207" localSheetId="35">[6]ANALISIS!#REF!</definedName>
    <definedName name="F.207" localSheetId="36">[6]ANALISIS!#REF!</definedName>
    <definedName name="F.207">[6]ANALISIS!#REF!</definedName>
    <definedName name="F.208" localSheetId="34">[6]ANALISIS!#REF!</definedName>
    <definedName name="F.208" localSheetId="35">[6]ANALISIS!#REF!</definedName>
    <definedName name="F.208" localSheetId="36">[6]ANALISIS!#REF!</definedName>
    <definedName name="F.208">[6]ANALISIS!#REF!</definedName>
    <definedName name="F.21" localSheetId="34">[6]ANALISIS!#REF!</definedName>
    <definedName name="F.21" localSheetId="35">[6]ANALISIS!#REF!</definedName>
    <definedName name="F.21" localSheetId="36">[6]ANALISIS!#REF!</definedName>
    <definedName name="F.21">[6]ANALISIS!#REF!</definedName>
    <definedName name="F.22" localSheetId="34">[6]ANALISIS!#REF!</definedName>
    <definedName name="F.22" localSheetId="35">[6]ANALISIS!#REF!</definedName>
    <definedName name="F.22" localSheetId="36">[6]ANALISIS!#REF!</definedName>
    <definedName name="F.22">[6]ANALISIS!#REF!</definedName>
    <definedName name="F.23" localSheetId="34">[6]ANALISIS!#REF!</definedName>
    <definedName name="F.23" localSheetId="35">[6]ANALISIS!#REF!</definedName>
    <definedName name="F.23" localSheetId="36">[6]ANALISIS!#REF!</definedName>
    <definedName name="F.23">[6]ANALISIS!#REF!</definedName>
    <definedName name="F.24" localSheetId="34">[6]ANALISIS!#REF!</definedName>
    <definedName name="F.24" localSheetId="35">[6]ANALISIS!#REF!</definedName>
    <definedName name="F.24" localSheetId="36">[6]ANALISIS!#REF!</definedName>
    <definedName name="F.24">[6]ANALISIS!#REF!</definedName>
    <definedName name="F.25" localSheetId="34">[6]ANALISIS!#REF!</definedName>
    <definedName name="F.25" localSheetId="35">[6]ANALISIS!#REF!</definedName>
    <definedName name="F.25" localSheetId="36">[6]ANALISIS!#REF!</definedName>
    <definedName name="F.25">[6]ANALISIS!#REF!</definedName>
    <definedName name="F.27" localSheetId="34">[6]ANALISIS!#REF!</definedName>
    <definedName name="F.27" localSheetId="35">[6]ANALISIS!#REF!</definedName>
    <definedName name="F.27" localSheetId="36">[6]ANALISIS!#REF!</definedName>
    <definedName name="F.27">[6]ANALISIS!#REF!</definedName>
    <definedName name="F.28" localSheetId="34">[6]ANALISIS!#REF!</definedName>
    <definedName name="F.28" localSheetId="35">[6]ANALISIS!#REF!</definedName>
    <definedName name="F.28" localSheetId="36">[6]ANALISIS!#REF!</definedName>
    <definedName name="F.28">[6]ANALISIS!#REF!</definedName>
    <definedName name="F.29" localSheetId="34">[6]ANALISIS!#REF!</definedName>
    <definedName name="F.29" localSheetId="35">[6]ANALISIS!#REF!</definedName>
    <definedName name="F.29" localSheetId="36">[6]ANALISIS!#REF!</definedName>
    <definedName name="F.29">[6]ANALISIS!#REF!</definedName>
    <definedName name="F.30" localSheetId="34">[6]ANALISIS!#REF!</definedName>
    <definedName name="F.30" localSheetId="35">[6]ANALISIS!#REF!</definedName>
    <definedName name="F.30" localSheetId="36">[6]ANALISIS!#REF!</definedName>
    <definedName name="F.30">[6]ANALISIS!#REF!</definedName>
    <definedName name="F.33" localSheetId="34">[6]ANALISIS!#REF!</definedName>
    <definedName name="F.33" localSheetId="35">[6]ANALISIS!#REF!</definedName>
    <definedName name="F.33" localSheetId="36">[6]ANALISIS!#REF!</definedName>
    <definedName name="F.33">[6]ANALISIS!#REF!</definedName>
    <definedName name="F.34" localSheetId="34">[6]ANALISIS!#REF!</definedName>
    <definedName name="F.34" localSheetId="35">[6]ANALISIS!#REF!</definedName>
    <definedName name="F.34" localSheetId="36">[6]ANALISIS!#REF!</definedName>
    <definedName name="F.34">[6]ANALISIS!#REF!</definedName>
    <definedName name="F.36" localSheetId="34">[6]ANALISIS!#REF!</definedName>
    <definedName name="F.36" localSheetId="35">[6]ANALISIS!#REF!</definedName>
    <definedName name="F.36" localSheetId="36">[6]ANALISIS!#REF!</definedName>
    <definedName name="F.36">[6]ANALISIS!#REF!</definedName>
    <definedName name="F.37" localSheetId="34">[6]ANALISIS!#REF!</definedName>
    <definedName name="F.37" localSheetId="35">[6]ANALISIS!#REF!</definedName>
    <definedName name="F.37" localSheetId="36">[6]ANALISIS!#REF!</definedName>
    <definedName name="F.37">[6]ANALISIS!#REF!</definedName>
    <definedName name="F.39" localSheetId="34">[6]ANALISIS!#REF!</definedName>
    <definedName name="F.39" localSheetId="35">[6]ANALISIS!#REF!</definedName>
    <definedName name="F.39" localSheetId="36">[6]ANALISIS!#REF!</definedName>
    <definedName name="F.39">[6]ANALISIS!#REF!</definedName>
    <definedName name="F.4" localSheetId="34">[6]ANALISIS!#REF!</definedName>
    <definedName name="F.4" localSheetId="35">[6]ANALISIS!#REF!</definedName>
    <definedName name="F.4" localSheetId="36">[6]ANALISIS!#REF!</definedName>
    <definedName name="F.4">[6]ANALISIS!#REF!</definedName>
    <definedName name="F.40" localSheetId="34">[6]ANALISIS!#REF!</definedName>
    <definedName name="F.40" localSheetId="35">[6]ANALISIS!#REF!</definedName>
    <definedName name="F.40" localSheetId="36">[6]ANALISIS!#REF!</definedName>
    <definedName name="F.40">[6]ANALISIS!#REF!</definedName>
    <definedName name="F.41" localSheetId="34">[6]ANALISIS!#REF!</definedName>
    <definedName name="F.41" localSheetId="35">[6]ANALISIS!#REF!</definedName>
    <definedName name="F.41" localSheetId="36">[6]ANALISIS!#REF!</definedName>
    <definedName name="F.41">[6]ANALISIS!#REF!</definedName>
    <definedName name="F.42" localSheetId="34">[6]ANALISIS!#REF!</definedName>
    <definedName name="F.42" localSheetId="35">[6]ANALISIS!#REF!</definedName>
    <definedName name="F.42" localSheetId="36">[6]ANALISIS!#REF!</definedName>
    <definedName name="F.42">[6]ANALISIS!#REF!</definedName>
    <definedName name="F.43" localSheetId="34">[6]ANALISIS!#REF!</definedName>
    <definedName name="F.43" localSheetId="35">[6]ANALISIS!#REF!</definedName>
    <definedName name="F.43" localSheetId="36">[6]ANALISIS!#REF!</definedName>
    <definedName name="F.43">[6]ANALISIS!#REF!</definedName>
    <definedName name="F.44" localSheetId="34">[6]ANALISIS!#REF!</definedName>
    <definedName name="F.44" localSheetId="35">[6]ANALISIS!#REF!</definedName>
    <definedName name="F.44" localSheetId="36">[6]ANALISIS!#REF!</definedName>
    <definedName name="F.44">[6]ANALISIS!#REF!</definedName>
    <definedName name="F.45" localSheetId="34">[6]ANALISIS!#REF!</definedName>
    <definedName name="F.45" localSheetId="35">[6]ANALISIS!#REF!</definedName>
    <definedName name="F.45" localSheetId="36">[6]ANALISIS!#REF!</definedName>
    <definedName name="F.45">[6]ANALISIS!#REF!</definedName>
    <definedName name="F.46" localSheetId="34">[6]ANALISIS!#REF!</definedName>
    <definedName name="F.46" localSheetId="35">[6]ANALISIS!#REF!</definedName>
    <definedName name="F.46" localSheetId="36">[6]ANALISIS!#REF!</definedName>
    <definedName name="F.46">[6]ANALISIS!#REF!</definedName>
    <definedName name="F.48" localSheetId="34">[6]ANALISIS!#REF!</definedName>
    <definedName name="F.48" localSheetId="35">[6]ANALISIS!#REF!</definedName>
    <definedName name="F.48" localSheetId="36">[6]ANALISIS!#REF!</definedName>
    <definedName name="F.48">[6]ANALISIS!#REF!</definedName>
    <definedName name="F.49" localSheetId="34">[6]ANALISIS!#REF!</definedName>
    <definedName name="F.49" localSheetId="35">[6]ANALISIS!#REF!</definedName>
    <definedName name="F.49" localSheetId="36">[6]ANALISIS!#REF!</definedName>
    <definedName name="F.49">[6]ANALISIS!#REF!</definedName>
    <definedName name="F.5" localSheetId="34">[6]ANALISIS!#REF!</definedName>
    <definedName name="F.5" localSheetId="35">[6]ANALISIS!#REF!</definedName>
    <definedName name="F.5" localSheetId="36">[6]ANALISIS!#REF!</definedName>
    <definedName name="F.5">[6]ANALISIS!#REF!</definedName>
    <definedName name="F.50" localSheetId="34">[6]ANALISIS!#REF!</definedName>
    <definedName name="F.50" localSheetId="35">[6]ANALISIS!#REF!</definedName>
    <definedName name="F.50" localSheetId="36">[6]ANALISIS!#REF!</definedName>
    <definedName name="F.50">[6]ANALISIS!#REF!</definedName>
    <definedName name="F.52" localSheetId="34">[6]ANALISIS!#REF!</definedName>
    <definedName name="F.52" localSheetId="35">[6]ANALISIS!#REF!</definedName>
    <definedName name="F.52" localSheetId="36">[6]ANALISIS!#REF!</definedName>
    <definedName name="F.52">[6]ANALISIS!#REF!</definedName>
    <definedName name="F.53" localSheetId="34">[6]ANALISIS!#REF!</definedName>
    <definedName name="F.53" localSheetId="35">[6]ANALISIS!#REF!</definedName>
    <definedName name="F.53" localSheetId="36">[6]ANALISIS!#REF!</definedName>
    <definedName name="F.53">[6]ANALISIS!#REF!</definedName>
    <definedName name="F.54" localSheetId="34">[6]ANALISIS!#REF!</definedName>
    <definedName name="F.54" localSheetId="35">[6]ANALISIS!#REF!</definedName>
    <definedName name="F.54" localSheetId="36">[6]ANALISIS!#REF!</definedName>
    <definedName name="F.54">[6]ANALISIS!#REF!</definedName>
    <definedName name="F.58" localSheetId="34">[6]ANALISIS!#REF!</definedName>
    <definedName name="F.58" localSheetId="35">[6]ANALISIS!#REF!</definedName>
    <definedName name="F.58" localSheetId="36">[6]ANALISIS!#REF!</definedName>
    <definedName name="F.58">[6]ANALISIS!#REF!</definedName>
    <definedName name="F.6" localSheetId="34">[6]ANALISIS!#REF!</definedName>
    <definedName name="F.6" localSheetId="35">[6]ANALISIS!#REF!</definedName>
    <definedName name="F.6" localSheetId="36">[6]ANALISIS!#REF!</definedName>
    <definedName name="F.6">[6]ANALISIS!#REF!</definedName>
    <definedName name="F.66" localSheetId="34">[6]ANALISIS!#REF!</definedName>
    <definedName name="F.66" localSheetId="35">[6]ANALISIS!#REF!</definedName>
    <definedName name="F.66" localSheetId="36">[6]ANALISIS!#REF!</definedName>
    <definedName name="F.66">[6]ANALISIS!#REF!</definedName>
    <definedName name="F.68" localSheetId="34">[6]ANALISIS!#REF!</definedName>
    <definedName name="F.68" localSheetId="35">[6]ANALISIS!#REF!</definedName>
    <definedName name="F.68" localSheetId="36">[6]ANALISIS!#REF!</definedName>
    <definedName name="F.68">[6]ANALISIS!#REF!</definedName>
    <definedName name="F.69" localSheetId="34">[6]ANALISIS!#REF!</definedName>
    <definedName name="F.69" localSheetId="35">[6]ANALISIS!#REF!</definedName>
    <definedName name="F.69" localSheetId="36">[6]ANALISIS!#REF!</definedName>
    <definedName name="F.69">[6]ANALISIS!#REF!</definedName>
    <definedName name="F.7" localSheetId="34">[6]ANALISIS!#REF!</definedName>
    <definedName name="F.7" localSheetId="35">[6]ANALISIS!#REF!</definedName>
    <definedName name="F.7" localSheetId="36">[6]ANALISIS!#REF!</definedName>
    <definedName name="F.7">[6]ANALISIS!#REF!</definedName>
    <definedName name="F.72" localSheetId="34">[6]ANALISIS!#REF!</definedName>
    <definedName name="F.72" localSheetId="35">[6]ANALISIS!#REF!</definedName>
    <definedName name="F.72" localSheetId="36">[6]ANALISIS!#REF!</definedName>
    <definedName name="F.72">[6]ANALISIS!#REF!</definedName>
    <definedName name="F.73" localSheetId="34">[6]ANALISIS!#REF!</definedName>
    <definedName name="F.73" localSheetId="35">[6]ANALISIS!#REF!</definedName>
    <definedName name="F.73" localSheetId="36">[6]ANALISIS!#REF!</definedName>
    <definedName name="F.73">[6]ANALISIS!#REF!</definedName>
    <definedName name="F.74" localSheetId="34">[6]ANALISIS!#REF!</definedName>
    <definedName name="F.74" localSheetId="35">[6]ANALISIS!#REF!</definedName>
    <definedName name="F.74" localSheetId="36">[6]ANALISIS!#REF!</definedName>
    <definedName name="F.74">[6]ANALISIS!#REF!</definedName>
    <definedName name="F.75" localSheetId="34">[6]ANALISIS!#REF!</definedName>
    <definedName name="F.75" localSheetId="35">[6]ANALISIS!#REF!</definedName>
    <definedName name="F.75" localSheetId="36">[6]ANALISIS!#REF!</definedName>
    <definedName name="F.75">[6]ANALISIS!#REF!</definedName>
    <definedName name="F.77" localSheetId="34">[6]ANALISIS!#REF!</definedName>
    <definedName name="F.77" localSheetId="35">[6]ANALISIS!#REF!</definedName>
    <definedName name="F.77" localSheetId="36">[6]ANALISIS!#REF!</definedName>
    <definedName name="F.77">[6]ANALISIS!#REF!</definedName>
    <definedName name="F.78" localSheetId="34">[6]ANALISIS!#REF!</definedName>
    <definedName name="F.78" localSheetId="35">[6]ANALISIS!#REF!</definedName>
    <definedName name="F.78" localSheetId="36">[6]ANALISIS!#REF!</definedName>
    <definedName name="F.78">[6]ANALISIS!#REF!</definedName>
    <definedName name="F.79" localSheetId="34">[6]ANALISIS!#REF!</definedName>
    <definedName name="F.79" localSheetId="35">[6]ANALISIS!#REF!</definedName>
    <definedName name="F.79" localSheetId="36">[6]ANALISIS!#REF!</definedName>
    <definedName name="F.79">[6]ANALISIS!#REF!</definedName>
    <definedName name="F.80" localSheetId="34">[6]ANALISIS!#REF!</definedName>
    <definedName name="F.80" localSheetId="35">[6]ANALISIS!#REF!</definedName>
    <definedName name="F.80" localSheetId="36">[6]ANALISIS!#REF!</definedName>
    <definedName name="F.80">[6]ANALISIS!#REF!</definedName>
    <definedName name="F.81" localSheetId="34">[6]ANALISIS!#REF!</definedName>
    <definedName name="F.81" localSheetId="35">[6]ANALISIS!#REF!</definedName>
    <definedName name="F.81" localSheetId="36">[6]ANALISIS!#REF!</definedName>
    <definedName name="F.81">[6]ANALISIS!#REF!</definedName>
    <definedName name="F.82" localSheetId="34">[6]ANALISIS!#REF!</definedName>
    <definedName name="F.82" localSheetId="35">[6]ANALISIS!#REF!</definedName>
    <definedName name="F.82" localSheetId="36">[6]ANALISIS!#REF!</definedName>
    <definedName name="F.82">[6]ANALISIS!#REF!</definedName>
    <definedName name="F.83" localSheetId="34">[6]ANALISIS!#REF!</definedName>
    <definedName name="F.83" localSheetId="35">[6]ANALISIS!#REF!</definedName>
    <definedName name="F.83" localSheetId="36">[6]ANALISIS!#REF!</definedName>
    <definedName name="F.83">[6]ANALISIS!#REF!</definedName>
    <definedName name="F.84" localSheetId="34">[6]ANALISIS!#REF!</definedName>
    <definedName name="F.84" localSheetId="35">[6]ANALISIS!#REF!</definedName>
    <definedName name="F.84" localSheetId="36">[6]ANALISIS!#REF!</definedName>
    <definedName name="F.84">[6]ANALISIS!#REF!</definedName>
    <definedName name="F.86" localSheetId="34">[6]ANALISIS!#REF!</definedName>
    <definedName name="F.86" localSheetId="35">[6]ANALISIS!#REF!</definedName>
    <definedName name="F.86" localSheetId="36">[6]ANALISIS!#REF!</definedName>
    <definedName name="F.86">[6]ANALISIS!#REF!</definedName>
    <definedName name="F.89" localSheetId="34">[6]ANALISIS!#REF!</definedName>
    <definedName name="F.89" localSheetId="35">[6]ANALISIS!#REF!</definedName>
    <definedName name="F.89" localSheetId="36">[6]ANALISIS!#REF!</definedName>
    <definedName name="F.89">[6]ANALISIS!#REF!</definedName>
    <definedName name="F.9" localSheetId="34">[6]ANALISIS!#REF!</definedName>
    <definedName name="F.9" localSheetId="35">[6]ANALISIS!#REF!</definedName>
    <definedName name="F.9" localSheetId="36">[6]ANALISIS!#REF!</definedName>
    <definedName name="F.9">[6]ANALISIS!#REF!</definedName>
    <definedName name="F.91" localSheetId="34">[6]ANALISIS!#REF!</definedName>
    <definedName name="F.91" localSheetId="35">[6]ANALISIS!#REF!</definedName>
    <definedName name="F.91" localSheetId="36">[6]ANALISIS!#REF!</definedName>
    <definedName name="F.91">[6]ANALISIS!#REF!</definedName>
    <definedName name="F.92" localSheetId="34">[6]ANALISIS!#REF!</definedName>
    <definedName name="F.92" localSheetId="35">[6]ANALISIS!#REF!</definedName>
    <definedName name="F.92" localSheetId="36">[6]ANALISIS!#REF!</definedName>
    <definedName name="F.92">[6]ANALISIS!#REF!</definedName>
    <definedName name="F.94" localSheetId="34">[6]ANALISIS!#REF!</definedName>
    <definedName name="F.94" localSheetId="35">[6]ANALISIS!#REF!</definedName>
    <definedName name="F.94" localSheetId="36">[6]ANALISIS!#REF!</definedName>
    <definedName name="F.94">[6]ANALISIS!#REF!</definedName>
    <definedName name="F.95" localSheetId="34">[6]ANALISIS!#REF!</definedName>
    <definedName name="F.95" localSheetId="35">[6]ANALISIS!#REF!</definedName>
    <definedName name="F.95" localSheetId="36">[6]ANALISIS!#REF!</definedName>
    <definedName name="F.95">[6]ANALISIS!#REF!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C" hidden="1">#REF!</definedName>
    <definedName name="FAC_PRU">#REF!</definedName>
    <definedName name="FactorCostoPotencia" localSheetId="34">[36]Modelo!#REF!</definedName>
    <definedName name="FactorCostoPotencia" localSheetId="35">[36]Modelo!#REF!</definedName>
    <definedName name="FactorCostoPotencia" localSheetId="36">[36]Modelo!#REF!</definedName>
    <definedName name="FactorCostoPotencia">[36]Modelo!#REF!</definedName>
    <definedName name="FactorMultFinal">#REF!</definedName>
    <definedName name="FactorMultiplicaCalculado">#REF!</definedName>
    <definedName name="FAL" hidden="1">{#N/A,#N/A,FALSE,"Hoja1";#N/A,#N/A,FALSE,"Hoja2"}</definedName>
    <definedName name="fcc" localSheetId="34">#REF!</definedName>
    <definedName name="fcc" localSheetId="35">#REF!</definedName>
    <definedName name="fcc" localSheetId="36">#REF!</definedName>
    <definedName name="fcc">#REF!</definedName>
    <definedName name="fccc">#REF!</definedName>
    <definedName name="fcccc">#REF!</definedName>
    <definedName name="FD" localSheetId="1">#REF!</definedName>
    <definedName name="FD" localSheetId="2">#REF!</definedName>
    <definedName name="FD" localSheetId="3">#REF!</definedName>
    <definedName name="FD" localSheetId="4">#REF!</definedName>
    <definedName name="FD" localSheetId="5">#REF!</definedName>
    <definedName name="FD" localSheetId="6">#REF!</definedName>
    <definedName name="FD" localSheetId="7">#REF!</definedName>
    <definedName name="FD" localSheetId="8">#REF!</definedName>
    <definedName name="FD" localSheetId="9">#REF!</definedName>
    <definedName name="FD" localSheetId="10">#REF!</definedName>
    <definedName name="FD" localSheetId="11">#REF!</definedName>
    <definedName name="FD" localSheetId="12">#REF!</definedName>
    <definedName name="FD" localSheetId="13">#REF!</definedName>
    <definedName name="FD" localSheetId="14">#REF!</definedName>
    <definedName name="FD" localSheetId="15">#REF!</definedName>
    <definedName name="FD" localSheetId="16">#REF!</definedName>
    <definedName name="FD" localSheetId="17">#REF!</definedName>
    <definedName name="FD" localSheetId="18">#REF!</definedName>
    <definedName name="FD" localSheetId="19">#REF!</definedName>
    <definedName name="FD" localSheetId="20">#REF!</definedName>
    <definedName name="FD" localSheetId="21">#REF!</definedName>
    <definedName name="FD" localSheetId="22">#REF!</definedName>
    <definedName name="FD" localSheetId="23">#REF!</definedName>
    <definedName name="FD" localSheetId="24">#REF!</definedName>
    <definedName name="FD" localSheetId="25">#REF!</definedName>
    <definedName name="FD" localSheetId="26">#REF!</definedName>
    <definedName name="FD" localSheetId="27">#REF!</definedName>
    <definedName name="FD" localSheetId="28">#REF!</definedName>
    <definedName name="FD" localSheetId="29">#REF!</definedName>
    <definedName name="FD" localSheetId="30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 localSheetId="34">#REF!</definedName>
    <definedName name="FEB" localSheetId="35">#REF!</definedName>
    <definedName name="FEB" localSheetId="36">#REF!</definedName>
    <definedName name="FEB">#REF!</definedName>
    <definedName name="FECHA">#REF!</definedName>
    <definedName name="FECHA_1">#REF!</definedName>
    <definedName name="FECHA_2">#REF!</definedName>
    <definedName name="FEL" hidden="1">{#N/A,#N/A,FALSE,"Hoja1";#N/A,#N/A,FALSE,"Hoja2"}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ffffrrrrrrrrrrrrreeeeeeeeeeee">#REF!</definedName>
    <definedName name="fffffft" hidden="1">{"TAB1",#N/A,TRUE,"GENERAL";"TAB2",#N/A,TRUE,"GENERAL";"TAB3",#N/A,TRUE,"GENERAL";"TAB4",#N/A,TRUE,"GENERAL";"TAB5",#N/A,TRUE,"GENERAL"}</definedName>
    <definedName name="FFFFFHHHHHHH">#REF!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ename">MID(CELL("nombrearchivo"),FIND("[",CELL("nombrearchivo")),FIND("]",CELL("nombrearchivo"))-FIND("[",CELL("nombrearchivo"))+1)</definedName>
    <definedName name="FINAL">[43]FLUJOS!#REF!</definedName>
    <definedName name="FINANCIERA">#REF!</definedName>
    <definedName name="fm">#REF!</definedName>
    <definedName name="fm_INTER">#REF!</definedName>
    <definedName name="FO" localSheetId="34">'[27]CIRCUITOS CODENSA'!#REF!</definedName>
    <definedName name="FO" localSheetId="35">'[27]CIRCUITOS CODENSA'!#REF!</definedName>
    <definedName name="FO" localSheetId="36">'[27]CIRCUITOS CODENSA'!#REF!</definedName>
    <definedName name="FO">'[27]CIRCUITOS CODENSA'!#REF!</definedName>
    <definedName name="FORCOLUM" localSheetId="34">#REF!</definedName>
    <definedName name="FORCOLUM" localSheetId="35">#REF!</definedName>
    <definedName name="FORCOLUM" localSheetId="36">#REF!</definedName>
    <definedName name="FORCOLUM">#REF!</definedName>
    <definedName name="FORLOSA" localSheetId="34">#REF!</definedName>
    <definedName name="FORLOSA" localSheetId="35">#REF!</definedName>
    <definedName name="FORLOSA" localSheetId="36">#REF!</definedName>
    <definedName name="FORLOSA">#REF!</definedName>
    <definedName name="Format">#REF!</definedName>
    <definedName name="FORTALEZA">#REF!</definedName>
    <definedName name="FORTALEZA_1">#REF!</definedName>
    <definedName name="FORTALEZA_2">#REF!</definedName>
    <definedName name="FORVIGA" localSheetId="34">#REF!</definedName>
    <definedName name="FORVIGA" localSheetId="35">#REF!</definedName>
    <definedName name="FORVIGA" localSheetId="36">#REF!</definedName>
    <definedName name="FORVIGA">#REF!</definedName>
    <definedName name="Fotos" hidden="1">{#N/A,#N/A,FALSE,"Hoja1";#N/A,#N/A,FALSE,"Hoja2"}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NT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ll_Print">#REF!</definedName>
    <definedName name="FVFV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xx">#REF!</definedName>
    <definedName name="fxxxx">#REF!</definedName>
    <definedName name="fyy" localSheetId="34">#REF!</definedName>
    <definedName name="fyy" localSheetId="35">#REF!</definedName>
    <definedName name="fyy" localSheetId="36">#REF!</definedName>
    <definedName name="fyy">#REF!</definedName>
    <definedName name="fyyy">#REF!</definedName>
    <definedName name="fyyyy">#REF!</definedName>
    <definedName name="GastosViajes">#REF!</definedName>
    <definedName name="GAVION">'[2]Plan auditoría'!#REF!</definedName>
    <definedName name="GAVIONES">'[2]Plan auditoría'!#REF!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dt" hidden="1">{"TAB1",#N/A,TRUE,"GENERAL";"TAB2",#N/A,TRUE,"GENERAL";"TAB3",#N/A,TRUE,"GENERAL";"TAB4",#N/A,TRUE,"GENERAL";"TAB5",#N/A,TRUE,"GENERAL"}</definedName>
    <definedName name="GE4H">#REF!</definedName>
    <definedName name="geg" hidden="1">{"via1",#N/A,TRUE,"general";"via2",#N/A,TRUE,"general";"via3",#N/A,TRUE,"general"}</definedName>
    <definedName name="gegrgwr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4">'[27]CIRCUITOS CODENSA'!#REF!</definedName>
    <definedName name="GG" localSheetId="35">'[27]CIRCUITOS CODENSA'!#REF!</definedName>
    <definedName name="GG" localSheetId="36">'[27]CIRCUITOS CODENSA'!#REF!</definedName>
    <definedName name="GG">'[27]CIRCUITOS CODENSA'!#REF!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 localSheetId="2">Scheduled_Payment+Extra_Payment</definedName>
    <definedName name="GGG" localSheetId="3">Scheduled_Payment+Extra_Payment</definedName>
    <definedName name="GGG" localSheetId="4">Scheduled_Payment+Extra_Payment</definedName>
    <definedName name="GGG" localSheetId="5">Scheduled_Payment+Extra_Payment</definedName>
    <definedName name="GGG" localSheetId="6">Scheduled_Payment+Extra_Payment</definedName>
    <definedName name="GGG" localSheetId="7">Scheduled_Payment+Extra_Payment</definedName>
    <definedName name="GGG" localSheetId="8">Scheduled_Payment+Extra_Payment</definedName>
    <definedName name="GGG" localSheetId="9">Scheduled_Payment+Extra_Payment</definedName>
    <definedName name="GGG" localSheetId="10">Scheduled_Payment+Extra_Payment</definedName>
    <definedName name="GGG" localSheetId="11">Scheduled_Payment+Extra_Payment</definedName>
    <definedName name="GGG" localSheetId="12">Scheduled_Payment+Extra_Payment</definedName>
    <definedName name="GGG" localSheetId="13">Scheduled_Payment+Extra_Payment</definedName>
    <definedName name="GGG" localSheetId="14">Scheduled_Payment+Extra_Payment</definedName>
    <definedName name="GGG" localSheetId="15">Scheduled_Payment+Extra_Payment</definedName>
    <definedName name="GGG" localSheetId="16">Scheduled_Payment+Extra_Payment</definedName>
    <definedName name="GGG" localSheetId="17">Scheduled_Payment+Extra_Payment</definedName>
    <definedName name="GGG" localSheetId="18">Scheduled_Payment+Extra_Payment</definedName>
    <definedName name="GGG" localSheetId="19">Scheduled_Payment+Extra_Payment</definedName>
    <definedName name="GGG" localSheetId="20">Scheduled_Payment+Extra_Payment</definedName>
    <definedName name="GGG" localSheetId="21">Scheduled_Payment+Extra_Payment</definedName>
    <definedName name="GGG" localSheetId="22">Scheduled_Payment+Extra_Payment</definedName>
    <definedName name="GGG" localSheetId="23">Scheduled_Payment+Extra_Payment</definedName>
    <definedName name="GGG" localSheetId="24">Scheduled_Payment+Extra_Payment</definedName>
    <definedName name="GGG" localSheetId="25">Scheduled_Payment+Extra_Payment</definedName>
    <definedName name="GGG" localSheetId="26">Scheduled_Payment+Extra_Payment</definedName>
    <definedName name="GGG" localSheetId="27">Scheduled_Payment+Extra_Payment</definedName>
    <definedName name="GGG" localSheetId="28">Scheduled_Payment+Extra_Payment</definedName>
    <definedName name="GGG" localSheetId="29">Scheduled_Payment+Extra_Payment</definedName>
    <definedName name="GGG" localSheetId="30">Scheduled_Payment+Extra_Payment</definedName>
    <definedName name="GGG" localSheetId="39">Scheduled_Payment+Extra_Payment</definedName>
    <definedName name="GGG" localSheetId="40">Scheduled_Payment+Extra_Payment</definedName>
    <definedName name="GGG" localSheetId="41">Scheduled_Payment+Extra_Payment</definedName>
    <definedName name="GGG" localSheetId="42">Scheduled_Payment+Extra_Payment</definedName>
    <definedName name="GGG" localSheetId="43">Scheduled_Payment+Extra_Payment</definedName>
    <definedName name="GGG" localSheetId="44">Scheduled_Payment+Extra_Payment</definedName>
    <definedName name="GGG" localSheetId="45">Scheduled_Payment+Extra_Payment</definedName>
    <definedName name="GGG" localSheetId="47">Scheduled_Payment+Extra_Payment</definedName>
    <definedName name="GGG" localSheetId="48">Scheduled_Payment+Extra_Payment</definedName>
    <definedName name="GGG" localSheetId="49">Scheduled_Payment+Extra_Payment</definedName>
    <definedName name="GGG" localSheetId="46">Scheduled_Payment+Extra_Payment</definedName>
    <definedName name="GGG" localSheetId="50">Scheduled_Payment+Extra_Payment</definedName>
    <definedName name="GGG" localSheetId="51">Scheduled_Payment+Extra_Payment</definedName>
    <definedName name="GGG" localSheetId="52">Scheduled_Payment+Extra_Payment</definedName>
    <definedName name="GGG" localSheetId="53">Scheduled_Payment+Extra_Payment</definedName>
    <definedName name="GGG" localSheetId="54">Scheduled_Payment+Extra_Payment</definedName>
    <definedName name="GGG" localSheetId="55">Scheduled_Payment+Extra_Payment</definedName>
    <definedName name="GGG" localSheetId="56">Scheduled_Payment+Extra_Payment</definedName>
    <definedName name="GGG" localSheetId="57">Scheduled_Payment+Extra_Payment</definedName>
    <definedName name="GGG" localSheetId="58">Scheduled_Payment+Extra_Payment</definedName>
    <definedName name="GGG" localSheetId="59">Scheduled_Payment+Extra_Payment</definedName>
    <definedName name="GGG" localSheetId="60">Scheduled_Payment+Extra_Payment</definedName>
    <definedName name="GGG" localSheetId="61">Scheduled_Payment+Extra_Payment</definedName>
    <definedName name="GGG" localSheetId="62">Scheduled_Payment+Extra_Payment</definedName>
    <definedName name="GGG" localSheetId="63">Scheduled_Payment+Extra_Payment</definedName>
    <definedName name="GGG" localSheetId="64">Scheduled_Payment+Extra_Payment</definedName>
    <definedName name="GGG" localSheetId="65">Scheduled_Payment+Extra_Payment</definedName>
    <definedName name="GGG" localSheetId="66">Scheduled_Payment+Extra_Payment</definedName>
    <definedName name="GGG" localSheetId="67">Scheduled_Payment+Extra_Payment</definedName>
    <definedName name="GGG" localSheetId="68">Scheduled_Payment+Extra_Payment</definedName>
    <definedName name="GGG" localSheetId="69">Scheduled_Payment+Extra_Payment</definedName>
    <definedName name="GGG" localSheetId="35">Scheduled_Payment+Extra_Payment</definedName>
    <definedName name="GGG" localSheetId="36">Scheduled_Payment+Extra_Payment</definedName>
    <definedName name="GGG">Scheduled_Payment+Extra_Payment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">#REF!</definedName>
    <definedName name="GGGGGGG">#REF!</definedName>
    <definedName name="gggggggggggbbbbbbbbbbbbbb" hidden="1">#REF!</definedName>
    <definedName name="GGGGGGGGGGGGG">#REF!</definedName>
    <definedName name="GGGGGGGGGGGGGGGGG">#REF!</definedName>
    <definedName name="GGGGGGGGGTTTTTTTTTTT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JJJJKKK">#REF!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NHNH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NZON">[13]Materiales!$C$34</definedName>
    <definedName name="GRAVILLA">[15]MATERIALES!$D$3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 localSheetId="2">IF([33]!LG=9,[33]!FES,"")</definedName>
    <definedName name="GT" localSheetId="3">IF([33]!LG=9,[33]!FES,"")</definedName>
    <definedName name="GT" localSheetId="4">IF([33]!LG=9,[33]!FES,"")</definedName>
    <definedName name="GT" localSheetId="5">IF([33]!LG=9,[33]!FES,"")</definedName>
    <definedName name="GT" localSheetId="6">IF([33]!LG=9,[33]!FES,"")</definedName>
    <definedName name="GT" localSheetId="7">IF([33]!LG=9,[33]!FES,"")</definedName>
    <definedName name="GT" localSheetId="8">IF([33]!LG=9,[33]!FES,"")</definedName>
    <definedName name="GT" localSheetId="9">IF([33]!LG=9,[33]!FES,"")</definedName>
    <definedName name="GT" localSheetId="10">IF([33]!LG=9,[33]!FES,"")</definedName>
    <definedName name="GT" localSheetId="11">IF([33]!LG=9,[33]!FES,"")</definedName>
    <definedName name="GT" localSheetId="12">IF([33]!LG=9,[33]!FES,"")</definedName>
    <definedName name="GT" localSheetId="13">IF([33]!LG=9,[33]!FES,"")</definedName>
    <definedName name="GT" localSheetId="14">IF([33]!LG=9,[33]!FES,"")</definedName>
    <definedName name="GT" localSheetId="15">IF([33]!LG=9,[33]!FES,"")</definedName>
    <definedName name="GT" localSheetId="16">IF([33]!LG=9,[33]!FES,"")</definedName>
    <definedName name="GT" localSheetId="17">IF([33]!LG=9,[33]!FES,"")</definedName>
    <definedName name="GT" localSheetId="18">IF([33]!LG=9,[33]!FES,"")</definedName>
    <definedName name="GT" localSheetId="19">IF([33]!LG=9,[33]!FES,"")</definedName>
    <definedName name="GT" localSheetId="20">IF([33]!LG=9,[33]!FES,"")</definedName>
    <definedName name="GT" localSheetId="21">IF([33]!LG=9,[33]!FES,"")</definedName>
    <definedName name="GT" localSheetId="22">IF([33]!LG=9,[33]!FES,"")</definedName>
    <definedName name="GT" localSheetId="23">IF([33]!LG=9,[33]!FES,"")</definedName>
    <definedName name="GT" localSheetId="24">IF([33]!LG=9,[33]!FES,"")</definedName>
    <definedName name="GT" localSheetId="25">IF([33]!LG=9,[33]!FES,"")</definedName>
    <definedName name="GT" localSheetId="26">IF([33]!LG=9,[33]!FES,"")</definedName>
    <definedName name="GT" localSheetId="27">IF([33]!LG=9,[33]!FES,"")</definedName>
    <definedName name="GT" localSheetId="28">IF([33]!LG=9,[33]!FES,"")</definedName>
    <definedName name="GT" localSheetId="29">IF([33]!LG=9,[33]!FES,"")</definedName>
    <definedName name="GT" localSheetId="30">IF([33]!LG=9,[33]!FES,"")</definedName>
    <definedName name="GT" localSheetId="39">IF([33]!LG=9,[33]!FES,"")</definedName>
    <definedName name="GT" localSheetId="40">IF([33]!LG=9,[33]!FES,"")</definedName>
    <definedName name="GT" localSheetId="41">IF([33]!LG=9,[33]!FES,"")</definedName>
    <definedName name="GT" localSheetId="42">IF([33]!LG=9,[33]!FES,"")</definedName>
    <definedName name="GT" localSheetId="43">IF([33]!LG=9,[33]!FES,"")</definedName>
    <definedName name="GT" localSheetId="44">IF([33]!LG=9,[33]!FES,"")</definedName>
    <definedName name="GT" localSheetId="45">IF([33]!LG=9,[33]!FES,"")</definedName>
    <definedName name="GT" localSheetId="47">IF([33]!LG=9,[33]!FES,"")</definedName>
    <definedName name="GT" localSheetId="48">IF([33]!LG=9,[33]!FES,"")</definedName>
    <definedName name="GT" localSheetId="49">IF([33]!LG=9,[33]!FES,"")</definedName>
    <definedName name="GT" localSheetId="46">IF([33]!LG=9,[33]!FES,"")</definedName>
    <definedName name="GT" localSheetId="50">IF([33]!LG=9,[33]!FES,"")</definedName>
    <definedName name="GT" localSheetId="51">IF([33]!LG=9,[33]!FES,"")</definedName>
    <definedName name="GT" localSheetId="52">IF([33]!LG=9,[33]!FES,"")</definedName>
    <definedName name="GT" localSheetId="53">IF([33]!LG=9,[33]!FES,"")</definedName>
    <definedName name="GT" localSheetId="54">IF([33]!LG=9,[33]!FES,"")</definedName>
    <definedName name="GT" localSheetId="55">IF([33]!LG=9,[33]!FES,"")</definedName>
    <definedName name="GT" localSheetId="56">IF([33]!LG=9,[33]!FES,"")</definedName>
    <definedName name="GT" localSheetId="57">IF([33]!LG=9,[33]!FES,"")</definedName>
    <definedName name="GT" localSheetId="58">IF([33]!LG=9,[33]!FES,"")</definedName>
    <definedName name="GT" localSheetId="59">IF([33]!LG=9,[33]!FES,"")</definedName>
    <definedName name="GT" localSheetId="60">IF([33]!LG=9,[33]!FES,"")</definedName>
    <definedName name="GT" localSheetId="61">IF([33]!LG=9,[33]!FES,"")</definedName>
    <definedName name="GT" localSheetId="62">IF([33]!LG=9,[33]!FES,"")</definedName>
    <definedName name="GT" localSheetId="63">IF([33]!LG=9,[33]!FES,"")</definedName>
    <definedName name="GT" localSheetId="64">IF([33]!LG=9,[33]!FES,"")</definedName>
    <definedName name="GT" localSheetId="65">IF([33]!LG=9,[33]!FES,"")</definedName>
    <definedName name="GT" localSheetId="66">IF([33]!LG=9,[33]!FES,"")</definedName>
    <definedName name="GT" localSheetId="67">IF([33]!LG=9,[33]!FES,"")</definedName>
    <definedName name="GT" localSheetId="68">IF([33]!LG=9,[33]!FES,"")</definedName>
    <definedName name="GT" localSheetId="69">IF([33]!LG=9,[33]!FES,"")</definedName>
    <definedName name="GT" localSheetId="35">IF([33]!LG=9,[33]!FES,"")</definedName>
    <definedName name="GT" localSheetId="36">IF([33]!LG=9,[33]!FES,"")</definedName>
    <definedName name="GT">IF([33]!LG=9,[33]!FES,"")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s">#REF!</definedName>
    <definedName name="gustavo">#REF!</definedName>
    <definedName name="GUSTRA">#REF!</definedName>
    <definedName name="GUSTRA2">#REF!</definedName>
    <definedName name="GX">'[2]Plan auditoría'!#REF!</definedName>
    <definedName name="H">#REF!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llo">#REF!</definedName>
    <definedName name="HERRAMIENTA">'[44]HERRAMIENTAS Y EQUIPOS'!$C$2:$H$140</definedName>
    <definedName name="HERRAMIENTAS" localSheetId="34">#REF!</definedName>
    <definedName name="HERRAMIENTAS" localSheetId="35">#REF!</definedName>
    <definedName name="HERRAMIENTAS" localSheetId="36">#REF!</definedName>
    <definedName name="HERRAMIENTAS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2014DB">#REF!</definedName>
    <definedName name="hhh" hidden="1">{"TAB1",#N/A,TRUE,"GENERAL";"TAB2",#N/A,TRUE,"GENERAL";"TAB3",#N/A,TRUE,"GENERAL";"TAB4",#N/A,TRUE,"GENERAL";"TAB5",#N/A,TRUE,"GENERAL"}</definedName>
    <definedName name="hhhhhh">#REF!</definedName>
    <definedName name="hhhhhhhh">#REF!</definedName>
    <definedName name="HHHHHHHHHHHDDDDDDDDDDDDD">#REF!</definedName>
    <definedName name="hhhhhhhhhhhhhhh">#REF!</definedName>
    <definedName name="hhhhhhhhhhhhhhhhhhhhh">#REF!</definedName>
    <definedName name="hhhhhho" hidden="1">{"TAB1",#N/A,TRUE,"GENERAL";"TAB2",#N/A,TRUE,"GENERAL";"TAB3",#N/A,TRUE,"GENERAL";"TAB4",#N/A,TRUE,"GENERAL";"TAB5",#N/A,TRUE,"GENERAL"}</definedName>
    <definedName name="HHHHHHTTTTKKKK">#REF!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SHSH">#REF!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RAULICAS" localSheetId="34">[6]PRESUP!#REF!</definedName>
    <definedName name="HIDRAULICAS" localSheetId="35">[6]PRESUP!#REF!</definedName>
    <definedName name="HIDRAULICAS" localSheetId="36">[6]PRESUP!#REF!</definedName>
    <definedName name="HIDRAULICAS">[6]PRESUP!#REF!</definedName>
    <definedName name="hikhkjhkjl">'[2]Plan auditoría'!#REF!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n" hidden="1">{"TAB1",#N/A,TRUE,"GENERAL";"TAB2",#N/A,TRUE,"GENERAL";"TAB3",#N/A,TRUE,"GENERAL";"TAB4",#N/A,TRUE,"GENERAL";"TAB5",#N/A,TRUE,"GENERAL"}</definedName>
    <definedName name="HNH">#REF!</definedName>
    <definedName name="HonoraProfesionales">#REF!</definedName>
    <definedName name="HonoraTecnicos">#REF!</definedName>
    <definedName name="HORAS">#REF!</definedName>
    <definedName name="horat">'[45]Itemes Renovación'!#REF!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1">'[8]%AIU'!$F$62</definedName>
    <definedName name="I" localSheetId="2">'[8]%AIU'!$F$62</definedName>
    <definedName name="I" localSheetId="3">'[8]%AIU'!$F$62</definedName>
    <definedName name="I" localSheetId="4">'[8]%AIU'!$F$62</definedName>
    <definedName name="I" localSheetId="5">'[8]%AIU'!$F$62</definedName>
    <definedName name="I" localSheetId="6">'[8]%AIU'!$F$62</definedName>
    <definedName name="I" localSheetId="7">'[8]%AIU'!$F$62</definedName>
    <definedName name="I" localSheetId="8">'[8]%AIU'!$F$62</definedName>
    <definedName name="I" localSheetId="9">'[8]%AIU'!$F$62</definedName>
    <definedName name="I" localSheetId="10">'[8]%AIU'!$F$62</definedName>
    <definedName name="I" localSheetId="11">'[8]%AIU'!$F$62</definedName>
    <definedName name="I" localSheetId="12">'[8]%AIU'!$F$62</definedName>
    <definedName name="I" localSheetId="13">'[8]%AIU'!$F$62</definedName>
    <definedName name="I" localSheetId="14">'[8]%AIU'!$F$62</definedName>
    <definedName name="I" localSheetId="15">'[8]%AIU'!$F$62</definedName>
    <definedName name="I" localSheetId="16">'[8]%AIU'!$F$62</definedName>
    <definedName name="I" localSheetId="17">'[8]%AIU'!$F$62</definedName>
    <definedName name="I" localSheetId="18">'[8]%AIU'!$F$62</definedName>
    <definedName name="I" localSheetId="19">'[8]%AIU'!$F$62</definedName>
    <definedName name="I" localSheetId="20">'[8]%AIU'!$F$62</definedName>
    <definedName name="I" localSheetId="21">'[8]%AIU'!$F$62</definedName>
    <definedName name="I" localSheetId="22">'[8]%AIU'!$F$62</definedName>
    <definedName name="I" localSheetId="23">'[8]%AIU'!$F$62</definedName>
    <definedName name="I" localSheetId="24">'[8]%AIU'!$F$62</definedName>
    <definedName name="I" localSheetId="25">'[8]%AIU'!$F$62</definedName>
    <definedName name="I" localSheetId="26">'[8]%AIU'!$F$62</definedName>
    <definedName name="I" localSheetId="27">'[8]%AIU'!$F$62</definedName>
    <definedName name="I" localSheetId="28">'[8]%AIU'!$F$62</definedName>
    <definedName name="I" localSheetId="29">'[8]%AIU'!$F$62</definedName>
    <definedName name="I" localSheetId="30">'[8]%AIU'!$F$62</definedName>
    <definedName name="i">#REF!</definedName>
    <definedName name="i8i" hidden="1">{"TAB1",#N/A,TRUE,"GENERAL";"TAB2",#N/A,TRUE,"GENERAL";"TAB3",#N/A,TRUE,"GENERAL";"TAB4",#N/A,TRUE,"GENERAL";"TAB5",#N/A,TRUE,"GENERAL"}</definedName>
    <definedName name="IF">'[46]A. P. U.'!#REF!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HHHYYSS">#REF!</definedName>
    <definedName name="IIIIIIIIIIIIIIHHHHHHHHHHHHHHHHGGGGGGGGGGGGGGG">#REF!</definedName>
    <definedName name="IIIIIIIIIIIIIIII">#REF!</definedName>
    <definedName name="IIIIIIIIOOOOOOOOO">'[14]CUAD-DIURNA'!#REF!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acto">#REF!</definedName>
    <definedName name="ImpPolizasConsultoria">#REF!</definedName>
    <definedName name="ImpPolizasObra">#REF!</definedName>
    <definedName name="IMPRE">2%</definedName>
    <definedName name="impresion">#REF!</definedName>
    <definedName name="IMPREVISTOS">'[15]Formulario N° 4'!$F$130</definedName>
    <definedName name="Imprimir_área_IM_1">#REF!</definedName>
    <definedName name="incoval" hidden="1">{"via1",#N/A,TRUE,"general";"via2",#N/A,TRUE,"general";"via3",#N/A,TRUE,"general"}</definedName>
    <definedName name="inf">#REF!</definedName>
    <definedName name="INFF">#REF!</definedName>
    <definedName name="infi">#REF!</definedName>
    <definedName name="INFORME" hidden="1">{#N/A,#N/A,FALSE,"Hoja1";#N/A,#N/A,FALSE,"Hoja2"}</definedName>
    <definedName name="informe_agosto5_montecz" hidden="1">{#N/A,#N/A,FALSE,"Hoja1";#N/A,#N/A,FALSE,"Hoja2"}</definedName>
    <definedName name="INICIO">'[47]Plan auditoría'!$C$5</definedName>
    <definedName name="INS">[22]INSUMOS!$A$1:$D$463</definedName>
    <definedName name="Instalacion">#REF!</definedName>
    <definedName name="INSTALACIONES_HIDRAULICAS">#REF!</definedName>
    <definedName name="INSTELECTRICA" localSheetId="34">[6]PRESUP!#REF!</definedName>
    <definedName name="INSTELECTRICA" localSheetId="35">[6]PRESUP!#REF!</definedName>
    <definedName name="INSTELECTRICA" localSheetId="36">[6]PRESUP!#REF!</definedName>
    <definedName name="INSTELECTRICA">[6]PRESUP!#REF!</definedName>
    <definedName name="INSTHIDRAULICAS" localSheetId="34">[6]PRESUP!#REF!</definedName>
    <definedName name="INSTHIDRAULICAS" localSheetId="35">[6]PRESUP!#REF!</definedName>
    <definedName name="INSTHIDRAULICAS" localSheetId="36">[6]PRESUP!#REF!</definedName>
    <definedName name="INSTHIDRAULICAS">[6]PRESUP!#REF!</definedName>
    <definedName name="INSTITUCIONAL" localSheetId="1">#REF!</definedName>
    <definedName name="INSTITUCIONAL" localSheetId="2">#REF!</definedName>
    <definedName name="INSTITUCIONAL" localSheetId="3">#REF!</definedName>
    <definedName name="INSTITUCIONAL" localSheetId="4">#REF!</definedName>
    <definedName name="INSTITUCIONAL" localSheetId="5">#REF!</definedName>
    <definedName name="INSTITUCIONAL" localSheetId="6">#REF!</definedName>
    <definedName name="INSTITUCIONAL" localSheetId="7">#REF!</definedName>
    <definedName name="INSTITUCIONAL" localSheetId="8">#REF!</definedName>
    <definedName name="INSTITUCIONAL" localSheetId="9">#REF!</definedName>
    <definedName name="INSTITUCIONAL" localSheetId="10">#REF!</definedName>
    <definedName name="INSTITUCIONAL" localSheetId="11">#REF!</definedName>
    <definedName name="INSTITUCIONAL" localSheetId="12">#REF!</definedName>
    <definedName name="INSTITUCIONAL" localSheetId="13">#REF!</definedName>
    <definedName name="INSTITUCIONAL" localSheetId="14">#REF!</definedName>
    <definedName name="INSTITUCIONAL" localSheetId="15">#REF!</definedName>
    <definedName name="INSTITUCIONAL" localSheetId="16">#REF!</definedName>
    <definedName name="INSTITUCIONAL" localSheetId="17">#REF!</definedName>
    <definedName name="INSTITUCIONAL" localSheetId="18">#REF!</definedName>
    <definedName name="INSTITUCIONAL" localSheetId="19">#REF!</definedName>
    <definedName name="INSTITUCIONAL" localSheetId="20">#REF!</definedName>
    <definedName name="INSTITUCIONAL" localSheetId="21">#REF!</definedName>
    <definedName name="INSTITUCIONAL" localSheetId="22">#REF!</definedName>
    <definedName name="INSTITUCIONAL" localSheetId="23">#REF!</definedName>
    <definedName name="INSTITUCIONAL" localSheetId="24">#REF!</definedName>
    <definedName name="INSTITUCIONAL" localSheetId="25">#REF!</definedName>
    <definedName name="INSTITUCIONAL" localSheetId="26">#REF!</definedName>
    <definedName name="INSTITUCIONAL" localSheetId="27">#REF!</definedName>
    <definedName name="INSTITUCIONAL" localSheetId="28">#REF!</definedName>
    <definedName name="INSTITUCIONAL" localSheetId="29">#REF!</definedName>
    <definedName name="INSTITUCIONAL" localSheetId="30">#REF!</definedName>
    <definedName name="institucional" localSheetId="34">#REF!,#REF!,#REF!,#REF!,#REF!,#REF!,#REF!,#REF!,#REF!,#REF!,#REF!,#REF!,#REF!</definedName>
    <definedName name="institucional" localSheetId="35">#REF!,#REF!,#REF!,#REF!,#REF!,#REF!,#REF!,#REF!,#REF!,#REF!,#REF!,#REF!,#REF!</definedName>
    <definedName name="institucional" localSheetId="36">#REF!,#REF!,#REF!,#REF!,#REF!,#REF!,#REF!,#REF!,#REF!,#REF!,#REF!,#REF!,#REF!</definedName>
    <definedName name="institucional">#REF!,#REF!,#REF!,#REF!,#REF!,#REF!,#REF!,#REF!,#REF!,#REF!,#REF!,#REF!,#REF!</definedName>
    <definedName name="INSTSANITARIA" localSheetId="34">[6]PRESUP!#REF!</definedName>
    <definedName name="INSTSANITARIA" localSheetId="35">[6]PRESUP!#REF!</definedName>
    <definedName name="INSTSANITARIA" localSheetId="36">[6]PRESUP!#REF!</definedName>
    <definedName name="INSTSANITARIA">[6]PRESUP!#REF!</definedName>
    <definedName name="INSUBANCO">[18]INSUMOS!$A$2:$D$6979</definedName>
    <definedName name="INSUMOS">[6]INSUMOS!$B$10:$G$363</definedName>
    <definedName name="INSUMOSTOTAL">[28]INSUMOS!$A$2:$L$116</definedName>
    <definedName name="int" localSheetId="1">0.08</definedName>
    <definedName name="int" localSheetId="2">0.08</definedName>
    <definedName name="int" localSheetId="3">0.08</definedName>
    <definedName name="int" localSheetId="4">0.08</definedName>
    <definedName name="int" localSheetId="5">0.08</definedName>
    <definedName name="int" localSheetId="6">0.08</definedName>
    <definedName name="int" localSheetId="7">0.08</definedName>
    <definedName name="int" localSheetId="8">0.08</definedName>
    <definedName name="int" localSheetId="9">0.08</definedName>
    <definedName name="int" localSheetId="10">0.08</definedName>
    <definedName name="int" localSheetId="11">0.08</definedName>
    <definedName name="int" localSheetId="12">0.08</definedName>
    <definedName name="int" localSheetId="13">0.08</definedName>
    <definedName name="int" localSheetId="14">0.08</definedName>
    <definedName name="int" localSheetId="15">0.08</definedName>
    <definedName name="int" localSheetId="16">0.08</definedName>
    <definedName name="int" localSheetId="17">0.08</definedName>
    <definedName name="int" localSheetId="18">0.08</definedName>
    <definedName name="int" localSheetId="19">0.08</definedName>
    <definedName name="int" localSheetId="20">0.08</definedName>
    <definedName name="int" localSheetId="21">0.08</definedName>
    <definedName name="int" localSheetId="22">0.08</definedName>
    <definedName name="int" localSheetId="23">0.08</definedName>
    <definedName name="int" localSheetId="24">0.08</definedName>
    <definedName name="int" localSheetId="25">0.08</definedName>
    <definedName name="int" localSheetId="26">0.08</definedName>
    <definedName name="int" localSheetId="27">0.08</definedName>
    <definedName name="int" localSheetId="28">0.08</definedName>
    <definedName name="int" localSheetId="29">0.08</definedName>
    <definedName name="int" localSheetId="30">0.08</definedName>
    <definedName name="Int">#REF!</definedName>
    <definedName name="Interest_Rate">#REF!</definedName>
    <definedName name="Io">#REF!</definedName>
    <definedName name="ITEM">#REF!</definedName>
    <definedName name="ITEM1">#REF!</definedName>
    <definedName name="item11">[48]PREACTA!$F$159</definedName>
    <definedName name="item12">[48]PREACTA!$F$166</definedName>
    <definedName name="item13">[48]PREACTA!$F$171</definedName>
    <definedName name="item14">[48]PREACTA!$F$178</definedName>
    <definedName name="ITEM15">#REF!</definedName>
    <definedName name="item16">[48]PREACTA!$F$199</definedName>
    <definedName name="ITEM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'[20]1'!#REF!</definedName>
    <definedName name="ITEM230">#REF!</definedName>
    <definedName name="ITEM3">#REF!</definedName>
    <definedName name="item320">#REF!</definedName>
    <definedName name="ITEM330">#REF!</definedName>
    <definedName name="item4">[49]PREACTA!#REF!</definedName>
    <definedName name="ITEM410">#REF!</definedName>
    <definedName name="ITEM420">#REF!</definedName>
    <definedName name="ITEM450">#REF!</definedName>
    <definedName name="item5">[49]PREACTA!#REF!</definedName>
    <definedName name="item6">[49]PREACTA!#REF!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">[48]PREACTA!$F$145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">[48]PREACTA!$F$152</definedName>
    <definedName name="ITEM900">#REF!</definedName>
    <definedName name="ITEMS">'[28]ITEMS RESUMIDOS'!$A$2:$A$34</definedName>
    <definedName name="ITEMS2">'[50]ITEMS(2)'!$A$13:$CE$777</definedName>
    <definedName name="ITEMS3">#REF!</definedName>
    <definedName name="ITEMSRESUMEN">'[28]ITEMS RESUMIDOS'!$A$2:$D$34</definedName>
    <definedName name="ITEN320">#REF!</definedName>
    <definedName name="IU" hidden="1">{"via1",#N/A,TRUE,"general";"via2",#N/A,TRUE,"general";"via3",#N/A,TRUE,"general"}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Consultoria">#REF!</definedName>
    <definedName name="IVASobreUtilidad">#REF!</definedName>
    <definedName name="iyuiuyi" hidden="1">{"via1",#N/A,TRUE,"general";"via2",#N/A,TRUE,"general";"via3",#N/A,TRUE,"general"}</definedName>
    <definedName name="j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R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hjhg">#REF!</definedName>
    <definedName name="jgj" hidden="1">{"TAB1",#N/A,TRUE,"GENERAL";"TAB2",#N/A,TRUE,"GENERAL";"TAB3",#N/A,TRUE,"GENERAL";"TAB4",#N/A,TRUE,"GENERAL";"TAB5",#N/A,TRUE,"GENERAL"}</definedName>
    <definedName name="jhbsubcsucbc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ajjajajaj">#REF!</definedName>
    <definedName name="jjfq" hidden="1">{"via1",#N/A,TRUE,"general";"via2",#N/A,TRUE,"general";"via3",#N/A,TRUE,"general"}</definedName>
    <definedName name="jjj">#REF!</definedName>
    <definedName name="JJJAUAUAYATAT">#REF!</definedName>
    <definedName name="jjjhjddfg" hidden="1">{"via1",#N/A,TRUE,"general";"via2",#N/A,TRUE,"general";"via3",#N/A,TRUE,"general"}</definedName>
    <definedName name="JJJJAJAJAJAAJ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JJJJJJKKKKKKKKKKKKK">#REF!</definedName>
    <definedName name="jjjjjjjjjjjjjjjjyyyyyyyyyyyyyyyyyyffffffffff">#REF!</definedName>
    <definedName name="jjjjjjjjjjjjuuuuuuuuuuuuuuuuggggggggggggggg" hidden="1">#REF!</definedName>
    <definedName name="jjjjju" hidden="1">{"via1",#N/A,TRUE,"general";"via2",#N/A,TRUE,"general";"via3",#N/A,TRUE,"general"}</definedName>
    <definedName name="JJJJSSSSS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SE">#REF!</definedName>
    <definedName name="JRYJ" hidden="1">{"via1",#N/A,TRUE,"general";"via2",#N/A,TRUE,"general";"via3",#N/A,TRUE,"general"}</definedName>
    <definedName name="JTD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localSheetId="34">#REF!</definedName>
    <definedName name="JUL" localSheetId="35">#REF!</definedName>
    <definedName name="JUL" localSheetId="36">#REF!</definedName>
    <definedName name="JUL">#REF!</definedName>
    <definedName name="JUN" localSheetId="34">#REF!</definedName>
    <definedName name="JUN" localSheetId="35">#REF!</definedName>
    <definedName name="JUN" localSheetId="36">#REF!</definedName>
    <definedName name="JUN">#REF!</definedName>
    <definedName name="JURIDICO">#REF!</definedName>
    <definedName name="juuuhb" hidden="1">{"TAB1",#N/A,TRUE,"GENERAL";"TAB2",#N/A,TRUE,"GENERAL";"TAB3",#N/A,TRUE,"GENERAL";"TAB4",#N/A,TRUE,"GENERAL";"TAB5",#N/A,TRUE,"GENERAL"}</definedName>
    <definedName name="jyj">'[26]POZOS Sanitario'!#REF!</definedName>
    <definedName name="jyjt7" hidden="1">{"via1",#N/A,TRUE,"general";"via2",#N/A,TRUE,"general";"via3",#N/A,TRUE,"general"}</definedName>
    <definedName name="JYJY" localSheetId="2">Scheduled_Payment+Extra_Payment</definedName>
    <definedName name="JYJY" localSheetId="3">Scheduled_Payment+Extra_Payment</definedName>
    <definedName name="JYJY" localSheetId="4">Scheduled_Payment+Extra_Payment</definedName>
    <definedName name="JYJY" localSheetId="5">Scheduled_Payment+Extra_Payment</definedName>
    <definedName name="JYJY" localSheetId="6">Scheduled_Payment+Extra_Payment</definedName>
    <definedName name="JYJY" localSheetId="7">Scheduled_Payment+Extra_Payment</definedName>
    <definedName name="JYJY" localSheetId="8">Scheduled_Payment+Extra_Payment</definedName>
    <definedName name="JYJY" localSheetId="9">Scheduled_Payment+Extra_Payment</definedName>
    <definedName name="JYJY" localSheetId="10">Scheduled_Payment+Extra_Payment</definedName>
    <definedName name="JYJY" localSheetId="11">Scheduled_Payment+Extra_Payment</definedName>
    <definedName name="JYJY" localSheetId="12">Scheduled_Payment+Extra_Payment</definedName>
    <definedName name="JYJY" localSheetId="13">Scheduled_Payment+Extra_Payment</definedName>
    <definedName name="JYJY" localSheetId="14">Scheduled_Payment+Extra_Payment</definedName>
    <definedName name="JYJY" localSheetId="15">Scheduled_Payment+Extra_Payment</definedName>
    <definedName name="JYJY" localSheetId="16">Scheduled_Payment+Extra_Payment</definedName>
    <definedName name="JYJY" localSheetId="17">Scheduled_Payment+Extra_Payment</definedName>
    <definedName name="JYJY" localSheetId="18">Scheduled_Payment+Extra_Payment</definedName>
    <definedName name="JYJY" localSheetId="19">Scheduled_Payment+Extra_Payment</definedName>
    <definedName name="JYJY" localSheetId="20">Scheduled_Payment+Extra_Payment</definedName>
    <definedName name="JYJY" localSheetId="21">Scheduled_Payment+Extra_Payment</definedName>
    <definedName name="JYJY" localSheetId="22">Scheduled_Payment+Extra_Payment</definedName>
    <definedName name="JYJY" localSheetId="23">Scheduled_Payment+Extra_Payment</definedName>
    <definedName name="JYJY" localSheetId="24">Scheduled_Payment+Extra_Payment</definedName>
    <definedName name="JYJY" localSheetId="25">Scheduled_Payment+Extra_Payment</definedName>
    <definedName name="JYJY" localSheetId="26">Scheduled_Payment+Extra_Payment</definedName>
    <definedName name="JYJY" localSheetId="27">Scheduled_Payment+Extra_Payment</definedName>
    <definedName name="JYJY" localSheetId="28">Scheduled_Payment+Extra_Payment</definedName>
    <definedName name="JYJY" localSheetId="29">Scheduled_Payment+Extra_Payment</definedName>
    <definedName name="JYJY" localSheetId="30">Scheduled_Payment+Extra_Payment</definedName>
    <definedName name="JYJY" localSheetId="39">Scheduled_Payment+Extra_Payment</definedName>
    <definedName name="JYJY" localSheetId="40">Scheduled_Payment+Extra_Payment</definedName>
    <definedName name="JYJY" localSheetId="41">Scheduled_Payment+Extra_Payment</definedName>
    <definedName name="JYJY" localSheetId="42">Scheduled_Payment+Extra_Payment</definedName>
    <definedName name="JYJY" localSheetId="43">Scheduled_Payment+Extra_Payment</definedName>
    <definedName name="JYJY" localSheetId="44">Scheduled_Payment+Extra_Payment</definedName>
    <definedName name="JYJY" localSheetId="45">Scheduled_Payment+Extra_Payment</definedName>
    <definedName name="JYJY" localSheetId="47">Scheduled_Payment+Extra_Payment</definedName>
    <definedName name="JYJY" localSheetId="48">Scheduled_Payment+Extra_Payment</definedName>
    <definedName name="JYJY" localSheetId="49">Scheduled_Payment+Extra_Payment</definedName>
    <definedName name="JYJY" localSheetId="46">Scheduled_Payment+Extra_Payment</definedName>
    <definedName name="JYJY" localSheetId="50">Scheduled_Payment+Extra_Payment</definedName>
    <definedName name="JYJY" localSheetId="51">Scheduled_Payment+Extra_Payment</definedName>
    <definedName name="JYJY" localSheetId="52">Scheduled_Payment+Extra_Payment</definedName>
    <definedName name="JYJY" localSheetId="53">Scheduled_Payment+Extra_Payment</definedName>
    <definedName name="JYJY" localSheetId="54">Scheduled_Payment+Extra_Payment</definedName>
    <definedName name="JYJY" localSheetId="55">Scheduled_Payment+Extra_Payment</definedName>
    <definedName name="JYJY" localSheetId="56">Scheduled_Payment+Extra_Payment</definedName>
    <definedName name="JYJY" localSheetId="57">Scheduled_Payment+Extra_Payment</definedName>
    <definedName name="JYJY" localSheetId="58">Scheduled_Payment+Extra_Payment</definedName>
    <definedName name="JYJY" localSheetId="59">Scheduled_Payment+Extra_Payment</definedName>
    <definedName name="JYJY" localSheetId="60">Scheduled_Payment+Extra_Payment</definedName>
    <definedName name="JYJY" localSheetId="61">Scheduled_Payment+Extra_Payment</definedName>
    <definedName name="JYJY" localSheetId="62">Scheduled_Payment+Extra_Payment</definedName>
    <definedName name="JYJY" localSheetId="63">Scheduled_Payment+Extra_Payment</definedName>
    <definedName name="JYJY" localSheetId="64">Scheduled_Payment+Extra_Payment</definedName>
    <definedName name="JYJY" localSheetId="65">Scheduled_Payment+Extra_Payment</definedName>
    <definedName name="JYJY" localSheetId="66">Scheduled_Payment+Extra_Payment</definedName>
    <definedName name="JYJY" localSheetId="67">Scheduled_Payment+Extra_Payment</definedName>
    <definedName name="JYJY" localSheetId="68">Scheduled_Payment+Extra_Payment</definedName>
    <definedName name="JYJY" localSheetId="69">Scheduled_Payment+Extra_Payment</definedName>
    <definedName name="JYJY" localSheetId="35">Scheduled_Payment+Extra_Payment</definedName>
    <definedName name="JYJY" localSheetId="36">Scheduled_Payment+Extra_Payment</definedName>
    <definedName name="JYJY">Scheduled_Payment+Extra_Payment</definedName>
    <definedName name="jyt" hidden="1">{"via1",#N/A,TRUE,"general";"via2",#N/A,TRUE,"general";"via3",#N/A,TRUE,"general"}</definedName>
    <definedName name="jytj">'[26]POZOS Sanitario'!#REF!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nuiiiiiiiii">#REF!</definedName>
    <definedName name="kjtrkjr" hidden="1">{"via1",#N/A,TRUE,"general";"via2",#N/A,TRUE,"general";"via3",#N/A,TRUE,"general"}</definedName>
    <definedName name="KK">MATCH(0.01,End_Bal,-1)+1</definedName>
    <definedName name="KKKKAKKA">#REF!</definedName>
    <definedName name="kkkki" hidden="1">{"via1",#N/A,TRUE,"general";"via2",#N/A,TRUE,"general";"via3",#N/A,TRUE,"general"}</definedName>
    <definedName name="kkkkk">#REF!</definedName>
    <definedName name="kkkkkkeeer">#REF!</definedName>
    <definedName name="kkkkkki" hidden="1">{"TAB1",#N/A,TRUE,"GENERAL";"TAB2",#N/A,TRUE,"GENERAL";"TAB3",#N/A,TRUE,"GENERAL";"TAB4",#N/A,TRUE,"GENERAL";"TAB5",#N/A,TRUE,"GENERAL"}</definedName>
    <definedName name="KKKKKKKKK">#REF!</definedName>
    <definedName name="KKKKKKKKKKKK">#REF!</definedName>
    <definedName name="KKKKKKKKKKKKKKKK" hidden="1">#REF!</definedName>
    <definedName name="KKKKKTTTTTT">#REF!</definedName>
    <definedName name="ko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st_Row">#N/A</definedName>
    <definedName name="LEO">#REF!</definedName>
    <definedName name="LIDA">'[4]Base Datos'!$B$130</definedName>
    <definedName name="LIDER">#REF!</definedName>
    <definedName name="LIDER_1">#REF!</definedName>
    <definedName name="LIDER_2">#REF!</definedName>
    <definedName name="LIDER_4">#REF!</definedName>
    <definedName name="lides">#REF!</definedName>
    <definedName name="LIMPIO">#REF!</definedName>
    <definedName name="lina">#REF!</definedName>
    <definedName name="LIST" localSheetId="1">'[22]LISTADO PRECIOS'!$A$2:$D$643</definedName>
    <definedName name="LIST" localSheetId="2">'[22]LISTADO PRECIOS'!$A$2:$D$643</definedName>
    <definedName name="LIST" localSheetId="3">'[22]LISTADO PRECIOS'!$A$2:$D$643</definedName>
    <definedName name="LIST" localSheetId="4">'[22]LISTADO PRECIOS'!$A$2:$D$643</definedName>
    <definedName name="LIST" localSheetId="5">'[22]LISTADO PRECIOS'!$A$2:$D$643</definedName>
    <definedName name="LIST" localSheetId="6">'[22]LISTADO PRECIOS'!$A$2:$D$643</definedName>
    <definedName name="LIST" localSheetId="7">'[22]LISTADO PRECIOS'!$A$2:$D$643</definedName>
    <definedName name="LIST" localSheetId="8">'[22]LISTADO PRECIOS'!$A$2:$D$643</definedName>
    <definedName name="LIST" localSheetId="9">'[22]LISTADO PRECIOS'!$A$2:$D$643</definedName>
    <definedName name="LIST" localSheetId="10">'[22]LISTADO PRECIOS'!$A$2:$D$643</definedName>
    <definedName name="LIST" localSheetId="11">'[22]LISTADO PRECIOS'!$A$2:$D$643</definedName>
    <definedName name="LIST" localSheetId="12">'[22]LISTADO PRECIOS'!$A$2:$D$643</definedName>
    <definedName name="LIST" localSheetId="13">'[22]LISTADO PRECIOS'!$A$2:$D$643</definedName>
    <definedName name="LIST" localSheetId="14">'[22]LISTADO PRECIOS'!$A$2:$D$643</definedName>
    <definedName name="LIST" localSheetId="15">'[22]LISTADO PRECIOS'!$A$2:$D$643</definedName>
    <definedName name="LIST" localSheetId="16">'[22]LISTADO PRECIOS'!$A$2:$D$643</definedName>
    <definedName name="LIST" localSheetId="17">'[22]LISTADO PRECIOS'!$A$2:$D$643</definedName>
    <definedName name="LIST" localSheetId="18">'[22]LISTADO PRECIOS'!$A$2:$D$643</definedName>
    <definedName name="LIST" localSheetId="19">'[22]LISTADO PRECIOS'!$A$2:$D$643</definedName>
    <definedName name="LIST" localSheetId="20">'[22]LISTADO PRECIOS'!$A$2:$D$643</definedName>
    <definedName name="LIST" localSheetId="21">'[22]LISTADO PRECIOS'!$A$2:$D$643</definedName>
    <definedName name="LIST" localSheetId="22">'[22]LISTADO PRECIOS'!$A$2:$D$643</definedName>
    <definedName name="LIST" localSheetId="23">'[22]LISTADO PRECIOS'!$A$2:$D$643</definedName>
    <definedName name="LIST" localSheetId="24">'[22]LISTADO PRECIOS'!$A$2:$D$643</definedName>
    <definedName name="LIST" localSheetId="25">'[22]LISTADO PRECIOS'!$A$2:$D$643</definedName>
    <definedName name="LIST" localSheetId="26">'[22]LISTADO PRECIOS'!$A$2:$D$643</definedName>
    <definedName name="LIST" localSheetId="27">'[22]LISTADO PRECIOS'!$A$2:$D$643</definedName>
    <definedName name="LIST" localSheetId="28">'[22]LISTADO PRECIOS'!$A$2:$D$643</definedName>
    <definedName name="LIST" localSheetId="29">'[22]LISTADO PRECIOS'!$A$2:$D$643</definedName>
    <definedName name="LIST" localSheetId="30">'[22]LISTADO PRECIOS'!$A$2:$D$643</definedName>
    <definedName name="LIST">#REF!</definedName>
    <definedName name="List_cuadrillas" localSheetId="1">[51]Salarios!$D$4:$P$4</definedName>
    <definedName name="List_cuadrillas" localSheetId="2">[51]Salarios!$D$4:$P$4</definedName>
    <definedName name="List_cuadrillas" localSheetId="3">[51]Salarios!$D$4:$P$4</definedName>
    <definedName name="List_cuadrillas" localSheetId="4">[51]Salarios!$D$4:$P$4</definedName>
    <definedName name="List_cuadrillas" localSheetId="5">[51]Salarios!$D$4:$P$4</definedName>
    <definedName name="List_cuadrillas" localSheetId="6">[51]Salarios!$D$4:$P$4</definedName>
    <definedName name="List_cuadrillas" localSheetId="7">[51]Salarios!$D$4:$P$4</definedName>
    <definedName name="List_cuadrillas" localSheetId="8">[51]Salarios!$D$4:$P$4</definedName>
    <definedName name="List_cuadrillas" localSheetId="9">[51]Salarios!$D$4:$P$4</definedName>
    <definedName name="List_cuadrillas" localSheetId="10">[51]Salarios!$D$4:$P$4</definedName>
    <definedName name="List_cuadrillas" localSheetId="11">[51]Salarios!$D$4:$P$4</definedName>
    <definedName name="List_cuadrillas" localSheetId="12">[51]Salarios!$D$4:$P$4</definedName>
    <definedName name="List_cuadrillas" localSheetId="13">[51]Salarios!$D$4:$P$4</definedName>
    <definedName name="List_cuadrillas" localSheetId="14">[51]Salarios!$D$4:$P$4</definedName>
    <definedName name="List_cuadrillas" localSheetId="15">[51]Salarios!$D$4:$P$4</definedName>
    <definedName name="List_cuadrillas" localSheetId="16">[51]Salarios!$D$4:$P$4</definedName>
    <definedName name="List_cuadrillas" localSheetId="17">[51]Salarios!$D$4:$P$4</definedName>
    <definedName name="List_cuadrillas" localSheetId="18">[51]Salarios!$D$4:$P$4</definedName>
    <definedName name="List_cuadrillas" localSheetId="19">[51]Salarios!$D$4:$P$4</definedName>
    <definedName name="List_cuadrillas" localSheetId="20">[51]Salarios!$D$4:$P$4</definedName>
    <definedName name="List_cuadrillas" localSheetId="21">[51]Salarios!$D$4:$P$4</definedName>
    <definedName name="List_cuadrillas" localSheetId="22">[51]Salarios!$D$4:$P$4</definedName>
    <definedName name="List_cuadrillas" localSheetId="23">[51]Salarios!$D$4:$P$4</definedName>
    <definedName name="List_cuadrillas" localSheetId="24">[51]Salarios!$D$4:$P$4</definedName>
    <definedName name="List_cuadrillas" localSheetId="25">[51]Salarios!$D$4:$P$4</definedName>
    <definedName name="List_cuadrillas" localSheetId="26">[51]Salarios!$D$4:$P$4</definedName>
    <definedName name="List_cuadrillas" localSheetId="27">[51]Salarios!$D$4:$P$4</definedName>
    <definedName name="List_cuadrillas" localSheetId="28">[51]Salarios!$D$4:$P$4</definedName>
    <definedName name="List_cuadrillas" localSheetId="29">[51]Salarios!$D$4:$P$4</definedName>
    <definedName name="List_cuadrillas" localSheetId="30">[51]Salarios!$D$4:$P$4</definedName>
    <definedName name="List_cuadrillas">#REF!</definedName>
    <definedName name="LISTA" localSheetId="1">'[24]LISTA APU'!$A$2:$D$1614</definedName>
    <definedName name="LISTA" localSheetId="2">'[24]LISTA APU'!$A$2:$D$1614</definedName>
    <definedName name="LISTA" localSheetId="3">'[24]LISTA APU'!$A$2:$D$1614</definedName>
    <definedName name="LISTA" localSheetId="4">'[24]LISTA APU'!$A$2:$D$1614</definedName>
    <definedName name="LISTA" localSheetId="5">'[24]LISTA APU'!$A$2:$D$1614</definedName>
    <definedName name="LISTA" localSheetId="6">'[24]LISTA APU'!$A$2:$D$1614</definedName>
    <definedName name="LISTA" localSheetId="7">'[24]LISTA APU'!$A$2:$D$1614</definedName>
    <definedName name="LISTA" localSheetId="8">'[24]LISTA APU'!$A$2:$D$1614</definedName>
    <definedName name="LISTA" localSheetId="9">'[24]LISTA APU'!$A$2:$D$1614</definedName>
    <definedName name="LISTA" localSheetId="10">'[24]LISTA APU'!$A$2:$D$1614</definedName>
    <definedName name="LISTA" localSheetId="11">'[24]LISTA APU'!$A$2:$D$1614</definedName>
    <definedName name="LISTA" localSheetId="12">'[24]LISTA APU'!$A$2:$D$1614</definedName>
    <definedName name="LISTA" localSheetId="13">'[24]LISTA APU'!$A$2:$D$1614</definedName>
    <definedName name="LISTA" localSheetId="14">'[24]LISTA APU'!$A$2:$D$1614</definedName>
    <definedName name="LISTA" localSheetId="15">'[24]LISTA APU'!$A$2:$D$1614</definedName>
    <definedName name="LISTA" localSheetId="16">'[24]LISTA APU'!$A$2:$D$1614</definedName>
    <definedName name="LISTA" localSheetId="17">'[24]LISTA APU'!$A$2:$D$1614</definedName>
    <definedName name="LISTA" localSheetId="18">'[24]LISTA APU'!$A$2:$D$1614</definedName>
    <definedName name="LISTA" localSheetId="19">'[24]LISTA APU'!$A$2:$D$1614</definedName>
    <definedName name="LISTA" localSheetId="20">'[24]LISTA APU'!$A$2:$D$1614</definedName>
    <definedName name="LISTA" localSheetId="21">'[24]LISTA APU'!$A$2:$D$1614</definedName>
    <definedName name="LISTA" localSheetId="22">'[24]LISTA APU'!$A$2:$D$1614</definedName>
    <definedName name="LISTA" localSheetId="23">'[24]LISTA APU'!$A$2:$D$1614</definedName>
    <definedName name="LISTA" localSheetId="24">'[24]LISTA APU'!$A$2:$D$1614</definedName>
    <definedName name="LISTA" localSheetId="25">'[24]LISTA APU'!$A$2:$D$1614</definedName>
    <definedName name="LISTA" localSheetId="26">'[24]LISTA APU'!$A$2:$D$1614</definedName>
    <definedName name="LISTA" localSheetId="27">'[24]LISTA APU'!$A$2:$D$1614</definedName>
    <definedName name="LISTA" localSheetId="28">'[24]LISTA APU'!$A$2:$D$1614</definedName>
    <definedName name="LISTA" localSheetId="29">'[24]LISTA APU'!$A$2:$D$1614</definedName>
    <definedName name="LISTA" localSheetId="30">'[24]LISTA APU'!$A$2:$D$1614</definedName>
    <definedName name="LISTA">#REF!</definedName>
    <definedName name="lista_apu">'[52]LISTA APU'!$A$1:$D$204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ISTAPRECIOS">'[53]LISTADO PRECIOS'!$B$1:$D$1024</definedName>
    <definedName name="liuo">'[26]POZOS Sanitario'!#REF!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JJJJAGGGAGGA">#REF!</definedName>
    <definedName name="LLL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l">#REF!</definedName>
    <definedName name="LLLLL">#REF!</definedName>
    <definedName name="lllllh" hidden="1">{"via1",#N/A,TRUE,"general";"via2",#N/A,TRUE,"general";"via3",#N/A,TRUE,"general"}</definedName>
    <definedName name="lllllll" localSheetId="1">#REF!</definedName>
    <definedName name="lllllll" localSheetId="2">#REF!</definedName>
    <definedName name="lllllll" localSheetId="3">#REF!</definedName>
    <definedName name="lllllll" localSheetId="4">#REF!</definedName>
    <definedName name="lllllll" localSheetId="5">#REF!</definedName>
    <definedName name="lllllll" localSheetId="6">#REF!</definedName>
    <definedName name="lllllll" localSheetId="7">#REF!</definedName>
    <definedName name="lllllll" localSheetId="8">#REF!</definedName>
    <definedName name="lllllll" localSheetId="9">#REF!</definedName>
    <definedName name="lllllll" localSheetId="10">#REF!</definedName>
    <definedName name="lllllll" localSheetId="11">#REF!</definedName>
    <definedName name="lllllll" localSheetId="12">#REF!</definedName>
    <definedName name="lllllll" localSheetId="13">#REF!</definedName>
    <definedName name="lllllll" localSheetId="14">#REF!</definedName>
    <definedName name="lllllll" localSheetId="15">#REF!</definedName>
    <definedName name="lllllll" localSheetId="16">#REF!</definedName>
    <definedName name="lllllll" localSheetId="17">#REF!</definedName>
    <definedName name="lllllll" localSheetId="18">#REF!</definedName>
    <definedName name="lllllll" localSheetId="19">#REF!</definedName>
    <definedName name="lllllll" localSheetId="20">#REF!</definedName>
    <definedName name="lllllll" localSheetId="21">#REF!</definedName>
    <definedName name="lllllll" localSheetId="22">#REF!</definedName>
    <definedName name="lllllll" localSheetId="23">#REF!</definedName>
    <definedName name="lllllll" localSheetId="24">#REF!</definedName>
    <definedName name="lllllll" localSheetId="25">#REF!</definedName>
    <definedName name="lllllll" localSheetId="26">#REF!</definedName>
    <definedName name="lllllll" localSheetId="27">#REF!</definedName>
    <definedName name="lllllll" localSheetId="28">#REF!</definedName>
    <definedName name="lllllll" localSheetId="29">#REF!</definedName>
    <definedName name="lllllll" localSheetId="30">#REF!</definedName>
    <definedName name="LLLLLLL">#REF!</definedName>
    <definedName name="LLLLLLLLLLLLLLLOOOOOOOOOOOOOOO">#REF!</definedName>
    <definedName name="lllllllo" hidden="1">{"via1",#N/A,TRUE,"general";"via2",#N/A,TRUE,"general";"via3",#N/A,TRUE,"general"}</definedName>
    <definedName name="llloooooosjsjsusu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LIZACION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P" localSheetId="34">'[27]CIRCUITOS CODENSA'!#REF!</definedName>
    <definedName name="LP" localSheetId="35">'[27]CIRCUITOS CODENSA'!#REF!</definedName>
    <definedName name="LP" localSheetId="36">'[27]CIRCUITOS CODENSA'!#REF!</definedName>
    <definedName name="LP">'[27]CIRCUITOS CODENSA'!#REF!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ac">#REF!</definedName>
    <definedName name="mafdsf" hidden="1">{"via1",#N/A,TRUE,"general";"via2",#N/A,TRUE,"general";"via3",#N/A,TRUE,"general"}</definedName>
    <definedName name="ManoObra">[54]Insum!$A$104:$E$116</definedName>
    <definedName name="manue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'[55]PU (2)'!#REF!</definedName>
    <definedName name="MAQUINAR">[32]Insum!$A$68:$H$98</definedName>
    <definedName name="Maquinaria">[54]Insum!$A$76:$E$99</definedName>
    <definedName name="MAQUINARIATOTAL">[28]MAQUINARIA!$A$2:$L$18</definedName>
    <definedName name="MAR" localSheetId="34">#REF!</definedName>
    <definedName name="MAR" localSheetId="35">#REF!</definedName>
    <definedName name="MAR" localSheetId="36">#REF!</definedName>
    <definedName name="MAR">#REF!</definedName>
    <definedName name="MARAVILLA" hidden="1">{"PRES REHAB ARM-PER POR ITEMS  KM A KM",#N/A,TRUE,"Rehabilitacion Arm-Per"}</definedName>
    <definedName name="MARIA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AT">#REF!</definedName>
    <definedName name="Material">[56]PRECIOS!$F$6:$F$473</definedName>
    <definedName name="Materiales">#REF!</definedName>
    <definedName name="materiales1">[57]Mat!$A$11:$G$569</definedName>
    <definedName name="MATERIALES2">'[44]LISTA DE MATERIALES'!$A$2:$E$394</definedName>
    <definedName name="maxcosto">[21]ctb!$D$1</definedName>
    <definedName name="MAY" localSheetId="34">#REF!</definedName>
    <definedName name="MAY" localSheetId="35">#REF!</definedName>
    <definedName name="MAY" localSheetId="36">#REF!</definedName>
    <definedName name="MAY">#REF!</definedName>
    <definedName name="mdd" hidden="1">{"via1",#N/A,TRUE,"general";"via2",#N/A,TRUE,"general";"via3",#N/A,TRUE,"general"}</definedName>
    <definedName name="ME">#REF!</definedName>
    <definedName name="MEDIDA">#REF!</definedName>
    <definedName name="medios">'[58]ESTRATEGIA DE COMUNICACIONES'!$A$2:$A$8</definedName>
    <definedName name="MEDIOSRECEPCION">[38]PARAMETROS!$E$2:$E$10</definedName>
    <definedName name="meg" hidden="1">{"TAB1",#N/A,TRUE,"GENERAL";"TAB2",#N/A,TRUE,"GENERAL";"TAB3",#N/A,TRUE,"GENERAL";"TAB4",#N/A,TRUE,"GENERAL";"TAB5",#N/A,TRUE,"GENERAL"}</definedName>
    <definedName name="MESES">#REF!</definedName>
    <definedName name="met" hidden="1">{#N/A,#N/A,TRUE,"1842CWN0"}</definedName>
    <definedName name="met_1" hidden="1">{#N/A,#N/A,TRUE,"1842CWN0"}</definedName>
    <definedName name="metal" hidden="1">{#N/A,#N/A,TRUE,"1842CWN0"}</definedName>
    <definedName name="metal_1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">#REF!,#REF!,#REF!,#REF!,#REF!,#REF!,#REF!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">#REF!,#REF!,#REF!,#REF!,#REF!,#REF!,#REF!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">#REF!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KKKKKKKKKKKKKK">#REF!</definedName>
    <definedName name="MN" hidden="1">{"via1",#N/A,TRUE,"general";"via2",#N/A,TRUE,"general";"via3",#N/A,TRUE,"general"}</definedName>
    <definedName name="MO" localSheetId="34">'[27]CIRCUITOS CODENSA'!#REF!</definedName>
    <definedName name="MO" localSheetId="35">'[27]CIRCUITOS CODENSA'!#REF!</definedName>
    <definedName name="MO" localSheetId="36">'[27]CIRCUITOS CODENSA'!#REF!</definedName>
    <definedName name="MO">'[27]CIRCUITOS CODENSA'!#REF!</definedName>
    <definedName name="MO.no.Cal." localSheetId="34">#REF!</definedName>
    <definedName name="MO.no.Cal." localSheetId="35">#REF!</definedName>
    <definedName name="MO.no.Cal." localSheetId="36">#REF!</definedName>
    <definedName name="MO.no.Cal.">#REF!</definedName>
    <definedName name="MODIF">[21]dts!$B$20</definedName>
    <definedName name="MONTAJE">#REF!</definedName>
    <definedName name="MOPROP" localSheetId="34">#REF!</definedName>
    <definedName name="MOPROP" localSheetId="35">#REF!</definedName>
    <definedName name="MOPROP" localSheetId="36">#REF!</definedName>
    <definedName name="MOPROP">#REF!</definedName>
    <definedName name="MOR1.4" localSheetId="34">#REF!</definedName>
    <definedName name="MOR1.4" localSheetId="35">#REF!</definedName>
    <definedName name="MOR1.4" localSheetId="36">#REF!</definedName>
    <definedName name="MOR1.4">#REF!</definedName>
    <definedName name="MOR1.5IMP" localSheetId="34">#REF!</definedName>
    <definedName name="MOR1.5IMP" localSheetId="35">#REF!</definedName>
    <definedName name="MOR1.5IMP" localSheetId="36">#REF!</definedName>
    <definedName name="MOR1.5IMP">#REF!</definedName>
    <definedName name="MORTERO">#REF!</definedName>
    <definedName name="MORTERO1.8" localSheetId="34">#REF!</definedName>
    <definedName name="MORTERO1.8" localSheetId="35">#REF!</definedName>
    <definedName name="MORTERO1.8" localSheetId="36">#REF!</definedName>
    <definedName name="MORTERO1.8">#REF!</definedName>
    <definedName name="MTL" hidden="1">#REF!</definedName>
    <definedName name="MU" localSheetId="34">'[27]CIRCUITOS CODENSA'!#REF!</definedName>
    <definedName name="MU" localSheetId="35">'[27]CIRCUITOS CODENSA'!#REF!</definedName>
    <definedName name="MU" localSheetId="36">'[27]CIRCUITOS CODENSA'!#REF!</definedName>
    <definedName name="MU">'[27]CIRCUITOS CODENSA'!#REF!</definedName>
    <definedName name="MZ" localSheetId="34">'[27]CIRCUITOS CODENSA'!#REF!</definedName>
    <definedName name="MZ" localSheetId="35">'[27]CIRCUITOS CODENSA'!#REF!</definedName>
    <definedName name="MZ" localSheetId="36">'[27]CIRCUITOS CODENSA'!#REF!</definedName>
    <definedName name="MZ">'[27]CIRCUITOS CODENSA'!#REF!</definedName>
    <definedName name="N">#REF!</definedName>
    <definedName name="N_VISITA">#REF!</definedName>
    <definedName name="N_VISITA_1">#REF!</definedName>
    <definedName name="N_VISITA_2">#REF!</definedName>
    <definedName name="NATURALEZA">[38]PARAMETROS!$A$2:$A$31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HUUGGFSESESR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HNH">#REF!</definedName>
    <definedName name="ninguno">#REF!</definedName>
    <definedName name="NIVELES">'[59]ANALISIS RESULTADOS'!$A$2:$A$6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" localSheetId="2">[12]!absc</definedName>
    <definedName name="NNNN" localSheetId="3">[12]!absc</definedName>
    <definedName name="NNNN" localSheetId="4">[12]!absc</definedName>
    <definedName name="NNNN" localSheetId="5">[12]!absc</definedName>
    <definedName name="NNNN" localSheetId="6">[12]!absc</definedName>
    <definedName name="NNNN" localSheetId="7">[12]!absc</definedName>
    <definedName name="NNNN" localSheetId="8">[12]!absc</definedName>
    <definedName name="NNNN" localSheetId="9">[12]!absc</definedName>
    <definedName name="NNNN" localSheetId="10">[12]!absc</definedName>
    <definedName name="NNNN" localSheetId="11">[12]!absc</definedName>
    <definedName name="NNNN" localSheetId="12">[12]!absc</definedName>
    <definedName name="NNNN" localSheetId="13">[12]!absc</definedName>
    <definedName name="NNNN" localSheetId="14">[12]!absc</definedName>
    <definedName name="NNNN" localSheetId="15">[12]!absc</definedName>
    <definedName name="NNNN" localSheetId="16">[12]!absc</definedName>
    <definedName name="NNNN" localSheetId="17">[12]!absc</definedName>
    <definedName name="NNNN" localSheetId="18">[12]!absc</definedName>
    <definedName name="NNNN" localSheetId="19">[12]!absc</definedName>
    <definedName name="NNNN" localSheetId="20">[12]!absc</definedName>
    <definedName name="NNNN" localSheetId="21">[12]!absc</definedName>
    <definedName name="NNNN" localSheetId="22">[12]!absc</definedName>
    <definedName name="NNNN" localSheetId="23">[12]!absc</definedName>
    <definedName name="NNNN" localSheetId="24">[12]!absc</definedName>
    <definedName name="NNNN" localSheetId="25">[12]!absc</definedName>
    <definedName name="NNNN" localSheetId="26">[12]!absc</definedName>
    <definedName name="NNNN" localSheetId="27">[12]!absc</definedName>
    <definedName name="NNNN" localSheetId="28">[12]!absc</definedName>
    <definedName name="NNNN" localSheetId="29">[12]!absc</definedName>
    <definedName name="NNNN" localSheetId="30">[12]!absc</definedName>
    <definedName name="NNNN" localSheetId="39">[12]!absc</definedName>
    <definedName name="NNNN" localSheetId="40">[12]!absc</definedName>
    <definedName name="NNNN" localSheetId="41">[12]!absc</definedName>
    <definedName name="NNNN" localSheetId="42">[12]!absc</definedName>
    <definedName name="NNNN" localSheetId="43">[12]!absc</definedName>
    <definedName name="NNNN" localSheetId="44">[12]!absc</definedName>
    <definedName name="NNNN" localSheetId="45">[12]!absc</definedName>
    <definedName name="NNNN" localSheetId="47">[12]!absc</definedName>
    <definedName name="NNNN" localSheetId="48">[12]!absc</definedName>
    <definedName name="NNNN" localSheetId="49">[12]!absc</definedName>
    <definedName name="NNNN" localSheetId="46">[12]!absc</definedName>
    <definedName name="NNNN" localSheetId="50">[12]!absc</definedName>
    <definedName name="NNNN" localSheetId="51">[12]!absc</definedName>
    <definedName name="NNNN" localSheetId="52">[12]!absc</definedName>
    <definedName name="NNNN" localSheetId="53">[12]!absc</definedName>
    <definedName name="NNNN" localSheetId="54">[12]!absc</definedName>
    <definedName name="NNNN" localSheetId="55">[12]!absc</definedName>
    <definedName name="NNNN" localSheetId="56">[12]!absc</definedName>
    <definedName name="NNNN" localSheetId="57">[12]!absc</definedName>
    <definedName name="NNNN" localSheetId="58">[12]!absc</definedName>
    <definedName name="NNNN" localSheetId="59">[12]!absc</definedName>
    <definedName name="NNNN" localSheetId="60">[12]!absc</definedName>
    <definedName name="NNNN" localSheetId="61">[12]!absc</definedName>
    <definedName name="NNNN" localSheetId="62">[12]!absc</definedName>
    <definedName name="NNNN" localSheetId="63">[12]!absc</definedName>
    <definedName name="NNNN" localSheetId="64">[12]!absc</definedName>
    <definedName name="NNNN" localSheetId="65">[12]!absc</definedName>
    <definedName name="NNNN" localSheetId="66">[12]!absc</definedName>
    <definedName name="NNNN" localSheetId="67">[12]!absc</definedName>
    <definedName name="NNNN" localSheetId="68">[12]!absc</definedName>
    <definedName name="NNNN" localSheetId="69">[12]!absc</definedName>
    <definedName name="NNNN" localSheetId="35">[12]!absc</definedName>
    <definedName name="NNNN" localSheetId="36">[12]!absc</definedName>
    <definedName name="NNNN">[12]!absc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Facturable">#REF!</definedName>
    <definedName name="NOMBREOBRA">#REF!</definedName>
    <definedName name="NOMINA">#REF!</definedName>
    <definedName name="NORTECDMB1">#REF!</definedName>
    <definedName name="NORTECDMB2">#REF!</definedName>
    <definedName name="NORTEMT1">#REF!</definedName>
    <definedName name="NORTEMT2">#REF!</definedName>
    <definedName name="NOV" localSheetId="34">#REF!</definedName>
    <definedName name="NOV" localSheetId="35">#REF!</definedName>
    <definedName name="NOV" localSheetId="36">#REF!</definedName>
    <definedName name="NOV">#REF!</definedName>
    <definedName name="NSEM">[21]dts!$B$16</definedName>
    <definedName name="nuevo">'[19]Plan auditoría'!$I$2</definedName>
    <definedName name="Num_Pmt_Per_Year">#REF!</definedName>
    <definedName name="Number_of_Payments">MATCH(0.01,End_Bal,-1)+1</definedName>
    <definedName name="Number_of_Payments_1">#N/A</definedName>
    <definedName name="Number_of_Payments_2">#N/A</definedName>
    <definedName name="NUNI">#REF!</definedName>
    <definedName name="nxn" hidden="1">{"via1",#N/A,TRUE,"general";"via2",#N/A,TRUE,"general";"via3",#N/A,TRUE,"general"}</definedName>
    <definedName name="ÑÑ">#REF!</definedName>
    <definedName name="ÑÑÑÑÑÑÑÑÑÑÑÑÑ">#REF!</definedName>
    <definedName name="ÑÑÑÑÑÑÑÑÑÑÑÑÑKKKKKKKKKK">#REF!</definedName>
    <definedName name="ññññññññññññññññññññ">#REF!</definedName>
    <definedName name="ÑÑÑOOOOOOOO">#REF!</definedName>
    <definedName name="ñpñpñ" hidden="1">{"via1",#N/A,TRUE,"general";"via2",#N/A,TRUE,"general";"via3",#N/A,TRUE,"general"}</definedName>
    <definedName name="O">'[60]PRESUPUESTO IE'!$I$6</definedName>
    <definedName name="o9o9" hidden="1">{"via1",#N/A,TRUE,"general";"via2",#N/A,TRUE,"general";"via3",#N/A,TRUE,"general"}</definedName>
    <definedName name="OBJETIVO">#REF!</definedName>
    <definedName name="OBJETIVO_1">#REF!</definedName>
    <definedName name="OBJETIVO_2">#REF!</definedName>
    <definedName name="OBJETIVO_4">#REF!</definedName>
    <definedName name="OBJETO">[21]dts!$B$2</definedName>
    <definedName name="OBRA" localSheetId="1">[61]Insum!$C$281:$H$305</definedName>
    <definedName name="OBRA" localSheetId="2">[61]Insum!$C$281:$H$305</definedName>
    <definedName name="OBRA" localSheetId="3">[61]Insum!$C$281:$H$305</definedName>
    <definedName name="OBRA" localSheetId="4">[61]Insum!$C$281:$H$305</definedName>
    <definedName name="OBRA" localSheetId="5">[61]Insum!$C$281:$H$305</definedName>
    <definedName name="OBRA" localSheetId="6">[61]Insum!$C$281:$H$305</definedName>
    <definedName name="OBRA" localSheetId="7">[61]Insum!$C$281:$H$305</definedName>
    <definedName name="OBRA" localSheetId="8">[61]Insum!$C$281:$H$305</definedName>
    <definedName name="OBRA" localSheetId="9">[61]Insum!$C$281:$H$305</definedName>
    <definedName name="OBRA" localSheetId="10">[61]Insum!$C$281:$H$305</definedName>
    <definedName name="OBRA" localSheetId="11">[61]Insum!$C$281:$H$305</definedName>
    <definedName name="OBRA" localSheetId="12">[61]Insum!$C$281:$H$305</definedName>
    <definedName name="OBRA" localSheetId="13">[61]Insum!$C$281:$H$305</definedName>
    <definedName name="OBRA" localSheetId="14">[61]Insum!$C$281:$H$305</definedName>
    <definedName name="OBRA" localSheetId="15">[61]Insum!$C$281:$H$305</definedName>
    <definedName name="OBRA" localSheetId="16">[61]Insum!$C$281:$H$305</definedName>
    <definedName name="OBRA" localSheetId="17">[61]Insum!$C$281:$H$305</definedName>
    <definedName name="OBRA" localSheetId="18">[61]Insum!$C$281:$H$305</definedName>
    <definedName name="OBRA" localSheetId="19">[61]Insum!$C$281:$H$305</definedName>
    <definedName name="OBRA" localSheetId="20">[61]Insum!$C$281:$H$305</definedName>
    <definedName name="OBRA" localSheetId="21">[61]Insum!$C$281:$H$305</definedName>
    <definedName name="OBRA" localSheetId="22">[61]Insum!$C$281:$H$305</definedName>
    <definedName name="OBRA" localSheetId="23">[61]Insum!$C$281:$H$305</definedName>
    <definedName name="OBRA" localSheetId="24">[61]Insum!$C$281:$H$305</definedName>
    <definedName name="OBRA" localSheetId="25">[61]Insum!$C$281:$H$305</definedName>
    <definedName name="OBRA" localSheetId="26">[61]Insum!$C$281:$H$305</definedName>
    <definedName name="OBRA" localSheetId="27">[61]Insum!$C$281:$H$305</definedName>
    <definedName name="OBRA" localSheetId="28">[61]Insum!$C$281:$H$305</definedName>
    <definedName name="OBRA" localSheetId="29">[61]Insum!$C$281:$H$305</definedName>
    <definedName name="OBRA" localSheetId="30">[61]Insum!$C$281:$H$305</definedName>
    <definedName name="Obra">[54]Datos!$B$2</definedName>
    <definedName name="OCT" localSheetId="34">#REF!</definedName>
    <definedName name="OCT" localSheetId="35">#REF!</definedName>
    <definedName name="OCT" localSheetId="36">#REF!</definedName>
    <definedName name="OCT">#REF!</definedName>
    <definedName name="oe" hidden="1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AR">#REF!</definedName>
    <definedName name="OO">[62]SALARIOS!#REF!</definedName>
    <definedName name="OOO">'[63]AC2-AG96'!#REF!</definedName>
    <definedName name="oooiiiiiiiiiiiiiyyyyyyyyyyyyyy">#REF!</definedName>
    <definedName name="OOOOALLALLAIIIIA">#REF!</definedName>
    <definedName name="ooooiii" hidden="1">{"TAB1",#N/A,TRUE,"GENERAL";"TAB2",#N/A,TRUE,"GENERAL";"TAB3",#N/A,TRUE,"GENERAL";"TAB4",#N/A,TRUE,"GENERAL";"TAB5",#N/A,TRUE,"GENERAL"}</definedName>
    <definedName name="ooooo">#REF!</definedName>
    <definedName name="OOOOOAAALALAKKA">#REF!</definedName>
    <definedName name="OOOOOOAKAKKAKAKA">#REF!</definedName>
    <definedName name="oooooookkkkkkkkkkkkkuuuuuuuuuuuuuuuyyyyyyyyyyyyy">#REF!</definedName>
    <definedName name="OOOOOOOOOOOIIIIIIIIIIIII">#REF!</definedName>
    <definedName name="OOOOOOOOOOOIIIIIIIIIIIIIII">#REF!</definedName>
    <definedName name="ooooooooooooooo">#REF!</definedName>
    <definedName name="OOOOOOOOOOOOOOOOOO">#REF!</definedName>
    <definedName name="ooooooooooooouuuuuuuuuuuu">#REF!</definedName>
    <definedName name="OOOOOOOOOOUUUUUUUUUUUUUU">#REF!</definedName>
    <definedName name="OOOOOOOOOUUHNBGRT">#REF!</definedName>
    <definedName name="oooos" hidden="1">{"via1",#N/A,TRUE,"general";"via2",#N/A,TRUE,"general";"via3",#N/A,TRUE,"general"}</definedName>
    <definedName name="ooouuuygfrdefrg658">#REF!</definedName>
    <definedName name="OP" localSheetId="2">Scheduled_Payment+Extra_Payment</definedName>
    <definedName name="OP" localSheetId="3">Scheduled_Payment+Extra_Payment</definedName>
    <definedName name="OP" localSheetId="4">Scheduled_Payment+Extra_Payment</definedName>
    <definedName name="OP" localSheetId="5">Scheduled_Payment+Extra_Payment</definedName>
    <definedName name="OP" localSheetId="6">Scheduled_Payment+Extra_Payment</definedName>
    <definedName name="OP" localSheetId="7">Scheduled_Payment+Extra_Payment</definedName>
    <definedName name="OP" localSheetId="8">Scheduled_Payment+Extra_Payment</definedName>
    <definedName name="OP" localSheetId="9">Scheduled_Payment+Extra_Payment</definedName>
    <definedName name="OP" localSheetId="10">Scheduled_Payment+Extra_Payment</definedName>
    <definedName name="OP" localSheetId="11">Scheduled_Payment+Extra_Payment</definedName>
    <definedName name="OP" localSheetId="12">Scheduled_Payment+Extra_Payment</definedName>
    <definedName name="OP" localSheetId="13">Scheduled_Payment+Extra_Payment</definedName>
    <definedName name="OP" localSheetId="14">Scheduled_Payment+Extra_Payment</definedName>
    <definedName name="OP" localSheetId="15">Scheduled_Payment+Extra_Payment</definedName>
    <definedName name="OP" localSheetId="16">Scheduled_Payment+Extra_Payment</definedName>
    <definedName name="OP" localSheetId="17">Scheduled_Payment+Extra_Payment</definedName>
    <definedName name="OP" localSheetId="18">Scheduled_Payment+Extra_Payment</definedName>
    <definedName name="OP" localSheetId="19">Scheduled_Payment+Extra_Payment</definedName>
    <definedName name="OP" localSheetId="20">Scheduled_Payment+Extra_Payment</definedName>
    <definedName name="OP" localSheetId="21">Scheduled_Payment+Extra_Payment</definedName>
    <definedName name="OP" localSheetId="22">Scheduled_Payment+Extra_Payment</definedName>
    <definedName name="OP" localSheetId="23">Scheduled_Payment+Extra_Payment</definedName>
    <definedName name="OP" localSheetId="24">Scheduled_Payment+Extra_Payment</definedName>
    <definedName name="OP" localSheetId="25">Scheduled_Payment+Extra_Payment</definedName>
    <definedName name="OP" localSheetId="26">Scheduled_Payment+Extra_Payment</definedName>
    <definedName name="OP" localSheetId="27">Scheduled_Payment+Extra_Payment</definedName>
    <definedName name="OP" localSheetId="28">Scheduled_Payment+Extra_Payment</definedName>
    <definedName name="OP" localSheetId="29">Scheduled_Payment+Extra_Payment</definedName>
    <definedName name="OP" localSheetId="30">Scheduled_Payment+Extra_Payment</definedName>
    <definedName name="OP" localSheetId="39">Scheduled_Payment+Extra_Payment</definedName>
    <definedName name="OP" localSheetId="40">Scheduled_Payment+Extra_Payment</definedName>
    <definedName name="OP" localSheetId="41">Scheduled_Payment+Extra_Payment</definedName>
    <definedName name="OP" localSheetId="42">Scheduled_Payment+Extra_Payment</definedName>
    <definedName name="OP" localSheetId="43">Scheduled_Payment+Extra_Payment</definedName>
    <definedName name="OP" localSheetId="44">Scheduled_Payment+Extra_Payment</definedName>
    <definedName name="OP" localSheetId="45">Scheduled_Payment+Extra_Payment</definedName>
    <definedName name="OP" localSheetId="47">Scheduled_Payment+Extra_Payment</definedName>
    <definedName name="OP" localSheetId="48">Scheduled_Payment+Extra_Payment</definedName>
    <definedName name="OP" localSheetId="49">Scheduled_Payment+Extra_Payment</definedName>
    <definedName name="OP" localSheetId="46">Scheduled_Payment+Extra_Payment</definedName>
    <definedName name="OP" localSheetId="50">Scheduled_Payment+Extra_Payment</definedName>
    <definedName name="OP" localSheetId="51">Scheduled_Payment+Extra_Payment</definedName>
    <definedName name="OP" localSheetId="52">Scheduled_Payment+Extra_Payment</definedName>
    <definedName name="OP" localSheetId="53">Scheduled_Payment+Extra_Payment</definedName>
    <definedName name="OP" localSheetId="54">Scheduled_Payment+Extra_Payment</definedName>
    <definedName name="OP" localSheetId="55">Scheduled_Payment+Extra_Payment</definedName>
    <definedName name="OP" localSheetId="56">Scheduled_Payment+Extra_Payment</definedName>
    <definedName name="OP" localSheetId="57">Scheduled_Payment+Extra_Payment</definedName>
    <definedName name="OP" localSheetId="58">Scheduled_Payment+Extra_Payment</definedName>
    <definedName name="OP" localSheetId="59">Scheduled_Payment+Extra_Payment</definedName>
    <definedName name="OP" localSheetId="60">Scheduled_Payment+Extra_Payment</definedName>
    <definedName name="OP" localSheetId="61">Scheduled_Payment+Extra_Payment</definedName>
    <definedName name="OP" localSheetId="62">Scheduled_Payment+Extra_Payment</definedName>
    <definedName name="OP" localSheetId="63">Scheduled_Payment+Extra_Payment</definedName>
    <definedName name="OP" localSheetId="64">Scheduled_Payment+Extra_Payment</definedName>
    <definedName name="OP" localSheetId="65">Scheduled_Payment+Extra_Payment</definedName>
    <definedName name="OP" localSheetId="66">Scheduled_Payment+Extra_Payment</definedName>
    <definedName name="OP" localSheetId="67">Scheduled_Payment+Extra_Payment</definedName>
    <definedName name="OP" localSheetId="68">Scheduled_Payment+Extra_Payment</definedName>
    <definedName name="OP" localSheetId="69">Scheduled_Payment+Extra_Payment</definedName>
    <definedName name="OP" localSheetId="35">Scheduled_Payment+Extra_Payment</definedName>
    <definedName name="OP" localSheetId="36">Scheduled_Payment+Extra_Payment</definedName>
    <definedName name="OP">Scheduled_Payment+Extra_Payment</definedName>
    <definedName name="OPRTUNIDADES">#REF!</definedName>
    <definedName name="OPRTUNIDADES_1">#REF!</definedName>
    <definedName name="OPRTUNIDADES_2">#REF!</definedName>
    <definedName name="orden" hidden="1">255</definedName>
    <definedName name="OrigenConsultoria">#REF!</definedName>
    <definedName name="OrigenObra">#REF!</definedName>
    <definedName name="ORO">#REF!</definedName>
    <definedName name="oscar">#REF!</definedName>
    <definedName name="p">[62]SALARIOS!#REF!</definedName>
    <definedName name="P_1">#N/A</definedName>
    <definedName name="P_2">'[14]CUAD-DIURNA'!#REF!</definedName>
    <definedName name="p0p0" hidden="1">{"via1",#N/A,TRUE,"general";"via2",#N/A,TRUE,"general";"via3",#N/A,TRUE,"general"}</definedName>
    <definedName name="Page">#REF!</definedName>
    <definedName name="PAÑETES" localSheetId="34">[6]PRESUP!#REF!</definedName>
    <definedName name="PAÑETES" localSheetId="35">[6]PRESUP!#REF!</definedName>
    <definedName name="PAÑETES" localSheetId="36">[6]PRESUP!#REF!</definedName>
    <definedName name="PAÑETES">[6]PRESUP!#REF!</definedName>
    <definedName name="PARAMETROS">#REF!</definedName>
    <definedName name="pasamanos">#REF!</definedName>
    <definedName name="patch8">#REF!</definedName>
    <definedName name="Pay_Date">#REF!</definedName>
    <definedName name="Pay_Num">#REF!</definedName>
    <definedName name="Payment_Date" localSheetId="2">DATE(YEAR([33]!Loan_Start),MONTH([33]!Loan_Start)+Payment_Number,DAY([33]!Loan_Start))</definedName>
    <definedName name="Payment_Date" localSheetId="3">DATE(YEAR([33]!Loan_Start),MONTH([33]!Loan_Start)+Payment_Number,DAY([33]!Loan_Start))</definedName>
    <definedName name="Payment_Date" localSheetId="4">DATE(YEAR([33]!Loan_Start),MONTH([33]!Loan_Start)+Payment_Number,DAY([33]!Loan_Start))</definedName>
    <definedName name="Payment_Date" localSheetId="5">DATE(YEAR([33]!Loan_Start),MONTH([33]!Loan_Start)+Payment_Number,DAY([33]!Loan_Start))</definedName>
    <definedName name="Payment_Date" localSheetId="6">DATE(YEAR([33]!Loan_Start),MONTH([33]!Loan_Start)+Payment_Number,DAY([33]!Loan_Start))</definedName>
    <definedName name="Payment_Date" localSheetId="7">DATE(YEAR([33]!Loan_Start),MONTH([33]!Loan_Start)+Payment_Number,DAY([33]!Loan_Start))</definedName>
    <definedName name="Payment_Date" localSheetId="8">DATE(YEAR([33]!Loan_Start),MONTH([33]!Loan_Start)+Payment_Number,DAY([33]!Loan_Start))</definedName>
    <definedName name="Payment_Date" localSheetId="9">DATE(YEAR([33]!Loan_Start),MONTH([33]!Loan_Start)+Payment_Number,DAY([33]!Loan_Start))</definedName>
    <definedName name="Payment_Date" localSheetId="10">DATE(YEAR([33]!Loan_Start),MONTH([33]!Loan_Start)+Payment_Number,DAY([33]!Loan_Start))</definedName>
    <definedName name="Payment_Date" localSheetId="11">DATE(YEAR([33]!Loan_Start),MONTH([33]!Loan_Start)+Payment_Number,DAY([33]!Loan_Start))</definedName>
    <definedName name="Payment_Date" localSheetId="12">DATE(YEAR([33]!Loan_Start),MONTH([33]!Loan_Start)+Payment_Number,DAY([33]!Loan_Start))</definedName>
    <definedName name="Payment_Date" localSheetId="13">DATE(YEAR([33]!Loan_Start),MONTH([33]!Loan_Start)+Payment_Number,DAY([33]!Loan_Start))</definedName>
    <definedName name="Payment_Date" localSheetId="14">DATE(YEAR([33]!Loan_Start),MONTH([33]!Loan_Start)+Payment_Number,DAY([33]!Loan_Start))</definedName>
    <definedName name="Payment_Date" localSheetId="15">DATE(YEAR([33]!Loan_Start),MONTH([33]!Loan_Start)+Payment_Number,DAY([33]!Loan_Start))</definedName>
    <definedName name="Payment_Date" localSheetId="16">DATE(YEAR([33]!Loan_Start),MONTH([33]!Loan_Start)+Payment_Number,DAY([33]!Loan_Start))</definedName>
    <definedName name="Payment_Date" localSheetId="17">DATE(YEAR([33]!Loan_Start),MONTH([33]!Loan_Start)+Payment_Number,DAY([33]!Loan_Start))</definedName>
    <definedName name="Payment_Date" localSheetId="18">DATE(YEAR([33]!Loan_Start),MONTH([33]!Loan_Start)+Payment_Number,DAY([33]!Loan_Start))</definedName>
    <definedName name="Payment_Date" localSheetId="19">DATE(YEAR([33]!Loan_Start),MONTH([33]!Loan_Start)+Payment_Number,DAY([33]!Loan_Start))</definedName>
    <definedName name="Payment_Date" localSheetId="20">DATE(YEAR([33]!Loan_Start),MONTH([33]!Loan_Start)+Payment_Number,DAY([33]!Loan_Start))</definedName>
    <definedName name="Payment_Date" localSheetId="21">DATE(YEAR([33]!Loan_Start),MONTH([33]!Loan_Start)+Payment_Number,DAY([33]!Loan_Start))</definedName>
    <definedName name="Payment_Date" localSheetId="22">DATE(YEAR([33]!Loan_Start),MONTH([33]!Loan_Start)+Payment_Number,DAY([33]!Loan_Start))</definedName>
    <definedName name="Payment_Date" localSheetId="23">DATE(YEAR([33]!Loan_Start),MONTH([33]!Loan_Start)+Payment_Number,DAY([33]!Loan_Start))</definedName>
    <definedName name="Payment_Date" localSheetId="24">DATE(YEAR([33]!Loan_Start),MONTH([33]!Loan_Start)+Payment_Number,DAY([33]!Loan_Start))</definedName>
    <definedName name="Payment_Date" localSheetId="25">DATE(YEAR([33]!Loan_Start),MONTH([33]!Loan_Start)+Payment_Number,DAY([33]!Loan_Start))</definedName>
    <definedName name="Payment_Date" localSheetId="26">DATE(YEAR([33]!Loan_Start),MONTH([33]!Loan_Start)+Payment_Number,DAY([33]!Loan_Start))</definedName>
    <definedName name="Payment_Date" localSheetId="27">DATE(YEAR([33]!Loan_Start),MONTH([33]!Loan_Start)+Payment_Number,DAY([33]!Loan_Start))</definedName>
    <definedName name="Payment_Date" localSheetId="28">DATE(YEAR([33]!Loan_Start),MONTH([33]!Loan_Start)+Payment_Number,DAY([33]!Loan_Start))</definedName>
    <definedName name="Payment_Date" localSheetId="29">DATE(YEAR([33]!Loan_Start),MONTH([33]!Loan_Start)+Payment_Number,DAY([33]!Loan_Start))</definedName>
    <definedName name="Payment_Date" localSheetId="30">DATE(YEAR([33]!Loan_Start),MONTH([33]!Loan_Start)+Payment_Number,DAY([33]!Loan_Start))</definedName>
    <definedName name="Payment_Date" localSheetId="39">DATE(YEAR([33]!Loan_Start),MONTH([33]!Loan_Start)+Payment_Number,DAY([33]!Loan_Start))</definedName>
    <definedName name="Payment_Date" localSheetId="40">DATE(YEAR([33]!Loan_Start),MONTH([33]!Loan_Start)+Payment_Number,DAY([33]!Loan_Start))</definedName>
    <definedName name="Payment_Date" localSheetId="41">DATE(YEAR([33]!Loan_Start),MONTH([33]!Loan_Start)+Payment_Number,DAY([33]!Loan_Start))</definedName>
    <definedName name="Payment_Date" localSheetId="42">DATE(YEAR([33]!Loan_Start),MONTH([33]!Loan_Start)+Payment_Number,DAY([33]!Loan_Start))</definedName>
    <definedName name="Payment_Date" localSheetId="43">DATE(YEAR([33]!Loan_Start),MONTH([33]!Loan_Start)+Payment_Number,DAY([33]!Loan_Start))</definedName>
    <definedName name="Payment_Date" localSheetId="44">DATE(YEAR([33]!Loan_Start),MONTH([33]!Loan_Start)+Payment_Number,DAY([33]!Loan_Start))</definedName>
    <definedName name="Payment_Date" localSheetId="45">DATE(YEAR([33]!Loan_Start),MONTH([33]!Loan_Start)+Payment_Number,DAY([33]!Loan_Start))</definedName>
    <definedName name="Payment_Date" localSheetId="47">DATE(YEAR([33]!Loan_Start),MONTH([33]!Loan_Start)+Payment_Number,DAY([33]!Loan_Start))</definedName>
    <definedName name="Payment_Date" localSheetId="48">DATE(YEAR([33]!Loan_Start),MONTH([33]!Loan_Start)+Payment_Number,DAY([33]!Loan_Start))</definedName>
    <definedName name="Payment_Date" localSheetId="49">DATE(YEAR([33]!Loan_Start),MONTH([33]!Loan_Start)+Payment_Number,DAY([33]!Loan_Start))</definedName>
    <definedName name="Payment_Date" localSheetId="46">DATE(YEAR([33]!Loan_Start),MONTH([33]!Loan_Start)+Payment_Number,DAY([33]!Loan_Start))</definedName>
    <definedName name="Payment_Date" localSheetId="50">DATE(YEAR([33]!Loan_Start),MONTH([33]!Loan_Start)+Payment_Number,DAY([33]!Loan_Start))</definedName>
    <definedName name="Payment_Date" localSheetId="51">DATE(YEAR([33]!Loan_Start),MONTH([33]!Loan_Start)+Payment_Number,DAY([33]!Loan_Start))</definedName>
    <definedName name="Payment_Date" localSheetId="52">DATE(YEAR([33]!Loan_Start),MONTH([33]!Loan_Start)+Payment_Number,DAY([33]!Loan_Start))</definedName>
    <definedName name="Payment_Date" localSheetId="53">DATE(YEAR([33]!Loan_Start),MONTH([33]!Loan_Start)+Payment_Number,DAY([33]!Loan_Start))</definedName>
    <definedName name="Payment_Date" localSheetId="54">DATE(YEAR([33]!Loan_Start),MONTH([33]!Loan_Start)+Payment_Number,DAY([33]!Loan_Start))</definedName>
    <definedName name="Payment_Date" localSheetId="55">DATE(YEAR([33]!Loan_Start),MONTH([33]!Loan_Start)+Payment_Number,DAY([33]!Loan_Start))</definedName>
    <definedName name="Payment_Date" localSheetId="56">DATE(YEAR([33]!Loan_Start),MONTH([33]!Loan_Start)+Payment_Number,DAY([33]!Loan_Start))</definedName>
    <definedName name="Payment_Date" localSheetId="57">DATE(YEAR([33]!Loan_Start),MONTH([33]!Loan_Start)+Payment_Number,DAY([33]!Loan_Start))</definedName>
    <definedName name="Payment_Date" localSheetId="58">DATE(YEAR([33]!Loan_Start),MONTH([33]!Loan_Start)+Payment_Number,DAY([33]!Loan_Start))</definedName>
    <definedName name="Payment_Date" localSheetId="59">DATE(YEAR([33]!Loan_Start),MONTH([33]!Loan_Start)+Payment_Number,DAY([33]!Loan_Start))</definedName>
    <definedName name="Payment_Date" localSheetId="60">DATE(YEAR([33]!Loan_Start),MONTH([33]!Loan_Start)+Payment_Number,DAY([33]!Loan_Start))</definedName>
    <definedName name="Payment_Date" localSheetId="61">DATE(YEAR([33]!Loan_Start),MONTH([33]!Loan_Start)+Payment_Number,DAY([33]!Loan_Start))</definedName>
    <definedName name="Payment_Date" localSheetId="62">DATE(YEAR([33]!Loan_Start),MONTH([33]!Loan_Start)+Payment_Number,DAY([33]!Loan_Start))</definedName>
    <definedName name="Payment_Date" localSheetId="63">DATE(YEAR([33]!Loan_Start),MONTH([33]!Loan_Start)+Payment_Number,DAY([33]!Loan_Start))</definedName>
    <definedName name="Payment_Date" localSheetId="64">DATE(YEAR([33]!Loan_Start),MONTH([33]!Loan_Start)+Payment_Number,DAY([33]!Loan_Start))</definedName>
    <definedName name="Payment_Date" localSheetId="65">DATE(YEAR([33]!Loan_Start),MONTH([33]!Loan_Start)+Payment_Number,DAY([33]!Loan_Start))</definedName>
    <definedName name="Payment_Date" localSheetId="66">DATE(YEAR([33]!Loan_Start),MONTH([33]!Loan_Start)+Payment_Number,DAY([33]!Loan_Start))</definedName>
    <definedName name="Payment_Date" localSheetId="67">DATE(YEAR([33]!Loan_Start),MONTH([33]!Loan_Start)+Payment_Number,DAY([33]!Loan_Start))</definedName>
    <definedName name="Payment_Date" localSheetId="68">DATE(YEAR([33]!Loan_Start),MONTH([33]!Loan_Start)+Payment_Number,DAY([33]!Loan_Start))</definedName>
    <definedName name="Payment_Date" localSheetId="69">DATE(YEAR(Loan_Start),MONTH(Loan_Start)+Payment_Number,DAY(Loan_Start))</definedName>
    <definedName name="Payment_Date" localSheetId="35">DATE(YEAR([33]!Loan_Start),MONTH([33]!Loan_Start)+Payment_Number,DAY([33]!Loan_Start))</definedName>
    <definedName name="Payment_Date" localSheetId="36">DATE(YEAR([33]!Loan_Start),MONTH([33]!Loan_Start)+Payment_Number,DAY([33]!Loan_Start))</definedName>
    <definedName name="Payment_Date">DATE(YEAR(Loan_Start),MONTH(Loan_Start)+Payment_Number,DAY(Loan_Start))</definedName>
    <definedName name="Payment_Date_1">#N/A</definedName>
    <definedName name="Payment_Date_2">#N/A</definedName>
    <definedName name="Payment_Needed">"Pago necesario"</definedName>
    <definedName name="PB" localSheetId="34">'[27]CIRCUITOS CODENSA'!#REF!</definedName>
    <definedName name="PB" localSheetId="35">'[27]CIRCUITOS CODENSA'!#REF!</definedName>
    <definedName name="PB" localSheetId="36">'[27]CIRCUITOS CODENSA'!#REF!</definedName>
    <definedName name="PB">'[27]CIRCUITOS CODENSA'!#REF!</definedName>
    <definedName name="PEGACOR">[13]Materiales!$C$38</definedName>
    <definedName name="pendiente" hidden="1">#REF!</definedName>
    <definedName name="PERA">#REF!</definedName>
    <definedName name="PERALTA">#REF!</definedName>
    <definedName name="PERFIL_DEL_TRAMO">#REF!</definedName>
    <definedName name="PersonalProfesional">#REF!</definedName>
    <definedName name="PersonalTecnico">#REF!</definedName>
    <definedName name="PERT">'[28]MANO DE OBRA'!$G$8:$G$20</definedName>
    <definedName name="PESO14.2">#REF!</definedName>
    <definedName name="PESO14.3">#REF!</definedName>
    <definedName name="PESO14.4">#REF!</definedName>
    <definedName name="pijjjjjjjjjjjjjjj">#REF!</definedName>
    <definedName name="PINTURA" localSheetId="1">#REF!</definedName>
    <definedName name="PINTURA" localSheetId="2">#REF!</definedName>
    <definedName name="PINTURA" localSheetId="3">#REF!</definedName>
    <definedName name="PINTURA" localSheetId="4">#REF!</definedName>
    <definedName name="PINTURA" localSheetId="5">#REF!</definedName>
    <definedName name="PINTURA" localSheetId="6">#REF!</definedName>
    <definedName name="PINTURA" localSheetId="7">#REF!</definedName>
    <definedName name="PINTURA" localSheetId="8">#REF!</definedName>
    <definedName name="PINTURA" localSheetId="9">#REF!</definedName>
    <definedName name="PINTURA" localSheetId="10">#REF!</definedName>
    <definedName name="PINTURA" localSheetId="11">#REF!</definedName>
    <definedName name="PINTURA" localSheetId="12">#REF!</definedName>
    <definedName name="PINTURA" localSheetId="13">#REF!</definedName>
    <definedName name="PINTURA" localSheetId="14">#REF!</definedName>
    <definedName name="PINTURA" localSheetId="15">#REF!</definedName>
    <definedName name="PINTURA" localSheetId="16">#REF!</definedName>
    <definedName name="PINTURA" localSheetId="17">#REF!</definedName>
    <definedName name="PINTURA" localSheetId="18">#REF!</definedName>
    <definedName name="PINTURA" localSheetId="19">#REF!</definedName>
    <definedName name="PINTURA" localSheetId="20">#REF!</definedName>
    <definedName name="PINTURA" localSheetId="21">#REF!</definedName>
    <definedName name="PINTURA" localSheetId="22">#REF!</definedName>
    <definedName name="PINTURA" localSheetId="23">#REF!</definedName>
    <definedName name="PINTURA" localSheetId="24">#REF!</definedName>
    <definedName name="PINTURA" localSheetId="25">#REF!</definedName>
    <definedName name="PINTURA" localSheetId="26">#REF!</definedName>
    <definedName name="PINTURA" localSheetId="27">#REF!</definedName>
    <definedName name="PINTURA" localSheetId="28">#REF!</definedName>
    <definedName name="PINTURA" localSheetId="29">#REF!</definedName>
    <definedName name="PINTURA" localSheetId="30">#REF!</definedName>
    <definedName name="PINTURA" localSheetId="34">[6]PRESUP!#REF!</definedName>
    <definedName name="PINTURA" localSheetId="35">[6]PRESUP!#REF!</definedName>
    <definedName name="PINTURA" localSheetId="36">[6]PRESUP!#REF!</definedName>
    <definedName name="PINTURA">[6]PRESUP!#REF!</definedName>
    <definedName name="PINTURAS" localSheetId="34">[6]PRESUP!#REF!</definedName>
    <definedName name="PINTURAS" localSheetId="35">[6]PRESUP!#REF!</definedName>
    <definedName name="PINTURAS" localSheetId="36">[6]PRESUP!#REF!</definedName>
    <definedName name="PINTURAS">[6]PRESUP!#REF!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 localSheetId="1">#REF!</definedName>
    <definedName name="PLAN" localSheetId="2">#REF!</definedName>
    <definedName name="PLAN" localSheetId="3">#REF!</definedName>
    <definedName name="PLAN" localSheetId="4">#REF!</definedName>
    <definedName name="PLAN" localSheetId="5">#REF!</definedName>
    <definedName name="PLAN" localSheetId="6">#REF!</definedName>
    <definedName name="PLAN" localSheetId="7">#REF!</definedName>
    <definedName name="PLAN" localSheetId="8">#REF!</definedName>
    <definedName name="PLAN" localSheetId="9">#REF!</definedName>
    <definedName name="PLAN" localSheetId="10">#REF!</definedName>
    <definedName name="PLAN" localSheetId="11">#REF!</definedName>
    <definedName name="PLAN" localSheetId="12">#REF!</definedName>
    <definedName name="PLAN" localSheetId="13">#REF!</definedName>
    <definedName name="PLAN" localSheetId="14">#REF!</definedName>
    <definedName name="PLAN" localSheetId="15">#REF!</definedName>
    <definedName name="PLAN" localSheetId="16">#REF!</definedName>
    <definedName name="PLAN" localSheetId="17">#REF!</definedName>
    <definedName name="PLAN" localSheetId="18">#REF!</definedName>
    <definedName name="PLAN" localSheetId="19">#REF!</definedName>
    <definedName name="PLAN" localSheetId="20">#REF!</definedName>
    <definedName name="PLAN" localSheetId="21">#REF!</definedName>
    <definedName name="PLAN" localSheetId="22">#REF!</definedName>
    <definedName name="PLAN" localSheetId="23">#REF!</definedName>
    <definedName name="PLAN" localSheetId="24">#REF!</definedName>
    <definedName name="PLAN" localSheetId="25">#REF!</definedName>
    <definedName name="PLAN" localSheetId="26">#REF!</definedName>
    <definedName name="PLAN" localSheetId="27">#REF!</definedName>
    <definedName name="PLAN" localSheetId="28">#REF!</definedName>
    <definedName name="PLAN" localSheetId="29">#REF!</definedName>
    <definedName name="PLAN" localSheetId="30">#REF!</definedName>
    <definedName name="PLAN">'[28]ITEMS RESUMIDOS'!$A$2:$D$34</definedName>
    <definedName name="PLANEACION">[28]MAQUINARIA!$A$2:$A$18</definedName>
    <definedName name="PlazoEnMeses">#REF!</definedName>
    <definedName name="Plegable">#REF!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O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">#REF!</definedName>
    <definedName name="pouig" hidden="1">{"via1",#N/A,TRUE,"general";"via2",#N/A,TRUE,"general";"via3",#N/A,TRUE,"general"}</definedName>
    <definedName name="POZOS">'[8]POZOS Sanitario'!#REF!</definedName>
    <definedName name="PPPP">[64]PU!#REF!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oooooooooooookkkkkkkkkkkkk">#REF!</definedName>
    <definedName name="pqroj" hidden="1">{"via1",#N/A,TRUE,"general";"via2",#N/A,TRUE,"general";"via3",#N/A,TRUE,"general"}</definedName>
    <definedName name="pre">#REF!</definedName>
    <definedName name="PRECIO">[65]PRECIOS!$A$5:$M$191</definedName>
    <definedName name="PRECIOS" localSheetId="1">[24]PRECIOS!$A$9:$D$1158</definedName>
    <definedName name="PRECIOS" localSheetId="2">[24]PRECIOS!$A$9:$D$1158</definedName>
    <definedName name="PRECIOS" localSheetId="3">[24]PRECIOS!$A$9:$D$1158</definedName>
    <definedName name="PRECIOS" localSheetId="4">[24]PRECIOS!$A$9:$D$1158</definedName>
    <definedName name="PRECIOS" localSheetId="5">[24]PRECIOS!$A$9:$D$1158</definedName>
    <definedName name="PRECIOS" localSheetId="6">[24]PRECIOS!$A$9:$D$1158</definedName>
    <definedName name="PRECIOS" localSheetId="7">[24]PRECIOS!$A$9:$D$1158</definedName>
    <definedName name="PRECIOS" localSheetId="8">[24]PRECIOS!$A$9:$D$1158</definedName>
    <definedName name="PRECIOS" localSheetId="9">[24]PRECIOS!$A$9:$D$1158</definedName>
    <definedName name="PRECIOS" localSheetId="10">[24]PRECIOS!$A$9:$D$1158</definedName>
    <definedName name="PRECIOS" localSheetId="11">[24]PRECIOS!$A$9:$D$1158</definedName>
    <definedName name="PRECIOS" localSheetId="12">[24]PRECIOS!$A$9:$D$1158</definedName>
    <definedName name="PRECIOS" localSheetId="13">[24]PRECIOS!$A$9:$D$1158</definedName>
    <definedName name="PRECIOS" localSheetId="14">[24]PRECIOS!$A$9:$D$1158</definedName>
    <definedName name="PRECIOS" localSheetId="15">[24]PRECIOS!$A$9:$D$1158</definedName>
    <definedName name="PRECIOS" localSheetId="16">[24]PRECIOS!$A$9:$D$1158</definedName>
    <definedName name="PRECIOS" localSheetId="17">[24]PRECIOS!$A$9:$D$1158</definedName>
    <definedName name="PRECIOS" localSheetId="18">[24]PRECIOS!$A$9:$D$1158</definedName>
    <definedName name="PRECIOS" localSheetId="19">[24]PRECIOS!$A$9:$D$1158</definedName>
    <definedName name="PRECIOS" localSheetId="20">[24]PRECIOS!$A$9:$D$1158</definedName>
    <definedName name="PRECIOS" localSheetId="21">[24]PRECIOS!$A$9:$D$1158</definedName>
    <definedName name="PRECIOS" localSheetId="22">[24]PRECIOS!$A$9:$D$1158</definedName>
    <definedName name="PRECIOS" localSheetId="23">[24]PRECIOS!$A$9:$D$1158</definedName>
    <definedName name="PRECIOS" localSheetId="24">[24]PRECIOS!$A$9:$D$1158</definedName>
    <definedName name="PRECIOS" localSheetId="25">[24]PRECIOS!$A$9:$D$1158</definedName>
    <definedName name="PRECIOS" localSheetId="26">[24]PRECIOS!$A$9:$D$1158</definedName>
    <definedName name="PRECIOS" localSheetId="27">[24]PRECIOS!$A$9:$D$1158</definedName>
    <definedName name="PRECIOS" localSheetId="28">[24]PRECIOS!$A$9:$D$1158</definedName>
    <definedName name="PRECIOS" localSheetId="29">[24]PRECIOS!$A$9:$D$1158</definedName>
    <definedName name="PRECIOS" localSheetId="30">[24]PRECIOS!$A$9:$D$1158</definedName>
    <definedName name="PRECIOS">#REF!</definedName>
    <definedName name="PreciosMP">'[66]PRECIOS ACTUALIZADOS FERRASA'!$A$2:$D$1316</definedName>
    <definedName name="PRELIMINAR">#REF!</definedName>
    <definedName name="presentacion" localSheetId="34">#REF!</definedName>
    <definedName name="presentacion" localSheetId="35">#REF!</definedName>
    <definedName name="presentacion" localSheetId="36">#REF!</definedName>
    <definedName name="presentacion">#REF!</definedName>
    <definedName name="PrestacionesSeguridadOtros">#REF!</definedName>
    <definedName name="PRESUPUESTADO" localSheetId="34">#REF!</definedName>
    <definedName name="PRESUPUESTADO" localSheetId="35">#REF!</definedName>
    <definedName name="PRESUPUESTADO" localSheetId="36">#REF!</definedName>
    <definedName name="PRESUPUESTADO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#N/A</definedName>
    <definedName name="Print_Area_Reset">OFFSET(Full_Print,0,0,Last_Row)</definedName>
    <definedName name="Print_Area_Reset_1">#N/A</definedName>
    <definedName name="Print_Area_Reset_2">#N/A</definedName>
    <definedName name="PRINT_TITLES_MI">#N/A</definedName>
    <definedName name="Profesional">#REF!</definedName>
    <definedName name="PROG" hidden="1">#REF!</definedName>
    <definedName name="PROGRAMA">'[28]ITEMS RESUMIDOS'!$A$2:$A$34</definedName>
    <definedName name="Proponente">[54]Datos!$B$1</definedName>
    <definedName name="PROVISIONALES" hidden="1">#REF!</definedName>
    <definedName name="PROYECTO">[34]PROGRAMACIÓN!$D$3</definedName>
    <definedName name="PROYECTO__OBRAS_VARIAS_EN_LA_ESCUELA_CONTRAINCENDIO">#REF!</definedName>
    <definedName name="prs" hidden="1">{#N/A,#N/A,FALSE,"310.1";#N/A,#N/A,FALSE,"321.1";#N/A,#N/A,FALSE,"320.3";#N/A,#N/A,FALSE,"330.1"}</definedName>
    <definedName name="prueba">#REF!</definedName>
    <definedName name="PRUEBAS">#REF!</definedName>
    <definedName name="PST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>[67]glvc!#REF!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w" hidden="1">{"via1",#N/A,TRUE,"general";"via2",#N/A,TRUE,"general";"via3",#N/A,TRUE,"general"}</definedName>
    <definedName name="quieirda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0" localSheetId="34">[6]ANALISIS!#REF!</definedName>
    <definedName name="R.10" localSheetId="35">[6]ANALISIS!#REF!</definedName>
    <definedName name="R.10" localSheetId="36">[6]ANALISIS!#REF!</definedName>
    <definedName name="R.10">[6]ANALISIS!#REF!</definedName>
    <definedName name="R.100" localSheetId="34">[6]ANALISIS!#REF!</definedName>
    <definedName name="R.100" localSheetId="35">[6]ANALISIS!#REF!</definedName>
    <definedName name="R.100" localSheetId="36">[6]ANALISIS!#REF!</definedName>
    <definedName name="R.100">[6]ANALISIS!#REF!</definedName>
    <definedName name="R.101" localSheetId="34">[6]ANALISIS!#REF!</definedName>
    <definedName name="R.101" localSheetId="35">[6]ANALISIS!#REF!</definedName>
    <definedName name="R.101" localSheetId="36">[6]ANALISIS!#REF!</definedName>
    <definedName name="R.101">[6]ANALISIS!#REF!</definedName>
    <definedName name="R.103" localSheetId="34">[6]ANALISIS!#REF!</definedName>
    <definedName name="R.103" localSheetId="35">[6]ANALISIS!#REF!</definedName>
    <definedName name="R.103" localSheetId="36">[6]ANALISIS!#REF!</definedName>
    <definedName name="R.103">[6]ANALISIS!#REF!</definedName>
    <definedName name="R.108" localSheetId="34">[6]ANALISIS!#REF!</definedName>
    <definedName name="R.108" localSheetId="35">[6]ANALISIS!#REF!</definedName>
    <definedName name="R.108" localSheetId="36">[6]ANALISIS!#REF!</definedName>
    <definedName name="R.108">[6]ANALISIS!#REF!</definedName>
    <definedName name="R.110" localSheetId="34">[6]ANALISIS!#REF!</definedName>
    <definedName name="R.110" localSheetId="35">[6]ANALISIS!#REF!</definedName>
    <definedName name="R.110" localSheetId="36">[6]ANALISIS!#REF!</definedName>
    <definedName name="R.110">[6]ANALISIS!#REF!</definedName>
    <definedName name="R.111" localSheetId="34">[6]ANALISIS!#REF!</definedName>
    <definedName name="R.111" localSheetId="35">[6]ANALISIS!#REF!</definedName>
    <definedName name="R.111" localSheetId="36">[6]ANALISIS!#REF!</definedName>
    <definedName name="R.111">[6]ANALISIS!#REF!</definedName>
    <definedName name="R.112" localSheetId="34">[6]ANALISIS!#REF!</definedName>
    <definedName name="R.112" localSheetId="35">[6]ANALISIS!#REF!</definedName>
    <definedName name="R.112" localSheetId="36">[6]ANALISIS!#REF!</definedName>
    <definedName name="R.112">[6]ANALISIS!#REF!</definedName>
    <definedName name="R.113" localSheetId="34">[6]ANALISIS!#REF!</definedName>
    <definedName name="R.113" localSheetId="35">[6]ANALISIS!#REF!</definedName>
    <definedName name="R.113" localSheetId="36">[6]ANALISIS!#REF!</definedName>
    <definedName name="R.113">[6]ANALISIS!#REF!</definedName>
    <definedName name="R.119" localSheetId="34">[6]ANALISIS!#REF!</definedName>
    <definedName name="R.119" localSheetId="35">[6]ANALISIS!#REF!</definedName>
    <definedName name="R.119" localSheetId="36">[6]ANALISIS!#REF!</definedName>
    <definedName name="R.119">[6]ANALISIS!#REF!</definedName>
    <definedName name="R.120" localSheetId="34">[6]ANALISIS!#REF!</definedName>
    <definedName name="R.120" localSheetId="35">[6]ANALISIS!#REF!</definedName>
    <definedName name="R.120" localSheetId="36">[6]ANALISIS!#REF!</definedName>
    <definedName name="R.120">[6]ANALISIS!#REF!</definedName>
    <definedName name="R.121" localSheetId="34">[6]ANALISIS!#REF!</definedName>
    <definedName name="R.121" localSheetId="35">[6]ANALISIS!#REF!</definedName>
    <definedName name="R.121" localSheetId="36">[6]ANALISIS!#REF!</definedName>
    <definedName name="R.121">[6]ANALISIS!#REF!</definedName>
    <definedName name="R.124" localSheetId="34">[6]ANALISIS!#REF!</definedName>
    <definedName name="R.124" localSheetId="35">[6]ANALISIS!#REF!</definedName>
    <definedName name="R.124" localSheetId="36">[6]ANALISIS!#REF!</definedName>
    <definedName name="R.124">[6]ANALISIS!#REF!</definedName>
    <definedName name="R.125" localSheetId="34">[6]ANALISIS!#REF!</definedName>
    <definedName name="R.125" localSheetId="35">[6]ANALISIS!#REF!</definedName>
    <definedName name="R.125" localSheetId="36">[6]ANALISIS!#REF!</definedName>
    <definedName name="R.125">[6]ANALISIS!#REF!</definedName>
    <definedName name="R.135" localSheetId="34">[6]ANALISIS!#REF!</definedName>
    <definedName name="R.135" localSheetId="35">[6]ANALISIS!#REF!</definedName>
    <definedName name="R.135" localSheetId="36">[6]ANALISIS!#REF!</definedName>
    <definedName name="R.135">[6]ANALISIS!#REF!</definedName>
    <definedName name="R.137" localSheetId="34">[6]ANALISIS!#REF!</definedName>
    <definedName name="R.137" localSheetId="35">[6]ANALISIS!#REF!</definedName>
    <definedName name="R.137" localSheetId="36">[6]ANALISIS!#REF!</definedName>
    <definedName name="R.137">[6]ANALISIS!#REF!</definedName>
    <definedName name="R.138" localSheetId="34">[6]ANALISIS!#REF!</definedName>
    <definedName name="R.138" localSheetId="35">[6]ANALISIS!#REF!</definedName>
    <definedName name="R.138" localSheetId="36">[6]ANALISIS!#REF!</definedName>
    <definedName name="R.138">[6]ANALISIS!#REF!</definedName>
    <definedName name="R.139" localSheetId="34">[6]ANALISIS!#REF!</definedName>
    <definedName name="R.139" localSheetId="35">[6]ANALISIS!#REF!</definedName>
    <definedName name="R.139" localSheetId="36">[6]ANALISIS!#REF!</definedName>
    <definedName name="R.139">[6]ANALISIS!#REF!</definedName>
    <definedName name="R.16" localSheetId="34">[6]ANALISIS!#REF!</definedName>
    <definedName name="R.16" localSheetId="35">[6]ANALISIS!#REF!</definedName>
    <definedName name="R.16" localSheetId="36">[6]ANALISIS!#REF!</definedName>
    <definedName name="R.16">[6]ANALISIS!#REF!</definedName>
    <definedName name="R.17" localSheetId="34">[6]ANALISIS!#REF!</definedName>
    <definedName name="R.17" localSheetId="35">[6]ANALISIS!#REF!</definedName>
    <definedName name="R.17" localSheetId="36">[6]ANALISIS!#REF!</definedName>
    <definedName name="R.17">[6]ANALISIS!#REF!</definedName>
    <definedName name="R.18" localSheetId="34">[6]ANALISIS!#REF!</definedName>
    <definedName name="R.18" localSheetId="35">[6]ANALISIS!#REF!</definedName>
    <definedName name="R.18" localSheetId="36">[6]ANALISIS!#REF!</definedName>
    <definedName name="R.18">[6]ANALISIS!#REF!</definedName>
    <definedName name="R.183" localSheetId="34">[6]ANALISIS!#REF!</definedName>
    <definedName name="R.183" localSheetId="35">[6]ANALISIS!#REF!</definedName>
    <definedName name="R.183" localSheetId="36">[6]ANALISIS!#REF!</definedName>
    <definedName name="R.183">[6]ANALISIS!#REF!</definedName>
    <definedName name="R.184" localSheetId="34">[6]ANALISIS!#REF!</definedName>
    <definedName name="R.184" localSheetId="35">[6]ANALISIS!#REF!</definedName>
    <definedName name="R.184" localSheetId="36">[6]ANALISIS!#REF!</definedName>
    <definedName name="R.184">[6]ANALISIS!#REF!</definedName>
    <definedName name="R.186" localSheetId="34">[6]ANALISIS!#REF!</definedName>
    <definedName name="R.186" localSheetId="35">[6]ANALISIS!#REF!</definedName>
    <definedName name="R.186" localSheetId="36">[6]ANALISIS!#REF!</definedName>
    <definedName name="R.186">[6]ANALISIS!#REF!</definedName>
    <definedName name="R.187" localSheetId="34">[6]ANALISIS!#REF!</definedName>
    <definedName name="R.187" localSheetId="35">[6]ANALISIS!#REF!</definedName>
    <definedName name="R.187" localSheetId="36">[6]ANALISIS!#REF!</definedName>
    <definedName name="R.187">[6]ANALISIS!#REF!</definedName>
    <definedName name="R.188" localSheetId="34">[6]ANALISIS!#REF!</definedName>
    <definedName name="R.188" localSheetId="35">[6]ANALISIS!#REF!</definedName>
    <definedName name="R.188" localSheetId="36">[6]ANALISIS!#REF!</definedName>
    <definedName name="R.188">[6]ANALISIS!#REF!</definedName>
    <definedName name="R.191" localSheetId="34">[6]ANALISIS!#REF!</definedName>
    <definedName name="R.191" localSheetId="35">[6]ANALISIS!#REF!</definedName>
    <definedName name="R.191" localSheetId="36">[6]ANALISIS!#REF!</definedName>
    <definedName name="R.191">[6]ANALISIS!#REF!</definedName>
    <definedName name="R.192" localSheetId="34">[6]ANALISIS!#REF!</definedName>
    <definedName name="R.192" localSheetId="35">[6]ANALISIS!#REF!</definedName>
    <definedName name="R.192" localSheetId="36">[6]ANALISIS!#REF!</definedName>
    <definedName name="R.192">[6]ANALISIS!#REF!</definedName>
    <definedName name="R.194" localSheetId="34">[6]ANALISIS!#REF!</definedName>
    <definedName name="R.194" localSheetId="35">[6]ANALISIS!#REF!</definedName>
    <definedName name="R.194" localSheetId="36">[6]ANALISIS!#REF!</definedName>
    <definedName name="R.194">[6]ANALISIS!#REF!</definedName>
    <definedName name="R.195" localSheetId="34">[6]ANALISIS!#REF!</definedName>
    <definedName name="R.195" localSheetId="35">[6]ANALISIS!#REF!</definedName>
    <definedName name="R.195" localSheetId="36">[6]ANALISIS!#REF!</definedName>
    <definedName name="R.195">[6]ANALISIS!#REF!</definedName>
    <definedName name="R.196" localSheetId="34">[6]ANALISIS!#REF!</definedName>
    <definedName name="R.196" localSheetId="35">[6]ANALISIS!#REF!</definedName>
    <definedName name="R.196" localSheetId="36">[6]ANALISIS!#REF!</definedName>
    <definedName name="R.196">[6]ANALISIS!#REF!</definedName>
    <definedName name="R.197" localSheetId="34">[6]ANALISIS!#REF!</definedName>
    <definedName name="R.197" localSheetId="35">[6]ANALISIS!#REF!</definedName>
    <definedName name="R.197" localSheetId="36">[6]ANALISIS!#REF!</definedName>
    <definedName name="R.197">[6]ANALISIS!#REF!</definedName>
    <definedName name="R.198" localSheetId="34">[6]ANALISIS!#REF!</definedName>
    <definedName name="R.198" localSheetId="35">[6]ANALISIS!#REF!</definedName>
    <definedName name="R.198" localSheetId="36">[6]ANALISIS!#REF!</definedName>
    <definedName name="R.198">[6]ANALISIS!#REF!</definedName>
    <definedName name="R.199" localSheetId="34">[6]ANALISIS!#REF!</definedName>
    <definedName name="R.199" localSheetId="35">[6]ANALISIS!#REF!</definedName>
    <definedName name="R.199" localSheetId="36">[6]ANALISIS!#REF!</definedName>
    <definedName name="R.199">[6]ANALISIS!#REF!</definedName>
    <definedName name="R.20" localSheetId="34">[6]ANALISIS!#REF!</definedName>
    <definedName name="R.20" localSheetId="35">[6]ANALISIS!#REF!</definedName>
    <definedName name="R.20" localSheetId="36">[6]ANALISIS!#REF!</definedName>
    <definedName name="R.20">[6]ANALISIS!#REF!</definedName>
    <definedName name="R.200" localSheetId="34">[6]ANALISIS!#REF!</definedName>
    <definedName name="R.200" localSheetId="35">[6]ANALISIS!#REF!</definedName>
    <definedName name="R.200" localSheetId="36">[6]ANALISIS!#REF!</definedName>
    <definedName name="R.200">[6]ANALISIS!#REF!</definedName>
    <definedName name="R.201" localSheetId="34">[6]ANALISIS!#REF!</definedName>
    <definedName name="R.201" localSheetId="35">[6]ANALISIS!#REF!</definedName>
    <definedName name="R.201" localSheetId="36">[6]ANALISIS!#REF!</definedName>
    <definedName name="R.201">[6]ANALISIS!#REF!</definedName>
    <definedName name="R.202" localSheetId="34">[6]ANALISIS!#REF!</definedName>
    <definedName name="R.202" localSheetId="35">[6]ANALISIS!#REF!</definedName>
    <definedName name="R.202" localSheetId="36">[6]ANALISIS!#REF!</definedName>
    <definedName name="R.202">[6]ANALISIS!#REF!</definedName>
    <definedName name="R.203" localSheetId="34">[6]ANALISIS!#REF!</definedName>
    <definedName name="R.203" localSheetId="35">[6]ANALISIS!#REF!</definedName>
    <definedName name="R.203" localSheetId="36">[6]ANALISIS!#REF!</definedName>
    <definedName name="R.203">[6]ANALISIS!#REF!</definedName>
    <definedName name="R.204" localSheetId="34">[6]ANALISIS!#REF!</definedName>
    <definedName name="R.204" localSheetId="35">[6]ANALISIS!#REF!</definedName>
    <definedName name="R.204" localSheetId="36">[6]ANALISIS!#REF!</definedName>
    <definedName name="R.204">[6]ANALISIS!#REF!</definedName>
    <definedName name="R.205" localSheetId="34">[6]ANALISIS!#REF!</definedName>
    <definedName name="R.205" localSheetId="35">[6]ANALISIS!#REF!</definedName>
    <definedName name="R.205" localSheetId="36">[6]ANALISIS!#REF!</definedName>
    <definedName name="R.205">[6]ANALISIS!#REF!</definedName>
    <definedName name="R.206" localSheetId="34">[6]ANALISIS!#REF!</definedName>
    <definedName name="R.206" localSheetId="35">[6]ANALISIS!#REF!</definedName>
    <definedName name="R.206" localSheetId="36">[6]ANALISIS!#REF!</definedName>
    <definedName name="R.206">[6]ANALISIS!#REF!</definedName>
    <definedName name="R.207" localSheetId="34">[6]ANALISIS!#REF!</definedName>
    <definedName name="R.207" localSheetId="35">[6]ANALISIS!#REF!</definedName>
    <definedName name="R.207" localSheetId="36">[6]ANALISIS!#REF!</definedName>
    <definedName name="R.207">[6]ANALISIS!#REF!</definedName>
    <definedName name="R.208" localSheetId="34">[6]ANALISIS!#REF!</definedName>
    <definedName name="R.208" localSheetId="35">[6]ANALISIS!#REF!</definedName>
    <definedName name="R.208" localSheetId="36">[6]ANALISIS!#REF!</definedName>
    <definedName name="R.208">[6]ANALISIS!#REF!</definedName>
    <definedName name="R.21" localSheetId="34">[6]ANALISIS!#REF!</definedName>
    <definedName name="R.21" localSheetId="35">[6]ANALISIS!#REF!</definedName>
    <definedName name="R.21" localSheetId="36">[6]ANALISIS!#REF!</definedName>
    <definedName name="R.21">[6]ANALISIS!#REF!</definedName>
    <definedName name="R.22" localSheetId="34">[6]ANALISIS!#REF!</definedName>
    <definedName name="R.22" localSheetId="35">[6]ANALISIS!#REF!</definedName>
    <definedName name="R.22" localSheetId="36">[6]ANALISIS!#REF!</definedName>
    <definedName name="R.22">[6]ANALISIS!#REF!</definedName>
    <definedName name="R.23" localSheetId="34">[6]ANALISIS!#REF!</definedName>
    <definedName name="R.23" localSheetId="35">[6]ANALISIS!#REF!</definedName>
    <definedName name="R.23" localSheetId="36">[6]ANALISIS!#REF!</definedName>
    <definedName name="R.23">[6]ANALISIS!#REF!</definedName>
    <definedName name="R.24" localSheetId="34">[6]ANALISIS!#REF!</definedName>
    <definedName name="R.24" localSheetId="35">[6]ANALISIS!#REF!</definedName>
    <definedName name="R.24" localSheetId="36">[6]ANALISIS!#REF!</definedName>
    <definedName name="R.24">[6]ANALISIS!#REF!</definedName>
    <definedName name="R.25" localSheetId="34">[6]ANALISIS!#REF!</definedName>
    <definedName name="R.25" localSheetId="35">[6]ANALISIS!#REF!</definedName>
    <definedName name="R.25" localSheetId="36">[6]ANALISIS!#REF!</definedName>
    <definedName name="R.25">[6]ANALISIS!#REF!</definedName>
    <definedName name="R.27" localSheetId="34">[6]ANALISIS!#REF!</definedName>
    <definedName name="R.27" localSheetId="35">[6]ANALISIS!#REF!</definedName>
    <definedName name="R.27" localSheetId="36">[6]ANALISIS!#REF!</definedName>
    <definedName name="R.27">[6]ANALISIS!#REF!</definedName>
    <definedName name="R.28" localSheetId="34">[6]ANALISIS!#REF!</definedName>
    <definedName name="R.28" localSheetId="35">[6]ANALISIS!#REF!</definedName>
    <definedName name="R.28" localSheetId="36">[6]ANALISIS!#REF!</definedName>
    <definedName name="R.28">[6]ANALISIS!#REF!</definedName>
    <definedName name="R.29" localSheetId="34">[6]ANALISIS!#REF!</definedName>
    <definedName name="R.29" localSheetId="35">[6]ANALISIS!#REF!</definedName>
    <definedName name="R.29" localSheetId="36">[6]ANALISIS!#REF!</definedName>
    <definedName name="R.29">[6]ANALISIS!#REF!</definedName>
    <definedName name="R.30" localSheetId="34">[6]ANALISIS!#REF!</definedName>
    <definedName name="R.30" localSheetId="35">[6]ANALISIS!#REF!</definedName>
    <definedName name="R.30" localSheetId="36">[6]ANALISIS!#REF!</definedName>
    <definedName name="R.30">[6]ANALISIS!#REF!</definedName>
    <definedName name="R.33" localSheetId="34">[6]ANALISIS!#REF!</definedName>
    <definedName name="R.33" localSheetId="35">[6]ANALISIS!#REF!</definedName>
    <definedName name="R.33" localSheetId="36">[6]ANALISIS!#REF!</definedName>
    <definedName name="R.33">[6]ANALISIS!#REF!</definedName>
    <definedName name="R.34" localSheetId="34">[6]ANALISIS!#REF!</definedName>
    <definedName name="R.34" localSheetId="35">[6]ANALISIS!#REF!</definedName>
    <definedName name="R.34" localSheetId="36">[6]ANALISIS!#REF!</definedName>
    <definedName name="R.34">[6]ANALISIS!#REF!</definedName>
    <definedName name="R.36" localSheetId="34">[6]ANALISIS!#REF!</definedName>
    <definedName name="R.36" localSheetId="35">[6]ANALISIS!#REF!</definedName>
    <definedName name="R.36" localSheetId="36">[6]ANALISIS!#REF!</definedName>
    <definedName name="R.36">[6]ANALISIS!#REF!</definedName>
    <definedName name="R.37" localSheetId="34">[6]ANALISIS!#REF!</definedName>
    <definedName name="R.37" localSheetId="35">[6]ANALISIS!#REF!</definedName>
    <definedName name="R.37" localSheetId="36">[6]ANALISIS!#REF!</definedName>
    <definedName name="R.37">[6]ANALISIS!#REF!</definedName>
    <definedName name="R.39" localSheetId="34">[6]ANALISIS!#REF!</definedName>
    <definedName name="R.39" localSheetId="35">[6]ANALISIS!#REF!</definedName>
    <definedName name="R.39" localSheetId="36">[6]ANALISIS!#REF!</definedName>
    <definedName name="R.39">[6]ANALISIS!#REF!</definedName>
    <definedName name="R.4" localSheetId="34">[6]ANALISIS!#REF!</definedName>
    <definedName name="R.4" localSheetId="35">[6]ANALISIS!#REF!</definedName>
    <definedName name="R.4" localSheetId="36">[6]ANALISIS!#REF!</definedName>
    <definedName name="R.4">[6]ANALISIS!#REF!</definedName>
    <definedName name="R.40" localSheetId="34">[6]ANALISIS!#REF!</definedName>
    <definedName name="R.40" localSheetId="35">[6]ANALISIS!#REF!</definedName>
    <definedName name="R.40" localSheetId="36">[6]ANALISIS!#REF!</definedName>
    <definedName name="R.40">[6]ANALISIS!#REF!</definedName>
    <definedName name="R.41" localSheetId="34">[6]ANALISIS!#REF!</definedName>
    <definedName name="R.41" localSheetId="35">[6]ANALISIS!#REF!</definedName>
    <definedName name="R.41" localSheetId="36">[6]ANALISIS!#REF!</definedName>
    <definedName name="R.41">[6]ANALISIS!#REF!</definedName>
    <definedName name="R.42" localSheetId="34">[6]ANALISIS!#REF!</definedName>
    <definedName name="R.42" localSheetId="35">[6]ANALISIS!#REF!</definedName>
    <definedName name="R.42" localSheetId="36">[6]ANALISIS!#REF!</definedName>
    <definedName name="R.42">[6]ANALISIS!#REF!</definedName>
    <definedName name="R.43" localSheetId="34">[6]ANALISIS!#REF!</definedName>
    <definedName name="R.43" localSheetId="35">[6]ANALISIS!#REF!</definedName>
    <definedName name="R.43" localSheetId="36">[6]ANALISIS!#REF!</definedName>
    <definedName name="R.43">[6]ANALISIS!#REF!</definedName>
    <definedName name="R.44" localSheetId="34">[6]ANALISIS!#REF!</definedName>
    <definedName name="R.44" localSheetId="35">[6]ANALISIS!#REF!</definedName>
    <definedName name="R.44" localSheetId="36">[6]ANALISIS!#REF!</definedName>
    <definedName name="R.44">[6]ANALISIS!#REF!</definedName>
    <definedName name="R.45" localSheetId="34">[6]ANALISIS!#REF!</definedName>
    <definedName name="R.45" localSheetId="35">[6]ANALISIS!#REF!</definedName>
    <definedName name="R.45" localSheetId="36">[6]ANALISIS!#REF!</definedName>
    <definedName name="R.45">[6]ANALISIS!#REF!</definedName>
    <definedName name="R.46" localSheetId="34">[6]ANALISIS!#REF!</definedName>
    <definedName name="R.46" localSheetId="35">[6]ANALISIS!#REF!</definedName>
    <definedName name="R.46" localSheetId="36">[6]ANALISIS!#REF!</definedName>
    <definedName name="R.46">[6]ANALISIS!#REF!</definedName>
    <definedName name="R.48" localSheetId="34">[6]ANALISIS!#REF!</definedName>
    <definedName name="R.48" localSheetId="35">[6]ANALISIS!#REF!</definedName>
    <definedName name="R.48" localSheetId="36">[6]ANALISIS!#REF!</definedName>
    <definedName name="R.48">[6]ANALISIS!#REF!</definedName>
    <definedName name="R.49" localSheetId="34">[6]ANALISIS!#REF!</definedName>
    <definedName name="R.49" localSheetId="35">[6]ANALISIS!#REF!</definedName>
    <definedName name="R.49" localSheetId="36">[6]ANALISIS!#REF!</definedName>
    <definedName name="R.49">[6]ANALISIS!#REF!</definedName>
    <definedName name="R.5" localSheetId="34">[6]ANALISIS!#REF!</definedName>
    <definedName name="R.5" localSheetId="35">[6]ANALISIS!#REF!</definedName>
    <definedName name="R.5" localSheetId="36">[6]ANALISIS!#REF!</definedName>
    <definedName name="R.5">[6]ANALISIS!#REF!</definedName>
    <definedName name="R.50" localSheetId="34">[6]ANALISIS!#REF!</definedName>
    <definedName name="R.50" localSheetId="35">[6]ANALISIS!#REF!</definedName>
    <definedName name="R.50" localSheetId="36">[6]ANALISIS!#REF!</definedName>
    <definedName name="R.50">[6]ANALISIS!#REF!</definedName>
    <definedName name="R.52" localSheetId="34">[6]ANALISIS!#REF!</definedName>
    <definedName name="R.52" localSheetId="35">[6]ANALISIS!#REF!</definedName>
    <definedName name="R.52" localSheetId="36">[6]ANALISIS!#REF!</definedName>
    <definedName name="R.52">[6]ANALISIS!#REF!</definedName>
    <definedName name="R.53" localSheetId="34">[6]ANALISIS!#REF!</definedName>
    <definedName name="R.53" localSheetId="35">[6]ANALISIS!#REF!</definedName>
    <definedName name="R.53" localSheetId="36">[6]ANALISIS!#REF!</definedName>
    <definedName name="R.53">[6]ANALISIS!#REF!</definedName>
    <definedName name="R.54" localSheetId="34">[6]ANALISIS!#REF!</definedName>
    <definedName name="R.54" localSheetId="35">[6]ANALISIS!#REF!</definedName>
    <definedName name="R.54" localSheetId="36">[6]ANALISIS!#REF!</definedName>
    <definedName name="R.54">[6]ANALISIS!#REF!</definedName>
    <definedName name="R.58" localSheetId="34">[6]ANALISIS!#REF!</definedName>
    <definedName name="R.58" localSheetId="35">[6]ANALISIS!#REF!</definedName>
    <definedName name="R.58" localSheetId="36">[6]ANALISIS!#REF!</definedName>
    <definedName name="R.58">[6]ANALISIS!#REF!</definedName>
    <definedName name="R.6" localSheetId="34">[6]ANALISIS!#REF!</definedName>
    <definedName name="R.6" localSheetId="35">[6]ANALISIS!#REF!</definedName>
    <definedName name="R.6" localSheetId="36">[6]ANALISIS!#REF!</definedName>
    <definedName name="R.6">[6]ANALISIS!#REF!</definedName>
    <definedName name="R.66" localSheetId="34">[6]ANALISIS!#REF!</definedName>
    <definedName name="R.66" localSheetId="35">[6]ANALISIS!#REF!</definedName>
    <definedName name="R.66" localSheetId="36">[6]ANALISIS!#REF!</definedName>
    <definedName name="R.66">[6]ANALISIS!#REF!</definedName>
    <definedName name="R.68" localSheetId="34">[6]ANALISIS!#REF!</definedName>
    <definedName name="R.68" localSheetId="35">[6]ANALISIS!#REF!</definedName>
    <definedName name="R.68" localSheetId="36">[6]ANALISIS!#REF!</definedName>
    <definedName name="R.68">[6]ANALISIS!#REF!</definedName>
    <definedName name="R.69" localSheetId="34">[6]ANALISIS!#REF!</definedName>
    <definedName name="R.69" localSheetId="35">[6]ANALISIS!#REF!</definedName>
    <definedName name="R.69" localSheetId="36">[6]ANALISIS!#REF!</definedName>
    <definedName name="R.69">[6]ANALISIS!#REF!</definedName>
    <definedName name="R.7" localSheetId="34">[6]ANALISIS!#REF!</definedName>
    <definedName name="R.7" localSheetId="35">[6]ANALISIS!#REF!</definedName>
    <definedName name="R.7" localSheetId="36">[6]ANALISIS!#REF!</definedName>
    <definedName name="R.7">[6]ANALISIS!#REF!</definedName>
    <definedName name="R.72" localSheetId="34">[6]ANALISIS!#REF!</definedName>
    <definedName name="R.72" localSheetId="35">[6]ANALISIS!#REF!</definedName>
    <definedName name="R.72" localSheetId="36">[6]ANALISIS!#REF!</definedName>
    <definedName name="R.72">[6]ANALISIS!#REF!</definedName>
    <definedName name="R.73" localSheetId="34">[6]ANALISIS!#REF!</definedName>
    <definedName name="R.73" localSheetId="35">[6]ANALISIS!#REF!</definedName>
    <definedName name="R.73" localSheetId="36">[6]ANALISIS!#REF!</definedName>
    <definedName name="R.73">[6]ANALISIS!#REF!</definedName>
    <definedName name="R.74" localSheetId="34">[6]ANALISIS!#REF!</definedName>
    <definedName name="R.74" localSheetId="35">[6]ANALISIS!#REF!</definedName>
    <definedName name="R.74" localSheetId="36">[6]ANALISIS!#REF!</definedName>
    <definedName name="R.74">[6]ANALISIS!#REF!</definedName>
    <definedName name="R.75" localSheetId="34">[6]ANALISIS!#REF!</definedName>
    <definedName name="R.75" localSheetId="35">[6]ANALISIS!#REF!</definedName>
    <definedName name="R.75" localSheetId="36">[6]ANALISIS!#REF!</definedName>
    <definedName name="R.75">[6]ANALISIS!#REF!</definedName>
    <definedName name="R.77" localSheetId="34">[6]ANALISIS!#REF!</definedName>
    <definedName name="R.77" localSheetId="35">[6]ANALISIS!#REF!</definedName>
    <definedName name="R.77" localSheetId="36">[6]ANALISIS!#REF!</definedName>
    <definedName name="R.77">[6]ANALISIS!#REF!</definedName>
    <definedName name="R.78" localSheetId="34">[6]ANALISIS!#REF!</definedName>
    <definedName name="R.78" localSheetId="35">[6]ANALISIS!#REF!</definedName>
    <definedName name="R.78" localSheetId="36">[6]ANALISIS!#REF!</definedName>
    <definedName name="R.78">[6]ANALISIS!#REF!</definedName>
    <definedName name="R.79" localSheetId="34">[6]ANALISIS!#REF!</definedName>
    <definedName name="R.79" localSheetId="35">[6]ANALISIS!#REF!</definedName>
    <definedName name="R.79" localSheetId="36">[6]ANALISIS!#REF!</definedName>
    <definedName name="R.79">[6]ANALISIS!#REF!</definedName>
    <definedName name="R.80" localSheetId="34">[6]ANALISIS!#REF!</definedName>
    <definedName name="R.80" localSheetId="35">[6]ANALISIS!#REF!</definedName>
    <definedName name="R.80" localSheetId="36">[6]ANALISIS!#REF!</definedName>
    <definedName name="R.80">[6]ANALISIS!#REF!</definedName>
    <definedName name="R.81" localSheetId="34">[6]ANALISIS!#REF!</definedName>
    <definedName name="R.81" localSheetId="35">[6]ANALISIS!#REF!</definedName>
    <definedName name="R.81" localSheetId="36">[6]ANALISIS!#REF!</definedName>
    <definedName name="R.81">[6]ANALISIS!#REF!</definedName>
    <definedName name="R.82" localSheetId="34">[6]ANALISIS!#REF!</definedName>
    <definedName name="R.82" localSheetId="35">[6]ANALISIS!#REF!</definedName>
    <definedName name="R.82" localSheetId="36">[6]ANALISIS!#REF!</definedName>
    <definedName name="R.82">[6]ANALISIS!#REF!</definedName>
    <definedName name="R.83" localSheetId="34">[6]ANALISIS!#REF!</definedName>
    <definedName name="R.83" localSheetId="35">[6]ANALISIS!#REF!</definedName>
    <definedName name="R.83" localSheetId="36">[6]ANALISIS!#REF!</definedName>
    <definedName name="R.83">[6]ANALISIS!#REF!</definedName>
    <definedName name="R.84" localSheetId="34">[6]ANALISIS!#REF!</definedName>
    <definedName name="R.84" localSheetId="35">[6]ANALISIS!#REF!</definedName>
    <definedName name="R.84" localSheetId="36">[6]ANALISIS!#REF!</definedName>
    <definedName name="R.84">[6]ANALISIS!#REF!</definedName>
    <definedName name="R.86" localSheetId="34">[6]ANALISIS!#REF!</definedName>
    <definedName name="R.86" localSheetId="35">[6]ANALISIS!#REF!</definedName>
    <definedName name="R.86" localSheetId="36">[6]ANALISIS!#REF!</definedName>
    <definedName name="R.86">[6]ANALISIS!#REF!</definedName>
    <definedName name="R.89" localSheetId="34">[6]ANALISIS!#REF!</definedName>
    <definedName name="R.89" localSheetId="35">[6]ANALISIS!#REF!</definedName>
    <definedName name="R.89" localSheetId="36">[6]ANALISIS!#REF!</definedName>
    <definedName name="R.89">[6]ANALISIS!#REF!</definedName>
    <definedName name="R.9" localSheetId="34">[6]ANALISIS!#REF!</definedName>
    <definedName name="R.9" localSheetId="35">[6]ANALISIS!#REF!</definedName>
    <definedName name="R.9" localSheetId="36">[6]ANALISIS!#REF!</definedName>
    <definedName name="R.9">[6]ANALISIS!#REF!</definedName>
    <definedName name="R.91" localSheetId="34">[6]ANALISIS!#REF!</definedName>
    <definedName name="R.91" localSheetId="35">[6]ANALISIS!#REF!</definedName>
    <definedName name="R.91" localSheetId="36">[6]ANALISIS!#REF!</definedName>
    <definedName name="R.91">[6]ANALISIS!#REF!</definedName>
    <definedName name="R.92" localSheetId="34">[6]ANALISIS!#REF!</definedName>
    <definedName name="R.92" localSheetId="35">[6]ANALISIS!#REF!</definedName>
    <definedName name="R.92" localSheetId="36">[6]ANALISIS!#REF!</definedName>
    <definedName name="R.92">[6]ANALISIS!#REF!</definedName>
    <definedName name="R.94" localSheetId="34">[6]ANALISIS!#REF!</definedName>
    <definedName name="R.94" localSheetId="35">[6]ANALISIS!#REF!</definedName>
    <definedName name="R.94" localSheetId="36">[6]ANALISIS!#REF!</definedName>
    <definedName name="R.94">[6]ANALISIS!#REF!</definedName>
    <definedName name="R.95" localSheetId="34">[6]ANALISIS!#REF!</definedName>
    <definedName name="R.95" localSheetId="35">[6]ANALISIS!#REF!</definedName>
    <definedName name="R.95" localSheetId="36">[6]ANALISIS!#REF!</definedName>
    <definedName name="R.95">[6]ANALISIS!#REF!</definedName>
    <definedName name="rango">[9]GP06!$B$46,[9]GP06!$B$46:$J$46,[9]GP06!$D$47:$J$47,[9]GP06!$D$48,[9]GP06!$F$48:$H$48,[9]GP06!$J$48:$M$48,[9]GP06!$D$49:$J$49,[9]GP06!$D$50,[9]GP06!$F$50:$H$50,[9]GP06!$J$50:$M$50,[9]GP06!$B$51:$J$51,[9]GP06!$E$52:$G$55,[9]GP06!$I$52:$M$55</definedName>
    <definedName name="RDJ">#REF!</definedName>
    <definedName name="re">#REF!</definedName>
    <definedName name="RE_1" localSheetId="2">#NAME?+Extra_Payment</definedName>
    <definedName name="RE_1" localSheetId="3">#NAME?+Extra_Payment</definedName>
    <definedName name="RE_1" localSheetId="4">#NAME?+Extra_Payment</definedName>
    <definedName name="RE_1" localSheetId="5">#NAME?+Extra_Payment</definedName>
    <definedName name="RE_1" localSheetId="6">#NAME?+Extra_Payment</definedName>
    <definedName name="RE_1" localSheetId="7">#NAME?+Extra_Payment</definedName>
    <definedName name="RE_1" localSheetId="8">#NAME?+Extra_Payment</definedName>
    <definedName name="RE_1" localSheetId="9">#NAME?+Extra_Payment</definedName>
    <definedName name="RE_1" localSheetId="10">#NAME?+Extra_Payment</definedName>
    <definedName name="RE_1" localSheetId="11">#NAME?+Extra_Payment</definedName>
    <definedName name="RE_1" localSheetId="12">#NAME?+Extra_Payment</definedName>
    <definedName name="RE_1" localSheetId="13">#NAME?+Extra_Payment</definedName>
    <definedName name="RE_1" localSheetId="14">#NAME?+Extra_Payment</definedName>
    <definedName name="RE_1" localSheetId="15">#NAME?+Extra_Payment</definedName>
    <definedName name="RE_1" localSheetId="16">#NAME?+Extra_Payment</definedName>
    <definedName name="RE_1" localSheetId="17">#NAME?+Extra_Payment</definedName>
    <definedName name="RE_1" localSheetId="18">#NAME?+Extra_Payment</definedName>
    <definedName name="RE_1" localSheetId="19">#NAME?+Extra_Payment</definedName>
    <definedName name="RE_1" localSheetId="20">#NAME?+Extra_Payment</definedName>
    <definedName name="RE_1" localSheetId="21">#NAME?+Extra_Payment</definedName>
    <definedName name="RE_1" localSheetId="22">#NAME?+Extra_Payment</definedName>
    <definedName name="RE_1" localSheetId="23">#NAME?+Extra_Payment</definedName>
    <definedName name="RE_1" localSheetId="24">#NAME?+Extra_Payment</definedName>
    <definedName name="RE_1" localSheetId="25">#NAME?+Extra_Payment</definedName>
    <definedName name="RE_1" localSheetId="26">#NAME?+Extra_Payment</definedName>
    <definedName name="RE_1" localSheetId="27">#NAME?+Extra_Payment</definedName>
    <definedName name="RE_1" localSheetId="28">#NAME?+Extra_Payment</definedName>
    <definedName name="RE_1" localSheetId="29">#NAME?+Extra_Payment</definedName>
    <definedName name="RE_1" localSheetId="30">#NAME?+Extra_Payment</definedName>
    <definedName name="RE_1" localSheetId="39">#NAME?+Extra_Payment</definedName>
    <definedName name="RE_1" localSheetId="40">#NAME?+Extra_Payment</definedName>
    <definedName name="RE_1" localSheetId="41">#NAME?+Extra_Payment</definedName>
    <definedName name="RE_1" localSheetId="42">#NAME?+Extra_Payment</definedName>
    <definedName name="RE_1" localSheetId="43">#NAME?+Extra_Payment</definedName>
    <definedName name="RE_1" localSheetId="44">#NAME?+Extra_Payment</definedName>
    <definedName name="RE_1" localSheetId="45">#NAME?+Extra_Payment</definedName>
    <definedName name="RE_1" localSheetId="47">#NAME?+Extra_Payment</definedName>
    <definedName name="RE_1" localSheetId="48">#NAME?+Extra_Payment</definedName>
    <definedName name="RE_1" localSheetId="49">#NAME?+Extra_Payment</definedName>
    <definedName name="RE_1" localSheetId="46">#NAME?+Extra_Payment</definedName>
    <definedName name="RE_1" localSheetId="50">#NAME?+Extra_Payment</definedName>
    <definedName name="RE_1" localSheetId="51">#NAME?+Extra_Payment</definedName>
    <definedName name="RE_1" localSheetId="52">#NAME?+Extra_Payment</definedName>
    <definedName name="RE_1" localSheetId="53">#NAME?+Extra_Payment</definedName>
    <definedName name="RE_1" localSheetId="54">#NAME?+Extra_Payment</definedName>
    <definedName name="RE_1" localSheetId="55">#NAME?+Extra_Payment</definedName>
    <definedName name="RE_1" localSheetId="56">#NAME?+Extra_Payment</definedName>
    <definedName name="RE_1" localSheetId="57">#NAME?+Extra_Payment</definedName>
    <definedName name="RE_1" localSheetId="58">#NAME?+Extra_Payment</definedName>
    <definedName name="RE_1" localSheetId="59">#NAME?+Extra_Payment</definedName>
    <definedName name="RE_1" localSheetId="60">#NAME?+Extra_Payment</definedName>
    <definedName name="RE_1" localSheetId="61">#NAME?+Extra_Payment</definedName>
    <definedName name="RE_1" localSheetId="62">#NAME?+Extra_Payment</definedName>
    <definedName name="RE_1" localSheetId="63">#NAME?+Extra_Payment</definedName>
    <definedName name="RE_1" localSheetId="64">#NAME?+Extra_Payment</definedName>
    <definedName name="RE_1" localSheetId="65">#NAME?+Extra_Payment</definedName>
    <definedName name="RE_1" localSheetId="66">#NAME?+Extra_Payment</definedName>
    <definedName name="RE_1" localSheetId="67">#NAME?+Extra_Payment</definedName>
    <definedName name="RE_1" localSheetId="68">#NAME?+Extra_Payment</definedName>
    <definedName name="RE_1" localSheetId="69">#NAME?+Extra_Payment</definedName>
    <definedName name="RE_1" localSheetId="35">#NAME?+Extra_Payment</definedName>
    <definedName name="RE_1" localSheetId="36">#NAME?+Extra_Payment</definedName>
    <definedName name="RE_1">#NAME?+Extra_Payment</definedName>
    <definedName name="RE_2" localSheetId="2">#NAME?+Extra_Payment</definedName>
    <definedName name="RE_2" localSheetId="3">#NAME?+Extra_Payment</definedName>
    <definedName name="RE_2" localSheetId="4">#NAME?+Extra_Payment</definedName>
    <definedName name="RE_2" localSheetId="5">#NAME?+Extra_Payment</definedName>
    <definedName name="RE_2" localSheetId="6">#NAME?+Extra_Payment</definedName>
    <definedName name="RE_2" localSheetId="7">#NAME?+Extra_Payment</definedName>
    <definedName name="RE_2" localSheetId="8">#NAME?+Extra_Payment</definedName>
    <definedName name="RE_2" localSheetId="9">#NAME?+Extra_Payment</definedName>
    <definedName name="RE_2" localSheetId="10">#NAME?+Extra_Payment</definedName>
    <definedName name="RE_2" localSheetId="11">#NAME?+Extra_Payment</definedName>
    <definedName name="RE_2" localSheetId="12">#NAME?+Extra_Payment</definedName>
    <definedName name="RE_2" localSheetId="13">#NAME?+Extra_Payment</definedName>
    <definedName name="RE_2" localSheetId="14">#NAME?+Extra_Payment</definedName>
    <definedName name="RE_2" localSheetId="15">#NAME?+Extra_Payment</definedName>
    <definedName name="RE_2" localSheetId="16">#NAME?+Extra_Payment</definedName>
    <definedName name="RE_2" localSheetId="17">#NAME?+Extra_Payment</definedName>
    <definedName name="RE_2" localSheetId="18">#NAME?+Extra_Payment</definedName>
    <definedName name="RE_2" localSheetId="19">#NAME?+Extra_Payment</definedName>
    <definedName name="RE_2" localSheetId="20">#NAME?+Extra_Payment</definedName>
    <definedName name="RE_2" localSheetId="21">#NAME?+Extra_Payment</definedName>
    <definedName name="RE_2" localSheetId="22">#NAME?+Extra_Payment</definedName>
    <definedName name="RE_2" localSheetId="23">#NAME?+Extra_Payment</definedName>
    <definedName name="RE_2" localSheetId="24">#NAME?+Extra_Payment</definedName>
    <definedName name="RE_2" localSheetId="25">#NAME?+Extra_Payment</definedName>
    <definedName name="RE_2" localSheetId="26">#NAME?+Extra_Payment</definedName>
    <definedName name="RE_2" localSheetId="27">#NAME?+Extra_Payment</definedName>
    <definedName name="RE_2" localSheetId="28">#NAME?+Extra_Payment</definedName>
    <definedName name="RE_2" localSheetId="29">#NAME?+Extra_Payment</definedName>
    <definedName name="RE_2" localSheetId="30">#NAME?+Extra_Payment</definedName>
    <definedName name="RE_2" localSheetId="39">#NAME?+Extra_Payment</definedName>
    <definedName name="RE_2" localSheetId="40">#NAME?+Extra_Payment</definedName>
    <definedName name="RE_2" localSheetId="41">#NAME?+Extra_Payment</definedName>
    <definedName name="RE_2" localSheetId="42">#NAME?+Extra_Payment</definedName>
    <definedName name="RE_2" localSheetId="43">#NAME?+Extra_Payment</definedName>
    <definedName name="RE_2" localSheetId="44">#NAME?+Extra_Payment</definedName>
    <definedName name="RE_2" localSheetId="45">#NAME?+Extra_Payment</definedName>
    <definedName name="RE_2" localSheetId="47">#NAME?+Extra_Payment</definedName>
    <definedName name="RE_2" localSheetId="48">#NAME?+Extra_Payment</definedName>
    <definedName name="RE_2" localSheetId="49">#NAME?+Extra_Payment</definedName>
    <definedName name="RE_2" localSheetId="46">#NAME?+Extra_Payment</definedName>
    <definedName name="RE_2" localSheetId="50">#NAME?+Extra_Payment</definedName>
    <definedName name="RE_2" localSheetId="51">#NAME?+Extra_Payment</definedName>
    <definedName name="RE_2" localSheetId="52">#NAME?+Extra_Payment</definedName>
    <definedName name="RE_2" localSheetId="53">#NAME?+Extra_Payment</definedName>
    <definedName name="RE_2" localSheetId="54">#NAME?+Extra_Payment</definedName>
    <definedName name="RE_2" localSheetId="55">#NAME?+Extra_Payment</definedName>
    <definedName name="RE_2" localSheetId="56">#NAME?+Extra_Payment</definedName>
    <definedName name="RE_2" localSheetId="57">#NAME?+Extra_Payment</definedName>
    <definedName name="RE_2" localSheetId="58">#NAME?+Extra_Payment</definedName>
    <definedName name="RE_2" localSheetId="59">#NAME?+Extra_Payment</definedName>
    <definedName name="RE_2" localSheetId="60">#NAME?+Extra_Payment</definedName>
    <definedName name="RE_2" localSheetId="61">#NAME?+Extra_Payment</definedName>
    <definedName name="RE_2" localSheetId="62">#NAME?+Extra_Payment</definedName>
    <definedName name="RE_2" localSheetId="63">#NAME?+Extra_Payment</definedName>
    <definedName name="RE_2" localSheetId="64">#NAME?+Extra_Payment</definedName>
    <definedName name="RE_2" localSheetId="65">#NAME?+Extra_Payment</definedName>
    <definedName name="RE_2" localSheetId="66">#NAME?+Extra_Payment</definedName>
    <definedName name="RE_2" localSheetId="67">#NAME?+Extra_Payment</definedName>
    <definedName name="RE_2" localSheetId="68">#NAME?+Extra_Payment</definedName>
    <definedName name="RE_2" localSheetId="69">#NAME?+Extra_Payment</definedName>
    <definedName name="RE_2" localSheetId="35">#NAME?+Extra_Payment</definedName>
    <definedName name="RE_2" localSheetId="36">#NAME?+Extra_Payment</definedName>
    <definedName name="RE_2">#NAME?+Extra_Payment</definedName>
    <definedName name="REAJUSTE">#REF!</definedName>
    <definedName name="REAJUSTES">#REF!</definedName>
    <definedName name="Recorder" localSheetId="34" hidden="1">#REF!</definedName>
    <definedName name="Recorder" localSheetId="35" hidden="1">#REF!</definedName>
    <definedName name="Recorder" localSheetId="36" hidden="1">#REF!</definedName>
    <definedName name="Recorder" hidden="1">#REF!</definedName>
    <definedName name="reg4y474c6">#REF!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mbursement">"Reembolso"</definedName>
    <definedName name="REJHE" hidden="1">{"via1",#N/A,TRUE,"general";"via2",#N/A,TRUE,"general";"via3",#N/A,TRUE,"general"}</definedName>
    <definedName name="rell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'[29]GENERALIDADES '!$E$9</definedName>
    <definedName name="Resistenciaconductor" localSheetId="34">[36]Modelo!#REF!</definedName>
    <definedName name="Resistenciaconductor" localSheetId="35">[36]Modelo!#REF!</definedName>
    <definedName name="Resistenciaconductor" localSheetId="36">[36]Modelo!#REF!</definedName>
    <definedName name="Resistenciaconductor">[36]Modelo!#REF!</definedName>
    <definedName name="RESP">[21]dts!$B$6</definedName>
    <definedName name="RESUM">'[20]1'!#REF!</definedName>
    <definedName name="resum2">'[11]PU (2)'!#REF!</definedName>
    <definedName name="RET">#REF!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CIO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">#REF!</definedName>
    <definedName name="rrrrrrrrrrrrrr">#REF!</definedName>
    <definedName name="RRRRRRRRRRRRRRR">#REF!</definedName>
    <definedName name="rrrrrrrrrrrrrrrrrrrrrrrrdddddddddddddd">#REF!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RR">IF(Loan_Amount*Interest_Rate*Loan_Years*Loan_Start&gt;0,1,0)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JHERTH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A">'[28]MANO DE OBRA'!$G$8:$M$20</definedName>
    <definedName name="rutu" hidden="1">{"via1",#N/A,TRUE,"general";"via2",#N/A,TRUE,"general";"via3",#N/A,TRUE,"general"}</definedName>
    <definedName name="RVS">[21]dts!$B$23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S" localSheetId="1">#REF!</definedName>
    <definedName name="S" localSheetId="2">#REF!</definedName>
    <definedName name="S" localSheetId="3">#REF!</definedName>
    <definedName name="S" localSheetId="4">#REF!</definedName>
    <definedName name="S" localSheetId="5">#REF!</definedName>
    <definedName name="S" localSheetId="6">#REF!</definedName>
    <definedName name="S" localSheetId="7">#REF!</definedName>
    <definedName name="S" localSheetId="8">#REF!</definedName>
    <definedName name="S" localSheetId="9">#REF!</definedName>
    <definedName name="S" localSheetId="10">#REF!</definedName>
    <definedName name="S" localSheetId="11">#REF!</definedName>
    <definedName name="S" localSheetId="12">#REF!</definedName>
    <definedName name="S" localSheetId="13">#REF!</definedName>
    <definedName name="S" localSheetId="14">#REF!</definedName>
    <definedName name="S" localSheetId="15">#REF!</definedName>
    <definedName name="S" localSheetId="16">#REF!</definedName>
    <definedName name="S" localSheetId="17">#REF!</definedName>
    <definedName name="S" localSheetId="18">#REF!</definedName>
    <definedName name="S" localSheetId="19">#REF!</definedName>
    <definedName name="S" localSheetId="20">#REF!</definedName>
    <definedName name="S" localSheetId="21">#REF!</definedName>
    <definedName name="S" localSheetId="22">#REF!</definedName>
    <definedName name="S" localSheetId="23">#REF!</definedName>
    <definedName name="S" localSheetId="24">#REF!</definedName>
    <definedName name="S" localSheetId="25">#REF!</definedName>
    <definedName name="S" localSheetId="26">#REF!</definedName>
    <definedName name="S" localSheetId="27">#REF!</definedName>
    <definedName name="S" localSheetId="28">#REF!</definedName>
    <definedName name="S" localSheetId="29">#REF!</definedName>
    <definedName name="S" localSheetId="30">#REF!</definedName>
    <definedName name="S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 localSheetId="1">[51]Salarios!$A$4:$P$13</definedName>
    <definedName name="Salarios" localSheetId="2">[51]Salarios!$A$4:$P$13</definedName>
    <definedName name="Salarios" localSheetId="3">[51]Salarios!$A$4:$P$13</definedName>
    <definedName name="Salarios" localSheetId="4">[51]Salarios!$A$4:$P$13</definedName>
    <definedName name="Salarios" localSheetId="5">[51]Salarios!$A$4:$P$13</definedName>
    <definedName name="Salarios" localSheetId="6">[51]Salarios!$A$4:$P$13</definedName>
    <definedName name="Salarios" localSheetId="7">[51]Salarios!$A$4:$P$13</definedName>
    <definedName name="Salarios" localSheetId="8">[51]Salarios!$A$4:$P$13</definedName>
    <definedName name="Salarios" localSheetId="9">[51]Salarios!$A$4:$P$13</definedName>
    <definedName name="Salarios" localSheetId="10">[51]Salarios!$A$4:$P$13</definedName>
    <definedName name="Salarios" localSheetId="11">[51]Salarios!$A$4:$P$13</definedName>
    <definedName name="Salarios" localSheetId="12">[51]Salarios!$A$4:$P$13</definedName>
    <definedName name="Salarios" localSheetId="13">[51]Salarios!$A$4:$P$13</definedName>
    <definedName name="Salarios" localSheetId="14">[51]Salarios!$A$4:$P$13</definedName>
    <definedName name="Salarios" localSheetId="15">[51]Salarios!$A$4:$P$13</definedName>
    <definedName name="Salarios" localSheetId="16">[51]Salarios!$A$4:$P$13</definedName>
    <definedName name="Salarios" localSheetId="17">[51]Salarios!$A$4:$P$13</definedName>
    <definedName name="Salarios" localSheetId="18">[51]Salarios!$A$4:$P$13</definedName>
    <definedName name="Salarios" localSheetId="19">[51]Salarios!$A$4:$P$13</definedName>
    <definedName name="Salarios" localSheetId="20">[51]Salarios!$A$4:$P$13</definedName>
    <definedName name="Salarios" localSheetId="21">[51]Salarios!$A$4:$P$13</definedName>
    <definedName name="Salarios" localSheetId="22">[51]Salarios!$A$4:$P$13</definedName>
    <definedName name="Salarios" localSheetId="23">[51]Salarios!$A$4:$P$13</definedName>
    <definedName name="Salarios" localSheetId="24">[51]Salarios!$A$4:$P$13</definedName>
    <definedName name="Salarios" localSheetId="25">[51]Salarios!$A$4:$P$13</definedName>
    <definedName name="Salarios" localSheetId="26">[51]Salarios!$A$4:$P$13</definedName>
    <definedName name="Salarios" localSheetId="27">[51]Salarios!$A$4:$P$13</definedName>
    <definedName name="Salarios" localSheetId="28">[51]Salarios!$A$4:$P$13</definedName>
    <definedName name="Salarios" localSheetId="29">[51]Salarios!$A$4:$P$13</definedName>
    <definedName name="Salarios" localSheetId="30">[51]Salarios!$A$4:$P$13</definedName>
    <definedName name="Salarios">#REF!</definedName>
    <definedName name="SALID1">#REF!</definedName>
    <definedName name="SANITARIAS" localSheetId="34">[6]PRESUP!#REF!</definedName>
    <definedName name="SANITARIAS" localSheetId="35">[6]PRESUP!#REF!</definedName>
    <definedName name="SANITARIAS" localSheetId="36">[6]PRESUP!#REF!</definedName>
    <definedName name="SANITARIAS">[6]PRESUP!#REF!</definedName>
    <definedName name="satandar">#REF!</definedName>
    <definedName name="sbgfbgdr" hidden="1">{"via1",#N/A,TRUE,"general";"via2",#N/A,TRUE,"general";"via3",#N/A,TRUE,"general"}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fhykukl7u5tefdsbf890">#REF!</definedName>
    <definedName name="seguimiento">0.04</definedName>
    <definedName name="SEMANA">[21]dts!$B$8</definedName>
    <definedName name="SEP" localSheetId="34">#REF!</definedName>
    <definedName name="SEP" localSheetId="35">#REF!</definedName>
    <definedName name="SEP" localSheetId="36">#REF!</definedName>
    <definedName name="SEP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 localSheetId="34">'[27]CIRCUITOS CODENSA'!#REF!</definedName>
    <definedName name="SF" localSheetId="35">'[27]CIRCUITOS CODENSA'!#REF!</definedName>
    <definedName name="SF" localSheetId="36">'[27]CIRCUITOS CODENSA'!#REF!</definedName>
    <definedName name="SF">'[27]CIRCUITOS CODENSA'!#REF!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34">#REF!</definedName>
    <definedName name="SGI_V_INDICES_CIRCUITO_CAUSA" localSheetId="35">#REF!</definedName>
    <definedName name="SGI_V_INDICES_CIRCUITO_CAUSA" localSheetId="36">#REF!</definedName>
    <definedName name="SGI_V_INDICES_CIRCUITO_CAUSA">#REF!</definedName>
    <definedName name="si">#REF!</definedName>
    <definedName name="SIKA1">[13]Materiales!$C$40</definedName>
    <definedName name="SISPAC1">[68]SISPAC1!$A$1:$D$2274</definedName>
    <definedName name="SistemasPlazos" hidden="1">1</definedName>
    <definedName name="SJ" localSheetId="34">'[27]CIRCUITOS CODENSA'!#REF!</definedName>
    <definedName name="SJ" localSheetId="35">'[27]CIRCUITOS CODENSA'!#REF!</definedName>
    <definedName name="SJ" localSheetId="36">'[27]CIRCUITOS CODENSA'!#REF!</definedName>
    <definedName name="SJ">'[27]CIRCUITOS CODENSA'!#REF!</definedName>
    <definedName name="SM" localSheetId="34">'[27]CIRCUITOS CODENSA'!#REF!</definedName>
    <definedName name="SM" localSheetId="35">'[27]CIRCUITOS CODENSA'!#REF!</definedName>
    <definedName name="SM" localSheetId="36">'[27]CIRCUITOS CODENSA'!#REF!</definedName>
    <definedName name="SM">'[27]CIRCUITOS CODENSA'!#REF!</definedName>
    <definedName name="SOCIAL">#REF!</definedName>
    <definedName name="SOCIO">#REF!</definedName>
    <definedName name="SOL">'[4]Base Datos'!$B$130</definedName>
    <definedName name="SOLDADURALIQ">[13]Materiales!$C$42</definedName>
    <definedName name="solo">#REF!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22">#REF!</definedName>
    <definedName name="ss" localSheetId="23">#REF!</definedName>
    <definedName name="ss" localSheetId="24">#REF!</definedName>
    <definedName name="ss" localSheetId="25">#REF!</definedName>
    <definedName name="ss" localSheetId="26">#REF!</definedName>
    <definedName name="ss" localSheetId="27">#REF!</definedName>
    <definedName name="ss" localSheetId="28">#REF!</definedName>
    <definedName name="ss" localSheetId="29">#REF!</definedName>
    <definedName name="ss" localSheetId="30">#REF!</definedName>
    <definedName name="SS" hidden="1">#REF!</definedName>
    <definedName name="SSS">'[20]1'!#REF!</definedName>
    <definedName name="ssss">#REF!</definedName>
    <definedName name="SSSSS">'[69]LISTA DE MATERIALES'!$A$3:$A$191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ssssssss">#REF!</definedName>
    <definedName name="sssssy" hidden="1">{"via1",#N/A,TRUE,"general";"via2",#N/A,TRUE,"general";"via3",#N/A,TRUE,"general"}</definedName>
    <definedName name="st">#REF!</definedName>
    <definedName name="STHDTH">#REF!</definedName>
    <definedName name="Structure">#REF!</definedName>
    <definedName name="stt" hidden="1">{"via1",#N/A,TRUE,"general";"via2",#N/A,TRUE,"general";"via3",#N/A,TRUE,"general"}</definedName>
    <definedName name="SU" localSheetId="34">'[27]CIRCUITOS CODENSA'!#REF!</definedName>
    <definedName name="SU" localSheetId="35">'[27]CIRCUITOS CODENSA'!#REF!</definedName>
    <definedName name="SU" localSheetId="36">'[27]CIRCUITOS CODENSA'!#REF!</definedName>
    <definedName name="SU">'[27]CIRCUITOS CODENSA'!#REF!</definedName>
    <definedName name="SUBA">'[70]SUB APU'!$A:$D</definedName>
    <definedName name="SUBESTACIONES" localSheetId="34">'[71]OBRAS SES'!#REF!</definedName>
    <definedName name="SUBESTACIONES" localSheetId="35">'[71]OBRAS SES'!#REF!</definedName>
    <definedName name="SUBESTACIONES" localSheetId="36">'[71]OBRAS SES'!#REF!</definedName>
    <definedName name="SUBESTACIONES">'[71]OBRAS SES'!#REF!</definedName>
    <definedName name="SUBPRODUCTOS">#REF!</definedName>
    <definedName name="s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1">[6]ANALISIS!$A$2</definedName>
    <definedName name="T.2">[6]ANALISIS!$A$3</definedName>
    <definedName name="T.3">[6]ANALISIS!$A$4</definedName>
    <definedName name="T.4">[6]ANALISIS!$E$2</definedName>
    <definedName name="T.5">[6]ANALISIS!$I$4</definedName>
    <definedName name="T100MD" localSheetId="34">[6]ANALISIS!#REF!</definedName>
    <definedName name="T100MD" localSheetId="35">[6]ANALISIS!#REF!</definedName>
    <definedName name="T100MD" localSheetId="36">[6]ANALISIS!#REF!</definedName>
    <definedName name="T100MD">[6]ANALISIS!#REF!</definedName>
    <definedName name="T100MH" localSheetId="34">[6]ANALISIS!#REF!</definedName>
    <definedName name="T100MH" localSheetId="35">[6]ANALISIS!#REF!</definedName>
    <definedName name="T100MH" localSheetId="36">[6]ANALISIS!#REF!</definedName>
    <definedName name="T100MH">[6]ANALISIS!#REF!</definedName>
    <definedName name="T101MD" localSheetId="34">[6]ANALISIS!#REF!</definedName>
    <definedName name="T101MD" localSheetId="35">[6]ANALISIS!#REF!</definedName>
    <definedName name="T101MD" localSheetId="36">[6]ANALISIS!#REF!</definedName>
    <definedName name="T101MD">[6]ANALISIS!#REF!</definedName>
    <definedName name="T101MH" localSheetId="34">[6]ANALISIS!#REF!</definedName>
    <definedName name="T101MH" localSheetId="35">[6]ANALISIS!#REF!</definedName>
    <definedName name="T101MH" localSheetId="36">[6]ANALISIS!#REF!</definedName>
    <definedName name="T101MH">[6]ANALISIS!#REF!</definedName>
    <definedName name="T103MD" localSheetId="34">[6]ANALISIS!#REF!</definedName>
    <definedName name="T103MD" localSheetId="35">[6]ANALISIS!#REF!</definedName>
    <definedName name="T103MD" localSheetId="36">[6]ANALISIS!#REF!</definedName>
    <definedName name="T103MD">[6]ANALISIS!#REF!</definedName>
    <definedName name="T103MH" localSheetId="34">[6]ANALISIS!#REF!</definedName>
    <definedName name="T103MH" localSheetId="35">[6]ANALISIS!#REF!</definedName>
    <definedName name="T103MH" localSheetId="36">[6]ANALISIS!#REF!</definedName>
    <definedName name="T103MH">[6]ANALISIS!#REF!</definedName>
    <definedName name="T108MD" localSheetId="34">[6]ANALISIS!#REF!</definedName>
    <definedName name="T108MD" localSheetId="35">[6]ANALISIS!#REF!</definedName>
    <definedName name="T108MD" localSheetId="36">[6]ANALISIS!#REF!</definedName>
    <definedName name="T108MD">[6]ANALISIS!#REF!</definedName>
    <definedName name="T108MH" localSheetId="34">[6]ANALISIS!#REF!</definedName>
    <definedName name="T108MH" localSheetId="35">[6]ANALISIS!#REF!</definedName>
    <definedName name="T108MH" localSheetId="36">[6]ANALISIS!#REF!</definedName>
    <definedName name="T108MH">[6]ANALISIS!#REF!</definedName>
    <definedName name="T10MD" localSheetId="34">[6]ANALISIS!#REF!</definedName>
    <definedName name="T10MD" localSheetId="35">[6]ANALISIS!#REF!</definedName>
    <definedName name="T10MD" localSheetId="36">[6]ANALISIS!#REF!</definedName>
    <definedName name="T10MD">[6]ANALISIS!#REF!</definedName>
    <definedName name="T10MH" localSheetId="34">[6]ANALISIS!#REF!</definedName>
    <definedName name="T10MH" localSheetId="35">[6]ANALISIS!#REF!</definedName>
    <definedName name="T10MH" localSheetId="36">[6]ANALISIS!#REF!</definedName>
    <definedName name="T10MH">[6]ANALISIS!#REF!</definedName>
    <definedName name="T110MD" localSheetId="34">[6]ANALISIS!#REF!</definedName>
    <definedName name="T110MD" localSheetId="35">[6]ANALISIS!#REF!</definedName>
    <definedName name="T110MD" localSheetId="36">[6]ANALISIS!#REF!</definedName>
    <definedName name="T110MD">[6]ANALISIS!#REF!</definedName>
    <definedName name="T110MH" localSheetId="34">[6]ANALISIS!#REF!</definedName>
    <definedName name="T110MH" localSheetId="35">[6]ANALISIS!#REF!</definedName>
    <definedName name="T110MH" localSheetId="36">[6]ANALISIS!#REF!</definedName>
    <definedName name="T110MH">[6]ANALISIS!#REF!</definedName>
    <definedName name="T111MD" localSheetId="34">[6]ANALISIS!#REF!</definedName>
    <definedName name="T111MD" localSheetId="35">[6]ANALISIS!#REF!</definedName>
    <definedName name="T111MD" localSheetId="36">[6]ANALISIS!#REF!</definedName>
    <definedName name="T111MD">[6]ANALISIS!#REF!</definedName>
    <definedName name="T111MH" localSheetId="34">[6]ANALISIS!#REF!</definedName>
    <definedName name="T111MH" localSheetId="35">[6]ANALISIS!#REF!</definedName>
    <definedName name="T111MH" localSheetId="36">[6]ANALISIS!#REF!</definedName>
    <definedName name="T111MH">[6]ANALISIS!#REF!</definedName>
    <definedName name="T112MD" localSheetId="34">[6]ANALISIS!#REF!</definedName>
    <definedName name="T112MD" localSheetId="35">[6]ANALISIS!#REF!</definedName>
    <definedName name="T112MD" localSheetId="36">[6]ANALISIS!#REF!</definedName>
    <definedName name="T112MD">[6]ANALISIS!#REF!</definedName>
    <definedName name="T112MH" localSheetId="34">[6]ANALISIS!#REF!</definedName>
    <definedName name="T112MH" localSheetId="35">[6]ANALISIS!#REF!</definedName>
    <definedName name="T112MH" localSheetId="36">[6]ANALISIS!#REF!</definedName>
    <definedName name="T112MH">[6]ANALISIS!#REF!</definedName>
    <definedName name="T113MD" localSheetId="34">[6]ANALISIS!#REF!</definedName>
    <definedName name="T113MD" localSheetId="35">[6]ANALISIS!#REF!</definedName>
    <definedName name="T113MD" localSheetId="36">[6]ANALISIS!#REF!</definedName>
    <definedName name="T113MD">[6]ANALISIS!#REF!</definedName>
    <definedName name="T113MH" localSheetId="34">[6]ANALISIS!#REF!</definedName>
    <definedName name="T113MH" localSheetId="35">[6]ANALISIS!#REF!</definedName>
    <definedName name="T113MH" localSheetId="36">[6]ANALISIS!#REF!</definedName>
    <definedName name="T113MH">[6]ANALISIS!#REF!</definedName>
    <definedName name="T119MD" localSheetId="34">[6]ANALISIS!#REF!</definedName>
    <definedName name="T119MD" localSheetId="35">[6]ANALISIS!#REF!</definedName>
    <definedName name="T119MD" localSheetId="36">[6]ANALISIS!#REF!</definedName>
    <definedName name="T119MD">[6]ANALISIS!#REF!</definedName>
    <definedName name="T119MH" localSheetId="34">[6]ANALISIS!#REF!</definedName>
    <definedName name="T119MH" localSheetId="35">[6]ANALISIS!#REF!</definedName>
    <definedName name="T119MH" localSheetId="36">[6]ANALISIS!#REF!</definedName>
    <definedName name="T119MH">[6]ANALISIS!#REF!</definedName>
    <definedName name="T120MD" localSheetId="34">[6]ANALISIS!#REF!</definedName>
    <definedName name="T120MD" localSheetId="35">[6]ANALISIS!#REF!</definedName>
    <definedName name="T120MD" localSheetId="36">[6]ANALISIS!#REF!</definedName>
    <definedName name="T120MD">[6]ANALISIS!#REF!</definedName>
    <definedName name="T120MH" localSheetId="34">[6]ANALISIS!#REF!</definedName>
    <definedName name="T120MH" localSheetId="35">[6]ANALISIS!#REF!</definedName>
    <definedName name="T120MH" localSheetId="36">[6]ANALISIS!#REF!</definedName>
    <definedName name="T120MH">[6]ANALISIS!#REF!</definedName>
    <definedName name="T121MD" localSheetId="34">[6]ANALISIS!#REF!</definedName>
    <definedName name="T121MD" localSheetId="35">[6]ANALISIS!#REF!</definedName>
    <definedName name="T121MD" localSheetId="36">[6]ANALISIS!#REF!</definedName>
    <definedName name="T121MD">[6]ANALISIS!#REF!</definedName>
    <definedName name="T121MH" localSheetId="34">[6]ANALISIS!#REF!</definedName>
    <definedName name="T121MH" localSheetId="35">[6]ANALISIS!#REF!</definedName>
    <definedName name="T121MH" localSheetId="36">[6]ANALISIS!#REF!</definedName>
    <definedName name="T121MH">[6]ANALISIS!#REF!</definedName>
    <definedName name="T124MD" localSheetId="34">[6]ANALISIS!#REF!</definedName>
    <definedName name="T124MD" localSheetId="35">[6]ANALISIS!#REF!</definedName>
    <definedName name="T124MD" localSheetId="36">[6]ANALISIS!#REF!</definedName>
    <definedName name="T124MD">[6]ANALISIS!#REF!</definedName>
    <definedName name="T124MH" localSheetId="34">[6]ANALISIS!#REF!</definedName>
    <definedName name="T124MH" localSheetId="35">[6]ANALISIS!#REF!</definedName>
    <definedName name="T124MH" localSheetId="36">[6]ANALISIS!#REF!</definedName>
    <definedName name="T124MH">[6]ANALISIS!#REF!</definedName>
    <definedName name="T125MD" localSheetId="34">[6]ANALISIS!#REF!</definedName>
    <definedName name="T125MD" localSheetId="35">[6]ANALISIS!#REF!</definedName>
    <definedName name="T125MD" localSheetId="36">[6]ANALISIS!#REF!</definedName>
    <definedName name="T125MD">[6]ANALISIS!#REF!</definedName>
    <definedName name="T125MH" localSheetId="34">[6]ANALISIS!#REF!</definedName>
    <definedName name="T125MH" localSheetId="35">[6]ANALISIS!#REF!</definedName>
    <definedName name="T125MH" localSheetId="36">[6]ANALISIS!#REF!</definedName>
    <definedName name="T125MH">[6]ANALISIS!#REF!</definedName>
    <definedName name="T135MD" localSheetId="34">[6]ANALISIS!#REF!</definedName>
    <definedName name="T135MD" localSheetId="35">[6]ANALISIS!#REF!</definedName>
    <definedName name="T135MD" localSheetId="36">[6]ANALISIS!#REF!</definedName>
    <definedName name="T135MD">[6]ANALISIS!#REF!</definedName>
    <definedName name="T135MH" localSheetId="34">[6]ANALISIS!#REF!</definedName>
    <definedName name="T135MH" localSheetId="35">[6]ANALISIS!#REF!</definedName>
    <definedName name="T135MH" localSheetId="36">[6]ANALISIS!#REF!</definedName>
    <definedName name="T135MH">[6]ANALISIS!#REF!</definedName>
    <definedName name="T137MD" localSheetId="34">[6]ANALISIS!#REF!</definedName>
    <definedName name="T137MD" localSheetId="35">[6]ANALISIS!#REF!</definedName>
    <definedName name="T137MD" localSheetId="36">[6]ANALISIS!#REF!</definedName>
    <definedName name="T137MD">[6]ANALISIS!#REF!</definedName>
    <definedName name="T137MH" localSheetId="34">[6]ANALISIS!#REF!</definedName>
    <definedName name="T137MH" localSheetId="35">[6]ANALISIS!#REF!</definedName>
    <definedName name="T137MH" localSheetId="36">[6]ANALISIS!#REF!</definedName>
    <definedName name="T137MH">[6]ANALISIS!#REF!</definedName>
    <definedName name="T138MD" localSheetId="34">[6]ANALISIS!#REF!</definedName>
    <definedName name="T138MD" localSheetId="35">[6]ANALISIS!#REF!</definedName>
    <definedName name="T138MD" localSheetId="36">[6]ANALISIS!#REF!</definedName>
    <definedName name="T138MD">[6]ANALISIS!#REF!</definedName>
    <definedName name="T138MH" localSheetId="34">[6]ANALISIS!#REF!</definedName>
    <definedName name="T138MH" localSheetId="35">[6]ANALISIS!#REF!</definedName>
    <definedName name="T138MH" localSheetId="36">[6]ANALISIS!#REF!</definedName>
    <definedName name="T138MH">[6]ANALISIS!#REF!</definedName>
    <definedName name="T139MD" localSheetId="34">[6]ANALISIS!#REF!</definedName>
    <definedName name="T139MD" localSheetId="35">[6]ANALISIS!#REF!</definedName>
    <definedName name="T139MD" localSheetId="36">[6]ANALISIS!#REF!</definedName>
    <definedName name="T139MD">[6]ANALISIS!#REF!</definedName>
    <definedName name="T139MH" localSheetId="34">[6]ANALISIS!#REF!</definedName>
    <definedName name="T139MH" localSheetId="35">[6]ANALISIS!#REF!</definedName>
    <definedName name="T139MH" localSheetId="36">[6]ANALISIS!#REF!</definedName>
    <definedName name="T139MH">[6]ANALISIS!#REF!</definedName>
    <definedName name="T16MD" localSheetId="34">[6]ANALISIS!#REF!</definedName>
    <definedName name="T16MD" localSheetId="35">[6]ANALISIS!#REF!</definedName>
    <definedName name="T16MD" localSheetId="36">[6]ANALISIS!#REF!</definedName>
    <definedName name="T16MD">[6]ANALISIS!#REF!</definedName>
    <definedName name="T16MH" localSheetId="34">[6]ANALISIS!#REF!</definedName>
    <definedName name="T16MH" localSheetId="35">[6]ANALISIS!#REF!</definedName>
    <definedName name="T16MH" localSheetId="36">[6]ANALISIS!#REF!</definedName>
    <definedName name="T16MH">[6]ANALISIS!#REF!</definedName>
    <definedName name="T17MD" localSheetId="34">[6]ANALISIS!#REF!</definedName>
    <definedName name="T17MD" localSheetId="35">[6]ANALISIS!#REF!</definedName>
    <definedName name="T17MD" localSheetId="36">[6]ANALISIS!#REF!</definedName>
    <definedName name="T17MD">[6]ANALISIS!#REF!</definedName>
    <definedName name="T17MH" localSheetId="34">[6]ANALISIS!#REF!</definedName>
    <definedName name="T17MH" localSheetId="35">[6]ANALISIS!#REF!</definedName>
    <definedName name="T17MH" localSheetId="36">[6]ANALISIS!#REF!</definedName>
    <definedName name="T17MH">[6]ANALISIS!#REF!</definedName>
    <definedName name="T183MD" localSheetId="34">[6]ANALISIS!#REF!</definedName>
    <definedName name="T183MD" localSheetId="35">[6]ANALISIS!#REF!</definedName>
    <definedName name="T183MD" localSheetId="36">[6]ANALISIS!#REF!</definedName>
    <definedName name="T183MD">[6]ANALISIS!#REF!</definedName>
    <definedName name="T183MH" localSheetId="34">[6]ANALISIS!#REF!</definedName>
    <definedName name="T183MH" localSheetId="35">[6]ANALISIS!#REF!</definedName>
    <definedName name="T183MH" localSheetId="36">[6]ANALISIS!#REF!</definedName>
    <definedName name="T183MH">[6]ANALISIS!#REF!</definedName>
    <definedName name="T184MD" localSheetId="34">[6]ANALISIS!#REF!</definedName>
    <definedName name="T184MD" localSheetId="35">[6]ANALISIS!#REF!</definedName>
    <definedName name="T184MD" localSheetId="36">[6]ANALISIS!#REF!</definedName>
    <definedName name="T184MD">[6]ANALISIS!#REF!</definedName>
    <definedName name="T184MH" localSheetId="34">[6]ANALISIS!#REF!</definedName>
    <definedName name="T184MH" localSheetId="35">[6]ANALISIS!#REF!</definedName>
    <definedName name="T184MH" localSheetId="36">[6]ANALISIS!#REF!</definedName>
    <definedName name="T184MH">[6]ANALISIS!#REF!</definedName>
    <definedName name="T186MD" localSheetId="34">[6]ANALISIS!#REF!</definedName>
    <definedName name="T186MD" localSheetId="35">[6]ANALISIS!#REF!</definedName>
    <definedName name="T186MD" localSheetId="36">[6]ANALISIS!#REF!</definedName>
    <definedName name="T186MD">[6]ANALISIS!#REF!</definedName>
    <definedName name="T186MH" localSheetId="34">[6]ANALISIS!#REF!</definedName>
    <definedName name="T186MH" localSheetId="35">[6]ANALISIS!#REF!</definedName>
    <definedName name="T186MH" localSheetId="36">[6]ANALISIS!#REF!</definedName>
    <definedName name="T186MH">[6]ANALISIS!#REF!</definedName>
    <definedName name="T187MD" localSheetId="34">[6]ANALISIS!#REF!</definedName>
    <definedName name="T187MD" localSheetId="35">[6]ANALISIS!#REF!</definedName>
    <definedName name="T187MD" localSheetId="36">[6]ANALISIS!#REF!</definedName>
    <definedName name="T187MD">[6]ANALISIS!#REF!</definedName>
    <definedName name="T187MH" localSheetId="34">[6]ANALISIS!#REF!</definedName>
    <definedName name="T187MH" localSheetId="35">[6]ANALISIS!#REF!</definedName>
    <definedName name="T187MH" localSheetId="36">[6]ANALISIS!#REF!</definedName>
    <definedName name="T187MH">[6]ANALISIS!#REF!</definedName>
    <definedName name="T188MD" localSheetId="34">[6]ANALISIS!#REF!</definedName>
    <definedName name="T188MD" localSheetId="35">[6]ANALISIS!#REF!</definedName>
    <definedName name="T188MD" localSheetId="36">[6]ANALISIS!#REF!</definedName>
    <definedName name="T188MD">[6]ANALISIS!#REF!</definedName>
    <definedName name="T188MH" localSheetId="34">[6]ANALISIS!#REF!</definedName>
    <definedName name="T188MH" localSheetId="35">[6]ANALISIS!#REF!</definedName>
    <definedName name="T188MH" localSheetId="36">[6]ANALISIS!#REF!</definedName>
    <definedName name="T188MH">[6]ANALISIS!#REF!</definedName>
    <definedName name="T18MD" localSheetId="34">[6]ANALISIS!#REF!</definedName>
    <definedName name="T18MD" localSheetId="35">[6]ANALISIS!#REF!</definedName>
    <definedName name="T18MD" localSheetId="36">[6]ANALISIS!#REF!</definedName>
    <definedName name="T18MD">[6]ANALISIS!#REF!</definedName>
    <definedName name="T18MH" localSheetId="34">[6]ANALISIS!#REF!</definedName>
    <definedName name="T18MH" localSheetId="35">[6]ANALISIS!#REF!</definedName>
    <definedName name="T18MH" localSheetId="36">[6]ANALISIS!#REF!</definedName>
    <definedName name="T18MH">[6]ANALISIS!#REF!</definedName>
    <definedName name="T191MD" localSheetId="34">[6]ANALISIS!#REF!</definedName>
    <definedName name="T191MD" localSheetId="35">[6]ANALISIS!#REF!</definedName>
    <definedName name="T191MD" localSheetId="36">[6]ANALISIS!#REF!</definedName>
    <definedName name="T191MD">[6]ANALISIS!#REF!</definedName>
    <definedName name="T191MH" localSheetId="34">[6]ANALISIS!#REF!</definedName>
    <definedName name="T191MH" localSheetId="35">[6]ANALISIS!#REF!</definedName>
    <definedName name="T191MH" localSheetId="36">[6]ANALISIS!#REF!</definedName>
    <definedName name="T191MH">[6]ANALISIS!#REF!</definedName>
    <definedName name="T192MD" localSheetId="34">[6]ANALISIS!#REF!</definedName>
    <definedName name="T192MD" localSheetId="35">[6]ANALISIS!#REF!</definedName>
    <definedName name="T192MD" localSheetId="36">[6]ANALISIS!#REF!</definedName>
    <definedName name="T192MD">[6]ANALISIS!#REF!</definedName>
    <definedName name="T192MH" localSheetId="34">[6]ANALISIS!#REF!</definedName>
    <definedName name="T192MH" localSheetId="35">[6]ANALISIS!#REF!</definedName>
    <definedName name="T192MH" localSheetId="36">[6]ANALISIS!#REF!</definedName>
    <definedName name="T192MH">[6]ANALISIS!#REF!</definedName>
    <definedName name="T194MD" localSheetId="34">[6]ANALISIS!#REF!</definedName>
    <definedName name="T194MD" localSheetId="35">[6]ANALISIS!#REF!</definedName>
    <definedName name="T194MD" localSheetId="36">[6]ANALISIS!#REF!</definedName>
    <definedName name="T194MD">[6]ANALISIS!#REF!</definedName>
    <definedName name="T194MH" localSheetId="34">[6]ANALISIS!#REF!</definedName>
    <definedName name="T194MH" localSheetId="35">[6]ANALISIS!#REF!</definedName>
    <definedName name="T194MH" localSheetId="36">[6]ANALISIS!#REF!</definedName>
    <definedName name="T194MH">[6]ANALISIS!#REF!</definedName>
    <definedName name="T195MD" localSheetId="34">[6]ANALISIS!#REF!</definedName>
    <definedName name="T195MD" localSheetId="35">[6]ANALISIS!#REF!</definedName>
    <definedName name="T195MD" localSheetId="36">[6]ANALISIS!#REF!</definedName>
    <definedName name="T195MD">[6]ANALISIS!#REF!</definedName>
    <definedName name="T195MH" localSheetId="34">[6]ANALISIS!#REF!</definedName>
    <definedName name="T195MH" localSheetId="35">[6]ANALISIS!#REF!</definedName>
    <definedName name="T195MH" localSheetId="36">[6]ANALISIS!#REF!</definedName>
    <definedName name="T195MH">[6]ANALISIS!#REF!</definedName>
    <definedName name="T196MD" localSheetId="34">[6]ANALISIS!#REF!</definedName>
    <definedName name="T196MD" localSheetId="35">[6]ANALISIS!#REF!</definedName>
    <definedName name="T196MD" localSheetId="36">[6]ANALISIS!#REF!</definedName>
    <definedName name="T196MD">[6]ANALISIS!#REF!</definedName>
    <definedName name="T196MH" localSheetId="34">[6]ANALISIS!#REF!</definedName>
    <definedName name="T196MH" localSheetId="35">[6]ANALISIS!#REF!</definedName>
    <definedName name="T196MH" localSheetId="36">[6]ANALISIS!#REF!</definedName>
    <definedName name="T196MH">[6]ANALISIS!#REF!</definedName>
    <definedName name="T197MD" localSheetId="34">[6]ANALISIS!#REF!</definedName>
    <definedName name="T197MD" localSheetId="35">[6]ANALISIS!#REF!</definedName>
    <definedName name="T197MD" localSheetId="36">[6]ANALISIS!#REF!</definedName>
    <definedName name="T197MD">[6]ANALISIS!#REF!</definedName>
    <definedName name="T197MH" localSheetId="34">[6]ANALISIS!#REF!</definedName>
    <definedName name="T197MH" localSheetId="35">[6]ANALISIS!#REF!</definedName>
    <definedName name="T197MH" localSheetId="36">[6]ANALISIS!#REF!</definedName>
    <definedName name="T197MH">[6]ANALISIS!#REF!</definedName>
    <definedName name="T198MD" localSheetId="34">[6]ANALISIS!#REF!</definedName>
    <definedName name="T198MD" localSheetId="35">[6]ANALISIS!#REF!</definedName>
    <definedName name="T198MD" localSheetId="36">[6]ANALISIS!#REF!</definedName>
    <definedName name="T198MD">[6]ANALISIS!#REF!</definedName>
    <definedName name="T198MH" localSheetId="34">[6]ANALISIS!#REF!</definedName>
    <definedName name="T198MH" localSheetId="35">[6]ANALISIS!#REF!</definedName>
    <definedName name="T198MH" localSheetId="36">[6]ANALISIS!#REF!</definedName>
    <definedName name="T198MH">[6]ANALISIS!#REF!</definedName>
    <definedName name="T199MD" localSheetId="34">[6]ANALISIS!#REF!</definedName>
    <definedName name="T199MD" localSheetId="35">[6]ANALISIS!#REF!</definedName>
    <definedName name="T199MD" localSheetId="36">[6]ANALISIS!#REF!</definedName>
    <definedName name="T199MD">[6]ANALISIS!#REF!</definedName>
    <definedName name="T199MH" localSheetId="34">[6]ANALISIS!#REF!</definedName>
    <definedName name="T199MH" localSheetId="35">[6]ANALISIS!#REF!</definedName>
    <definedName name="T199MH" localSheetId="36">[6]ANALISIS!#REF!</definedName>
    <definedName name="T199MH">[6]ANALISIS!#REF!</definedName>
    <definedName name="T200MD" localSheetId="34">[6]ANALISIS!#REF!</definedName>
    <definedName name="T200MD" localSheetId="35">[6]ANALISIS!#REF!</definedName>
    <definedName name="T200MD" localSheetId="36">[6]ANALISIS!#REF!</definedName>
    <definedName name="T200MD">[6]ANALISIS!#REF!</definedName>
    <definedName name="T200MH" localSheetId="34">[6]ANALISIS!#REF!</definedName>
    <definedName name="T200MH" localSheetId="35">[6]ANALISIS!#REF!</definedName>
    <definedName name="T200MH" localSheetId="36">[6]ANALISIS!#REF!</definedName>
    <definedName name="T200MH">[6]ANALISIS!#REF!</definedName>
    <definedName name="T201MD" localSheetId="34">[6]ANALISIS!#REF!</definedName>
    <definedName name="T201MD" localSheetId="35">[6]ANALISIS!#REF!</definedName>
    <definedName name="T201MD" localSheetId="36">[6]ANALISIS!#REF!</definedName>
    <definedName name="T201MD">[6]ANALISIS!#REF!</definedName>
    <definedName name="T201MH" localSheetId="34">[6]ANALISIS!#REF!</definedName>
    <definedName name="T201MH" localSheetId="35">[6]ANALISIS!#REF!</definedName>
    <definedName name="T201MH" localSheetId="36">[6]ANALISIS!#REF!</definedName>
    <definedName name="T201MH">[6]ANALISIS!#REF!</definedName>
    <definedName name="T202MD" localSheetId="34">[6]ANALISIS!#REF!</definedName>
    <definedName name="T202MD" localSheetId="35">[6]ANALISIS!#REF!</definedName>
    <definedName name="T202MD" localSheetId="36">[6]ANALISIS!#REF!</definedName>
    <definedName name="T202MD">[6]ANALISIS!#REF!</definedName>
    <definedName name="T202MH" localSheetId="34">[6]ANALISIS!#REF!</definedName>
    <definedName name="T202MH" localSheetId="35">[6]ANALISIS!#REF!</definedName>
    <definedName name="T202MH" localSheetId="36">[6]ANALISIS!#REF!</definedName>
    <definedName name="T202MH">[6]ANALISIS!#REF!</definedName>
    <definedName name="T203MD" localSheetId="34">[6]ANALISIS!#REF!</definedName>
    <definedName name="T203MD" localSheetId="35">[6]ANALISIS!#REF!</definedName>
    <definedName name="T203MD" localSheetId="36">[6]ANALISIS!#REF!</definedName>
    <definedName name="T203MD">[6]ANALISIS!#REF!</definedName>
    <definedName name="T203MH" localSheetId="34">[6]ANALISIS!#REF!</definedName>
    <definedName name="T203MH" localSheetId="35">[6]ANALISIS!#REF!</definedName>
    <definedName name="T203MH" localSheetId="36">[6]ANALISIS!#REF!</definedName>
    <definedName name="T203MH">[6]ANALISIS!#REF!</definedName>
    <definedName name="T204MD" localSheetId="34">[6]ANALISIS!#REF!</definedName>
    <definedName name="T204MD" localSheetId="35">[6]ANALISIS!#REF!</definedName>
    <definedName name="T204MD" localSheetId="36">[6]ANALISIS!#REF!</definedName>
    <definedName name="T204MD">[6]ANALISIS!#REF!</definedName>
    <definedName name="T204MH" localSheetId="34">[6]ANALISIS!#REF!</definedName>
    <definedName name="T204MH" localSheetId="35">[6]ANALISIS!#REF!</definedName>
    <definedName name="T204MH" localSheetId="36">[6]ANALISIS!#REF!</definedName>
    <definedName name="T204MH">[6]ANALISIS!#REF!</definedName>
    <definedName name="T205MD" localSheetId="34">[6]ANALISIS!#REF!</definedName>
    <definedName name="T205MD" localSheetId="35">[6]ANALISIS!#REF!</definedName>
    <definedName name="T205MD" localSheetId="36">[6]ANALISIS!#REF!</definedName>
    <definedName name="T205MD">[6]ANALISIS!#REF!</definedName>
    <definedName name="T205MH" localSheetId="34">[6]ANALISIS!#REF!</definedName>
    <definedName name="T205MH" localSheetId="35">[6]ANALISIS!#REF!</definedName>
    <definedName name="T205MH" localSheetId="36">[6]ANALISIS!#REF!</definedName>
    <definedName name="T205MH">[6]ANALISIS!#REF!</definedName>
    <definedName name="T206MD" localSheetId="34">[6]ANALISIS!#REF!</definedName>
    <definedName name="T206MD" localSheetId="35">[6]ANALISIS!#REF!</definedName>
    <definedName name="T206MD" localSheetId="36">[6]ANALISIS!#REF!</definedName>
    <definedName name="T206MD">[6]ANALISIS!#REF!</definedName>
    <definedName name="T206MH" localSheetId="34">[6]ANALISIS!#REF!</definedName>
    <definedName name="T206MH" localSheetId="35">[6]ANALISIS!#REF!</definedName>
    <definedName name="T206MH" localSheetId="36">[6]ANALISIS!#REF!</definedName>
    <definedName name="T206MH">[6]ANALISIS!#REF!</definedName>
    <definedName name="T207MD" localSheetId="34">[6]ANALISIS!#REF!</definedName>
    <definedName name="T207MD" localSheetId="35">[6]ANALISIS!#REF!</definedName>
    <definedName name="T207MD" localSheetId="36">[6]ANALISIS!#REF!</definedName>
    <definedName name="T207MD">[6]ANALISIS!#REF!</definedName>
    <definedName name="T207MH" localSheetId="34">[6]ANALISIS!#REF!</definedName>
    <definedName name="T207MH" localSheetId="35">[6]ANALISIS!#REF!</definedName>
    <definedName name="T207MH" localSheetId="36">[6]ANALISIS!#REF!</definedName>
    <definedName name="T207MH">[6]ANALISIS!#REF!</definedName>
    <definedName name="T208MD" localSheetId="34">[6]ANALISIS!#REF!</definedName>
    <definedName name="T208MD" localSheetId="35">[6]ANALISIS!#REF!</definedName>
    <definedName name="T208MD" localSheetId="36">[6]ANALISIS!#REF!</definedName>
    <definedName name="T208MD">[6]ANALISIS!#REF!</definedName>
    <definedName name="T208MH" localSheetId="34">[6]ANALISIS!#REF!</definedName>
    <definedName name="T208MH" localSheetId="35">[6]ANALISIS!#REF!</definedName>
    <definedName name="T208MH" localSheetId="36">[6]ANALISIS!#REF!</definedName>
    <definedName name="T208MH">[6]ANALISIS!#REF!</definedName>
    <definedName name="T20MD" localSheetId="34">[6]ANALISIS!#REF!</definedName>
    <definedName name="T20MD" localSheetId="35">[6]ANALISIS!#REF!</definedName>
    <definedName name="T20MD" localSheetId="36">[6]ANALISIS!#REF!</definedName>
    <definedName name="T20MD">[6]ANALISIS!#REF!</definedName>
    <definedName name="T20MH" localSheetId="34">[6]ANALISIS!#REF!</definedName>
    <definedName name="T20MH" localSheetId="35">[6]ANALISIS!#REF!</definedName>
    <definedName name="T20MH" localSheetId="36">[6]ANALISIS!#REF!</definedName>
    <definedName name="T20MH">[6]ANALISIS!#REF!</definedName>
    <definedName name="T21MD" localSheetId="34">[6]ANALISIS!#REF!</definedName>
    <definedName name="T21MD" localSheetId="35">[6]ANALISIS!#REF!</definedName>
    <definedName name="T21MD" localSheetId="36">[6]ANALISIS!#REF!</definedName>
    <definedName name="T21MD">[6]ANALISIS!#REF!</definedName>
    <definedName name="T21MH" localSheetId="34">[6]ANALISIS!#REF!</definedName>
    <definedName name="T21MH" localSheetId="35">[6]ANALISIS!#REF!</definedName>
    <definedName name="T21MH" localSheetId="36">[6]ANALISIS!#REF!</definedName>
    <definedName name="T21MH">[6]ANALISIS!#REF!</definedName>
    <definedName name="T22MD" localSheetId="34">[6]ANALISIS!#REF!</definedName>
    <definedName name="T22MD" localSheetId="35">[6]ANALISIS!#REF!</definedName>
    <definedName name="T22MD" localSheetId="36">[6]ANALISIS!#REF!</definedName>
    <definedName name="T22MD">[6]ANALISIS!#REF!</definedName>
    <definedName name="T22MH" localSheetId="34">[6]ANALISIS!#REF!</definedName>
    <definedName name="T22MH" localSheetId="35">[6]ANALISIS!#REF!</definedName>
    <definedName name="T22MH" localSheetId="36">[6]ANALISIS!#REF!</definedName>
    <definedName name="T22MH">[6]ANALISIS!#REF!</definedName>
    <definedName name="T23MD" localSheetId="34">[6]ANALISIS!#REF!</definedName>
    <definedName name="T23MD" localSheetId="35">[6]ANALISIS!#REF!</definedName>
    <definedName name="T23MD" localSheetId="36">[6]ANALISIS!#REF!</definedName>
    <definedName name="T23MD">[6]ANALISIS!#REF!</definedName>
    <definedName name="T23MH" localSheetId="34">[6]ANALISIS!#REF!</definedName>
    <definedName name="T23MH" localSheetId="35">[6]ANALISIS!#REF!</definedName>
    <definedName name="T23MH" localSheetId="36">[6]ANALISIS!#REF!</definedName>
    <definedName name="T23MH">[6]ANALISIS!#REF!</definedName>
    <definedName name="T24MD" localSheetId="34">[6]ANALISIS!#REF!</definedName>
    <definedName name="T24MD" localSheetId="35">[6]ANALISIS!#REF!</definedName>
    <definedName name="T24MD" localSheetId="36">[6]ANALISIS!#REF!</definedName>
    <definedName name="T24MD">[6]ANALISIS!#REF!</definedName>
    <definedName name="T24MH" localSheetId="34">[6]ANALISIS!#REF!</definedName>
    <definedName name="T24MH" localSheetId="35">[6]ANALISIS!#REF!</definedName>
    <definedName name="T24MH" localSheetId="36">[6]ANALISIS!#REF!</definedName>
    <definedName name="T24MH">[6]ANALISIS!#REF!</definedName>
    <definedName name="T25MD" localSheetId="34">[6]ANALISIS!#REF!</definedName>
    <definedName name="T25MD" localSheetId="35">[6]ANALISIS!#REF!</definedName>
    <definedName name="T25MD" localSheetId="36">[6]ANALISIS!#REF!</definedName>
    <definedName name="T25MD">[6]ANALISIS!#REF!</definedName>
    <definedName name="T25MH" localSheetId="34">[6]ANALISIS!#REF!</definedName>
    <definedName name="T25MH" localSheetId="35">[6]ANALISIS!#REF!</definedName>
    <definedName name="T25MH" localSheetId="36">[6]ANALISIS!#REF!</definedName>
    <definedName name="T25MH">[6]ANALISIS!#REF!</definedName>
    <definedName name="T26MD" localSheetId="34">[6]ANALISIS!#REF!</definedName>
    <definedName name="T26MD" localSheetId="35">[6]ANALISIS!#REF!</definedName>
    <definedName name="T26MD" localSheetId="36">[6]ANALISIS!#REF!</definedName>
    <definedName name="T26MD">[6]ANALISIS!#REF!</definedName>
    <definedName name="T26MH" localSheetId="34">[6]ANALISIS!#REF!</definedName>
    <definedName name="T26MH" localSheetId="35">[6]ANALISIS!#REF!</definedName>
    <definedName name="T26MH" localSheetId="36">[6]ANALISIS!#REF!</definedName>
    <definedName name="T26MH">[6]ANALISIS!#REF!</definedName>
    <definedName name="T27MD" localSheetId="34">[6]ANALISIS!#REF!</definedName>
    <definedName name="T27MD" localSheetId="35">[6]ANALISIS!#REF!</definedName>
    <definedName name="T27MD" localSheetId="36">[6]ANALISIS!#REF!</definedName>
    <definedName name="T27MD">[6]ANALISIS!#REF!</definedName>
    <definedName name="T27MH" localSheetId="34">[6]ANALISIS!#REF!</definedName>
    <definedName name="T27MH" localSheetId="35">[6]ANALISIS!#REF!</definedName>
    <definedName name="T27MH" localSheetId="36">[6]ANALISIS!#REF!</definedName>
    <definedName name="T27MH">[6]ANALISIS!#REF!</definedName>
    <definedName name="T28MD" localSheetId="34">[6]ANALISIS!#REF!</definedName>
    <definedName name="T28MD" localSheetId="35">[6]ANALISIS!#REF!</definedName>
    <definedName name="T28MD" localSheetId="36">[6]ANALISIS!#REF!</definedName>
    <definedName name="T28MD">[6]ANALISIS!#REF!</definedName>
    <definedName name="T28MH" localSheetId="34">[6]ANALISIS!#REF!</definedName>
    <definedName name="T28MH" localSheetId="35">[6]ANALISIS!#REF!</definedName>
    <definedName name="T28MH" localSheetId="36">[6]ANALISIS!#REF!</definedName>
    <definedName name="T28MH">[6]ANALISIS!#REF!</definedName>
    <definedName name="T29MD" localSheetId="34">[6]ANALISIS!#REF!</definedName>
    <definedName name="T29MD" localSheetId="35">[6]ANALISIS!#REF!</definedName>
    <definedName name="T29MD" localSheetId="36">[6]ANALISIS!#REF!</definedName>
    <definedName name="T29MD">[6]ANALISIS!#REF!</definedName>
    <definedName name="T29MH" localSheetId="34">[6]ANALISIS!#REF!</definedName>
    <definedName name="T29MH" localSheetId="35">[6]ANALISIS!#REF!</definedName>
    <definedName name="T29MH" localSheetId="36">[6]ANALISIS!#REF!</definedName>
    <definedName name="T29MH">[6]ANALISIS!#REF!</definedName>
    <definedName name="T30MD" localSheetId="34">[6]ANALISIS!#REF!</definedName>
    <definedName name="T30MD" localSheetId="35">[6]ANALISIS!#REF!</definedName>
    <definedName name="T30MD" localSheetId="36">[6]ANALISIS!#REF!</definedName>
    <definedName name="T30MD">[6]ANALISIS!#REF!</definedName>
    <definedName name="T30MH" localSheetId="34">[6]ANALISIS!#REF!</definedName>
    <definedName name="T30MH" localSheetId="35">[6]ANALISIS!#REF!</definedName>
    <definedName name="T30MH" localSheetId="36">[6]ANALISIS!#REF!</definedName>
    <definedName name="T30MH">[6]ANALISIS!#REF!</definedName>
    <definedName name="T33MD" localSheetId="34">[6]ANALISIS!#REF!</definedName>
    <definedName name="T33MD" localSheetId="35">[6]ANALISIS!#REF!</definedName>
    <definedName name="T33MD" localSheetId="36">[6]ANALISIS!#REF!</definedName>
    <definedName name="T33MD">[6]ANALISIS!#REF!</definedName>
    <definedName name="T33MH" localSheetId="34">[6]ANALISIS!#REF!</definedName>
    <definedName name="T33MH" localSheetId="35">[6]ANALISIS!#REF!</definedName>
    <definedName name="T33MH" localSheetId="36">[6]ANALISIS!#REF!</definedName>
    <definedName name="T33MH">[6]ANALISIS!#REF!</definedName>
    <definedName name="T34MD" localSheetId="34">[6]ANALISIS!#REF!</definedName>
    <definedName name="T34MD" localSheetId="35">[6]ANALISIS!#REF!</definedName>
    <definedName name="T34MD" localSheetId="36">[6]ANALISIS!#REF!</definedName>
    <definedName name="T34MD">[6]ANALISIS!#REF!</definedName>
    <definedName name="T34MH" localSheetId="34">[6]ANALISIS!#REF!</definedName>
    <definedName name="T34MH" localSheetId="35">[6]ANALISIS!#REF!</definedName>
    <definedName name="T34MH" localSheetId="36">[6]ANALISIS!#REF!</definedName>
    <definedName name="T34MH">[6]ANALISIS!#REF!</definedName>
    <definedName name="T36MD" localSheetId="34">[6]ANALISIS!#REF!</definedName>
    <definedName name="T36MD" localSheetId="35">[6]ANALISIS!#REF!</definedName>
    <definedName name="T36MD" localSheetId="36">[6]ANALISIS!#REF!</definedName>
    <definedName name="T36MD">[6]ANALISIS!#REF!</definedName>
    <definedName name="T36MH" localSheetId="34">[6]ANALISIS!#REF!</definedName>
    <definedName name="T36MH" localSheetId="35">[6]ANALISIS!#REF!</definedName>
    <definedName name="T36MH" localSheetId="36">[6]ANALISIS!#REF!</definedName>
    <definedName name="T36MH">[6]ANALISIS!#REF!</definedName>
    <definedName name="T37MD" localSheetId="34">[6]ANALISIS!#REF!</definedName>
    <definedName name="T37MD" localSheetId="35">[6]ANALISIS!#REF!</definedName>
    <definedName name="T37MD" localSheetId="36">[6]ANALISIS!#REF!</definedName>
    <definedName name="T37MD">[6]ANALISIS!#REF!</definedName>
    <definedName name="T37MH" localSheetId="34">[6]ANALISIS!#REF!</definedName>
    <definedName name="T37MH" localSheetId="35">[6]ANALISIS!#REF!</definedName>
    <definedName name="T37MH" localSheetId="36">[6]ANALISIS!#REF!</definedName>
    <definedName name="T37MH">[6]ANALISIS!#REF!</definedName>
    <definedName name="T39MD" localSheetId="34">[6]ANALISIS!#REF!</definedName>
    <definedName name="T39MD" localSheetId="35">[6]ANALISIS!#REF!</definedName>
    <definedName name="T39MD" localSheetId="36">[6]ANALISIS!#REF!</definedName>
    <definedName name="T39MD">[6]ANALISIS!#REF!</definedName>
    <definedName name="T39MH" localSheetId="34">[6]ANALISIS!#REF!</definedName>
    <definedName name="T39MH" localSheetId="35">[6]ANALISIS!#REF!</definedName>
    <definedName name="T39MH" localSheetId="36">[6]ANALISIS!#REF!</definedName>
    <definedName name="T39MH">[6]ANALISIS!#REF!</definedName>
    <definedName name="T40MD" localSheetId="34">[6]ANALISIS!#REF!</definedName>
    <definedName name="T40MD" localSheetId="35">[6]ANALISIS!#REF!</definedName>
    <definedName name="T40MD" localSheetId="36">[6]ANALISIS!#REF!</definedName>
    <definedName name="T40MD">[6]ANALISIS!#REF!</definedName>
    <definedName name="T40MH" localSheetId="34">[6]ANALISIS!#REF!</definedName>
    <definedName name="T40MH" localSheetId="35">[6]ANALISIS!#REF!</definedName>
    <definedName name="T40MH" localSheetId="36">[6]ANALISIS!#REF!</definedName>
    <definedName name="T40MH">[6]ANALISIS!#REF!</definedName>
    <definedName name="T41MD" localSheetId="34">[6]ANALISIS!#REF!</definedName>
    <definedName name="T41MD" localSheetId="35">[6]ANALISIS!#REF!</definedName>
    <definedName name="T41MD" localSheetId="36">[6]ANALISIS!#REF!</definedName>
    <definedName name="T41MD">[6]ANALISIS!#REF!</definedName>
    <definedName name="T41MH" localSheetId="34">[6]ANALISIS!#REF!</definedName>
    <definedName name="T41MH" localSheetId="35">[6]ANALISIS!#REF!</definedName>
    <definedName name="T41MH" localSheetId="36">[6]ANALISIS!#REF!</definedName>
    <definedName name="T41MH">[6]ANALISIS!#REF!</definedName>
    <definedName name="T42MD" localSheetId="34">[6]ANALISIS!#REF!</definedName>
    <definedName name="T42MD" localSheetId="35">[6]ANALISIS!#REF!</definedName>
    <definedName name="T42MD" localSheetId="36">[6]ANALISIS!#REF!</definedName>
    <definedName name="T42MD">[6]ANALISIS!#REF!</definedName>
    <definedName name="T42MH" localSheetId="34">[6]ANALISIS!#REF!</definedName>
    <definedName name="T42MH" localSheetId="35">[6]ANALISIS!#REF!</definedName>
    <definedName name="T42MH" localSheetId="36">[6]ANALISIS!#REF!</definedName>
    <definedName name="T42MH">[6]ANALISIS!#REF!</definedName>
    <definedName name="T43MD" localSheetId="34">[6]ANALISIS!#REF!</definedName>
    <definedName name="T43MD" localSheetId="35">[6]ANALISIS!#REF!</definedName>
    <definedName name="T43MD" localSheetId="36">[6]ANALISIS!#REF!</definedName>
    <definedName name="T43MD">[6]ANALISIS!#REF!</definedName>
    <definedName name="T43MH" localSheetId="34">[6]ANALISIS!#REF!</definedName>
    <definedName name="T43MH" localSheetId="35">[6]ANALISIS!#REF!</definedName>
    <definedName name="T43MH" localSheetId="36">[6]ANALISIS!#REF!</definedName>
    <definedName name="T43MH">[6]ANALISIS!#REF!</definedName>
    <definedName name="T44MD" localSheetId="34">[6]ANALISIS!#REF!</definedName>
    <definedName name="T44MD" localSheetId="35">[6]ANALISIS!#REF!</definedName>
    <definedName name="T44MD" localSheetId="36">[6]ANALISIS!#REF!</definedName>
    <definedName name="T44MD">[6]ANALISIS!#REF!</definedName>
    <definedName name="T44MH" localSheetId="34">[6]ANALISIS!#REF!</definedName>
    <definedName name="T44MH" localSheetId="35">[6]ANALISIS!#REF!</definedName>
    <definedName name="T44MH" localSheetId="36">[6]ANALISIS!#REF!</definedName>
    <definedName name="T44MH">[6]ANALISIS!#REF!</definedName>
    <definedName name="T45MD" localSheetId="34">[6]ANALISIS!#REF!</definedName>
    <definedName name="T45MD" localSheetId="35">[6]ANALISIS!#REF!</definedName>
    <definedName name="T45MD" localSheetId="36">[6]ANALISIS!#REF!</definedName>
    <definedName name="T45MD">[6]ANALISIS!#REF!</definedName>
    <definedName name="T45MH" localSheetId="34">[6]ANALISIS!#REF!</definedName>
    <definedName name="T45MH" localSheetId="35">[6]ANALISIS!#REF!</definedName>
    <definedName name="T45MH" localSheetId="36">[6]ANALISIS!#REF!</definedName>
    <definedName name="T45MH">[6]ANALISIS!#REF!</definedName>
    <definedName name="T46MD" localSheetId="34">[6]ANALISIS!#REF!</definedName>
    <definedName name="T46MD" localSheetId="35">[6]ANALISIS!#REF!</definedName>
    <definedName name="T46MD" localSheetId="36">[6]ANALISIS!#REF!</definedName>
    <definedName name="T46MD">[6]ANALISIS!#REF!</definedName>
    <definedName name="T46MH" localSheetId="34">[6]ANALISIS!#REF!</definedName>
    <definedName name="T46MH" localSheetId="35">[6]ANALISIS!#REF!</definedName>
    <definedName name="T46MH" localSheetId="36">[6]ANALISIS!#REF!</definedName>
    <definedName name="T46MH">[6]ANALISIS!#REF!</definedName>
    <definedName name="T48MD" localSheetId="34">[6]ANALISIS!#REF!</definedName>
    <definedName name="T48MD" localSheetId="35">[6]ANALISIS!#REF!</definedName>
    <definedName name="T48MD" localSheetId="36">[6]ANALISIS!#REF!</definedName>
    <definedName name="T48MD">[6]ANALISIS!#REF!</definedName>
    <definedName name="T48MH" localSheetId="34">[6]ANALISIS!#REF!</definedName>
    <definedName name="T48MH" localSheetId="35">[6]ANALISIS!#REF!</definedName>
    <definedName name="T48MH" localSheetId="36">[6]ANALISIS!#REF!</definedName>
    <definedName name="T48MH">[6]ANALISIS!#REF!</definedName>
    <definedName name="T49MD" localSheetId="34">[6]ANALISIS!#REF!</definedName>
    <definedName name="T49MD" localSheetId="35">[6]ANALISIS!#REF!</definedName>
    <definedName name="T49MD" localSheetId="36">[6]ANALISIS!#REF!</definedName>
    <definedName name="T49MD">[6]ANALISIS!#REF!</definedName>
    <definedName name="T49MH" localSheetId="34">[6]ANALISIS!#REF!</definedName>
    <definedName name="T49MH" localSheetId="35">[6]ANALISIS!#REF!</definedName>
    <definedName name="T49MH" localSheetId="36">[6]ANALISIS!#REF!</definedName>
    <definedName name="T49MH">[6]ANALISIS!#REF!</definedName>
    <definedName name="T4MD" localSheetId="34">[6]ANALISIS!#REF!</definedName>
    <definedName name="T4MD" localSheetId="35">[6]ANALISIS!#REF!</definedName>
    <definedName name="T4MD" localSheetId="36">[6]ANALISIS!#REF!</definedName>
    <definedName name="T4MD">[6]ANALISIS!#REF!</definedName>
    <definedName name="T4MH" localSheetId="34">[6]ANALISIS!#REF!</definedName>
    <definedName name="T4MH" localSheetId="35">[6]ANALISIS!#REF!</definedName>
    <definedName name="T4MH" localSheetId="36">[6]ANALISIS!#REF!</definedName>
    <definedName name="T4MH">[6]ANALISIS!#REF!</definedName>
    <definedName name="T50MD" localSheetId="34">[6]ANALISIS!#REF!</definedName>
    <definedName name="T50MD" localSheetId="35">[6]ANALISIS!#REF!</definedName>
    <definedName name="T50MD" localSheetId="36">[6]ANALISIS!#REF!</definedName>
    <definedName name="T50MD">[6]ANALISIS!#REF!</definedName>
    <definedName name="T50MH" localSheetId="34">[6]ANALISIS!#REF!</definedName>
    <definedName name="T50MH" localSheetId="35">[6]ANALISIS!#REF!</definedName>
    <definedName name="T50MH" localSheetId="36">[6]ANALISIS!#REF!</definedName>
    <definedName name="T50MH">[6]ANALISIS!#REF!</definedName>
    <definedName name="T51MD" localSheetId="34">[6]ANALISIS!#REF!</definedName>
    <definedName name="T51MD" localSheetId="35">[6]ANALISIS!#REF!</definedName>
    <definedName name="T51MD" localSheetId="36">[6]ANALISIS!#REF!</definedName>
    <definedName name="T51MD">[6]ANALISIS!#REF!</definedName>
    <definedName name="T52MD" localSheetId="34">[6]ANALISIS!#REF!</definedName>
    <definedName name="T52MD" localSheetId="35">[6]ANALISIS!#REF!</definedName>
    <definedName name="T52MD" localSheetId="36">[6]ANALISIS!#REF!</definedName>
    <definedName name="T52MD">[6]ANALISIS!#REF!</definedName>
    <definedName name="T52MH" localSheetId="34">[6]ANALISIS!#REF!</definedName>
    <definedName name="T52MH" localSheetId="35">[6]ANALISIS!#REF!</definedName>
    <definedName name="T52MH" localSheetId="36">[6]ANALISIS!#REF!</definedName>
    <definedName name="T52MH">[6]ANALISIS!#REF!</definedName>
    <definedName name="T53MD" localSheetId="34">[6]ANALISIS!#REF!</definedName>
    <definedName name="T53MD" localSheetId="35">[6]ANALISIS!#REF!</definedName>
    <definedName name="T53MD" localSheetId="36">[6]ANALISIS!#REF!</definedName>
    <definedName name="T53MD">[6]ANALISIS!#REF!</definedName>
    <definedName name="T53MH" localSheetId="34">[6]ANALISIS!#REF!</definedName>
    <definedName name="T53MH" localSheetId="35">[6]ANALISIS!#REF!</definedName>
    <definedName name="T53MH" localSheetId="36">[6]ANALISIS!#REF!</definedName>
    <definedName name="T53MH">[6]ANALISIS!#REF!</definedName>
    <definedName name="T54MD" localSheetId="34">[6]ANALISIS!#REF!</definedName>
    <definedName name="T54MD" localSheetId="35">[6]ANALISIS!#REF!</definedName>
    <definedName name="T54MD" localSheetId="36">[6]ANALISIS!#REF!</definedName>
    <definedName name="T54MD">[6]ANALISIS!#REF!</definedName>
    <definedName name="T54MH" localSheetId="34">[6]ANALISIS!#REF!</definedName>
    <definedName name="T54MH" localSheetId="35">[6]ANALISIS!#REF!</definedName>
    <definedName name="T54MH" localSheetId="36">[6]ANALISIS!#REF!</definedName>
    <definedName name="T54MH">[6]ANALISIS!#REF!</definedName>
    <definedName name="T58MD" localSheetId="34">[6]ANALISIS!#REF!</definedName>
    <definedName name="T58MD" localSheetId="35">[6]ANALISIS!#REF!</definedName>
    <definedName name="T58MD" localSheetId="36">[6]ANALISIS!#REF!</definedName>
    <definedName name="T58MD">[6]ANALISIS!#REF!</definedName>
    <definedName name="T58MH" localSheetId="34">[6]ANALISIS!#REF!</definedName>
    <definedName name="T58MH" localSheetId="35">[6]ANALISIS!#REF!</definedName>
    <definedName name="T58MH" localSheetId="36">[6]ANALISIS!#REF!</definedName>
    <definedName name="T58MH">[6]ANALISIS!#REF!</definedName>
    <definedName name="T5MD" localSheetId="34">[6]ANALISIS!#REF!</definedName>
    <definedName name="T5MD" localSheetId="35">[6]ANALISIS!#REF!</definedName>
    <definedName name="T5MD" localSheetId="36">[6]ANALISIS!#REF!</definedName>
    <definedName name="T5MD">[6]ANALISIS!#REF!</definedName>
    <definedName name="T5MH" localSheetId="34">[6]ANALISIS!#REF!</definedName>
    <definedName name="T5MH" localSheetId="35">[6]ANALISIS!#REF!</definedName>
    <definedName name="T5MH" localSheetId="36">[6]ANALISIS!#REF!</definedName>
    <definedName name="T5MH">[6]ANALISIS!#REF!</definedName>
    <definedName name="t5t5" hidden="1">{"TAB1",#N/A,TRUE,"GENERAL";"TAB2",#N/A,TRUE,"GENERAL";"TAB3",#N/A,TRUE,"GENERAL";"TAB4",#N/A,TRUE,"GENERAL";"TAB5",#N/A,TRUE,"GENERAL"}</definedName>
    <definedName name="T66MD" localSheetId="34">[6]ANALISIS!#REF!</definedName>
    <definedName name="T66MD" localSheetId="35">[6]ANALISIS!#REF!</definedName>
    <definedName name="T66MD" localSheetId="36">[6]ANALISIS!#REF!</definedName>
    <definedName name="T66MD">[6]ANALISIS!#REF!</definedName>
    <definedName name="T66MH" localSheetId="34">[6]ANALISIS!#REF!</definedName>
    <definedName name="T66MH" localSheetId="35">[6]ANALISIS!#REF!</definedName>
    <definedName name="T66MH" localSheetId="36">[6]ANALISIS!#REF!</definedName>
    <definedName name="T66MH">[6]ANALISIS!#REF!</definedName>
    <definedName name="T68MD" localSheetId="34">[6]ANALISIS!#REF!</definedName>
    <definedName name="T68MD" localSheetId="35">[6]ANALISIS!#REF!</definedName>
    <definedName name="T68MD" localSheetId="36">[6]ANALISIS!#REF!</definedName>
    <definedName name="T68MD">[6]ANALISIS!#REF!</definedName>
    <definedName name="T68MH" localSheetId="34">[6]ANALISIS!#REF!</definedName>
    <definedName name="T68MH" localSheetId="35">[6]ANALISIS!#REF!</definedName>
    <definedName name="T68MH" localSheetId="36">[6]ANALISIS!#REF!</definedName>
    <definedName name="T68MH">[6]ANALISIS!#REF!</definedName>
    <definedName name="T69MD" localSheetId="34">[6]ANALISIS!#REF!</definedName>
    <definedName name="T69MD" localSheetId="35">[6]ANALISIS!#REF!</definedName>
    <definedName name="T69MD" localSheetId="36">[6]ANALISIS!#REF!</definedName>
    <definedName name="T69MD">[6]ANALISIS!#REF!</definedName>
    <definedName name="T69MH" localSheetId="34">[6]ANALISIS!#REF!</definedName>
    <definedName name="T69MH" localSheetId="35">[6]ANALISIS!#REF!</definedName>
    <definedName name="T69MH" localSheetId="36">[6]ANALISIS!#REF!</definedName>
    <definedName name="T69MH">[6]ANALISIS!#REF!</definedName>
    <definedName name="T6MD" localSheetId="34">[6]ANALISIS!#REF!</definedName>
    <definedName name="T6MD" localSheetId="35">[6]ANALISIS!#REF!</definedName>
    <definedName name="T6MD" localSheetId="36">[6]ANALISIS!#REF!</definedName>
    <definedName name="T6MD">[6]ANALISIS!#REF!</definedName>
    <definedName name="T6MH" localSheetId="34">[6]ANALISIS!#REF!</definedName>
    <definedName name="T6MH" localSheetId="35">[6]ANALISIS!#REF!</definedName>
    <definedName name="T6MH" localSheetId="36">[6]ANALISIS!#REF!</definedName>
    <definedName name="T6MH">[6]ANALISIS!#REF!</definedName>
    <definedName name="T72MD" localSheetId="34">[6]ANALISIS!#REF!</definedName>
    <definedName name="T72MD" localSheetId="35">[6]ANALISIS!#REF!</definedName>
    <definedName name="T72MD" localSheetId="36">[6]ANALISIS!#REF!</definedName>
    <definedName name="T72MD">[6]ANALISIS!#REF!</definedName>
    <definedName name="T72MH" localSheetId="34">[6]ANALISIS!#REF!</definedName>
    <definedName name="T72MH" localSheetId="35">[6]ANALISIS!#REF!</definedName>
    <definedName name="T72MH" localSheetId="36">[6]ANALISIS!#REF!</definedName>
    <definedName name="T72MH">[6]ANALISIS!#REF!</definedName>
    <definedName name="T73MD" localSheetId="34">[6]ANALISIS!#REF!</definedName>
    <definedName name="T73MD" localSheetId="35">[6]ANALISIS!#REF!</definedName>
    <definedName name="T73MD" localSheetId="36">[6]ANALISIS!#REF!</definedName>
    <definedName name="T73MD">[6]ANALISIS!#REF!</definedName>
    <definedName name="T73MH" localSheetId="34">[6]ANALISIS!#REF!</definedName>
    <definedName name="T73MH" localSheetId="35">[6]ANALISIS!#REF!</definedName>
    <definedName name="T73MH" localSheetId="36">[6]ANALISIS!#REF!</definedName>
    <definedName name="T73MH">[6]ANALISIS!#REF!</definedName>
    <definedName name="T74MD" localSheetId="34">[6]ANALISIS!#REF!</definedName>
    <definedName name="T74MD" localSheetId="35">[6]ANALISIS!#REF!</definedName>
    <definedName name="T74MD" localSheetId="36">[6]ANALISIS!#REF!</definedName>
    <definedName name="T74MD">[6]ANALISIS!#REF!</definedName>
    <definedName name="T74MH" localSheetId="34">[6]ANALISIS!#REF!</definedName>
    <definedName name="T74MH" localSheetId="35">[6]ANALISIS!#REF!</definedName>
    <definedName name="T74MH" localSheetId="36">[6]ANALISIS!#REF!</definedName>
    <definedName name="T74MH">[6]ANALISIS!#REF!</definedName>
    <definedName name="T75MD" localSheetId="34">[6]ANALISIS!#REF!</definedName>
    <definedName name="T75MD" localSheetId="35">[6]ANALISIS!#REF!</definedName>
    <definedName name="T75MD" localSheetId="36">[6]ANALISIS!#REF!</definedName>
    <definedName name="T75MD">[6]ANALISIS!#REF!</definedName>
    <definedName name="T75MH" localSheetId="34">[6]ANALISIS!#REF!</definedName>
    <definedName name="T75MH" localSheetId="35">[6]ANALISIS!#REF!</definedName>
    <definedName name="T75MH" localSheetId="36">[6]ANALISIS!#REF!</definedName>
    <definedName name="T75MH">[6]ANALISIS!#REF!</definedName>
    <definedName name="T77MD" localSheetId="34">[6]ANALISIS!#REF!</definedName>
    <definedName name="T77MD" localSheetId="35">[6]ANALISIS!#REF!</definedName>
    <definedName name="T77MD" localSheetId="36">[6]ANALISIS!#REF!</definedName>
    <definedName name="T77MD">[6]ANALISIS!#REF!</definedName>
    <definedName name="T77MH" localSheetId="34">[6]ANALISIS!#REF!</definedName>
    <definedName name="T77MH" localSheetId="35">[6]ANALISIS!#REF!</definedName>
    <definedName name="T77MH" localSheetId="36">[6]ANALISIS!#REF!</definedName>
    <definedName name="T77MH">[6]ANALISIS!#REF!</definedName>
    <definedName name="T78MD" localSheetId="34">[6]ANALISIS!#REF!</definedName>
    <definedName name="T78MD" localSheetId="35">[6]ANALISIS!#REF!</definedName>
    <definedName name="T78MD" localSheetId="36">[6]ANALISIS!#REF!</definedName>
    <definedName name="T78MD">[6]ANALISIS!#REF!</definedName>
    <definedName name="T78MH" localSheetId="34">[6]ANALISIS!#REF!</definedName>
    <definedName name="T78MH" localSheetId="35">[6]ANALISIS!#REF!</definedName>
    <definedName name="T78MH" localSheetId="36">[6]ANALISIS!#REF!</definedName>
    <definedName name="T78MH">[6]ANALISIS!#REF!</definedName>
    <definedName name="T79MD" localSheetId="34">[6]ANALISIS!#REF!</definedName>
    <definedName name="T79MD" localSheetId="35">[6]ANALISIS!#REF!</definedName>
    <definedName name="T79MD" localSheetId="36">[6]ANALISIS!#REF!</definedName>
    <definedName name="T79MD">[6]ANALISIS!#REF!</definedName>
    <definedName name="T79MH" localSheetId="34">[6]ANALISIS!#REF!</definedName>
    <definedName name="T79MH" localSheetId="35">[6]ANALISIS!#REF!</definedName>
    <definedName name="T79MH" localSheetId="36">[6]ANALISIS!#REF!</definedName>
    <definedName name="T79MH">[6]ANALISIS!#REF!</definedName>
    <definedName name="T7MD" localSheetId="34">[6]ANALISIS!#REF!</definedName>
    <definedName name="T7MD" localSheetId="35">[6]ANALISIS!#REF!</definedName>
    <definedName name="T7MD" localSheetId="36">[6]ANALISIS!#REF!</definedName>
    <definedName name="T7MD">[6]ANALISIS!#REF!</definedName>
    <definedName name="T7MH" localSheetId="34">[6]ANALISIS!#REF!</definedName>
    <definedName name="T7MH" localSheetId="35">[6]ANALISIS!#REF!</definedName>
    <definedName name="T7MH" localSheetId="36">[6]ANALISIS!#REF!</definedName>
    <definedName name="T7MH">[6]ANALISIS!#REF!</definedName>
    <definedName name="T80MD" localSheetId="34">[6]ANALISIS!#REF!</definedName>
    <definedName name="T80MD" localSheetId="35">[6]ANALISIS!#REF!</definedName>
    <definedName name="T80MD" localSheetId="36">[6]ANALISIS!#REF!</definedName>
    <definedName name="T80MD">[6]ANALISIS!#REF!</definedName>
    <definedName name="T80MH" localSheetId="34">[6]ANALISIS!#REF!</definedName>
    <definedName name="T80MH" localSheetId="35">[6]ANALISIS!#REF!</definedName>
    <definedName name="T80MH" localSheetId="36">[6]ANALISIS!#REF!</definedName>
    <definedName name="T80MH">[6]ANALISIS!#REF!</definedName>
    <definedName name="T81MD" localSheetId="34">[6]ANALISIS!#REF!</definedName>
    <definedName name="T81MD" localSheetId="35">[6]ANALISIS!#REF!</definedName>
    <definedName name="T81MD" localSheetId="36">[6]ANALISIS!#REF!</definedName>
    <definedName name="T81MD">[6]ANALISIS!#REF!</definedName>
    <definedName name="T81MH" localSheetId="34">[6]ANALISIS!#REF!</definedName>
    <definedName name="T81MH" localSheetId="35">[6]ANALISIS!#REF!</definedName>
    <definedName name="T81MH" localSheetId="36">[6]ANALISIS!#REF!</definedName>
    <definedName name="T81MH">[6]ANALISIS!#REF!</definedName>
    <definedName name="T82MD" localSheetId="34">[6]ANALISIS!#REF!</definedName>
    <definedName name="T82MD" localSheetId="35">[6]ANALISIS!#REF!</definedName>
    <definedName name="T82MD" localSheetId="36">[6]ANALISIS!#REF!</definedName>
    <definedName name="T82MD">[6]ANALISIS!#REF!</definedName>
    <definedName name="T82MH" localSheetId="34">[6]ANALISIS!#REF!</definedName>
    <definedName name="T82MH" localSheetId="35">[6]ANALISIS!#REF!</definedName>
    <definedName name="T82MH" localSheetId="36">[6]ANALISIS!#REF!</definedName>
    <definedName name="T82MH">[6]ANALISIS!#REF!</definedName>
    <definedName name="T83MD" localSheetId="34">[6]ANALISIS!#REF!</definedName>
    <definedName name="T83MD" localSheetId="35">[6]ANALISIS!#REF!</definedName>
    <definedName name="T83MD" localSheetId="36">[6]ANALISIS!#REF!</definedName>
    <definedName name="T83MD">[6]ANALISIS!#REF!</definedName>
    <definedName name="T83MH" localSheetId="34">[6]ANALISIS!#REF!</definedName>
    <definedName name="T83MH" localSheetId="35">[6]ANALISIS!#REF!</definedName>
    <definedName name="T83MH" localSheetId="36">[6]ANALISIS!#REF!</definedName>
    <definedName name="T83MH">[6]ANALISIS!#REF!</definedName>
    <definedName name="T84MD" localSheetId="34">[6]ANALISIS!#REF!</definedName>
    <definedName name="T84MD" localSheetId="35">[6]ANALISIS!#REF!</definedName>
    <definedName name="T84MD" localSheetId="36">[6]ANALISIS!#REF!</definedName>
    <definedName name="T84MD">[6]ANALISIS!#REF!</definedName>
    <definedName name="T84MH" localSheetId="34">[6]ANALISIS!#REF!</definedName>
    <definedName name="T84MH" localSheetId="35">[6]ANALISIS!#REF!</definedName>
    <definedName name="T84MH" localSheetId="36">[6]ANALISIS!#REF!</definedName>
    <definedName name="T84MH">[6]ANALISIS!#REF!</definedName>
    <definedName name="T86MD" localSheetId="34">[6]ANALISIS!#REF!</definedName>
    <definedName name="T86MD" localSheetId="35">[6]ANALISIS!#REF!</definedName>
    <definedName name="T86MD" localSheetId="36">[6]ANALISIS!#REF!</definedName>
    <definedName name="T86MD">[6]ANALISIS!#REF!</definedName>
    <definedName name="T86MH" localSheetId="34">[6]ANALISIS!#REF!</definedName>
    <definedName name="T86MH" localSheetId="35">[6]ANALISIS!#REF!</definedName>
    <definedName name="T86MH" localSheetId="36">[6]ANALISIS!#REF!</definedName>
    <definedName name="T86MH">[6]ANALISIS!#REF!</definedName>
    <definedName name="T89MD" localSheetId="34">[6]ANALISIS!#REF!</definedName>
    <definedName name="T89MD" localSheetId="35">[6]ANALISIS!#REF!</definedName>
    <definedName name="T89MD" localSheetId="36">[6]ANALISIS!#REF!</definedName>
    <definedName name="T89MD">[6]ANALISIS!#REF!</definedName>
    <definedName name="T91MD" localSheetId="34">[6]ANALISIS!#REF!</definedName>
    <definedName name="T91MD" localSheetId="35">[6]ANALISIS!#REF!</definedName>
    <definedName name="T91MD" localSheetId="36">[6]ANALISIS!#REF!</definedName>
    <definedName name="T91MD">[6]ANALISIS!#REF!</definedName>
    <definedName name="T91MH" localSheetId="34">[6]ANALISIS!#REF!</definedName>
    <definedName name="T91MH" localSheetId="35">[6]ANALISIS!#REF!</definedName>
    <definedName name="T91MH" localSheetId="36">[6]ANALISIS!#REF!</definedName>
    <definedName name="T91MH">[6]ANALISIS!#REF!</definedName>
    <definedName name="T92MD" localSheetId="34">[6]ANALISIS!#REF!</definedName>
    <definedName name="T92MD" localSheetId="35">[6]ANALISIS!#REF!</definedName>
    <definedName name="T92MD" localSheetId="36">[6]ANALISIS!#REF!</definedName>
    <definedName name="T92MD">[6]ANALISIS!#REF!</definedName>
    <definedName name="T92MH" localSheetId="34">[6]ANALISIS!#REF!</definedName>
    <definedName name="T92MH" localSheetId="35">[6]ANALISIS!#REF!</definedName>
    <definedName name="T92MH" localSheetId="36">[6]ANALISIS!#REF!</definedName>
    <definedName name="T92MH">[6]ANALISIS!#REF!</definedName>
    <definedName name="T94MD" localSheetId="34">[6]ANALISIS!#REF!</definedName>
    <definedName name="T94MD" localSheetId="35">[6]ANALISIS!#REF!</definedName>
    <definedName name="T94MD" localSheetId="36">[6]ANALISIS!#REF!</definedName>
    <definedName name="T94MD">[6]ANALISIS!#REF!</definedName>
    <definedName name="T94MH" localSheetId="34">[6]ANALISIS!#REF!</definedName>
    <definedName name="T94MH" localSheetId="35">[6]ANALISIS!#REF!</definedName>
    <definedName name="T94MH" localSheetId="36">[6]ANALISIS!#REF!</definedName>
    <definedName name="T94MH">[6]ANALISIS!#REF!</definedName>
    <definedName name="T95MD" localSheetId="34">[6]ANALISIS!#REF!</definedName>
    <definedName name="T95MD" localSheetId="35">[6]ANALISIS!#REF!</definedName>
    <definedName name="T95MD" localSheetId="36">[6]ANALISIS!#REF!</definedName>
    <definedName name="T95MD">[6]ANALISIS!#REF!</definedName>
    <definedName name="T95MH" localSheetId="34">[6]ANALISIS!#REF!</definedName>
    <definedName name="T95MH" localSheetId="35">[6]ANALISIS!#REF!</definedName>
    <definedName name="T95MH" localSheetId="36">[6]ANALISIS!#REF!</definedName>
    <definedName name="T95MH">[6]ANALISIS!#REF!</definedName>
    <definedName name="T9MD" localSheetId="34">[6]ANALISIS!#REF!</definedName>
    <definedName name="T9MD" localSheetId="35">[6]ANALISIS!#REF!</definedName>
    <definedName name="T9MD" localSheetId="36">[6]ANALISIS!#REF!</definedName>
    <definedName name="T9MD">[6]ANALISIS!#REF!</definedName>
    <definedName name="T9MH" localSheetId="34">[6]ANALISIS!#REF!</definedName>
    <definedName name="T9MH" localSheetId="35">[6]ANALISIS!#REF!</definedName>
    <definedName name="T9MH" localSheetId="36">[6]ANALISIS!#REF!</definedName>
    <definedName name="T9MH">[6]ANALISIS!#REF!</definedName>
    <definedName name="tabla2">#REF!</definedName>
    <definedName name="TACO15AMP">[13]Materiales!$C$44</definedName>
    <definedName name="TANQUE">#REF!</definedName>
    <definedName name="TANQUES">#REF!</definedName>
    <definedName name="TB" localSheetId="34">'[27]CIRCUITOS CODENSA'!#REF!</definedName>
    <definedName name="TB" localSheetId="35">'[27]CIRCUITOS CODENSA'!#REF!</definedName>
    <definedName name="TB" localSheetId="36">'[27]CIRCUITOS CODENSA'!#REF!</definedName>
    <definedName name="TB">'[27]CIRCUITOS CODENSA'!#REF!</definedName>
    <definedName name="tdy" hidden="1">{"TAB1",#N/A,TRUE,"GENERAL";"TAB2",#N/A,TRUE,"GENERAL";"TAB3",#N/A,TRUE,"GENERAL";"TAB4",#N/A,TRUE,"GENERAL";"TAB5",#N/A,TRUE,"GENERAL"}</definedName>
    <definedName name="TE" localSheetId="34">'[27]CIRCUITOS CODENSA'!#REF!</definedName>
    <definedName name="TE" localSheetId="35">'[27]CIRCUITOS CODENSA'!#REF!</definedName>
    <definedName name="TE" localSheetId="36">'[27]CIRCUITOS CODENSA'!#REF!</definedName>
    <definedName name="TE">'[27]CIRCUITOS CODENSA'!#REF!</definedName>
    <definedName name="Tecnico">#REF!</definedName>
    <definedName name="TEE0.5">[13]Materiales!$C$45</definedName>
    <definedName name="TEE0.75">[13]Materiales!$C$46</definedName>
    <definedName name="TEESANIT2">[13]Materiales!$C$47</definedName>
    <definedName name="TEESANIT4X2">[13]Materiales!$C$48</definedName>
    <definedName name="terr">'[72]Cant. Adxn 1'!$C$2:$D$149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TGT" localSheetId="2">Scheduled_Payment+Extra_Payment</definedName>
    <definedName name="TGTGT" localSheetId="3">Scheduled_Payment+Extra_Payment</definedName>
    <definedName name="TGTGT" localSheetId="4">Scheduled_Payment+Extra_Payment</definedName>
    <definedName name="TGTGT" localSheetId="5">Scheduled_Payment+Extra_Payment</definedName>
    <definedName name="TGTGT" localSheetId="6">Scheduled_Payment+Extra_Payment</definedName>
    <definedName name="TGTGT" localSheetId="7">Scheduled_Payment+Extra_Payment</definedName>
    <definedName name="TGTGT" localSheetId="8">Scheduled_Payment+Extra_Payment</definedName>
    <definedName name="TGTGT" localSheetId="9">Scheduled_Payment+Extra_Payment</definedName>
    <definedName name="TGTGT" localSheetId="10">Scheduled_Payment+Extra_Payment</definedName>
    <definedName name="TGTGT" localSheetId="11">Scheduled_Payment+Extra_Payment</definedName>
    <definedName name="TGTGT" localSheetId="12">Scheduled_Payment+Extra_Payment</definedName>
    <definedName name="TGTGT" localSheetId="13">Scheduled_Payment+Extra_Payment</definedName>
    <definedName name="TGTGT" localSheetId="14">Scheduled_Payment+Extra_Payment</definedName>
    <definedName name="TGTGT" localSheetId="15">Scheduled_Payment+Extra_Payment</definedName>
    <definedName name="TGTGT" localSheetId="16">Scheduled_Payment+Extra_Payment</definedName>
    <definedName name="TGTGT" localSheetId="17">Scheduled_Payment+Extra_Payment</definedName>
    <definedName name="TGTGT" localSheetId="18">Scheduled_Payment+Extra_Payment</definedName>
    <definedName name="TGTGT" localSheetId="19">Scheduled_Payment+Extra_Payment</definedName>
    <definedName name="TGTGT" localSheetId="20">Scheduled_Payment+Extra_Payment</definedName>
    <definedName name="TGTGT" localSheetId="21">Scheduled_Payment+Extra_Payment</definedName>
    <definedName name="TGTGT" localSheetId="22">Scheduled_Payment+Extra_Payment</definedName>
    <definedName name="TGTGT" localSheetId="23">Scheduled_Payment+Extra_Payment</definedName>
    <definedName name="TGTGT" localSheetId="24">Scheduled_Payment+Extra_Payment</definedName>
    <definedName name="TGTGT" localSheetId="25">Scheduled_Payment+Extra_Payment</definedName>
    <definedName name="TGTGT" localSheetId="26">Scheduled_Payment+Extra_Payment</definedName>
    <definedName name="TGTGT" localSheetId="27">Scheduled_Payment+Extra_Payment</definedName>
    <definedName name="TGTGT" localSheetId="28">Scheduled_Payment+Extra_Payment</definedName>
    <definedName name="TGTGT" localSheetId="29">Scheduled_Payment+Extra_Payment</definedName>
    <definedName name="TGTGT" localSheetId="30">Scheduled_Payment+Extra_Payment</definedName>
    <definedName name="TGTGT" localSheetId="39">Scheduled_Payment+Extra_Payment</definedName>
    <definedName name="TGTGT" localSheetId="40">Scheduled_Payment+Extra_Payment</definedName>
    <definedName name="TGTGT" localSheetId="41">Scheduled_Payment+Extra_Payment</definedName>
    <definedName name="TGTGT" localSheetId="42">Scheduled_Payment+Extra_Payment</definedName>
    <definedName name="TGTGT" localSheetId="43">Scheduled_Payment+Extra_Payment</definedName>
    <definedName name="TGTGT" localSheetId="44">Scheduled_Payment+Extra_Payment</definedName>
    <definedName name="TGTGT" localSheetId="45">Scheduled_Payment+Extra_Payment</definedName>
    <definedName name="TGTGT" localSheetId="47">Scheduled_Payment+Extra_Payment</definedName>
    <definedName name="TGTGT" localSheetId="48">Scheduled_Payment+Extra_Payment</definedName>
    <definedName name="TGTGT" localSheetId="49">Scheduled_Payment+Extra_Payment</definedName>
    <definedName name="TGTGT" localSheetId="46">Scheduled_Payment+Extra_Payment</definedName>
    <definedName name="TGTGT" localSheetId="50">Scheduled_Payment+Extra_Payment</definedName>
    <definedName name="TGTGT" localSheetId="51">Scheduled_Payment+Extra_Payment</definedName>
    <definedName name="TGTGT" localSheetId="52">Scheduled_Payment+Extra_Payment</definedName>
    <definedName name="TGTGT" localSheetId="53">Scheduled_Payment+Extra_Payment</definedName>
    <definedName name="TGTGT" localSheetId="54">Scheduled_Payment+Extra_Payment</definedName>
    <definedName name="TGTGT" localSheetId="55">Scheduled_Payment+Extra_Payment</definedName>
    <definedName name="TGTGT" localSheetId="56">Scheduled_Payment+Extra_Payment</definedName>
    <definedName name="TGTGT" localSheetId="57">Scheduled_Payment+Extra_Payment</definedName>
    <definedName name="TGTGT" localSheetId="58">Scheduled_Payment+Extra_Payment</definedName>
    <definedName name="TGTGT" localSheetId="59">Scheduled_Payment+Extra_Payment</definedName>
    <definedName name="TGTGT" localSheetId="60">Scheduled_Payment+Extra_Payment</definedName>
    <definedName name="TGTGT" localSheetId="61">Scheduled_Payment+Extra_Payment</definedName>
    <definedName name="TGTGT" localSheetId="62">Scheduled_Payment+Extra_Payment</definedName>
    <definedName name="TGTGT" localSheetId="63">Scheduled_Payment+Extra_Payment</definedName>
    <definedName name="TGTGT" localSheetId="64">Scheduled_Payment+Extra_Payment</definedName>
    <definedName name="TGTGT" localSheetId="65">Scheduled_Payment+Extra_Payment</definedName>
    <definedName name="TGTGT" localSheetId="66">Scheduled_Payment+Extra_Payment</definedName>
    <definedName name="TGTGT" localSheetId="67">Scheduled_Payment+Extra_Payment</definedName>
    <definedName name="TGTGT" localSheetId="68">Scheduled_Payment+Extra_Payment</definedName>
    <definedName name="TGTGT" localSheetId="69">Scheduled_Payment+Extra_Payment</definedName>
    <definedName name="TGTGT" localSheetId="35">Scheduled_Payment+Extra_Payment</definedName>
    <definedName name="TGTGT" localSheetId="36">Scheduled_Payment+Extra_Payment</definedName>
    <definedName name="TGTGT">Scheduled_Payment+Extra_Payment</definedName>
    <definedName name="TGTT" localSheetId="2">Scheduled_Payment+Extra_Payment</definedName>
    <definedName name="TGTT" localSheetId="3">Scheduled_Payment+Extra_Payment</definedName>
    <definedName name="TGTT" localSheetId="4">Scheduled_Payment+Extra_Payment</definedName>
    <definedName name="TGTT" localSheetId="5">Scheduled_Payment+Extra_Payment</definedName>
    <definedName name="TGTT" localSheetId="6">Scheduled_Payment+Extra_Payment</definedName>
    <definedName name="TGTT" localSheetId="7">Scheduled_Payment+Extra_Payment</definedName>
    <definedName name="TGTT" localSheetId="8">Scheduled_Payment+Extra_Payment</definedName>
    <definedName name="TGTT" localSheetId="9">Scheduled_Payment+Extra_Payment</definedName>
    <definedName name="TGTT" localSheetId="10">Scheduled_Payment+Extra_Payment</definedName>
    <definedName name="TGTT" localSheetId="11">Scheduled_Payment+Extra_Payment</definedName>
    <definedName name="TGTT" localSheetId="12">Scheduled_Payment+Extra_Payment</definedName>
    <definedName name="TGTT" localSheetId="13">Scheduled_Payment+Extra_Payment</definedName>
    <definedName name="TGTT" localSheetId="14">Scheduled_Payment+Extra_Payment</definedName>
    <definedName name="TGTT" localSheetId="15">Scheduled_Payment+Extra_Payment</definedName>
    <definedName name="TGTT" localSheetId="16">Scheduled_Payment+Extra_Payment</definedName>
    <definedName name="TGTT" localSheetId="17">Scheduled_Payment+Extra_Payment</definedName>
    <definedName name="TGTT" localSheetId="18">Scheduled_Payment+Extra_Payment</definedName>
    <definedName name="TGTT" localSheetId="19">Scheduled_Payment+Extra_Payment</definedName>
    <definedName name="TGTT" localSheetId="20">Scheduled_Payment+Extra_Payment</definedName>
    <definedName name="TGTT" localSheetId="21">Scheduled_Payment+Extra_Payment</definedName>
    <definedName name="TGTT" localSheetId="22">Scheduled_Payment+Extra_Payment</definedName>
    <definedName name="TGTT" localSheetId="23">Scheduled_Payment+Extra_Payment</definedName>
    <definedName name="TGTT" localSheetId="24">Scheduled_Payment+Extra_Payment</definedName>
    <definedName name="TGTT" localSheetId="25">Scheduled_Payment+Extra_Payment</definedName>
    <definedName name="TGTT" localSheetId="26">Scheduled_Payment+Extra_Payment</definedName>
    <definedName name="TGTT" localSheetId="27">Scheduled_Payment+Extra_Payment</definedName>
    <definedName name="TGTT" localSheetId="28">Scheduled_Payment+Extra_Payment</definedName>
    <definedName name="TGTT" localSheetId="29">Scheduled_Payment+Extra_Payment</definedName>
    <definedName name="TGTT" localSheetId="30">Scheduled_Payment+Extra_Payment</definedName>
    <definedName name="TGTT" localSheetId="39">Scheduled_Payment+Extra_Payment</definedName>
    <definedName name="TGTT" localSheetId="40">Scheduled_Payment+Extra_Payment</definedName>
    <definedName name="TGTT" localSheetId="41">Scheduled_Payment+Extra_Payment</definedName>
    <definedName name="TGTT" localSheetId="42">Scheduled_Payment+Extra_Payment</definedName>
    <definedName name="TGTT" localSheetId="43">Scheduled_Payment+Extra_Payment</definedName>
    <definedName name="TGTT" localSheetId="44">Scheduled_Payment+Extra_Payment</definedName>
    <definedName name="TGTT" localSheetId="45">Scheduled_Payment+Extra_Payment</definedName>
    <definedName name="TGTT" localSheetId="47">Scheduled_Payment+Extra_Payment</definedName>
    <definedName name="TGTT" localSheetId="48">Scheduled_Payment+Extra_Payment</definedName>
    <definedName name="TGTT" localSheetId="49">Scheduled_Payment+Extra_Payment</definedName>
    <definedName name="TGTT" localSheetId="46">Scheduled_Payment+Extra_Payment</definedName>
    <definedName name="TGTT" localSheetId="50">Scheduled_Payment+Extra_Payment</definedName>
    <definedName name="TGTT" localSheetId="51">Scheduled_Payment+Extra_Payment</definedName>
    <definedName name="TGTT" localSheetId="52">Scheduled_Payment+Extra_Payment</definedName>
    <definedName name="TGTT" localSheetId="53">Scheduled_Payment+Extra_Payment</definedName>
    <definedName name="TGTT" localSheetId="54">Scheduled_Payment+Extra_Payment</definedName>
    <definedName name="TGTT" localSheetId="55">Scheduled_Payment+Extra_Payment</definedName>
    <definedName name="TGTT" localSheetId="56">Scheduled_Payment+Extra_Payment</definedName>
    <definedName name="TGTT" localSheetId="57">Scheduled_Payment+Extra_Payment</definedName>
    <definedName name="TGTT" localSheetId="58">Scheduled_Payment+Extra_Payment</definedName>
    <definedName name="TGTT" localSheetId="59">Scheduled_Payment+Extra_Payment</definedName>
    <definedName name="TGTT" localSheetId="60">Scheduled_Payment+Extra_Payment</definedName>
    <definedName name="TGTT" localSheetId="61">Scheduled_Payment+Extra_Payment</definedName>
    <definedName name="TGTT" localSheetId="62">Scheduled_Payment+Extra_Payment</definedName>
    <definedName name="TGTT" localSheetId="63">Scheduled_Payment+Extra_Payment</definedName>
    <definedName name="TGTT" localSheetId="64">Scheduled_Payment+Extra_Payment</definedName>
    <definedName name="TGTT" localSheetId="65">Scheduled_Payment+Extra_Payment</definedName>
    <definedName name="TGTT" localSheetId="66">Scheduled_Payment+Extra_Payment</definedName>
    <definedName name="TGTT" localSheetId="67">Scheduled_Payment+Extra_Payment</definedName>
    <definedName name="TGTT" localSheetId="68">Scheduled_Payment+Extra_Payment</definedName>
    <definedName name="TGTT" localSheetId="69">Scheduled_Payment+Extra_Payment</definedName>
    <definedName name="TGTT" localSheetId="35">Scheduled_Payment+Extra_Payment</definedName>
    <definedName name="TGTT" localSheetId="36">Scheduled_Payment+Extra_Payment</definedName>
    <definedName name="TGTT">Scheduled_Payment+Extra_Payment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">#REF!</definedName>
    <definedName name="TIPO_DE_VIA">'[73]TIPO DE VIA'!$A$2:$P$1000</definedName>
    <definedName name="Tipo_Via">[74]Sanitario!$F$4:$F$11</definedName>
    <definedName name="TipoCosteo">#REF!</definedName>
    <definedName name="TipoCosteoNivelRiesgo">#REF!</definedName>
    <definedName name="TIPOS">[75]CLASIFICACION!$B$2:$B$21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tu">#REF!</definedName>
    <definedName name="titu2">#REF!</definedName>
    <definedName name="_xlnm.Print_Titles" localSheetId="38">'APU CAP 1 ITEM-1.1'!$1:$3</definedName>
    <definedName name="_xlnm.Print_Titles" localSheetId="39">'APU CAP 1 ITEM-1.2'!$1:$3</definedName>
    <definedName name="_xlnm.Print_Titles" localSheetId="40">'APU CAP 1 ITEM-1.4'!$1:$3</definedName>
    <definedName name="_xlnm.Print_Titles" localSheetId="41">'APU CAP 1 ITEM-1.5'!$1:$3</definedName>
    <definedName name="_xlnm.Print_Titles" localSheetId="42">'APU CAP 1 ITEM-1.6'!$1:$3</definedName>
    <definedName name="_xlnm.Print_Titles" localSheetId="43">'APU CAP 2 ITEM- 2.1'!$1:$3</definedName>
    <definedName name="_xlnm.Print_Titles" localSheetId="44">'APU CAP 2 ITEM- 2.2'!$1:$3</definedName>
    <definedName name="_xlnm.Print_Titles" localSheetId="45">'APU CAP 2 ITEM- 2.3'!$1:$3</definedName>
    <definedName name="_xlnm.Print_Titles" localSheetId="47">'APU CAP 2 ITEM- 2.4'!$1:$3</definedName>
    <definedName name="_xlnm.Print_Titles" localSheetId="48">'APU CAP 2 ITEM- 2.5'!$1:$3</definedName>
    <definedName name="_xlnm.Print_Titles" localSheetId="49">'APU CAP 2 ITEM- 2.6'!$1:$3</definedName>
    <definedName name="_xlnm.Print_Titles" localSheetId="46">'APU CAP 3 ITEM- 3.1'!$1:$3</definedName>
    <definedName name="_xlnm.Print_Titles" localSheetId="50">'APU CAP 3 ITEM- 3.2'!$1:$3</definedName>
    <definedName name="_xlnm.Print_Titles" localSheetId="51">'APU CAP 3 ITEM- 3.3'!$1:$3</definedName>
    <definedName name="_xlnm.Print_Titles" localSheetId="52">'APU CAP 3 ITEM- 3.4'!$1:$3</definedName>
    <definedName name="_xlnm.Print_Titles" localSheetId="53">'APU CAP 3 ITEM- 3.5'!$1:$3</definedName>
    <definedName name="_xlnm.Print_Titles" localSheetId="54">'APU CAP 3 ITEM- 3.6'!$1:$3</definedName>
    <definedName name="_xlnm.Print_Titles" localSheetId="55">'APU CAP 4 ITEM- 4.2'!$1:$3</definedName>
    <definedName name="_xlnm.Print_Titles" localSheetId="56">'APU CAP 4 ITEM- 4.5'!$1:$3</definedName>
    <definedName name="_xlnm.Print_Titles" localSheetId="57">'APU CAP 4 ITEM- 4.6'!$1:$3</definedName>
    <definedName name="_xlnm.Print_Titles" localSheetId="58">'APU CAP 5 ITEM- 5.1'!$1:$3</definedName>
    <definedName name="_xlnm.Print_Titles" localSheetId="59">'APU CAP 5 ITEM- 5.2'!$1:$3</definedName>
    <definedName name="_xlnm.Print_Titles" localSheetId="60">'APU CAP 5 ITEM- 5.3'!$1:$3</definedName>
    <definedName name="_xlnm.Print_Titles" localSheetId="61">'APU CAP 5 ITEM- 5.4'!$1:$3</definedName>
    <definedName name="_xlnm.Print_Titles" localSheetId="62">'APU CAP 5 ITEM- 5.5'!$1:$3</definedName>
    <definedName name="_xlnm.Print_Titles" localSheetId="63">'APU CAP 5 ITEM- 5.6'!$1:$3</definedName>
    <definedName name="_xlnm.Print_Titles" localSheetId="64">'APU CAP 6 ITEM- 6.2'!$1:$3</definedName>
    <definedName name="_xlnm.Print_Titles" localSheetId="65">'APU CAP 6 ITEM- 6.3'!$1:$3</definedName>
    <definedName name="_xlnm.Print_Titles" localSheetId="66">'APU CAP 6 ITEM- 6.4'!$1:$3</definedName>
    <definedName name="_xlnm.Print_Titles" localSheetId="67">'APU CAP 6 ITEM- 6.5'!$1:$3</definedName>
    <definedName name="_xlnm.Print_Titles" localSheetId="68">'APU CAP 6 ITEM- 6.6'!$1:$3</definedName>
    <definedName name="_xlnm.Print_Titles" localSheetId="69">'CRONOGRAMA Y FLUJO DE INVERSION'!$3:$9</definedName>
    <definedName name="_xlnm.Print_Titles" localSheetId="34">'EQUIPOS 2026'!$1:$5</definedName>
    <definedName name="_xlnm.Print_Titles" localSheetId="33">'MANO DE OBRA'!$1:$3</definedName>
    <definedName name="_xlnm.Print_Titles" localSheetId="35">MATERIALES!$1:$5</definedName>
    <definedName name="_xlnm.Print_Titles" localSheetId="37">'MORTEROS Y CONCRETOS'!$1:$3</definedName>
    <definedName name="_xlnm.Print_Titles" localSheetId="0">'PRESUPUESTO '!$3:$9</definedName>
    <definedName name="_xlnm.Print_Titles" localSheetId="36">'TRANSPORTE 2026'!$1:$5</definedName>
    <definedName name="_xlnm.Print_Titles">#N/A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 localSheetId="8">#REF!</definedName>
    <definedName name="Títulos_a_imprimir_IM" localSheetId="9">#REF!</definedName>
    <definedName name="Títulos_a_imprimir_IM" localSheetId="10">#REF!</definedName>
    <definedName name="Títulos_a_imprimir_IM" localSheetId="11">#REF!</definedName>
    <definedName name="Títulos_a_imprimir_IM" localSheetId="12">#REF!</definedName>
    <definedName name="Títulos_a_imprimir_IM" localSheetId="13">#REF!</definedName>
    <definedName name="Títulos_a_imprimir_IM" localSheetId="14">#REF!</definedName>
    <definedName name="Títulos_a_imprimir_IM" localSheetId="15">#REF!</definedName>
    <definedName name="Títulos_a_imprimir_IM" localSheetId="16">#REF!</definedName>
    <definedName name="Títulos_a_imprimir_IM" localSheetId="17">#REF!</definedName>
    <definedName name="Títulos_a_imprimir_IM" localSheetId="18">#REF!</definedName>
    <definedName name="Títulos_a_imprimir_IM" localSheetId="19">#REF!</definedName>
    <definedName name="Títulos_a_imprimir_IM" localSheetId="20">#REF!</definedName>
    <definedName name="Títulos_a_imprimir_IM" localSheetId="21">#REF!</definedName>
    <definedName name="Títulos_a_imprimir_IM" localSheetId="22">#REF!</definedName>
    <definedName name="Títulos_a_imprimir_IM" localSheetId="23">#REF!</definedName>
    <definedName name="Títulos_a_imprimir_IM" localSheetId="24">#REF!</definedName>
    <definedName name="Títulos_a_imprimir_IM" localSheetId="25">#REF!</definedName>
    <definedName name="Títulos_a_imprimir_IM" localSheetId="26">#REF!</definedName>
    <definedName name="Títulos_a_imprimir_IM" localSheetId="27">#REF!</definedName>
    <definedName name="Títulos_a_imprimir_IM" localSheetId="28">#REF!</definedName>
    <definedName name="Títulos_a_imprimir_IM" localSheetId="29">#REF!</definedName>
    <definedName name="Títulos_a_imprimir_IM" localSheetId="30">#REF!</definedName>
    <definedName name="Títulos_a_imprimir_IM">#REF!</definedName>
    <definedName name="TJK">#REF!</definedName>
    <definedName name="TO" localSheetId="34">'[27]CIRCUITOS CODENSA'!#REF!</definedName>
    <definedName name="TO" localSheetId="35">'[27]CIRCUITOS CODENSA'!#REF!</definedName>
    <definedName name="TO" localSheetId="36">'[27]CIRCUITOS CODENSA'!#REF!</definedName>
    <definedName name="TO">'[27]CIRCUITOS CODENSA'!#REF!</definedName>
    <definedName name="TOMACORRIENTE">[13]Materiales!$C$51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.EQ" localSheetId="34">#REF!</definedName>
    <definedName name="TOT.EQ" localSheetId="35">#REF!</definedName>
    <definedName name="TOT.EQ" localSheetId="36">#REF!</definedName>
    <definedName name="TOT.EQ">#REF!</definedName>
    <definedName name="TOT.MATERIAL" localSheetId="34">#REF!</definedName>
    <definedName name="TOT.MATERIAL" localSheetId="35">#REF!</definedName>
    <definedName name="TOT.MATERIAL" localSheetId="36">#REF!</definedName>
    <definedName name="TOT.MATERIAL">#REF!</definedName>
    <definedName name="TOTAL" localSheetId="34">#REF!</definedName>
    <definedName name="TOTAL" localSheetId="35">#REF!</definedName>
    <definedName name="TOTAL" localSheetId="36">#REF!</definedName>
    <definedName name="TOTAL">#REF!</definedName>
    <definedName name="Total_Interest">#REF!</definedName>
    <definedName name="Total_Kilometro_típico_aereo_11.4_kV" localSheetId="34">'[76]c2.5y2.6'!#REF!</definedName>
    <definedName name="Total_Kilometro_típico_aereo_11.4_kV" localSheetId="35">'[76]c2.5y2.6'!#REF!</definedName>
    <definedName name="Total_Kilometro_típico_aereo_11.4_kV" localSheetId="36">'[76]c2.5y2.6'!#REF!</definedName>
    <definedName name="Total_Kilometro_típico_aereo_11.4_kV">'[76]c2.5y2.6'!#REF!</definedName>
    <definedName name="Total_Kilometro_típico_aereo_34.5_kV" localSheetId="34">'[76]c2.5y2.6'!#REF!</definedName>
    <definedName name="Total_Kilometro_típico_aereo_34.5_kV" localSheetId="35">'[76]c2.5y2.6'!#REF!</definedName>
    <definedName name="Total_Kilometro_típico_aereo_34.5_kV" localSheetId="36">'[76]c2.5y2.6'!#REF!</definedName>
    <definedName name="Total_Kilometro_típico_aereo_34.5_kV">'[76]c2.5y2.6'!#REF!</definedName>
    <definedName name="Total_Kilometro_típico_aereo_rural_11.4kV" localSheetId="34">'[76]c2.5y2.6'!#REF!</definedName>
    <definedName name="Total_Kilometro_típico_aereo_rural_11.4kV" localSheetId="35">'[76]c2.5y2.6'!#REF!</definedName>
    <definedName name="Total_Kilometro_típico_aereo_rural_11.4kV" localSheetId="36">'[76]c2.5y2.6'!#REF!</definedName>
    <definedName name="Total_Kilometro_típico_aereo_rural_11.4kV">'[76]c2.5y2.6'!#REF!</definedName>
    <definedName name="Total_Kilometro_típico_aereo_rural_34.5kV" localSheetId="34">'[76]c2.5y2.6'!#REF!</definedName>
    <definedName name="Total_Kilometro_típico_aereo_rural_34.5kV" localSheetId="35">'[76]c2.5y2.6'!#REF!</definedName>
    <definedName name="Total_Kilometro_típico_aereo_rural_34.5kV" localSheetId="36">'[76]c2.5y2.6'!#REF!</definedName>
    <definedName name="Total_Kilometro_típico_aereo_rural_34.5kV">'[76]c2.5y2.6'!#REF!</definedName>
    <definedName name="Total_Kilometro_típico_subterraneo_11.4_kV" localSheetId="34">'[76]c2.5y2.6'!#REF!</definedName>
    <definedName name="Total_Kilometro_típico_subterraneo_11.4_kV" localSheetId="35">'[76]c2.5y2.6'!#REF!</definedName>
    <definedName name="Total_Kilometro_típico_subterraneo_11.4_kV" localSheetId="36">'[76]c2.5y2.6'!#REF!</definedName>
    <definedName name="Total_Kilometro_típico_subterraneo_11.4_kV">'[76]c2.5y2.6'!#REF!</definedName>
    <definedName name="Total_Kilometro_típico_subterraneo_34.5_kV" localSheetId="34">'[76]c2.5y2.6'!#REF!</definedName>
    <definedName name="Total_Kilometro_típico_subterraneo_34.5_kV" localSheetId="35">'[76]c2.5y2.6'!#REF!</definedName>
    <definedName name="Total_Kilometro_típico_subterraneo_34.5_kV" localSheetId="36">'[76]c2.5y2.6'!#REF!</definedName>
    <definedName name="Total_Kilometro_típico_subterraneo_34.5_kV">'[76]c2.5y2.6'!#REF!</definedName>
    <definedName name="Total_Pay">#REF!</definedName>
    <definedName name="Total_Payment" localSheetId="2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11">Scheduled_Payment+Extra_Payment</definedName>
    <definedName name="Total_Payment" localSheetId="12">Scheduled_Payment+Extra_Payment</definedName>
    <definedName name="Total_Payment" localSheetId="13">Scheduled_Payment+Extra_Payment</definedName>
    <definedName name="Total_Payment" localSheetId="14">Scheduled_Payment+Extra_Payment</definedName>
    <definedName name="Total_Payment" localSheetId="15">Scheduled_Payment+Extra_Payment</definedName>
    <definedName name="Total_Payment" localSheetId="16">Scheduled_Payment+Extra_Payment</definedName>
    <definedName name="Total_Payment" localSheetId="17">Scheduled_Payment+Extra_Payment</definedName>
    <definedName name="Total_Payment" localSheetId="18">Scheduled_Payment+Extra_Payment</definedName>
    <definedName name="Total_Payment" localSheetId="19">Scheduled_Payment+Extra_Payment</definedName>
    <definedName name="Total_Payment" localSheetId="20">Scheduled_Payment+Extra_Payment</definedName>
    <definedName name="Total_Payment" localSheetId="21">Scheduled_Payment+Extra_Payment</definedName>
    <definedName name="Total_Payment" localSheetId="22">Scheduled_Payment+Extra_Payment</definedName>
    <definedName name="Total_Payment" localSheetId="23">Scheduled_Payment+Extra_Payment</definedName>
    <definedName name="Total_Payment" localSheetId="24">Scheduled_Payment+Extra_Payment</definedName>
    <definedName name="Total_Payment" localSheetId="25">Scheduled_Payment+Extra_Payment</definedName>
    <definedName name="Total_Payment" localSheetId="26">Scheduled_Payment+Extra_Payment</definedName>
    <definedName name="Total_Payment" localSheetId="27">Scheduled_Payment+Extra_Payment</definedName>
    <definedName name="Total_Payment" localSheetId="28">Scheduled_Payment+Extra_Payment</definedName>
    <definedName name="Total_Payment" localSheetId="29">Scheduled_Payment+Extra_Payment</definedName>
    <definedName name="Total_Payment" localSheetId="30">Scheduled_Payment+Extra_Payment</definedName>
    <definedName name="Total_Payment" localSheetId="39">Scheduled_Payment+Extra_Payment</definedName>
    <definedName name="Total_Payment" localSheetId="40">Scheduled_Payment+Extra_Payment</definedName>
    <definedName name="Total_Payment" localSheetId="41">Scheduled_Payment+Extra_Payment</definedName>
    <definedName name="Total_Payment" localSheetId="42">Scheduled_Payment+Extra_Payment</definedName>
    <definedName name="Total_Payment" localSheetId="43">Scheduled_Payment+Extra_Payment</definedName>
    <definedName name="Total_Payment" localSheetId="44">Scheduled_Payment+Extra_Payment</definedName>
    <definedName name="Total_Payment" localSheetId="45">Scheduled_Payment+Extra_Payment</definedName>
    <definedName name="Total_Payment" localSheetId="47">Scheduled_Payment+Extra_Payment</definedName>
    <definedName name="Total_Payment" localSheetId="48">Scheduled_Payment+Extra_Payment</definedName>
    <definedName name="Total_Payment" localSheetId="49">Scheduled_Payment+Extra_Payment</definedName>
    <definedName name="Total_Payment" localSheetId="46">Scheduled_Payment+Extra_Payment</definedName>
    <definedName name="Total_Payment" localSheetId="50">Scheduled_Payment+Extra_Payment</definedName>
    <definedName name="Total_Payment" localSheetId="51">Scheduled_Payment+Extra_Payment</definedName>
    <definedName name="Total_Payment" localSheetId="52">Scheduled_Payment+Extra_Payment</definedName>
    <definedName name="Total_Payment" localSheetId="53">Scheduled_Payment+Extra_Payment</definedName>
    <definedName name="Total_Payment" localSheetId="54">Scheduled_Payment+Extra_Payment</definedName>
    <definedName name="Total_Payment" localSheetId="55">Scheduled_Payment+Extra_Payment</definedName>
    <definedName name="Total_Payment" localSheetId="56">Scheduled_Payment+Extra_Payment</definedName>
    <definedName name="Total_Payment" localSheetId="57">Scheduled_Payment+Extra_Payment</definedName>
    <definedName name="Total_Payment" localSheetId="58">Scheduled_Payment+Extra_Payment</definedName>
    <definedName name="Total_Payment" localSheetId="59">Scheduled_Payment+Extra_Payment</definedName>
    <definedName name="Total_Payment" localSheetId="60">Scheduled_Payment+Extra_Payment</definedName>
    <definedName name="Total_Payment" localSheetId="61">Scheduled_Payment+Extra_Payment</definedName>
    <definedName name="Total_Payment" localSheetId="62">Scheduled_Payment+Extra_Payment</definedName>
    <definedName name="Total_Payment" localSheetId="63">Scheduled_Payment+Extra_Payment</definedName>
    <definedName name="Total_Payment" localSheetId="64">Scheduled_Payment+Extra_Payment</definedName>
    <definedName name="Total_Payment" localSheetId="65">Scheduled_Payment+Extra_Payment</definedName>
    <definedName name="Total_Payment" localSheetId="66">Scheduled_Payment+Extra_Payment</definedName>
    <definedName name="Total_Payment" localSheetId="67">Scheduled_Payment+Extra_Payment</definedName>
    <definedName name="Total_Payment" localSheetId="68">Scheduled_Payment+Extra_Payment</definedName>
    <definedName name="Total_Payment" localSheetId="69">Scheduled_Payment+Extra_Payment</definedName>
    <definedName name="Total_Payment" localSheetId="35">Scheduled_Payment+Extra_Payment</definedName>
    <definedName name="Total_Payment" localSheetId="36">Scheduled_Payment+Extra_Payment</definedName>
    <definedName name="Total_Payment">Scheduled_Payment+Extra_Payment</definedName>
    <definedName name="Total_Payment_1" localSheetId="2">Scheduled_Payment+Extra_Payment</definedName>
    <definedName name="Total_Payment_1" localSheetId="3">Scheduled_Payment+Extra_Payment</definedName>
    <definedName name="Total_Payment_1" localSheetId="4">Scheduled_Payment+Extra_Payment</definedName>
    <definedName name="Total_Payment_1" localSheetId="5">Scheduled_Payment+Extra_Payment</definedName>
    <definedName name="Total_Payment_1" localSheetId="6">Scheduled_Payment+Extra_Payment</definedName>
    <definedName name="Total_Payment_1" localSheetId="7">Scheduled_Payment+Extra_Payment</definedName>
    <definedName name="Total_Payment_1" localSheetId="8">Scheduled_Payment+Extra_Payment</definedName>
    <definedName name="Total_Payment_1" localSheetId="9">Scheduled_Payment+Extra_Payment</definedName>
    <definedName name="Total_Payment_1" localSheetId="10">Scheduled_Payment+Extra_Payment</definedName>
    <definedName name="Total_Payment_1" localSheetId="11">Scheduled_Payment+Extra_Payment</definedName>
    <definedName name="Total_Payment_1" localSheetId="12">Scheduled_Payment+Extra_Payment</definedName>
    <definedName name="Total_Payment_1" localSheetId="13">Scheduled_Payment+Extra_Payment</definedName>
    <definedName name="Total_Payment_1" localSheetId="14">Scheduled_Payment+Extra_Payment</definedName>
    <definedName name="Total_Payment_1" localSheetId="15">Scheduled_Payment+Extra_Payment</definedName>
    <definedName name="Total_Payment_1" localSheetId="16">Scheduled_Payment+Extra_Payment</definedName>
    <definedName name="Total_Payment_1" localSheetId="17">Scheduled_Payment+Extra_Payment</definedName>
    <definedName name="Total_Payment_1" localSheetId="18">Scheduled_Payment+Extra_Payment</definedName>
    <definedName name="Total_Payment_1" localSheetId="19">Scheduled_Payment+Extra_Payment</definedName>
    <definedName name="Total_Payment_1" localSheetId="20">Scheduled_Payment+Extra_Payment</definedName>
    <definedName name="Total_Payment_1" localSheetId="21">Scheduled_Payment+Extra_Payment</definedName>
    <definedName name="Total_Payment_1" localSheetId="22">Scheduled_Payment+Extra_Payment</definedName>
    <definedName name="Total_Payment_1" localSheetId="23">Scheduled_Payment+Extra_Payment</definedName>
    <definedName name="Total_Payment_1" localSheetId="24">Scheduled_Payment+Extra_Payment</definedName>
    <definedName name="Total_Payment_1" localSheetId="25">Scheduled_Payment+Extra_Payment</definedName>
    <definedName name="Total_Payment_1" localSheetId="26">Scheduled_Payment+Extra_Payment</definedName>
    <definedName name="Total_Payment_1" localSheetId="27">Scheduled_Payment+Extra_Payment</definedName>
    <definedName name="Total_Payment_1" localSheetId="28">Scheduled_Payment+Extra_Payment</definedName>
    <definedName name="Total_Payment_1" localSheetId="29">Scheduled_Payment+Extra_Payment</definedName>
    <definedName name="Total_Payment_1" localSheetId="30">Scheduled_Payment+Extra_Payment</definedName>
    <definedName name="Total_Payment_1" localSheetId="39">Scheduled_Payment+Extra_Payment</definedName>
    <definedName name="Total_Payment_1" localSheetId="40">Scheduled_Payment+Extra_Payment</definedName>
    <definedName name="Total_Payment_1" localSheetId="41">Scheduled_Payment+Extra_Payment</definedName>
    <definedName name="Total_Payment_1" localSheetId="42">Scheduled_Payment+Extra_Payment</definedName>
    <definedName name="Total_Payment_1" localSheetId="43">Scheduled_Payment+Extra_Payment</definedName>
    <definedName name="Total_Payment_1" localSheetId="44">Scheduled_Payment+Extra_Payment</definedName>
    <definedName name="Total_Payment_1" localSheetId="45">Scheduled_Payment+Extra_Payment</definedName>
    <definedName name="Total_Payment_1" localSheetId="47">Scheduled_Payment+Extra_Payment</definedName>
    <definedName name="Total_Payment_1" localSheetId="48">Scheduled_Payment+Extra_Payment</definedName>
    <definedName name="Total_Payment_1" localSheetId="49">Scheduled_Payment+Extra_Payment</definedName>
    <definedName name="Total_Payment_1" localSheetId="46">Scheduled_Payment+Extra_Payment</definedName>
    <definedName name="Total_Payment_1" localSheetId="50">Scheduled_Payment+Extra_Payment</definedName>
    <definedName name="Total_Payment_1" localSheetId="51">Scheduled_Payment+Extra_Payment</definedName>
    <definedName name="Total_Payment_1" localSheetId="52">Scheduled_Payment+Extra_Payment</definedName>
    <definedName name="Total_Payment_1" localSheetId="53">Scheduled_Payment+Extra_Payment</definedName>
    <definedName name="Total_Payment_1" localSheetId="54">Scheduled_Payment+Extra_Payment</definedName>
    <definedName name="Total_Payment_1" localSheetId="55">Scheduled_Payment+Extra_Payment</definedName>
    <definedName name="Total_Payment_1" localSheetId="56">Scheduled_Payment+Extra_Payment</definedName>
    <definedName name="Total_Payment_1" localSheetId="57">Scheduled_Payment+Extra_Payment</definedName>
    <definedName name="Total_Payment_1" localSheetId="58">Scheduled_Payment+Extra_Payment</definedName>
    <definedName name="Total_Payment_1" localSheetId="59">Scheduled_Payment+Extra_Payment</definedName>
    <definedName name="Total_Payment_1" localSheetId="60">Scheduled_Payment+Extra_Payment</definedName>
    <definedName name="Total_Payment_1" localSheetId="61">Scheduled_Payment+Extra_Payment</definedName>
    <definedName name="Total_Payment_1" localSheetId="62">Scheduled_Payment+Extra_Payment</definedName>
    <definedName name="Total_Payment_1" localSheetId="63">Scheduled_Payment+Extra_Payment</definedName>
    <definedName name="Total_Payment_1" localSheetId="64">Scheduled_Payment+Extra_Payment</definedName>
    <definedName name="Total_Payment_1" localSheetId="65">Scheduled_Payment+Extra_Payment</definedName>
    <definedName name="Total_Payment_1" localSheetId="66">Scheduled_Payment+Extra_Payment</definedName>
    <definedName name="Total_Payment_1" localSheetId="67">Scheduled_Payment+Extra_Payment</definedName>
    <definedName name="Total_Payment_1" localSheetId="68">Scheduled_Payment+Extra_Payment</definedName>
    <definedName name="Total_Payment_1" localSheetId="69">Scheduled_Payment+Extra_Payment</definedName>
    <definedName name="Total_Payment_1" localSheetId="35">Scheduled_Payment+Extra_Payment</definedName>
    <definedName name="Total_Payment_1" localSheetId="36">Scheduled_Payment+Extra_Payment</definedName>
    <definedName name="Total_Payment_1">Scheduled_Payment+Extra_Payment</definedName>
    <definedName name="Total_Payment_2" localSheetId="2">Scheduled_Payment+Extra_Payment</definedName>
    <definedName name="Total_Payment_2" localSheetId="3">Scheduled_Payment+Extra_Payment</definedName>
    <definedName name="Total_Payment_2" localSheetId="4">Scheduled_Payment+Extra_Payment</definedName>
    <definedName name="Total_Payment_2" localSheetId="5">Scheduled_Payment+Extra_Payment</definedName>
    <definedName name="Total_Payment_2" localSheetId="6">Scheduled_Payment+Extra_Payment</definedName>
    <definedName name="Total_Payment_2" localSheetId="7">Scheduled_Payment+Extra_Payment</definedName>
    <definedName name="Total_Payment_2" localSheetId="8">Scheduled_Payment+Extra_Payment</definedName>
    <definedName name="Total_Payment_2" localSheetId="9">Scheduled_Payment+Extra_Payment</definedName>
    <definedName name="Total_Payment_2" localSheetId="10">Scheduled_Payment+Extra_Payment</definedName>
    <definedName name="Total_Payment_2" localSheetId="11">Scheduled_Payment+Extra_Payment</definedName>
    <definedName name="Total_Payment_2" localSheetId="12">Scheduled_Payment+Extra_Payment</definedName>
    <definedName name="Total_Payment_2" localSheetId="13">Scheduled_Payment+Extra_Payment</definedName>
    <definedName name="Total_Payment_2" localSheetId="14">Scheduled_Payment+Extra_Payment</definedName>
    <definedName name="Total_Payment_2" localSheetId="15">Scheduled_Payment+Extra_Payment</definedName>
    <definedName name="Total_Payment_2" localSheetId="16">Scheduled_Payment+Extra_Payment</definedName>
    <definedName name="Total_Payment_2" localSheetId="17">Scheduled_Payment+Extra_Payment</definedName>
    <definedName name="Total_Payment_2" localSheetId="18">Scheduled_Payment+Extra_Payment</definedName>
    <definedName name="Total_Payment_2" localSheetId="19">Scheduled_Payment+Extra_Payment</definedName>
    <definedName name="Total_Payment_2" localSheetId="20">Scheduled_Payment+Extra_Payment</definedName>
    <definedName name="Total_Payment_2" localSheetId="21">Scheduled_Payment+Extra_Payment</definedName>
    <definedName name="Total_Payment_2" localSheetId="22">Scheduled_Payment+Extra_Payment</definedName>
    <definedName name="Total_Payment_2" localSheetId="23">Scheduled_Payment+Extra_Payment</definedName>
    <definedName name="Total_Payment_2" localSheetId="24">Scheduled_Payment+Extra_Payment</definedName>
    <definedName name="Total_Payment_2" localSheetId="25">Scheduled_Payment+Extra_Payment</definedName>
    <definedName name="Total_Payment_2" localSheetId="26">Scheduled_Payment+Extra_Payment</definedName>
    <definedName name="Total_Payment_2" localSheetId="27">Scheduled_Payment+Extra_Payment</definedName>
    <definedName name="Total_Payment_2" localSheetId="28">Scheduled_Payment+Extra_Payment</definedName>
    <definedName name="Total_Payment_2" localSheetId="29">Scheduled_Payment+Extra_Payment</definedName>
    <definedName name="Total_Payment_2" localSheetId="30">Scheduled_Payment+Extra_Payment</definedName>
    <definedName name="Total_Payment_2" localSheetId="39">Scheduled_Payment+Extra_Payment</definedName>
    <definedName name="Total_Payment_2" localSheetId="40">Scheduled_Payment+Extra_Payment</definedName>
    <definedName name="Total_Payment_2" localSheetId="41">Scheduled_Payment+Extra_Payment</definedName>
    <definedName name="Total_Payment_2" localSheetId="42">Scheduled_Payment+Extra_Payment</definedName>
    <definedName name="Total_Payment_2" localSheetId="43">Scheduled_Payment+Extra_Payment</definedName>
    <definedName name="Total_Payment_2" localSheetId="44">Scheduled_Payment+Extra_Payment</definedName>
    <definedName name="Total_Payment_2" localSheetId="45">Scheduled_Payment+Extra_Payment</definedName>
    <definedName name="Total_Payment_2" localSheetId="47">Scheduled_Payment+Extra_Payment</definedName>
    <definedName name="Total_Payment_2" localSheetId="48">Scheduled_Payment+Extra_Payment</definedName>
    <definedName name="Total_Payment_2" localSheetId="49">Scheduled_Payment+Extra_Payment</definedName>
    <definedName name="Total_Payment_2" localSheetId="46">Scheduled_Payment+Extra_Payment</definedName>
    <definedName name="Total_Payment_2" localSheetId="50">Scheduled_Payment+Extra_Payment</definedName>
    <definedName name="Total_Payment_2" localSheetId="51">Scheduled_Payment+Extra_Payment</definedName>
    <definedName name="Total_Payment_2" localSheetId="52">Scheduled_Payment+Extra_Payment</definedName>
    <definedName name="Total_Payment_2" localSheetId="53">Scheduled_Payment+Extra_Payment</definedName>
    <definedName name="Total_Payment_2" localSheetId="54">Scheduled_Payment+Extra_Payment</definedName>
    <definedName name="Total_Payment_2" localSheetId="55">Scheduled_Payment+Extra_Payment</definedName>
    <definedName name="Total_Payment_2" localSheetId="56">Scheduled_Payment+Extra_Payment</definedName>
    <definedName name="Total_Payment_2" localSheetId="57">Scheduled_Payment+Extra_Payment</definedName>
    <definedName name="Total_Payment_2" localSheetId="58">Scheduled_Payment+Extra_Payment</definedName>
    <definedName name="Total_Payment_2" localSheetId="59">Scheduled_Payment+Extra_Payment</definedName>
    <definedName name="Total_Payment_2" localSheetId="60">Scheduled_Payment+Extra_Payment</definedName>
    <definedName name="Total_Payment_2" localSheetId="61">Scheduled_Payment+Extra_Payment</definedName>
    <definedName name="Total_Payment_2" localSheetId="62">Scheduled_Payment+Extra_Payment</definedName>
    <definedName name="Total_Payment_2" localSheetId="63">Scheduled_Payment+Extra_Payment</definedName>
    <definedName name="Total_Payment_2" localSheetId="64">Scheduled_Payment+Extra_Payment</definedName>
    <definedName name="Total_Payment_2" localSheetId="65">Scheduled_Payment+Extra_Payment</definedName>
    <definedName name="Total_Payment_2" localSheetId="66">Scheduled_Payment+Extra_Payment</definedName>
    <definedName name="Total_Payment_2" localSheetId="67">Scheduled_Payment+Extra_Payment</definedName>
    <definedName name="Total_Payment_2" localSheetId="68">Scheduled_Payment+Extra_Payment</definedName>
    <definedName name="Total_Payment_2" localSheetId="69">Scheduled_Payment+Extra_Payment</definedName>
    <definedName name="Total_Payment_2" localSheetId="35">Scheduled_Payment+Extra_Payment</definedName>
    <definedName name="Total_Payment_2" localSheetId="36">Scheduled_Payment+Extra_Payment</definedName>
    <definedName name="Total_Payment_2">Scheduled_Payment+Extra_Payment</definedName>
    <definedName name="TotalCalidad">#REF!</definedName>
    <definedName name="TotalCam">#REF!</definedName>
    <definedName name="TotalEns">#REF!</definedName>
    <definedName name="TotalEqu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ro">#REF!</definedName>
    <definedName name="TotalTec">#REF!</definedName>
    <definedName name="TotalTram">#REF!</definedName>
    <definedName name="TotalVia">#REF!</definedName>
    <definedName name="TOTMO" localSheetId="34">#REF!</definedName>
    <definedName name="TOTMO" localSheetId="35">#REF!</definedName>
    <definedName name="TOTMO" localSheetId="36">#REF!</definedName>
    <definedName name="TOTMO">#REF!</definedName>
    <definedName name="TOTMTPAV">[77]FINANC!$C$6</definedName>
    <definedName name="tr" hidden="1">{"TAB1",#N/A,TRUE,"GENERAL";"TAB2",#N/A,TRUE,"GENERAL";"TAB3",#N/A,TRUE,"GENERAL";"TAB4",#N/A,TRUE,"GENERAL";"TAB5",#N/A,TRUE,"GENERAL"}</definedName>
    <definedName name="TRABAJO">[28]MAQUINARIA!$A$2:$L$18</definedName>
    <definedName name="Tramite">#REF!</definedName>
    <definedName name="TRAMO" localSheetId="1">'[74]TRAMOS Sanitario'!$P$6:$P$7</definedName>
    <definedName name="TRAMO" localSheetId="2">'[74]TRAMOS Sanitario'!$P$6:$P$7</definedName>
    <definedName name="TRAMO" localSheetId="3">'[74]TRAMOS Sanitario'!$P$6:$P$7</definedName>
    <definedName name="TRAMO" localSheetId="4">'[74]TRAMOS Sanitario'!$P$6:$P$7</definedName>
    <definedName name="TRAMO" localSheetId="5">'[74]TRAMOS Sanitario'!$P$6:$P$7</definedName>
    <definedName name="TRAMO" localSheetId="6">'[74]TRAMOS Sanitario'!$P$6:$P$7</definedName>
    <definedName name="TRAMO" localSheetId="7">'[74]TRAMOS Sanitario'!$P$6:$P$7</definedName>
    <definedName name="TRAMO" localSheetId="8">'[74]TRAMOS Sanitario'!$P$6:$P$7</definedName>
    <definedName name="TRAMO" localSheetId="9">'[74]TRAMOS Sanitario'!$P$6:$P$7</definedName>
    <definedName name="TRAMO" localSheetId="10">'[74]TRAMOS Sanitario'!$P$6:$P$7</definedName>
    <definedName name="TRAMO" localSheetId="11">'[74]TRAMOS Sanitario'!$P$6:$P$7</definedName>
    <definedName name="TRAMO" localSheetId="12">'[74]TRAMOS Sanitario'!$P$6:$P$7</definedName>
    <definedName name="TRAMO" localSheetId="13">'[74]TRAMOS Sanitario'!$P$6:$P$7</definedName>
    <definedName name="TRAMO" localSheetId="14">'[74]TRAMOS Sanitario'!$P$6:$P$7</definedName>
    <definedName name="TRAMO" localSheetId="15">'[74]TRAMOS Sanitario'!$P$6:$P$7</definedName>
    <definedName name="TRAMO" localSheetId="16">'[74]TRAMOS Sanitario'!$P$6:$P$7</definedName>
    <definedName name="TRAMO" localSheetId="17">'[74]TRAMOS Sanitario'!$P$6:$P$7</definedName>
    <definedName name="TRAMO" localSheetId="18">'[74]TRAMOS Sanitario'!$P$6:$P$7</definedName>
    <definedName name="TRAMO" localSheetId="19">'[74]TRAMOS Sanitario'!$P$6:$P$7</definedName>
    <definedName name="TRAMO" localSheetId="20">'[74]TRAMOS Sanitario'!$P$6:$P$7</definedName>
    <definedName name="TRAMO" localSheetId="21">'[74]TRAMOS Sanitario'!$P$6:$P$7</definedName>
    <definedName name="TRAMO" localSheetId="22">'[74]TRAMOS Sanitario'!$P$6:$P$7</definedName>
    <definedName name="TRAMO" localSheetId="23">'[74]TRAMOS Sanitario'!$P$6:$P$7</definedName>
    <definedName name="TRAMO" localSheetId="24">'[74]TRAMOS Sanitario'!$P$6:$P$7</definedName>
    <definedName name="TRAMO" localSheetId="25">'[74]TRAMOS Sanitario'!$P$6:$P$7</definedName>
    <definedName name="TRAMO" localSheetId="26">'[74]TRAMOS Sanitario'!$P$6:$P$7</definedName>
    <definedName name="TRAMO" localSheetId="27">'[74]TRAMOS Sanitario'!$P$6:$P$7</definedName>
    <definedName name="TRAMO" localSheetId="28">'[74]TRAMOS Sanitario'!$P$6:$P$7</definedName>
    <definedName name="TRAMO" localSheetId="29">'[74]TRAMOS Sanitario'!$P$6:$P$7</definedName>
    <definedName name="TRAMO" localSheetId="30">'[74]TRAMOS Sanitario'!$P$6:$P$7</definedName>
    <definedName name="TRAMO">#REF!</definedName>
    <definedName name="TRANSPORTE" localSheetId="1">[44]TRANSPORTE!$C$2:$H$14</definedName>
    <definedName name="TRANSPORTE" localSheetId="2">[44]TRANSPORTE!$C$2:$H$14</definedName>
    <definedName name="TRANSPORTE" localSheetId="3">[44]TRANSPORTE!$C$2:$H$14</definedName>
    <definedName name="TRANSPORTE" localSheetId="4">[44]TRANSPORTE!$C$2:$H$14</definedName>
    <definedName name="TRANSPORTE" localSheetId="5">[44]TRANSPORTE!$C$2:$H$14</definedName>
    <definedName name="TRANSPORTE" localSheetId="6">[44]TRANSPORTE!$C$2:$H$14</definedName>
    <definedName name="TRANSPORTE" localSheetId="7">[44]TRANSPORTE!$C$2:$H$14</definedName>
    <definedName name="TRANSPORTE" localSheetId="8">[44]TRANSPORTE!$C$2:$H$14</definedName>
    <definedName name="TRANSPORTE" localSheetId="9">[44]TRANSPORTE!$C$2:$H$14</definedName>
    <definedName name="TRANSPORTE" localSheetId="10">[44]TRANSPORTE!$C$2:$H$14</definedName>
    <definedName name="TRANSPORTE" localSheetId="11">[44]TRANSPORTE!$C$2:$H$14</definedName>
    <definedName name="TRANSPORTE" localSheetId="12">[44]TRANSPORTE!$C$2:$H$14</definedName>
    <definedName name="TRANSPORTE" localSheetId="13">[44]TRANSPORTE!$C$2:$H$14</definedName>
    <definedName name="TRANSPORTE" localSheetId="14">[44]TRANSPORTE!$C$2:$H$14</definedName>
    <definedName name="TRANSPORTE" localSheetId="15">[44]TRANSPORTE!$C$2:$H$14</definedName>
    <definedName name="TRANSPORTE" localSheetId="16">[44]TRANSPORTE!$C$2:$H$14</definedName>
    <definedName name="TRANSPORTE" localSheetId="17">[44]TRANSPORTE!$C$2:$H$14</definedName>
    <definedName name="TRANSPORTE" localSheetId="18">[44]TRANSPORTE!$C$2:$H$14</definedName>
    <definedName name="TRANSPORTE" localSheetId="19">[44]TRANSPORTE!$C$2:$H$14</definedName>
    <definedName name="TRANSPORTE" localSheetId="20">[44]TRANSPORTE!$C$2:$H$14</definedName>
    <definedName name="TRANSPORTE" localSheetId="21">[44]TRANSPORTE!$C$2:$H$14</definedName>
    <definedName name="TRANSPORTE" localSheetId="22">[44]TRANSPORTE!$C$2:$H$14</definedName>
    <definedName name="TRANSPORTE" localSheetId="23">[44]TRANSPORTE!$C$2:$H$14</definedName>
    <definedName name="TRANSPORTE" localSheetId="24">[44]TRANSPORTE!$C$2:$H$14</definedName>
    <definedName name="TRANSPORTE" localSheetId="25">[44]TRANSPORTE!$C$2:$H$14</definedName>
    <definedName name="TRANSPORTE" localSheetId="26">[44]TRANSPORTE!$C$2:$H$14</definedName>
    <definedName name="TRANSPORTE" localSheetId="27">[44]TRANSPORTE!$C$2:$H$14</definedName>
    <definedName name="TRANSPORTE" localSheetId="28">[44]TRANSPORTE!$C$2:$H$14</definedName>
    <definedName name="TRANSPORTE" localSheetId="29">[44]TRANSPORTE!$C$2:$H$14</definedName>
    <definedName name="TRANSPORTE" localSheetId="30">[44]TRANSPORTE!$C$2:$H$14</definedName>
    <definedName name="Transporte">#REF!</definedName>
    <definedName name="Transportes">[54]Insum!$A$121:$E$125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E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[67]glvc!#REF!</definedName>
    <definedName name="tttttttttttttttyyyyyyyyyyyyyyyyyyyy">#REF!</definedName>
    <definedName name="TU" localSheetId="34">'[27]CIRCUITOS CODENSA'!#REF!</definedName>
    <definedName name="TU" localSheetId="35">'[27]CIRCUITOS CODENSA'!#REF!</definedName>
    <definedName name="TU" localSheetId="36">'[27]CIRCUITOS CODENSA'!#REF!</definedName>
    <definedName name="TU">'[27]CIRCUITOS CODENSA'!#REF!</definedName>
    <definedName name="TUBERIA0.5">[13]Materiales!$C$59</definedName>
    <definedName name="TUBERIA0.75">[13]Materiales!$C$60</definedName>
    <definedName name="TUBERIACONDUIT0.5">[13]Materiales!$C$52</definedName>
    <definedName name="TUBERIAS">#REF!</definedName>
    <definedName name="TUBERIASANIT2">[13]Materiales!$C$61</definedName>
    <definedName name="TUBERIASANIT4">[13]Materiales!$C$63</definedName>
    <definedName name="TUKYRLTU.IR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'[8]%AIU'!$F$63</definedName>
    <definedName name="U" localSheetId="2">'[8]%AIU'!$F$63</definedName>
    <definedName name="U" localSheetId="3">'[8]%AIU'!$F$63</definedName>
    <definedName name="U" localSheetId="4">'[8]%AIU'!$F$63</definedName>
    <definedName name="U" localSheetId="5">'[8]%AIU'!$F$63</definedName>
    <definedName name="U" localSheetId="6">'[8]%AIU'!$F$63</definedName>
    <definedName name="U" localSheetId="7">'[8]%AIU'!$F$63</definedName>
    <definedName name="U" localSheetId="8">'[8]%AIU'!$F$63</definedName>
    <definedName name="U" localSheetId="9">'[8]%AIU'!$F$63</definedName>
    <definedName name="U" localSheetId="10">'[8]%AIU'!$F$63</definedName>
    <definedName name="U" localSheetId="11">'[8]%AIU'!$F$63</definedName>
    <definedName name="U" localSheetId="12">'[8]%AIU'!$F$63</definedName>
    <definedName name="U" localSheetId="13">'[8]%AIU'!$F$63</definedName>
    <definedName name="U" localSheetId="14">'[8]%AIU'!$F$63</definedName>
    <definedName name="U" localSheetId="15">'[8]%AIU'!$F$63</definedName>
    <definedName name="U" localSheetId="16">'[8]%AIU'!$F$63</definedName>
    <definedName name="U" localSheetId="17">'[8]%AIU'!$F$63</definedName>
    <definedName name="U" localSheetId="18">'[8]%AIU'!$F$63</definedName>
    <definedName name="U" localSheetId="19">'[8]%AIU'!$F$63</definedName>
    <definedName name="U" localSheetId="20">'[8]%AIU'!$F$63</definedName>
    <definedName name="U" localSheetId="21">'[8]%AIU'!$F$63</definedName>
    <definedName name="U" localSheetId="22">'[8]%AIU'!$F$63</definedName>
    <definedName name="U" localSheetId="23">'[8]%AIU'!$F$63</definedName>
    <definedName name="U" localSheetId="24">'[8]%AIU'!$F$63</definedName>
    <definedName name="U" localSheetId="25">'[8]%AIU'!$F$63</definedName>
    <definedName name="U" localSheetId="26">'[8]%AIU'!$F$63</definedName>
    <definedName name="U" localSheetId="27">'[8]%AIU'!$F$63</definedName>
    <definedName name="U" localSheetId="28">'[8]%AIU'!$F$63</definedName>
    <definedName name="U" localSheetId="29">'[8]%AIU'!$F$63</definedName>
    <definedName name="U" localSheetId="30">'[8]%AIU'!$F$63</definedName>
    <definedName name="U" localSheetId="34">#REF!</definedName>
    <definedName name="U" localSheetId="35">#REF!</definedName>
    <definedName name="U" localSheetId="36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[54]Datos!$B$3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34">'[27]CIRCUITOS CODENSA'!#REF!</definedName>
    <definedName name="UM" localSheetId="35">'[27]CIRCUITOS CODENSA'!#REF!</definedName>
    <definedName name="UM" localSheetId="36">'[27]CIRCUITOS CODENSA'!#REF!</definedName>
    <definedName name="UM">'[27]CIRCUITOS CODENSA'!#REF!</definedName>
    <definedName name="UNICO">'[19]Plan auditoría'!$C$6</definedName>
    <definedName name="unidad">#REF!</definedName>
    <definedName name="UNION0.5">[13]Materiales!$C$66</definedName>
    <definedName name="UNION0.75">[13]Materiales!$C$64</definedName>
    <definedName name="UNION4">[13]Materiales!$C$65</definedName>
    <definedName name="UNITARIO">[78]Unitarios!$A$3:$D$13</definedName>
    <definedName name="Unitarios">#REF!</definedName>
    <definedName name="UNO">#REF!</definedName>
    <definedName name="UNO_1">#REF!</definedName>
    <definedName name="UNO_2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34">'[27]CIRCUITOS CODENSA'!#REF!</definedName>
    <definedName name="US" localSheetId="35">'[27]CIRCUITOS CODENSA'!#REF!</definedName>
    <definedName name="US" localSheetId="36">'[27]CIRCUITOS CODENSA'!#REF!</definedName>
    <definedName name="US">'[27]CIRCUITOS CODENSA'!#REF!</definedName>
    <definedName name="USD">#REF!</definedName>
    <definedName name="USr">#REF!</definedName>
    <definedName name="UTIL">8%</definedName>
    <definedName name="UTILIDAD">'[15]Formulario N° 4'!$F$131</definedName>
    <definedName name="UTILIDADES">#REF!</definedName>
    <definedName name="UtilidadObra">#REF!</definedName>
    <definedName name="UU">[62]SALARIOS!#REF!</definedName>
    <definedName name="uuarrrrarrarrararar">[79]PRESUPUESTO!#REF!</definedName>
    <definedName name="uuu" hidden="1">{"TAB1",#N/A,TRUE,"GENERAL";"TAB2",#N/A,TRUE,"GENERAL";"TAB3",#N/A,TRUE,"GENERAL";"TAB4",#N/A,TRUE,"GENERAL";"TAB5",#N/A,TRUE,"GENERAL"}</definedName>
    <definedName name="UUUAJJAJAJAJAJ">#REF!</definedName>
    <definedName name="uuuuo" hidden="1">{"TAB1",#N/A,TRUE,"GENERAL";"TAB2",#N/A,TRUE,"GENERAL";"TAB3",#N/A,TRUE,"GENERAL";"TAB4",#N/A,TRUE,"GENERAL";"TAB5",#N/A,TRUE,"GENERAL"}</definedName>
    <definedName name="UUUUTTTTTTTAAA">#REF!</definedName>
    <definedName name="UUUUUAUATATTATA">#REF!</definedName>
    <definedName name="uuuuuj" hidden="1">{"via1",#N/A,TRUE,"general";"via2",#N/A,TRUE,"general";"via3",#N/A,TRUE,"general"}</definedName>
    <definedName name="UUUUUU">#REF!</definedName>
    <definedName name="UUUUUUUUUTTTTTTTTTTTTTDDDDDDDDDDDD">#REF!</definedName>
    <definedName name="UUUUUUUUUUUUUU">#REF!</definedName>
    <definedName name="uuuuuuuuuuuuuuuu">#REF!</definedName>
    <definedName name="UUUUUUUUUUUUUUUUJJJJJJJJJJJ">#REF!</definedName>
    <definedName name="uuuuuuuuuuuuuuuuuuuuuaaaaaaaaaaaaaaaaa" hidden="1">#REF!</definedName>
    <definedName name="UUUUUUUUUUUUUUUUUUUUUU">#REF!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>'[80]1.OBRAS PRELIMINARES'!#REF!</definedName>
    <definedName name="VAL">[81]INF.FINANCIERA!$A$52:$D$66</definedName>
    <definedName name="VALCUADRILLA">[44]Cuadrillas!$A$21:$I$44</definedName>
    <definedName name="VALOR">[81]INF.FINANCIERA!$A$52:$D$61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Tot">#REF!</definedName>
    <definedName name="ValorTotConsultoria">#REF!</definedName>
    <definedName name="Values_Entered">IF(Loan_Amount*Interest_Rate*Loan_Years*Loan_Start&gt;0,1,0)</definedName>
    <definedName name="Values_Entered_1">#N/A</definedName>
    <definedName name="Values_Entered_2">#N/A</definedName>
    <definedName name="vaquita" hidden="1">{"PRES REHAB ARM-PER POR ITEMS  KM A KM",#N/A,TRUE,"Rehabilitacion Arm-Per"}</definedName>
    <definedName name="variables" localSheetId="34">#REF!</definedName>
    <definedName name="variables" localSheetId="35">#REF!</definedName>
    <definedName name="variables" localSheetId="36">#REF!</definedName>
    <definedName name="variables">#REF!</definedName>
    <definedName name="VARIOS" localSheetId="34">[6]PRESUP!#REF!</definedName>
    <definedName name="VARIOS" localSheetId="35">[6]PRESUP!#REF!</definedName>
    <definedName name="VARIOS" localSheetId="36">[6]PRESUP!#REF!</definedName>
    <definedName name="VARIOS">[6]PRESUP!#REF!</definedName>
    <definedName name="vbvbvbvb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34">'[27]CIRCUITOS CODENSA'!#REF!</definedName>
    <definedName name="VE" localSheetId="35">'[27]CIRCUITOS CODENSA'!#REF!</definedName>
    <definedName name="VE" localSheetId="36">'[27]CIRCUITOS CODENSA'!#REF!</definedName>
    <definedName name="VE">'[27]CIRCUITOS CODENSA'!#REF!</definedName>
    <definedName name="vfbgnhyt" hidden="1">{"via1",#N/A,TRUE,"general";"via2",#N/A,TRUE,"general";"via3",#N/A,TRUE,"general"}</definedName>
    <definedName name="VFFVFV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 localSheetId="34">'[27]CIRCUITOS CODENSA'!#REF!</definedName>
    <definedName name="VI" localSheetId="35">'[27]CIRCUITOS CODENSA'!#REF!</definedName>
    <definedName name="VI" localSheetId="36">'[27]CIRCUITOS CODENSA'!#REF!</definedName>
    <definedName name="VI">'[27]CIRCUITOS CODENSA'!#REF!</definedName>
    <definedName name="via" hidden="1">{"via1",#N/A,TRUE,"general";"via2",#N/A,TRUE,"general";"via3",#N/A,TRUE,"general"}</definedName>
    <definedName name="Viajes">#REF!</definedName>
    <definedName name="VIBRADOR">[15]EQUIPO!$D$27</definedName>
    <definedName name="VIDRIOS" localSheetId="34">[6]PRESUP!#REF!</definedName>
    <definedName name="VIDRIOS" localSheetId="35">[6]PRESUP!#REF!</definedName>
    <definedName name="VIDRIOS" localSheetId="36">[6]PRESUP!#REF!</definedName>
    <definedName name="VIDRIOS">[6]PRESUP!#REF!</definedName>
    <definedName name="visión">#REF!</definedName>
    <definedName name="visión_1">#REF!</definedName>
    <definedName name="visión_2">#REF!</definedName>
    <definedName name="VJ">#REF!,#REF!,#REF!,#REF!,#REF!,#REF!,#REF!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">[13]Equipo!$C$19</definedName>
    <definedName name="VR_TOT" localSheetId="2">IF(LG=2,IF(SCQ=0,"",SCQ/2),"")</definedName>
    <definedName name="VR_TOT" localSheetId="3">IF(LG=2,IF(SCQ=0,"",SCQ/2),"")</definedName>
    <definedName name="VR_TOT" localSheetId="4">IF(LG=2,IF(SCQ=0,"",SCQ/2),"")</definedName>
    <definedName name="VR_TOT" localSheetId="5">IF(LG=2,IF(SCQ=0,"",SCQ/2),"")</definedName>
    <definedName name="VR_TOT" localSheetId="6">IF(LG=2,IF(SCQ=0,"",SCQ/2),"")</definedName>
    <definedName name="VR_TOT" localSheetId="7">IF(LG=2,IF(SCQ=0,"",SCQ/2),"")</definedName>
    <definedName name="VR_TOT" localSheetId="8">IF(LG=2,IF(SCQ=0,"",SCQ/2),"")</definedName>
    <definedName name="VR_TOT" localSheetId="9">IF(LG=2,IF(SCQ=0,"",SCQ/2),"")</definedName>
    <definedName name="VR_TOT" localSheetId="10">IF(LG=2,IF(SCQ=0,"",SCQ/2),"")</definedName>
    <definedName name="VR_TOT" localSheetId="11">IF(LG=2,IF(SCQ=0,"",SCQ/2),"")</definedName>
    <definedName name="VR_TOT" localSheetId="12">IF(LG=2,IF(SCQ=0,"",SCQ/2),"")</definedName>
    <definedName name="VR_TOT" localSheetId="13">IF(LG=2,IF(SCQ=0,"",SCQ/2),"")</definedName>
    <definedName name="VR_TOT" localSheetId="14">IF(LG=2,IF(SCQ=0,"",SCQ/2),"")</definedName>
    <definedName name="VR_TOT" localSheetId="15">IF(LG=2,IF(SCQ=0,"",SCQ/2),"")</definedName>
    <definedName name="VR_TOT" localSheetId="16">IF(LG=2,IF(SCQ=0,"",SCQ/2),"")</definedName>
    <definedName name="VR_TOT" localSheetId="17">IF(LG=2,IF(SCQ=0,"",SCQ/2),"")</definedName>
    <definedName name="VR_TOT" localSheetId="18">IF(LG=2,IF(SCQ=0,"",SCQ/2),"")</definedName>
    <definedName name="VR_TOT" localSheetId="19">IF(LG=2,IF(SCQ=0,"",SCQ/2),"")</definedName>
    <definedName name="VR_TOT" localSheetId="20">IF(LG=2,IF(SCQ=0,"",SCQ/2),"")</definedName>
    <definedName name="VR_TOT" localSheetId="21">IF(LG=2,IF(SCQ=0,"",SCQ/2),"")</definedName>
    <definedName name="VR_TOT" localSheetId="22">IF(LG=2,IF(SCQ=0,"",SCQ/2),"")</definedName>
    <definedName name="VR_TOT" localSheetId="23">IF(LG=2,IF(SCQ=0,"",SCQ/2),"")</definedName>
    <definedName name="VR_TOT" localSheetId="24">IF(LG=2,IF(SCQ=0,"",SCQ/2),"")</definedName>
    <definedName name="VR_TOT" localSheetId="25">IF(LG=2,IF(SCQ=0,"",SCQ/2),"")</definedName>
    <definedName name="VR_TOT" localSheetId="26">IF(LG=2,IF(SCQ=0,"",SCQ/2),"")</definedName>
    <definedName name="VR_TOT" localSheetId="27">IF(LG=2,IF(SCQ=0,"",SCQ/2),"")</definedName>
    <definedName name="VR_TOT" localSheetId="28">IF(LG=2,IF(SCQ=0,"",SCQ/2),"")</definedName>
    <definedName name="VR_TOT" localSheetId="29">IF(LG=2,IF(SCQ=0,"",SCQ/2),"")</definedName>
    <definedName name="VR_TOT" localSheetId="30">IF(LG=2,IF(SCQ=0,"",SCQ/2),"")</definedName>
    <definedName name="VR_TOT" localSheetId="39">IF(LG=2,IF(SCQ=0,"",SCQ/2),"")</definedName>
    <definedName name="VR_TOT" localSheetId="40">IF(LG=2,IF(SCQ=0,"",SCQ/2),"")</definedName>
    <definedName name="VR_TOT" localSheetId="41">IF(LG=2,IF(SCQ=0,"",SCQ/2),"")</definedName>
    <definedName name="VR_TOT" localSheetId="42">IF(LG=2,IF(SCQ=0,"",SCQ/2),"")</definedName>
    <definedName name="VR_TOT" localSheetId="43">IF(LG=2,IF(SCQ=0,"",SCQ/2),"")</definedName>
    <definedName name="VR_TOT" localSheetId="44">IF(LG=2,IF(SCQ=0,"",SCQ/2),"")</definedName>
    <definedName name="VR_TOT" localSheetId="45">IF(LG=2,IF(SCQ=0,"",SCQ/2),"")</definedName>
    <definedName name="VR_TOT" localSheetId="47">IF(LG=2,IF(SCQ=0,"",SCQ/2),"")</definedName>
    <definedName name="VR_TOT" localSheetId="48">IF(LG=2,IF(SCQ=0,"",SCQ/2),"")</definedName>
    <definedName name="VR_TOT" localSheetId="49">IF(LG=2,IF(SCQ=0,"",SCQ/2),"")</definedName>
    <definedName name="VR_TOT" localSheetId="46">IF(LG=2,IF(SCQ=0,"",SCQ/2),"")</definedName>
    <definedName name="VR_TOT" localSheetId="50">IF(LG=2,IF(SCQ=0,"",SCQ/2),"")</definedName>
    <definedName name="VR_TOT" localSheetId="51">IF(LG=2,IF(SCQ=0,"",SCQ/2),"")</definedName>
    <definedName name="VR_TOT" localSheetId="52">IF(LG=2,IF(SCQ=0,"",SCQ/2),"")</definedName>
    <definedName name="VR_TOT" localSheetId="53">IF(LG=2,IF(SCQ=0,"",SCQ/2),"")</definedName>
    <definedName name="VR_TOT" localSheetId="54">IF(LG=2,IF(SCQ=0,"",SCQ/2),"")</definedName>
    <definedName name="VR_TOT" localSheetId="55">IF(LG=2,IF(SCQ=0,"",SCQ/2),"")</definedName>
    <definedName name="VR_TOT" localSheetId="56">IF(LG=2,IF(SCQ=0,"",SCQ/2),"")</definedName>
    <definedName name="VR_TOT" localSheetId="57">IF(LG=2,IF(SCQ=0,"",SCQ/2),"")</definedName>
    <definedName name="VR_TOT" localSheetId="58">IF(LG=2,IF(SCQ=0,"",SCQ/2),"")</definedName>
    <definedName name="VR_TOT" localSheetId="59">IF(LG=2,IF(SCQ=0,"",SCQ/2),"")</definedName>
    <definedName name="VR_TOT" localSheetId="60">IF(LG=2,IF(SCQ=0,"",SCQ/2),"")</definedName>
    <definedName name="VR_TOT" localSheetId="61">IF(LG=2,IF(SCQ=0,"",SCQ/2),"")</definedName>
    <definedName name="VR_TOT" localSheetId="62">IF(LG=2,IF(SCQ=0,"",SCQ/2),"")</definedName>
    <definedName name="VR_TOT" localSheetId="63">IF(LG=2,IF(SCQ=0,"",SCQ/2),"")</definedName>
    <definedName name="VR_TOT" localSheetId="64">IF(LG=2,IF(SCQ=0,"",SCQ/2),"")</definedName>
    <definedName name="VR_TOT" localSheetId="65">IF(LG=2,IF(SCQ=0,"",SCQ/2),"")</definedName>
    <definedName name="VR_TOT" localSheetId="66">IF(LG=2,IF(SCQ=0,"",SCQ/2),"")</definedName>
    <definedName name="VR_TOT" localSheetId="67">IF(LG=2,IF(SCQ=0,"",SCQ/2),"")</definedName>
    <definedName name="VR_TOT" localSheetId="68">IF(LG=2,IF(SCQ=0,"",SCQ/2),"")</definedName>
    <definedName name="VR_TOT" localSheetId="69">IF(LG=2,IF(SCQ=0,"",SCQ/2),"")</definedName>
    <definedName name="VR_TOT" localSheetId="35">IF(LG=2,IF(SCQ=0,"",SCQ/2),"")</definedName>
    <definedName name="VR_TOT" localSheetId="36">IF(LG=2,IF(SCQ=0,"",SCQ/2),"")</definedName>
    <definedName name="VR_TOT">IF(LG=2,IF(SCQ=0,"",SCQ/2),"")</definedName>
    <definedName name="VR_UN" localSheetId="2">IF(ISERROR(V_U),"",V_U)</definedName>
    <definedName name="VR_UN" localSheetId="3">IF(ISERROR(V_U),"",V_U)</definedName>
    <definedName name="VR_UN" localSheetId="4">IF(ISERROR(V_U),"",V_U)</definedName>
    <definedName name="VR_UN" localSheetId="5">IF(ISERROR(V_U),"",V_U)</definedName>
    <definedName name="VR_UN" localSheetId="6">IF(ISERROR(V_U),"",V_U)</definedName>
    <definedName name="VR_UN" localSheetId="7">IF(ISERROR(V_U),"",V_U)</definedName>
    <definedName name="VR_UN" localSheetId="8">IF(ISERROR(V_U),"",V_U)</definedName>
    <definedName name="VR_UN" localSheetId="9">IF(ISERROR(V_U),"",V_U)</definedName>
    <definedName name="VR_UN" localSheetId="10">IF(ISERROR(V_U),"",V_U)</definedName>
    <definedName name="VR_UN" localSheetId="11">IF(ISERROR(V_U),"",V_U)</definedName>
    <definedName name="VR_UN" localSheetId="12">IF(ISERROR(V_U),"",V_U)</definedName>
    <definedName name="VR_UN" localSheetId="13">IF(ISERROR(V_U),"",V_U)</definedName>
    <definedName name="VR_UN" localSheetId="14">IF(ISERROR(V_U),"",V_U)</definedName>
    <definedName name="VR_UN" localSheetId="15">IF(ISERROR(V_U),"",V_U)</definedName>
    <definedName name="VR_UN" localSheetId="16">IF(ISERROR(V_U),"",V_U)</definedName>
    <definedName name="VR_UN" localSheetId="17">IF(ISERROR(V_U),"",V_U)</definedName>
    <definedName name="VR_UN" localSheetId="18">IF(ISERROR(V_U),"",V_U)</definedName>
    <definedName name="VR_UN" localSheetId="19">IF(ISERROR(V_U),"",V_U)</definedName>
    <definedName name="VR_UN" localSheetId="20">IF(ISERROR(V_U),"",V_U)</definedName>
    <definedName name="VR_UN" localSheetId="21">IF(ISERROR(V_U),"",V_U)</definedName>
    <definedName name="VR_UN" localSheetId="22">IF(ISERROR(V_U),"",V_U)</definedName>
    <definedName name="VR_UN" localSheetId="23">IF(ISERROR(V_U),"",V_U)</definedName>
    <definedName name="VR_UN" localSheetId="24">IF(ISERROR(V_U),"",V_U)</definedName>
    <definedName name="VR_UN" localSheetId="25">IF(ISERROR(V_U),"",V_U)</definedName>
    <definedName name="VR_UN" localSheetId="26">IF(ISERROR(V_U),"",V_U)</definedName>
    <definedName name="VR_UN" localSheetId="27">IF(ISERROR(V_U),"",V_U)</definedName>
    <definedName name="VR_UN" localSheetId="28">IF(ISERROR(V_U),"",V_U)</definedName>
    <definedName name="VR_UN" localSheetId="29">IF(ISERROR(V_U),"",V_U)</definedName>
    <definedName name="VR_UN" localSheetId="30">IF(ISERROR(V_U),"",V_U)</definedName>
    <definedName name="VR_UN" localSheetId="39">IF(ISERROR(V_U),"",V_U)</definedName>
    <definedName name="VR_UN" localSheetId="40">IF(ISERROR(V_U),"",V_U)</definedName>
    <definedName name="VR_UN" localSheetId="41">IF(ISERROR(V_U),"",V_U)</definedName>
    <definedName name="VR_UN" localSheetId="42">IF(ISERROR(V_U),"",V_U)</definedName>
    <definedName name="VR_UN" localSheetId="43">IF(ISERROR(V_U),"",V_U)</definedName>
    <definedName name="VR_UN" localSheetId="44">IF(ISERROR(V_U),"",V_U)</definedName>
    <definedName name="VR_UN" localSheetId="45">IF(ISERROR(V_U),"",V_U)</definedName>
    <definedName name="VR_UN" localSheetId="47">IF(ISERROR(V_U),"",V_U)</definedName>
    <definedName name="VR_UN" localSheetId="48">IF(ISERROR(V_U),"",V_U)</definedName>
    <definedName name="VR_UN" localSheetId="49">IF(ISERROR(V_U),"",V_U)</definedName>
    <definedName name="VR_UN" localSheetId="46">IF(ISERROR(V_U),"",V_U)</definedName>
    <definedName name="VR_UN" localSheetId="50">IF(ISERROR(V_U),"",V_U)</definedName>
    <definedName name="VR_UN" localSheetId="51">IF(ISERROR(V_U),"",V_U)</definedName>
    <definedName name="VR_UN" localSheetId="52">IF(ISERROR(V_U),"",V_U)</definedName>
    <definedName name="VR_UN" localSheetId="53">IF(ISERROR(V_U),"",V_U)</definedName>
    <definedName name="VR_UN" localSheetId="54">IF(ISERROR(V_U),"",V_U)</definedName>
    <definedName name="VR_UN" localSheetId="55">IF(ISERROR(V_U),"",V_U)</definedName>
    <definedName name="VR_UN" localSheetId="56">IF(ISERROR(V_U),"",V_U)</definedName>
    <definedName name="VR_UN" localSheetId="57">IF(ISERROR(V_U),"",V_U)</definedName>
    <definedName name="VR_UN" localSheetId="58">IF(ISERROR(V_U),"",V_U)</definedName>
    <definedName name="VR_UN" localSheetId="59">IF(ISERROR(V_U),"",V_U)</definedName>
    <definedName name="VR_UN" localSheetId="60">IF(ISERROR(V_U),"",V_U)</definedName>
    <definedName name="VR_UN" localSheetId="61">IF(ISERROR(V_U),"",V_U)</definedName>
    <definedName name="VR_UN" localSheetId="62">IF(ISERROR(V_U),"",V_U)</definedName>
    <definedName name="VR_UN" localSheetId="63">IF(ISERROR(V_U),"",V_U)</definedName>
    <definedName name="VR_UN" localSheetId="64">IF(ISERROR(V_U),"",V_U)</definedName>
    <definedName name="VR_UN" localSheetId="65">IF(ISERROR(V_U),"",V_U)</definedName>
    <definedName name="VR_UN" localSheetId="66">IF(ISERROR(V_U),"",V_U)</definedName>
    <definedName name="VR_UN" localSheetId="67">IF(ISERROR(V_U),"",V_U)</definedName>
    <definedName name="VR_UN" localSheetId="68">IF(ISERROR(V_U),"",V_U)</definedName>
    <definedName name="VR_UN" localSheetId="69">IF(ISERROR(V_U),"",V_U)</definedName>
    <definedName name="VR_UN" localSheetId="35">IF(ISERROR(V_U),"",V_U)</definedName>
    <definedName name="VR_UN" localSheetId="36">IF(ISERROR(V_U),"",V_U)</definedName>
    <definedName name="VR_UN">IF(ISERROR(V_U),"",V_U)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">#REF!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ER4YTSDTGFYWUETYJ">#REF!</definedName>
    <definedName name="WD" hidden="1">{"via1",#N/A,TRUE,"general";"via2",#N/A,TRUE,"general";"via3",#N/A,TRUE,"general"}</definedName>
    <definedName name="we">#REF!</definedName>
    <definedName name="WEGW">#REF!</definedName>
    <definedName name="weq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orksheetSubTotal">#REF!</definedName>
    <definedName name="WorksheetTotal">#REF!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NEXO4." hidden="1">{#N/A,#N/A,FALSE,"INVERSION";#N/A,#N/A,FALSE,"CREDITO"}</definedName>
    <definedName name="wrn.ar." hidden="1">{#N/A,#N/A,TRUE,"CODIGO DEPENDENCIA"}</definedName>
    <definedName name="wrn.civil._.works." hidden="1">{#N/A,#N/A,TRUE,"1842CWN0"}</definedName>
    <definedName name="wrn.civil._.works._1" hidden="1">{#N/A,#N/A,TRUE,"1842CWN0"}</definedName>
    <definedName name="wrn.credito" hidden="1">{#N/A,#N/A,TRUE,"CUADROS-0";#N/A,#N/A,TRUE,"CUADROS-1";#N/A,#N/A,TRUE,"CUADROS-2"}</definedName>
    <definedName name="wrn.ESTADO._.REHABILITACION." hidden="1">{"PRES REHAB ARM-PER POR ITEMS  KM A KM",#N/A,TRUE,"Rehabilitacion Arm-Per"}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julio24." hidden="1">{#N/A,#N/A,FALSE,"310.1";#N/A,#N/A,FALSE,"321.1";#N/A,#N/A,FALSE,"320.3";#N/A,#N/A,FALSE,"330.1"}</definedName>
    <definedName name="wrn.procurement." hidden="1">{#N/A,#N/A,FALSE,"sumi 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TY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WWQQQQQAAAAAAAAA">#REF!</definedName>
    <definedName name="WWWWWWWWWWSSSSSSSSSSSSSSSSSSSSS">#REF!</definedName>
    <definedName name="WWWWWWWWWWWWWWW">#REF!</definedName>
    <definedName name="wwwwwwwwwwwwwwww">#REF!</definedName>
    <definedName name="wwwwwwwwwwwwwwwwwwwww" hidden="1">#REF!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SW" hidden="1">{#N/A,#N/A,TRUE,"1842CWN0"}</definedName>
    <definedName name="XSW_1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ds" hidden="1">{"via1",#N/A,TRUE,"general";"via2",#N/A,TRUE,"general";"via3",#N/A,TRUE,"general"}</definedName>
    <definedName name="xxxxxxcxxxx" hidden="1">"C:\C-314\VOLUMENES\volfin4.mdb"</definedName>
    <definedName name="XXXXXXX">#REF!</definedName>
    <definedName name="xxxxxxxxxx29" hidden="1">{"via1",#N/A,TRUE,"general";"via2",#N/A,TRUE,"general";"via3",#N/A,TRUE,"general"}</definedName>
    <definedName name="xxyzabc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ESANIT4">[13]Materiales!$C$69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HYH">#REF!</definedName>
    <definedName name="yjyj" hidden="1">{"TAB1",#N/A,TRUE,"GENERAL";"TAB2",#N/A,TRUE,"GENERAL";"TAB3",#N/A,TRUE,"GENERAL";"TAB4",#N/A,TRUE,"GENERAL";"TAB5",#N/A,TRUE,"GENERAL"}</definedName>
    <definedName name="yorlanys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YYEWAZXCCCCCCCCC">#REF!</definedName>
    <definedName name="YYYYYYYYYYY" hidden="1">#REF!</definedName>
    <definedName name="yyyyyyyyyyyyyrrrrrrrrrrrrrrrrrrrrr">#REF!</definedName>
    <definedName name="YYYYYYYYYYYYYYYYYYYYYYY">#REF!</definedName>
    <definedName name="yyyyyyyyyyyyyyyyyyyyyyyyyyy">#REF!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NJA_PEAD">'[73]0.BASE DE DATOS'!$A$2:$B$10</definedName>
    <definedName name="ZANJA_PVC">'[73]0.BASE DE DATOS'!$D$2:$E$12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</definedNames>
  <calcPr calcId="179021"/>
</workbook>
</file>

<file path=xl/calcChain.xml><?xml version="1.0" encoding="utf-8"?>
<calcChain xmlns="http://schemas.openxmlformats.org/spreadsheetml/2006/main">
  <c r="J25" i="190" l="1"/>
  <c r="F25" i="190"/>
  <c r="U24" i="190"/>
  <c r="T24" i="190"/>
  <c r="S24" i="190"/>
  <c r="R24" i="190"/>
  <c r="Q24" i="190"/>
  <c r="P24" i="190"/>
  <c r="O24" i="190"/>
  <c r="N24" i="190"/>
  <c r="J24" i="190"/>
  <c r="I24" i="190"/>
  <c r="H24" i="190"/>
  <c r="B24" i="190"/>
  <c r="F21" i="190"/>
  <c r="H20" i="190"/>
  <c r="B20" i="190"/>
  <c r="U19" i="190"/>
  <c r="T19" i="190"/>
  <c r="S19" i="190"/>
  <c r="R19" i="190"/>
  <c r="Q19" i="190"/>
  <c r="P19" i="190"/>
  <c r="O19" i="190"/>
  <c r="N19" i="190"/>
  <c r="J19" i="190"/>
  <c r="I19" i="190"/>
  <c r="H19" i="190"/>
  <c r="B19" i="190"/>
  <c r="H18" i="190"/>
  <c r="B18" i="190"/>
  <c r="F15" i="190"/>
  <c r="H14" i="190"/>
  <c r="B14" i="190"/>
  <c r="H13" i="190"/>
  <c r="B13" i="190"/>
  <c r="H49" i="189"/>
  <c r="J48" i="189" a="1"/>
  <c r="J48" i="189"/>
  <c r="H48" i="189"/>
  <c r="E48" i="189"/>
  <c r="H47" i="189"/>
  <c r="E47" i="189"/>
  <c r="H46" i="189"/>
  <c r="E46" i="189"/>
  <c r="H45" i="189"/>
  <c r="F45" i="189"/>
  <c r="E45" i="189"/>
  <c r="D45" i="189"/>
  <c r="C45" i="189"/>
  <c r="K40" i="189" a="1"/>
  <c r="K41" i="189" s="1"/>
  <c r="J41" i="189"/>
  <c r="J40" i="189" a="1"/>
  <c r="J40" i="189"/>
  <c r="G40" i="189"/>
  <c r="H40" i="189" s="1"/>
  <c r="D40" i="189"/>
  <c r="C40" i="189"/>
  <c r="B40" i="189"/>
  <c r="H39" i="189"/>
  <c r="G39" i="189"/>
  <c r="D39" i="189"/>
  <c r="C39" i="189"/>
  <c r="B39" i="189"/>
  <c r="G38" i="189"/>
  <c r="H38" i="189" s="1"/>
  <c r="D38" i="189"/>
  <c r="C38" i="189"/>
  <c r="B38" i="189"/>
  <c r="H37" i="189"/>
  <c r="G37" i="189"/>
  <c r="D37" i="189"/>
  <c r="C37" i="189"/>
  <c r="B37" i="189"/>
  <c r="Q36" i="189" a="1"/>
  <c r="Q37" i="189" s="1"/>
  <c r="H36" i="189"/>
  <c r="H41" i="189" s="1"/>
  <c r="G36" i="189"/>
  <c r="D36" i="189"/>
  <c r="C36" i="189"/>
  <c r="B36" i="189"/>
  <c r="H31" i="189"/>
  <c r="F31" i="189"/>
  <c r="E31" i="189"/>
  <c r="C31" i="189"/>
  <c r="B31" i="189"/>
  <c r="F30" i="189"/>
  <c r="H30" i="189" s="1"/>
  <c r="E30" i="189"/>
  <c r="C30" i="189"/>
  <c r="B30" i="189"/>
  <c r="H29" i="189"/>
  <c r="F29" i="189"/>
  <c r="E29" i="189"/>
  <c r="C29" i="189"/>
  <c r="B29" i="189"/>
  <c r="J28" i="189" a="1"/>
  <c r="H28" i="189"/>
  <c r="F28" i="189"/>
  <c r="E28" i="189"/>
  <c r="C28" i="189"/>
  <c r="B28" i="189"/>
  <c r="F27" i="189"/>
  <c r="H27" i="189" s="1"/>
  <c r="E27" i="189"/>
  <c r="C27" i="189"/>
  <c r="B27" i="189"/>
  <c r="J26" i="189" a="1"/>
  <c r="J26" i="189" s="1"/>
  <c r="H26" i="189"/>
  <c r="F26" i="189"/>
  <c r="E26" i="189"/>
  <c r="C26" i="189"/>
  <c r="B26" i="189"/>
  <c r="F25" i="189"/>
  <c r="H25" i="189" s="1"/>
  <c r="E25" i="189"/>
  <c r="C25" i="189"/>
  <c r="B25" i="189"/>
  <c r="P24" i="189" a="1"/>
  <c r="P24" i="189" s="1"/>
  <c r="H24" i="189"/>
  <c r="F24" i="189"/>
  <c r="E24" i="189"/>
  <c r="C24" i="189"/>
  <c r="B24" i="189"/>
  <c r="F23" i="189"/>
  <c r="H23" i="189" s="1"/>
  <c r="H32" i="189" s="1"/>
  <c r="E23" i="189"/>
  <c r="C23" i="189"/>
  <c r="B23" i="189"/>
  <c r="H19" i="189"/>
  <c r="H18" i="189"/>
  <c r="F18" i="189"/>
  <c r="C18" i="189"/>
  <c r="B18" i="189"/>
  <c r="H17" i="189"/>
  <c r="F17" i="189"/>
  <c r="C17" i="189"/>
  <c r="B17" i="189"/>
  <c r="H16" i="189"/>
  <c r="F16" i="189"/>
  <c r="C16" i="189"/>
  <c r="B16" i="189"/>
  <c r="H15" i="189"/>
  <c r="F15" i="189"/>
  <c r="C15" i="189"/>
  <c r="B15" i="189"/>
  <c r="H14" i="189"/>
  <c r="F14" i="189"/>
  <c r="C14" i="189"/>
  <c r="B14" i="189"/>
  <c r="H13" i="189"/>
  <c r="F13" i="189"/>
  <c r="C13" i="189"/>
  <c r="B13" i="189"/>
  <c r="H12" i="189"/>
  <c r="F12" i="189"/>
  <c r="C12" i="189"/>
  <c r="B12" i="189"/>
  <c r="H11" i="189"/>
  <c r="F11" i="189"/>
  <c r="C11" i="189"/>
  <c r="B11" i="189"/>
  <c r="J10" i="189" a="1"/>
  <c r="J10" i="189"/>
  <c r="O9" i="189" a="1"/>
  <c r="O9" i="189"/>
  <c r="K6" i="189"/>
  <c r="H6" i="189"/>
  <c r="D6" i="189"/>
  <c r="B6" i="189"/>
  <c r="K5" i="189"/>
  <c r="D5" i="189"/>
  <c r="B5" i="189"/>
  <c r="B3" i="189"/>
  <c r="H49" i="188"/>
  <c r="J48" i="188" a="1"/>
  <c r="J48" i="188"/>
  <c r="H48" i="188"/>
  <c r="E48" i="188"/>
  <c r="H47" i="188"/>
  <c r="E47" i="188"/>
  <c r="H46" i="188"/>
  <c r="E46" i="188"/>
  <c r="H45" i="188"/>
  <c r="F45" i="188"/>
  <c r="E45" i="188"/>
  <c r="D45" i="188"/>
  <c r="C45" i="188"/>
  <c r="K40" i="188" a="1"/>
  <c r="K41" i="188" s="1"/>
  <c r="J41" i="188"/>
  <c r="J40" i="188" a="1"/>
  <c r="J40" i="188"/>
  <c r="G40" i="188"/>
  <c r="H40" i="188" s="1"/>
  <c r="D40" i="188"/>
  <c r="C40" i="188"/>
  <c r="B40" i="188"/>
  <c r="H39" i="188"/>
  <c r="G39" i="188"/>
  <c r="D39" i="188"/>
  <c r="C39" i="188"/>
  <c r="B39" i="188"/>
  <c r="G38" i="188"/>
  <c r="H38" i="188" s="1"/>
  <c r="D38" i="188"/>
  <c r="C38" i="188"/>
  <c r="B38" i="188"/>
  <c r="H37" i="188"/>
  <c r="G37" i="188"/>
  <c r="D37" i="188"/>
  <c r="C37" i="188"/>
  <c r="B37" i="188"/>
  <c r="Q36" i="188" a="1"/>
  <c r="Q37" i="188" s="1"/>
  <c r="H36" i="188"/>
  <c r="H41" i="188" s="1"/>
  <c r="G36" i="188"/>
  <c r="D36" i="188"/>
  <c r="C36" i="188"/>
  <c r="B36" i="188"/>
  <c r="H31" i="188"/>
  <c r="F31" i="188"/>
  <c r="E31" i="188"/>
  <c r="C31" i="188"/>
  <c r="B31" i="188"/>
  <c r="F30" i="188"/>
  <c r="H30" i="188" s="1"/>
  <c r="E30" i="188"/>
  <c r="C30" i="188"/>
  <c r="B30" i="188"/>
  <c r="H29" i="188"/>
  <c r="F29" i="188"/>
  <c r="E29" i="188"/>
  <c r="C29" i="188"/>
  <c r="B29" i="188"/>
  <c r="J28" i="188" a="1"/>
  <c r="H28" i="188"/>
  <c r="F28" i="188"/>
  <c r="E28" i="188"/>
  <c r="C28" i="188"/>
  <c r="B28" i="188"/>
  <c r="F27" i="188"/>
  <c r="H27" i="188" s="1"/>
  <c r="E27" i="188"/>
  <c r="C27" i="188"/>
  <c r="B27" i="188"/>
  <c r="J26" i="188" a="1"/>
  <c r="J26" i="188" s="1"/>
  <c r="H26" i="188"/>
  <c r="F26" i="188"/>
  <c r="E26" i="188"/>
  <c r="C26" i="188"/>
  <c r="B26" i="188"/>
  <c r="F25" i="188"/>
  <c r="H25" i="188" s="1"/>
  <c r="E25" i="188"/>
  <c r="C25" i="188"/>
  <c r="B25" i="188"/>
  <c r="P24" i="188" a="1"/>
  <c r="P24" i="188" s="1"/>
  <c r="H24" i="188"/>
  <c r="F24" i="188"/>
  <c r="E24" i="188"/>
  <c r="C24" i="188"/>
  <c r="B24" i="188"/>
  <c r="F23" i="188"/>
  <c r="H23" i="188" s="1"/>
  <c r="H32" i="188" s="1"/>
  <c r="E23" i="188"/>
  <c r="C23" i="188"/>
  <c r="B23" i="188"/>
  <c r="H19" i="188"/>
  <c r="H18" i="188"/>
  <c r="F18" i="188"/>
  <c r="C18" i="188"/>
  <c r="B18" i="188"/>
  <c r="H17" i="188"/>
  <c r="F17" i="188"/>
  <c r="C17" i="188"/>
  <c r="B17" i="188"/>
  <c r="H16" i="188"/>
  <c r="F16" i="188"/>
  <c r="C16" i="188"/>
  <c r="B16" i="188"/>
  <c r="H15" i="188"/>
  <c r="F15" i="188"/>
  <c r="C15" i="188"/>
  <c r="B15" i="188"/>
  <c r="H14" i="188"/>
  <c r="F14" i="188"/>
  <c r="C14" i="188"/>
  <c r="B14" i="188"/>
  <c r="H13" i="188"/>
  <c r="F13" i="188"/>
  <c r="C13" i="188"/>
  <c r="B13" i="188"/>
  <c r="H12" i="188"/>
  <c r="F12" i="188"/>
  <c r="C12" i="188"/>
  <c r="B12" i="188"/>
  <c r="H11" i="188"/>
  <c r="F11" i="188"/>
  <c r="C11" i="188"/>
  <c r="B11" i="188"/>
  <c r="J10" i="188" a="1"/>
  <c r="J10" i="188"/>
  <c r="O9" i="188" a="1"/>
  <c r="O9" i="188"/>
  <c r="K6" i="188"/>
  <c r="H6" i="188"/>
  <c r="D6" i="188"/>
  <c r="B6" i="188"/>
  <c r="K5" i="188"/>
  <c r="D5" i="188"/>
  <c r="B5" i="188"/>
  <c r="B3" i="188"/>
  <c r="H49" i="187"/>
  <c r="J48" i="187" a="1"/>
  <c r="J48" i="187"/>
  <c r="H48" i="187"/>
  <c r="E48" i="187"/>
  <c r="H47" i="187"/>
  <c r="E47" i="187"/>
  <c r="H46" i="187"/>
  <c r="E46" i="187"/>
  <c r="H45" i="187"/>
  <c r="F45" i="187"/>
  <c r="E45" i="187"/>
  <c r="D45" i="187"/>
  <c r="C45" i="187"/>
  <c r="K41" i="187"/>
  <c r="K40" i="187" a="1"/>
  <c r="K40" i="187"/>
  <c r="J40" i="187" a="1"/>
  <c r="J41" i="187" s="1"/>
  <c r="H40" i="187"/>
  <c r="G40" i="187"/>
  <c r="D40" i="187"/>
  <c r="C40" i="187"/>
  <c r="B40" i="187"/>
  <c r="G39" i="187"/>
  <c r="H39" i="187" s="1"/>
  <c r="D39" i="187"/>
  <c r="C39" i="187"/>
  <c r="B39" i="187"/>
  <c r="H38" i="187"/>
  <c r="G38" i="187"/>
  <c r="D38" i="187"/>
  <c r="C38" i="187"/>
  <c r="B38" i="187"/>
  <c r="G37" i="187"/>
  <c r="H37" i="187" s="1"/>
  <c r="D37" i="187"/>
  <c r="C37" i="187"/>
  <c r="B37" i="187"/>
  <c r="Q37" i="187"/>
  <c r="Q36" i="187" a="1"/>
  <c r="Q36" i="187"/>
  <c r="G36" i="187"/>
  <c r="H36" i="187" s="1"/>
  <c r="H41" i="187" s="1"/>
  <c r="D36" i="187"/>
  <c r="C36" i="187"/>
  <c r="B36" i="187"/>
  <c r="H31" i="187"/>
  <c r="F31" i="187"/>
  <c r="E31" i="187"/>
  <c r="C31" i="187"/>
  <c r="B31" i="187"/>
  <c r="F30" i="187"/>
  <c r="H30" i="187" s="1"/>
  <c r="E30" i="187"/>
  <c r="C30" i="187"/>
  <c r="B30" i="187"/>
  <c r="H29" i="187"/>
  <c r="F29" i="187"/>
  <c r="E29" i="187"/>
  <c r="C29" i="187"/>
  <c r="B29" i="187"/>
  <c r="J28" i="187" a="1"/>
  <c r="H28" i="187"/>
  <c r="F28" i="187"/>
  <c r="E28" i="187"/>
  <c r="C28" i="187"/>
  <c r="B28" i="187"/>
  <c r="F27" i="187"/>
  <c r="H27" i="187" s="1"/>
  <c r="E27" i="187"/>
  <c r="C27" i="187"/>
  <c r="B27" i="187"/>
  <c r="J26" i="187" a="1"/>
  <c r="J26" i="187" s="1"/>
  <c r="H26" i="187"/>
  <c r="F26" i="187"/>
  <c r="E26" i="187"/>
  <c r="C26" i="187"/>
  <c r="B26" i="187"/>
  <c r="F25" i="187"/>
  <c r="H25" i="187" s="1"/>
  <c r="E25" i="187"/>
  <c r="C25" i="187"/>
  <c r="B25" i="187"/>
  <c r="P24" i="187" a="1"/>
  <c r="P24" i="187" s="1"/>
  <c r="H24" i="187"/>
  <c r="F24" i="187"/>
  <c r="E24" i="187"/>
  <c r="C24" i="187"/>
  <c r="B24" i="187"/>
  <c r="F23" i="187"/>
  <c r="H23" i="187" s="1"/>
  <c r="H32" i="187" s="1"/>
  <c r="E23" i="187"/>
  <c r="C23" i="187"/>
  <c r="B23" i="187"/>
  <c r="H19" i="187"/>
  <c r="H18" i="187"/>
  <c r="F18" i="187"/>
  <c r="C18" i="187"/>
  <c r="B18" i="187"/>
  <c r="H17" i="187"/>
  <c r="F17" i="187"/>
  <c r="C17" i="187"/>
  <c r="B17" i="187"/>
  <c r="H16" i="187"/>
  <c r="F16" i="187"/>
  <c r="C16" i="187"/>
  <c r="B16" i="187"/>
  <c r="H15" i="187"/>
  <c r="F15" i="187"/>
  <c r="C15" i="187"/>
  <c r="B15" i="187"/>
  <c r="H14" i="187"/>
  <c r="F14" i="187"/>
  <c r="C14" i="187"/>
  <c r="B14" i="187"/>
  <c r="H13" i="187"/>
  <c r="F13" i="187"/>
  <c r="C13" i="187"/>
  <c r="B13" i="187"/>
  <c r="H12" i="187"/>
  <c r="F12" i="187"/>
  <c r="C12" i="187"/>
  <c r="B12" i="187"/>
  <c r="H11" i="187"/>
  <c r="F11" i="187"/>
  <c r="C11" i="187"/>
  <c r="B11" i="187"/>
  <c r="J10" i="187" a="1"/>
  <c r="J10" i="187"/>
  <c r="O9" i="187" a="1"/>
  <c r="O9" i="187"/>
  <c r="K6" i="187"/>
  <c r="H6" i="187"/>
  <c r="D6" i="187"/>
  <c r="B6" i="187"/>
  <c r="K5" i="187"/>
  <c r="D5" i="187"/>
  <c r="B5" i="187"/>
  <c r="B3" i="187"/>
  <c r="H49" i="186"/>
  <c r="J48" i="186" a="1"/>
  <c r="J48" i="186"/>
  <c r="H48" i="186"/>
  <c r="E48" i="186"/>
  <c r="H47" i="186"/>
  <c r="E47" i="186"/>
  <c r="H46" i="186"/>
  <c r="E46" i="186"/>
  <c r="H45" i="186"/>
  <c r="F45" i="186"/>
  <c r="E45" i="186"/>
  <c r="D45" i="186"/>
  <c r="C45" i="186"/>
  <c r="K41" i="186"/>
  <c r="K40" i="186" a="1"/>
  <c r="K40" i="186"/>
  <c r="J40" i="186" a="1"/>
  <c r="J41" i="186" s="1"/>
  <c r="H40" i="186"/>
  <c r="G40" i="186"/>
  <c r="D40" i="186"/>
  <c r="C40" i="186"/>
  <c r="B40" i="186"/>
  <c r="G39" i="186"/>
  <c r="H39" i="186" s="1"/>
  <c r="D39" i="186"/>
  <c r="C39" i="186"/>
  <c r="B39" i="186"/>
  <c r="H38" i="186"/>
  <c r="G38" i="186"/>
  <c r="D38" i="186"/>
  <c r="C38" i="186"/>
  <c r="B38" i="186"/>
  <c r="G37" i="186"/>
  <c r="H37" i="186" s="1"/>
  <c r="D37" i="186"/>
  <c r="C37" i="186"/>
  <c r="B37" i="186"/>
  <c r="Q37" i="186"/>
  <c r="Q36" i="186" a="1"/>
  <c r="Q36" i="186"/>
  <c r="G36" i="186"/>
  <c r="H36" i="186" s="1"/>
  <c r="H41" i="186" s="1"/>
  <c r="D36" i="186"/>
  <c r="C36" i="186"/>
  <c r="B36" i="186"/>
  <c r="H31" i="186"/>
  <c r="F31" i="186"/>
  <c r="E31" i="186"/>
  <c r="C31" i="186"/>
  <c r="B31" i="186"/>
  <c r="F30" i="186"/>
  <c r="H30" i="186" s="1"/>
  <c r="E30" i="186"/>
  <c r="C30" i="186"/>
  <c r="B30" i="186"/>
  <c r="H29" i="186"/>
  <c r="F29" i="186"/>
  <c r="E29" i="186"/>
  <c r="C29" i="186"/>
  <c r="B29" i="186"/>
  <c r="J28" i="186" a="1"/>
  <c r="H28" i="186"/>
  <c r="F28" i="186"/>
  <c r="E28" i="186"/>
  <c r="C28" i="186"/>
  <c r="B28" i="186"/>
  <c r="F27" i="186"/>
  <c r="H27" i="186" s="1"/>
  <c r="E27" i="186"/>
  <c r="C27" i="186"/>
  <c r="B27" i="186"/>
  <c r="J26" i="186" a="1"/>
  <c r="J26" i="186" s="1"/>
  <c r="H26" i="186"/>
  <c r="F26" i="186"/>
  <c r="E26" i="186"/>
  <c r="C26" i="186"/>
  <c r="B26" i="186"/>
  <c r="F25" i="186"/>
  <c r="H25" i="186" s="1"/>
  <c r="E25" i="186"/>
  <c r="C25" i="186"/>
  <c r="B25" i="186"/>
  <c r="P24" i="186" a="1"/>
  <c r="P24" i="186" s="1"/>
  <c r="H24" i="186"/>
  <c r="F24" i="186"/>
  <c r="E24" i="186"/>
  <c r="C24" i="186"/>
  <c r="B24" i="186"/>
  <c r="F23" i="186"/>
  <c r="H23" i="186" s="1"/>
  <c r="H32" i="186" s="1"/>
  <c r="E23" i="186"/>
  <c r="C23" i="186"/>
  <c r="B23" i="186"/>
  <c r="H19" i="186"/>
  <c r="H18" i="186"/>
  <c r="F18" i="186"/>
  <c r="C18" i="186"/>
  <c r="B18" i="186"/>
  <c r="H17" i="186"/>
  <c r="F17" i="186"/>
  <c r="C17" i="186"/>
  <c r="B17" i="186"/>
  <c r="H16" i="186"/>
  <c r="F16" i="186"/>
  <c r="C16" i="186"/>
  <c r="B16" i="186"/>
  <c r="H15" i="186"/>
  <c r="F15" i="186"/>
  <c r="C15" i="186"/>
  <c r="B15" i="186"/>
  <c r="H14" i="186"/>
  <c r="F14" i="186"/>
  <c r="C14" i="186"/>
  <c r="B14" i="186"/>
  <c r="H13" i="186"/>
  <c r="F13" i="186"/>
  <c r="C13" i="186"/>
  <c r="B13" i="186"/>
  <c r="H12" i="186"/>
  <c r="F12" i="186"/>
  <c r="C12" i="186"/>
  <c r="B12" i="186"/>
  <c r="H11" i="186"/>
  <c r="F11" i="186"/>
  <c r="C11" i="186"/>
  <c r="B11" i="186"/>
  <c r="J10" i="186" a="1"/>
  <c r="J10" i="186"/>
  <c r="O9" i="186" a="1"/>
  <c r="O9" i="186"/>
  <c r="K6" i="186"/>
  <c r="H6" i="186"/>
  <c r="D6" i="186"/>
  <c r="B6" i="186"/>
  <c r="K5" i="186"/>
  <c r="D5" i="186"/>
  <c r="B5" i="186"/>
  <c r="B3" i="186"/>
  <c r="H49" i="185"/>
  <c r="J48" i="185" a="1"/>
  <c r="J48" i="185"/>
  <c r="H48" i="185"/>
  <c r="E48" i="185"/>
  <c r="H47" i="185"/>
  <c r="E47" i="185"/>
  <c r="H46" i="185"/>
  <c r="E46" i="185"/>
  <c r="H45" i="185"/>
  <c r="F45" i="185"/>
  <c r="E45" i="185"/>
  <c r="D45" i="185"/>
  <c r="C45" i="185"/>
  <c r="K41" i="185"/>
  <c r="K40" i="185" a="1"/>
  <c r="K40" i="185"/>
  <c r="J40" i="185" a="1"/>
  <c r="J41" i="185" s="1"/>
  <c r="H40" i="185"/>
  <c r="G40" i="185"/>
  <c r="D40" i="185"/>
  <c r="C40" i="185"/>
  <c r="B40" i="185"/>
  <c r="G39" i="185"/>
  <c r="H39" i="185" s="1"/>
  <c r="D39" i="185"/>
  <c r="C39" i="185"/>
  <c r="B39" i="185"/>
  <c r="H38" i="185"/>
  <c r="G38" i="185"/>
  <c r="D38" i="185"/>
  <c r="C38" i="185"/>
  <c r="B38" i="185"/>
  <c r="G37" i="185"/>
  <c r="H37" i="185" s="1"/>
  <c r="D37" i="185"/>
  <c r="C37" i="185"/>
  <c r="B37" i="185"/>
  <c r="Q37" i="185"/>
  <c r="Q36" i="185" a="1"/>
  <c r="Q36" i="185"/>
  <c r="G36" i="185"/>
  <c r="H36" i="185" s="1"/>
  <c r="H41" i="185" s="1"/>
  <c r="D36" i="185"/>
  <c r="C36" i="185"/>
  <c r="B36" i="185"/>
  <c r="H31" i="185"/>
  <c r="F31" i="185"/>
  <c r="E31" i="185"/>
  <c r="C31" i="185"/>
  <c r="B31" i="185"/>
  <c r="F30" i="185"/>
  <c r="H30" i="185" s="1"/>
  <c r="E30" i="185"/>
  <c r="C30" i="185"/>
  <c r="B30" i="185"/>
  <c r="H29" i="185"/>
  <c r="F29" i="185"/>
  <c r="E29" i="185"/>
  <c r="C29" i="185"/>
  <c r="B29" i="185"/>
  <c r="J28" i="185" a="1"/>
  <c r="H28" i="185"/>
  <c r="F28" i="185"/>
  <c r="E28" i="185"/>
  <c r="C28" i="185"/>
  <c r="B28" i="185"/>
  <c r="F27" i="185"/>
  <c r="H27" i="185" s="1"/>
  <c r="E27" i="185"/>
  <c r="C27" i="185"/>
  <c r="B27" i="185"/>
  <c r="J26" i="185" a="1"/>
  <c r="J26" i="185" s="1"/>
  <c r="H26" i="185"/>
  <c r="F26" i="185"/>
  <c r="E26" i="185"/>
  <c r="C26" i="185"/>
  <c r="B26" i="185"/>
  <c r="F25" i="185"/>
  <c r="H25" i="185" s="1"/>
  <c r="E25" i="185"/>
  <c r="C25" i="185"/>
  <c r="B25" i="185"/>
  <c r="P24" i="185" a="1"/>
  <c r="P24" i="185" s="1"/>
  <c r="H24" i="185"/>
  <c r="F24" i="185"/>
  <c r="E24" i="185"/>
  <c r="C24" i="185"/>
  <c r="B24" i="185"/>
  <c r="F23" i="185"/>
  <c r="H23" i="185" s="1"/>
  <c r="H32" i="185" s="1"/>
  <c r="E23" i="185"/>
  <c r="C23" i="185"/>
  <c r="B23" i="185"/>
  <c r="H19" i="185"/>
  <c r="H18" i="185"/>
  <c r="F18" i="185"/>
  <c r="C18" i="185"/>
  <c r="B18" i="185"/>
  <c r="H17" i="185"/>
  <c r="F17" i="185"/>
  <c r="C17" i="185"/>
  <c r="B17" i="185"/>
  <c r="H16" i="185"/>
  <c r="F16" i="185"/>
  <c r="C16" i="185"/>
  <c r="B16" i="185"/>
  <c r="H15" i="185"/>
  <c r="F15" i="185"/>
  <c r="C15" i="185"/>
  <c r="B15" i="185"/>
  <c r="H14" i="185"/>
  <c r="F14" i="185"/>
  <c r="C14" i="185"/>
  <c r="B14" i="185"/>
  <c r="H13" i="185"/>
  <c r="F13" i="185"/>
  <c r="C13" i="185"/>
  <c r="B13" i="185"/>
  <c r="H12" i="185"/>
  <c r="F12" i="185"/>
  <c r="C12" i="185"/>
  <c r="B12" i="185"/>
  <c r="H11" i="185"/>
  <c r="F11" i="185"/>
  <c r="C11" i="185"/>
  <c r="B11" i="185"/>
  <c r="J10" i="185" a="1"/>
  <c r="J10" i="185"/>
  <c r="O9" i="185" a="1"/>
  <c r="O9" i="185"/>
  <c r="K6" i="185"/>
  <c r="H6" i="185"/>
  <c r="D6" i="185"/>
  <c r="B6" i="185"/>
  <c r="K5" i="185"/>
  <c r="D5" i="185"/>
  <c r="B5" i="185"/>
  <c r="B3" i="185"/>
  <c r="H49" i="183"/>
  <c r="J48" i="183" a="1"/>
  <c r="J48" i="183"/>
  <c r="H48" i="183"/>
  <c r="E48" i="183"/>
  <c r="H47" i="183"/>
  <c r="E47" i="183"/>
  <c r="H46" i="183"/>
  <c r="E46" i="183"/>
  <c r="H45" i="183"/>
  <c r="F45" i="183"/>
  <c r="E45" i="183"/>
  <c r="D45" i="183"/>
  <c r="C45" i="183"/>
  <c r="K41" i="183"/>
  <c r="K40" i="183" a="1"/>
  <c r="K40" i="183"/>
  <c r="J40" i="183" a="1"/>
  <c r="J41" i="183" s="1"/>
  <c r="H40" i="183"/>
  <c r="G40" i="183"/>
  <c r="D40" i="183"/>
  <c r="C40" i="183"/>
  <c r="B40" i="183"/>
  <c r="G39" i="183"/>
  <c r="H39" i="183" s="1"/>
  <c r="D39" i="183"/>
  <c r="C39" i="183"/>
  <c r="B39" i="183"/>
  <c r="H38" i="183"/>
  <c r="G38" i="183"/>
  <c r="D38" i="183"/>
  <c r="C38" i="183"/>
  <c r="B38" i="183"/>
  <c r="G37" i="183"/>
  <c r="H37" i="183" s="1"/>
  <c r="D37" i="183"/>
  <c r="C37" i="183"/>
  <c r="B37" i="183"/>
  <c r="Q37" i="183"/>
  <c r="Q36" i="183" a="1"/>
  <c r="Q36" i="183"/>
  <c r="G36" i="183"/>
  <c r="H36" i="183" s="1"/>
  <c r="H41" i="183" s="1"/>
  <c r="D36" i="183"/>
  <c r="C36" i="183"/>
  <c r="B36" i="183"/>
  <c r="H31" i="183"/>
  <c r="F31" i="183"/>
  <c r="E31" i="183"/>
  <c r="C31" i="183"/>
  <c r="B31" i="183"/>
  <c r="F30" i="183"/>
  <c r="H30" i="183" s="1"/>
  <c r="E30" i="183"/>
  <c r="C30" i="183"/>
  <c r="B30" i="183"/>
  <c r="H29" i="183"/>
  <c r="F29" i="183"/>
  <c r="E29" i="183"/>
  <c r="C29" i="183"/>
  <c r="B29" i="183"/>
  <c r="J28" i="183" a="1"/>
  <c r="H28" i="183"/>
  <c r="F28" i="183"/>
  <c r="E28" i="183"/>
  <c r="C28" i="183"/>
  <c r="B28" i="183"/>
  <c r="F27" i="183"/>
  <c r="H27" i="183" s="1"/>
  <c r="E27" i="183"/>
  <c r="C27" i="183"/>
  <c r="B27" i="183"/>
  <c r="J26" i="183" a="1"/>
  <c r="J26" i="183" s="1"/>
  <c r="H26" i="183"/>
  <c r="F26" i="183"/>
  <c r="E26" i="183"/>
  <c r="C26" i="183"/>
  <c r="B26" i="183"/>
  <c r="F25" i="183"/>
  <c r="H25" i="183" s="1"/>
  <c r="E25" i="183"/>
  <c r="C25" i="183"/>
  <c r="B25" i="183"/>
  <c r="P24" i="183" a="1"/>
  <c r="P24" i="183" s="1"/>
  <c r="H24" i="183"/>
  <c r="F24" i="183"/>
  <c r="E24" i="183"/>
  <c r="C24" i="183"/>
  <c r="B24" i="183"/>
  <c r="F23" i="183"/>
  <c r="H23" i="183" s="1"/>
  <c r="H32" i="183" s="1"/>
  <c r="E23" i="183"/>
  <c r="C23" i="183"/>
  <c r="B23" i="183"/>
  <c r="H19" i="183"/>
  <c r="H18" i="183"/>
  <c r="F18" i="183"/>
  <c r="C18" i="183"/>
  <c r="B18" i="183"/>
  <c r="H17" i="183"/>
  <c r="F17" i="183"/>
  <c r="C17" i="183"/>
  <c r="B17" i="183"/>
  <c r="H16" i="183"/>
  <c r="F16" i="183"/>
  <c r="C16" i="183"/>
  <c r="B16" i="183"/>
  <c r="H15" i="183"/>
  <c r="F15" i="183"/>
  <c r="C15" i="183"/>
  <c r="B15" i="183"/>
  <c r="H14" i="183"/>
  <c r="F14" i="183"/>
  <c r="C14" i="183"/>
  <c r="B14" i="183"/>
  <c r="H13" i="183"/>
  <c r="F13" i="183"/>
  <c r="C13" i="183"/>
  <c r="B13" i="183"/>
  <c r="H12" i="183"/>
  <c r="F12" i="183"/>
  <c r="C12" i="183"/>
  <c r="B12" i="183"/>
  <c r="H11" i="183"/>
  <c r="F11" i="183"/>
  <c r="C11" i="183"/>
  <c r="B11" i="183"/>
  <c r="J10" i="183" a="1"/>
  <c r="J10" i="183"/>
  <c r="O9" i="183" a="1"/>
  <c r="O9" i="183"/>
  <c r="K6" i="183"/>
  <c r="H6" i="183"/>
  <c r="D6" i="183"/>
  <c r="B6" i="183"/>
  <c r="K5" i="183"/>
  <c r="D5" i="183"/>
  <c r="B5" i="183"/>
  <c r="B3" i="183"/>
  <c r="H49" i="182"/>
  <c r="J48" i="182" a="1"/>
  <c r="J48" i="182"/>
  <c r="H48" i="182"/>
  <c r="E48" i="182"/>
  <c r="H47" i="182"/>
  <c r="E47" i="182"/>
  <c r="H46" i="182"/>
  <c r="E46" i="182"/>
  <c r="H45" i="182"/>
  <c r="F45" i="182"/>
  <c r="E45" i="182"/>
  <c r="D45" i="182"/>
  <c r="C45" i="182"/>
  <c r="K41" i="182"/>
  <c r="K40" i="182" a="1"/>
  <c r="K40" i="182"/>
  <c r="J40" i="182" a="1"/>
  <c r="J41" i="182" s="1"/>
  <c r="H40" i="182"/>
  <c r="G40" i="182"/>
  <c r="D40" i="182"/>
  <c r="C40" i="182"/>
  <c r="B40" i="182"/>
  <c r="G39" i="182"/>
  <c r="H39" i="182" s="1"/>
  <c r="D39" i="182"/>
  <c r="C39" i="182"/>
  <c r="B39" i="182"/>
  <c r="H38" i="182"/>
  <c r="G38" i="182"/>
  <c r="D38" i="182"/>
  <c r="C38" i="182"/>
  <c r="B38" i="182"/>
  <c r="G37" i="182"/>
  <c r="H37" i="182" s="1"/>
  <c r="D37" i="182"/>
  <c r="C37" i="182"/>
  <c r="B37" i="182"/>
  <c r="Q37" i="182"/>
  <c r="Q36" i="182" a="1"/>
  <c r="Q36" i="182"/>
  <c r="G36" i="182"/>
  <c r="H36" i="182" s="1"/>
  <c r="H41" i="182" s="1"/>
  <c r="D36" i="182"/>
  <c r="C36" i="182"/>
  <c r="B36" i="182"/>
  <c r="H31" i="182"/>
  <c r="F31" i="182"/>
  <c r="E31" i="182"/>
  <c r="C31" i="182"/>
  <c r="B31" i="182"/>
  <c r="F30" i="182"/>
  <c r="H30" i="182" s="1"/>
  <c r="E30" i="182"/>
  <c r="C30" i="182"/>
  <c r="B30" i="182"/>
  <c r="H29" i="182"/>
  <c r="F29" i="182"/>
  <c r="E29" i="182"/>
  <c r="C29" i="182"/>
  <c r="B29" i="182"/>
  <c r="J28" i="182" a="1"/>
  <c r="F28" i="182"/>
  <c r="H28" i="182" s="1"/>
  <c r="E28" i="182"/>
  <c r="C28" i="182"/>
  <c r="B28" i="182"/>
  <c r="H27" i="182"/>
  <c r="F27" i="182"/>
  <c r="E27" i="182"/>
  <c r="C27" i="182"/>
  <c r="B27" i="182"/>
  <c r="J26" i="182" a="1"/>
  <c r="J26" i="182" s="1"/>
  <c r="F26" i="182"/>
  <c r="H26" i="182" s="1"/>
  <c r="E26" i="182"/>
  <c r="C26" i="182"/>
  <c r="B26" i="182"/>
  <c r="H25" i="182"/>
  <c r="F25" i="182"/>
  <c r="E25" i="182"/>
  <c r="C25" i="182"/>
  <c r="B25" i="182"/>
  <c r="P24" i="182" a="1"/>
  <c r="P24" i="182" s="1"/>
  <c r="F24" i="182"/>
  <c r="H24" i="182" s="1"/>
  <c r="E24" i="182"/>
  <c r="C24" i="182"/>
  <c r="B24" i="182"/>
  <c r="H23" i="182"/>
  <c r="F23" i="182"/>
  <c r="E23" i="182"/>
  <c r="C23" i="182"/>
  <c r="B23" i="182"/>
  <c r="H19" i="182"/>
  <c r="H18" i="182"/>
  <c r="F18" i="182"/>
  <c r="C18" i="182"/>
  <c r="B18" i="182"/>
  <c r="H17" i="182"/>
  <c r="F17" i="182"/>
  <c r="C17" i="182"/>
  <c r="B17" i="182"/>
  <c r="H16" i="182"/>
  <c r="F16" i="182"/>
  <c r="C16" i="182"/>
  <c r="B16" i="182"/>
  <c r="H15" i="182"/>
  <c r="F15" i="182"/>
  <c r="C15" i="182"/>
  <c r="B15" i="182"/>
  <c r="H14" i="182"/>
  <c r="F14" i="182"/>
  <c r="C14" i="182"/>
  <c r="B14" i="182"/>
  <c r="H13" i="182"/>
  <c r="F13" i="182"/>
  <c r="C13" i="182"/>
  <c r="B13" i="182"/>
  <c r="H12" i="182"/>
  <c r="F12" i="182"/>
  <c r="C12" i="182"/>
  <c r="B12" i="182"/>
  <c r="H11" i="182"/>
  <c r="F11" i="182"/>
  <c r="C11" i="182"/>
  <c r="B11" i="182"/>
  <c r="J10" i="182" a="1"/>
  <c r="J10" i="182"/>
  <c r="O9" i="182" a="1"/>
  <c r="O9" i="182"/>
  <c r="K6" i="182"/>
  <c r="H6" i="182"/>
  <c r="D6" i="182"/>
  <c r="B6" i="182"/>
  <c r="K5" i="182"/>
  <c r="D5" i="182"/>
  <c r="B5" i="182"/>
  <c r="B3" i="182"/>
  <c r="H49" i="181"/>
  <c r="J48" i="181" a="1"/>
  <c r="J48" i="181"/>
  <c r="H48" i="181"/>
  <c r="E48" i="181"/>
  <c r="H47" i="181"/>
  <c r="E47" i="181"/>
  <c r="H46" i="181"/>
  <c r="E46" i="181"/>
  <c r="H45" i="181"/>
  <c r="F45" i="181"/>
  <c r="E45" i="181"/>
  <c r="D45" i="181"/>
  <c r="C45" i="181"/>
  <c r="K41" i="181"/>
  <c r="K40" i="181" a="1"/>
  <c r="K40" i="181"/>
  <c r="J40" i="181" a="1"/>
  <c r="J41" i="181" s="1"/>
  <c r="H40" i="181"/>
  <c r="G40" i="181"/>
  <c r="D40" i="181"/>
  <c r="C40" i="181"/>
  <c r="B40" i="181"/>
  <c r="G39" i="181"/>
  <c r="H39" i="181" s="1"/>
  <c r="D39" i="181"/>
  <c r="C39" i="181"/>
  <c r="B39" i="181"/>
  <c r="H38" i="181"/>
  <c r="G38" i="181"/>
  <c r="D38" i="181"/>
  <c r="C38" i="181"/>
  <c r="B38" i="181"/>
  <c r="G37" i="181"/>
  <c r="H37" i="181" s="1"/>
  <c r="D37" i="181"/>
  <c r="C37" i="181"/>
  <c r="B37" i="181"/>
  <c r="Q37" i="181"/>
  <c r="Q36" i="181" a="1"/>
  <c r="Q36" i="181"/>
  <c r="G36" i="181"/>
  <c r="H36" i="181" s="1"/>
  <c r="H41" i="181" s="1"/>
  <c r="D36" i="181"/>
  <c r="C36" i="181"/>
  <c r="B36" i="181"/>
  <c r="F31" i="181"/>
  <c r="H31" i="181" s="1"/>
  <c r="E31" i="181"/>
  <c r="C31" i="181"/>
  <c r="B31" i="181"/>
  <c r="H30" i="181"/>
  <c r="F30" i="181"/>
  <c r="E30" i="181"/>
  <c r="C30" i="181"/>
  <c r="B30" i="181"/>
  <c r="F29" i="181"/>
  <c r="H29" i="181" s="1"/>
  <c r="E29" i="181"/>
  <c r="C29" i="181"/>
  <c r="B29" i="181"/>
  <c r="J28" i="181" a="1"/>
  <c r="J29" i="181" s="1"/>
  <c r="F28" i="181"/>
  <c r="H28" i="181" s="1"/>
  <c r="E28" i="181"/>
  <c r="C28" i="181"/>
  <c r="B28" i="181"/>
  <c r="H27" i="181"/>
  <c r="F27" i="181"/>
  <c r="E27" i="181"/>
  <c r="C27" i="181"/>
  <c r="B27" i="181"/>
  <c r="J26" i="181" a="1"/>
  <c r="J26" i="181" s="1"/>
  <c r="F26" i="181"/>
  <c r="H26" i="181" s="1"/>
  <c r="E26" i="181"/>
  <c r="C26" i="181"/>
  <c r="B26" i="181"/>
  <c r="H25" i="181"/>
  <c r="F25" i="181"/>
  <c r="E25" i="181"/>
  <c r="C25" i="181"/>
  <c r="B25" i="181"/>
  <c r="P24" i="181" a="1"/>
  <c r="P24" i="181" s="1"/>
  <c r="F24" i="181"/>
  <c r="H24" i="181" s="1"/>
  <c r="E24" i="181"/>
  <c r="C24" i="181"/>
  <c r="B24" i="181"/>
  <c r="H23" i="181"/>
  <c r="H32" i="181" s="1"/>
  <c r="F23" i="181"/>
  <c r="E23" i="181"/>
  <c r="C23" i="181"/>
  <c r="B23" i="181"/>
  <c r="H19" i="181"/>
  <c r="H18" i="181"/>
  <c r="F18" i="181"/>
  <c r="C18" i="181"/>
  <c r="B18" i="181"/>
  <c r="H17" i="181"/>
  <c r="F17" i="181"/>
  <c r="C17" i="181"/>
  <c r="B17" i="181"/>
  <c r="H16" i="181"/>
  <c r="F16" i="181"/>
  <c r="C16" i="181"/>
  <c r="B16" i="181"/>
  <c r="H15" i="181"/>
  <c r="F15" i="181"/>
  <c r="C15" i="181"/>
  <c r="B15" i="181"/>
  <c r="H14" i="181"/>
  <c r="F14" i="181"/>
  <c r="C14" i="181"/>
  <c r="B14" i="181"/>
  <c r="H13" i="181"/>
  <c r="F13" i="181"/>
  <c r="C13" i="181"/>
  <c r="B13" i="181"/>
  <c r="H12" i="181"/>
  <c r="F12" i="181"/>
  <c r="B12" i="181"/>
  <c r="H11" i="181"/>
  <c r="F11" i="181"/>
  <c r="C11" i="181"/>
  <c r="B11" i="181"/>
  <c r="J10" i="181" a="1"/>
  <c r="J10" i="181"/>
  <c r="O9" i="181" a="1"/>
  <c r="O9" i="181"/>
  <c r="K6" i="181"/>
  <c r="H6" i="181"/>
  <c r="D6" i="181"/>
  <c r="B6" i="181"/>
  <c r="K5" i="181"/>
  <c r="D5" i="181"/>
  <c r="B5" i="181"/>
  <c r="B3" i="181"/>
  <c r="H49" i="180"/>
  <c r="J48" i="180" a="1"/>
  <c r="J48" i="180"/>
  <c r="H48" i="180"/>
  <c r="E48" i="180"/>
  <c r="H47" i="180"/>
  <c r="E47" i="180"/>
  <c r="H46" i="180"/>
  <c r="F46" i="180"/>
  <c r="E46" i="180"/>
  <c r="D46" i="180"/>
  <c r="C46" i="180"/>
  <c r="H45" i="180"/>
  <c r="F45" i="180"/>
  <c r="E45" i="180"/>
  <c r="D45" i="180"/>
  <c r="C45" i="180"/>
  <c r="K40" i="180" a="1"/>
  <c r="K41" i="180" s="1"/>
  <c r="J41" i="180"/>
  <c r="J40" i="180" a="1"/>
  <c r="J40" i="180"/>
  <c r="G40" i="180"/>
  <c r="H40" i="180" s="1"/>
  <c r="D40" i="180"/>
  <c r="C40" i="180"/>
  <c r="B40" i="180"/>
  <c r="H39" i="180"/>
  <c r="G39" i="180"/>
  <c r="D39" i="180"/>
  <c r="C39" i="180"/>
  <c r="B39" i="180"/>
  <c r="G38" i="180"/>
  <c r="H38" i="180" s="1"/>
  <c r="D38" i="180"/>
  <c r="C38" i="180"/>
  <c r="B38" i="180"/>
  <c r="H37" i="180"/>
  <c r="G37" i="180"/>
  <c r="D37" i="180"/>
  <c r="C37" i="180"/>
  <c r="B37" i="180"/>
  <c r="Q36" i="180" a="1"/>
  <c r="Q37" i="180" s="1"/>
  <c r="H36" i="180"/>
  <c r="G36" i="180"/>
  <c r="D36" i="180"/>
  <c r="C36" i="180"/>
  <c r="B36" i="180"/>
  <c r="F31" i="180"/>
  <c r="H31" i="180" s="1"/>
  <c r="E31" i="180"/>
  <c r="C31" i="180"/>
  <c r="B31" i="180"/>
  <c r="H30" i="180"/>
  <c r="F30" i="180"/>
  <c r="E30" i="180"/>
  <c r="C30" i="180"/>
  <c r="B30" i="180"/>
  <c r="F29" i="180"/>
  <c r="H29" i="180" s="1"/>
  <c r="E29" i="180"/>
  <c r="C29" i="180"/>
  <c r="B29" i="180"/>
  <c r="J29" i="180"/>
  <c r="J28" i="180" a="1"/>
  <c r="J28" i="180"/>
  <c r="F28" i="180"/>
  <c r="H28" i="180" s="1"/>
  <c r="E28" i="180"/>
  <c r="C28" i="180"/>
  <c r="B28" i="180"/>
  <c r="H27" i="180"/>
  <c r="F27" i="180"/>
  <c r="E27" i="180"/>
  <c r="C27" i="180"/>
  <c r="B27" i="180"/>
  <c r="J26" i="180" a="1"/>
  <c r="J26" i="180" s="1"/>
  <c r="F26" i="180"/>
  <c r="H26" i="180" s="1"/>
  <c r="E26" i="180"/>
  <c r="C26" i="180"/>
  <c r="B26" i="180"/>
  <c r="H25" i="180"/>
  <c r="F25" i="180"/>
  <c r="E25" i="180"/>
  <c r="C25" i="180"/>
  <c r="B25" i="180"/>
  <c r="P37" i="180"/>
  <c r="P35" i="180"/>
  <c r="P33" i="180"/>
  <c r="P31" i="180"/>
  <c r="P29" i="180"/>
  <c r="P27" i="180"/>
  <c r="P25" i="180"/>
  <c r="P24" i="180" a="1"/>
  <c r="P38" i="180" s="1"/>
  <c r="P24" i="180"/>
  <c r="F24" i="180"/>
  <c r="H24" i="180" s="1"/>
  <c r="E24" i="180"/>
  <c r="C24" i="180"/>
  <c r="B24" i="180"/>
  <c r="H23" i="180"/>
  <c r="H32" i="180" s="1"/>
  <c r="F23" i="180"/>
  <c r="E23" i="180"/>
  <c r="C23" i="180"/>
  <c r="B23" i="180"/>
  <c r="H19" i="180"/>
  <c r="H18" i="180"/>
  <c r="F18" i="180"/>
  <c r="C18" i="180"/>
  <c r="B18" i="180"/>
  <c r="H17" i="180"/>
  <c r="F17" i="180"/>
  <c r="C17" i="180"/>
  <c r="B17" i="180"/>
  <c r="H16" i="180"/>
  <c r="F16" i="180"/>
  <c r="C16" i="180"/>
  <c r="B16" i="180"/>
  <c r="H15" i="180"/>
  <c r="F15" i="180"/>
  <c r="C15" i="180"/>
  <c r="B15" i="180"/>
  <c r="H14" i="180"/>
  <c r="F14" i="180"/>
  <c r="C14" i="180"/>
  <c r="B14" i="180"/>
  <c r="H13" i="180"/>
  <c r="F13" i="180"/>
  <c r="C13" i="180"/>
  <c r="B13" i="180"/>
  <c r="H12" i="180"/>
  <c r="F12" i="180"/>
  <c r="C12" i="180"/>
  <c r="B12" i="180"/>
  <c r="H11" i="180"/>
  <c r="F11" i="180"/>
  <c r="C11" i="180"/>
  <c r="B11" i="180"/>
  <c r="J10" i="180" a="1"/>
  <c r="J10" i="180"/>
  <c r="O18" i="180"/>
  <c r="O17" i="180"/>
  <c r="O16" i="180"/>
  <c r="O15" i="180"/>
  <c r="O14" i="180"/>
  <c r="O13" i="180"/>
  <c r="O12" i="180"/>
  <c r="O11" i="180"/>
  <c r="O10" i="180"/>
  <c r="O9" i="180" a="1"/>
  <c r="O9" i="180"/>
  <c r="K6" i="180"/>
  <c r="H6" i="180"/>
  <c r="D6" i="180"/>
  <c r="B6" i="180"/>
  <c r="K5" i="180"/>
  <c r="D5" i="180"/>
  <c r="B5" i="180"/>
  <c r="B3" i="180"/>
  <c r="H49" i="179"/>
  <c r="J48" i="179" a="1"/>
  <c r="J48" i="179"/>
  <c r="H48" i="179"/>
  <c r="E48" i="179"/>
  <c r="H47" i="179"/>
  <c r="E47" i="179"/>
  <c r="H46" i="179"/>
  <c r="E46" i="179"/>
  <c r="H45" i="179"/>
  <c r="F45" i="179"/>
  <c r="E45" i="179"/>
  <c r="D45" i="179"/>
  <c r="C45" i="179"/>
  <c r="K40" i="179" a="1"/>
  <c r="K40" i="179"/>
  <c r="J40" i="179" a="1"/>
  <c r="J40" i="179"/>
  <c r="G40" i="179"/>
  <c r="H40" i="179" s="1"/>
  <c r="D40" i="179"/>
  <c r="C40" i="179"/>
  <c r="B40" i="179"/>
  <c r="H39" i="179"/>
  <c r="G39" i="179"/>
  <c r="D39" i="179"/>
  <c r="C39" i="179"/>
  <c r="B39" i="179"/>
  <c r="G38" i="179"/>
  <c r="H38" i="179" s="1"/>
  <c r="D38" i="179"/>
  <c r="C38" i="179"/>
  <c r="B38" i="179"/>
  <c r="H37" i="179"/>
  <c r="G37" i="179"/>
  <c r="D37" i="179"/>
  <c r="C37" i="179"/>
  <c r="B37" i="179"/>
  <c r="Q36" i="179" a="1"/>
  <c r="Q36" i="179"/>
  <c r="G36" i="179"/>
  <c r="E36" i="179"/>
  <c r="H36" i="179" s="1"/>
  <c r="H41" i="179" s="1"/>
  <c r="D36" i="179"/>
  <c r="C36" i="179"/>
  <c r="B36" i="179"/>
  <c r="H31" i="179"/>
  <c r="F31" i="179"/>
  <c r="E31" i="179"/>
  <c r="C31" i="179"/>
  <c r="B31" i="179"/>
  <c r="F30" i="179"/>
  <c r="H30" i="179" s="1"/>
  <c r="E30" i="179"/>
  <c r="C30" i="179"/>
  <c r="B30" i="179"/>
  <c r="H29" i="179"/>
  <c r="F29" i="179"/>
  <c r="E29" i="179"/>
  <c r="C29" i="179"/>
  <c r="B29" i="179"/>
  <c r="J28" i="179" a="1"/>
  <c r="H28" i="179"/>
  <c r="F28" i="179"/>
  <c r="E28" i="179"/>
  <c r="C28" i="179"/>
  <c r="B28" i="179"/>
  <c r="F27" i="179"/>
  <c r="H27" i="179" s="1"/>
  <c r="E27" i="179"/>
  <c r="C27" i="179"/>
  <c r="B27" i="179"/>
  <c r="J26" i="179" a="1"/>
  <c r="J26" i="179" s="1"/>
  <c r="H26" i="179"/>
  <c r="F26" i="179"/>
  <c r="E26" i="179"/>
  <c r="C26" i="179"/>
  <c r="B26" i="179"/>
  <c r="F25" i="179"/>
  <c r="H25" i="179" s="1"/>
  <c r="E25" i="179"/>
  <c r="C25" i="179"/>
  <c r="B25" i="179"/>
  <c r="P24" i="179" a="1"/>
  <c r="P24" i="179" s="1"/>
  <c r="H24" i="179"/>
  <c r="F24" i="179"/>
  <c r="E24" i="179"/>
  <c r="C24" i="179"/>
  <c r="B24" i="179"/>
  <c r="F23" i="179"/>
  <c r="H23" i="179" s="1"/>
  <c r="E23" i="179"/>
  <c r="C23" i="179"/>
  <c r="B23" i="179"/>
  <c r="H19" i="179"/>
  <c r="H18" i="179"/>
  <c r="F18" i="179"/>
  <c r="C18" i="179"/>
  <c r="B18" i="179"/>
  <c r="H17" i="179"/>
  <c r="F17" i="179"/>
  <c r="C17" i="179"/>
  <c r="B17" i="179"/>
  <c r="H16" i="179"/>
  <c r="F16" i="179"/>
  <c r="C16" i="179"/>
  <c r="B16" i="179"/>
  <c r="H15" i="179"/>
  <c r="F15" i="179"/>
  <c r="C15" i="179"/>
  <c r="B15" i="179"/>
  <c r="H14" i="179"/>
  <c r="F14" i="179"/>
  <c r="C14" i="179"/>
  <c r="B14" i="179"/>
  <c r="H13" i="179"/>
  <c r="F13" i="179"/>
  <c r="C13" i="179"/>
  <c r="B13" i="179"/>
  <c r="H12" i="179"/>
  <c r="B12" i="179"/>
  <c r="H11" i="179"/>
  <c r="F11" i="179"/>
  <c r="C11" i="179"/>
  <c r="B11" i="179"/>
  <c r="J10" i="179" a="1"/>
  <c r="J10" i="179"/>
  <c r="O9" i="179" a="1"/>
  <c r="O9" i="179"/>
  <c r="K6" i="179"/>
  <c r="H6" i="179"/>
  <c r="D6" i="179"/>
  <c r="B6" i="179"/>
  <c r="K5" i="179"/>
  <c r="D5" i="179"/>
  <c r="B5" i="179"/>
  <c r="B3" i="179"/>
  <c r="H49" i="178"/>
  <c r="J48" i="178" a="1"/>
  <c r="J48" i="178"/>
  <c r="H48" i="178"/>
  <c r="F48" i="178"/>
  <c r="E48" i="178"/>
  <c r="D48" i="178"/>
  <c r="C48" i="178"/>
  <c r="H47" i="178"/>
  <c r="F47" i="178"/>
  <c r="E47" i="178"/>
  <c r="D47" i="178"/>
  <c r="C47" i="178"/>
  <c r="H46" i="178"/>
  <c r="F46" i="178"/>
  <c r="E46" i="178"/>
  <c r="D46" i="178"/>
  <c r="C46" i="178"/>
  <c r="H45" i="178"/>
  <c r="F45" i="178"/>
  <c r="E45" i="178"/>
  <c r="D45" i="178"/>
  <c r="C45" i="178"/>
  <c r="K41" i="178"/>
  <c r="K40" i="178" a="1"/>
  <c r="K40" i="178"/>
  <c r="J40" i="178" a="1"/>
  <c r="H40" i="178"/>
  <c r="G40" i="178"/>
  <c r="D40" i="178"/>
  <c r="C40" i="178"/>
  <c r="B40" i="178"/>
  <c r="G39" i="178"/>
  <c r="H39" i="178" s="1"/>
  <c r="D39" i="178"/>
  <c r="C39" i="178"/>
  <c r="B39" i="178"/>
  <c r="H38" i="178"/>
  <c r="G38" i="178"/>
  <c r="D38" i="178"/>
  <c r="C38" i="178"/>
  <c r="B38" i="178"/>
  <c r="G37" i="178"/>
  <c r="H37" i="178" s="1"/>
  <c r="D37" i="178"/>
  <c r="C37" i="178"/>
  <c r="B37" i="178"/>
  <c r="Q37" i="178"/>
  <c r="Q36" i="178" a="1"/>
  <c r="Q36" i="178"/>
  <c r="G36" i="178"/>
  <c r="H36" i="178" s="1"/>
  <c r="D36" i="178"/>
  <c r="C36" i="178"/>
  <c r="B36" i="178"/>
  <c r="F31" i="178"/>
  <c r="H31" i="178" s="1"/>
  <c r="E31" i="178"/>
  <c r="C31" i="178"/>
  <c r="B31" i="178"/>
  <c r="H30" i="178"/>
  <c r="F30" i="178"/>
  <c r="E30" i="178"/>
  <c r="C30" i="178"/>
  <c r="B30" i="178"/>
  <c r="F29" i="178"/>
  <c r="H29" i="178" s="1"/>
  <c r="E29" i="178"/>
  <c r="C29" i="178"/>
  <c r="B29" i="178"/>
  <c r="J28" i="178" a="1"/>
  <c r="J29" i="178" s="1"/>
  <c r="F28" i="178"/>
  <c r="H28" i="178" s="1"/>
  <c r="E28" i="178"/>
  <c r="C28" i="178"/>
  <c r="B28" i="178"/>
  <c r="H27" i="178"/>
  <c r="F27" i="178"/>
  <c r="E27" i="178"/>
  <c r="C27" i="178"/>
  <c r="B27" i="178"/>
  <c r="J26" i="178" a="1"/>
  <c r="J26" i="178" s="1"/>
  <c r="F26" i="178"/>
  <c r="H26" i="178" s="1"/>
  <c r="E26" i="178"/>
  <c r="C26" i="178"/>
  <c r="B26" i="178"/>
  <c r="H25" i="178"/>
  <c r="H32" i="178" s="1"/>
  <c r="F25" i="178"/>
  <c r="E25" i="178"/>
  <c r="C25" i="178"/>
  <c r="B25" i="178"/>
  <c r="P24" i="178" a="1"/>
  <c r="P24" i="178"/>
  <c r="F24" i="178"/>
  <c r="H24" i="178" s="1"/>
  <c r="E24" i="178"/>
  <c r="C24" i="178"/>
  <c r="B24" i="178"/>
  <c r="H23" i="178"/>
  <c r="F23" i="178"/>
  <c r="B23" i="178"/>
  <c r="H19" i="178"/>
  <c r="H18" i="178"/>
  <c r="F18" i="178"/>
  <c r="C18" i="178"/>
  <c r="B18" i="178"/>
  <c r="H17" i="178"/>
  <c r="F17" i="178"/>
  <c r="C17" i="178"/>
  <c r="B17" i="178"/>
  <c r="H16" i="178"/>
  <c r="F16" i="178"/>
  <c r="C16" i="178"/>
  <c r="B16" i="178"/>
  <c r="H15" i="178"/>
  <c r="F15" i="178"/>
  <c r="C15" i="178"/>
  <c r="B15" i="178"/>
  <c r="H14" i="178"/>
  <c r="F14" i="178"/>
  <c r="C14" i="178"/>
  <c r="B14" i="178"/>
  <c r="H13" i="178"/>
  <c r="F13" i="178"/>
  <c r="C13" i="178"/>
  <c r="B13" i="178"/>
  <c r="H12" i="178"/>
  <c r="F12" i="178"/>
  <c r="H11" i="178"/>
  <c r="J10" i="178" a="1"/>
  <c r="J10" i="178"/>
  <c r="O9" i="178" a="1"/>
  <c r="O9" i="178"/>
  <c r="K6" i="178"/>
  <c r="H6" i="178"/>
  <c r="D6" i="178"/>
  <c r="B6" i="178"/>
  <c r="K5" i="178"/>
  <c r="D5" i="178"/>
  <c r="B5" i="178"/>
  <c r="B3" i="178"/>
  <c r="H49" i="177"/>
  <c r="J48" i="177" a="1"/>
  <c r="J48" i="177"/>
  <c r="H48" i="177"/>
  <c r="E48" i="177"/>
  <c r="H47" i="177"/>
  <c r="E47" i="177"/>
  <c r="H46" i="177"/>
  <c r="E46" i="177"/>
  <c r="H45" i="177"/>
  <c r="F45" i="177"/>
  <c r="E45" i="177"/>
  <c r="D45" i="177"/>
  <c r="C45" i="177"/>
  <c r="K40" i="177" a="1"/>
  <c r="J41" i="177"/>
  <c r="J40" i="177" a="1"/>
  <c r="J40" i="177"/>
  <c r="G40" i="177"/>
  <c r="H40" i="177" s="1"/>
  <c r="D40" i="177"/>
  <c r="C40" i="177"/>
  <c r="B40" i="177"/>
  <c r="H39" i="177"/>
  <c r="G39" i="177"/>
  <c r="D39" i="177"/>
  <c r="C39" i="177"/>
  <c r="B39" i="177"/>
  <c r="G38" i="177"/>
  <c r="H38" i="177" s="1"/>
  <c r="D38" i="177"/>
  <c r="C38" i="177"/>
  <c r="B38" i="177"/>
  <c r="H37" i="177"/>
  <c r="G37" i="177"/>
  <c r="D37" i="177"/>
  <c r="C37" i="177"/>
  <c r="B37" i="177"/>
  <c r="Q36" i="177" a="1"/>
  <c r="H36" i="177"/>
  <c r="H41" i="177" s="1"/>
  <c r="G36" i="177"/>
  <c r="D36" i="177"/>
  <c r="C36" i="177"/>
  <c r="B36" i="177"/>
  <c r="H31" i="177"/>
  <c r="F31" i="177"/>
  <c r="E31" i="177"/>
  <c r="C31" i="177"/>
  <c r="B31" i="177"/>
  <c r="F30" i="177"/>
  <c r="H30" i="177" s="1"/>
  <c r="E30" i="177"/>
  <c r="C30" i="177"/>
  <c r="B30" i="177"/>
  <c r="H29" i="177"/>
  <c r="F29" i="177"/>
  <c r="E29" i="177"/>
  <c r="C29" i="177"/>
  <c r="B29" i="177"/>
  <c r="J28" i="177" a="1"/>
  <c r="H28" i="177"/>
  <c r="F28" i="177"/>
  <c r="E28" i="177"/>
  <c r="C28" i="177"/>
  <c r="B28" i="177"/>
  <c r="F27" i="177"/>
  <c r="H27" i="177" s="1"/>
  <c r="E27" i="177"/>
  <c r="C27" i="177"/>
  <c r="B27" i="177"/>
  <c r="J26" i="177" a="1"/>
  <c r="J26" i="177" s="1"/>
  <c r="H26" i="177"/>
  <c r="F26" i="177"/>
  <c r="E26" i="177"/>
  <c r="C26" i="177"/>
  <c r="B26" i="177"/>
  <c r="F25" i="177"/>
  <c r="H25" i="177" s="1"/>
  <c r="E25" i="177"/>
  <c r="C25" i="177"/>
  <c r="B25" i="177"/>
  <c r="P24" i="177" a="1"/>
  <c r="P24" i="177" s="1"/>
  <c r="H24" i="177"/>
  <c r="F24" i="177"/>
  <c r="E24" i="177"/>
  <c r="C24" i="177"/>
  <c r="B24" i="177"/>
  <c r="F23" i="177"/>
  <c r="H23" i="177" s="1"/>
  <c r="E23" i="177"/>
  <c r="C23" i="177"/>
  <c r="B23" i="177"/>
  <c r="H19" i="177"/>
  <c r="H18" i="177"/>
  <c r="F18" i="177"/>
  <c r="C18" i="177"/>
  <c r="B18" i="177"/>
  <c r="H17" i="177"/>
  <c r="F17" i="177"/>
  <c r="C17" i="177"/>
  <c r="B17" i="177"/>
  <c r="H16" i="177"/>
  <c r="F16" i="177"/>
  <c r="C16" i="177"/>
  <c r="B16" i="177"/>
  <c r="H15" i="177"/>
  <c r="F15" i="177"/>
  <c r="C15" i="177"/>
  <c r="B15" i="177"/>
  <c r="H14" i="177"/>
  <c r="F14" i="177"/>
  <c r="C14" i="177"/>
  <c r="B14" i="177"/>
  <c r="H13" i="177"/>
  <c r="F13" i="177"/>
  <c r="C13" i="177"/>
  <c r="B13" i="177"/>
  <c r="H12" i="177"/>
  <c r="F12" i="177"/>
  <c r="C12" i="177"/>
  <c r="B12" i="177"/>
  <c r="H11" i="177"/>
  <c r="F11" i="177"/>
  <c r="C11" i="177"/>
  <c r="B11" i="177"/>
  <c r="J10" i="177" a="1"/>
  <c r="J10" i="177"/>
  <c r="O9" i="177" a="1"/>
  <c r="O9" i="177"/>
  <c r="K6" i="177"/>
  <c r="H6" i="177"/>
  <c r="D6" i="177"/>
  <c r="B6" i="177"/>
  <c r="K5" i="177"/>
  <c r="D5" i="177"/>
  <c r="B5" i="177"/>
  <c r="B3" i="177"/>
  <c r="H49" i="176"/>
  <c r="J48" i="176" a="1"/>
  <c r="J48" i="176"/>
  <c r="H48" i="176"/>
  <c r="E48" i="176"/>
  <c r="H47" i="176"/>
  <c r="E47" i="176"/>
  <c r="H46" i="176"/>
  <c r="E46" i="176"/>
  <c r="H45" i="176"/>
  <c r="F45" i="176"/>
  <c r="E45" i="176"/>
  <c r="D45" i="176"/>
  <c r="C45" i="176"/>
  <c r="K40" i="176" a="1"/>
  <c r="J41" i="176"/>
  <c r="J40" i="176" a="1"/>
  <c r="J40" i="176"/>
  <c r="G40" i="176"/>
  <c r="H40" i="176" s="1"/>
  <c r="D40" i="176"/>
  <c r="C40" i="176"/>
  <c r="B40" i="176"/>
  <c r="H39" i="176"/>
  <c r="G39" i="176"/>
  <c r="D39" i="176"/>
  <c r="C39" i="176"/>
  <c r="B39" i="176"/>
  <c r="G38" i="176"/>
  <c r="H38" i="176" s="1"/>
  <c r="D38" i="176"/>
  <c r="C38" i="176"/>
  <c r="B38" i="176"/>
  <c r="H37" i="176"/>
  <c r="G37" i="176"/>
  <c r="D37" i="176"/>
  <c r="C37" i="176"/>
  <c r="B37" i="176"/>
  <c r="Q36" i="176" a="1"/>
  <c r="H36" i="176"/>
  <c r="H41" i="176" s="1"/>
  <c r="G36" i="176"/>
  <c r="D36" i="176"/>
  <c r="C36" i="176"/>
  <c r="B36" i="176"/>
  <c r="H31" i="176"/>
  <c r="F31" i="176"/>
  <c r="E31" i="176"/>
  <c r="C31" i="176"/>
  <c r="B31" i="176"/>
  <c r="F30" i="176"/>
  <c r="H30" i="176" s="1"/>
  <c r="E30" i="176"/>
  <c r="C30" i="176"/>
  <c r="B30" i="176"/>
  <c r="H29" i="176"/>
  <c r="F29" i="176"/>
  <c r="E29" i="176"/>
  <c r="C29" i="176"/>
  <c r="B29" i="176"/>
  <c r="J28" i="176" a="1"/>
  <c r="H28" i="176"/>
  <c r="F28" i="176"/>
  <c r="E28" i="176"/>
  <c r="C28" i="176"/>
  <c r="B28" i="176"/>
  <c r="F27" i="176"/>
  <c r="H27" i="176" s="1"/>
  <c r="E27" i="176"/>
  <c r="C27" i="176"/>
  <c r="B27" i="176"/>
  <c r="J26" i="176" a="1"/>
  <c r="J26" i="176" s="1"/>
  <c r="H26" i="176"/>
  <c r="F26" i="176"/>
  <c r="E26" i="176"/>
  <c r="C26" i="176"/>
  <c r="B26" i="176"/>
  <c r="F25" i="176"/>
  <c r="H25" i="176" s="1"/>
  <c r="E25" i="176"/>
  <c r="C25" i="176"/>
  <c r="B25" i="176"/>
  <c r="P24" i="176" a="1"/>
  <c r="P24" i="176" s="1"/>
  <c r="H24" i="176"/>
  <c r="F24" i="176"/>
  <c r="E24" i="176"/>
  <c r="C24" i="176"/>
  <c r="B24" i="176"/>
  <c r="F23" i="176"/>
  <c r="H23" i="176" s="1"/>
  <c r="E23" i="176"/>
  <c r="C23" i="176"/>
  <c r="B23" i="176"/>
  <c r="H19" i="176"/>
  <c r="H18" i="176"/>
  <c r="F18" i="176"/>
  <c r="C18" i="176"/>
  <c r="B18" i="176"/>
  <c r="H17" i="176"/>
  <c r="F17" i="176"/>
  <c r="C17" i="176"/>
  <c r="B17" i="176"/>
  <c r="H16" i="176"/>
  <c r="F16" i="176"/>
  <c r="C16" i="176"/>
  <c r="B16" i="176"/>
  <c r="H15" i="176"/>
  <c r="F15" i="176"/>
  <c r="C15" i="176"/>
  <c r="B15" i="176"/>
  <c r="H14" i="176"/>
  <c r="F14" i="176"/>
  <c r="C14" i="176"/>
  <c r="B14" i="176"/>
  <c r="H13" i="176"/>
  <c r="F13" i="176"/>
  <c r="C13" i="176"/>
  <c r="B13" i="176"/>
  <c r="H12" i="176"/>
  <c r="F12" i="176"/>
  <c r="C12" i="176"/>
  <c r="B12" i="176"/>
  <c r="H11" i="176"/>
  <c r="F11" i="176"/>
  <c r="C11" i="176"/>
  <c r="B11" i="176"/>
  <c r="J10" i="176" a="1"/>
  <c r="J10" i="176"/>
  <c r="O9" i="176" a="1"/>
  <c r="O9" i="176"/>
  <c r="K6" i="176"/>
  <c r="H6" i="176"/>
  <c r="D6" i="176"/>
  <c r="B6" i="176"/>
  <c r="K5" i="176"/>
  <c r="D5" i="176"/>
  <c r="B5" i="176"/>
  <c r="B3" i="176"/>
  <c r="H49" i="173"/>
  <c r="J48" i="173" a="1"/>
  <c r="J48" i="173"/>
  <c r="H48" i="173"/>
  <c r="F48" i="173"/>
  <c r="E48" i="173"/>
  <c r="D48" i="173"/>
  <c r="C48" i="173"/>
  <c r="H47" i="173"/>
  <c r="F47" i="173"/>
  <c r="E47" i="173"/>
  <c r="D47" i="173"/>
  <c r="C47" i="173"/>
  <c r="H46" i="173"/>
  <c r="G46" i="173"/>
  <c r="F46" i="173"/>
  <c r="E46" i="173"/>
  <c r="D46" i="173"/>
  <c r="C46" i="173"/>
  <c r="H45" i="173"/>
  <c r="F45" i="173"/>
  <c r="E45" i="173"/>
  <c r="D45" i="173"/>
  <c r="C45" i="173"/>
  <c r="K40" i="173" a="1"/>
  <c r="K40" i="173"/>
  <c r="J40" i="173" a="1"/>
  <c r="J40" i="173"/>
  <c r="G40" i="173"/>
  <c r="H40" i="173" s="1"/>
  <c r="D40" i="173"/>
  <c r="C40" i="173"/>
  <c r="B40" i="173"/>
  <c r="H39" i="173"/>
  <c r="G39" i="173"/>
  <c r="D39" i="173"/>
  <c r="C39" i="173"/>
  <c r="B39" i="173"/>
  <c r="G38" i="173"/>
  <c r="E38" i="173"/>
  <c r="H38" i="173" s="1"/>
  <c r="D38" i="173"/>
  <c r="C38" i="173"/>
  <c r="B38" i="173"/>
  <c r="E37" i="173"/>
  <c r="D37" i="173"/>
  <c r="C37" i="173"/>
  <c r="B37" i="173"/>
  <c r="Q36" i="173" a="1"/>
  <c r="Q36" i="173"/>
  <c r="G36" i="173"/>
  <c r="H36" i="173" s="1"/>
  <c r="D36" i="173"/>
  <c r="C36" i="173"/>
  <c r="B36" i="173"/>
  <c r="F31" i="173"/>
  <c r="H31" i="173" s="1"/>
  <c r="E31" i="173"/>
  <c r="C31" i="173"/>
  <c r="B31" i="173"/>
  <c r="H30" i="173"/>
  <c r="F30" i="173"/>
  <c r="E30" i="173"/>
  <c r="C30" i="173"/>
  <c r="B30" i="173"/>
  <c r="F29" i="173"/>
  <c r="H29" i="173" s="1"/>
  <c r="E29" i="173"/>
  <c r="C29" i="173"/>
  <c r="B29" i="173"/>
  <c r="J28" i="173" a="1"/>
  <c r="J29" i="173" s="1"/>
  <c r="F28" i="173"/>
  <c r="H28" i="173" s="1"/>
  <c r="E28" i="173"/>
  <c r="C28" i="173"/>
  <c r="B28" i="173"/>
  <c r="H27" i="173"/>
  <c r="F27" i="173"/>
  <c r="E27" i="173"/>
  <c r="C27" i="173"/>
  <c r="B27" i="173"/>
  <c r="J26" i="173" a="1"/>
  <c r="J26" i="173" s="1"/>
  <c r="F26" i="173"/>
  <c r="H26" i="173" s="1"/>
  <c r="E26" i="173"/>
  <c r="C26" i="173"/>
  <c r="B26" i="173"/>
  <c r="H25" i="173"/>
  <c r="H32" i="173" s="1"/>
  <c r="F25" i="173"/>
  <c r="E25" i="173"/>
  <c r="C25" i="173"/>
  <c r="B25" i="173"/>
  <c r="P24" i="173" a="1"/>
  <c r="P24" i="173" s="1"/>
  <c r="F24" i="173"/>
  <c r="H24" i="173" s="1"/>
  <c r="E24" i="173"/>
  <c r="C24" i="173"/>
  <c r="B24" i="173"/>
  <c r="H23" i="173"/>
  <c r="F23" i="173"/>
  <c r="E23" i="173"/>
  <c r="C23" i="173"/>
  <c r="B23" i="173"/>
  <c r="H19" i="173"/>
  <c r="H18" i="173"/>
  <c r="F18" i="173"/>
  <c r="C18" i="173"/>
  <c r="B18" i="173"/>
  <c r="H17" i="173"/>
  <c r="F17" i="173"/>
  <c r="C17" i="173"/>
  <c r="B17" i="173"/>
  <c r="H16" i="173"/>
  <c r="G16" i="173"/>
  <c r="F16" i="173"/>
  <c r="C16" i="173"/>
  <c r="B16" i="173"/>
  <c r="H15" i="173"/>
  <c r="G15" i="173"/>
  <c r="F15" i="173"/>
  <c r="C15" i="173"/>
  <c r="B15" i="173"/>
  <c r="H14" i="173"/>
  <c r="F14" i="173"/>
  <c r="C14" i="173"/>
  <c r="B14" i="173"/>
  <c r="H13" i="173"/>
  <c r="G13" i="173"/>
  <c r="F13" i="173"/>
  <c r="C13" i="173"/>
  <c r="B13" i="173"/>
  <c r="H12" i="173"/>
  <c r="F12" i="173"/>
  <c r="C12" i="173"/>
  <c r="B12" i="173"/>
  <c r="H11" i="173"/>
  <c r="F11" i="173"/>
  <c r="C11" i="173"/>
  <c r="B11" i="173"/>
  <c r="J10" i="173" a="1"/>
  <c r="J10" i="173"/>
  <c r="O9" i="173" a="1"/>
  <c r="O9" i="173"/>
  <c r="K6" i="173"/>
  <c r="H6" i="173"/>
  <c r="D6" i="173"/>
  <c r="B6" i="173"/>
  <c r="K5" i="173"/>
  <c r="D5" i="173"/>
  <c r="B5" i="173"/>
  <c r="B3" i="173"/>
  <c r="H49" i="171"/>
  <c r="J48" i="171" a="1"/>
  <c r="J48" i="171"/>
  <c r="H48" i="171"/>
  <c r="E48" i="171"/>
  <c r="H47" i="171"/>
  <c r="E47" i="171"/>
  <c r="H46" i="171"/>
  <c r="E46" i="171"/>
  <c r="H45" i="171"/>
  <c r="F45" i="171"/>
  <c r="E45" i="171"/>
  <c r="D45" i="171"/>
  <c r="C45" i="171"/>
  <c r="K41" i="171"/>
  <c r="K40" i="171" a="1"/>
  <c r="K40" i="171"/>
  <c r="J40" i="171" a="1"/>
  <c r="H40" i="171"/>
  <c r="G40" i="171"/>
  <c r="D40" i="171"/>
  <c r="C40" i="171"/>
  <c r="B40" i="171"/>
  <c r="G39" i="171"/>
  <c r="H39" i="171" s="1"/>
  <c r="D39" i="171"/>
  <c r="C39" i="171"/>
  <c r="B39" i="171"/>
  <c r="H38" i="171"/>
  <c r="G38" i="171"/>
  <c r="D38" i="171"/>
  <c r="C38" i="171"/>
  <c r="B38" i="171"/>
  <c r="G37" i="171"/>
  <c r="H37" i="171" s="1"/>
  <c r="D37" i="171"/>
  <c r="C37" i="171"/>
  <c r="B37" i="171"/>
  <c r="Q37" i="171"/>
  <c r="Q36" i="171" a="1"/>
  <c r="Q36" i="171"/>
  <c r="G36" i="171"/>
  <c r="H36" i="171" s="1"/>
  <c r="D36" i="171"/>
  <c r="C36" i="171"/>
  <c r="B36" i="171"/>
  <c r="H31" i="171"/>
  <c r="F31" i="171"/>
  <c r="E31" i="171"/>
  <c r="C31" i="171"/>
  <c r="B31" i="171"/>
  <c r="F30" i="171"/>
  <c r="H30" i="171" s="1"/>
  <c r="E30" i="171"/>
  <c r="C30" i="171"/>
  <c r="B30" i="171"/>
  <c r="H29" i="171"/>
  <c r="F29" i="171"/>
  <c r="E29" i="171"/>
  <c r="C29" i="171"/>
  <c r="B29" i="171"/>
  <c r="J28" i="171" a="1"/>
  <c r="H28" i="171"/>
  <c r="F28" i="171"/>
  <c r="E28" i="171"/>
  <c r="C28" i="171"/>
  <c r="B28" i="171"/>
  <c r="F27" i="171"/>
  <c r="H27" i="171" s="1"/>
  <c r="E27" i="171"/>
  <c r="C27" i="171"/>
  <c r="B27" i="171"/>
  <c r="J26" i="171" a="1"/>
  <c r="J26" i="171" s="1"/>
  <c r="H26" i="171"/>
  <c r="F26" i="171"/>
  <c r="E26" i="171"/>
  <c r="C26" i="171"/>
  <c r="B26" i="171"/>
  <c r="F25" i="171"/>
  <c r="H25" i="171" s="1"/>
  <c r="E25" i="171"/>
  <c r="C25" i="171"/>
  <c r="B25" i="171"/>
  <c r="P24" i="171" a="1"/>
  <c r="P24" i="171" s="1"/>
  <c r="H24" i="171"/>
  <c r="F24" i="171"/>
  <c r="E24" i="171"/>
  <c r="C24" i="171"/>
  <c r="B24" i="171"/>
  <c r="F23" i="171"/>
  <c r="H23" i="171" s="1"/>
  <c r="H32" i="171" s="1"/>
  <c r="E23" i="171"/>
  <c r="C23" i="171"/>
  <c r="B23" i="171"/>
  <c r="H19" i="171"/>
  <c r="H18" i="171"/>
  <c r="F18" i="171"/>
  <c r="C18" i="171"/>
  <c r="B18" i="171"/>
  <c r="H17" i="171"/>
  <c r="F17" i="171"/>
  <c r="C17" i="171"/>
  <c r="B17" i="171"/>
  <c r="H16" i="171"/>
  <c r="F16" i="171"/>
  <c r="C16" i="171"/>
  <c r="B16" i="171"/>
  <c r="H15" i="171"/>
  <c r="F15" i="171"/>
  <c r="C15" i="171"/>
  <c r="B15" i="171"/>
  <c r="H14" i="171"/>
  <c r="F14" i="171"/>
  <c r="C14" i="171"/>
  <c r="B14" i="171"/>
  <c r="H13" i="171"/>
  <c r="F13" i="171"/>
  <c r="C13" i="171"/>
  <c r="B13" i="171"/>
  <c r="H12" i="171"/>
  <c r="F12" i="171"/>
  <c r="C12" i="171"/>
  <c r="B12" i="171"/>
  <c r="H11" i="171"/>
  <c r="F11" i="171"/>
  <c r="C11" i="171"/>
  <c r="B11" i="171"/>
  <c r="J10" i="171" a="1"/>
  <c r="J10" i="171"/>
  <c r="O9" i="171" a="1"/>
  <c r="O9" i="171"/>
  <c r="K6" i="171"/>
  <c r="H6" i="171"/>
  <c r="D6" i="171"/>
  <c r="B6" i="171"/>
  <c r="K5" i="171"/>
  <c r="D5" i="171"/>
  <c r="B5" i="171"/>
  <c r="B3" i="171"/>
  <c r="H49" i="170"/>
  <c r="J48" i="170" a="1"/>
  <c r="J48" i="170"/>
  <c r="H48" i="170"/>
  <c r="E48" i="170"/>
  <c r="H47" i="170"/>
  <c r="E47" i="170"/>
  <c r="H46" i="170"/>
  <c r="E46" i="170"/>
  <c r="H45" i="170"/>
  <c r="F45" i="170"/>
  <c r="E45" i="170"/>
  <c r="D45" i="170"/>
  <c r="C45" i="170"/>
  <c r="K41" i="170"/>
  <c r="K40" i="170" a="1"/>
  <c r="K40" i="170"/>
  <c r="J40" i="170" a="1"/>
  <c r="H40" i="170"/>
  <c r="G40" i="170"/>
  <c r="D40" i="170"/>
  <c r="C40" i="170"/>
  <c r="B40" i="170"/>
  <c r="G39" i="170"/>
  <c r="H39" i="170" s="1"/>
  <c r="D39" i="170"/>
  <c r="C39" i="170"/>
  <c r="B39" i="170"/>
  <c r="H38" i="170"/>
  <c r="G38" i="170"/>
  <c r="D38" i="170"/>
  <c r="C38" i="170"/>
  <c r="B38" i="170"/>
  <c r="G37" i="170"/>
  <c r="H37" i="170" s="1"/>
  <c r="D37" i="170"/>
  <c r="C37" i="170"/>
  <c r="B37" i="170"/>
  <c r="Q37" i="170"/>
  <c r="Q36" i="170" a="1"/>
  <c r="Q36" i="170"/>
  <c r="G36" i="170"/>
  <c r="H36" i="170" s="1"/>
  <c r="D36" i="170"/>
  <c r="C36" i="170"/>
  <c r="B36" i="170"/>
  <c r="H31" i="170"/>
  <c r="F31" i="170"/>
  <c r="E31" i="170"/>
  <c r="C31" i="170"/>
  <c r="B31" i="170"/>
  <c r="F30" i="170"/>
  <c r="H30" i="170" s="1"/>
  <c r="E30" i="170"/>
  <c r="C30" i="170"/>
  <c r="B30" i="170"/>
  <c r="H29" i="170"/>
  <c r="F29" i="170"/>
  <c r="E29" i="170"/>
  <c r="C29" i="170"/>
  <c r="B29" i="170"/>
  <c r="J28" i="170" a="1"/>
  <c r="H28" i="170"/>
  <c r="F28" i="170"/>
  <c r="E28" i="170"/>
  <c r="C28" i="170"/>
  <c r="B28" i="170"/>
  <c r="F27" i="170"/>
  <c r="H27" i="170" s="1"/>
  <c r="E27" i="170"/>
  <c r="C27" i="170"/>
  <c r="B27" i="170"/>
  <c r="J26" i="170" a="1"/>
  <c r="J26" i="170" s="1"/>
  <c r="H26" i="170"/>
  <c r="F26" i="170"/>
  <c r="E26" i="170"/>
  <c r="C26" i="170"/>
  <c r="B26" i="170"/>
  <c r="F25" i="170"/>
  <c r="H25" i="170" s="1"/>
  <c r="E25" i="170"/>
  <c r="C25" i="170"/>
  <c r="B25" i="170"/>
  <c r="P24" i="170" a="1"/>
  <c r="P24" i="170" s="1"/>
  <c r="H24" i="170"/>
  <c r="F24" i="170"/>
  <c r="E24" i="170"/>
  <c r="C24" i="170"/>
  <c r="B24" i="170"/>
  <c r="F23" i="170"/>
  <c r="H23" i="170" s="1"/>
  <c r="H32" i="170" s="1"/>
  <c r="E23" i="170"/>
  <c r="C23" i="170"/>
  <c r="B23" i="170"/>
  <c r="H19" i="170"/>
  <c r="H18" i="170"/>
  <c r="F18" i="170"/>
  <c r="C18" i="170"/>
  <c r="B18" i="170"/>
  <c r="H17" i="170"/>
  <c r="F17" i="170"/>
  <c r="C17" i="170"/>
  <c r="B17" i="170"/>
  <c r="H16" i="170"/>
  <c r="F16" i="170"/>
  <c r="C16" i="170"/>
  <c r="B16" i="170"/>
  <c r="H15" i="170"/>
  <c r="F15" i="170"/>
  <c r="C15" i="170"/>
  <c r="B15" i="170"/>
  <c r="H14" i="170"/>
  <c r="F14" i="170"/>
  <c r="C14" i="170"/>
  <c r="B14" i="170"/>
  <c r="H13" i="170"/>
  <c r="F13" i="170"/>
  <c r="C13" i="170"/>
  <c r="B13" i="170"/>
  <c r="H12" i="170"/>
  <c r="F12" i="170"/>
  <c r="C12" i="170"/>
  <c r="B12" i="170"/>
  <c r="H11" i="170"/>
  <c r="F11" i="170"/>
  <c r="C11" i="170"/>
  <c r="B11" i="170"/>
  <c r="J10" i="170" a="1"/>
  <c r="J10" i="170"/>
  <c r="O9" i="170" a="1"/>
  <c r="O9" i="170"/>
  <c r="K6" i="170"/>
  <c r="H6" i="170"/>
  <c r="D6" i="170"/>
  <c r="B6" i="170"/>
  <c r="K5" i="170"/>
  <c r="D5" i="170"/>
  <c r="B5" i="170"/>
  <c r="B3" i="170"/>
  <c r="H49" i="169"/>
  <c r="J48" i="169" a="1"/>
  <c r="J48" i="169"/>
  <c r="H48" i="169"/>
  <c r="E48" i="169"/>
  <c r="H47" i="169"/>
  <c r="E47" i="169"/>
  <c r="H46" i="169"/>
  <c r="E46" i="169"/>
  <c r="H45" i="169"/>
  <c r="F45" i="169"/>
  <c r="E45" i="169"/>
  <c r="D45" i="169"/>
  <c r="C45" i="169"/>
  <c r="K41" i="169"/>
  <c r="K40" i="169" a="1"/>
  <c r="K40" i="169"/>
  <c r="J40" i="169" a="1"/>
  <c r="J41" i="169" s="1"/>
  <c r="H40" i="169"/>
  <c r="G40" i="169"/>
  <c r="D40" i="169"/>
  <c r="C40" i="169"/>
  <c r="B40" i="169"/>
  <c r="G39" i="169"/>
  <c r="H39" i="169" s="1"/>
  <c r="D39" i="169"/>
  <c r="C39" i="169"/>
  <c r="B39" i="169"/>
  <c r="H38" i="169"/>
  <c r="G38" i="169"/>
  <c r="D38" i="169"/>
  <c r="C38" i="169"/>
  <c r="B38" i="169"/>
  <c r="G37" i="169"/>
  <c r="H37" i="169" s="1"/>
  <c r="D37" i="169"/>
  <c r="C37" i="169"/>
  <c r="B37" i="169"/>
  <c r="Q37" i="169"/>
  <c r="Q36" i="169" a="1"/>
  <c r="Q36" i="169"/>
  <c r="G36" i="169"/>
  <c r="H36" i="169" s="1"/>
  <c r="H41" i="169" s="1"/>
  <c r="D36" i="169"/>
  <c r="C36" i="169"/>
  <c r="B36" i="169"/>
  <c r="H31" i="169"/>
  <c r="F31" i="169"/>
  <c r="E31" i="169"/>
  <c r="C31" i="169"/>
  <c r="B31" i="169"/>
  <c r="F30" i="169"/>
  <c r="H30" i="169" s="1"/>
  <c r="E30" i="169"/>
  <c r="C30" i="169"/>
  <c r="B30" i="169"/>
  <c r="H29" i="169"/>
  <c r="F29" i="169"/>
  <c r="E29" i="169"/>
  <c r="C29" i="169"/>
  <c r="B29" i="169"/>
  <c r="J28" i="169" a="1"/>
  <c r="H28" i="169"/>
  <c r="F28" i="169"/>
  <c r="E28" i="169"/>
  <c r="C28" i="169"/>
  <c r="B28" i="169"/>
  <c r="F27" i="169"/>
  <c r="H27" i="169" s="1"/>
  <c r="E27" i="169"/>
  <c r="C27" i="169"/>
  <c r="B27" i="169"/>
  <c r="J26" i="169" a="1"/>
  <c r="J26" i="169" s="1"/>
  <c r="H26" i="169"/>
  <c r="F26" i="169"/>
  <c r="E26" i="169"/>
  <c r="C26" i="169"/>
  <c r="B26" i="169"/>
  <c r="F25" i="169"/>
  <c r="H25" i="169" s="1"/>
  <c r="E25" i="169"/>
  <c r="C25" i="169"/>
  <c r="B25" i="169"/>
  <c r="P24" i="169" a="1"/>
  <c r="P24" i="169" s="1"/>
  <c r="H24" i="169"/>
  <c r="F24" i="169"/>
  <c r="E24" i="169"/>
  <c r="C24" i="169"/>
  <c r="B24" i="169"/>
  <c r="F23" i="169"/>
  <c r="H23" i="169" s="1"/>
  <c r="H32" i="169" s="1"/>
  <c r="E23" i="169"/>
  <c r="C23" i="169"/>
  <c r="B23" i="169"/>
  <c r="H19" i="169"/>
  <c r="H18" i="169"/>
  <c r="F18" i="169"/>
  <c r="C18" i="169"/>
  <c r="B18" i="169"/>
  <c r="H17" i="169"/>
  <c r="F17" i="169"/>
  <c r="C17" i="169"/>
  <c r="B17" i="169"/>
  <c r="H16" i="169"/>
  <c r="F16" i="169"/>
  <c r="C16" i="169"/>
  <c r="B16" i="169"/>
  <c r="H15" i="169"/>
  <c r="F15" i="169"/>
  <c r="C15" i="169"/>
  <c r="B15" i="169"/>
  <c r="H14" i="169"/>
  <c r="F14" i="169"/>
  <c r="C14" i="169"/>
  <c r="B14" i="169"/>
  <c r="H13" i="169"/>
  <c r="F13" i="169"/>
  <c r="C13" i="169"/>
  <c r="B13" i="169"/>
  <c r="H12" i="169"/>
  <c r="F12" i="169"/>
  <c r="C12" i="169"/>
  <c r="B12" i="169"/>
  <c r="H11" i="169"/>
  <c r="F11" i="169"/>
  <c r="C11" i="169"/>
  <c r="B11" i="169"/>
  <c r="J10" i="169" a="1"/>
  <c r="J10" i="169"/>
  <c r="O9" i="169" a="1"/>
  <c r="O9" i="169"/>
  <c r="K6" i="169"/>
  <c r="H6" i="169"/>
  <c r="D6" i="169"/>
  <c r="B6" i="169"/>
  <c r="K5" i="169"/>
  <c r="D5" i="169"/>
  <c r="B5" i="169"/>
  <c r="B3" i="169"/>
  <c r="H49" i="168"/>
  <c r="J48" i="168" a="1"/>
  <c r="J48" i="168"/>
  <c r="H48" i="168"/>
  <c r="E48" i="168"/>
  <c r="H47" i="168"/>
  <c r="E47" i="168"/>
  <c r="H46" i="168"/>
  <c r="E46" i="168"/>
  <c r="H45" i="168"/>
  <c r="F45" i="168"/>
  <c r="E45" i="168"/>
  <c r="D45" i="168"/>
  <c r="C45" i="168"/>
  <c r="K41" i="168"/>
  <c r="K40" i="168" a="1"/>
  <c r="K40" i="168"/>
  <c r="J40" i="168" a="1"/>
  <c r="J41" i="168" s="1"/>
  <c r="H40" i="168"/>
  <c r="G40" i="168"/>
  <c r="D40" i="168"/>
  <c r="C40" i="168"/>
  <c r="B40" i="168"/>
  <c r="G39" i="168"/>
  <c r="H39" i="168" s="1"/>
  <c r="D39" i="168"/>
  <c r="C39" i="168"/>
  <c r="B39" i="168"/>
  <c r="H38" i="168"/>
  <c r="G38" i="168"/>
  <c r="D38" i="168"/>
  <c r="C38" i="168"/>
  <c r="B38" i="168"/>
  <c r="G37" i="168"/>
  <c r="H37" i="168" s="1"/>
  <c r="D37" i="168"/>
  <c r="C37" i="168"/>
  <c r="B37" i="168"/>
  <c r="Q37" i="168"/>
  <c r="Q36" i="168" a="1"/>
  <c r="Q36" i="168"/>
  <c r="G36" i="168"/>
  <c r="H36" i="168" s="1"/>
  <c r="H41" i="168" s="1"/>
  <c r="D36" i="168"/>
  <c r="C36" i="168"/>
  <c r="B36" i="168"/>
  <c r="H31" i="168"/>
  <c r="F31" i="168"/>
  <c r="E31" i="168"/>
  <c r="C31" i="168"/>
  <c r="B31" i="168"/>
  <c r="F30" i="168"/>
  <c r="H30" i="168" s="1"/>
  <c r="E30" i="168"/>
  <c r="C30" i="168"/>
  <c r="B30" i="168"/>
  <c r="H29" i="168"/>
  <c r="F29" i="168"/>
  <c r="E29" i="168"/>
  <c r="C29" i="168"/>
  <c r="B29" i="168"/>
  <c r="J28" i="168" a="1"/>
  <c r="H28" i="168"/>
  <c r="F28" i="168"/>
  <c r="E28" i="168"/>
  <c r="C28" i="168"/>
  <c r="B28" i="168"/>
  <c r="F27" i="168"/>
  <c r="H27" i="168" s="1"/>
  <c r="E27" i="168"/>
  <c r="C27" i="168"/>
  <c r="B27" i="168"/>
  <c r="J26" i="168" a="1"/>
  <c r="J26" i="168" s="1"/>
  <c r="H26" i="168"/>
  <c r="F26" i="168"/>
  <c r="E26" i="168"/>
  <c r="C26" i="168"/>
  <c r="B26" i="168"/>
  <c r="F25" i="168"/>
  <c r="H25" i="168" s="1"/>
  <c r="E25" i="168"/>
  <c r="C25" i="168"/>
  <c r="B25" i="168"/>
  <c r="P24" i="168" a="1"/>
  <c r="P24" i="168" s="1"/>
  <c r="H24" i="168"/>
  <c r="F24" i="168"/>
  <c r="E24" i="168"/>
  <c r="C24" i="168"/>
  <c r="B24" i="168"/>
  <c r="F23" i="168"/>
  <c r="H23" i="168" s="1"/>
  <c r="H32" i="168" s="1"/>
  <c r="E23" i="168"/>
  <c r="C23" i="168"/>
  <c r="B23" i="168"/>
  <c r="H19" i="168"/>
  <c r="H18" i="168"/>
  <c r="F18" i="168"/>
  <c r="C18" i="168"/>
  <c r="B18" i="168"/>
  <c r="H17" i="168"/>
  <c r="F17" i="168"/>
  <c r="C17" i="168"/>
  <c r="B17" i="168"/>
  <c r="H16" i="168"/>
  <c r="F16" i="168"/>
  <c r="C16" i="168"/>
  <c r="B16" i="168"/>
  <c r="H15" i="168"/>
  <c r="F15" i="168"/>
  <c r="C15" i="168"/>
  <c r="B15" i="168"/>
  <c r="H14" i="168"/>
  <c r="F14" i="168"/>
  <c r="C14" i="168"/>
  <c r="B14" i="168"/>
  <c r="H13" i="168"/>
  <c r="F13" i="168"/>
  <c r="C13" i="168"/>
  <c r="B13" i="168"/>
  <c r="H12" i="168"/>
  <c r="F12" i="168"/>
  <c r="C12" i="168"/>
  <c r="B12" i="168"/>
  <c r="H11" i="168"/>
  <c r="F11" i="168"/>
  <c r="C11" i="168"/>
  <c r="B11" i="168"/>
  <c r="J10" i="168" a="1"/>
  <c r="J10" i="168"/>
  <c r="O9" i="168" a="1"/>
  <c r="O9" i="168"/>
  <c r="K6" i="168"/>
  <c r="H6" i="168"/>
  <c r="D6" i="168"/>
  <c r="B6" i="168"/>
  <c r="K5" i="168"/>
  <c r="D5" i="168"/>
  <c r="B5" i="168"/>
  <c r="B3" i="168"/>
  <c r="H49" i="167"/>
  <c r="J48" i="167" a="1"/>
  <c r="J48" i="167"/>
  <c r="H48" i="167"/>
  <c r="E48" i="167"/>
  <c r="H47" i="167"/>
  <c r="E47" i="167"/>
  <c r="H46" i="167"/>
  <c r="E46" i="167"/>
  <c r="H45" i="167"/>
  <c r="F45" i="167"/>
  <c r="E45" i="167"/>
  <c r="D45" i="167"/>
  <c r="C45" i="167"/>
  <c r="K41" i="167"/>
  <c r="K40" i="167" a="1"/>
  <c r="K40" i="167"/>
  <c r="J40" i="167" a="1"/>
  <c r="J41" i="167" s="1"/>
  <c r="H40" i="167"/>
  <c r="G40" i="167"/>
  <c r="D40" i="167"/>
  <c r="C40" i="167"/>
  <c r="B40" i="167"/>
  <c r="G39" i="167"/>
  <c r="H39" i="167" s="1"/>
  <c r="D39" i="167"/>
  <c r="C39" i="167"/>
  <c r="B39" i="167"/>
  <c r="H38" i="167"/>
  <c r="G38" i="167"/>
  <c r="D38" i="167"/>
  <c r="C38" i="167"/>
  <c r="B38" i="167"/>
  <c r="G37" i="167"/>
  <c r="H37" i="167" s="1"/>
  <c r="D37" i="167"/>
  <c r="C37" i="167"/>
  <c r="B37" i="167"/>
  <c r="Q37" i="167"/>
  <c r="Q36" i="167" a="1"/>
  <c r="Q36" i="167"/>
  <c r="G36" i="167"/>
  <c r="H36" i="167" s="1"/>
  <c r="H41" i="167" s="1"/>
  <c r="D36" i="167"/>
  <c r="C36" i="167"/>
  <c r="B36" i="167"/>
  <c r="H31" i="167"/>
  <c r="F31" i="167"/>
  <c r="E31" i="167"/>
  <c r="C31" i="167"/>
  <c r="B31" i="167"/>
  <c r="F30" i="167"/>
  <c r="H30" i="167" s="1"/>
  <c r="E30" i="167"/>
  <c r="C30" i="167"/>
  <c r="B30" i="167"/>
  <c r="H29" i="167"/>
  <c r="F29" i="167"/>
  <c r="E29" i="167"/>
  <c r="C29" i="167"/>
  <c r="B29" i="167"/>
  <c r="J28" i="167" a="1"/>
  <c r="H28" i="167"/>
  <c r="F28" i="167"/>
  <c r="E28" i="167"/>
  <c r="C28" i="167"/>
  <c r="B28" i="167"/>
  <c r="F27" i="167"/>
  <c r="H27" i="167" s="1"/>
  <c r="E27" i="167"/>
  <c r="C27" i="167"/>
  <c r="B27" i="167"/>
  <c r="J26" i="167" a="1"/>
  <c r="J26" i="167" s="1"/>
  <c r="H26" i="167"/>
  <c r="F26" i="167"/>
  <c r="E26" i="167"/>
  <c r="C26" i="167"/>
  <c r="B26" i="167"/>
  <c r="F25" i="167"/>
  <c r="H25" i="167" s="1"/>
  <c r="E25" i="167"/>
  <c r="C25" i="167"/>
  <c r="B25" i="167"/>
  <c r="P24" i="167" a="1"/>
  <c r="P24" i="167" s="1"/>
  <c r="H24" i="167"/>
  <c r="F24" i="167"/>
  <c r="E24" i="167"/>
  <c r="C24" i="167"/>
  <c r="B24" i="167"/>
  <c r="F23" i="167"/>
  <c r="H23" i="167" s="1"/>
  <c r="H32" i="167" s="1"/>
  <c r="E23" i="167"/>
  <c r="C23" i="167"/>
  <c r="B23" i="167"/>
  <c r="H19" i="167"/>
  <c r="H18" i="167"/>
  <c r="F18" i="167"/>
  <c r="C18" i="167"/>
  <c r="B18" i="167"/>
  <c r="H17" i="167"/>
  <c r="F17" i="167"/>
  <c r="C17" i="167"/>
  <c r="B17" i="167"/>
  <c r="H16" i="167"/>
  <c r="F16" i="167"/>
  <c r="C16" i="167"/>
  <c r="B16" i="167"/>
  <c r="H15" i="167"/>
  <c r="F15" i="167"/>
  <c r="C15" i="167"/>
  <c r="B15" i="167"/>
  <c r="H14" i="167"/>
  <c r="F14" i="167"/>
  <c r="C14" i="167"/>
  <c r="B14" i="167"/>
  <c r="H13" i="167"/>
  <c r="F13" i="167"/>
  <c r="C13" i="167"/>
  <c r="B13" i="167"/>
  <c r="H12" i="167"/>
  <c r="F12" i="167"/>
  <c r="C12" i="167"/>
  <c r="B12" i="167"/>
  <c r="H11" i="167"/>
  <c r="F11" i="167"/>
  <c r="C11" i="167"/>
  <c r="B11" i="167"/>
  <c r="J10" i="167" a="1"/>
  <c r="J10" i="167"/>
  <c r="O9" i="167" a="1"/>
  <c r="O9" i="167"/>
  <c r="K6" i="167"/>
  <c r="H6" i="167"/>
  <c r="D6" i="167"/>
  <c r="B6" i="167"/>
  <c r="K5" i="167"/>
  <c r="D5" i="167"/>
  <c r="B5" i="167"/>
  <c r="B3" i="167"/>
  <c r="H49" i="165"/>
  <c r="J48" i="165" a="1"/>
  <c r="J48" i="165"/>
  <c r="H48" i="165"/>
  <c r="E48" i="165"/>
  <c r="H47" i="165"/>
  <c r="E47" i="165"/>
  <c r="H46" i="165"/>
  <c r="E46" i="165"/>
  <c r="H45" i="165"/>
  <c r="F45" i="165"/>
  <c r="E45" i="165"/>
  <c r="D45" i="165"/>
  <c r="C45" i="165"/>
  <c r="K41" i="165"/>
  <c r="K40" i="165" a="1"/>
  <c r="K40" i="165"/>
  <c r="J40" i="165" a="1"/>
  <c r="J41" i="165" s="1"/>
  <c r="H40" i="165"/>
  <c r="G40" i="165"/>
  <c r="D40" i="165"/>
  <c r="C40" i="165"/>
  <c r="B40" i="165"/>
  <c r="G39" i="165"/>
  <c r="H39" i="165" s="1"/>
  <c r="D39" i="165"/>
  <c r="C39" i="165"/>
  <c r="B39" i="165"/>
  <c r="H38" i="165"/>
  <c r="G38" i="165"/>
  <c r="D38" i="165"/>
  <c r="C38" i="165"/>
  <c r="B38" i="165"/>
  <c r="G37" i="165"/>
  <c r="H37" i="165" s="1"/>
  <c r="D37" i="165"/>
  <c r="C37" i="165"/>
  <c r="B37" i="165"/>
  <c r="Q37" i="165"/>
  <c r="Q36" i="165" a="1"/>
  <c r="Q36" i="165"/>
  <c r="G36" i="165"/>
  <c r="H36" i="165" s="1"/>
  <c r="H41" i="165" s="1"/>
  <c r="D36" i="165"/>
  <c r="C36" i="165"/>
  <c r="B36" i="165"/>
  <c r="H31" i="165"/>
  <c r="F31" i="165"/>
  <c r="E31" i="165"/>
  <c r="C31" i="165"/>
  <c r="B31" i="165"/>
  <c r="F30" i="165"/>
  <c r="H30" i="165" s="1"/>
  <c r="E30" i="165"/>
  <c r="C30" i="165"/>
  <c r="B30" i="165"/>
  <c r="H29" i="165"/>
  <c r="F29" i="165"/>
  <c r="E29" i="165"/>
  <c r="C29" i="165"/>
  <c r="B29" i="165"/>
  <c r="J28" i="165" a="1"/>
  <c r="H28" i="165"/>
  <c r="F28" i="165"/>
  <c r="E28" i="165"/>
  <c r="C28" i="165"/>
  <c r="B28" i="165"/>
  <c r="F27" i="165"/>
  <c r="H27" i="165" s="1"/>
  <c r="E27" i="165"/>
  <c r="C27" i="165"/>
  <c r="B27" i="165"/>
  <c r="J26" i="165" a="1"/>
  <c r="J26" i="165" s="1"/>
  <c r="H26" i="165"/>
  <c r="F26" i="165"/>
  <c r="E26" i="165"/>
  <c r="C26" i="165"/>
  <c r="B26" i="165"/>
  <c r="F25" i="165"/>
  <c r="H25" i="165" s="1"/>
  <c r="E25" i="165"/>
  <c r="C25" i="165"/>
  <c r="B25" i="165"/>
  <c r="P24" i="165" a="1"/>
  <c r="P24" i="165" s="1"/>
  <c r="H24" i="165"/>
  <c r="F24" i="165"/>
  <c r="E24" i="165"/>
  <c r="C24" i="165"/>
  <c r="B24" i="165"/>
  <c r="F23" i="165"/>
  <c r="H23" i="165" s="1"/>
  <c r="H32" i="165" s="1"/>
  <c r="E23" i="165"/>
  <c r="C23" i="165"/>
  <c r="B23" i="165"/>
  <c r="H19" i="165"/>
  <c r="H18" i="165"/>
  <c r="F18" i="165"/>
  <c r="C18" i="165"/>
  <c r="B18" i="165"/>
  <c r="H17" i="165"/>
  <c r="F17" i="165"/>
  <c r="C17" i="165"/>
  <c r="B17" i="165"/>
  <c r="H16" i="165"/>
  <c r="F16" i="165"/>
  <c r="C16" i="165"/>
  <c r="B16" i="165"/>
  <c r="H15" i="165"/>
  <c r="F15" i="165"/>
  <c r="C15" i="165"/>
  <c r="B15" i="165"/>
  <c r="H14" i="165"/>
  <c r="F14" i="165"/>
  <c r="C14" i="165"/>
  <c r="B14" i="165"/>
  <c r="H13" i="165"/>
  <c r="F13" i="165"/>
  <c r="C13" i="165"/>
  <c r="B13" i="165"/>
  <c r="H12" i="165"/>
  <c r="F12" i="165"/>
  <c r="C12" i="165"/>
  <c r="B12" i="165"/>
  <c r="H11" i="165"/>
  <c r="F11" i="165"/>
  <c r="C11" i="165"/>
  <c r="B11" i="165"/>
  <c r="J10" i="165" a="1"/>
  <c r="J10" i="165"/>
  <c r="O9" i="165" a="1"/>
  <c r="O9" i="165"/>
  <c r="K6" i="165"/>
  <c r="H6" i="165"/>
  <c r="D6" i="165"/>
  <c r="B6" i="165"/>
  <c r="K5" i="165"/>
  <c r="D5" i="165"/>
  <c r="B5" i="165"/>
  <c r="B3" i="165"/>
  <c r="H49" i="164"/>
  <c r="J48" i="164" a="1"/>
  <c r="J48" i="164"/>
  <c r="H48" i="164"/>
  <c r="E48" i="164"/>
  <c r="H47" i="164"/>
  <c r="E47" i="164"/>
  <c r="H46" i="164"/>
  <c r="E46" i="164"/>
  <c r="H45" i="164"/>
  <c r="F45" i="164"/>
  <c r="E45" i="164"/>
  <c r="D45" i="164"/>
  <c r="C45" i="164"/>
  <c r="K41" i="164"/>
  <c r="K40" i="164" a="1"/>
  <c r="K40" i="164"/>
  <c r="J40" i="164" a="1"/>
  <c r="J41" i="164" s="1"/>
  <c r="H40" i="164"/>
  <c r="G40" i="164"/>
  <c r="D40" i="164"/>
  <c r="C40" i="164"/>
  <c r="B40" i="164"/>
  <c r="G39" i="164"/>
  <c r="H39" i="164" s="1"/>
  <c r="D39" i="164"/>
  <c r="C39" i="164"/>
  <c r="B39" i="164"/>
  <c r="H38" i="164"/>
  <c r="G38" i="164"/>
  <c r="D38" i="164"/>
  <c r="C38" i="164"/>
  <c r="B38" i="164"/>
  <c r="G37" i="164"/>
  <c r="H37" i="164" s="1"/>
  <c r="D37" i="164"/>
  <c r="C37" i="164"/>
  <c r="B37" i="164"/>
  <c r="Q37" i="164"/>
  <c r="Q36" i="164" a="1"/>
  <c r="Q36" i="164"/>
  <c r="G36" i="164"/>
  <c r="H36" i="164" s="1"/>
  <c r="H41" i="164" s="1"/>
  <c r="D36" i="164"/>
  <c r="C36" i="164"/>
  <c r="B36" i="164"/>
  <c r="H31" i="164"/>
  <c r="F31" i="164"/>
  <c r="E31" i="164"/>
  <c r="C31" i="164"/>
  <c r="B31" i="164"/>
  <c r="F30" i="164"/>
  <c r="H30" i="164" s="1"/>
  <c r="E30" i="164"/>
  <c r="C30" i="164"/>
  <c r="B30" i="164"/>
  <c r="H29" i="164"/>
  <c r="F29" i="164"/>
  <c r="E29" i="164"/>
  <c r="C29" i="164"/>
  <c r="B29" i="164"/>
  <c r="J28" i="164" a="1"/>
  <c r="H28" i="164"/>
  <c r="F28" i="164"/>
  <c r="E28" i="164"/>
  <c r="C28" i="164"/>
  <c r="B28" i="164"/>
  <c r="F27" i="164"/>
  <c r="H27" i="164" s="1"/>
  <c r="E27" i="164"/>
  <c r="C27" i="164"/>
  <c r="B27" i="164"/>
  <c r="J26" i="164" a="1"/>
  <c r="J26" i="164" s="1"/>
  <c r="H26" i="164"/>
  <c r="F26" i="164"/>
  <c r="E26" i="164"/>
  <c r="C26" i="164"/>
  <c r="B26" i="164"/>
  <c r="F25" i="164"/>
  <c r="H25" i="164" s="1"/>
  <c r="E25" i="164"/>
  <c r="C25" i="164"/>
  <c r="B25" i="164"/>
  <c r="P24" i="164" a="1"/>
  <c r="P24" i="164" s="1"/>
  <c r="H24" i="164"/>
  <c r="F24" i="164"/>
  <c r="E24" i="164"/>
  <c r="C24" i="164"/>
  <c r="B24" i="164"/>
  <c r="F23" i="164"/>
  <c r="H23" i="164" s="1"/>
  <c r="H32" i="164" s="1"/>
  <c r="E23" i="164"/>
  <c r="C23" i="164"/>
  <c r="B23" i="164"/>
  <c r="H19" i="164"/>
  <c r="H18" i="164"/>
  <c r="F18" i="164"/>
  <c r="C18" i="164"/>
  <c r="B18" i="164"/>
  <c r="H17" i="164"/>
  <c r="F17" i="164"/>
  <c r="C17" i="164"/>
  <c r="B17" i="164"/>
  <c r="H16" i="164"/>
  <c r="F16" i="164"/>
  <c r="C16" i="164"/>
  <c r="B16" i="164"/>
  <c r="H15" i="164"/>
  <c r="F15" i="164"/>
  <c r="C15" i="164"/>
  <c r="B15" i="164"/>
  <c r="H14" i="164"/>
  <c r="F14" i="164"/>
  <c r="C14" i="164"/>
  <c r="B14" i="164"/>
  <c r="H13" i="164"/>
  <c r="F13" i="164"/>
  <c r="C13" i="164"/>
  <c r="B13" i="164"/>
  <c r="H12" i="164"/>
  <c r="F12" i="164"/>
  <c r="C12" i="164"/>
  <c r="B12" i="164"/>
  <c r="H11" i="164"/>
  <c r="F11" i="164"/>
  <c r="C11" i="164"/>
  <c r="B11" i="164"/>
  <c r="J10" i="164" a="1"/>
  <c r="J10" i="164"/>
  <c r="O9" i="164" a="1"/>
  <c r="O9" i="164"/>
  <c r="K6" i="164"/>
  <c r="H6" i="164"/>
  <c r="D6" i="164"/>
  <c r="B6" i="164"/>
  <c r="K5" i="164"/>
  <c r="D5" i="164"/>
  <c r="B5" i="164"/>
  <c r="B3" i="164"/>
  <c r="H49" i="163"/>
  <c r="J48" i="163" a="1"/>
  <c r="J48" i="163"/>
  <c r="H48" i="163"/>
  <c r="E48" i="163"/>
  <c r="H47" i="163"/>
  <c r="E47" i="163"/>
  <c r="H46" i="163"/>
  <c r="E46" i="163"/>
  <c r="H45" i="163"/>
  <c r="F45" i="163"/>
  <c r="E45" i="163"/>
  <c r="D45" i="163"/>
  <c r="C45" i="163"/>
  <c r="K41" i="163"/>
  <c r="K40" i="163" a="1"/>
  <c r="K40" i="163"/>
  <c r="J40" i="163" a="1"/>
  <c r="J41" i="163" s="1"/>
  <c r="H40" i="163"/>
  <c r="G40" i="163"/>
  <c r="D40" i="163"/>
  <c r="C40" i="163"/>
  <c r="B40" i="163"/>
  <c r="G39" i="163"/>
  <c r="H39" i="163" s="1"/>
  <c r="D39" i="163"/>
  <c r="C39" i="163"/>
  <c r="B39" i="163"/>
  <c r="H38" i="163"/>
  <c r="G38" i="163"/>
  <c r="D38" i="163"/>
  <c r="C38" i="163"/>
  <c r="B38" i="163"/>
  <c r="G37" i="163"/>
  <c r="H37" i="163" s="1"/>
  <c r="D37" i="163"/>
  <c r="C37" i="163"/>
  <c r="B37" i="163"/>
  <c r="Q37" i="163"/>
  <c r="Q36" i="163" a="1"/>
  <c r="Q36" i="163"/>
  <c r="G36" i="163"/>
  <c r="H36" i="163" s="1"/>
  <c r="H41" i="163" s="1"/>
  <c r="D36" i="163"/>
  <c r="C36" i="163"/>
  <c r="B36" i="163"/>
  <c r="H31" i="163"/>
  <c r="F31" i="163"/>
  <c r="E31" i="163"/>
  <c r="C31" i="163"/>
  <c r="B31" i="163"/>
  <c r="F30" i="163"/>
  <c r="H30" i="163" s="1"/>
  <c r="E30" i="163"/>
  <c r="C30" i="163"/>
  <c r="B30" i="163"/>
  <c r="H29" i="163"/>
  <c r="F29" i="163"/>
  <c r="E29" i="163"/>
  <c r="C29" i="163"/>
  <c r="B29" i="163"/>
  <c r="J28" i="163" a="1"/>
  <c r="H28" i="163"/>
  <c r="F28" i="163"/>
  <c r="E28" i="163"/>
  <c r="C28" i="163"/>
  <c r="B28" i="163"/>
  <c r="F27" i="163"/>
  <c r="H27" i="163" s="1"/>
  <c r="E27" i="163"/>
  <c r="C27" i="163"/>
  <c r="B27" i="163"/>
  <c r="J26" i="163" a="1"/>
  <c r="J26" i="163" s="1"/>
  <c r="H26" i="163"/>
  <c r="F26" i="163"/>
  <c r="E26" i="163"/>
  <c r="C26" i="163"/>
  <c r="B26" i="163"/>
  <c r="F25" i="163"/>
  <c r="H25" i="163" s="1"/>
  <c r="E25" i="163"/>
  <c r="C25" i="163"/>
  <c r="B25" i="163"/>
  <c r="P24" i="163" a="1"/>
  <c r="P24" i="163" s="1"/>
  <c r="H24" i="163"/>
  <c r="F24" i="163"/>
  <c r="E24" i="163"/>
  <c r="C24" i="163"/>
  <c r="B24" i="163"/>
  <c r="F23" i="163"/>
  <c r="H23" i="163" s="1"/>
  <c r="H32" i="163" s="1"/>
  <c r="E23" i="163"/>
  <c r="C23" i="163"/>
  <c r="B23" i="163"/>
  <c r="H19" i="163"/>
  <c r="H18" i="163"/>
  <c r="F18" i="163"/>
  <c r="C18" i="163"/>
  <c r="B18" i="163"/>
  <c r="H17" i="163"/>
  <c r="F17" i="163"/>
  <c r="C17" i="163"/>
  <c r="B17" i="163"/>
  <c r="H16" i="163"/>
  <c r="F16" i="163"/>
  <c r="C16" i="163"/>
  <c r="B16" i="163"/>
  <c r="H15" i="163"/>
  <c r="F15" i="163"/>
  <c r="C15" i="163"/>
  <c r="B15" i="163"/>
  <c r="H14" i="163"/>
  <c r="F14" i="163"/>
  <c r="C14" i="163"/>
  <c r="B14" i="163"/>
  <c r="H13" i="163"/>
  <c r="F13" i="163"/>
  <c r="C13" i="163"/>
  <c r="B13" i="163"/>
  <c r="H12" i="163"/>
  <c r="F12" i="163"/>
  <c r="C12" i="163"/>
  <c r="B12" i="163"/>
  <c r="H11" i="163"/>
  <c r="F11" i="163"/>
  <c r="C11" i="163"/>
  <c r="B11" i="163"/>
  <c r="J10" i="163" a="1"/>
  <c r="J10" i="163"/>
  <c r="O9" i="163" a="1"/>
  <c r="O9" i="163"/>
  <c r="K6" i="163"/>
  <c r="H6" i="163"/>
  <c r="D6" i="163"/>
  <c r="B6" i="163"/>
  <c r="K5" i="163"/>
  <c r="D5" i="163"/>
  <c r="B5" i="163"/>
  <c r="B3" i="163"/>
  <c r="H59" i="166"/>
  <c r="H57" i="166"/>
  <c r="G57" i="166"/>
  <c r="H56" i="166"/>
  <c r="G56" i="166"/>
  <c r="H55" i="166"/>
  <c r="G55" i="166"/>
  <c r="H51" i="166"/>
  <c r="H49" i="166"/>
  <c r="H48" i="166"/>
  <c r="E48" i="166"/>
  <c r="H47" i="166"/>
  <c r="E47" i="166"/>
  <c r="H46" i="166"/>
  <c r="G46" i="166"/>
  <c r="F46" i="166"/>
  <c r="E46" i="166"/>
  <c r="D46" i="166"/>
  <c r="H45" i="166"/>
  <c r="F45" i="166"/>
  <c r="E45" i="166"/>
  <c r="D45" i="166"/>
  <c r="H41" i="166"/>
  <c r="H40" i="166"/>
  <c r="H39" i="166"/>
  <c r="H38" i="166"/>
  <c r="H37" i="166"/>
  <c r="Q36" i="166" a="1"/>
  <c r="Q71" i="166" s="1"/>
  <c r="H36" i="166"/>
  <c r="H32" i="166"/>
  <c r="H31" i="166"/>
  <c r="H30" i="166"/>
  <c r="H29" i="166"/>
  <c r="H28" i="166"/>
  <c r="H27" i="166"/>
  <c r="H26" i="166"/>
  <c r="H25" i="166"/>
  <c r="P482" i="166"/>
  <c r="P478" i="166"/>
  <c r="P474" i="166"/>
  <c r="P470" i="166"/>
  <c r="P466" i="166"/>
  <c r="P462" i="166"/>
  <c r="P458" i="166"/>
  <c r="P455" i="166"/>
  <c r="P453" i="166"/>
  <c r="P451" i="166"/>
  <c r="P449" i="166"/>
  <c r="P447" i="166"/>
  <c r="P445" i="166"/>
  <c r="P443" i="166"/>
  <c r="P441" i="166"/>
  <c r="P439" i="166"/>
  <c r="P437" i="166"/>
  <c r="P435" i="166"/>
  <c r="P433" i="166"/>
  <c r="P431" i="166"/>
  <c r="P429" i="166"/>
  <c r="P427" i="166"/>
  <c r="P425" i="166"/>
  <c r="P423" i="166"/>
  <c r="P421" i="166"/>
  <c r="P419" i="166"/>
  <c r="P417" i="166"/>
  <c r="P415" i="166"/>
  <c r="P413" i="166"/>
  <c r="P411" i="166"/>
  <c r="P409" i="166"/>
  <c r="P407" i="166"/>
  <c r="P405" i="166"/>
  <c r="P403" i="166"/>
  <c r="P401" i="166"/>
  <c r="P399" i="166"/>
  <c r="P397" i="166"/>
  <c r="P395" i="166"/>
  <c r="P393" i="166"/>
  <c r="P391" i="166"/>
  <c r="P389" i="166"/>
  <c r="P387" i="166"/>
  <c r="P385" i="166"/>
  <c r="P383" i="166"/>
  <c r="P381" i="166"/>
  <c r="P379" i="166"/>
  <c r="P377" i="166"/>
  <c r="P375" i="166"/>
  <c r="P373" i="166"/>
  <c r="P371" i="166"/>
  <c r="P369" i="166"/>
  <c r="P367" i="166"/>
  <c r="P365" i="166"/>
  <c r="P363" i="166"/>
  <c r="P361" i="166"/>
  <c r="P359" i="166"/>
  <c r="P357" i="166"/>
  <c r="P355" i="166"/>
  <c r="P353" i="166"/>
  <c r="P351" i="166"/>
  <c r="P349" i="166"/>
  <c r="P347" i="166"/>
  <c r="P345" i="166"/>
  <c r="P343" i="166"/>
  <c r="P341" i="166"/>
  <c r="P339" i="166"/>
  <c r="P337" i="166"/>
  <c r="P335" i="166"/>
  <c r="P333" i="166"/>
  <c r="P331" i="166"/>
  <c r="P329" i="166"/>
  <c r="P327" i="166"/>
  <c r="P325" i="166"/>
  <c r="P323" i="166"/>
  <c r="P321" i="166"/>
  <c r="P319" i="166"/>
  <c r="P317" i="166"/>
  <c r="P315" i="166"/>
  <c r="P313" i="166"/>
  <c r="P311" i="166"/>
  <c r="P309" i="166"/>
  <c r="P307" i="166"/>
  <c r="P305" i="166"/>
  <c r="P303" i="166"/>
  <c r="P301" i="166"/>
  <c r="P299" i="166"/>
  <c r="P297" i="166"/>
  <c r="P295" i="166"/>
  <c r="P293" i="166"/>
  <c r="P291" i="166"/>
  <c r="P289" i="166"/>
  <c r="P287" i="166"/>
  <c r="P285" i="166"/>
  <c r="P283" i="166"/>
  <c r="P281" i="166"/>
  <c r="P279" i="166"/>
  <c r="P277" i="166"/>
  <c r="P275" i="166"/>
  <c r="P273" i="166"/>
  <c r="P271" i="166"/>
  <c r="P269" i="166"/>
  <c r="P267" i="166"/>
  <c r="P265" i="166"/>
  <c r="P263" i="166"/>
  <c r="P261" i="166"/>
  <c r="P259" i="166"/>
  <c r="P257" i="166"/>
  <c r="P255" i="166"/>
  <c r="P253" i="166"/>
  <c r="P251" i="166"/>
  <c r="P249" i="166"/>
  <c r="P247" i="166"/>
  <c r="P245" i="166"/>
  <c r="P243" i="166"/>
  <c r="P241" i="166"/>
  <c r="P239" i="166"/>
  <c r="P237" i="166"/>
  <c r="P235" i="166"/>
  <c r="P233" i="166"/>
  <c r="P231" i="166"/>
  <c r="P229" i="166"/>
  <c r="P227" i="166"/>
  <c r="P225" i="166"/>
  <c r="P223" i="166"/>
  <c r="P221" i="166"/>
  <c r="P219" i="166"/>
  <c r="P217" i="166"/>
  <c r="P215" i="166"/>
  <c r="P213" i="166"/>
  <c r="P211" i="166"/>
  <c r="P209" i="166"/>
  <c r="P207" i="166"/>
  <c r="P205" i="166"/>
  <c r="P203" i="166"/>
  <c r="P201" i="166"/>
  <c r="P199" i="166"/>
  <c r="P197" i="166"/>
  <c r="P195" i="166"/>
  <c r="P193" i="166"/>
  <c r="P191" i="166"/>
  <c r="P189" i="166"/>
  <c r="P187" i="166"/>
  <c r="P185" i="166"/>
  <c r="P183" i="166"/>
  <c r="P181" i="166"/>
  <c r="P179" i="166"/>
  <c r="P177" i="166"/>
  <c r="P175" i="166"/>
  <c r="P173" i="166"/>
  <c r="P171" i="166"/>
  <c r="P169" i="166"/>
  <c r="P167" i="166"/>
  <c r="P165" i="166"/>
  <c r="P163" i="166"/>
  <c r="P161" i="166"/>
  <c r="P159" i="166"/>
  <c r="P157" i="166"/>
  <c r="P155" i="166"/>
  <c r="P153" i="166"/>
  <c r="P151" i="166"/>
  <c r="P149" i="166"/>
  <c r="P147" i="166"/>
  <c r="P145" i="166"/>
  <c r="P143" i="166"/>
  <c r="P141" i="166"/>
  <c r="P139" i="166"/>
  <c r="P137" i="166"/>
  <c r="P135" i="166"/>
  <c r="P133" i="166"/>
  <c r="P131" i="166"/>
  <c r="P129" i="166"/>
  <c r="P127" i="166"/>
  <c r="P125" i="166"/>
  <c r="P123" i="166"/>
  <c r="P121" i="166"/>
  <c r="P119" i="166"/>
  <c r="P117" i="166"/>
  <c r="P115" i="166"/>
  <c r="P113" i="166"/>
  <c r="P111" i="166"/>
  <c r="P109" i="166"/>
  <c r="P107" i="166"/>
  <c r="P105" i="166"/>
  <c r="P103" i="166"/>
  <c r="P101" i="166"/>
  <c r="P99" i="166"/>
  <c r="P97" i="166"/>
  <c r="P95" i="166"/>
  <c r="P93" i="166"/>
  <c r="P91" i="166"/>
  <c r="P89" i="166"/>
  <c r="P87" i="166"/>
  <c r="P85" i="166"/>
  <c r="P83" i="166"/>
  <c r="P81" i="166"/>
  <c r="P79" i="166"/>
  <c r="P77" i="166"/>
  <c r="P75" i="166"/>
  <c r="P73" i="166"/>
  <c r="P71" i="166"/>
  <c r="P69" i="166"/>
  <c r="P67" i="166"/>
  <c r="P65" i="166"/>
  <c r="P63" i="166"/>
  <c r="P61" i="166"/>
  <c r="P59" i="166"/>
  <c r="P57" i="166"/>
  <c r="P55" i="166"/>
  <c r="P53" i="166"/>
  <c r="P51" i="166"/>
  <c r="P49" i="166"/>
  <c r="P47" i="166"/>
  <c r="P45" i="166"/>
  <c r="P43" i="166"/>
  <c r="P41" i="166"/>
  <c r="P39" i="166"/>
  <c r="P37" i="166"/>
  <c r="P35" i="166"/>
  <c r="P33" i="166"/>
  <c r="P31" i="166"/>
  <c r="P29" i="166"/>
  <c r="P27" i="166"/>
  <c r="P25" i="166"/>
  <c r="P24" i="166" a="1"/>
  <c r="P24" i="166"/>
  <c r="H24" i="166"/>
  <c r="H23" i="166"/>
  <c r="H19" i="166"/>
  <c r="H18" i="166"/>
  <c r="H17" i="166"/>
  <c r="H16" i="166"/>
  <c r="H15" i="166"/>
  <c r="H14" i="166"/>
  <c r="H13" i="166"/>
  <c r="H12" i="166"/>
  <c r="H11" i="166"/>
  <c r="O156" i="166"/>
  <c r="O155" i="166"/>
  <c r="O154" i="166"/>
  <c r="O153" i="166"/>
  <c r="O152" i="166"/>
  <c r="O151" i="166"/>
  <c r="O150" i="166"/>
  <c r="O149" i="166"/>
  <c r="O148" i="166"/>
  <c r="O147" i="166"/>
  <c r="O146" i="166"/>
  <c r="O145" i="166"/>
  <c r="O144" i="166"/>
  <c r="O143" i="166"/>
  <c r="O142" i="166"/>
  <c r="O141" i="166"/>
  <c r="O140" i="166"/>
  <c r="O139" i="166"/>
  <c r="O138" i="166"/>
  <c r="O137" i="166"/>
  <c r="O136" i="166"/>
  <c r="O135" i="166"/>
  <c r="O134" i="166"/>
  <c r="O133" i="166"/>
  <c r="O132" i="166"/>
  <c r="O131" i="166"/>
  <c r="O130" i="166"/>
  <c r="O129" i="166"/>
  <c r="O128" i="166"/>
  <c r="O127" i="166"/>
  <c r="O126" i="166"/>
  <c r="O125" i="166"/>
  <c r="O124" i="166"/>
  <c r="O123" i="166"/>
  <c r="O122" i="166"/>
  <c r="O121" i="166"/>
  <c r="O120" i="166"/>
  <c r="O119" i="166"/>
  <c r="O118" i="166"/>
  <c r="O117" i="166"/>
  <c r="O116" i="166"/>
  <c r="O115" i="166"/>
  <c r="O114" i="166"/>
  <c r="O113" i="166"/>
  <c r="O112" i="166"/>
  <c r="O111" i="166"/>
  <c r="O110" i="166"/>
  <c r="O109" i="166"/>
  <c r="O108" i="166"/>
  <c r="O107" i="166"/>
  <c r="O106" i="166"/>
  <c r="O105" i="166"/>
  <c r="O104" i="166"/>
  <c r="O103" i="166"/>
  <c r="O102" i="166"/>
  <c r="O101" i="166"/>
  <c r="O100" i="166"/>
  <c r="O99" i="166"/>
  <c r="O98" i="166"/>
  <c r="O97" i="166"/>
  <c r="O96" i="166"/>
  <c r="O95" i="166"/>
  <c r="O94" i="166"/>
  <c r="O93" i="166"/>
  <c r="O92" i="166"/>
  <c r="O91" i="166"/>
  <c r="O90" i="166"/>
  <c r="O89" i="166"/>
  <c r="O88" i="166"/>
  <c r="O87" i="166"/>
  <c r="O86" i="166"/>
  <c r="O85" i="166"/>
  <c r="O84" i="166"/>
  <c r="O83" i="166"/>
  <c r="O82" i="166"/>
  <c r="O81" i="166"/>
  <c r="O80" i="166"/>
  <c r="O79" i="166"/>
  <c r="O78" i="166"/>
  <c r="O77" i="166"/>
  <c r="O76" i="166"/>
  <c r="O75" i="166"/>
  <c r="O74" i="166"/>
  <c r="O73" i="166"/>
  <c r="O72" i="166"/>
  <c r="O71" i="166"/>
  <c r="O70" i="166"/>
  <c r="O69" i="166"/>
  <c r="O68" i="166"/>
  <c r="O67" i="166"/>
  <c r="O66" i="166"/>
  <c r="O65" i="166"/>
  <c r="O64" i="166"/>
  <c r="O63" i="166"/>
  <c r="O62" i="166"/>
  <c r="O61" i="166"/>
  <c r="O60" i="166"/>
  <c r="O59" i="166"/>
  <c r="O58" i="166"/>
  <c r="O57" i="166"/>
  <c r="O56" i="166"/>
  <c r="O55" i="166"/>
  <c r="O54" i="166"/>
  <c r="O53" i="166"/>
  <c r="O52" i="166"/>
  <c r="O51" i="166"/>
  <c r="O50" i="166"/>
  <c r="O49" i="166"/>
  <c r="O48" i="166"/>
  <c r="O47" i="166"/>
  <c r="O46" i="166"/>
  <c r="O45" i="166"/>
  <c r="O44" i="166"/>
  <c r="O43" i="166"/>
  <c r="O42" i="166"/>
  <c r="O41" i="166"/>
  <c r="O40" i="166"/>
  <c r="O39" i="166"/>
  <c r="O38" i="166"/>
  <c r="O37" i="166"/>
  <c r="O36" i="166"/>
  <c r="O35" i="166"/>
  <c r="O34" i="166"/>
  <c r="O33" i="166"/>
  <c r="O32" i="166"/>
  <c r="O31" i="166"/>
  <c r="O30" i="166"/>
  <c r="O29" i="166"/>
  <c r="O28" i="166"/>
  <c r="O27" i="166"/>
  <c r="O26" i="166"/>
  <c r="O25" i="166"/>
  <c r="O24" i="166"/>
  <c r="O23" i="166"/>
  <c r="O22" i="166"/>
  <c r="O21" i="166"/>
  <c r="O20" i="166"/>
  <c r="O19" i="166"/>
  <c r="O18" i="166"/>
  <c r="O17" i="166"/>
  <c r="O16" i="166"/>
  <c r="O15" i="166"/>
  <c r="O14" i="166"/>
  <c r="O13" i="166"/>
  <c r="O12" i="166"/>
  <c r="O11" i="166"/>
  <c r="O10" i="166"/>
  <c r="O9" i="166" a="1"/>
  <c r="O9" i="166"/>
  <c r="B3" i="166"/>
  <c r="G57" i="162"/>
  <c r="G56" i="162"/>
  <c r="G55" i="162"/>
  <c r="H49" i="162"/>
  <c r="H48" i="162"/>
  <c r="E48" i="162"/>
  <c r="H47" i="162"/>
  <c r="E47" i="162"/>
  <c r="H46" i="162"/>
  <c r="E46" i="162"/>
  <c r="H45" i="162"/>
  <c r="F45" i="162"/>
  <c r="E45" i="162"/>
  <c r="D45" i="162"/>
  <c r="C45" i="162"/>
  <c r="H41" i="162"/>
  <c r="G40" i="162"/>
  <c r="H40" i="162" s="1"/>
  <c r="D40" i="162"/>
  <c r="C40" i="162"/>
  <c r="B40" i="162"/>
  <c r="H39" i="162"/>
  <c r="G39" i="162"/>
  <c r="D39" i="162"/>
  <c r="C39" i="162"/>
  <c r="B39" i="162"/>
  <c r="H38" i="162"/>
  <c r="H37" i="162"/>
  <c r="Q71" i="162"/>
  <c r="Q69" i="162"/>
  <c r="Q67" i="162"/>
  <c r="Q65" i="162"/>
  <c r="Q63" i="162"/>
  <c r="Q61" i="162"/>
  <c r="Q59" i="162"/>
  <c r="Q57" i="162"/>
  <c r="Q55" i="162"/>
  <c r="Q53" i="162"/>
  <c r="Q51" i="162"/>
  <c r="Q49" i="162"/>
  <c r="Q47" i="162"/>
  <c r="Q45" i="162"/>
  <c r="Q43" i="162"/>
  <c r="Q41" i="162"/>
  <c r="Q39" i="162"/>
  <c r="Q37" i="162"/>
  <c r="Q36" i="162" a="1"/>
  <c r="Q72" i="162" s="1"/>
  <c r="Q36" i="162"/>
  <c r="H36" i="162"/>
  <c r="F31" i="162"/>
  <c r="H31" i="162" s="1"/>
  <c r="E31" i="162"/>
  <c r="C31" i="162"/>
  <c r="B31" i="162"/>
  <c r="H30" i="162"/>
  <c r="F30" i="162"/>
  <c r="E30" i="162"/>
  <c r="C30" i="162"/>
  <c r="B30" i="162"/>
  <c r="F29" i="162"/>
  <c r="H29" i="162" s="1"/>
  <c r="E29" i="162"/>
  <c r="C29" i="162"/>
  <c r="B29" i="162"/>
  <c r="H28" i="162"/>
  <c r="H27" i="162"/>
  <c r="H26" i="162"/>
  <c r="H25" i="162"/>
  <c r="P471" i="162"/>
  <c r="P455" i="162"/>
  <c r="P439" i="162"/>
  <c r="P423" i="162"/>
  <c r="P407" i="162"/>
  <c r="P391" i="162"/>
  <c r="P375" i="162"/>
  <c r="P359" i="162"/>
  <c r="P343" i="162"/>
  <c r="P327" i="162"/>
  <c r="P311" i="162"/>
  <c r="P295" i="162"/>
  <c r="P279" i="162"/>
  <c r="P265" i="162"/>
  <c r="P257" i="162"/>
  <c r="P249" i="162"/>
  <c r="P241" i="162"/>
  <c r="P233" i="162"/>
  <c r="P225" i="162"/>
  <c r="P217" i="162"/>
  <c r="P210" i="162"/>
  <c r="P206" i="162"/>
  <c r="P202" i="162"/>
  <c r="P198" i="162"/>
  <c r="P194" i="162"/>
  <c r="P190" i="162"/>
  <c r="P186" i="162"/>
  <c r="P182" i="162"/>
  <c r="P178" i="162"/>
  <c r="P174" i="162"/>
  <c r="P170" i="162"/>
  <c r="P166" i="162"/>
  <c r="P162" i="162"/>
  <c r="P158" i="162"/>
  <c r="P154" i="162"/>
  <c r="P150" i="162"/>
  <c r="P146" i="162"/>
  <c r="P142" i="162"/>
  <c r="P138" i="162"/>
  <c r="P134" i="162"/>
  <c r="P130" i="162"/>
  <c r="P126" i="162"/>
  <c r="P122" i="162"/>
  <c r="P118" i="162"/>
  <c r="P114" i="162"/>
  <c r="P110" i="162"/>
  <c r="P106" i="162"/>
  <c r="P102" i="162"/>
  <c r="P98" i="162"/>
  <c r="P94" i="162"/>
  <c r="P90" i="162"/>
  <c r="P86" i="162"/>
  <c r="P82" i="162"/>
  <c r="P78" i="162"/>
  <c r="P74" i="162"/>
  <c r="P70" i="162"/>
  <c r="P66" i="162"/>
  <c r="P62" i="162"/>
  <c r="P58" i="162"/>
  <c r="P54" i="162"/>
  <c r="P50" i="162"/>
  <c r="P46" i="162"/>
  <c r="P42" i="162"/>
  <c r="P38" i="162"/>
  <c r="P34" i="162"/>
  <c r="P30" i="162"/>
  <c r="P26" i="162"/>
  <c r="P24" i="162" a="1"/>
  <c r="H24" i="162"/>
  <c r="H23" i="162"/>
  <c r="H19" i="162"/>
  <c r="H18" i="162"/>
  <c r="C18" i="162"/>
  <c r="B18" i="162"/>
  <c r="H17" i="162"/>
  <c r="C17" i="162"/>
  <c r="B17" i="162"/>
  <c r="H16" i="162"/>
  <c r="C16" i="162"/>
  <c r="B16" i="162"/>
  <c r="H15" i="162"/>
  <c r="C15" i="162"/>
  <c r="B15" i="162"/>
  <c r="H14" i="162"/>
  <c r="H13" i="162"/>
  <c r="H12" i="162"/>
  <c r="H11" i="162"/>
  <c r="O156" i="162"/>
  <c r="O155" i="162"/>
  <c r="O154" i="162"/>
  <c r="O153" i="162"/>
  <c r="O152" i="162"/>
  <c r="O151" i="162"/>
  <c r="O150" i="162"/>
  <c r="O149" i="162"/>
  <c r="O148" i="162"/>
  <c r="O147" i="162"/>
  <c r="O146" i="162"/>
  <c r="O145" i="162"/>
  <c r="O144" i="162"/>
  <c r="O143" i="162"/>
  <c r="O142" i="162"/>
  <c r="O141" i="162"/>
  <c r="O140" i="162"/>
  <c r="O139" i="162"/>
  <c r="O138" i="162"/>
  <c r="O137" i="162"/>
  <c r="O136" i="162"/>
  <c r="O135" i="162"/>
  <c r="O134" i="162"/>
  <c r="O133" i="162"/>
  <c r="O132" i="162"/>
  <c r="O131" i="162"/>
  <c r="O130" i="162"/>
  <c r="O129" i="162"/>
  <c r="O128" i="162"/>
  <c r="O127" i="162"/>
  <c r="O126" i="162"/>
  <c r="O125" i="162"/>
  <c r="O124" i="162"/>
  <c r="O123" i="162"/>
  <c r="O122" i="162"/>
  <c r="O121" i="162"/>
  <c r="O120" i="162"/>
  <c r="O119" i="162"/>
  <c r="O118" i="162"/>
  <c r="O117" i="162"/>
  <c r="O116" i="162"/>
  <c r="O115" i="162"/>
  <c r="O114" i="162"/>
  <c r="O113" i="162"/>
  <c r="O112" i="162"/>
  <c r="O111" i="162"/>
  <c r="O110" i="162"/>
  <c r="O109" i="162"/>
  <c r="O108" i="162"/>
  <c r="O107" i="162"/>
  <c r="O106" i="162"/>
  <c r="O105" i="162"/>
  <c r="O104" i="162"/>
  <c r="O103" i="162"/>
  <c r="O102" i="162"/>
  <c r="O101" i="162"/>
  <c r="O100" i="162"/>
  <c r="O99" i="162"/>
  <c r="O98" i="162"/>
  <c r="O97" i="162"/>
  <c r="O96" i="162"/>
  <c r="O95" i="162"/>
  <c r="O94" i="162"/>
  <c r="O93" i="162"/>
  <c r="O92" i="162"/>
  <c r="O91" i="162"/>
  <c r="O90" i="162"/>
  <c r="O89" i="162"/>
  <c r="O88" i="162"/>
  <c r="O87" i="162"/>
  <c r="O86" i="162"/>
  <c r="O85" i="162"/>
  <c r="O84" i="162"/>
  <c r="O83" i="162"/>
  <c r="O82" i="162"/>
  <c r="O81" i="162"/>
  <c r="O80" i="162"/>
  <c r="O79" i="162"/>
  <c r="O78" i="162"/>
  <c r="O77" i="162"/>
  <c r="O76" i="162"/>
  <c r="O75" i="162"/>
  <c r="O74" i="162"/>
  <c r="O73" i="162"/>
  <c r="O72" i="162"/>
  <c r="O71" i="162"/>
  <c r="O70" i="162"/>
  <c r="O69" i="162"/>
  <c r="O68" i="162"/>
  <c r="O67" i="162"/>
  <c r="O66" i="162"/>
  <c r="O65" i="162"/>
  <c r="O64" i="162"/>
  <c r="O63" i="162"/>
  <c r="O62" i="162"/>
  <c r="O61" i="162"/>
  <c r="O60" i="162"/>
  <c r="O59" i="162"/>
  <c r="O58" i="162"/>
  <c r="O57" i="162"/>
  <c r="O56" i="162"/>
  <c r="O55" i="162"/>
  <c r="O54" i="162"/>
  <c r="O53" i="162"/>
  <c r="O52" i="162"/>
  <c r="O51" i="162"/>
  <c r="O50" i="162"/>
  <c r="O49" i="162"/>
  <c r="O48" i="162"/>
  <c r="O47" i="162"/>
  <c r="O46" i="162"/>
  <c r="O45" i="162"/>
  <c r="O44" i="162"/>
  <c r="O43" i="162"/>
  <c r="O42" i="162"/>
  <c r="O41" i="162"/>
  <c r="O40" i="162"/>
  <c r="O39" i="162"/>
  <c r="O38" i="162"/>
  <c r="O37" i="162"/>
  <c r="O36" i="162"/>
  <c r="O35" i="162"/>
  <c r="O34" i="162"/>
  <c r="O33" i="162"/>
  <c r="O32" i="162"/>
  <c r="O31" i="162"/>
  <c r="O30" i="162"/>
  <c r="O29" i="162"/>
  <c r="O28" i="162"/>
  <c r="O27" i="162"/>
  <c r="O26" i="162"/>
  <c r="O25" i="162"/>
  <c r="O24" i="162"/>
  <c r="O23" i="162"/>
  <c r="O22" i="162"/>
  <c r="O21" i="162"/>
  <c r="O20" i="162"/>
  <c r="O19" i="162"/>
  <c r="O18" i="162"/>
  <c r="O17" i="162"/>
  <c r="O16" i="162"/>
  <c r="O15" i="162"/>
  <c r="O14" i="162"/>
  <c r="O13" i="162"/>
  <c r="O12" i="162"/>
  <c r="O11" i="162"/>
  <c r="O10" i="162"/>
  <c r="O9" i="162" a="1"/>
  <c r="O9" i="162"/>
  <c r="B3" i="162"/>
  <c r="H59" i="161"/>
  <c r="H57" i="161"/>
  <c r="G57" i="161"/>
  <c r="H56" i="161"/>
  <c r="G56" i="161"/>
  <c r="H55" i="161"/>
  <c r="G55" i="161"/>
  <c r="H51" i="161"/>
  <c r="H49" i="161"/>
  <c r="H48" i="161"/>
  <c r="H47" i="161"/>
  <c r="H46" i="161"/>
  <c r="H45" i="161"/>
  <c r="F45" i="161"/>
  <c r="E45" i="161"/>
  <c r="D45" i="161"/>
  <c r="C45" i="161"/>
  <c r="H41" i="161"/>
  <c r="H40" i="161"/>
  <c r="H39" i="161"/>
  <c r="H38" i="161"/>
  <c r="H37" i="161"/>
  <c r="Q72" i="161"/>
  <c r="Q68" i="161"/>
  <c r="Q64" i="161"/>
  <c r="Q60" i="161"/>
  <c r="Q56" i="161"/>
  <c r="Q53" i="161"/>
  <c r="Q51" i="161"/>
  <c r="Q49" i="161"/>
  <c r="Q47" i="161"/>
  <c r="Q45" i="161"/>
  <c r="Q43" i="161"/>
  <c r="Q41" i="161"/>
  <c r="Q39" i="161"/>
  <c r="Q37" i="161"/>
  <c r="Q36" i="161" a="1"/>
  <c r="Q36" i="161"/>
  <c r="H36" i="161"/>
  <c r="H32" i="161"/>
  <c r="H31" i="161"/>
  <c r="H30" i="161"/>
  <c r="H29" i="161"/>
  <c r="H28" i="161"/>
  <c r="H27" i="161"/>
  <c r="H26" i="161"/>
  <c r="H25" i="161"/>
  <c r="P481" i="161"/>
  <c r="P473" i="161"/>
  <c r="P465" i="161"/>
  <c r="P457" i="161"/>
  <c r="P449" i="161"/>
  <c r="P441" i="161"/>
  <c r="P433" i="161"/>
  <c r="P425" i="161"/>
  <c r="P418" i="161"/>
  <c r="P414" i="161"/>
  <c r="P410" i="161"/>
  <c r="P406" i="161"/>
  <c r="P402" i="161"/>
  <c r="P398" i="161"/>
  <c r="P394" i="161"/>
  <c r="P390" i="161"/>
  <c r="P386" i="161"/>
  <c r="P382" i="161"/>
  <c r="P378" i="161"/>
  <c r="P374" i="161"/>
  <c r="P370" i="161"/>
  <c r="P366" i="161"/>
  <c r="P362" i="161"/>
  <c r="P358" i="161"/>
  <c r="P354" i="161"/>
  <c r="P350" i="161"/>
  <c r="P346" i="161"/>
  <c r="P342" i="161"/>
  <c r="P338" i="161"/>
  <c r="P334" i="161"/>
  <c r="P330" i="161"/>
  <c r="P326" i="161"/>
  <c r="P322" i="161"/>
  <c r="P318" i="161"/>
  <c r="P314" i="161"/>
  <c r="P310" i="161"/>
  <c r="P306" i="161"/>
  <c r="P302" i="161"/>
  <c r="P298" i="161"/>
  <c r="P294" i="161"/>
  <c r="P290" i="161"/>
  <c r="P286" i="161"/>
  <c r="P282" i="161"/>
  <c r="P278" i="161"/>
  <c r="P274" i="161"/>
  <c r="P270" i="161"/>
  <c r="P266" i="161"/>
  <c r="P262" i="161"/>
  <c r="P258" i="161"/>
  <c r="P254" i="161"/>
  <c r="P250" i="161"/>
  <c r="P246" i="161"/>
  <c r="P242" i="161"/>
  <c r="P238" i="161"/>
  <c r="P234" i="161"/>
  <c r="P230" i="161"/>
  <c r="P226" i="161"/>
  <c r="P222" i="161"/>
  <c r="P218" i="161"/>
  <c r="P214" i="161"/>
  <c r="P210" i="161"/>
  <c r="P206" i="161"/>
  <c r="P202" i="161"/>
  <c r="P198" i="161"/>
  <c r="P194" i="161"/>
  <c r="P190" i="161"/>
  <c r="P186" i="161"/>
  <c r="P182" i="161"/>
  <c r="P178" i="161"/>
  <c r="P174" i="161"/>
  <c r="P170" i="161"/>
  <c r="P166" i="161"/>
  <c r="P162" i="161"/>
  <c r="P158" i="161"/>
  <c r="P154" i="161"/>
  <c r="P150" i="161"/>
  <c r="P146" i="161"/>
  <c r="P142" i="161"/>
  <c r="P138" i="161"/>
  <c r="P134" i="161"/>
  <c r="P130" i="161"/>
  <c r="P126" i="161"/>
  <c r="P122" i="161"/>
  <c r="P118" i="161"/>
  <c r="P114" i="161"/>
  <c r="P110" i="161"/>
  <c r="P106" i="161"/>
  <c r="P102" i="161"/>
  <c r="P98" i="161"/>
  <c r="P94" i="161"/>
  <c r="P90" i="161"/>
  <c r="P86" i="161"/>
  <c r="P82" i="161"/>
  <c r="P78" i="161"/>
  <c r="P74" i="161"/>
  <c r="P70" i="161"/>
  <c r="P66" i="161"/>
  <c r="P62" i="161"/>
  <c r="P58" i="161"/>
  <c r="P54" i="161"/>
  <c r="P50" i="161"/>
  <c r="P46" i="161"/>
  <c r="P42" i="161"/>
  <c r="P38" i="161"/>
  <c r="P34" i="161"/>
  <c r="P30" i="161"/>
  <c r="P26" i="161"/>
  <c r="P24" i="161" a="1"/>
  <c r="H24" i="161"/>
  <c r="H23" i="161"/>
  <c r="H19" i="161"/>
  <c r="H18" i="161"/>
  <c r="H17" i="161"/>
  <c r="H16" i="161"/>
  <c r="H15" i="161"/>
  <c r="H14" i="161"/>
  <c r="H13" i="161"/>
  <c r="H12" i="161"/>
  <c r="H11" i="161"/>
  <c r="O156" i="161"/>
  <c r="O155" i="161"/>
  <c r="O154" i="161"/>
  <c r="O153" i="161"/>
  <c r="O152" i="161"/>
  <c r="O151" i="161"/>
  <c r="O150" i="161"/>
  <c r="O149" i="161"/>
  <c r="O148" i="161"/>
  <c r="O147" i="161"/>
  <c r="O146" i="161"/>
  <c r="O145" i="161"/>
  <c r="O144" i="161"/>
  <c r="O143" i="161"/>
  <c r="O142" i="161"/>
  <c r="O141" i="161"/>
  <c r="O140" i="161"/>
  <c r="O139" i="161"/>
  <c r="O138" i="161"/>
  <c r="O137" i="161"/>
  <c r="O136" i="161"/>
  <c r="O135" i="161"/>
  <c r="O134" i="161"/>
  <c r="O133" i="161"/>
  <c r="O132" i="161"/>
  <c r="O131" i="161"/>
  <c r="O130" i="161"/>
  <c r="O129" i="161"/>
  <c r="O128" i="161"/>
  <c r="O127" i="161"/>
  <c r="O126" i="161"/>
  <c r="O125" i="161"/>
  <c r="O124" i="161"/>
  <c r="O123" i="161"/>
  <c r="O122" i="161"/>
  <c r="O121" i="161"/>
  <c r="O120" i="161"/>
  <c r="O119" i="161"/>
  <c r="O118" i="161"/>
  <c r="O117" i="161"/>
  <c r="O116" i="161"/>
  <c r="O115" i="161"/>
  <c r="O114" i="161"/>
  <c r="O113" i="161"/>
  <c r="O112" i="161"/>
  <c r="O111" i="161"/>
  <c r="O110" i="161"/>
  <c r="O109" i="161"/>
  <c r="O108" i="161"/>
  <c r="O107" i="161"/>
  <c r="O106" i="161"/>
  <c r="O105" i="161"/>
  <c r="O104" i="161"/>
  <c r="O103" i="161"/>
  <c r="O102" i="161"/>
  <c r="O101" i="161"/>
  <c r="O100" i="161"/>
  <c r="O99" i="161"/>
  <c r="O98" i="161"/>
  <c r="O97" i="161"/>
  <c r="O96" i="161"/>
  <c r="O95" i="161"/>
  <c r="O94" i="161"/>
  <c r="O93" i="161"/>
  <c r="O92" i="161"/>
  <c r="O91" i="161"/>
  <c r="O90" i="161"/>
  <c r="O89" i="161"/>
  <c r="O88" i="161"/>
  <c r="O87" i="161"/>
  <c r="O86" i="161"/>
  <c r="O85" i="161"/>
  <c r="O84" i="161"/>
  <c r="O83" i="161"/>
  <c r="O82" i="161"/>
  <c r="O81" i="161"/>
  <c r="O80" i="161"/>
  <c r="O79" i="161"/>
  <c r="O78" i="161"/>
  <c r="O77" i="161"/>
  <c r="O76" i="161"/>
  <c r="O75" i="161"/>
  <c r="O74" i="161"/>
  <c r="O73" i="161"/>
  <c r="O72" i="161"/>
  <c r="O71" i="161"/>
  <c r="O70" i="161"/>
  <c r="O69" i="161"/>
  <c r="O68" i="161"/>
  <c r="O67" i="161"/>
  <c r="O66" i="161"/>
  <c r="O65" i="161"/>
  <c r="O64" i="161"/>
  <c r="O63" i="161"/>
  <c r="O62" i="161"/>
  <c r="O61" i="161"/>
  <c r="O60" i="161"/>
  <c r="O59" i="161"/>
  <c r="O58" i="161"/>
  <c r="O57" i="161"/>
  <c r="O56" i="161"/>
  <c r="O55" i="161"/>
  <c r="O54" i="161"/>
  <c r="O53" i="161"/>
  <c r="O52" i="161"/>
  <c r="O51" i="161"/>
  <c r="O50" i="161"/>
  <c r="O49" i="161"/>
  <c r="O48" i="161"/>
  <c r="O47" i="161"/>
  <c r="O46" i="161"/>
  <c r="O45" i="161"/>
  <c r="O44" i="161"/>
  <c r="O43" i="161"/>
  <c r="O42" i="161"/>
  <c r="O41" i="161"/>
  <c r="O40" i="161"/>
  <c r="O39" i="161"/>
  <c r="O38" i="161"/>
  <c r="O37" i="161"/>
  <c r="O36" i="161"/>
  <c r="O35" i="161"/>
  <c r="O34" i="161"/>
  <c r="O33" i="161"/>
  <c r="O32" i="161"/>
  <c r="O31" i="161"/>
  <c r="O30" i="161"/>
  <c r="O29" i="161"/>
  <c r="O28" i="161"/>
  <c r="O27" i="161"/>
  <c r="O26" i="161"/>
  <c r="O25" i="161"/>
  <c r="O24" i="161"/>
  <c r="O23" i="161"/>
  <c r="O22" i="161"/>
  <c r="O21" i="161"/>
  <c r="O20" i="161"/>
  <c r="O19" i="161"/>
  <c r="O18" i="161"/>
  <c r="O17" i="161"/>
  <c r="O16" i="161"/>
  <c r="O15" i="161"/>
  <c r="O14" i="161"/>
  <c r="O13" i="161"/>
  <c r="O12" i="161"/>
  <c r="O11" i="161"/>
  <c r="O10" i="161"/>
  <c r="O9" i="161" a="1"/>
  <c r="O9" i="161"/>
  <c r="B3" i="161"/>
  <c r="G53" i="160"/>
  <c r="G52" i="160"/>
  <c r="G51" i="160"/>
  <c r="H45" i="160"/>
  <c r="H44" i="160"/>
  <c r="E44" i="160"/>
  <c r="H43" i="160"/>
  <c r="E43" i="160"/>
  <c r="H42" i="160"/>
  <c r="E42" i="160"/>
  <c r="H41" i="160"/>
  <c r="F41" i="160"/>
  <c r="E41" i="160"/>
  <c r="D41" i="160"/>
  <c r="C41" i="160"/>
  <c r="G36" i="160"/>
  <c r="H36" i="160" s="1"/>
  <c r="D36" i="160"/>
  <c r="C36" i="160"/>
  <c r="B36" i="160"/>
  <c r="H35" i="160"/>
  <c r="G35" i="160"/>
  <c r="D35" i="160"/>
  <c r="C35" i="160"/>
  <c r="B35" i="160"/>
  <c r="G34" i="160"/>
  <c r="H34" i="160" s="1"/>
  <c r="D34" i="160"/>
  <c r="C34" i="160"/>
  <c r="B34" i="160"/>
  <c r="H33" i="160"/>
  <c r="H37" i="160" s="1"/>
  <c r="G33" i="160"/>
  <c r="H32" i="160"/>
  <c r="F27" i="160"/>
  <c r="H27" i="160" s="1"/>
  <c r="E27" i="160"/>
  <c r="C27" i="160"/>
  <c r="B27" i="160"/>
  <c r="H26" i="160"/>
  <c r="F26" i="160"/>
  <c r="E26" i="160"/>
  <c r="C26" i="160"/>
  <c r="B26" i="160"/>
  <c r="F25" i="160"/>
  <c r="H25" i="160" s="1"/>
  <c r="E25" i="160"/>
  <c r="C25" i="160"/>
  <c r="B25" i="160"/>
  <c r="H24" i="160"/>
  <c r="F24" i="160"/>
  <c r="E24" i="160"/>
  <c r="C24" i="160"/>
  <c r="B24" i="160"/>
  <c r="F23" i="160"/>
  <c r="H23" i="160" s="1"/>
  <c r="E23" i="160"/>
  <c r="C23" i="160"/>
  <c r="B23" i="160"/>
  <c r="H22" i="160"/>
  <c r="H28" i="160" s="1"/>
  <c r="F22" i="160"/>
  <c r="E22" i="160"/>
  <c r="C22" i="160"/>
  <c r="B22" i="160"/>
  <c r="H21" i="160"/>
  <c r="H17" i="160"/>
  <c r="F16" i="160"/>
  <c r="C16" i="160"/>
  <c r="B16" i="160"/>
  <c r="F15" i="160"/>
  <c r="C15" i="160"/>
  <c r="B15" i="160"/>
  <c r="F14" i="160"/>
  <c r="C14" i="160"/>
  <c r="B14" i="160"/>
  <c r="H13" i="160"/>
  <c r="B13" i="160"/>
  <c r="H12" i="160"/>
  <c r="H11" i="160"/>
  <c r="B3" i="160"/>
  <c r="H49" i="159"/>
  <c r="J48" i="159" a="1"/>
  <c r="J48" i="159"/>
  <c r="H48" i="159"/>
  <c r="E48" i="159"/>
  <c r="H47" i="159"/>
  <c r="E47" i="159"/>
  <c r="H46" i="159"/>
  <c r="E46" i="159"/>
  <c r="H45" i="159"/>
  <c r="F45" i="159"/>
  <c r="E45" i="159"/>
  <c r="D45" i="159"/>
  <c r="C45" i="159"/>
  <c r="K40" i="159" a="1"/>
  <c r="K41" i="159" s="1"/>
  <c r="J41" i="159"/>
  <c r="J40" i="159" a="1"/>
  <c r="J40" i="159"/>
  <c r="G40" i="159"/>
  <c r="H40" i="159" s="1"/>
  <c r="D40" i="159"/>
  <c r="C40" i="159"/>
  <c r="B40" i="159"/>
  <c r="H39" i="159"/>
  <c r="G39" i="159"/>
  <c r="D39" i="159"/>
  <c r="C39" i="159"/>
  <c r="B39" i="159"/>
  <c r="G38" i="159"/>
  <c r="H38" i="159" s="1"/>
  <c r="D38" i="159"/>
  <c r="C38" i="159"/>
  <c r="B38" i="159"/>
  <c r="H37" i="159"/>
  <c r="G37" i="159"/>
  <c r="D37" i="159"/>
  <c r="C37" i="159"/>
  <c r="B37" i="159"/>
  <c r="Q36" i="159" a="1"/>
  <c r="Q37" i="159" s="1"/>
  <c r="H36" i="159"/>
  <c r="G36" i="159"/>
  <c r="D36" i="159"/>
  <c r="C36" i="159"/>
  <c r="B36" i="159"/>
  <c r="H31" i="159"/>
  <c r="F31" i="159"/>
  <c r="E31" i="159"/>
  <c r="C31" i="159"/>
  <c r="B31" i="159"/>
  <c r="F30" i="159"/>
  <c r="H30" i="159" s="1"/>
  <c r="E30" i="159"/>
  <c r="C30" i="159"/>
  <c r="B30" i="159"/>
  <c r="H29" i="159"/>
  <c r="F29" i="159"/>
  <c r="E29" i="159"/>
  <c r="C29" i="159"/>
  <c r="B29" i="159"/>
  <c r="J28" i="159" a="1"/>
  <c r="H28" i="159"/>
  <c r="F28" i="159"/>
  <c r="E28" i="159"/>
  <c r="C28" i="159"/>
  <c r="B28" i="159"/>
  <c r="F27" i="159"/>
  <c r="H27" i="159" s="1"/>
  <c r="E27" i="159"/>
  <c r="C27" i="159"/>
  <c r="B27" i="159"/>
  <c r="J26" i="159" a="1"/>
  <c r="J26" i="159" s="1"/>
  <c r="H26" i="159"/>
  <c r="F26" i="159"/>
  <c r="E26" i="159"/>
  <c r="C26" i="159"/>
  <c r="B26" i="159"/>
  <c r="F25" i="159"/>
  <c r="H25" i="159" s="1"/>
  <c r="E25" i="159"/>
  <c r="C25" i="159"/>
  <c r="B25" i="159"/>
  <c r="P24" i="159" a="1"/>
  <c r="P24" i="159" s="1"/>
  <c r="H24" i="159"/>
  <c r="F24" i="159"/>
  <c r="E24" i="159"/>
  <c r="C24" i="159"/>
  <c r="B24" i="159"/>
  <c r="F23" i="159"/>
  <c r="H23" i="159" s="1"/>
  <c r="H32" i="159" s="1"/>
  <c r="E23" i="159"/>
  <c r="C23" i="159"/>
  <c r="B23" i="159"/>
  <c r="H19" i="159"/>
  <c r="H18" i="159"/>
  <c r="F18" i="159"/>
  <c r="C18" i="159"/>
  <c r="B18" i="159"/>
  <c r="H17" i="159"/>
  <c r="F17" i="159"/>
  <c r="C17" i="159"/>
  <c r="B17" i="159"/>
  <c r="H16" i="159"/>
  <c r="F16" i="159"/>
  <c r="C16" i="159"/>
  <c r="B16" i="159"/>
  <c r="H15" i="159"/>
  <c r="F15" i="159"/>
  <c r="C15" i="159"/>
  <c r="B15" i="159"/>
  <c r="H14" i="159"/>
  <c r="F14" i="159"/>
  <c r="C14" i="159"/>
  <c r="B14" i="159"/>
  <c r="H13" i="159"/>
  <c r="F13" i="159"/>
  <c r="C13" i="159"/>
  <c r="B13" i="159"/>
  <c r="H12" i="159"/>
  <c r="F12" i="159"/>
  <c r="C12" i="159"/>
  <c r="B12" i="159"/>
  <c r="H11" i="159"/>
  <c r="F11" i="159"/>
  <c r="C11" i="159"/>
  <c r="B11" i="159"/>
  <c r="J10" i="159" a="1"/>
  <c r="J10" i="159"/>
  <c r="O9" i="159" a="1"/>
  <c r="O9" i="159"/>
  <c r="K6" i="159"/>
  <c r="H6" i="159"/>
  <c r="D6" i="159"/>
  <c r="B6" i="159"/>
  <c r="K5" i="159"/>
  <c r="D5" i="159"/>
  <c r="B5" i="159"/>
  <c r="B3" i="159"/>
  <c r="H49" i="158"/>
  <c r="J48" i="158" a="1"/>
  <c r="J48" i="158"/>
  <c r="H48" i="158"/>
  <c r="E48" i="158"/>
  <c r="H47" i="158"/>
  <c r="E47" i="158"/>
  <c r="H46" i="158"/>
  <c r="E46" i="158"/>
  <c r="H45" i="158"/>
  <c r="F45" i="158"/>
  <c r="E45" i="158"/>
  <c r="D45" i="158"/>
  <c r="C45" i="158"/>
  <c r="K40" i="158" a="1"/>
  <c r="K41" i="158" s="1"/>
  <c r="J41" i="158"/>
  <c r="J40" i="158" a="1"/>
  <c r="J40" i="158"/>
  <c r="G40" i="158"/>
  <c r="H40" i="158" s="1"/>
  <c r="D40" i="158"/>
  <c r="C40" i="158"/>
  <c r="B40" i="158"/>
  <c r="H39" i="158"/>
  <c r="G39" i="158"/>
  <c r="D39" i="158"/>
  <c r="C39" i="158"/>
  <c r="B39" i="158"/>
  <c r="G38" i="158"/>
  <c r="H38" i="158" s="1"/>
  <c r="D38" i="158"/>
  <c r="C38" i="158"/>
  <c r="B38" i="158"/>
  <c r="H37" i="158"/>
  <c r="G37" i="158"/>
  <c r="D37" i="158"/>
  <c r="C37" i="158"/>
  <c r="B37" i="158"/>
  <c r="Q36" i="158" a="1"/>
  <c r="Q37" i="158" s="1"/>
  <c r="H36" i="158"/>
  <c r="H41" i="158" s="1"/>
  <c r="G36" i="158"/>
  <c r="D36" i="158"/>
  <c r="C36" i="158"/>
  <c r="B36" i="158"/>
  <c r="H31" i="158"/>
  <c r="F31" i="158"/>
  <c r="E31" i="158"/>
  <c r="C31" i="158"/>
  <c r="B31" i="158"/>
  <c r="F30" i="158"/>
  <c r="H30" i="158" s="1"/>
  <c r="E30" i="158"/>
  <c r="C30" i="158"/>
  <c r="B30" i="158"/>
  <c r="H29" i="158"/>
  <c r="F29" i="158"/>
  <c r="E29" i="158"/>
  <c r="C29" i="158"/>
  <c r="B29" i="158"/>
  <c r="J28" i="158" a="1"/>
  <c r="H28" i="158"/>
  <c r="F28" i="158"/>
  <c r="E28" i="158"/>
  <c r="C28" i="158"/>
  <c r="B28" i="158"/>
  <c r="F27" i="158"/>
  <c r="H27" i="158" s="1"/>
  <c r="E27" i="158"/>
  <c r="C27" i="158"/>
  <c r="B27" i="158"/>
  <c r="J26" i="158" a="1"/>
  <c r="J26" i="158" s="1"/>
  <c r="H26" i="158"/>
  <c r="F26" i="158"/>
  <c r="E26" i="158"/>
  <c r="C26" i="158"/>
  <c r="B26" i="158"/>
  <c r="F25" i="158"/>
  <c r="H25" i="158" s="1"/>
  <c r="E25" i="158"/>
  <c r="C25" i="158"/>
  <c r="B25" i="158"/>
  <c r="P24" i="158" a="1"/>
  <c r="P24" i="158" s="1"/>
  <c r="H24" i="158"/>
  <c r="F24" i="158"/>
  <c r="E24" i="158"/>
  <c r="C24" i="158"/>
  <c r="B24" i="158"/>
  <c r="F23" i="158"/>
  <c r="H23" i="158" s="1"/>
  <c r="H32" i="158" s="1"/>
  <c r="E23" i="158"/>
  <c r="C23" i="158"/>
  <c r="B23" i="158"/>
  <c r="H19" i="158"/>
  <c r="H18" i="158"/>
  <c r="F18" i="158"/>
  <c r="C18" i="158"/>
  <c r="B18" i="158"/>
  <c r="H17" i="158"/>
  <c r="F17" i="158"/>
  <c r="C17" i="158"/>
  <c r="B17" i="158"/>
  <c r="H16" i="158"/>
  <c r="F16" i="158"/>
  <c r="C16" i="158"/>
  <c r="B16" i="158"/>
  <c r="H15" i="158"/>
  <c r="F15" i="158"/>
  <c r="C15" i="158"/>
  <c r="B15" i="158"/>
  <c r="H14" i="158"/>
  <c r="F14" i="158"/>
  <c r="C14" i="158"/>
  <c r="B14" i="158"/>
  <c r="H13" i="158"/>
  <c r="F13" i="158"/>
  <c r="C13" i="158"/>
  <c r="B13" i="158"/>
  <c r="H12" i="158"/>
  <c r="F12" i="158"/>
  <c r="C12" i="158"/>
  <c r="B12" i="158"/>
  <c r="H11" i="158"/>
  <c r="F11" i="158"/>
  <c r="C11" i="158"/>
  <c r="B11" i="158"/>
  <c r="J10" i="158" a="1"/>
  <c r="J10" i="158"/>
  <c r="O9" i="158" a="1"/>
  <c r="O9" i="158"/>
  <c r="K6" i="158"/>
  <c r="H6" i="158"/>
  <c r="D6" i="158"/>
  <c r="B6" i="158"/>
  <c r="K5" i="158"/>
  <c r="D5" i="158"/>
  <c r="B5" i="158"/>
  <c r="B3" i="158"/>
  <c r="H49" i="157"/>
  <c r="J48" i="157" a="1"/>
  <c r="J48" i="157"/>
  <c r="H48" i="157"/>
  <c r="E48" i="157"/>
  <c r="H47" i="157"/>
  <c r="E47" i="157"/>
  <c r="H46" i="157"/>
  <c r="E46" i="157"/>
  <c r="H45" i="157"/>
  <c r="F45" i="157"/>
  <c r="E45" i="157"/>
  <c r="D45" i="157"/>
  <c r="C45" i="157"/>
  <c r="K40" i="157" a="1"/>
  <c r="K41" i="157" s="1"/>
  <c r="J41" i="157"/>
  <c r="J40" i="157" a="1"/>
  <c r="J40" i="157"/>
  <c r="G40" i="157"/>
  <c r="H40" i="157" s="1"/>
  <c r="D40" i="157"/>
  <c r="C40" i="157"/>
  <c r="B40" i="157"/>
  <c r="H39" i="157"/>
  <c r="G39" i="157"/>
  <c r="D39" i="157"/>
  <c r="C39" i="157"/>
  <c r="B39" i="157"/>
  <c r="G38" i="157"/>
  <c r="H38" i="157" s="1"/>
  <c r="D38" i="157"/>
  <c r="C38" i="157"/>
  <c r="B38" i="157"/>
  <c r="H37" i="157"/>
  <c r="G37" i="157"/>
  <c r="D37" i="157"/>
  <c r="C37" i="157"/>
  <c r="B37" i="157"/>
  <c r="Q36" i="157" a="1"/>
  <c r="Q37" i="157" s="1"/>
  <c r="H36" i="157"/>
  <c r="G36" i="157"/>
  <c r="D36" i="157"/>
  <c r="C36" i="157"/>
  <c r="B36" i="157"/>
  <c r="H31" i="157"/>
  <c r="F31" i="157"/>
  <c r="E31" i="157"/>
  <c r="C31" i="157"/>
  <c r="B31" i="157"/>
  <c r="F30" i="157"/>
  <c r="H30" i="157" s="1"/>
  <c r="E30" i="157"/>
  <c r="C30" i="157"/>
  <c r="B30" i="157"/>
  <c r="H29" i="157"/>
  <c r="F29" i="157"/>
  <c r="E29" i="157"/>
  <c r="C29" i="157"/>
  <c r="B29" i="157"/>
  <c r="J28" i="157" a="1"/>
  <c r="H28" i="157"/>
  <c r="F28" i="157"/>
  <c r="E28" i="157"/>
  <c r="C28" i="157"/>
  <c r="B28" i="157"/>
  <c r="F27" i="157"/>
  <c r="H27" i="157" s="1"/>
  <c r="E27" i="157"/>
  <c r="C27" i="157"/>
  <c r="B27" i="157"/>
  <c r="J26" i="157" a="1"/>
  <c r="J26" i="157" s="1"/>
  <c r="H26" i="157"/>
  <c r="F26" i="157"/>
  <c r="E26" i="157"/>
  <c r="C26" i="157"/>
  <c r="B26" i="157"/>
  <c r="F25" i="157"/>
  <c r="H25" i="157" s="1"/>
  <c r="E25" i="157"/>
  <c r="C25" i="157"/>
  <c r="B25" i="157"/>
  <c r="P24" i="157" a="1"/>
  <c r="P24" i="157" s="1"/>
  <c r="H24" i="157"/>
  <c r="F24" i="157"/>
  <c r="E24" i="157"/>
  <c r="C24" i="157"/>
  <c r="B24" i="157"/>
  <c r="F23" i="157"/>
  <c r="H23" i="157" s="1"/>
  <c r="H32" i="157" s="1"/>
  <c r="E23" i="157"/>
  <c r="C23" i="157"/>
  <c r="B23" i="157"/>
  <c r="H19" i="157"/>
  <c r="H18" i="157"/>
  <c r="F18" i="157"/>
  <c r="C18" i="157"/>
  <c r="B18" i="157"/>
  <c r="H17" i="157"/>
  <c r="F17" i="157"/>
  <c r="C17" i="157"/>
  <c r="B17" i="157"/>
  <c r="H16" i="157"/>
  <c r="F16" i="157"/>
  <c r="C16" i="157"/>
  <c r="B16" i="157"/>
  <c r="H15" i="157"/>
  <c r="F15" i="157"/>
  <c r="C15" i="157"/>
  <c r="B15" i="157"/>
  <c r="H14" i="157"/>
  <c r="F14" i="157"/>
  <c r="C14" i="157"/>
  <c r="B14" i="157"/>
  <c r="H13" i="157"/>
  <c r="F13" i="157"/>
  <c r="C13" i="157"/>
  <c r="B13" i="157"/>
  <c r="H12" i="157"/>
  <c r="F12" i="157"/>
  <c r="C12" i="157"/>
  <c r="B12" i="157"/>
  <c r="H11" i="157"/>
  <c r="F11" i="157"/>
  <c r="C11" i="157"/>
  <c r="B11" i="157"/>
  <c r="J10" i="157" a="1"/>
  <c r="J10" i="157"/>
  <c r="O9" i="157" a="1"/>
  <c r="O9" i="157"/>
  <c r="K6" i="157"/>
  <c r="H6" i="157"/>
  <c r="D6" i="157"/>
  <c r="B6" i="157"/>
  <c r="K5" i="157"/>
  <c r="D5" i="157"/>
  <c r="B5" i="157"/>
  <c r="B3" i="157"/>
  <c r="G57" i="155"/>
  <c r="G56" i="155"/>
  <c r="G55" i="155"/>
  <c r="H49" i="155"/>
  <c r="H48" i="155"/>
  <c r="E48" i="155"/>
  <c r="H47" i="155"/>
  <c r="E47" i="155"/>
  <c r="H46" i="155"/>
  <c r="E46" i="155"/>
  <c r="H45" i="155"/>
  <c r="F45" i="155"/>
  <c r="E45" i="155"/>
  <c r="D45" i="155"/>
  <c r="C45" i="155"/>
  <c r="G40" i="155"/>
  <c r="H40" i="155" s="1"/>
  <c r="D40" i="155"/>
  <c r="C40" i="155"/>
  <c r="B40" i="155"/>
  <c r="H39" i="155"/>
  <c r="G39" i="155"/>
  <c r="D39" i="155"/>
  <c r="C39" i="155"/>
  <c r="B39" i="155"/>
  <c r="G38" i="155"/>
  <c r="H38" i="155" s="1"/>
  <c r="D38" i="155"/>
  <c r="C38" i="155"/>
  <c r="B38" i="155"/>
  <c r="H37" i="155"/>
  <c r="G37" i="155"/>
  <c r="D37" i="155"/>
  <c r="C37" i="155"/>
  <c r="B37" i="155"/>
  <c r="G36" i="155"/>
  <c r="H36" i="155" s="1"/>
  <c r="H41" i="155" s="1"/>
  <c r="D36" i="155"/>
  <c r="C36" i="155"/>
  <c r="B36" i="155"/>
  <c r="H31" i="155"/>
  <c r="F31" i="155"/>
  <c r="E31" i="155"/>
  <c r="C31" i="155"/>
  <c r="B31" i="155"/>
  <c r="F30" i="155"/>
  <c r="H30" i="155" s="1"/>
  <c r="E30" i="155"/>
  <c r="C30" i="155"/>
  <c r="B30" i="155"/>
  <c r="H29" i="155"/>
  <c r="F29" i="155"/>
  <c r="E29" i="155"/>
  <c r="C29" i="155"/>
  <c r="B29" i="155"/>
  <c r="F28" i="155"/>
  <c r="H28" i="155" s="1"/>
  <c r="E28" i="155"/>
  <c r="C28" i="155"/>
  <c r="B28" i="155"/>
  <c r="H27" i="155"/>
  <c r="F27" i="155"/>
  <c r="E27" i="155"/>
  <c r="C27" i="155"/>
  <c r="B27" i="155"/>
  <c r="F26" i="155"/>
  <c r="H26" i="155" s="1"/>
  <c r="E26" i="155"/>
  <c r="C26" i="155"/>
  <c r="B26" i="155"/>
  <c r="H25" i="155"/>
  <c r="F25" i="155"/>
  <c r="E25" i="155"/>
  <c r="C25" i="155"/>
  <c r="B25" i="155"/>
  <c r="F24" i="155"/>
  <c r="H24" i="155" s="1"/>
  <c r="E24" i="155"/>
  <c r="C24" i="155"/>
  <c r="B24" i="155"/>
  <c r="H23" i="155"/>
  <c r="H32" i="155" s="1"/>
  <c r="F23" i="155"/>
  <c r="E23" i="155"/>
  <c r="C23" i="155"/>
  <c r="B23" i="155"/>
  <c r="H19" i="155"/>
  <c r="H18" i="155"/>
  <c r="F18" i="155"/>
  <c r="C18" i="155"/>
  <c r="B18" i="155"/>
  <c r="H17" i="155"/>
  <c r="F17" i="155"/>
  <c r="B17" i="155"/>
  <c r="H16" i="155"/>
  <c r="F16" i="155"/>
  <c r="B16" i="155"/>
  <c r="H15" i="155"/>
  <c r="F15" i="155"/>
  <c r="B15" i="155"/>
  <c r="H14" i="155"/>
  <c r="F14" i="155"/>
  <c r="B14" i="155"/>
  <c r="H13" i="155"/>
  <c r="F13" i="155"/>
  <c r="B13" i="155"/>
  <c r="H12" i="155"/>
  <c r="G12" i="155"/>
  <c r="B12" i="155"/>
  <c r="H11" i="155"/>
  <c r="B11" i="155"/>
  <c r="B3" i="155"/>
  <c r="G57" i="72"/>
  <c r="G56" i="72"/>
  <c r="G55" i="72"/>
  <c r="H49" i="72"/>
  <c r="H48" i="72"/>
  <c r="E48" i="72"/>
  <c r="H47" i="72"/>
  <c r="E47" i="72"/>
  <c r="H46" i="72"/>
  <c r="E46" i="72"/>
  <c r="H45" i="72"/>
  <c r="F45" i="72"/>
  <c r="E45" i="72"/>
  <c r="D45" i="72"/>
  <c r="C45" i="72"/>
  <c r="H40" i="72"/>
  <c r="G40" i="72"/>
  <c r="D40" i="72"/>
  <c r="C40" i="72"/>
  <c r="B40" i="72"/>
  <c r="G39" i="72"/>
  <c r="H39" i="72" s="1"/>
  <c r="D39" i="72"/>
  <c r="C39" i="72"/>
  <c r="B39" i="72"/>
  <c r="H38" i="72"/>
  <c r="G38" i="72"/>
  <c r="D38" i="72"/>
  <c r="C38" i="72"/>
  <c r="B38" i="72"/>
  <c r="G37" i="72"/>
  <c r="H37" i="72" s="1"/>
  <c r="D37" i="72"/>
  <c r="C37" i="72"/>
  <c r="B37" i="72"/>
  <c r="H36" i="72"/>
  <c r="H41" i="72" s="1"/>
  <c r="H51" i="72" s="1"/>
  <c r="G36" i="72"/>
  <c r="D36" i="72"/>
  <c r="C36" i="72"/>
  <c r="B36" i="72"/>
  <c r="H32" i="72"/>
  <c r="H31" i="72"/>
  <c r="E31" i="72"/>
  <c r="C31" i="72"/>
  <c r="B31" i="72"/>
  <c r="H30" i="72"/>
  <c r="E30" i="72"/>
  <c r="C30" i="72"/>
  <c r="B30" i="72"/>
  <c r="H29" i="72"/>
  <c r="E29" i="72"/>
  <c r="C29" i="72"/>
  <c r="B29" i="72"/>
  <c r="H28" i="72"/>
  <c r="E28" i="72"/>
  <c r="C28" i="72"/>
  <c r="B28" i="72"/>
  <c r="H27" i="72"/>
  <c r="C27" i="72"/>
  <c r="B27" i="72"/>
  <c r="H26" i="72"/>
  <c r="H25" i="72"/>
  <c r="H24" i="72"/>
  <c r="H23" i="72"/>
  <c r="H19" i="72"/>
  <c r="C18" i="72"/>
  <c r="B18" i="72"/>
  <c r="C17" i="72"/>
  <c r="B17" i="72"/>
  <c r="C16" i="72"/>
  <c r="B16" i="72"/>
  <c r="B15" i="72"/>
  <c r="H14" i="72"/>
  <c r="G14" i="72"/>
  <c r="H13" i="72"/>
  <c r="H12" i="72"/>
  <c r="G12" i="72"/>
  <c r="H11" i="72"/>
  <c r="B11" i="72"/>
  <c r="H6" i="72"/>
  <c r="B3" i="72"/>
  <c r="F90" i="71"/>
  <c r="F89" i="71"/>
  <c r="E89" i="71"/>
  <c r="F88" i="71"/>
  <c r="E88" i="71"/>
  <c r="F87" i="71"/>
  <c r="E87" i="71"/>
  <c r="F86" i="71"/>
  <c r="E86" i="71"/>
  <c r="F85" i="71"/>
  <c r="E85" i="71"/>
  <c r="F81" i="71"/>
  <c r="F80" i="71"/>
  <c r="E80" i="71"/>
  <c r="F79" i="71"/>
  <c r="E79" i="71"/>
  <c r="F78" i="71"/>
  <c r="E78" i="71"/>
  <c r="F77" i="71"/>
  <c r="E77" i="71"/>
  <c r="F76" i="71"/>
  <c r="E76" i="71"/>
  <c r="F72" i="71"/>
  <c r="F71" i="71"/>
  <c r="E71" i="71"/>
  <c r="F70" i="71"/>
  <c r="E70" i="71"/>
  <c r="F69" i="71"/>
  <c r="E69" i="71"/>
  <c r="F68" i="71"/>
  <c r="E68" i="71"/>
  <c r="F64" i="71"/>
  <c r="F63" i="71"/>
  <c r="E63" i="71"/>
  <c r="F62" i="71"/>
  <c r="E62" i="71"/>
  <c r="F61" i="71"/>
  <c r="E61" i="71"/>
  <c r="F60" i="71"/>
  <c r="E60" i="71"/>
  <c r="F56" i="71"/>
  <c r="F55" i="71"/>
  <c r="E55" i="71"/>
  <c r="F54" i="71"/>
  <c r="E54" i="71"/>
  <c r="F53" i="71"/>
  <c r="E53" i="71"/>
  <c r="F52" i="71"/>
  <c r="E52" i="71"/>
  <c r="F43" i="71"/>
  <c r="F42" i="71"/>
  <c r="E42" i="71"/>
  <c r="F41" i="71"/>
  <c r="E41" i="71"/>
  <c r="F40" i="71"/>
  <c r="E40" i="71"/>
  <c r="F39" i="71"/>
  <c r="E39" i="71"/>
  <c r="F35" i="71"/>
  <c r="F34" i="71"/>
  <c r="E34" i="71"/>
  <c r="F33" i="71"/>
  <c r="E33" i="71"/>
  <c r="F32" i="71"/>
  <c r="E32" i="71"/>
  <c r="F31" i="71"/>
  <c r="E31" i="71"/>
  <c r="F27" i="71"/>
  <c r="F26" i="71"/>
  <c r="E26" i="71"/>
  <c r="F25" i="71"/>
  <c r="E25" i="71"/>
  <c r="F24" i="71"/>
  <c r="E24" i="71"/>
  <c r="F23" i="71"/>
  <c r="E23" i="71"/>
  <c r="F19" i="71"/>
  <c r="F18" i="71"/>
  <c r="E18" i="71"/>
  <c r="F17" i="71"/>
  <c r="E17" i="71"/>
  <c r="B17" i="71"/>
  <c r="F16" i="71"/>
  <c r="E16" i="71"/>
  <c r="E6" i="71"/>
  <c r="B3" i="71"/>
  <c r="E27" i="154"/>
  <c r="E22" i="154"/>
  <c r="E21" i="154"/>
  <c r="E10" i="154"/>
  <c r="G37" i="173" s="1"/>
  <c r="E7" i="154"/>
  <c r="B3" i="154"/>
  <c r="B3" i="153"/>
  <c r="B3" i="73"/>
  <c r="G60" i="68"/>
  <c r="F60" i="68"/>
  <c r="D60" i="68"/>
  <c r="C60" i="68"/>
  <c r="G59" i="68"/>
  <c r="F59" i="68"/>
  <c r="D59" i="68"/>
  <c r="C59" i="68"/>
  <c r="G58" i="68"/>
  <c r="F58" i="68"/>
  <c r="D58" i="68"/>
  <c r="C58" i="68"/>
  <c r="G57" i="68"/>
  <c r="F57" i="68"/>
  <c r="D57" i="68"/>
  <c r="C57" i="68"/>
  <c r="G56" i="68"/>
  <c r="F56" i="68"/>
  <c r="D56" i="68"/>
  <c r="C56" i="68"/>
  <c r="G55" i="68"/>
  <c r="F55" i="68"/>
  <c r="D55" i="68"/>
  <c r="C55" i="68"/>
  <c r="G54" i="68"/>
  <c r="F54" i="68"/>
  <c r="D54" i="68"/>
  <c r="C54" i="68"/>
  <c r="G53" i="68"/>
  <c r="F53" i="68"/>
  <c r="D53" i="68"/>
  <c r="C53" i="68"/>
  <c r="G49" i="68"/>
  <c r="F49" i="68"/>
  <c r="D49" i="68"/>
  <c r="C49" i="68"/>
  <c r="G48" i="68"/>
  <c r="F48" i="68"/>
  <c r="D48" i="68"/>
  <c r="C48" i="68"/>
  <c r="G47" i="68"/>
  <c r="F47" i="68"/>
  <c r="D47" i="68"/>
  <c r="C47" i="68"/>
  <c r="G46" i="68"/>
  <c r="F46" i="68"/>
  <c r="D46" i="68"/>
  <c r="C46" i="68"/>
  <c r="G45" i="68"/>
  <c r="F45" i="68"/>
  <c r="D45" i="68"/>
  <c r="C45" i="68"/>
  <c r="G44" i="68"/>
  <c r="F44" i="68"/>
  <c r="D44" i="68"/>
  <c r="C44" i="68"/>
  <c r="G43" i="68"/>
  <c r="F43" i="68"/>
  <c r="D43" i="68"/>
  <c r="C43" i="68"/>
  <c r="G42" i="68"/>
  <c r="F42" i="68"/>
  <c r="D42" i="68"/>
  <c r="C42" i="68"/>
  <c r="G41" i="68"/>
  <c r="F41" i="68"/>
  <c r="D41" i="68"/>
  <c r="C41" i="68"/>
  <c r="G40" i="68"/>
  <c r="F40" i="68"/>
  <c r="D40" i="68"/>
  <c r="C40" i="68"/>
  <c r="G39" i="68"/>
  <c r="F39" i="68"/>
  <c r="D39" i="68"/>
  <c r="C39" i="68"/>
  <c r="G38" i="68"/>
  <c r="F38" i="68"/>
  <c r="D38" i="68"/>
  <c r="C38" i="68"/>
  <c r="G37" i="68"/>
  <c r="F37" i="68"/>
  <c r="D37" i="68"/>
  <c r="C37" i="68"/>
  <c r="G36" i="68"/>
  <c r="F36" i="68"/>
  <c r="D36" i="68"/>
  <c r="C36" i="68"/>
  <c r="I35" i="68"/>
  <c r="G35" i="68"/>
  <c r="F35" i="68"/>
  <c r="D35" i="68"/>
  <c r="C35" i="68"/>
  <c r="G34" i="68"/>
  <c r="F34" i="68"/>
  <c r="D34" i="68"/>
  <c r="C34" i="68"/>
  <c r="G33" i="68"/>
  <c r="F33" i="68"/>
  <c r="D33" i="68"/>
  <c r="C33" i="68"/>
  <c r="G32" i="68"/>
  <c r="F32" i="68"/>
  <c r="D32" i="68"/>
  <c r="C32" i="68"/>
  <c r="G31" i="68"/>
  <c r="F31" i="68"/>
  <c r="D31" i="68"/>
  <c r="C31" i="68"/>
  <c r="G30" i="68"/>
  <c r="F30" i="68"/>
  <c r="D30" i="68"/>
  <c r="C30" i="68"/>
  <c r="G29" i="68"/>
  <c r="F29" i="68"/>
  <c r="C29" i="68"/>
  <c r="D26" i="68"/>
  <c r="C26" i="68"/>
  <c r="D24" i="68"/>
  <c r="C24" i="68"/>
  <c r="D22" i="68"/>
  <c r="C22" i="68"/>
  <c r="D20" i="68"/>
  <c r="C20" i="68"/>
  <c r="D18" i="68"/>
  <c r="C18" i="68"/>
  <c r="D16" i="68"/>
  <c r="C16" i="68"/>
  <c r="D14" i="68"/>
  <c r="C14" i="68"/>
  <c r="D12" i="68"/>
  <c r="C12" i="68"/>
  <c r="D10" i="68"/>
  <c r="C10" i="68"/>
  <c r="D8" i="68"/>
  <c r="C8" i="68"/>
  <c r="D6" i="68"/>
  <c r="C6" i="68"/>
  <c r="B2" i="68"/>
  <c r="F41" i="85"/>
  <c r="D41" i="85"/>
  <c r="F39" i="85"/>
  <c r="D39" i="85"/>
  <c r="F38" i="85"/>
  <c r="F35" i="85"/>
  <c r="D35" i="85"/>
  <c r="F34" i="85"/>
  <c r="F31" i="85"/>
  <c r="D31" i="85"/>
  <c r="F30" i="85"/>
  <c r="F29" i="85"/>
  <c r="F28" i="85"/>
  <c r="F27" i="85"/>
  <c r="F26" i="85"/>
  <c r="F24" i="85"/>
  <c r="F23" i="85"/>
  <c r="F22" i="85"/>
  <c r="F21" i="85"/>
  <c r="F20" i="85"/>
  <c r="F19" i="85"/>
  <c r="F18" i="85"/>
  <c r="F17" i="85"/>
  <c r="F16" i="85"/>
  <c r="F15" i="85"/>
  <c r="F14" i="85"/>
  <c r="F13" i="85"/>
  <c r="F12" i="85"/>
  <c r="B2" i="85"/>
  <c r="F30" i="67"/>
  <c r="D30" i="67"/>
  <c r="B3" i="67"/>
  <c r="G42" i="151"/>
  <c r="G41" i="151"/>
  <c r="G40" i="151"/>
  <c r="M26" i="151"/>
  <c r="H24" i="151"/>
  <c r="M23" i="151"/>
  <c r="H23" i="151"/>
  <c r="M22" i="151"/>
  <c r="H22" i="151"/>
  <c r="M21" i="151"/>
  <c r="H21" i="151"/>
  <c r="M20" i="151"/>
  <c r="H20" i="151"/>
  <c r="M19" i="151"/>
  <c r="H19" i="151"/>
  <c r="M18" i="151"/>
  <c r="H18" i="151"/>
  <c r="M17" i="151"/>
  <c r="H17" i="151"/>
  <c r="M16" i="151"/>
  <c r="H16" i="151"/>
  <c r="M15" i="151"/>
  <c r="H15" i="151"/>
  <c r="M14" i="151"/>
  <c r="H14" i="151"/>
  <c r="M13" i="151"/>
  <c r="H13" i="151"/>
  <c r="M12" i="151"/>
  <c r="H12" i="151"/>
  <c r="M11" i="151"/>
  <c r="H11" i="151"/>
  <c r="M10" i="151"/>
  <c r="H10" i="151"/>
  <c r="M9" i="151"/>
  <c r="H9" i="151"/>
  <c r="M6" i="151"/>
  <c r="H26" i="151" s="1"/>
  <c r="I6" i="151"/>
  <c r="G6" i="151"/>
  <c r="A6" i="151"/>
  <c r="K5" i="151"/>
  <c r="J5" i="151"/>
  <c r="H5" i="151"/>
  <c r="G42" i="150"/>
  <c r="G41" i="150"/>
  <c r="G40" i="150"/>
  <c r="M26" i="150"/>
  <c r="H24" i="150"/>
  <c r="M23" i="150"/>
  <c r="H23" i="150"/>
  <c r="M22" i="150"/>
  <c r="H22" i="150"/>
  <c r="M21" i="150"/>
  <c r="H21" i="150"/>
  <c r="M20" i="150"/>
  <c r="H20" i="150"/>
  <c r="M19" i="150"/>
  <c r="H19" i="150"/>
  <c r="M18" i="150"/>
  <c r="H18" i="150"/>
  <c r="M17" i="150"/>
  <c r="H17" i="150"/>
  <c r="M16" i="150"/>
  <c r="H16" i="150"/>
  <c r="M15" i="150"/>
  <c r="H15" i="150"/>
  <c r="M14" i="150"/>
  <c r="H14" i="150"/>
  <c r="M13" i="150"/>
  <c r="H13" i="150"/>
  <c r="M12" i="150"/>
  <c r="H12" i="150"/>
  <c r="M11" i="150"/>
  <c r="H11" i="150"/>
  <c r="M10" i="150"/>
  <c r="H10" i="150"/>
  <c r="M9" i="150"/>
  <c r="H9" i="150"/>
  <c r="M6" i="150"/>
  <c r="H26" i="150" s="1"/>
  <c r="I6" i="150"/>
  <c r="G6" i="150"/>
  <c r="A6" i="150"/>
  <c r="K5" i="150"/>
  <c r="J5" i="150"/>
  <c r="H5" i="150"/>
  <c r="G42" i="149"/>
  <c r="G41" i="149"/>
  <c r="G40" i="149"/>
  <c r="M26" i="149"/>
  <c r="H24" i="149"/>
  <c r="M23" i="149"/>
  <c r="H23" i="149"/>
  <c r="M22" i="149"/>
  <c r="H22" i="149"/>
  <c r="M21" i="149"/>
  <c r="H21" i="149"/>
  <c r="M20" i="149"/>
  <c r="H20" i="149"/>
  <c r="M19" i="149"/>
  <c r="H19" i="149"/>
  <c r="M18" i="149"/>
  <c r="H18" i="149"/>
  <c r="M17" i="149"/>
  <c r="H17" i="149"/>
  <c r="M16" i="149"/>
  <c r="H16" i="149"/>
  <c r="M15" i="149"/>
  <c r="H15" i="149"/>
  <c r="M14" i="149"/>
  <c r="H14" i="149"/>
  <c r="M13" i="149"/>
  <c r="H13" i="149"/>
  <c r="M12" i="149"/>
  <c r="H12" i="149"/>
  <c r="M11" i="149"/>
  <c r="H11" i="149"/>
  <c r="M10" i="149"/>
  <c r="H10" i="149"/>
  <c r="M9" i="149"/>
  <c r="H9" i="149"/>
  <c r="M6" i="149"/>
  <c r="H26" i="149" s="1"/>
  <c r="I6" i="149"/>
  <c r="G6" i="149"/>
  <c r="A6" i="149"/>
  <c r="K5" i="149"/>
  <c r="J5" i="149"/>
  <c r="H5" i="149"/>
  <c r="G42" i="148"/>
  <c r="G41" i="148"/>
  <c r="G40" i="148"/>
  <c r="M26" i="148"/>
  <c r="H24" i="148"/>
  <c r="M23" i="148"/>
  <c r="H23" i="148"/>
  <c r="M22" i="148"/>
  <c r="H22" i="148"/>
  <c r="M21" i="148"/>
  <c r="H21" i="148"/>
  <c r="M20" i="148"/>
  <c r="H20" i="148"/>
  <c r="M19" i="148"/>
  <c r="H19" i="148"/>
  <c r="M18" i="148"/>
  <c r="H18" i="148"/>
  <c r="M17" i="148"/>
  <c r="H17" i="148"/>
  <c r="M16" i="148"/>
  <c r="H16" i="148"/>
  <c r="M15" i="148"/>
  <c r="H15" i="148"/>
  <c r="M14" i="148"/>
  <c r="H14" i="148"/>
  <c r="M13" i="148"/>
  <c r="H13" i="148"/>
  <c r="M12" i="148"/>
  <c r="H12" i="148"/>
  <c r="M11" i="148"/>
  <c r="H11" i="148"/>
  <c r="M10" i="148"/>
  <c r="H10" i="148"/>
  <c r="M9" i="148"/>
  <c r="H9" i="148"/>
  <c r="M6" i="148"/>
  <c r="H26" i="148" s="1"/>
  <c r="I6" i="148"/>
  <c r="G6" i="148"/>
  <c r="A6" i="148"/>
  <c r="K5" i="148"/>
  <c r="J5" i="148"/>
  <c r="H5" i="148"/>
  <c r="G42" i="147"/>
  <c r="G41" i="147"/>
  <c r="G40" i="147"/>
  <c r="M26" i="147"/>
  <c r="H24" i="147"/>
  <c r="M23" i="147"/>
  <c r="H23" i="147"/>
  <c r="M22" i="147"/>
  <c r="H22" i="147"/>
  <c r="M21" i="147"/>
  <c r="H21" i="147"/>
  <c r="M20" i="147"/>
  <c r="H20" i="147"/>
  <c r="M19" i="147"/>
  <c r="H19" i="147"/>
  <c r="M18" i="147"/>
  <c r="H18" i="147"/>
  <c r="M17" i="147"/>
  <c r="H17" i="147"/>
  <c r="M16" i="147"/>
  <c r="H16" i="147"/>
  <c r="M15" i="147"/>
  <c r="H15" i="147"/>
  <c r="M14" i="147"/>
  <c r="H14" i="147"/>
  <c r="M13" i="147"/>
  <c r="H13" i="147"/>
  <c r="M12" i="147"/>
  <c r="H12" i="147"/>
  <c r="M11" i="147"/>
  <c r="H11" i="147"/>
  <c r="M10" i="147"/>
  <c r="H10" i="147"/>
  <c r="M9" i="147"/>
  <c r="H9" i="147"/>
  <c r="M6" i="147"/>
  <c r="H26" i="147" s="1"/>
  <c r="I6" i="147"/>
  <c r="G6" i="147"/>
  <c r="A6" i="147"/>
  <c r="K5" i="147"/>
  <c r="J5" i="147"/>
  <c r="H5" i="147"/>
  <c r="G42" i="145"/>
  <c r="G41" i="145"/>
  <c r="G40" i="145"/>
  <c r="M26" i="145"/>
  <c r="H24" i="145"/>
  <c r="M23" i="145"/>
  <c r="H23" i="145"/>
  <c r="M22" i="145"/>
  <c r="H22" i="145"/>
  <c r="M21" i="145"/>
  <c r="H21" i="145"/>
  <c r="M20" i="145"/>
  <c r="H20" i="145"/>
  <c r="M19" i="145"/>
  <c r="H19" i="145"/>
  <c r="M18" i="145"/>
  <c r="H18" i="145"/>
  <c r="M17" i="145"/>
  <c r="H17" i="145"/>
  <c r="M16" i="145"/>
  <c r="H16" i="145"/>
  <c r="M15" i="145"/>
  <c r="H15" i="145"/>
  <c r="M14" i="145"/>
  <c r="H14" i="145"/>
  <c r="M13" i="145"/>
  <c r="H13" i="145"/>
  <c r="M12" i="145"/>
  <c r="H12" i="145"/>
  <c r="M11" i="145"/>
  <c r="H11" i="145"/>
  <c r="M10" i="145"/>
  <c r="H10" i="145"/>
  <c r="M9" i="145"/>
  <c r="H9" i="145"/>
  <c r="M6" i="145"/>
  <c r="H26" i="145" s="1"/>
  <c r="I6" i="145"/>
  <c r="G6" i="145"/>
  <c r="A6" i="145"/>
  <c r="K5" i="145"/>
  <c r="J5" i="145"/>
  <c r="H5" i="145"/>
  <c r="G42" i="144"/>
  <c r="G41" i="144"/>
  <c r="G40" i="144"/>
  <c r="M26" i="144"/>
  <c r="H24" i="144"/>
  <c r="M23" i="144"/>
  <c r="H23" i="144"/>
  <c r="M22" i="144"/>
  <c r="H22" i="144"/>
  <c r="M21" i="144"/>
  <c r="H21" i="144"/>
  <c r="M20" i="144"/>
  <c r="H20" i="144"/>
  <c r="M19" i="144"/>
  <c r="H19" i="144"/>
  <c r="M18" i="144"/>
  <c r="H18" i="144"/>
  <c r="M17" i="144"/>
  <c r="H17" i="144"/>
  <c r="M16" i="144"/>
  <c r="H16" i="144"/>
  <c r="M15" i="144"/>
  <c r="H15" i="144"/>
  <c r="M14" i="144"/>
  <c r="H14" i="144"/>
  <c r="M13" i="144"/>
  <c r="H13" i="144"/>
  <c r="M12" i="144"/>
  <c r="H12" i="144"/>
  <c r="M11" i="144"/>
  <c r="H11" i="144"/>
  <c r="M10" i="144"/>
  <c r="H10" i="144"/>
  <c r="M9" i="144"/>
  <c r="H9" i="144"/>
  <c r="M6" i="144"/>
  <c r="H26" i="144" s="1"/>
  <c r="I6" i="144"/>
  <c r="G6" i="144"/>
  <c r="A6" i="144"/>
  <c r="K5" i="144"/>
  <c r="J5" i="144"/>
  <c r="H5" i="144"/>
  <c r="G42" i="143"/>
  <c r="G41" i="143"/>
  <c r="G40" i="143"/>
  <c r="M26" i="143"/>
  <c r="H24" i="143"/>
  <c r="M23" i="143"/>
  <c r="H23" i="143"/>
  <c r="M22" i="143"/>
  <c r="H22" i="143"/>
  <c r="M21" i="143"/>
  <c r="H21" i="143"/>
  <c r="M20" i="143"/>
  <c r="H20" i="143"/>
  <c r="M19" i="143"/>
  <c r="H19" i="143"/>
  <c r="M18" i="143"/>
  <c r="H18" i="143"/>
  <c r="M17" i="143"/>
  <c r="H17" i="143"/>
  <c r="M16" i="143"/>
  <c r="H16" i="143"/>
  <c r="M15" i="143"/>
  <c r="H15" i="143"/>
  <c r="M14" i="143"/>
  <c r="H14" i="143"/>
  <c r="M13" i="143"/>
  <c r="H13" i="143"/>
  <c r="M12" i="143"/>
  <c r="H12" i="143"/>
  <c r="M11" i="143"/>
  <c r="H11" i="143"/>
  <c r="M10" i="143"/>
  <c r="H10" i="143"/>
  <c r="M9" i="143"/>
  <c r="H9" i="143"/>
  <c r="M6" i="143"/>
  <c r="H26" i="143" s="1"/>
  <c r="I6" i="143"/>
  <c r="G6" i="143"/>
  <c r="A6" i="143"/>
  <c r="K5" i="143"/>
  <c r="J5" i="143"/>
  <c r="H5" i="143"/>
  <c r="G42" i="142"/>
  <c r="G41" i="142"/>
  <c r="G40" i="142"/>
  <c r="M26" i="142"/>
  <c r="H24" i="142"/>
  <c r="M23" i="142"/>
  <c r="H23" i="142"/>
  <c r="M22" i="142"/>
  <c r="H22" i="142"/>
  <c r="M21" i="142"/>
  <c r="H21" i="142"/>
  <c r="M20" i="142"/>
  <c r="H20" i="142"/>
  <c r="M19" i="142"/>
  <c r="H19" i="142"/>
  <c r="M18" i="142"/>
  <c r="H18" i="142"/>
  <c r="M17" i="142"/>
  <c r="H17" i="142"/>
  <c r="M16" i="142"/>
  <c r="H16" i="142"/>
  <c r="M15" i="142"/>
  <c r="H15" i="142"/>
  <c r="M14" i="142"/>
  <c r="H14" i="142"/>
  <c r="M13" i="142"/>
  <c r="H13" i="142"/>
  <c r="M12" i="142"/>
  <c r="H12" i="142"/>
  <c r="M11" i="142"/>
  <c r="H11" i="142"/>
  <c r="M10" i="142"/>
  <c r="H10" i="142"/>
  <c r="M9" i="142"/>
  <c r="H9" i="142"/>
  <c r="M6" i="142"/>
  <c r="H26" i="142" s="1"/>
  <c r="I6" i="142"/>
  <c r="G6" i="142"/>
  <c r="A6" i="142"/>
  <c r="K5" i="142"/>
  <c r="J5" i="142"/>
  <c r="H5" i="142"/>
  <c r="G42" i="141"/>
  <c r="G41" i="141"/>
  <c r="G40" i="141"/>
  <c r="M26" i="141"/>
  <c r="H24" i="141"/>
  <c r="M23" i="141"/>
  <c r="H23" i="141"/>
  <c r="M22" i="141"/>
  <c r="H22" i="141"/>
  <c r="M21" i="141"/>
  <c r="H21" i="141"/>
  <c r="M20" i="141"/>
  <c r="H20" i="141"/>
  <c r="M19" i="141"/>
  <c r="H19" i="141"/>
  <c r="M18" i="141"/>
  <c r="H18" i="141"/>
  <c r="M17" i="141"/>
  <c r="H17" i="141"/>
  <c r="M16" i="141"/>
  <c r="H16" i="141"/>
  <c r="M15" i="141"/>
  <c r="H15" i="141"/>
  <c r="M14" i="141"/>
  <c r="H14" i="141"/>
  <c r="M13" i="141"/>
  <c r="H13" i="141"/>
  <c r="M12" i="141"/>
  <c r="H12" i="141"/>
  <c r="M11" i="141"/>
  <c r="H11" i="141"/>
  <c r="M10" i="141"/>
  <c r="H10" i="141"/>
  <c r="M9" i="141"/>
  <c r="H9" i="141"/>
  <c r="M6" i="141"/>
  <c r="H26" i="141" s="1"/>
  <c r="I6" i="141"/>
  <c r="G6" i="141"/>
  <c r="A6" i="141"/>
  <c r="K5" i="141"/>
  <c r="J5" i="141"/>
  <c r="H5" i="141"/>
  <c r="G42" i="140"/>
  <c r="G41" i="140"/>
  <c r="G40" i="140"/>
  <c r="M26" i="140"/>
  <c r="H24" i="140"/>
  <c r="M23" i="140"/>
  <c r="H23" i="140"/>
  <c r="M22" i="140"/>
  <c r="H22" i="140"/>
  <c r="M21" i="140"/>
  <c r="H21" i="140"/>
  <c r="M20" i="140"/>
  <c r="H20" i="140"/>
  <c r="M19" i="140"/>
  <c r="H19" i="140"/>
  <c r="M18" i="140"/>
  <c r="H18" i="140"/>
  <c r="M17" i="140"/>
  <c r="H17" i="140"/>
  <c r="M16" i="140"/>
  <c r="H16" i="140"/>
  <c r="M15" i="140"/>
  <c r="H15" i="140"/>
  <c r="M14" i="140"/>
  <c r="H14" i="140"/>
  <c r="M13" i="140"/>
  <c r="H13" i="140"/>
  <c r="M12" i="140"/>
  <c r="H12" i="140"/>
  <c r="M11" i="140"/>
  <c r="H11" i="140"/>
  <c r="M10" i="140"/>
  <c r="H10" i="140"/>
  <c r="M9" i="140"/>
  <c r="H9" i="140"/>
  <c r="M6" i="140"/>
  <c r="H26" i="140" s="1"/>
  <c r="I6" i="140"/>
  <c r="G6" i="140"/>
  <c r="A6" i="140"/>
  <c r="K5" i="140"/>
  <c r="J5" i="140"/>
  <c r="H5" i="140"/>
  <c r="G42" i="139"/>
  <c r="G41" i="139"/>
  <c r="G40" i="139"/>
  <c r="M26" i="139"/>
  <c r="H24" i="139"/>
  <c r="M23" i="139"/>
  <c r="H23" i="139"/>
  <c r="M22" i="139"/>
  <c r="H22" i="139"/>
  <c r="M21" i="139"/>
  <c r="H21" i="139"/>
  <c r="M20" i="139"/>
  <c r="H20" i="139"/>
  <c r="M19" i="139"/>
  <c r="H19" i="139"/>
  <c r="M18" i="139"/>
  <c r="H18" i="139"/>
  <c r="M17" i="139"/>
  <c r="H17" i="139"/>
  <c r="M16" i="139"/>
  <c r="H16" i="139"/>
  <c r="M15" i="139"/>
  <c r="H15" i="139"/>
  <c r="M14" i="139"/>
  <c r="H14" i="139"/>
  <c r="M13" i="139"/>
  <c r="H13" i="139"/>
  <c r="M12" i="139"/>
  <c r="H12" i="139"/>
  <c r="M11" i="139"/>
  <c r="H11" i="139"/>
  <c r="M10" i="139"/>
  <c r="H10" i="139"/>
  <c r="M9" i="139"/>
  <c r="H9" i="139"/>
  <c r="M6" i="139"/>
  <c r="H26" i="139" s="1"/>
  <c r="I6" i="139"/>
  <c r="G6" i="139"/>
  <c r="A6" i="139"/>
  <c r="K5" i="139"/>
  <c r="J5" i="139"/>
  <c r="H5" i="139"/>
  <c r="G42" i="138"/>
  <c r="G41" i="138"/>
  <c r="G40" i="138"/>
  <c r="M26" i="138"/>
  <c r="H24" i="138"/>
  <c r="M23" i="138"/>
  <c r="H23" i="138"/>
  <c r="M22" i="138"/>
  <c r="H22" i="138"/>
  <c r="M21" i="138"/>
  <c r="H21" i="138"/>
  <c r="M20" i="138"/>
  <c r="H20" i="138"/>
  <c r="M19" i="138"/>
  <c r="H19" i="138"/>
  <c r="M18" i="138"/>
  <c r="H18" i="138"/>
  <c r="M17" i="138"/>
  <c r="H17" i="138"/>
  <c r="M16" i="138"/>
  <c r="H16" i="138"/>
  <c r="M15" i="138"/>
  <c r="H15" i="138"/>
  <c r="M14" i="138"/>
  <c r="H14" i="138"/>
  <c r="M13" i="138"/>
  <c r="H13" i="138"/>
  <c r="M12" i="138"/>
  <c r="H12" i="138"/>
  <c r="M11" i="138"/>
  <c r="H11" i="138"/>
  <c r="M10" i="138"/>
  <c r="H10" i="138"/>
  <c r="M9" i="138"/>
  <c r="H9" i="138"/>
  <c r="M6" i="138"/>
  <c r="H26" i="138" s="1"/>
  <c r="I6" i="138"/>
  <c r="G6" i="138"/>
  <c r="A6" i="138"/>
  <c r="K5" i="138"/>
  <c r="J5" i="138"/>
  <c r="H5" i="138"/>
  <c r="G42" i="133"/>
  <c r="G41" i="133"/>
  <c r="G40" i="133"/>
  <c r="M26" i="133"/>
  <c r="H24" i="133"/>
  <c r="M23" i="133"/>
  <c r="H23" i="133"/>
  <c r="M22" i="133"/>
  <c r="H22" i="133"/>
  <c r="M21" i="133"/>
  <c r="H21" i="133"/>
  <c r="M20" i="133"/>
  <c r="H20" i="133"/>
  <c r="M19" i="133"/>
  <c r="H19" i="133"/>
  <c r="M18" i="133"/>
  <c r="H18" i="133"/>
  <c r="M17" i="133"/>
  <c r="H17" i="133"/>
  <c r="M16" i="133"/>
  <c r="H16" i="133"/>
  <c r="M15" i="133"/>
  <c r="H15" i="133"/>
  <c r="M14" i="133"/>
  <c r="H14" i="133"/>
  <c r="M13" i="133"/>
  <c r="H13" i="133"/>
  <c r="M12" i="133"/>
  <c r="H12" i="133"/>
  <c r="M11" i="133"/>
  <c r="H11" i="133"/>
  <c r="M10" i="133"/>
  <c r="H10" i="133"/>
  <c r="M9" i="133"/>
  <c r="H9" i="133"/>
  <c r="M6" i="133"/>
  <c r="H26" i="133" s="1"/>
  <c r="I6" i="133"/>
  <c r="G6" i="133"/>
  <c r="A6" i="133"/>
  <c r="K5" i="133"/>
  <c r="J5" i="133"/>
  <c r="H5" i="133"/>
  <c r="G42" i="132"/>
  <c r="G41" i="132"/>
  <c r="G40" i="132"/>
  <c r="M26" i="132"/>
  <c r="H24" i="132"/>
  <c r="M23" i="132"/>
  <c r="H23" i="132"/>
  <c r="M22" i="132"/>
  <c r="H22" i="132"/>
  <c r="M21" i="132"/>
  <c r="H21" i="132"/>
  <c r="M20" i="132"/>
  <c r="H20" i="132"/>
  <c r="M19" i="132"/>
  <c r="H19" i="132"/>
  <c r="M18" i="132"/>
  <c r="H18" i="132"/>
  <c r="M17" i="132"/>
  <c r="H17" i="132"/>
  <c r="M16" i="132"/>
  <c r="H16" i="132"/>
  <c r="M15" i="132"/>
  <c r="H15" i="132"/>
  <c r="M14" i="132"/>
  <c r="H14" i="132"/>
  <c r="M13" i="132"/>
  <c r="H13" i="132"/>
  <c r="M12" i="132"/>
  <c r="H12" i="132"/>
  <c r="M11" i="132"/>
  <c r="H11" i="132"/>
  <c r="M10" i="132"/>
  <c r="H10" i="132"/>
  <c r="M9" i="132"/>
  <c r="H9" i="132"/>
  <c r="M6" i="132"/>
  <c r="H26" i="132" s="1"/>
  <c r="I6" i="132"/>
  <c r="G6" i="132"/>
  <c r="A6" i="132"/>
  <c r="K5" i="132"/>
  <c r="J5" i="132"/>
  <c r="H5" i="132"/>
  <c r="G42" i="131"/>
  <c r="G41" i="131"/>
  <c r="G40" i="131"/>
  <c r="M26" i="131"/>
  <c r="H24" i="131"/>
  <c r="M23" i="131"/>
  <c r="H23" i="131"/>
  <c r="M22" i="131"/>
  <c r="H22" i="131"/>
  <c r="M21" i="131"/>
  <c r="H21" i="131"/>
  <c r="M20" i="131"/>
  <c r="H20" i="131"/>
  <c r="M19" i="131"/>
  <c r="H19" i="131"/>
  <c r="M18" i="131"/>
  <c r="H18" i="131"/>
  <c r="M17" i="131"/>
  <c r="H17" i="131"/>
  <c r="M16" i="131"/>
  <c r="H16" i="131"/>
  <c r="M15" i="131"/>
  <c r="H15" i="131"/>
  <c r="M14" i="131"/>
  <c r="H14" i="131"/>
  <c r="M13" i="131"/>
  <c r="H13" i="131"/>
  <c r="M12" i="131"/>
  <c r="H12" i="131"/>
  <c r="M11" i="131"/>
  <c r="H11" i="131"/>
  <c r="M10" i="131"/>
  <c r="H10" i="131"/>
  <c r="M9" i="131"/>
  <c r="H9" i="131"/>
  <c r="M6" i="131"/>
  <c r="H26" i="131" s="1"/>
  <c r="I6" i="131"/>
  <c r="G6" i="131"/>
  <c r="A6" i="131"/>
  <c r="K5" i="131"/>
  <c r="J5" i="131"/>
  <c r="H5" i="131"/>
  <c r="G42" i="130"/>
  <c r="G41" i="130"/>
  <c r="G40" i="130"/>
  <c r="M26" i="130"/>
  <c r="H24" i="130"/>
  <c r="M23" i="130"/>
  <c r="H23" i="130"/>
  <c r="M22" i="130"/>
  <c r="H22" i="130"/>
  <c r="M21" i="130"/>
  <c r="H21" i="130"/>
  <c r="M20" i="130"/>
  <c r="H20" i="130"/>
  <c r="M19" i="130"/>
  <c r="H19" i="130"/>
  <c r="M18" i="130"/>
  <c r="H18" i="130"/>
  <c r="M17" i="130"/>
  <c r="H17" i="130"/>
  <c r="M16" i="130"/>
  <c r="H16" i="130"/>
  <c r="M15" i="130"/>
  <c r="H15" i="130"/>
  <c r="M14" i="130"/>
  <c r="H14" i="130"/>
  <c r="M13" i="130"/>
  <c r="H13" i="130"/>
  <c r="M12" i="130"/>
  <c r="H12" i="130"/>
  <c r="M11" i="130"/>
  <c r="H11" i="130"/>
  <c r="M10" i="130"/>
  <c r="H10" i="130"/>
  <c r="M9" i="130"/>
  <c r="H9" i="130"/>
  <c r="M6" i="130"/>
  <c r="H26" i="130" s="1"/>
  <c r="I6" i="130"/>
  <c r="G6" i="130"/>
  <c r="A6" i="130"/>
  <c r="K5" i="130"/>
  <c r="J5" i="130"/>
  <c r="H5" i="130"/>
  <c r="G42" i="129"/>
  <c r="G41" i="129"/>
  <c r="G40" i="129"/>
  <c r="M26" i="129"/>
  <c r="H24" i="129"/>
  <c r="M23" i="129"/>
  <c r="H23" i="129"/>
  <c r="M22" i="129"/>
  <c r="H22" i="129"/>
  <c r="M21" i="129"/>
  <c r="H21" i="129"/>
  <c r="M20" i="129"/>
  <c r="H20" i="129"/>
  <c r="M19" i="129"/>
  <c r="H19" i="129"/>
  <c r="M18" i="129"/>
  <c r="H18" i="129"/>
  <c r="M17" i="129"/>
  <c r="H17" i="129"/>
  <c r="M16" i="129"/>
  <c r="H16" i="129"/>
  <c r="M15" i="129"/>
  <c r="H15" i="129"/>
  <c r="M14" i="129"/>
  <c r="H14" i="129"/>
  <c r="M13" i="129"/>
  <c r="H13" i="129"/>
  <c r="M12" i="129"/>
  <c r="H12" i="129"/>
  <c r="M11" i="129"/>
  <c r="H11" i="129"/>
  <c r="M10" i="129"/>
  <c r="H10" i="129"/>
  <c r="M9" i="129"/>
  <c r="H9" i="129"/>
  <c r="M6" i="129"/>
  <c r="H26" i="129" s="1"/>
  <c r="I6" i="129"/>
  <c r="G6" i="129"/>
  <c r="A6" i="129"/>
  <c r="K5" i="129"/>
  <c r="J5" i="129"/>
  <c r="H5" i="129"/>
  <c r="M26" i="128"/>
  <c r="H24" i="128"/>
  <c r="M23" i="128"/>
  <c r="H23" i="128"/>
  <c r="M22" i="128"/>
  <c r="H22" i="128"/>
  <c r="M21" i="128"/>
  <c r="H21" i="128"/>
  <c r="M20" i="128"/>
  <c r="H20" i="128"/>
  <c r="M19" i="128"/>
  <c r="H19" i="128"/>
  <c r="M18" i="128"/>
  <c r="H18" i="128"/>
  <c r="M17" i="128"/>
  <c r="H17" i="128"/>
  <c r="M16" i="128"/>
  <c r="H16" i="128"/>
  <c r="M15" i="128"/>
  <c r="H15" i="128"/>
  <c r="M14" i="128"/>
  <c r="H14" i="128"/>
  <c r="M13" i="128"/>
  <c r="H13" i="128"/>
  <c r="M12" i="128"/>
  <c r="H12" i="128"/>
  <c r="M11" i="128"/>
  <c r="H11" i="128"/>
  <c r="M10" i="128"/>
  <c r="H10" i="128"/>
  <c r="M9" i="128"/>
  <c r="M6" i="128"/>
  <c r="H26" i="128" s="1"/>
  <c r="I6" i="128"/>
  <c r="G6" i="128"/>
  <c r="A6" i="128"/>
  <c r="K5" i="128"/>
  <c r="J5" i="128"/>
  <c r="H5" i="128"/>
  <c r="G42" i="127"/>
  <c r="G41" i="127"/>
  <c r="G40" i="127"/>
  <c r="M26" i="127"/>
  <c r="H24" i="127"/>
  <c r="M23" i="127"/>
  <c r="H23" i="127"/>
  <c r="M22" i="127"/>
  <c r="H22" i="127"/>
  <c r="M21" i="127"/>
  <c r="H21" i="127"/>
  <c r="M20" i="127"/>
  <c r="H20" i="127"/>
  <c r="M19" i="127"/>
  <c r="H19" i="127"/>
  <c r="M18" i="127"/>
  <c r="H18" i="127"/>
  <c r="M17" i="127"/>
  <c r="H17" i="127"/>
  <c r="M16" i="127"/>
  <c r="H16" i="127"/>
  <c r="M15" i="127"/>
  <c r="H15" i="127"/>
  <c r="M14" i="127"/>
  <c r="H14" i="127"/>
  <c r="M13" i="127"/>
  <c r="H13" i="127"/>
  <c r="M12" i="127"/>
  <c r="H12" i="127"/>
  <c r="M11" i="127"/>
  <c r="H11" i="127"/>
  <c r="M10" i="127"/>
  <c r="H10" i="127"/>
  <c r="M9" i="127"/>
  <c r="H9" i="127"/>
  <c r="M6" i="127"/>
  <c r="H26" i="127" s="1"/>
  <c r="I6" i="127"/>
  <c r="G6" i="127"/>
  <c r="A6" i="127"/>
  <c r="K5" i="127"/>
  <c r="J5" i="127"/>
  <c r="H5" i="127"/>
  <c r="G42" i="126"/>
  <c r="G41" i="126"/>
  <c r="G40" i="126"/>
  <c r="M26" i="126"/>
  <c r="H24" i="126"/>
  <c r="M23" i="126"/>
  <c r="H23" i="126"/>
  <c r="M22" i="126"/>
  <c r="H22" i="126"/>
  <c r="M21" i="126"/>
  <c r="H21" i="126"/>
  <c r="M20" i="126"/>
  <c r="H20" i="126"/>
  <c r="M19" i="126"/>
  <c r="H19" i="126"/>
  <c r="M18" i="126"/>
  <c r="H18" i="126"/>
  <c r="M17" i="126"/>
  <c r="H17" i="126"/>
  <c r="M16" i="126"/>
  <c r="H16" i="126"/>
  <c r="M15" i="126"/>
  <c r="H15" i="126"/>
  <c r="M14" i="126"/>
  <c r="H14" i="126"/>
  <c r="M13" i="126"/>
  <c r="H13" i="126"/>
  <c r="M12" i="126"/>
  <c r="H12" i="126"/>
  <c r="M11" i="126"/>
  <c r="H11" i="126"/>
  <c r="M10" i="126"/>
  <c r="H10" i="126"/>
  <c r="M9" i="126"/>
  <c r="H9" i="126"/>
  <c r="M6" i="126"/>
  <c r="H26" i="126" s="1"/>
  <c r="I6" i="126"/>
  <c r="G6" i="126"/>
  <c r="A6" i="126"/>
  <c r="K5" i="126"/>
  <c r="J5" i="126"/>
  <c r="H5" i="126"/>
  <c r="G42" i="125"/>
  <c r="G41" i="125"/>
  <c r="G40" i="125"/>
  <c r="M26" i="125"/>
  <c r="H24" i="125"/>
  <c r="M23" i="125"/>
  <c r="H23" i="125"/>
  <c r="M22" i="125"/>
  <c r="H22" i="125"/>
  <c r="M21" i="125"/>
  <c r="H21" i="125"/>
  <c r="M20" i="125"/>
  <c r="H20" i="125"/>
  <c r="M19" i="125"/>
  <c r="H19" i="125"/>
  <c r="M18" i="125"/>
  <c r="H18" i="125"/>
  <c r="M17" i="125"/>
  <c r="H17" i="125"/>
  <c r="M16" i="125"/>
  <c r="H16" i="125"/>
  <c r="M15" i="125"/>
  <c r="H15" i="125"/>
  <c r="M14" i="125"/>
  <c r="H14" i="125"/>
  <c r="M13" i="125"/>
  <c r="H13" i="125"/>
  <c r="M12" i="125"/>
  <c r="H12" i="125"/>
  <c r="M11" i="125"/>
  <c r="H11" i="125"/>
  <c r="M10" i="125"/>
  <c r="H10" i="125"/>
  <c r="M9" i="125"/>
  <c r="H9" i="125"/>
  <c r="M6" i="125"/>
  <c r="H26" i="125" s="1"/>
  <c r="I6" i="125"/>
  <c r="G6" i="125"/>
  <c r="A6" i="125"/>
  <c r="K5" i="125"/>
  <c r="J5" i="125"/>
  <c r="H5" i="125"/>
  <c r="M26" i="124"/>
  <c r="H24" i="124"/>
  <c r="M23" i="124"/>
  <c r="H23" i="124"/>
  <c r="M22" i="124"/>
  <c r="H22" i="124"/>
  <c r="M21" i="124"/>
  <c r="H21" i="124"/>
  <c r="M20" i="124"/>
  <c r="H20" i="124"/>
  <c r="M19" i="124"/>
  <c r="H19" i="124"/>
  <c r="M18" i="124"/>
  <c r="H18" i="124"/>
  <c r="M17" i="124"/>
  <c r="H17" i="124"/>
  <c r="M16" i="124"/>
  <c r="H16" i="124"/>
  <c r="M15" i="124"/>
  <c r="H15" i="124"/>
  <c r="M14" i="124"/>
  <c r="H14" i="124"/>
  <c r="M13" i="124"/>
  <c r="H13" i="124"/>
  <c r="M12" i="124"/>
  <c r="H12" i="124"/>
  <c r="M11" i="124"/>
  <c r="H11" i="124"/>
  <c r="M10" i="124"/>
  <c r="M9" i="124"/>
  <c r="J9" i="124"/>
  <c r="M6" i="124"/>
  <c r="H26" i="124" s="1"/>
  <c r="I6" i="124"/>
  <c r="G6" i="124"/>
  <c r="A6" i="124"/>
  <c r="K5" i="124"/>
  <c r="J5" i="124"/>
  <c r="H5" i="124"/>
  <c r="M26" i="123"/>
  <c r="H24" i="123"/>
  <c r="M23" i="123"/>
  <c r="H23" i="123"/>
  <c r="M22" i="123"/>
  <c r="H22" i="123"/>
  <c r="M21" i="123"/>
  <c r="H21" i="123"/>
  <c r="M20" i="123"/>
  <c r="H20" i="123"/>
  <c r="M19" i="123"/>
  <c r="H19" i="123"/>
  <c r="M18" i="123"/>
  <c r="H18" i="123"/>
  <c r="M17" i="123"/>
  <c r="H17" i="123"/>
  <c r="M16" i="123"/>
  <c r="H16" i="123"/>
  <c r="M15" i="123"/>
  <c r="H15" i="123"/>
  <c r="M14" i="123"/>
  <c r="H14" i="123"/>
  <c r="M13" i="123"/>
  <c r="H13" i="123"/>
  <c r="M12" i="123"/>
  <c r="H12" i="123"/>
  <c r="M11" i="123"/>
  <c r="H11" i="123"/>
  <c r="M10" i="123"/>
  <c r="H10" i="123"/>
  <c r="M9" i="123"/>
  <c r="H9" i="123"/>
  <c r="M6" i="123"/>
  <c r="H26" i="123" s="1"/>
  <c r="I6" i="123"/>
  <c r="G6" i="123"/>
  <c r="A6" i="123"/>
  <c r="K5" i="123"/>
  <c r="J5" i="123"/>
  <c r="H5" i="123"/>
  <c r="M26" i="122"/>
  <c r="H24" i="122"/>
  <c r="M23" i="122"/>
  <c r="H23" i="122"/>
  <c r="M22" i="122"/>
  <c r="H22" i="122"/>
  <c r="M21" i="122"/>
  <c r="H21" i="122"/>
  <c r="M20" i="122"/>
  <c r="H20" i="122"/>
  <c r="M19" i="122"/>
  <c r="H19" i="122"/>
  <c r="M18" i="122"/>
  <c r="H18" i="122"/>
  <c r="M17" i="122"/>
  <c r="H17" i="122"/>
  <c r="M16" i="122"/>
  <c r="H16" i="122"/>
  <c r="M15" i="122"/>
  <c r="H15" i="122"/>
  <c r="M14" i="122"/>
  <c r="H14" i="122"/>
  <c r="M13" i="122"/>
  <c r="H13" i="122"/>
  <c r="M12" i="122"/>
  <c r="H12" i="122"/>
  <c r="M11" i="122"/>
  <c r="H11" i="122"/>
  <c r="M10" i="122"/>
  <c r="H10" i="122"/>
  <c r="M9" i="122"/>
  <c r="M6" i="122"/>
  <c r="H26" i="122" s="1"/>
  <c r="I6" i="122"/>
  <c r="G6" i="122"/>
  <c r="A6" i="122"/>
  <c r="K5" i="122"/>
  <c r="J5" i="122"/>
  <c r="H5" i="122"/>
  <c r="G42" i="121"/>
  <c r="G41" i="121"/>
  <c r="G40" i="121"/>
  <c r="M26" i="121"/>
  <c r="H24" i="121"/>
  <c r="M23" i="121"/>
  <c r="H23" i="121"/>
  <c r="M22" i="121"/>
  <c r="H22" i="121"/>
  <c r="M21" i="121"/>
  <c r="H21" i="121"/>
  <c r="M20" i="121"/>
  <c r="H20" i="121"/>
  <c r="M19" i="121"/>
  <c r="H19" i="121"/>
  <c r="M18" i="121"/>
  <c r="H18" i="121"/>
  <c r="M17" i="121"/>
  <c r="H17" i="121"/>
  <c r="M16" i="121"/>
  <c r="H16" i="121"/>
  <c r="M15" i="121"/>
  <c r="H15" i="121"/>
  <c r="M14" i="121"/>
  <c r="H14" i="121"/>
  <c r="M13" i="121"/>
  <c r="H13" i="121"/>
  <c r="M12" i="121"/>
  <c r="H12" i="121"/>
  <c r="M11" i="121"/>
  <c r="H11" i="121"/>
  <c r="M10" i="121"/>
  <c r="H10" i="121"/>
  <c r="M9" i="121"/>
  <c r="H9" i="121"/>
  <c r="M6" i="121"/>
  <c r="H26" i="121" s="1"/>
  <c r="I6" i="121"/>
  <c r="G6" i="121"/>
  <c r="A6" i="121"/>
  <c r="K5" i="121"/>
  <c r="J5" i="121"/>
  <c r="H5" i="121"/>
  <c r="G42" i="120"/>
  <c r="G41" i="120"/>
  <c r="G40" i="120"/>
  <c r="M26" i="120"/>
  <c r="H24" i="120"/>
  <c r="M23" i="120"/>
  <c r="H23" i="120"/>
  <c r="M22" i="120"/>
  <c r="H22" i="120"/>
  <c r="M21" i="120"/>
  <c r="H21" i="120"/>
  <c r="M20" i="120"/>
  <c r="H20" i="120"/>
  <c r="M19" i="120"/>
  <c r="H19" i="120"/>
  <c r="M18" i="120"/>
  <c r="H18" i="120"/>
  <c r="M17" i="120"/>
  <c r="H17" i="120"/>
  <c r="M16" i="120"/>
  <c r="H16" i="120"/>
  <c r="M15" i="120"/>
  <c r="H15" i="120"/>
  <c r="M14" i="120"/>
  <c r="H14" i="120"/>
  <c r="M13" i="120"/>
  <c r="H13" i="120"/>
  <c r="M12" i="120"/>
  <c r="H12" i="120"/>
  <c r="M11" i="120"/>
  <c r="H11" i="120"/>
  <c r="M10" i="120"/>
  <c r="H10" i="120"/>
  <c r="M9" i="120"/>
  <c r="H9" i="120"/>
  <c r="M6" i="120"/>
  <c r="H26" i="120" s="1"/>
  <c r="I6" i="120"/>
  <c r="G6" i="120"/>
  <c r="A6" i="120"/>
  <c r="K5" i="120"/>
  <c r="J5" i="120"/>
  <c r="H5" i="120"/>
  <c r="G42" i="119"/>
  <c r="G41" i="119"/>
  <c r="G40" i="119"/>
  <c r="M26" i="119"/>
  <c r="H24" i="119"/>
  <c r="M23" i="119"/>
  <c r="H23" i="119"/>
  <c r="M22" i="119"/>
  <c r="H22" i="119"/>
  <c r="M21" i="119"/>
  <c r="H21" i="119"/>
  <c r="M20" i="119"/>
  <c r="H20" i="119"/>
  <c r="M19" i="119"/>
  <c r="H19" i="119"/>
  <c r="M18" i="119"/>
  <c r="H18" i="119"/>
  <c r="M17" i="119"/>
  <c r="H17" i="119"/>
  <c r="M16" i="119"/>
  <c r="H16" i="119"/>
  <c r="M15" i="119"/>
  <c r="H15" i="119"/>
  <c r="M14" i="119"/>
  <c r="H14" i="119"/>
  <c r="M13" i="119"/>
  <c r="H13" i="119"/>
  <c r="M12" i="119"/>
  <c r="H12" i="119"/>
  <c r="M11" i="119"/>
  <c r="H11" i="119"/>
  <c r="M10" i="119"/>
  <c r="H10" i="119"/>
  <c r="M9" i="119"/>
  <c r="H9" i="119"/>
  <c r="M6" i="119"/>
  <c r="H26" i="119" s="1"/>
  <c r="I6" i="119"/>
  <c r="G6" i="119"/>
  <c r="A6" i="119"/>
  <c r="K5" i="119"/>
  <c r="J5" i="119"/>
  <c r="H5" i="119"/>
  <c r="M26" i="117"/>
  <c r="H24" i="117"/>
  <c r="M23" i="117"/>
  <c r="H23" i="117"/>
  <c r="M22" i="117"/>
  <c r="H22" i="117"/>
  <c r="M21" i="117"/>
  <c r="H21" i="117"/>
  <c r="M20" i="117"/>
  <c r="H20" i="117"/>
  <c r="M19" i="117"/>
  <c r="H19" i="117"/>
  <c r="M18" i="117"/>
  <c r="H18" i="117"/>
  <c r="M17" i="117"/>
  <c r="H17" i="117"/>
  <c r="M16" i="117"/>
  <c r="H16" i="117"/>
  <c r="M15" i="117"/>
  <c r="H15" i="117"/>
  <c r="M14" i="117"/>
  <c r="H14" i="117"/>
  <c r="M13" i="117"/>
  <c r="H13" i="117"/>
  <c r="M12" i="117"/>
  <c r="H12" i="117"/>
  <c r="M11" i="117"/>
  <c r="H11" i="117"/>
  <c r="M10" i="117"/>
  <c r="H10" i="117"/>
  <c r="M9" i="117"/>
  <c r="M6" i="117"/>
  <c r="H9" i="117" s="1"/>
  <c r="I6" i="117"/>
  <c r="G6" i="117"/>
  <c r="A6" i="117"/>
  <c r="K5" i="117"/>
  <c r="J5" i="117"/>
  <c r="H5" i="117"/>
  <c r="M26" i="105"/>
  <c r="H24" i="105"/>
  <c r="M23" i="105"/>
  <c r="H23" i="105"/>
  <c r="M22" i="105"/>
  <c r="H22" i="105"/>
  <c r="M21" i="105"/>
  <c r="H21" i="105"/>
  <c r="M20" i="105"/>
  <c r="H20" i="105"/>
  <c r="M19" i="105"/>
  <c r="H19" i="105"/>
  <c r="M18" i="105"/>
  <c r="H18" i="105"/>
  <c r="M17" i="105"/>
  <c r="H17" i="105"/>
  <c r="M16" i="105"/>
  <c r="H16" i="105"/>
  <c r="M15" i="105"/>
  <c r="H15" i="105"/>
  <c r="M14" i="105"/>
  <c r="H14" i="105"/>
  <c r="M13" i="105"/>
  <c r="H13" i="105"/>
  <c r="M12" i="105"/>
  <c r="H12" i="105"/>
  <c r="M11" i="105"/>
  <c r="H11" i="105"/>
  <c r="M10" i="105"/>
  <c r="H10" i="105"/>
  <c r="M9" i="105"/>
  <c r="M6" i="105"/>
  <c r="H9" i="105" s="1"/>
  <c r="I6" i="105"/>
  <c r="G6" i="105"/>
  <c r="A6" i="105"/>
  <c r="K5" i="105"/>
  <c r="J5" i="105"/>
  <c r="H5" i="105"/>
  <c r="J25" i="52"/>
  <c r="F25" i="52"/>
  <c r="J24" i="52"/>
  <c r="I24" i="52"/>
  <c r="H24" i="52"/>
  <c r="B24" i="52"/>
  <c r="F21" i="52"/>
  <c r="H20" i="52"/>
  <c r="B20" i="52"/>
  <c r="J19" i="52"/>
  <c r="I19" i="52"/>
  <c r="H19" i="52"/>
  <c r="B19" i="52"/>
  <c r="H18" i="52"/>
  <c r="B18" i="52"/>
  <c r="F15" i="52"/>
  <c r="H14" i="52"/>
  <c r="B14" i="52"/>
  <c r="H13" i="52"/>
  <c r="B13" i="52"/>
  <c r="H57" i="72" l="1"/>
  <c r="H56" i="72"/>
  <c r="H55" i="72"/>
  <c r="H41" i="157"/>
  <c r="H41" i="159"/>
  <c r="H9" i="122"/>
  <c r="H9" i="124"/>
  <c r="H51" i="155"/>
  <c r="H51" i="157"/>
  <c r="Q36" i="157"/>
  <c r="K40" i="157"/>
  <c r="H51" i="158"/>
  <c r="Q36" i="158"/>
  <c r="K40" i="158"/>
  <c r="H51" i="159"/>
  <c r="Q36" i="159"/>
  <c r="K40" i="159"/>
  <c r="H47" i="160"/>
  <c r="Q71" i="161"/>
  <c r="Q69" i="161"/>
  <c r="Q67" i="161"/>
  <c r="Q65" i="161"/>
  <c r="Q63" i="161"/>
  <c r="Q61" i="161"/>
  <c r="Q59" i="161"/>
  <c r="Q57" i="161"/>
  <c r="Q55" i="161"/>
  <c r="Q38" i="161"/>
  <c r="Q40" i="161"/>
  <c r="Q42" i="161"/>
  <c r="Q44" i="161"/>
  <c r="Q46" i="161"/>
  <c r="Q48" i="161"/>
  <c r="Q50" i="161"/>
  <c r="Q52" i="161"/>
  <c r="Q54" i="161"/>
  <c r="Q58" i="161"/>
  <c r="Q62" i="161"/>
  <c r="Q66" i="161"/>
  <c r="Q70" i="161"/>
  <c r="Q38" i="166"/>
  <c r="Q40" i="166"/>
  <c r="Q42" i="166"/>
  <c r="Q44" i="166"/>
  <c r="Q46" i="166"/>
  <c r="Q48" i="166"/>
  <c r="Q50" i="166"/>
  <c r="Q52" i="166"/>
  <c r="Q54" i="166"/>
  <c r="Q56" i="166"/>
  <c r="Q58" i="166"/>
  <c r="Q60" i="166"/>
  <c r="Q62" i="166"/>
  <c r="Q64" i="166"/>
  <c r="Q66" i="166"/>
  <c r="Q68" i="166"/>
  <c r="Q70" i="166"/>
  <c r="Q72" i="166"/>
  <c r="H51" i="163"/>
  <c r="H51" i="164"/>
  <c r="H51" i="165"/>
  <c r="H51" i="167"/>
  <c r="H51" i="168"/>
  <c r="H51" i="169"/>
  <c r="H41" i="170"/>
  <c r="H51" i="170" s="1"/>
  <c r="J41" i="170"/>
  <c r="J40" i="170"/>
  <c r="H41" i="171"/>
  <c r="H51" i="171" s="1"/>
  <c r="J41" i="171"/>
  <c r="J40" i="171"/>
  <c r="H37" i="173"/>
  <c r="H41" i="173" s="1"/>
  <c r="H51" i="173" s="1"/>
  <c r="H41" i="178"/>
  <c r="H51" i="178" s="1"/>
  <c r="J41" i="178"/>
  <c r="J40" i="178"/>
  <c r="Q38" i="162"/>
  <c r="Q40" i="162"/>
  <c r="Q42" i="162"/>
  <c r="Q44" i="162"/>
  <c r="Q46" i="162"/>
  <c r="Q48" i="162"/>
  <c r="Q50" i="162"/>
  <c r="Q52" i="162"/>
  <c r="Q54" i="162"/>
  <c r="Q56" i="162"/>
  <c r="Q58" i="162"/>
  <c r="Q60" i="162"/>
  <c r="Q62" i="162"/>
  <c r="Q64" i="162"/>
  <c r="Q66" i="162"/>
  <c r="Q68" i="162"/>
  <c r="Q70" i="162"/>
  <c r="Q36" i="166"/>
  <c r="Q37" i="166"/>
  <c r="Q39" i="166"/>
  <c r="Q41" i="166"/>
  <c r="Q43" i="166"/>
  <c r="Q45" i="166"/>
  <c r="Q47" i="166"/>
  <c r="Q49" i="166"/>
  <c r="Q51" i="166"/>
  <c r="Q53" i="166"/>
  <c r="Q55" i="166"/>
  <c r="Q57" i="166"/>
  <c r="Q59" i="166"/>
  <c r="Q61" i="166"/>
  <c r="Q63" i="166"/>
  <c r="Q65" i="166"/>
  <c r="Q67" i="166"/>
  <c r="Q69" i="166"/>
  <c r="J40" i="163"/>
  <c r="J40" i="164"/>
  <c r="J40" i="165"/>
  <c r="J40" i="167"/>
  <c r="J40" i="168"/>
  <c r="J40" i="169"/>
  <c r="Q37" i="176"/>
  <c r="Q36" i="176"/>
  <c r="K41" i="176"/>
  <c r="K40" i="176"/>
  <c r="Q37" i="177"/>
  <c r="Q36" i="177"/>
  <c r="K41" i="177"/>
  <c r="K40" i="177"/>
  <c r="H41" i="180"/>
  <c r="H51" i="180" s="1"/>
  <c r="Q36" i="180"/>
  <c r="K40" i="180"/>
  <c r="J40" i="181"/>
  <c r="J40" i="182"/>
  <c r="J40" i="183"/>
  <c r="J40" i="185"/>
  <c r="J40" i="186"/>
  <c r="J40" i="187"/>
  <c r="H51" i="181"/>
  <c r="H51" i="183"/>
  <c r="H51" i="185"/>
  <c r="H51" i="186"/>
  <c r="H51" i="187"/>
  <c r="H51" i="188"/>
  <c r="Q36" i="188"/>
  <c r="K40" i="188"/>
  <c r="H51" i="189"/>
  <c r="Q36" i="189"/>
  <c r="K40" i="189"/>
  <c r="J28" i="178"/>
  <c r="J28" i="173"/>
  <c r="J28" i="181"/>
  <c r="H57" i="155"/>
  <c r="H56" i="155"/>
  <c r="H55" i="155"/>
  <c r="H53" i="160"/>
  <c r="H52" i="160"/>
  <c r="H51" i="160"/>
  <c r="H26" i="105"/>
  <c r="H26" i="117"/>
  <c r="J29" i="157"/>
  <c r="J28" i="157"/>
  <c r="J29" i="159"/>
  <c r="J28" i="159"/>
  <c r="H9" i="128"/>
  <c r="P484" i="161"/>
  <c r="P482" i="161"/>
  <c r="P480" i="161"/>
  <c r="P478" i="161"/>
  <c r="P476" i="161"/>
  <c r="P474" i="161"/>
  <c r="P472" i="161"/>
  <c r="P470" i="161"/>
  <c r="P468" i="161"/>
  <c r="P466" i="161"/>
  <c r="P464" i="161"/>
  <c r="P462" i="161"/>
  <c r="P460" i="161"/>
  <c r="P458" i="161"/>
  <c r="P456" i="161"/>
  <c r="P454" i="161"/>
  <c r="P452" i="161"/>
  <c r="P450" i="161"/>
  <c r="P448" i="161"/>
  <c r="P446" i="161"/>
  <c r="P444" i="161"/>
  <c r="P442" i="161"/>
  <c r="P440" i="161"/>
  <c r="P438" i="161"/>
  <c r="P436" i="161"/>
  <c r="P434" i="161"/>
  <c r="P432" i="161"/>
  <c r="P430" i="161"/>
  <c r="P428" i="161"/>
  <c r="P426" i="161"/>
  <c r="P424" i="161"/>
  <c r="P422" i="161"/>
  <c r="P420" i="161"/>
  <c r="P483" i="161"/>
  <c r="P479" i="161"/>
  <c r="P475" i="161"/>
  <c r="P471" i="161"/>
  <c r="P467" i="161"/>
  <c r="P463" i="161"/>
  <c r="P459" i="161"/>
  <c r="P455" i="161"/>
  <c r="P451" i="161"/>
  <c r="P447" i="161"/>
  <c r="P443" i="161"/>
  <c r="P439" i="161"/>
  <c r="P435" i="161"/>
  <c r="P431" i="161"/>
  <c r="P427" i="161"/>
  <c r="P423" i="161"/>
  <c r="P419" i="161"/>
  <c r="P417" i="161"/>
  <c r="P415" i="161"/>
  <c r="P413" i="161"/>
  <c r="P411" i="161"/>
  <c r="P409" i="161"/>
  <c r="P407" i="161"/>
  <c r="P405" i="161"/>
  <c r="P403" i="161"/>
  <c r="P401" i="161"/>
  <c r="P399" i="161"/>
  <c r="P397" i="161"/>
  <c r="P395" i="161"/>
  <c r="P393" i="161"/>
  <c r="P391" i="161"/>
  <c r="P389" i="161"/>
  <c r="P387" i="161"/>
  <c r="P385" i="161"/>
  <c r="P383" i="161"/>
  <c r="P381" i="161"/>
  <c r="P379" i="161"/>
  <c r="P377" i="161"/>
  <c r="P375" i="161"/>
  <c r="P373" i="161"/>
  <c r="P371" i="161"/>
  <c r="P369" i="161"/>
  <c r="P367" i="161"/>
  <c r="P365" i="161"/>
  <c r="P363" i="161"/>
  <c r="P361" i="161"/>
  <c r="P359" i="161"/>
  <c r="P357" i="161"/>
  <c r="P355" i="161"/>
  <c r="P353" i="161"/>
  <c r="P351" i="161"/>
  <c r="P349" i="161"/>
  <c r="P347" i="161"/>
  <c r="P345" i="161"/>
  <c r="P343" i="161"/>
  <c r="P341" i="161"/>
  <c r="P339" i="161"/>
  <c r="P337" i="161"/>
  <c r="P335" i="161"/>
  <c r="P333" i="161"/>
  <c r="P331" i="161"/>
  <c r="P329" i="161"/>
  <c r="P327" i="161"/>
  <c r="P325" i="161"/>
  <c r="P323" i="161"/>
  <c r="P321" i="161"/>
  <c r="P319" i="161"/>
  <c r="P317" i="161"/>
  <c r="P315" i="161"/>
  <c r="P313" i="161"/>
  <c r="P311" i="161"/>
  <c r="P309" i="161"/>
  <c r="P307" i="161"/>
  <c r="P305" i="161"/>
  <c r="P303" i="161"/>
  <c r="P301" i="161"/>
  <c r="P299" i="161"/>
  <c r="P297" i="161"/>
  <c r="P295" i="161"/>
  <c r="P293" i="161"/>
  <c r="P291" i="161"/>
  <c r="P289" i="161"/>
  <c r="P287" i="161"/>
  <c r="P285" i="161"/>
  <c r="P283" i="161"/>
  <c r="P281" i="161"/>
  <c r="P279" i="161"/>
  <c r="P277" i="161"/>
  <c r="P275" i="161"/>
  <c r="P273" i="161"/>
  <c r="P271" i="161"/>
  <c r="P269" i="161"/>
  <c r="P267" i="161"/>
  <c r="P265" i="161"/>
  <c r="P263" i="161"/>
  <c r="P261" i="161"/>
  <c r="P259" i="161"/>
  <c r="P257" i="161"/>
  <c r="P255" i="161"/>
  <c r="P253" i="161"/>
  <c r="P251" i="161"/>
  <c r="P249" i="161"/>
  <c r="P247" i="161"/>
  <c r="P245" i="161"/>
  <c r="P243" i="161"/>
  <c r="P241" i="161"/>
  <c r="P239" i="161"/>
  <c r="P237" i="161"/>
  <c r="P235" i="161"/>
  <c r="P233" i="161"/>
  <c r="P231" i="161"/>
  <c r="P229" i="161"/>
  <c r="P227" i="161"/>
  <c r="P225" i="161"/>
  <c r="P223" i="161"/>
  <c r="P221" i="161"/>
  <c r="P219" i="161"/>
  <c r="P217" i="161"/>
  <c r="P215" i="161"/>
  <c r="P213" i="161"/>
  <c r="P211" i="161"/>
  <c r="P209" i="161"/>
  <c r="P207" i="161"/>
  <c r="P205" i="161"/>
  <c r="P203" i="161"/>
  <c r="P201" i="161"/>
  <c r="P199" i="161"/>
  <c r="P197" i="161"/>
  <c r="P195" i="161"/>
  <c r="P193" i="161"/>
  <c r="P191" i="161"/>
  <c r="P189" i="161"/>
  <c r="P187" i="161"/>
  <c r="P185" i="161"/>
  <c r="P183" i="161"/>
  <c r="P181" i="161"/>
  <c r="P179" i="161"/>
  <c r="P177" i="161"/>
  <c r="P175" i="161"/>
  <c r="P173" i="161"/>
  <c r="P171" i="161"/>
  <c r="P169" i="161"/>
  <c r="P167" i="161"/>
  <c r="P165" i="161"/>
  <c r="P163" i="161"/>
  <c r="P161" i="161"/>
  <c r="P159" i="161"/>
  <c r="P157" i="161"/>
  <c r="P155" i="161"/>
  <c r="P153" i="161"/>
  <c r="P151" i="161"/>
  <c r="P149" i="161"/>
  <c r="P147" i="161"/>
  <c r="P145" i="161"/>
  <c r="P143" i="161"/>
  <c r="P141" i="161"/>
  <c r="P139" i="161"/>
  <c r="P137" i="161"/>
  <c r="P135" i="161"/>
  <c r="P133" i="161"/>
  <c r="P131" i="161"/>
  <c r="P129" i="161"/>
  <c r="P127" i="161"/>
  <c r="P125" i="161"/>
  <c r="P123" i="161"/>
  <c r="P121" i="161"/>
  <c r="P119" i="161"/>
  <c r="P117" i="161"/>
  <c r="P115" i="161"/>
  <c r="P113" i="161"/>
  <c r="P111" i="161"/>
  <c r="P109" i="161"/>
  <c r="P107" i="161"/>
  <c r="P105" i="161"/>
  <c r="P103" i="161"/>
  <c r="P101" i="161"/>
  <c r="P99" i="161"/>
  <c r="P97" i="161"/>
  <c r="P95" i="161"/>
  <c r="P93" i="161"/>
  <c r="P91" i="161"/>
  <c r="P89" i="161"/>
  <c r="P87" i="161"/>
  <c r="P85" i="161"/>
  <c r="P83" i="161"/>
  <c r="P81" i="161"/>
  <c r="P79" i="161"/>
  <c r="P77" i="161"/>
  <c r="P75" i="161"/>
  <c r="P73" i="161"/>
  <c r="P71" i="161"/>
  <c r="P69" i="161"/>
  <c r="P67" i="161"/>
  <c r="P65" i="161"/>
  <c r="P63" i="161"/>
  <c r="P61" i="161"/>
  <c r="P59" i="161"/>
  <c r="P57" i="161"/>
  <c r="P55" i="161"/>
  <c r="P53" i="161"/>
  <c r="P51" i="161"/>
  <c r="P49" i="161"/>
  <c r="P47" i="161"/>
  <c r="P45" i="161"/>
  <c r="P43" i="161"/>
  <c r="P41" i="161"/>
  <c r="P39" i="161"/>
  <c r="P37" i="161"/>
  <c r="P35" i="161"/>
  <c r="P33" i="161"/>
  <c r="P31" i="161"/>
  <c r="P29" i="161"/>
  <c r="P27" i="161"/>
  <c r="P25" i="161"/>
  <c r="P24" i="161"/>
  <c r="P28" i="161"/>
  <c r="P32" i="161"/>
  <c r="P36" i="161"/>
  <c r="P40" i="161"/>
  <c r="P44" i="161"/>
  <c r="P48" i="161"/>
  <c r="P52" i="161"/>
  <c r="P56" i="161"/>
  <c r="P60" i="161"/>
  <c r="P64" i="161"/>
  <c r="P68" i="161"/>
  <c r="P72" i="161"/>
  <c r="P76" i="161"/>
  <c r="P80" i="161"/>
  <c r="P84" i="161"/>
  <c r="P88" i="161"/>
  <c r="P92" i="161"/>
  <c r="P96" i="161"/>
  <c r="P100" i="161"/>
  <c r="P104" i="161"/>
  <c r="P108" i="161"/>
  <c r="P112" i="161"/>
  <c r="P116" i="161"/>
  <c r="P120" i="161"/>
  <c r="P124" i="161"/>
  <c r="P128" i="161"/>
  <c r="P132" i="161"/>
  <c r="P136" i="161"/>
  <c r="P140" i="161"/>
  <c r="P144" i="161"/>
  <c r="P148" i="161"/>
  <c r="P152" i="161"/>
  <c r="P156" i="161"/>
  <c r="P160" i="161"/>
  <c r="P164" i="161"/>
  <c r="P168" i="161"/>
  <c r="P172" i="161"/>
  <c r="P176" i="161"/>
  <c r="P180" i="161"/>
  <c r="P184" i="161"/>
  <c r="P188" i="161"/>
  <c r="P192" i="161"/>
  <c r="P196" i="161"/>
  <c r="P200" i="161"/>
  <c r="P204" i="161"/>
  <c r="P208" i="161"/>
  <c r="P212" i="161"/>
  <c r="P216" i="161"/>
  <c r="P220" i="161"/>
  <c r="P224" i="161"/>
  <c r="P228" i="161"/>
  <c r="P232" i="161"/>
  <c r="P236" i="161"/>
  <c r="P240" i="161"/>
  <c r="P244" i="161"/>
  <c r="P248" i="161"/>
  <c r="P252" i="161"/>
  <c r="P256" i="161"/>
  <c r="P260" i="161"/>
  <c r="P264" i="161"/>
  <c r="P268" i="161"/>
  <c r="P272" i="161"/>
  <c r="P276" i="161"/>
  <c r="P280" i="161"/>
  <c r="P284" i="161"/>
  <c r="P288" i="161"/>
  <c r="P292" i="161"/>
  <c r="P296" i="161"/>
  <c r="P300" i="161"/>
  <c r="P304" i="161"/>
  <c r="P308" i="161"/>
  <c r="P312" i="161"/>
  <c r="P316" i="161"/>
  <c r="P320" i="161"/>
  <c r="P324" i="161"/>
  <c r="P328" i="161"/>
  <c r="P332" i="161"/>
  <c r="P336" i="161"/>
  <c r="P340" i="161"/>
  <c r="P344" i="161"/>
  <c r="P348" i="161"/>
  <c r="P352" i="161"/>
  <c r="P356" i="161"/>
  <c r="P360" i="161"/>
  <c r="P364" i="161"/>
  <c r="P368" i="161"/>
  <c r="P372" i="161"/>
  <c r="P376" i="161"/>
  <c r="P380" i="161"/>
  <c r="P384" i="161"/>
  <c r="P388" i="161"/>
  <c r="P392" i="161"/>
  <c r="P396" i="161"/>
  <c r="P400" i="161"/>
  <c r="P404" i="161"/>
  <c r="P408" i="161"/>
  <c r="P412" i="161"/>
  <c r="P416" i="161"/>
  <c r="P421" i="161"/>
  <c r="P429" i="161"/>
  <c r="P437" i="161"/>
  <c r="P445" i="161"/>
  <c r="P453" i="161"/>
  <c r="P461" i="161"/>
  <c r="P469" i="161"/>
  <c r="P477" i="161"/>
  <c r="P485" i="161"/>
  <c r="J29" i="158"/>
  <c r="J28" i="158"/>
  <c r="P484" i="162"/>
  <c r="P482" i="162"/>
  <c r="P480" i="162"/>
  <c r="P478" i="162"/>
  <c r="P476" i="162"/>
  <c r="P474" i="162"/>
  <c r="P472" i="162"/>
  <c r="P470" i="162"/>
  <c r="P468" i="162"/>
  <c r="P466" i="162"/>
  <c r="P464" i="162"/>
  <c r="P462" i="162"/>
  <c r="P460" i="162"/>
  <c r="P458" i="162"/>
  <c r="P456" i="162"/>
  <c r="P454" i="162"/>
  <c r="P452" i="162"/>
  <c r="P450" i="162"/>
  <c r="P448" i="162"/>
  <c r="P446" i="162"/>
  <c r="P444" i="162"/>
  <c r="P442" i="162"/>
  <c r="P440" i="162"/>
  <c r="P438" i="162"/>
  <c r="P436" i="162"/>
  <c r="P434" i="162"/>
  <c r="P432" i="162"/>
  <c r="P430" i="162"/>
  <c r="P428" i="162"/>
  <c r="P426" i="162"/>
  <c r="P424" i="162"/>
  <c r="P422" i="162"/>
  <c r="P420" i="162"/>
  <c r="P418" i="162"/>
  <c r="P416" i="162"/>
  <c r="P414" i="162"/>
  <c r="P412" i="162"/>
  <c r="P410" i="162"/>
  <c r="P408" i="162"/>
  <c r="P406" i="162"/>
  <c r="P404" i="162"/>
  <c r="P402" i="162"/>
  <c r="P400" i="162"/>
  <c r="P398" i="162"/>
  <c r="P396" i="162"/>
  <c r="P394" i="162"/>
  <c r="P392" i="162"/>
  <c r="P390" i="162"/>
  <c r="P388" i="162"/>
  <c r="P386" i="162"/>
  <c r="P384" i="162"/>
  <c r="P382" i="162"/>
  <c r="P380" i="162"/>
  <c r="P378" i="162"/>
  <c r="P376" i="162"/>
  <c r="P374" i="162"/>
  <c r="P372" i="162"/>
  <c r="P370" i="162"/>
  <c r="P368" i="162"/>
  <c r="P366" i="162"/>
  <c r="P364" i="162"/>
  <c r="P362" i="162"/>
  <c r="P360" i="162"/>
  <c r="P358" i="162"/>
  <c r="P356" i="162"/>
  <c r="P354" i="162"/>
  <c r="P352" i="162"/>
  <c r="P350" i="162"/>
  <c r="P348" i="162"/>
  <c r="P346" i="162"/>
  <c r="P344" i="162"/>
  <c r="P342" i="162"/>
  <c r="P340" i="162"/>
  <c r="P338" i="162"/>
  <c r="P336" i="162"/>
  <c r="P334" i="162"/>
  <c r="P332" i="162"/>
  <c r="P330" i="162"/>
  <c r="P328" i="162"/>
  <c r="P326" i="162"/>
  <c r="P324" i="162"/>
  <c r="P322" i="162"/>
  <c r="P320" i="162"/>
  <c r="P318" i="162"/>
  <c r="P316" i="162"/>
  <c r="P314" i="162"/>
  <c r="P312" i="162"/>
  <c r="P310" i="162"/>
  <c r="P308" i="162"/>
  <c r="P306" i="162"/>
  <c r="P304" i="162"/>
  <c r="P302" i="162"/>
  <c r="P300" i="162"/>
  <c r="P298" i="162"/>
  <c r="P296" i="162"/>
  <c r="P294" i="162"/>
  <c r="P292" i="162"/>
  <c r="P290" i="162"/>
  <c r="P288" i="162"/>
  <c r="P286" i="162"/>
  <c r="P284" i="162"/>
  <c r="P282" i="162"/>
  <c r="P280" i="162"/>
  <c r="P278" i="162"/>
  <c r="P276" i="162"/>
  <c r="P274" i="162"/>
  <c r="P272" i="162"/>
  <c r="P270" i="162"/>
  <c r="P268" i="162"/>
  <c r="P485" i="162"/>
  <c r="P481" i="162"/>
  <c r="P477" i="162"/>
  <c r="P473" i="162"/>
  <c r="P469" i="162"/>
  <c r="P465" i="162"/>
  <c r="P461" i="162"/>
  <c r="P457" i="162"/>
  <c r="P453" i="162"/>
  <c r="P449" i="162"/>
  <c r="P445" i="162"/>
  <c r="P441" i="162"/>
  <c r="P437" i="162"/>
  <c r="P433" i="162"/>
  <c r="P429" i="162"/>
  <c r="P425" i="162"/>
  <c r="P421" i="162"/>
  <c r="P417" i="162"/>
  <c r="P413" i="162"/>
  <c r="P409" i="162"/>
  <c r="P405" i="162"/>
  <c r="P401" i="162"/>
  <c r="P397" i="162"/>
  <c r="P393" i="162"/>
  <c r="P389" i="162"/>
  <c r="P385" i="162"/>
  <c r="P381" i="162"/>
  <c r="P377" i="162"/>
  <c r="P373" i="162"/>
  <c r="P369" i="162"/>
  <c r="P365" i="162"/>
  <c r="P361" i="162"/>
  <c r="P357" i="162"/>
  <c r="P353" i="162"/>
  <c r="P349" i="162"/>
  <c r="P345" i="162"/>
  <c r="P341" i="162"/>
  <c r="P337" i="162"/>
  <c r="P333" i="162"/>
  <c r="P329" i="162"/>
  <c r="P325" i="162"/>
  <c r="P321" i="162"/>
  <c r="P317" i="162"/>
  <c r="P313" i="162"/>
  <c r="P309" i="162"/>
  <c r="P305" i="162"/>
  <c r="P301" i="162"/>
  <c r="P297" i="162"/>
  <c r="P293" i="162"/>
  <c r="P289" i="162"/>
  <c r="P285" i="162"/>
  <c r="P281" i="162"/>
  <c r="P277" i="162"/>
  <c r="P273" i="162"/>
  <c r="P269" i="162"/>
  <c r="P266" i="162"/>
  <c r="P264" i="162"/>
  <c r="P262" i="162"/>
  <c r="P260" i="162"/>
  <c r="P258" i="162"/>
  <c r="P256" i="162"/>
  <c r="P254" i="162"/>
  <c r="P252" i="162"/>
  <c r="P250" i="162"/>
  <c r="P248" i="162"/>
  <c r="P246" i="162"/>
  <c r="P244" i="162"/>
  <c r="P242" i="162"/>
  <c r="P240" i="162"/>
  <c r="P238" i="162"/>
  <c r="P236" i="162"/>
  <c r="P234" i="162"/>
  <c r="P232" i="162"/>
  <c r="P230" i="162"/>
  <c r="P228" i="162"/>
  <c r="P226" i="162"/>
  <c r="P224" i="162"/>
  <c r="P222" i="162"/>
  <c r="P220" i="162"/>
  <c r="P218" i="162"/>
  <c r="P216" i="162"/>
  <c r="P214" i="162"/>
  <c r="P212" i="162"/>
  <c r="P483" i="162"/>
  <c r="P475" i="162"/>
  <c r="P467" i="162"/>
  <c r="P459" i="162"/>
  <c r="P451" i="162"/>
  <c r="P443" i="162"/>
  <c r="P435" i="162"/>
  <c r="P427" i="162"/>
  <c r="P419" i="162"/>
  <c r="P411" i="162"/>
  <c r="P403" i="162"/>
  <c r="P395" i="162"/>
  <c r="P387" i="162"/>
  <c r="P379" i="162"/>
  <c r="P371" i="162"/>
  <c r="P363" i="162"/>
  <c r="P355" i="162"/>
  <c r="P347" i="162"/>
  <c r="P339" i="162"/>
  <c r="P331" i="162"/>
  <c r="P323" i="162"/>
  <c r="P315" i="162"/>
  <c r="P307" i="162"/>
  <c r="P299" i="162"/>
  <c r="P291" i="162"/>
  <c r="P283" i="162"/>
  <c r="P275" i="162"/>
  <c r="P267" i="162"/>
  <c r="P263" i="162"/>
  <c r="P259" i="162"/>
  <c r="P255" i="162"/>
  <c r="P251" i="162"/>
  <c r="P247" i="162"/>
  <c r="P243" i="162"/>
  <c r="P239" i="162"/>
  <c r="P235" i="162"/>
  <c r="P231" i="162"/>
  <c r="P227" i="162"/>
  <c r="P223" i="162"/>
  <c r="P219" i="162"/>
  <c r="P215" i="162"/>
  <c r="P211" i="162"/>
  <c r="P209" i="162"/>
  <c r="P207" i="162"/>
  <c r="P205" i="162"/>
  <c r="P203" i="162"/>
  <c r="P201" i="162"/>
  <c r="P199" i="162"/>
  <c r="P197" i="162"/>
  <c r="P195" i="162"/>
  <c r="P193" i="162"/>
  <c r="P191" i="162"/>
  <c r="P189" i="162"/>
  <c r="P187" i="162"/>
  <c r="P185" i="162"/>
  <c r="P183" i="162"/>
  <c r="P181" i="162"/>
  <c r="P179" i="162"/>
  <c r="P177" i="162"/>
  <c r="P175" i="162"/>
  <c r="P173" i="162"/>
  <c r="P171" i="162"/>
  <c r="P169" i="162"/>
  <c r="P167" i="162"/>
  <c r="P165" i="162"/>
  <c r="P163" i="162"/>
  <c r="P161" i="162"/>
  <c r="P159" i="162"/>
  <c r="P157" i="162"/>
  <c r="P155" i="162"/>
  <c r="P153" i="162"/>
  <c r="P151" i="162"/>
  <c r="P149" i="162"/>
  <c r="P147" i="162"/>
  <c r="P145" i="162"/>
  <c r="P143" i="162"/>
  <c r="P141" i="162"/>
  <c r="P139" i="162"/>
  <c r="P137" i="162"/>
  <c r="P135" i="162"/>
  <c r="P133" i="162"/>
  <c r="P131" i="162"/>
  <c r="P129" i="162"/>
  <c r="P127" i="162"/>
  <c r="P125" i="162"/>
  <c r="P123" i="162"/>
  <c r="P121" i="162"/>
  <c r="P119" i="162"/>
  <c r="P117" i="162"/>
  <c r="P115" i="162"/>
  <c r="P113" i="162"/>
  <c r="P111" i="162"/>
  <c r="P109" i="162"/>
  <c r="P107" i="162"/>
  <c r="P105" i="162"/>
  <c r="P103" i="162"/>
  <c r="P101" i="162"/>
  <c r="P99" i="162"/>
  <c r="P97" i="162"/>
  <c r="P95" i="162"/>
  <c r="P93" i="162"/>
  <c r="P91" i="162"/>
  <c r="P89" i="162"/>
  <c r="P87" i="162"/>
  <c r="P85" i="162"/>
  <c r="P83" i="162"/>
  <c r="P81" i="162"/>
  <c r="P79" i="162"/>
  <c r="P77" i="162"/>
  <c r="P75" i="162"/>
  <c r="P73" i="162"/>
  <c r="P71" i="162"/>
  <c r="P69" i="162"/>
  <c r="P67" i="162"/>
  <c r="P65" i="162"/>
  <c r="P63" i="162"/>
  <c r="P61" i="162"/>
  <c r="P59" i="162"/>
  <c r="P57" i="162"/>
  <c r="P55" i="162"/>
  <c r="P53" i="162"/>
  <c r="P51" i="162"/>
  <c r="P49" i="162"/>
  <c r="P47" i="162"/>
  <c r="P45" i="162"/>
  <c r="P43" i="162"/>
  <c r="P41" i="162"/>
  <c r="P39" i="162"/>
  <c r="P37" i="162"/>
  <c r="P35" i="162"/>
  <c r="P33" i="162"/>
  <c r="P31" i="162"/>
  <c r="P29" i="162"/>
  <c r="P27" i="162"/>
  <c r="P25" i="162"/>
  <c r="P24" i="162"/>
  <c r="P28" i="162"/>
  <c r="P32" i="162"/>
  <c r="P36" i="162"/>
  <c r="P40" i="162"/>
  <c r="P44" i="162"/>
  <c r="P48" i="162"/>
  <c r="P52" i="162"/>
  <c r="P56" i="162"/>
  <c r="P60" i="162"/>
  <c r="P64" i="162"/>
  <c r="P68" i="162"/>
  <c r="P72" i="162"/>
  <c r="P76" i="162"/>
  <c r="P80" i="162"/>
  <c r="P84" i="162"/>
  <c r="P88" i="162"/>
  <c r="P92" i="162"/>
  <c r="P96" i="162"/>
  <c r="P100" i="162"/>
  <c r="P104" i="162"/>
  <c r="P108" i="162"/>
  <c r="P112" i="162"/>
  <c r="P116" i="162"/>
  <c r="P120" i="162"/>
  <c r="P124" i="162"/>
  <c r="P128" i="162"/>
  <c r="P132" i="162"/>
  <c r="P136" i="162"/>
  <c r="P140" i="162"/>
  <c r="P144" i="162"/>
  <c r="P148" i="162"/>
  <c r="P152" i="162"/>
  <c r="P156" i="162"/>
  <c r="P160" i="162"/>
  <c r="P164" i="162"/>
  <c r="P168" i="162"/>
  <c r="P172" i="162"/>
  <c r="P176" i="162"/>
  <c r="P180" i="162"/>
  <c r="P184" i="162"/>
  <c r="P188" i="162"/>
  <c r="P192" i="162"/>
  <c r="P196" i="162"/>
  <c r="P200" i="162"/>
  <c r="P204" i="162"/>
  <c r="P208" i="162"/>
  <c r="P213" i="162"/>
  <c r="P221" i="162"/>
  <c r="P229" i="162"/>
  <c r="P237" i="162"/>
  <c r="P245" i="162"/>
  <c r="P253" i="162"/>
  <c r="P261" i="162"/>
  <c r="P271" i="162"/>
  <c r="P287" i="162"/>
  <c r="P303" i="162"/>
  <c r="P319" i="162"/>
  <c r="P335" i="162"/>
  <c r="P351" i="162"/>
  <c r="P367" i="162"/>
  <c r="P383" i="162"/>
  <c r="P399" i="162"/>
  <c r="P415" i="162"/>
  <c r="P431" i="162"/>
  <c r="P447" i="162"/>
  <c r="P463" i="162"/>
  <c r="P479" i="162"/>
  <c r="H32" i="162"/>
  <c r="H51" i="162" s="1"/>
  <c r="J29" i="163"/>
  <c r="J28" i="163"/>
  <c r="J29" i="164"/>
  <c r="J28" i="164"/>
  <c r="J29" i="165"/>
  <c r="J28" i="165"/>
  <c r="J29" i="167"/>
  <c r="J28" i="167"/>
  <c r="J29" i="168"/>
  <c r="J28" i="168"/>
  <c r="J29" i="169"/>
  <c r="J28" i="169"/>
  <c r="J29" i="170"/>
  <c r="J28" i="170"/>
  <c r="J29" i="171"/>
  <c r="J28" i="171"/>
  <c r="H32" i="176"/>
  <c r="H51" i="176" s="1"/>
  <c r="J29" i="176"/>
  <c r="J28" i="176"/>
  <c r="H32" i="177"/>
  <c r="H51" i="177" s="1"/>
  <c r="J29" i="177"/>
  <c r="J28" i="177"/>
  <c r="H32" i="179"/>
  <c r="H51" i="179" s="1"/>
  <c r="J29" i="179"/>
  <c r="J28" i="179"/>
  <c r="H32" i="182"/>
  <c r="H51" i="182" s="1"/>
  <c r="P485" i="166"/>
  <c r="P483" i="166"/>
  <c r="P481" i="166"/>
  <c r="P479" i="166"/>
  <c r="P477" i="166"/>
  <c r="P475" i="166"/>
  <c r="P473" i="166"/>
  <c r="P471" i="166"/>
  <c r="P469" i="166"/>
  <c r="P467" i="166"/>
  <c r="P465" i="166"/>
  <c r="P463" i="166"/>
  <c r="P461" i="166"/>
  <c r="P459" i="166"/>
  <c r="P457" i="166"/>
  <c r="P26" i="166"/>
  <c r="P28" i="166"/>
  <c r="P30" i="166"/>
  <c r="P32" i="166"/>
  <c r="P34" i="166"/>
  <c r="P36" i="166"/>
  <c r="P38" i="166"/>
  <c r="P40" i="166"/>
  <c r="P42" i="166"/>
  <c r="P44" i="166"/>
  <c r="P46" i="166"/>
  <c r="P48" i="166"/>
  <c r="P50" i="166"/>
  <c r="P52" i="166"/>
  <c r="P54" i="166"/>
  <c r="P56" i="166"/>
  <c r="P58" i="166"/>
  <c r="P60" i="166"/>
  <c r="P62" i="166"/>
  <c r="P64" i="166"/>
  <c r="P66" i="166"/>
  <c r="P68" i="166"/>
  <c r="P70" i="166"/>
  <c r="P72" i="166"/>
  <c r="P74" i="166"/>
  <c r="P76" i="166"/>
  <c r="P78" i="166"/>
  <c r="P80" i="166"/>
  <c r="P82" i="166"/>
  <c r="P84" i="166"/>
  <c r="P86" i="166"/>
  <c r="P88" i="166"/>
  <c r="P90" i="166"/>
  <c r="P92" i="166"/>
  <c r="P94" i="166"/>
  <c r="P96" i="166"/>
  <c r="P98" i="166"/>
  <c r="P100" i="166"/>
  <c r="P102" i="166"/>
  <c r="P104" i="166"/>
  <c r="P106" i="166"/>
  <c r="P108" i="166"/>
  <c r="P110" i="166"/>
  <c r="P112" i="166"/>
  <c r="P114" i="166"/>
  <c r="P116" i="166"/>
  <c r="P118" i="166"/>
  <c r="P120" i="166"/>
  <c r="P122" i="166"/>
  <c r="P124" i="166"/>
  <c r="P126" i="166"/>
  <c r="P128" i="166"/>
  <c r="P130" i="166"/>
  <c r="P132" i="166"/>
  <c r="P134" i="166"/>
  <c r="P136" i="166"/>
  <c r="P138" i="166"/>
  <c r="P140" i="166"/>
  <c r="P142" i="166"/>
  <c r="P144" i="166"/>
  <c r="P146" i="166"/>
  <c r="P148" i="166"/>
  <c r="P150" i="166"/>
  <c r="P152" i="166"/>
  <c r="P154" i="166"/>
  <c r="P156" i="166"/>
  <c r="P158" i="166"/>
  <c r="P160" i="166"/>
  <c r="P162" i="166"/>
  <c r="P164" i="166"/>
  <c r="P166" i="166"/>
  <c r="P168" i="166"/>
  <c r="P170" i="166"/>
  <c r="P172" i="166"/>
  <c r="P174" i="166"/>
  <c r="P176" i="166"/>
  <c r="P178" i="166"/>
  <c r="P180" i="166"/>
  <c r="P182" i="166"/>
  <c r="P184" i="166"/>
  <c r="P186" i="166"/>
  <c r="P188" i="166"/>
  <c r="P190" i="166"/>
  <c r="P192" i="166"/>
  <c r="P194" i="166"/>
  <c r="P196" i="166"/>
  <c r="P198" i="166"/>
  <c r="P200" i="166"/>
  <c r="P202" i="166"/>
  <c r="P204" i="166"/>
  <c r="P206" i="166"/>
  <c r="P208" i="166"/>
  <c r="P210" i="166"/>
  <c r="P212" i="166"/>
  <c r="P214" i="166"/>
  <c r="P216" i="166"/>
  <c r="P218" i="166"/>
  <c r="P220" i="166"/>
  <c r="P222" i="166"/>
  <c r="P224" i="166"/>
  <c r="P226" i="166"/>
  <c r="P228" i="166"/>
  <c r="P230" i="166"/>
  <c r="P232" i="166"/>
  <c r="P234" i="166"/>
  <c r="P236" i="166"/>
  <c r="P238" i="166"/>
  <c r="P240" i="166"/>
  <c r="P242" i="166"/>
  <c r="P244" i="166"/>
  <c r="P246" i="166"/>
  <c r="P248" i="166"/>
  <c r="P250" i="166"/>
  <c r="P252" i="166"/>
  <c r="P254" i="166"/>
  <c r="P256" i="166"/>
  <c r="P258" i="166"/>
  <c r="P260" i="166"/>
  <c r="P262" i="166"/>
  <c r="P264" i="166"/>
  <c r="P266" i="166"/>
  <c r="P268" i="166"/>
  <c r="P270" i="166"/>
  <c r="P272" i="166"/>
  <c r="P274" i="166"/>
  <c r="P276" i="166"/>
  <c r="P278" i="166"/>
  <c r="P280" i="166"/>
  <c r="P282" i="166"/>
  <c r="P284" i="166"/>
  <c r="P286" i="166"/>
  <c r="P288" i="166"/>
  <c r="P290" i="166"/>
  <c r="P292" i="166"/>
  <c r="P294" i="166"/>
  <c r="P296" i="166"/>
  <c r="P298" i="166"/>
  <c r="P300" i="166"/>
  <c r="P302" i="166"/>
  <c r="P304" i="166"/>
  <c r="P306" i="166"/>
  <c r="P308" i="166"/>
  <c r="P310" i="166"/>
  <c r="P312" i="166"/>
  <c r="P314" i="166"/>
  <c r="P316" i="166"/>
  <c r="P318" i="166"/>
  <c r="P320" i="166"/>
  <c r="P322" i="166"/>
  <c r="P324" i="166"/>
  <c r="P326" i="166"/>
  <c r="P328" i="166"/>
  <c r="P330" i="166"/>
  <c r="P332" i="166"/>
  <c r="P334" i="166"/>
  <c r="P336" i="166"/>
  <c r="P338" i="166"/>
  <c r="P340" i="166"/>
  <c r="P342" i="166"/>
  <c r="P344" i="166"/>
  <c r="P346" i="166"/>
  <c r="P348" i="166"/>
  <c r="P350" i="166"/>
  <c r="P352" i="166"/>
  <c r="P354" i="166"/>
  <c r="P356" i="166"/>
  <c r="P358" i="166"/>
  <c r="P360" i="166"/>
  <c r="P362" i="166"/>
  <c r="P364" i="166"/>
  <c r="P366" i="166"/>
  <c r="P368" i="166"/>
  <c r="P370" i="166"/>
  <c r="P372" i="166"/>
  <c r="P374" i="166"/>
  <c r="P376" i="166"/>
  <c r="P378" i="166"/>
  <c r="P380" i="166"/>
  <c r="P382" i="166"/>
  <c r="P384" i="166"/>
  <c r="P386" i="166"/>
  <c r="P388" i="166"/>
  <c r="P390" i="166"/>
  <c r="P392" i="166"/>
  <c r="P394" i="166"/>
  <c r="P396" i="166"/>
  <c r="P398" i="166"/>
  <c r="P400" i="166"/>
  <c r="P402" i="166"/>
  <c r="P404" i="166"/>
  <c r="P406" i="166"/>
  <c r="P408" i="166"/>
  <c r="P410" i="166"/>
  <c r="P412" i="166"/>
  <c r="P414" i="166"/>
  <c r="P416" i="166"/>
  <c r="P418" i="166"/>
  <c r="P420" i="166"/>
  <c r="P422" i="166"/>
  <c r="P424" i="166"/>
  <c r="P426" i="166"/>
  <c r="P428" i="166"/>
  <c r="P430" i="166"/>
  <c r="P432" i="166"/>
  <c r="P434" i="166"/>
  <c r="P436" i="166"/>
  <c r="P438" i="166"/>
  <c r="P440" i="166"/>
  <c r="P442" i="166"/>
  <c r="P444" i="166"/>
  <c r="P446" i="166"/>
  <c r="P448" i="166"/>
  <c r="P450" i="166"/>
  <c r="P452" i="166"/>
  <c r="P454" i="166"/>
  <c r="P456" i="166"/>
  <c r="P460" i="166"/>
  <c r="P464" i="166"/>
  <c r="P468" i="166"/>
  <c r="P472" i="166"/>
  <c r="P476" i="166"/>
  <c r="P480" i="166"/>
  <c r="P484" i="166"/>
  <c r="J29" i="182"/>
  <c r="J28" i="182"/>
  <c r="J29" i="183"/>
  <c r="J28" i="183"/>
  <c r="J29" i="185"/>
  <c r="J28" i="185"/>
  <c r="J29" i="186"/>
  <c r="J28" i="186"/>
  <c r="J29" i="187"/>
  <c r="J28" i="187"/>
  <c r="J29" i="188"/>
  <c r="J28" i="188"/>
  <c r="J29" i="189"/>
  <c r="J28" i="189"/>
  <c r="P26" i="180"/>
  <c r="P28" i="180"/>
  <c r="P30" i="180"/>
  <c r="P32" i="180"/>
  <c r="P34" i="180"/>
  <c r="P36" i="180"/>
  <c r="H59" i="72" l="1"/>
  <c r="H57" i="162"/>
  <c r="H56" i="162"/>
  <c r="H55" i="162"/>
  <c r="H55" i="160"/>
  <c r="H59" i="155"/>
  <c r="I13" i="190" l="1"/>
  <c r="J13" i="190" s="1"/>
  <c r="N13" i="190" s="1"/>
  <c r="I13" i="52"/>
  <c r="J13" i="52" s="1"/>
  <c r="I18" i="190"/>
  <c r="J18" i="190" s="1"/>
  <c r="I18" i="52"/>
  <c r="J18" i="52" s="1"/>
  <c r="I14" i="190"/>
  <c r="J14" i="190" s="1"/>
  <c r="I14" i="52"/>
  <c r="J14" i="52" s="1"/>
  <c r="J15" i="52" s="1"/>
  <c r="H59" i="162"/>
  <c r="I20" i="190" l="1"/>
  <c r="J20" i="190" s="1"/>
  <c r="N20" i="190" s="1"/>
  <c r="O20" i="190" s="1"/>
  <c r="P20" i="190" s="1"/>
  <c r="Q20" i="190" s="1"/>
  <c r="R20" i="190" s="1"/>
  <c r="S20" i="190" s="1"/>
  <c r="T20" i="190" s="1"/>
  <c r="U20" i="190" s="1"/>
  <c r="I20" i="52"/>
  <c r="J20" i="52" s="1"/>
  <c r="J21" i="52" s="1"/>
  <c r="J29" i="52" s="1"/>
  <c r="J31" i="52" s="1"/>
  <c r="N14" i="190"/>
  <c r="J15" i="190"/>
  <c r="N18" i="190"/>
  <c r="O18" i="190" s="1"/>
  <c r="P18" i="190" s="1"/>
  <c r="Q18" i="190" s="1"/>
  <c r="R18" i="190" s="1"/>
  <c r="S18" i="190" s="1"/>
  <c r="T18" i="190" s="1"/>
  <c r="U18" i="190" s="1"/>
  <c r="J33" i="52" l="1"/>
  <c r="J34" i="52"/>
  <c r="J32" i="52"/>
  <c r="N29" i="190"/>
  <c r="O14" i="190"/>
  <c r="J21" i="190"/>
  <c r="J29" i="190" s="1"/>
  <c r="J36" i="52" l="1"/>
  <c r="E7" i="85" s="1"/>
  <c r="E38" i="85"/>
  <c r="E39" i="85" s="1"/>
  <c r="E30" i="85"/>
  <c r="E29" i="85"/>
  <c r="E28" i="85"/>
  <c r="E27" i="85"/>
  <c r="E26" i="85"/>
  <c r="E34" i="85"/>
  <c r="E35" i="85" s="1"/>
  <c r="E25" i="85"/>
  <c r="E24" i="85"/>
  <c r="E23" i="85"/>
  <c r="E22" i="85"/>
  <c r="E21" i="85"/>
  <c r="E20" i="85"/>
  <c r="E19" i="85"/>
  <c r="E18" i="85"/>
  <c r="E17" i="85"/>
  <c r="E16" i="85"/>
  <c r="E15" i="85"/>
  <c r="E14" i="85"/>
  <c r="E13" i="85"/>
  <c r="E12" i="85"/>
  <c r="O29" i="190"/>
  <c r="P14" i="190"/>
  <c r="P29" i="190" l="1"/>
  <c r="Q14" i="190"/>
  <c r="E31" i="85"/>
  <c r="E41" i="85"/>
  <c r="Q29" i="190" l="1"/>
  <c r="R14" i="190"/>
  <c r="R29" i="190" l="1"/>
  <c r="S14" i="190"/>
  <c r="S29" i="190" l="1"/>
  <c r="T14" i="190"/>
  <c r="T29" i="190" l="1"/>
  <c r="U14" i="190"/>
  <c r="U29" i="190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<sst xmlns="http://schemas.openxmlformats.org/spreadsheetml/2006/main" count="4700" uniqueCount="1627">
  <si>
    <t>PRESUPUESTO OFICIAL</t>
  </si>
  <si>
    <t>OBJETO:</t>
  </si>
  <si>
    <t>RECUPERACION Y CONSERVACIÓN  DE ÁREAS DE IMPORTANCIA ESTRATEGICA DE LA ZONA DE INFLUENCIA DEL COMPLEJO CENAGOSO DE CASCALOA DE MAGANGUÉ, BOLÍVAR</t>
  </si>
  <si>
    <t xml:space="preserve">PRESUPUESTO DE CONSTRUCCION </t>
  </si>
  <si>
    <t>No.</t>
  </si>
  <si>
    <t>ÌTEM DE PAGO</t>
  </si>
  <si>
    <t xml:space="preserve">ESPECIFICACIONES </t>
  </si>
  <si>
    <t>Descripcion</t>
  </si>
  <si>
    <t xml:space="preserve">Unidad </t>
  </si>
  <si>
    <t>Cantidad</t>
  </si>
  <si>
    <t>Valor Unitario</t>
  </si>
  <si>
    <t>Valor parcial</t>
  </si>
  <si>
    <t>GENERAL 2022</t>
  </si>
  <si>
    <t>PARTICULAR</t>
  </si>
  <si>
    <t>PRELIMINARES Y COMPLEMENTARIAS</t>
  </si>
  <si>
    <t>Realizar el desplazamiento del equipo al sitio de la obra</t>
  </si>
  <si>
    <t>UND</t>
  </si>
  <si>
    <t>Realizar trabajos topográficos y batimétricos para la localización, trazado y replanteo (2 recorridos)</t>
  </si>
  <si>
    <t>MES</t>
  </si>
  <si>
    <t>EXPLANACIONES</t>
  </si>
  <si>
    <t>200-22</t>
  </si>
  <si>
    <t>Retiro de especies invasivas de flora acuática área de caño y ciénaga</t>
  </si>
  <si>
    <t>M2</t>
  </si>
  <si>
    <t>210.1.1</t>
  </si>
  <si>
    <t>210-22</t>
  </si>
  <si>
    <t>Realizar la excavación con maquina en lecho de caños y Ciénegas priorizados para el complejo hídricos de Cascaloa (Magangué)</t>
  </si>
  <si>
    <t>M3</t>
  </si>
  <si>
    <t>220-22</t>
  </si>
  <si>
    <t>Realizar extendida de material de excavación con espesor de 0.50 m</t>
  </si>
  <si>
    <t>SUBBASE,BASE Y AFIRMADOS</t>
  </si>
  <si>
    <t>320-22</t>
  </si>
  <si>
    <t>Realizar talleres de capacitación en educación ambiental y participación comunitaria</t>
  </si>
  <si>
    <t>UN</t>
  </si>
  <si>
    <t xml:space="preserve">COSTO TOTAL OBRA FISICA </t>
  </si>
  <si>
    <t>TOTAL COSTOS DIRECTOS</t>
  </si>
  <si>
    <t>ADMINISTRACIÓN</t>
  </si>
  <si>
    <t>IMPREVISTOS</t>
  </si>
  <si>
    <t>UTILIDAD</t>
  </si>
  <si>
    <t>VALOR TORAL DEL PROYECTO</t>
  </si>
  <si>
    <t>MEMORIA DE CANTIDADES DE OBRAS</t>
  </si>
  <si>
    <t>OBJETO DEL PROYECTO</t>
  </si>
  <si>
    <t xml:space="preserve">CAPITULO </t>
  </si>
  <si>
    <t xml:space="preserve">ITEM </t>
  </si>
  <si>
    <t>UNIDAD</t>
  </si>
  <si>
    <t>LOCALIZACION</t>
  </si>
  <si>
    <t>DESCRIPCION / ELEMENTO / AREA</t>
  </si>
  <si>
    <t>CANTIDAD</t>
  </si>
  <si>
    <t>LONGITUD</t>
  </si>
  <si>
    <t xml:space="preserve">ANCHO </t>
  </si>
  <si>
    <t>ALTO</t>
  </si>
  <si>
    <t>SUB TOTAL</t>
  </si>
  <si>
    <t xml:space="preserve">TRANSPORE DE EQUIPOS AL SITIO </t>
  </si>
  <si>
    <t>GRAFICA / ESQUEMA</t>
  </si>
  <si>
    <t>TOTAL CANTIDAD</t>
  </si>
  <si>
    <t>OBSERVACIONES;</t>
  </si>
  <si>
    <t>Planos:</t>
  </si>
  <si>
    <t>Informe:</t>
  </si>
  <si>
    <t xml:space="preserve">Diseño Geometrico </t>
  </si>
  <si>
    <t xml:space="preserve">CONTROL TOPOGRAFICO </t>
  </si>
  <si>
    <t>DEPARTAMENTO DE BOLIVAR</t>
  </si>
  <si>
    <t>CORREGIMIENTO DE CAUSADO, JURISDICCION DEL MUNICIPIO DE MARGARITA</t>
  </si>
  <si>
    <t xml:space="preserve">LOCALIZACION </t>
  </si>
  <si>
    <t xml:space="preserve">AREA </t>
  </si>
  <si>
    <t xml:space="preserve">Volumen de corte </t>
  </si>
  <si>
    <t>De acuerdo con los volumenes de corte presentados en Planos</t>
  </si>
  <si>
    <t>PL-PLANTA PERFIL DISENO GEO</t>
  </si>
  <si>
    <t>VOLUMEN</t>
  </si>
  <si>
    <t>Area</t>
  </si>
  <si>
    <t>De acuerdo con los volumenes de corte presentados en el diseño Geometrico</t>
  </si>
  <si>
    <t>TALLERES</t>
  </si>
  <si>
    <t>ANALISIS FACTOR PRESTACIONAL</t>
  </si>
  <si>
    <t>Salario Mínimo Mensual Legal Vigente año 2026</t>
  </si>
  <si>
    <t>SALARIO &lt;= 2 SMMLV</t>
  </si>
  <si>
    <t>SALARIO &gt; 2 SMMLV</t>
  </si>
  <si>
    <t>INFORMACION BASICA</t>
  </si>
  <si>
    <t>DETALLE</t>
  </si>
  <si>
    <t>PORCENTAJE PATRONAL</t>
  </si>
  <si>
    <t>SM</t>
  </si>
  <si>
    <t>SALARIO MINIMO (S.M)</t>
  </si>
  <si>
    <t>S.M.</t>
  </si>
  <si>
    <t>AUX. TRANSPORTE (A.T)</t>
  </si>
  <si>
    <t>A.T</t>
  </si>
  <si>
    <t>DOTACIÓN</t>
  </si>
  <si>
    <t>DESCANSO DOMINICAL R.</t>
  </si>
  <si>
    <t>APORTE PARA FISCALES</t>
  </si>
  <si>
    <t xml:space="preserve">VACACIONES </t>
  </si>
  <si>
    <t>S.M X 4,17%</t>
  </si>
  <si>
    <t xml:space="preserve">PENSION </t>
  </si>
  <si>
    <t>S.M X 12% (PATRONO)</t>
  </si>
  <si>
    <t>SALUD</t>
  </si>
  <si>
    <t>S.M X 8,5% (PATRONO)</t>
  </si>
  <si>
    <t>RL</t>
  </si>
  <si>
    <t>S.M X % (CONSTRUCCION 6.96%)</t>
  </si>
  <si>
    <t>PARAFISCALES</t>
  </si>
  <si>
    <t>S.M X 4% ( COMFA 4%)</t>
  </si>
  <si>
    <t>EXAMEN DE INGRESO</t>
  </si>
  <si>
    <t>FIC</t>
  </si>
  <si>
    <t>S.M. / 40</t>
  </si>
  <si>
    <t>BASE SALARIO + TRANSPORTE</t>
  </si>
  <si>
    <t>CESANTIAS (CS)</t>
  </si>
  <si>
    <t>(S.M + A.T) X 8,33%</t>
  </si>
  <si>
    <t>PRIMA ANUAL</t>
  </si>
  <si>
    <t xml:space="preserve">INTERES A LAS CESANTIAS </t>
  </si>
  <si>
    <t xml:space="preserve">(S.M + A.T)  X 1% </t>
  </si>
  <si>
    <t>FACTOR PRESTACIONAL</t>
  </si>
  <si>
    <t>ANALISIS DE COSTOS INDIRECTOS ( A.U.I.)</t>
  </si>
  <si>
    <t>Costo directo Total</t>
  </si>
  <si>
    <t>ITEM</t>
  </si>
  <si>
    <t>DESCRIPCION</t>
  </si>
  <si>
    <t>%</t>
  </si>
  <si>
    <t>VALOR PARCIAL</t>
  </si>
  <si>
    <t>TOTAL</t>
  </si>
  <si>
    <t>ADMINISTRACION</t>
  </si>
  <si>
    <t>1.1</t>
  </si>
  <si>
    <t>Staff de Obra + prestaciones sociales</t>
  </si>
  <si>
    <t>1.2</t>
  </si>
  <si>
    <t>Cuadrilla de Administración + prestaciones sociales</t>
  </si>
  <si>
    <t>1.3</t>
  </si>
  <si>
    <t>Personal de Vigilancia + prestaciones sociales</t>
  </si>
  <si>
    <t>1.4</t>
  </si>
  <si>
    <t>Dotación Campamento/Mobiliario</t>
  </si>
  <si>
    <t>1.5</t>
  </si>
  <si>
    <t>Software/Hardware para Obra</t>
  </si>
  <si>
    <t>1.6</t>
  </si>
  <si>
    <t>Servicios Públicos Provisionales durante la obra</t>
  </si>
  <si>
    <t>1.7</t>
  </si>
  <si>
    <t>Ensayos de Laboratorio</t>
  </si>
  <si>
    <t>1.8</t>
  </si>
  <si>
    <t>Copias planos/Fotocopias, Papeleria</t>
  </si>
  <si>
    <t>1.9</t>
  </si>
  <si>
    <t>Registro y Elaboración Planos Record e informe</t>
  </si>
  <si>
    <t>1.10</t>
  </si>
  <si>
    <t>Elaboración manuales operación y mantenimiento</t>
  </si>
  <si>
    <t>1.11</t>
  </si>
  <si>
    <t>Transportes</t>
  </si>
  <si>
    <t>1.12</t>
  </si>
  <si>
    <t>Costo Proporcional Oficina Central</t>
  </si>
  <si>
    <t>1.13</t>
  </si>
  <si>
    <t xml:space="preserve">Retenciones </t>
  </si>
  <si>
    <t>1.14</t>
  </si>
  <si>
    <t>Estampilla Universidad de Cartagena</t>
  </si>
  <si>
    <t>1.15</t>
  </si>
  <si>
    <t>Estampilla pro cultura</t>
  </si>
  <si>
    <t>1.16</t>
  </si>
  <si>
    <t>Estampilla pro Deporte</t>
  </si>
  <si>
    <t>1.17</t>
  </si>
  <si>
    <t xml:space="preserve">Contribución especial </t>
  </si>
  <si>
    <t>1.18</t>
  </si>
  <si>
    <t>Estampilla pro Ancianato</t>
  </si>
  <si>
    <t>1.19</t>
  </si>
  <si>
    <t>Pólizas*</t>
  </si>
  <si>
    <t>SUBTOTAL ADMINISTRACION</t>
  </si>
  <si>
    <t>2.1</t>
  </si>
  <si>
    <t xml:space="preserve">Climatologia adversa, aumento repentino de precios </t>
  </si>
  <si>
    <t>SUBTOTAL IMPREVISTOS</t>
  </si>
  <si>
    <t>3.1</t>
  </si>
  <si>
    <t>Utilidades porcentuales sobre la inversion</t>
  </si>
  <si>
    <t>SUBTOTAL UTILIDAD</t>
  </si>
  <si>
    <t>TOTAL ( A.U.I.)</t>
  </si>
  <si>
    <t>ANALISIS MANO DE OBRA</t>
  </si>
  <si>
    <t>No. en salarios mínimos</t>
  </si>
  <si>
    <t>Valor sobre SMMLV</t>
  </si>
  <si>
    <t>(SMMLV )</t>
  </si>
  <si>
    <t>día</t>
  </si>
  <si>
    <t>(SMMLV FINAL)</t>
  </si>
  <si>
    <t xml:space="preserve">PERSONAL </t>
  </si>
  <si>
    <t>PERSONAL</t>
  </si>
  <si>
    <t>SALARIO DIA</t>
  </si>
  <si>
    <t>SALARIO MENSUAL</t>
  </si>
  <si>
    <t>% FACTOR PRESTACIONAL</t>
  </si>
  <si>
    <t>SALARIO DIA + PRESTACIONES</t>
  </si>
  <si>
    <t>SALARIO MES + PRESTACIONES</t>
  </si>
  <si>
    <t>Ayudante</t>
  </si>
  <si>
    <t>Ayudante práctico</t>
  </si>
  <si>
    <t>Oficial</t>
  </si>
  <si>
    <t>Cadenero 1</t>
  </si>
  <si>
    <t>Maestro de obra</t>
  </si>
  <si>
    <t>Inspector de obra</t>
  </si>
  <si>
    <t>Dibujante</t>
  </si>
  <si>
    <t>Operador de maquinaria Pesada</t>
  </si>
  <si>
    <t>Paletero</t>
  </si>
  <si>
    <t>Topógrafo</t>
  </si>
  <si>
    <t>Profesional en salud ocupacional</t>
  </si>
  <si>
    <t>Almacenista</t>
  </si>
  <si>
    <t>Vigilante</t>
  </si>
  <si>
    <t>Residente de Obra</t>
  </si>
  <si>
    <t>Director de Obra</t>
  </si>
  <si>
    <t>Recursos Humanos / HSEQ para obra</t>
  </si>
  <si>
    <t>Auxiliar Administrativo</t>
  </si>
  <si>
    <t>Ingeniero Especialista</t>
  </si>
  <si>
    <t>Contador</t>
  </si>
  <si>
    <t>Oficial eléctrico</t>
  </si>
  <si>
    <t xml:space="preserve">Ingeniero </t>
  </si>
  <si>
    <t>CALCULO DE CUADILLAS</t>
  </si>
  <si>
    <t>CUADRILLA</t>
  </si>
  <si>
    <t>Cuadrilla AA 1 Of y 1 Ay</t>
  </si>
  <si>
    <t>Cuadrilla AA 1 Of y 2 Ay</t>
  </si>
  <si>
    <t>Cuadrilla AA 1 Ay</t>
  </si>
  <si>
    <t>Cuadrilla AA  2 Ay</t>
  </si>
  <si>
    <t>Cuadrilla AA  4 Ay</t>
  </si>
  <si>
    <t>Cuadrilla AA  5 Ay</t>
  </si>
  <si>
    <t xml:space="preserve">Cuadrilla KK (Aseo)  2 Ay </t>
  </si>
  <si>
    <t>Cuadrilla II (Topografía) 1Top,1 ay,1cadenero</t>
  </si>
  <si>
    <t>EQUIPOS Y MAQUINARIA 2026</t>
  </si>
  <si>
    <t>CODIGO</t>
  </si>
  <si>
    <t>DESCRIPCIÓN</t>
  </si>
  <si>
    <t>VALOR INSUMO</t>
  </si>
  <si>
    <t>C0010011</t>
  </si>
  <si>
    <t>Andamiaje para aplicar la carga (Equipo sustituto de la tara)</t>
  </si>
  <si>
    <t>u</t>
  </si>
  <si>
    <t>C0010010</t>
  </si>
  <si>
    <t>Aspersor manual de 20 litros</t>
  </si>
  <si>
    <t>h</t>
  </si>
  <si>
    <t>C0010015</t>
  </si>
  <si>
    <t>Astilladora de madera para triturar, potencia aproximada 75 HP</t>
  </si>
  <si>
    <t>C0010600</t>
  </si>
  <si>
    <t>Motobomba de concreto</t>
  </si>
  <si>
    <t>C0010020</t>
  </si>
  <si>
    <t>Barredora de succión, almacenamiento aproximado 6 m3</t>
  </si>
  <si>
    <t>C0010030</t>
  </si>
  <si>
    <t>Bomba de concreto, producción: 30 m3/h- 50 m3/h</t>
  </si>
  <si>
    <t>C0010040</t>
  </si>
  <si>
    <t>Bomba de inyección de lechada</t>
  </si>
  <si>
    <t>C0010034</t>
  </si>
  <si>
    <t>Bomba eléctrica para accionar la celda especial de carga</t>
  </si>
  <si>
    <t>C0010050</t>
  </si>
  <si>
    <t>Bomba para gato de tensionamiento (fuerza máxima 300 toneladas)</t>
  </si>
  <si>
    <t>C0010053</t>
  </si>
  <si>
    <t>Buldozer potencia al volante de 305 HP, motor de 2100 RPM, longitud de hoja 6,39m</t>
  </si>
  <si>
    <t>C0010052</t>
  </si>
  <si>
    <t>Buldozer, potencia al volante de 140 HP, motor de 2200 RPM, longitud de hoja 4,80m</t>
  </si>
  <si>
    <t>C0010051</t>
  </si>
  <si>
    <t>Buldozer, Potencia al volante de 80 HP, motor de 2400 RPM, longitud de hoja 3,99m</t>
  </si>
  <si>
    <t>C0010961</t>
  </si>
  <si>
    <t>Caldera para pintura termoplástica (NTC 4744-2)</t>
  </si>
  <si>
    <t>C0010125</t>
  </si>
  <si>
    <t>Camabaja capacidad de 30-40 toneladas</t>
  </si>
  <si>
    <t>C0010100</t>
  </si>
  <si>
    <t>Camión 350 (F-350, Cheyenne 350 o similares)</t>
  </si>
  <si>
    <t>C0010105</t>
  </si>
  <si>
    <t>Camión con capacidad de 5 ton o superior</t>
  </si>
  <si>
    <t>C0010110</t>
  </si>
  <si>
    <t xml:space="preserve">Camión de slurry, volumen de depósito de emulsión 4m3 a 6 m3, ancho aproximado 7 m </t>
  </si>
  <si>
    <t>C0010115</t>
  </si>
  <si>
    <t>Camión grúa capacidad 5 toneladas</t>
  </si>
  <si>
    <t>C0010118</t>
  </si>
  <si>
    <t>Camión mixer</t>
  </si>
  <si>
    <t>C0010120</t>
  </si>
  <si>
    <t>Camioneta de estacas 4x4</t>
  </si>
  <si>
    <t>C0010124</t>
  </si>
  <si>
    <t>Camisa metálica para pilote calibre 36 D=1.20m - Recuperable (kg)</t>
  </si>
  <si>
    <t>kg</t>
  </si>
  <si>
    <t>C0010123</t>
  </si>
  <si>
    <t>Camisa metálica para pilote calibre 36 D=1m - Recuperable (m)</t>
  </si>
  <si>
    <t>C0010130</t>
  </si>
  <si>
    <t>Cargador: potencia en el volante 110 hp, clasificación de rpm del motor 2300</t>
  </si>
  <si>
    <t>C0010140</t>
  </si>
  <si>
    <t>Cargador: potencia en el volante 125 hp, clasificación de rpm del motor 2300</t>
  </si>
  <si>
    <t>C0010150</t>
  </si>
  <si>
    <t>Carrotanque de agua(1000 Galones)</t>
  </si>
  <si>
    <t>C0010160</t>
  </si>
  <si>
    <t>Carrotanque irrigador de asfalto, 1000 galones de capacidad</t>
  </si>
  <si>
    <t>C0010170</t>
  </si>
  <si>
    <t>Cizalla manual de 90 cm</t>
  </si>
  <si>
    <t>C0010214</t>
  </si>
  <si>
    <t>Compactador de rodillo potencia: 80HP, peso: 7 ton</t>
  </si>
  <si>
    <t>C0010211</t>
  </si>
  <si>
    <t>Compactador de rodillo potencia: 99 hp, peso: 8 toneladas</t>
  </si>
  <si>
    <t>C0010212</t>
  </si>
  <si>
    <t>Compactador de rodillo, potencia 105 hp, peso de 6 toneladas</t>
  </si>
  <si>
    <t>C0010200</t>
  </si>
  <si>
    <t>Compactador manual (saltarín) peso de operación (kg.) 52, fuerza de impacto por golpe (KN) 12</t>
  </si>
  <si>
    <t>C0010210</t>
  </si>
  <si>
    <t>Compactador manual de rodillo</t>
  </si>
  <si>
    <t>C0010220</t>
  </si>
  <si>
    <t>Compactador manual vibratorio (CANGURO) (Apisonadores), potencia aproximada 5 HP</t>
  </si>
  <si>
    <t>C0010190</t>
  </si>
  <si>
    <t>Compactador manual vibratorio (rana) con motor de 6 hp</t>
  </si>
  <si>
    <t>C0010230</t>
  </si>
  <si>
    <t>Compactador neumático de Potencia 70 HP, peso de 13 ton</t>
  </si>
  <si>
    <t>C0010213</t>
  </si>
  <si>
    <t>Compactador neumático peso 3,5 ton</t>
  </si>
  <si>
    <t>C0010240</t>
  </si>
  <si>
    <t>Compactador vibratorio potencia aproximada de 15 Kw</t>
  </si>
  <si>
    <t>C0010250</t>
  </si>
  <si>
    <t>Compresor (barrido y soplado)</t>
  </si>
  <si>
    <t>C0010280</t>
  </si>
  <si>
    <t>Compresor para penetrar roca</t>
  </si>
  <si>
    <t>C0010270</t>
  </si>
  <si>
    <t>Compresor portátil de 70 a 120 HP, con martillo</t>
  </si>
  <si>
    <t>C0010295</t>
  </si>
  <si>
    <t xml:space="preserve">Cortadora de adoquines </t>
  </si>
  <si>
    <t>C0010290</t>
  </si>
  <si>
    <t>Cortadora de pavimento, profundidad de corte: 16- 19 cm. capacidad de disco: desde 12" hasta 20" de diámetro</t>
  </si>
  <si>
    <t>C0010311</t>
  </si>
  <si>
    <t>Derretidora de asfalto (crafco o similar)</t>
  </si>
  <si>
    <t>C0010300</t>
  </si>
  <si>
    <t>Diferencial de 2 toneladas</t>
  </si>
  <si>
    <t>C0010310</t>
  </si>
  <si>
    <t>Diferencial de 3 toneladas</t>
  </si>
  <si>
    <t>C0010351</t>
  </si>
  <si>
    <t>Equipo autopropulsado para aplicación de pintura termoplástica (NTC 4744-2)</t>
  </si>
  <si>
    <t>C0010314</t>
  </si>
  <si>
    <t>Equipo de acarreo interno</t>
  </si>
  <si>
    <t>C0010321</t>
  </si>
  <si>
    <t>Equipo de izaje</t>
  </si>
  <si>
    <t>C0010401</t>
  </si>
  <si>
    <t>Equipo de medición (deformímetros eléctricos, mecánicos, celdas de carga, etc.) para prueba de carga</t>
  </si>
  <si>
    <t>C0010330</t>
  </si>
  <si>
    <t>Equipo de oxicorte y soldadura, capacidad de corte 6"-14"</t>
  </si>
  <si>
    <t>C0010340</t>
  </si>
  <si>
    <t>Equipo de perforación (TRACKDRILL), potencia aproximada 40 HP, 2100 golpes / minuto</t>
  </si>
  <si>
    <t>C0010350</t>
  </si>
  <si>
    <t>Equipo de pintura (Compresor). Presión máxima de trabajo 7 HP</t>
  </si>
  <si>
    <t>C0010352</t>
  </si>
  <si>
    <t>Equipo de rayos X y/o ultrasonido industrial</t>
  </si>
  <si>
    <t>C0010381</t>
  </si>
  <si>
    <t>Equipo de sandblasting y pintura, compresora 250cfm a 100 psi, pulmón de 70 gal (250 L) para 160 psi</t>
  </si>
  <si>
    <t>C0010360</t>
  </si>
  <si>
    <t>Equipo de soldadura 250 AMP</t>
  </si>
  <si>
    <t>C0010365</t>
  </si>
  <si>
    <t>Equipo de soldadura 400 AMP</t>
  </si>
  <si>
    <t>C0010380</t>
  </si>
  <si>
    <t>Equipo de soldadura 600 AMP</t>
  </si>
  <si>
    <t>C0010383</t>
  </si>
  <si>
    <t>Equipo de topografía teodolito electrónico con abertura de anteojo de 42- 45 mm. aumento del anteojo: 30x.distancia mínima de enfoque: 1 - 1.5 m. precisión: 5´´</t>
  </si>
  <si>
    <t>C0010410</t>
  </si>
  <si>
    <t>Esparcidor de gravilla, ancho de esparcimiento 3 - 7.5 m</t>
  </si>
  <si>
    <t>C0010420</t>
  </si>
  <si>
    <t>Estación Total con precisión angular de 6". Precisión lineal 2 mm ± 2 ppm</t>
  </si>
  <si>
    <t>C0010441</t>
  </si>
  <si>
    <t>Formaleta metálica para baranda de concreto (m)</t>
  </si>
  <si>
    <t>C0010445</t>
  </si>
  <si>
    <t>Formaleta metálica para concreto (m2)</t>
  </si>
  <si>
    <t>C0010443</t>
  </si>
  <si>
    <t>Formaleta metálica para defensa de concreto (m)</t>
  </si>
  <si>
    <t>C0010447</t>
  </si>
  <si>
    <t>Formaleta metálica para fabricación de paneles de concreto (m2)</t>
  </si>
  <si>
    <t>C0010430</t>
  </si>
  <si>
    <t>Formaleta metálica para pavimento en concreto hidráulico (m)</t>
  </si>
  <si>
    <t>C0010435</t>
  </si>
  <si>
    <t>Formaleta metálica para pilotes de concreto prefabricado in situ (m)</t>
  </si>
  <si>
    <t>C0010450</t>
  </si>
  <si>
    <t>Formaleta para camisa de pilote</t>
  </si>
  <si>
    <t>C0010455</t>
  </si>
  <si>
    <t>Formaleta, platina y accesorios (glo)</t>
  </si>
  <si>
    <t>glo</t>
  </si>
  <si>
    <t>C0010456</t>
  </si>
  <si>
    <t>Formaleta, platina y accesorios (m)</t>
  </si>
  <si>
    <t>m</t>
  </si>
  <si>
    <t>C0010460</t>
  </si>
  <si>
    <t>Fresadora de pavimento, ancho de trabajo 1.3 m a 1.5 m, potencia aproximada 430 HP, profundidad de corte 30 cm</t>
  </si>
  <si>
    <t>C0010461</t>
  </si>
  <si>
    <t>Fresadora de pavimento, ancho de trabajo 2 m, con tambor especial de puntas de acero de alta dureza, profundidad de corte menor a 2.5 cm para microfresado (W2000 o similares)</t>
  </si>
  <si>
    <t>C0010462</t>
  </si>
  <si>
    <t>Fresadora de pavimento, ancho de trabajo 2 m, potencia aproximada 580 HP, profundidad de corte 30 cm</t>
  </si>
  <si>
    <t>C0010480</t>
  </si>
  <si>
    <t>Gato para tensionamiento, fuerza Max 300 toneladas</t>
  </si>
  <si>
    <t>C0010500</t>
  </si>
  <si>
    <t>Grúa capacidad 10 toneladas</t>
  </si>
  <si>
    <t>C0010490</t>
  </si>
  <si>
    <t>Grúa capacidad 15 toneladas</t>
  </si>
  <si>
    <t>C0010520</t>
  </si>
  <si>
    <t>Grúa telescópica capacidad 50 toneladas</t>
  </si>
  <si>
    <t>C0010491</t>
  </si>
  <si>
    <t>Grúa torre capacidad 1 tonelada en la punta</t>
  </si>
  <si>
    <t>C0010530</t>
  </si>
  <si>
    <t>Guadañadora cilindraje 38-58 cm3</t>
  </si>
  <si>
    <t>C0010535</t>
  </si>
  <si>
    <t>Lanza de aire comprimido caliente, velocidad de descargue 1000 m/s, temperatura del aire a presión 1000 °c</t>
  </si>
  <si>
    <t>C0010544</t>
  </si>
  <si>
    <t>Manómetro cable de acero para bajar la celda</t>
  </si>
  <si>
    <t>C0010547</t>
  </si>
  <si>
    <t>Máquina estabilizadora con cámara de tambor rotatorio de paso sencillo</t>
  </si>
  <si>
    <t>C0010541</t>
  </si>
  <si>
    <t>Máquina hidrosembradora 1000 - 4000 litros</t>
  </si>
  <si>
    <t>C0010540</t>
  </si>
  <si>
    <t>Máquina térmica para aplicación de adhesivo para tacha</t>
  </si>
  <si>
    <t>C0010550</t>
  </si>
  <si>
    <t>Mezcladora de concreto tipo trompo</t>
  </si>
  <si>
    <t>C0010555</t>
  </si>
  <si>
    <t>Miniretroexcavadora sobre neumáticos de 37,5 kW</t>
  </si>
  <si>
    <t>C0010560</t>
  </si>
  <si>
    <t>Montacargas capacidad 2-10 toneladas</t>
  </si>
  <si>
    <t>C0010570</t>
  </si>
  <si>
    <t>Motobomba 3 pulgadas</t>
  </si>
  <si>
    <t>C0010580</t>
  </si>
  <si>
    <t>Motobomba 4 pulgadas</t>
  </si>
  <si>
    <t>C0010590</t>
  </si>
  <si>
    <t xml:space="preserve">Motobomba 6 pulgadas </t>
  </si>
  <si>
    <t>C0010610</t>
  </si>
  <si>
    <t>Motoniveladora potencia 215 HP, ancho de cuchilla 4,27 m, peso 18 ton</t>
  </si>
  <si>
    <t>C0010611</t>
  </si>
  <si>
    <t>Motoniveladora, potencia 140 HP, ancho de cuchilla 3,66 m, peso 11 ton</t>
  </si>
  <si>
    <t>C0010620</t>
  </si>
  <si>
    <t>Motosierra, 4.5 HP - 7.1 HP, longitud de espada 45-90 cm</t>
  </si>
  <si>
    <t>C0010621</t>
  </si>
  <si>
    <t>Motosoldador, 300 amperios</t>
  </si>
  <si>
    <t>C0010630</t>
  </si>
  <si>
    <t>Pala auxiliar de piloteadora</t>
  </si>
  <si>
    <t>C0010640</t>
  </si>
  <si>
    <t>Pala grúa (dragalina) potencia del motor aproximada 320 Kw - 390 Kw, capacidad de carga aproximada 70 -100 toneladas</t>
  </si>
  <si>
    <t>C0010850</t>
  </si>
  <si>
    <t>Parales-taco metálico o puntal (escamas en concreto)</t>
  </si>
  <si>
    <t>C0010651</t>
  </si>
  <si>
    <t>Piloteadora potencia mínima de 250KW, fuerza elevadora 200KN</t>
  </si>
  <si>
    <t>C0010660</t>
  </si>
  <si>
    <t>Planta de asfalto en caliente continua de 120 toneladas de capacidad</t>
  </si>
  <si>
    <t>C0010661</t>
  </si>
  <si>
    <t>Planta de asfalto en caliente móvil discontinua de 60 toneladas de capacidad</t>
  </si>
  <si>
    <t>C0010662</t>
  </si>
  <si>
    <t>Planta de asfalto en frío de 60 toneladas/hora de capacidad</t>
  </si>
  <si>
    <t>C0010665</t>
  </si>
  <si>
    <t>Planta dosificadora (mezcladora) de concreto</t>
  </si>
  <si>
    <t>C0010680</t>
  </si>
  <si>
    <t>Planta eléctrica 3000 watts -4000 watts</t>
  </si>
  <si>
    <t>C0010670</t>
  </si>
  <si>
    <t>Planta para mezcla de asfalto en frio de 160 toneladas/hora de capacidad</t>
  </si>
  <si>
    <t>C0010690</t>
  </si>
  <si>
    <t>Planta trituradora y unidad de clasificación</t>
  </si>
  <si>
    <t>C0010704</t>
  </si>
  <si>
    <t>Puente grúa</t>
  </si>
  <si>
    <t>C0010710</t>
  </si>
  <si>
    <t>Pulidora (8500 REV)</t>
  </si>
  <si>
    <t>C0010720</t>
  </si>
  <si>
    <t>Pulvimixer potencia aproximada 500 HP</t>
  </si>
  <si>
    <t>C0010730</t>
  </si>
  <si>
    <t xml:space="preserve">Recicladora de pavimento potencia aproximada 430 HP </t>
  </si>
  <si>
    <t>C0010740</t>
  </si>
  <si>
    <t>Regla vibratoria de concreto, de longitud de 3 a 5 m, potencia de 6 a 9 HP</t>
  </si>
  <si>
    <t>C0010750</t>
  </si>
  <si>
    <t>Retrocargador, pala de 1,1 m3 de capacidad, profundidad de excavación de 4.400 mm y una altura de 5.680 mm</t>
  </si>
  <si>
    <t>C0010780</t>
  </si>
  <si>
    <t>Retroexcavadora de pivote central y desplazamiento lateral de mínimo 60 kw de potencia</t>
  </si>
  <si>
    <t>C0010822</t>
  </si>
  <si>
    <t>Retroexcavadora sobre llantas, motor 62HP, Profundidad de excavación de 5.41 metros</t>
  </si>
  <si>
    <t>C0010823</t>
  </si>
  <si>
    <t>Retroexcavadora sobre neumáticos de 85 kW, equipada con descabezador hidráulico para pilotes</t>
  </si>
  <si>
    <t>C0010790</t>
  </si>
  <si>
    <t>Retroexcavadora sobre oruga, potencia 158 kw, balde de 1.5 m3</t>
  </si>
  <si>
    <t>C0010810</t>
  </si>
  <si>
    <t>Retroexcavadora sobre orugas de profundidad de excavación mínima de 6,0 m, de 80 kw de potencia</t>
  </si>
  <si>
    <t>C0010765</t>
  </si>
  <si>
    <t>Retroexcavadora, potencia en el volante 78 HP 2200 rpm</t>
  </si>
  <si>
    <t>C0010840</t>
  </si>
  <si>
    <t>Ruteadora para asfalto, potencia mínima 15 kW</t>
  </si>
  <si>
    <t>C0010841</t>
  </si>
  <si>
    <t>Sensor de Impacto para prueba de integridad sobre pilotes tipo</t>
  </si>
  <si>
    <t>C0010845</t>
  </si>
  <si>
    <t>Shuttle buggy</t>
  </si>
  <si>
    <t>C0010847</t>
  </si>
  <si>
    <t>Silo para almacenamiento de concreto, capacidad 10 m3</t>
  </si>
  <si>
    <t>C0010854</t>
  </si>
  <si>
    <t>Taladro de 1/2", pulidora, lijadora y circular</t>
  </si>
  <si>
    <t>C0010855</t>
  </si>
  <si>
    <t>Taladro industrial (columna, de árbol o similares)</t>
  </si>
  <si>
    <t>C0010859</t>
  </si>
  <si>
    <t>Tara (Recebo, Agua, Etc.)</t>
  </si>
  <si>
    <t>C0010911</t>
  </si>
  <si>
    <t>Terminadora de asfalto (Finisher), potencia 130 HP, peso 15 ton.</t>
  </si>
  <si>
    <t>C0010910</t>
  </si>
  <si>
    <t>Terminadora de asfalto (Finisher), potencia en el volante 174 HP, R=20M3/H, velocidad de desplazamiento 114 m/min</t>
  </si>
  <si>
    <t>C0010920</t>
  </si>
  <si>
    <t>Vehículo delineador para aplicación de pintura con mínimo 2 boquillas (NTC 4744-2)</t>
  </si>
  <si>
    <t>C0010922</t>
  </si>
  <si>
    <t>Vibrador de concreto, potencia aproximada de 3 hp, mangueras de 4 a 6 metros</t>
  </si>
  <si>
    <t>C0010923</t>
  </si>
  <si>
    <t>Vibrocompactador, potencia 153 HP, peso 10 ton</t>
  </si>
  <si>
    <t>C0010180</t>
  </si>
  <si>
    <t>Vibrocompactador, tipo benitìn, de peso 700 kg a 1.5 toneladas</t>
  </si>
  <si>
    <t>C0010958</t>
  </si>
  <si>
    <t>Volqueta 14 m3</t>
  </si>
  <si>
    <t>C0010960</t>
  </si>
  <si>
    <t>Volqueta 6 m3</t>
  </si>
  <si>
    <t>C0010959</t>
  </si>
  <si>
    <t>Volqueta 7 m3</t>
  </si>
  <si>
    <t>C0011055</t>
  </si>
  <si>
    <t>Compresor portátil de 70 a 120 HP, con dos (2) martillos</t>
  </si>
  <si>
    <t>C001182</t>
  </si>
  <si>
    <t>Bomba de Achique 3 - 4 Hp (Electrobomba)</t>
  </si>
  <si>
    <t>C0011074</t>
  </si>
  <si>
    <t>Máquina de mortero celular, incluye mixers, bomba de inyección, compresor, etc.</t>
  </si>
  <si>
    <t>C0011076</t>
  </si>
  <si>
    <t>Maquina cosedora portatil para instalacion geosinteticos</t>
  </si>
  <si>
    <t>C0011077</t>
  </si>
  <si>
    <t>Formaleta metálica para megabolsas (4.25m de largo X 2.25m de ancho X 1.30m de alto)</t>
  </si>
  <si>
    <t>C0011085</t>
  </si>
  <si>
    <t>Grúa telescópica capacidad de elevación de 100Tn</t>
  </si>
  <si>
    <t>C0011078</t>
  </si>
  <si>
    <t>sistema Robot de pose (retro hidraulica de 12 ton + abrazadera )</t>
  </si>
  <si>
    <t>C0011086</t>
  </si>
  <si>
    <t>Sopladora</t>
  </si>
  <si>
    <t>C0011083</t>
  </si>
  <si>
    <t>Generador eléctrico (fuente del taladro)</t>
  </si>
  <si>
    <t>C0011075</t>
  </si>
  <si>
    <t>Hincador o martinete hidraulico 5-9 t para hinca de pilotes prefabricados montado sobre grua u oruga</t>
  </si>
  <si>
    <t>C0011087</t>
  </si>
  <si>
    <t xml:space="preserve">mini cargador </t>
  </si>
  <si>
    <t>C0011090</t>
  </si>
  <si>
    <t>carcamo 10 m3 de capacidad</t>
  </si>
  <si>
    <t>C0011088</t>
  </si>
  <si>
    <t>Planta electrica Motogenerador g.p. 100 kw</t>
  </si>
  <si>
    <t>C0011089</t>
  </si>
  <si>
    <t>Turbomezclador 3500-1200</t>
  </si>
  <si>
    <t>C0011091</t>
  </si>
  <si>
    <t xml:space="preserve">Equipo Nivel de precisión </t>
  </si>
  <si>
    <t>mes</t>
  </si>
  <si>
    <t>C0011093</t>
  </si>
  <si>
    <t xml:space="preserve">Estación Total con precisión angular </t>
  </si>
  <si>
    <t>MATERIALES 2026</t>
  </si>
  <si>
    <t>B0010045</t>
  </si>
  <si>
    <t>Abrasivo para sandblasting (arena sílica, de cuarzo y/o abrasivo sintético)</t>
  </si>
  <si>
    <t>B0020001</t>
  </si>
  <si>
    <t>Acero A-36 para estructura metálica</t>
  </si>
  <si>
    <t>B0020004</t>
  </si>
  <si>
    <t>Acero A-37</t>
  </si>
  <si>
    <t>B0020002</t>
  </si>
  <si>
    <t>Acero A-40</t>
  </si>
  <si>
    <t>B0020003</t>
  </si>
  <si>
    <t>Acero de refuerzo PDR-60, Fy: 4200 kg/cm2</t>
  </si>
  <si>
    <t>B0014905</t>
  </si>
  <si>
    <t>Adhesivo bituminoso para tacha</t>
  </si>
  <si>
    <t>B0014896</t>
  </si>
  <si>
    <t>Adhesivo epoxico para pega de concreto endurecido  y concreto fresco</t>
  </si>
  <si>
    <t>B003003</t>
  </si>
  <si>
    <t>Aditivo acelerante de fraguado para concreto hidraulico</t>
  </si>
  <si>
    <t>B0014899</t>
  </si>
  <si>
    <t>Aditivo acuoso acelerante de fraguado y resistencia del concreto</t>
  </si>
  <si>
    <t>B0030001</t>
  </si>
  <si>
    <t>Aditivo curador para pilotes</t>
  </si>
  <si>
    <t>B003004</t>
  </si>
  <si>
    <t xml:space="preserve">Aditivo inclusor de aire para concreto </t>
  </si>
  <si>
    <t>B003007</t>
  </si>
  <si>
    <t>Aditivo para modificar la reología</t>
  </si>
  <si>
    <t>B003009</t>
  </si>
  <si>
    <t>Aditivo retardante de fraguado</t>
  </si>
  <si>
    <t>B003010</t>
  </si>
  <si>
    <t>Aditivos mejoradores de adherencia</t>
  </si>
  <si>
    <t>B0043090</t>
  </si>
  <si>
    <t>Adoquín grama 20cm x 20cm e=8cm</t>
  </si>
  <si>
    <t>B0043080</t>
  </si>
  <si>
    <t>Adoquín rectangular biselado de 10cm x 20cm e=8cm</t>
  </si>
  <si>
    <t>m2</t>
  </si>
  <si>
    <t>B0053101</t>
  </si>
  <si>
    <t>Agregado fino para concreto (tamaño máximo 4,75mm - arena natural o trituración de roca, gravas, y/o escorias)</t>
  </si>
  <si>
    <t>m3</t>
  </si>
  <si>
    <t>B0053161</t>
  </si>
  <si>
    <t>Agregado fino para lechada asfáltica (trituración de piedra de cantera o grava natural - cantidad max de arena: 25% total de la mezcla de agregados)</t>
  </si>
  <si>
    <t>B0053192</t>
  </si>
  <si>
    <t>Agregado fino para mezcla asfáltica (arena de trituración de roca de cantera o de grava natural y arena natural - cantidad máxima de arena natural: 50% del agregado fino)</t>
  </si>
  <si>
    <t>B0053102</t>
  </si>
  <si>
    <t>Agregado fino tamaño No. 2 -  NTC 2240</t>
  </si>
  <si>
    <t>B0053103</t>
  </si>
  <si>
    <t>Agregado grueso (grava, grava triturada y/o roca triturada)</t>
  </si>
  <si>
    <t>B0053193</t>
  </si>
  <si>
    <t>Agregado grueso para mezcla asfáltica (trituración de roca y/o de grava)</t>
  </si>
  <si>
    <t>B0053100</t>
  </si>
  <si>
    <t>Agregado para concreto hidráulico</t>
  </si>
  <si>
    <t>B0053160</t>
  </si>
  <si>
    <t>Agregado para lechada asfáltica gradación tipo LA 10</t>
  </si>
  <si>
    <t>B0053150</t>
  </si>
  <si>
    <t>Agregado para lechada asfáltica gradación tipo LA 13</t>
  </si>
  <si>
    <t>B0053180</t>
  </si>
  <si>
    <t>Agregado para lechada asfáltica gradación tipo LA 3</t>
  </si>
  <si>
    <t>B0053170</t>
  </si>
  <si>
    <t>Agregado para lechada asfáltica gradación tipo LA 5</t>
  </si>
  <si>
    <t>B0053111</t>
  </si>
  <si>
    <t>Agregado para tratamiento superficial doble tipo TSD-10</t>
  </si>
  <si>
    <t>B0053112</t>
  </si>
  <si>
    <t>Agregado para tratamiento superficial doble tipo TSD-25</t>
  </si>
  <si>
    <t>B0053121</t>
  </si>
  <si>
    <t>Agregado para tratamiento superficial tipo TSS-13 / TSD-13</t>
  </si>
  <si>
    <t>B0053122</t>
  </si>
  <si>
    <t>Agregado para tratamiento superficial tipo TSS-19/TSD-19</t>
  </si>
  <si>
    <t>B0053194</t>
  </si>
  <si>
    <t>Agregado pétreo para mezcla asfáltica tipo MAF-19</t>
  </si>
  <si>
    <t>B0053195</t>
  </si>
  <si>
    <t>Agregado pétreo para mezcla asfáltica tipo MAF-25</t>
  </si>
  <si>
    <t>B0053196</t>
  </si>
  <si>
    <t>Agregado pétreo para mezcla asfáltica tipo MAF-38</t>
  </si>
  <si>
    <t>B0053197</t>
  </si>
  <si>
    <t>Agregado pétreo para mezcla asfáltica tipo MDF-19</t>
  </si>
  <si>
    <t>B0053198</t>
  </si>
  <si>
    <t>Agregado pétreo para mezcla asfáltica tipo MDF-25</t>
  </si>
  <si>
    <t>B0053199</t>
  </si>
  <si>
    <t>Agregado pétreo para mezcla asfáltica tipo MDF-38</t>
  </si>
  <si>
    <t>B0053191</t>
  </si>
  <si>
    <t>Agregado pétreo para triturar (crudo) para mezcla asfáltica</t>
  </si>
  <si>
    <t>B0063200</t>
  </si>
  <si>
    <t>Agua</t>
  </si>
  <si>
    <t>L</t>
  </si>
  <si>
    <t>B0073210</t>
  </si>
  <si>
    <t>Alambre de púa calibre 12 (350 m)</t>
  </si>
  <si>
    <t>B0073223</t>
  </si>
  <si>
    <t>Alambre dulce galvanizado calibre 9</t>
  </si>
  <si>
    <t>B0073211</t>
  </si>
  <si>
    <t>Alambre galvanizado aleación Zn-5A1-Mm y PVC</t>
  </si>
  <si>
    <t>B0073220</t>
  </si>
  <si>
    <t>Alambre galvanizado calibre 12</t>
  </si>
  <si>
    <t>B0073221</t>
  </si>
  <si>
    <t>Alambre galvanizado zinc y PVC</t>
  </si>
  <si>
    <t>B0073230</t>
  </si>
  <si>
    <t>Alambre negro para amarre calibre 18</t>
  </si>
  <si>
    <t>B031001</t>
  </si>
  <si>
    <t>Almohadillas de neopreno para puentes dureza 60 (35cmx45cmx5cm con laminas de 3mm)</t>
  </si>
  <si>
    <t>B031002</t>
  </si>
  <si>
    <t>Almohadillas simples de neopreno para apoyo de panel de concreto</t>
  </si>
  <si>
    <t>B026011</t>
  </si>
  <si>
    <t>Amortiguador de impacto (para defensas metálicas)</t>
  </si>
  <si>
    <t>B0113260</t>
  </si>
  <si>
    <t>Anclaje para fijación del manto de refuerzo de vegetacion.</t>
  </si>
  <si>
    <t>B0013770</t>
  </si>
  <si>
    <t>Anclajes o cuñas para el tensionamiento</t>
  </si>
  <si>
    <t>B0013270</t>
  </si>
  <si>
    <t>Anfo</t>
  </si>
  <si>
    <t>B0013280</t>
  </si>
  <si>
    <t>Angulo de 1-1/2" x 1/4" (cerramiento en malla)</t>
  </si>
  <si>
    <t>B031003</t>
  </si>
  <si>
    <t>Apoyo elástomérico para puentes tipo 3, reforzado con acero o tela, dureza 60. (alto: 25-35cm, lados: 35-70cm)</t>
  </si>
  <si>
    <t>B0303300</t>
  </si>
  <si>
    <t>Árbol tipo protector de 0.60 m (especie nativa)</t>
  </si>
  <si>
    <t>B0303310</t>
  </si>
  <si>
    <t>Árbol tipo paisajístico de 1.20m (especie nativa)</t>
  </si>
  <si>
    <t>B0093320</t>
  </si>
  <si>
    <t>Arena fina de rio para sello de juntas</t>
  </si>
  <si>
    <t>B009111</t>
  </si>
  <si>
    <t>Arena de trituración y/o arena natural</t>
  </si>
  <si>
    <t>B0093350</t>
  </si>
  <si>
    <t>Arena lavada</t>
  </si>
  <si>
    <t>B0093330</t>
  </si>
  <si>
    <t>Arena media de rio para capa de soporte</t>
  </si>
  <si>
    <t>B0013281</t>
  </si>
  <si>
    <t>Armadura de acero galvanizado A-663</t>
  </si>
  <si>
    <t>B008010</t>
  </si>
  <si>
    <t>Asfalto líquido MC 70</t>
  </si>
  <si>
    <t>gl</t>
  </si>
  <si>
    <t>B008011</t>
  </si>
  <si>
    <t>Asfalto líquido MC-30</t>
  </si>
  <si>
    <t>B008009</t>
  </si>
  <si>
    <t>Asfalto líquido RC 250</t>
  </si>
  <si>
    <t>B0010090</t>
  </si>
  <si>
    <t xml:space="preserve">Baño portátil sencillo </t>
  </si>
  <si>
    <t>B0013381</t>
  </si>
  <si>
    <t>Barras de amarre corrugadas fy= 420 MPa</t>
  </si>
  <si>
    <t>B0013380</t>
  </si>
  <si>
    <t>Barras de transferencia de carga (1'')</t>
  </si>
  <si>
    <t>B0013390</t>
  </si>
  <si>
    <t>Barras de unión de 1/2"</t>
  </si>
  <si>
    <t>B0010016</t>
  </si>
  <si>
    <t>Barrera tipo maletín plástico de 2,00x1,40x0,50 m</t>
  </si>
  <si>
    <t>B0013410</t>
  </si>
  <si>
    <t>Bentonita</t>
  </si>
  <si>
    <t>B0013430</t>
  </si>
  <si>
    <t>Bolsacreto de 1m3</t>
  </si>
  <si>
    <t>B0013437</t>
  </si>
  <si>
    <t>Bordillo o sardinel prefabricado en concreto de 21 MPa</t>
  </si>
  <si>
    <t>B0013438</t>
  </si>
  <si>
    <t>Bordillo prefabricado en concreto Ref.A80 NTC-4109, 0,20 x 0,35 x 0.80 m</t>
  </si>
  <si>
    <t>B0013436</t>
  </si>
  <si>
    <t>Bordillo prefabricado en concreto Ref.A85 NTC-4109, 0,20 x 0,35 x 0.80 m</t>
  </si>
  <si>
    <t>B0013432</t>
  </si>
  <si>
    <t>Botella de gas propano (40 lb) (5% de oxígeno)</t>
  </si>
  <si>
    <t>B0013434</t>
  </si>
  <si>
    <t>Botella de oxígeno (1800 lb)</t>
  </si>
  <si>
    <t>B0320001</t>
  </si>
  <si>
    <t>Cable de 1/2" (para anclajes)</t>
  </si>
  <si>
    <t>B0013451</t>
  </si>
  <si>
    <t>Cal hidratada</t>
  </si>
  <si>
    <t>B0013450</t>
  </si>
  <si>
    <t>Cal viva</t>
  </si>
  <si>
    <t>B0013460</t>
  </si>
  <si>
    <t>Camisa metálica para pilote calibre 36</t>
  </si>
  <si>
    <t>B0013461</t>
  </si>
  <si>
    <t>Camisa metalica para pilote D=1 m calibre 36</t>
  </si>
  <si>
    <t>B0010060</t>
  </si>
  <si>
    <t>Canal drenante prefabricado (polímeros) para aguas lluvias  (0.32x0.40x1.0m)</t>
  </si>
  <si>
    <t>B0010061</t>
  </si>
  <si>
    <t>Canal drenante prefabricado en concreto, para aguas lluvias C-32 (0.32x0.40x1.0m)</t>
  </si>
  <si>
    <t>B0010062</t>
  </si>
  <si>
    <t>Canal drenante prefabricado en concreto, para aguas lluvias C-45 (0.45x0.40x1.0m)</t>
  </si>
  <si>
    <t>B0013480</t>
  </si>
  <si>
    <t>Captafaro de cara rectangular o trapezoide en metal, plástico u otros. L1:15cm - L2:5.5cm - H:8cm</t>
  </si>
  <si>
    <t>B0013484</t>
  </si>
  <si>
    <t>Celda especial de carga Osterberg (prueba pilotes)</t>
  </si>
  <si>
    <t>B0103501</t>
  </si>
  <si>
    <t>Cemento Asfáltico de penetración 40-50</t>
  </si>
  <si>
    <t>B0103490</t>
  </si>
  <si>
    <t>Cemento Asfáltico de penetración 60-70</t>
  </si>
  <si>
    <t>B0103500</t>
  </si>
  <si>
    <t>Cemento Asfáltico de penetración 80-100</t>
  </si>
  <si>
    <t>B0103551</t>
  </si>
  <si>
    <t>Cemento asfáltico modificado con GCR tipo I</t>
  </si>
  <si>
    <t>B0103552</t>
  </si>
  <si>
    <t>Cemento asfáltico modificado con GCR tipo II</t>
  </si>
  <si>
    <t>B0103553</t>
  </si>
  <si>
    <t>Cemento asfáltico modificado con GCR tipo III</t>
  </si>
  <si>
    <t>B0103510</t>
  </si>
  <si>
    <t>Cemento asfáltico modificado con polímeros CAM-1 (tipo I)</t>
  </si>
  <si>
    <t>B0103520</t>
  </si>
  <si>
    <t>Cemento asfáltico modificado con polímeros CAM-2 (tipo II)</t>
  </si>
  <si>
    <t>B0103530</t>
  </si>
  <si>
    <t>Cemento asfáltico modificado con polímeros CAM-3 (tipo III)</t>
  </si>
  <si>
    <t>B0103540</t>
  </si>
  <si>
    <t>Cemento asfáltico modificado con polímeros CAM-4 (tipo IV)</t>
  </si>
  <si>
    <t>B0103550</t>
  </si>
  <si>
    <t>Cemento asfáltico modificado con polímeros CAM-5 (tipo V)</t>
  </si>
  <si>
    <t>B0103554</t>
  </si>
  <si>
    <t>Cemento asfáltico modificado con polímeros CAM-6 (tipo VI)</t>
  </si>
  <si>
    <t>B0103558</t>
  </si>
  <si>
    <t>Cemento hidráulico adicionado, ASTM C595 tipo IP</t>
  </si>
  <si>
    <t>B0103560</t>
  </si>
  <si>
    <t>Cemento hidráulico NTC 121 tipo ARS</t>
  </si>
  <si>
    <t>B0103561</t>
  </si>
  <si>
    <t>Cemento hidráulico NTC 121 tipo ART</t>
  </si>
  <si>
    <t>B0103563</t>
  </si>
  <si>
    <t>Cemento hidráulico NTC 121 tipo MRS</t>
  </si>
  <si>
    <t>B0103569</t>
  </si>
  <si>
    <t>Cemento hidráulico NTC 121 tipo UG</t>
  </si>
  <si>
    <t>B0103564</t>
  </si>
  <si>
    <t>Cemento portland ASTM C150 tipo I</t>
  </si>
  <si>
    <t>B0303570</t>
  </si>
  <si>
    <t>Cespedones</t>
  </si>
  <si>
    <t>B0013580</t>
  </si>
  <si>
    <t>Cicatrizante hormonal para remoción de especies vegetales</t>
  </si>
  <si>
    <t>B0013602</t>
  </si>
  <si>
    <t>Cinta de poliuretano para sello / empaque de juntas verticales entre páneles de concreto</t>
  </si>
  <si>
    <t>B0013590</t>
  </si>
  <si>
    <t>Cinta PVC 0,22 para sello de juntas</t>
  </si>
  <si>
    <t>B0013772</t>
  </si>
  <si>
    <t>Cloruro de calcio en esferas (Pellets) al 90%</t>
  </si>
  <si>
    <t>B0013771</t>
  </si>
  <si>
    <t>Cloruro de calcio en hojuelas (Flakes) al 77%</t>
  </si>
  <si>
    <t>B0014066</t>
  </si>
  <si>
    <t>Combustible ACPM</t>
  </si>
  <si>
    <t>B0133681</t>
  </si>
  <si>
    <t>Concreto hidráulico para pavimento MR-36 (3.5 MPa)</t>
  </si>
  <si>
    <t>B0133690</t>
  </si>
  <si>
    <t>Concreto hidráulico para pavimento MR-39 (3.8 MPa)</t>
  </si>
  <si>
    <t>B0133691</t>
  </si>
  <si>
    <t>Concreto hidráulico para pavimento MR-41 (4.0 MPa)</t>
  </si>
  <si>
    <t>B0133710</t>
  </si>
  <si>
    <t>Concreto hidráulico para pavimento MR-43 (4.2 MPa)</t>
  </si>
  <si>
    <t>B0133700</t>
  </si>
  <si>
    <t>Concreto hidráulico para pavimento MR-43 (4.2 MPa) - Fastrack: acelerado a 24 horas</t>
  </si>
  <si>
    <t>B0133720</t>
  </si>
  <si>
    <t>Concreto hidráulico para pavimento MR-50</t>
  </si>
  <si>
    <t>B0123660</t>
  </si>
  <si>
    <t>Concreto resistencia 14 MPa</t>
  </si>
  <si>
    <t>B0123650</t>
  </si>
  <si>
    <t>Concreto resistencia 21 MPa</t>
  </si>
  <si>
    <t>B0123620</t>
  </si>
  <si>
    <t>Concreto resistencia 28 MPa</t>
  </si>
  <si>
    <t>B0123640</t>
  </si>
  <si>
    <t>Concreto resistencia 32 MPa</t>
  </si>
  <si>
    <t>B0123630</t>
  </si>
  <si>
    <t>Concreto resistencia 35 MPa</t>
  </si>
  <si>
    <t>B0013730</t>
  </si>
  <si>
    <t>Cordón detonante</t>
  </si>
  <si>
    <t>B0013761</t>
  </si>
  <si>
    <t>Cuneta prefabricada de concreto perfil U y/o V NTC-4109 (0.20 x 0.30 x 1.0 m)</t>
  </si>
  <si>
    <t>B0013775</t>
  </si>
  <si>
    <t>Defensa de concreto prefabricada bidireccional de 0.80x1.50m</t>
  </si>
  <si>
    <t>B0013773</t>
  </si>
  <si>
    <t xml:space="preserve">Defensa metálica de 4,0 m galvanizada </t>
  </si>
  <si>
    <t>B0013774</t>
  </si>
  <si>
    <t>Defensa metálica galvanizada</t>
  </si>
  <si>
    <t>B0013780</t>
  </si>
  <si>
    <t>Delineador de corona (hito de arista) tipo: A en lámina galvanizada calibre 16 de 1.55x0.25 m con elementos retroreflectivo tipo III</t>
  </si>
  <si>
    <t>B0013782</t>
  </si>
  <si>
    <t>Delineador de corona (hito de arista) tipo: circular en lámina galvanizada calibre 16 de 1.55x0.25 m con elementos retroreflectivo tipo III</t>
  </si>
  <si>
    <t>B0013783</t>
  </si>
  <si>
    <t>Delineador de corona (hito de arista) tipo: rectangular en lámina galvanizada calibre 16 de 1.55x0.25 m con elementos retroreflectivo tipo III</t>
  </si>
  <si>
    <t>B0013784</t>
  </si>
  <si>
    <t>Delineador flexible de 1.20 m con elementos retroreflectivo tipo III</t>
  </si>
  <si>
    <t>B0013790</t>
  </si>
  <si>
    <t>Derecho de explotación y/o disposición de materiales</t>
  </si>
  <si>
    <t>B0013791</t>
  </si>
  <si>
    <t>Derechos de conformación y/o disposición de materiales sobrantes (Incluye todos los costos inherentes a las posibles obras requeridas en los sitios de disposición de sobrantes)</t>
  </si>
  <si>
    <t>B014001</t>
  </si>
  <si>
    <t>Disolvente para pintura (TINNER)</t>
  </si>
  <si>
    <t>B014002</t>
  </si>
  <si>
    <t>Disolvente para pintura de demarcacion vial (XILOL)</t>
  </si>
  <si>
    <t>B0013830</t>
  </si>
  <si>
    <t>Ductos para tensionamiento</t>
  </si>
  <si>
    <t>B0014895</t>
  </si>
  <si>
    <t>Emulsión acrílica para recubrimiento y protección de estructuras de concreto en microfisuras y agentes ambientales</t>
  </si>
  <si>
    <t>B0063290</t>
  </si>
  <si>
    <t>Emulsion acuosa de parafina para curado de concreto, que evite la pérdida prematura de humedad de concretos y morteros</t>
  </si>
  <si>
    <t>B020011</t>
  </si>
  <si>
    <t>Emulsión asfáltica CRL-40 (CRL-0)</t>
  </si>
  <si>
    <t>B020013</t>
  </si>
  <si>
    <t>Emulsión asfáltica CRL-57 (CRL-1)</t>
  </si>
  <si>
    <t>B020014</t>
  </si>
  <si>
    <t>Emulsión asfáltica CRL-57h (CRL-1h)</t>
  </si>
  <si>
    <t>B020005</t>
  </si>
  <si>
    <t>Emulsión asfáltica de rotura media (CRM-65)</t>
  </si>
  <si>
    <t>B020007</t>
  </si>
  <si>
    <t>Emulsión asfáltica CRR-60 (CRR-1)</t>
  </si>
  <si>
    <t>B020008</t>
  </si>
  <si>
    <t>Emulsión asfáltica CRR-65 (CRR-2)</t>
  </si>
  <si>
    <t>B020015</t>
  </si>
  <si>
    <t>Emulsión asfáltica de rotura lenta modificada con polímeros CRL-57hm (CRL-1hm)</t>
  </si>
  <si>
    <t>B020016</t>
  </si>
  <si>
    <t>Emulsión asfáltica de rotura media modificada con polímeros CRM-60m (CRM-m)</t>
  </si>
  <si>
    <t>B020006</t>
  </si>
  <si>
    <t>Emulsión asfáltica de rotura rápida modificada con polímeros CRR-60m (CRR-1m)</t>
  </si>
  <si>
    <t>B020009</t>
  </si>
  <si>
    <t>Emulsión asfáltica de rotura rápida modificada con polímeros CRR-65m (CRR-2m)</t>
  </si>
  <si>
    <t>B0014897</t>
  </si>
  <si>
    <t xml:space="preserve">Emulsión de resina  acrílica o mortero cementoso modificado con polímeros para el recubrimiento protector contra la oxidación de acero de refuerzo. </t>
  </si>
  <si>
    <t>B0014772</t>
  </si>
  <si>
    <t>Emulsión plastificante para adicionar al concreto con accion impermeabilizante</t>
  </si>
  <si>
    <t>B0013960</t>
  </si>
  <si>
    <t xml:space="preserve">Estacón en madera, diámetro mayor a 10 cm, L=2 m </t>
  </si>
  <si>
    <t>B0013971</t>
  </si>
  <si>
    <t>Estoperol en resina de 10 cm x 2.5 cm</t>
  </si>
  <si>
    <t>B0013970</t>
  </si>
  <si>
    <t>Estoperol en resina de 11 cm x 3 cm</t>
  </si>
  <si>
    <t>B0013980</t>
  </si>
  <si>
    <t>Explosivos 75% (INDUGEL)</t>
  </si>
  <si>
    <t>lb</t>
  </si>
  <si>
    <t>B0013991</t>
  </si>
  <si>
    <t>Fertilizante orgánico mineral</t>
  </si>
  <si>
    <t>B021000</t>
  </si>
  <si>
    <t>Formaleta de madera para concreto</t>
  </si>
  <si>
    <t>B021009</t>
  </si>
  <si>
    <t>Formaleta para cuneta y/o bordillo de concreto</t>
  </si>
  <si>
    <t>B021010</t>
  </si>
  <si>
    <t>Formaleta para gaviones</t>
  </si>
  <si>
    <t>B021005</t>
  </si>
  <si>
    <t>Formaleta para muros</t>
  </si>
  <si>
    <t>B0014040</t>
  </si>
  <si>
    <t>Fulminantes común, con tiempos de retardo de explosión para voladuras controladas</t>
  </si>
  <si>
    <t>B0014050</t>
  </si>
  <si>
    <t>Fundente</t>
  </si>
  <si>
    <t>B0014060</t>
  </si>
  <si>
    <t>Gas propano</t>
  </si>
  <si>
    <t>B0014065</t>
  </si>
  <si>
    <t>Gasolina corriente</t>
  </si>
  <si>
    <t>B0010050</t>
  </si>
  <si>
    <t xml:space="preserve">Geocelda para estabilización de suelos </t>
  </si>
  <si>
    <t>B028002</t>
  </si>
  <si>
    <t>Geodren planar diámetro 100 mm y h=0.50</t>
  </si>
  <si>
    <t>B028003</t>
  </si>
  <si>
    <t>Geodren planar diámetro  100 mm y h=1.00</t>
  </si>
  <si>
    <t>B028004</t>
  </si>
  <si>
    <t>Geodren planar diámetro  100 mm y h=2.00</t>
  </si>
  <si>
    <t>B0014112</t>
  </si>
  <si>
    <t>Geomalla biaxial de polipropileno con resistencia última a la tensión de 20 kN/m</t>
  </si>
  <si>
    <t>B0014113</t>
  </si>
  <si>
    <t>Geomalla biaxial de polipropileno con resistencia última a la tensión de 30 kN/m</t>
  </si>
  <si>
    <t>B0014114</t>
  </si>
  <si>
    <t>Geomalla biaxial para refuerzo de pavimentos asfálticos</t>
  </si>
  <si>
    <t>B026010</t>
  </si>
  <si>
    <t>Geomalla en fibra de vidrio</t>
  </si>
  <si>
    <t>B0264115</t>
  </si>
  <si>
    <t>Geomalla uniaxial de poliester de alta tenacidad con resistencia última a la tensión de 55 kN/m aproximadamente</t>
  </si>
  <si>
    <t>B0264116</t>
  </si>
  <si>
    <t>Geomalla uniaxial de poliéster de alta tenacidad con resistencia última a la tensión de 115 kN/m aproximadamente</t>
  </si>
  <si>
    <t>B025002</t>
  </si>
  <si>
    <t>Geotextil no tejido de polipoprileno con resistencia a la tensión Grab de 980 N, resistencia al punzonamiento de 2,8 kN y resistencia al rasgado trapezoidal de 350 N aproximadamente.</t>
  </si>
  <si>
    <t>B025008</t>
  </si>
  <si>
    <t>Geotextil no tejido para repavimentación con resistencia a la tensión Grab mínima de 450 N</t>
  </si>
  <si>
    <t>B025005</t>
  </si>
  <si>
    <t>Geotextil no tejido con resistencia a la tensión Grab de 700 N aproximadamente</t>
  </si>
  <si>
    <t>B025006</t>
  </si>
  <si>
    <t>Geotextil no tejido con resistencia a la tensión Grab de 720 N aproximadamente</t>
  </si>
  <si>
    <t>B025101</t>
  </si>
  <si>
    <t xml:space="preserve">Geotextil tejido de alto modulo con resistencia mínima a la rotura método Grab de 1400 N (MD) y 1500 N (TD) </t>
  </si>
  <si>
    <t>B025011</t>
  </si>
  <si>
    <t>Geotextil tejido con resistencia a la tensión Grab mínima de 1100 N</t>
  </si>
  <si>
    <t>B025001</t>
  </si>
  <si>
    <t>Geotextil tejido con resistencia a la tensión Grab mínima de 1400 N</t>
  </si>
  <si>
    <t>B025100</t>
  </si>
  <si>
    <t>Geotextil uniaxial con resistencia ultima a la tensión aproximada de MD de 170 Kn/m y TD de 50 kN/m.</t>
  </si>
  <si>
    <t>B0014180</t>
  </si>
  <si>
    <t>Grapas para poste de madera</t>
  </si>
  <si>
    <t>B0014184</t>
  </si>
  <si>
    <t>Grata de limpieza ondulada,  trenzada o torcida</t>
  </si>
  <si>
    <t>B0014181</t>
  </si>
  <si>
    <t>Gravilla para relleno de estructuras</t>
  </si>
  <si>
    <t>B0010030</t>
  </si>
  <si>
    <t>Hilo de poliéster o polipropileno para costura</t>
  </si>
  <si>
    <t>B0014192</t>
  </si>
  <si>
    <t>Impermeabilizante líquido acrílico y/o poliuretano para concreto</t>
  </si>
  <si>
    <t>B0014191</t>
  </si>
  <si>
    <t>Impermeabilización con membrana para concreto</t>
  </si>
  <si>
    <t>B0014190</t>
  </si>
  <si>
    <t xml:space="preserve">Imprimante y puente adhesivo epoxico </t>
  </si>
  <si>
    <t>B0010025</t>
  </si>
  <si>
    <t>Lámina HR calibre 36 de 4"x 8"</t>
  </si>
  <si>
    <t>B0014200</t>
  </si>
  <si>
    <t>Láminas impermeabilizantes de concreto con película asfáltica y polímeros de polipropileno</t>
  </si>
  <si>
    <t>B0014210</t>
  </si>
  <si>
    <t>Lechada para ductos (tensionamiento)</t>
  </si>
  <si>
    <t>B0014220</t>
  </si>
  <si>
    <t>Limpiador 1/4 de galón (anclajes)</t>
  </si>
  <si>
    <t>B0014230</t>
  </si>
  <si>
    <t>Listón en guadua para empradizar</t>
  </si>
  <si>
    <t>B0014228</t>
  </si>
  <si>
    <t>Listones o postes de madera para cerco de proteccion de árbol</t>
  </si>
  <si>
    <t>B0014229</t>
  </si>
  <si>
    <t>Listones o postes de madera para tutor de árbol (dimensiones)</t>
  </si>
  <si>
    <t>B033006</t>
  </si>
  <si>
    <t>Malla ciclónica para gaviones con zinc galvanizado y plastificada con PVC cal 12 (2m3)</t>
  </si>
  <si>
    <t>B033005</t>
  </si>
  <si>
    <t>Malla ciclónica para gaviones galvanizada aleación Zn-5A1-MM cal 12 (2m3)</t>
  </si>
  <si>
    <t>B033009</t>
  </si>
  <si>
    <t>Malla ciclónica para gaviones galvanizada aleación Zn-5A1-MM y plastificada con PVC cal 12 (2m3)</t>
  </si>
  <si>
    <t>B033010</t>
  </si>
  <si>
    <t>Malla electrosoldada de 5/16 e= 10 cm</t>
  </si>
  <si>
    <t>B033008</t>
  </si>
  <si>
    <t>Malla electrosoldada de 5/16 e= 15 cm</t>
  </si>
  <si>
    <t>B033001</t>
  </si>
  <si>
    <t>Malla eslabonada galvanizada calibre 12</t>
  </si>
  <si>
    <t>B033003</t>
  </si>
  <si>
    <t>Malla para colchogaviones, espesor 0,30m</t>
  </si>
  <si>
    <t>B033002</t>
  </si>
  <si>
    <t>Malla para gaviones clase 1 con zinc galvanizado (2m3)</t>
  </si>
  <si>
    <t>B033012</t>
  </si>
  <si>
    <t xml:space="preserve">Malla triple torsión </t>
  </si>
  <si>
    <t>B0014254</t>
  </si>
  <si>
    <t>Manguera de alta presión</t>
  </si>
  <si>
    <t>B0014260</t>
  </si>
  <si>
    <t>Manguera de polietileno de 3"</t>
  </si>
  <si>
    <t>B0014265</t>
  </si>
  <si>
    <t>Manto de refuerzo de vegetación - cesped tipo 5A, 5B y/o 5C</t>
  </si>
  <si>
    <t>B0014264</t>
  </si>
  <si>
    <t>Manto permanente para refuerzo de la vegetación (MRV) TIPO 5D</t>
  </si>
  <si>
    <t>B0014267</t>
  </si>
  <si>
    <t>Manto para control de erosión (MCE)</t>
  </si>
  <si>
    <t>B0014262</t>
  </si>
  <si>
    <t>Manto temporal para control de erocion (MCE) TIPO 2D</t>
  </si>
  <si>
    <t>B0014263</t>
  </si>
  <si>
    <t>Manto para control de erosión tipo 3B</t>
  </si>
  <si>
    <t>B0014261</t>
  </si>
  <si>
    <t>Manto para control de erosión tipo 4</t>
  </si>
  <si>
    <t>B0014266</t>
  </si>
  <si>
    <t xml:space="preserve">Manto permanente para refuerzo de la vegetación (TRM) </t>
  </si>
  <si>
    <t>B0014270</t>
  </si>
  <si>
    <t>Material de afirmado CBR ≥ 15%</t>
  </si>
  <si>
    <t>B0014301</t>
  </si>
  <si>
    <t>Material de base clase A (NT3) gradación fina BG 25</t>
  </si>
  <si>
    <t>B0014302</t>
  </si>
  <si>
    <t>Material de base clase A (NT3) gradación fina BG 38</t>
  </si>
  <si>
    <t>B0014303</t>
  </si>
  <si>
    <t>Material de base clase A (NT3) gradación gruesa BG 27</t>
  </si>
  <si>
    <t>B0014304</t>
  </si>
  <si>
    <t>Material de base clase A (NT3) gradación gruesa BG 40</t>
  </si>
  <si>
    <t>B0014305</t>
  </si>
  <si>
    <t>Material de base clase B (NT2) gradación fina BG 25</t>
  </si>
  <si>
    <t>B0014306</t>
  </si>
  <si>
    <t>Material de base clase B (NT2) gradación fina BG 38</t>
  </si>
  <si>
    <t>B0014307</t>
  </si>
  <si>
    <t>Material de base clase B (NT2) gradación gruesa BG 27</t>
  </si>
  <si>
    <t>B0014308</t>
  </si>
  <si>
    <t>Material de base clase B (NT2) gradación gruesa BG 40</t>
  </si>
  <si>
    <t>B0014309</t>
  </si>
  <si>
    <t>Material de base clase C (NT1) gradación fina BG 25</t>
  </si>
  <si>
    <t>B0014311</t>
  </si>
  <si>
    <t>Material de base clase C (NT1) gradación fina BG 38</t>
  </si>
  <si>
    <t>B0014312</t>
  </si>
  <si>
    <t>Material de base clase C (NT1) gradación gruesa BG 27</t>
  </si>
  <si>
    <t>B0014313</t>
  </si>
  <si>
    <t>Material de base clase C (NT1) gradación gruesa BG 40</t>
  </si>
  <si>
    <t>B0014314</t>
  </si>
  <si>
    <t>Material de base gradación BEE-25</t>
  </si>
  <si>
    <t>B0014315</t>
  </si>
  <si>
    <t>Material de base gradación BEE-38</t>
  </si>
  <si>
    <t>B0014316</t>
  </si>
  <si>
    <t>Material de base gradación BEE-5</t>
  </si>
  <si>
    <t>B0014373</t>
  </si>
  <si>
    <t>Material de recebo para relleno</t>
  </si>
  <si>
    <t>B0014374</t>
  </si>
  <si>
    <t>Material de relleno para bacheo tipo base y/o sub-base</t>
  </si>
  <si>
    <t>B0014375</t>
  </si>
  <si>
    <t>Material de relleno y oquedades para roca</t>
  </si>
  <si>
    <t>B0014341</t>
  </si>
  <si>
    <t>Material de sub- base clase A (NT3) gradación SBG-38</t>
  </si>
  <si>
    <t>B0014342</t>
  </si>
  <si>
    <t>Material de sub- base clase A (NT3) gradación SBG-50</t>
  </si>
  <si>
    <t>B0014343</t>
  </si>
  <si>
    <t>Material de sub- base clase B (NT2) gradación SBG-38</t>
  </si>
  <si>
    <t>B0014344</t>
  </si>
  <si>
    <t>Material de sub- base clase B (NT2) gradación SBG-50</t>
  </si>
  <si>
    <t>B0014345</t>
  </si>
  <si>
    <t>Material de sub- base clase C (NT1) gradación SBG-20</t>
  </si>
  <si>
    <t>B0014346</t>
  </si>
  <si>
    <t>Material de sub- base clase C (NT1) gradación SBG-38</t>
  </si>
  <si>
    <t>B0014347</t>
  </si>
  <si>
    <t>Material de sub- base clase C (NT1) gradación SBG-50</t>
  </si>
  <si>
    <t>B0014380</t>
  </si>
  <si>
    <t>Material drenante (3")</t>
  </si>
  <si>
    <t>B0014390</t>
  </si>
  <si>
    <t>Material filtrante  MF-150  de 6"</t>
  </si>
  <si>
    <t>B0014273</t>
  </si>
  <si>
    <t>Material fino o granular clase 1 para estabilizar con cemento</t>
  </si>
  <si>
    <t>B0014274</t>
  </si>
  <si>
    <t>Material fino o granular clase 2 (CBR &gt;= 10%) para estabilizar con cemento</t>
  </si>
  <si>
    <t>B0014400</t>
  </si>
  <si>
    <t>Material para pedraplén</t>
  </si>
  <si>
    <t>B0014405</t>
  </si>
  <si>
    <t>Material para sello de fisuras, grietas y juntas en pavimento asfaltico; compuesto por asfalto modificado con polímeros elastoméricos, que cumpla la norma ASTM D6690 y ASTM D5329.</t>
  </si>
  <si>
    <t>B0014410</t>
  </si>
  <si>
    <t>Material seleccionado para relleno</t>
  </si>
  <si>
    <t>B0014420</t>
  </si>
  <si>
    <t>Mecha Lenta</t>
  </si>
  <si>
    <t>B0014450</t>
  </si>
  <si>
    <t>Mezcla abierta en caliente tipo MAC‐50</t>
  </si>
  <si>
    <t>B0014440</t>
  </si>
  <si>
    <t>Mezcla abierta en caliente tipo MAC‐63</t>
  </si>
  <si>
    <t>B0014430</t>
  </si>
  <si>
    <t>Mezcla abierta en caliente tipo MAC‐75</t>
  </si>
  <si>
    <t>B0014461</t>
  </si>
  <si>
    <t>Mezcla abierta en frío MAF-19</t>
  </si>
  <si>
    <t>B0014542</t>
  </si>
  <si>
    <t>Mezcla abierta en frío MAF-25</t>
  </si>
  <si>
    <t>B0014469</t>
  </si>
  <si>
    <t>Mezcla abierta en frio MAF-38</t>
  </si>
  <si>
    <t>B0014505</t>
  </si>
  <si>
    <t>Mezcla asfáltica drenante</t>
  </si>
  <si>
    <t>B0014520</t>
  </si>
  <si>
    <t>Mezcla de alto modulo MAM-19</t>
  </si>
  <si>
    <t>B0014521</t>
  </si>
  <si>
    <t>Mezcla de alto modulo MAM-25</t>
  </si>
  <si>
    <t>B0014501</t>
  </si>
  <si>
    <t>Mezcla densa en caliente MDC-10</t>
  </si>
  <si>
    <t>B0014502</t>
  </si>
  <si>
    <t>Mezcla densa en caliente MDC-19</t>
  </si>
  <si>
    <t>B0014511</t>
  </si>
  <si>
    <t>Mezcla densa en caliente MDC-25</t>
  </si>
  <si>
    <t>B0014531</t>
  </si>
  <si>
    <t>Mezcla densa en frio MDF-19</t>
  </si>
  <si>
    <t>B0014541</t>
  </si>
  <si>
    <t>Mezcla densa en frio MDF-25</t>
  </si>
  <si>
    <t>B0014551</t>
  </si>
  <si>
    <t>Mezcla densa en frío MDF-38</t>
  </si>
  <si>
    <t>B0014570</t>
  </si>
  <si>
    <t xml:space="preserve">Mezcla discontinua en caliente tipo F‐10 </t>
  </si>
  <si>
    <t>B0014560</t>
  </si>
  <si>
    <t xml:space="preserve">Mezcla discontinua en caliente tipo F‐13 </t>
  </si>
  <si>
    <t>B0014590</t>
  </si>
  <si>
    <t>Mezcla discontinua en caliente tipo M‐10</t>
  </si>
  <si>
    <t>B0014580</t>
  </si>
  <si>
    <t>Mezcla discontinua en caliente tipo M‐13</t>
  </si>
  <si>
    <t>B0014601</t>
  </si>
  <si>
    <t>Mezcla fértil para taludes</t>
  </si>
  <si>
    <t>B0014600</t>
  </si>
  <si>
    <t>Mezcla gruesa en caliente MGC-25</t>
  </si>
  <si>
    <t>B0014599</t>
  </si>
  <si>
    <t>Mezcla gruesa en caliente MGC-38</t>
  </si>
  <si>
    <t>B0014421</t>
  </si>
  <si>
    <t>Mezcla semidensa en caliente MSC-19</t>
  </si>
  <si>
    <t>B0014422</t>
  </si>
  <si>
    <t>Mezcla semidensa en caliente MSC-25</t>
  </si>
  <si>
    <t>B0013940</t>
  </si>
  <si>
    <t xml:space="preserve">Microesferas reflectivas de vidrio </t>
  </si>
  <si>
    <t>B0014611</t>
  </si>
  <si>
    <t>Mortero 1:3 de recubrimiento</t>
  </si>
  <si>
    <t>B0014610</t>
  </si>
  <si>
    <t>Mortero 1:3 para juntas</t>
  </si>
  <si>
    <t>B0014612</t>
  </si>
  <si>
    <t>Mortero 1:4</t>
  </si>
  <si>
    <t>B0014898</t>
  </si>
  <si>
    <t>Mortero de cemento modificado para reparación de elementos estructurales de concreto</t>
  </si>
  <si>
    <t>B0014236</t>
  </si>
  <si>
    <t>Mortero de resistencia controlada (MCR)</t>
  </si>
  <si>
    <t>B0014237</t>
  </si>
  <si>
    <t>Mulch Orgánico</t>
  </si>
  <si>
    <t>B0014640</t>
  </si>
  <si>
    <t>Oxigeno industrial</t>
  </si>
  <si>
    <t>B0010015</t>
  </si>
  <si>
    <t>Paleta de pare y siga de 45 cm</t>
  </si>
  <si>
    <t>B0014650</t>
  </si>
  <si>
    <t>Paral en madera rolliza de 3" (tablestacados)</t>
  </si>
  <si>
    <t>B0014660</t>
  </si>
  <si>
    <t>Paral en madera rolliza de 5" y 4,5 m de longitud (tablestacados)</t>
  </si>
  <si>
    <t>B0014670</t>
  </si>
  <si>
    <t>Paral en madera rolliza de 6" y 5m de longitud (tablestacados)</t>
  </si>
  <si>
    <t>B0014690</t>
  </si>
  <si>
    <t>Pegante epóxico para tacha</t>
  </si>
  <si>
    <t>B0014700</t>
  </si>
  <si>
    <t>Piedra para concreto ciclópeo (rajón o canto rodado)</t>
  </si>
  <si>
    <t>B0014710</t>
  </si>
  <si>
    <t>Piedra para gaviónes (entre 80mm y 200mm)</t>
  </si>
  <si>
    <t>B0014735</t>
  </si>
  <si>
    <t>Pilote prefabricado en concreto de 28MPa de diámetro 0.40m</t>
  </si>
  <si>
    <t>B0014740</t>
  </si>
  <si>
    <t>Pintura acrílica pura para demarcacion vial.</t>
  </si>
  <si>
    <t>B0014750</t>
  </si>
  <si>
    <t>Pintura acrílica, esmalte o similar</t>
  </si>
  <si>
    <t>B0014760</t>
  </si>
  <si>
    <t>Pintura anticorrosiva</t>
  </si>
  <si>
    <t>B0014239</t>
  </si>
  <si>
    <t>Pintura Imprimante</t>
  </si>
  <si>
    <t>B0014790</t>
  </si>
  <si>
    <t xml:space="preserve">Poste de madera curada de 2.3m para cercas </t>
  </si>
  <si>
    <t>B0014800</t>
  </si>
  <si>
    <t>Poste para señal de tránsito en ángulo de hierro de 2" x 2" x 1/4" de 3.5m.</t>
  </si>
  <si>
    <t>B0014801</t>
  </si>
  <si>
    <t>Poste para señal de tránsito en ángulo de hierro de 2" x 2" x 1/8" de 3.5m.</t>
  </si>
  <si>
    <t>B0014820</t>
  </si>
  <si>
    <t>Postes de 1.20m de concreto reforzado de 21 MPa para cercas (segun especificaciones)</t>
  </si>
  <si>
    <t>B0014830</t>
  </si>
  <si>
    <t>Postes de fijacion galvanizado para defensa metálica (1,80m)</t>
  </si>
  <si>
    <t>B0014840</t>
  </si>
  <si>
    <t xml:space="preserve">Puntilla de acero estriada con cabeza de 1" </t>
  </si>
  <si>
    <t>B0014870</t>
  </si>
  <si>
    <t>Resina termoplástica para demarcación vial y tachas</t>
  </si>
  <si>
    <t>B0010001</t>
  </si>
  <si>
    <t xml:space="preserve">Rollo de cinta amarilla para señalización - 500m </t>
  </si>
  <si>
    <t>B0014875</t>
  </si>
  <si>
    <t>Rollo de tela verde para cerramiento - 100m</t>
  </si>
  <si>
    <t>B0014876</t>
  </si>
  <si>
    <t>Rollo de tela verde para cerramiento - 50m</t>
  </si>
  <si>
    <t>B0014880</t>
  </si>
  <si>
    <t>Salida en PVC D=2"</t>
  </si>
  <si>
    <t>B0014892</t>
  </si>
  <si>
    <t>Sección de tope de defensa metálica</t>
  </si>
  <si>
    <t>B0014890</t>
  </si>
  <si>
    <t>Sección final de defensa metálica</t>
  </si>
  <si>
    <t>B0013601</t>
  </si>
  <si>
    <t>Sello de poliuretano en cinta para juntas en pavimentos de concreto hidraulico.</t>
  </si>
  <si>
    <t>B0014900</t>
  </si>
  <si>
    <t>Sello de silicona o sellador autonivelante</t>
  </si>
  <si>
    <t>B0014910</t>
  </si>
  <si>
    <t>Semillas para empradizar</t>
  </si>
  <si>
    <t>B0014921</t>
  </si>
  <si>
    <t>Señal informativa (SI-05 y SI-06) tablero en lámina galvanizada calibre 20, retroreflectivo tipo IX.</t>
  </si>
  <si>
    <t>B0014922</t>
  </si>
  <si>
    <t>Señal informativa elevada (SI-05 y SI-06) tablero en lámina galvanizada calibre 22, retroreflectivo tipo IX.</t>
  </si>
  <si>
    <t>B0014923</t>
  </si>
  <si>
    <t>Señal informativa turística ST rectangular y/o en forma de flecha. Tablero en lámina galvanizada; calibre 22, reflectivo tipo IX.</t>
  </si>
  <si>
    <t>B0014960</t>
  </si>
  <si>
    <t>Señal preventiva delineador de curva horizontal SP-75.Tablero en láminada galvanizada de 75x60cm, calibre 16, reflectivo tipo IX.</t>
  </si>
  <si>
    <t>B0014965</t>
  </si>
  <si>
    <t>Señal SI-04 (Poste de referencia). Tablero en lámina galvanizada de 1m ó 1,25m x 0,45m; calibre 20, reflectivo tipo IX.</t>
  </si>
  <si>
    <t>B0014966</t>
  </si>
  <si>
    <t>Señal SI-04 (Poste de referencia). Tablero en lámina galvanizado de 1,25m x 0,45m; calibre 20, reflectivo tipo IX.</t>
  </si>
  <si>
    <t>B0014950</t>
  </si>
  <si>
    <t>Señal SP-54 tablero en lámina galvanizada de 1,70m x 0,25m, calibre 16, retrorreflectiva tipo IX.</t>
  </si>
  <si>
    <t>B0014930</t>
  </si>
  <si>
    <t>Señal SR, SP y/o SI, tablero en lámina galvanizada de 75x75 cm, calibre 16, retrorreflectiva tipo IX.</t>
  </si>
  <si>
    <t>B0014920</t>
  </si>
  <si>
    <t>Señal SR, SP y/o SI, tablero en lámina galvanizada de 90x90 cm, calibre 16, retrorreflectiva tipo IX.</t>
  </si>
  <si>
    <t>B0014980</t>
  </si>
  <si>
    <t>Señal temporal preventiva SP en tablero de lámina galvanizada calibre 16, reflectiva tipo IX.</t>
  </si>
  <si>
    <t>B0014981</t>
  </si>
  <si>
    <t xml:space="preserve">Señalizador vial tubular en PVC para señalización provisional de obra </t>
  </si>
  <si>
    <t>B0014982</t>
  </si>
  <si>
    <t xml:space="preserve">Señalizador vial tubular en PVC, base apernada </t>
  </si>
  <si>
    <t>B021008</t>
  </si>
  <si>
    <t>Sistema con sello para juntas de dilatación y compresión en puentes (BEJS)</t>
  </si>
  <si>
    <t>B0015000</t>
  </si>
  <si>
    <t>Soldadura 6013 de 1/8</t>
  </si>
  <si>
    <t>B0015010</t>
  </si>
  <si>
    <t>Soldadura 7018</t>
  </si>
  <si>
    <t>B0015020</t>
  </si>
  <si>
    <t>Soldadura en PVC 1/8 de galón (anclajes)</t>
  </si>
  <si>
    <t>B0015030</t>
  </si>
  <si>
    <t>Soldadura L-70</t>
  </si>
  <si>
    <t>B0015071</t>
  </si>
  <si>
    <t>Tablestaca de madera aserrada (0.25x0.03x3m)</t>
  </si>
  <si>
    <t>B0015060</t>
  </si>
  <si>
    <t>Tablestaca en madera aserrada (0.25x0.05x3m)</t>
  </si>
  <si>
    <t>B0015080</t>
  </si>
  <si>
    <t>Tablestaca metálica - riel de acero grado 36</t>
  </si>
  <si>
    <t>B0015090</t>
  </si>
  <si>
    <t>Tacha retrorreflectiva bidireccional amarilla y/o blanca (área minima retrorreflectante 6cm2)</t>
  </si>
  <si>
    <t>B0015091</t>
  </si>
  <si>
    <t>Tacha retrorreflectiva unidireccional amarilla y/o blanca (área mínima retrorreflectante 6cm2)</t>
  </si>
  <si>
    <t>B0015100</t>
  </si>
  <si>
    <t>Tachón en resina de 25x15x6 cm</t>
  </si>
  <si>
    <t>B0015105</t>
  </si>
  <si>
    <t>Tanque de agua 1000 L</t>
  </si>
  <si>
    <t>B0015106</t>
  </si>
  <si>
    <t>Tanque de agua 2000 L</t>
  </si>
  <si>
    <t>B0015110</t>
  </si>
  <si>
    <t>Tapón en PVC RD21 de 1"  (para anclaje)</t>
  </si>
  <si>
    <t>B0013740</t>
  </si>
  <si>
    <t>Tela de fique o similar</t>
  </si>
  <si>
    <t>B0013745</t>
  </si>
  <si>
    <t>Textil de tejido abierto (TTA)</t>
  </si>
  <si>
    <t>B0015130</t>
  </si>
  <si>
    <t>Tierra abonada y/o orgánica</t>
  </si>
  <si>
    <t>B0015141</t>
  </si>
  <si>
    <t>Tornillos de unión de D= 12 mm</t>
  </si>
  <si>
    <t>B0015150</t>
  </si>
  <si>
    <t>Torón de tensionamiento 1/2" o 5/8"</t>
  </si>
  <si>
    <t>B0015164</t>
  </si>
  <si>
    <t>Transductores electrónicos medidores de deformación/desplazamiento (incluye cables, protección contra el concreto y panel de lectura)</t>
  </si>
  <si>
    <t>B0015166</t>
  </si>
  <si>
    <t>Transductores mecánicos  medidores de deformación/desplazamiento (incluye cables, protección contra el concreto y panel de lectura)</t>
  </si>
  <si>
    <t>B0015350</t>
  </si>
  <si>
    <t>Triturado tamaño 1/2''</t>
  </si>
  <si>
    <t>B0015170</t>
  </si>
  <si>
    <t>Trompetas de 12 torones (tensionamiento)</t>
  </si>
  <si>
    <t>B0015360</t>
  </si>
  <si>
    <t>Tubería de lámina corrugada de acero con recubrimiento bituminoso helicoidal tipo B – AASHTO M 190 calibre 12 y diámetro 600mm</t>
  </si>
  <si>
    <t>B0015300</t>
  </si>
  <si>
    <t>Tubería de lámina corrugada de acero galvanizado helicoidal tipo I y/o II – ASTM A 760 calibre 12 y diámetro 600mm</t>
  </si>
  <si>
    <t>B0015233</t>
  </si>
  <si>
    <t>Tubería de PVC alcantarillado diametro= 36" / 900mm  (Norma NTC-5055)</t>
  </si>
  <si>
    <t>B0015304</t>
  </si>
  <si>
    <t>Tubería metálica de alta resistencia con límite elástico mínimo de 700 MPa</t>
  </si>
  <si>
    <t>B0015200</t>
  </si>
  <si>
    <t>Tubería Perforada en PVC de 2"</t>
  </si>
  <si>
    <t>B0015231</t>
  </si>
  <si>
    <t>Tubería Pvc Alcantarillado D= 24"</t>
  </si>
  <si>
    <t>B0015232</t>
  </si>
  <si>
    <t>Tubería Pvc Alcantarillado D= 36"</t>
  </si>
  <si>
    <t>B0015220</t>
  </si>
  <si>
    <t>Tubería PVC de 1" (para escamas en concreto)</t>
  </si>
  <si>
    <t>B0015210</t>
  </si>
  <si>
    <t>Tubería PVC RD21 de 1" (para anclajes)</t>
  </si>
  <si>
    <t>B0015251</t>
  </si>
  <si>
    <t>Tubo concreto reforzado 600mm (clase II)</t>
  </si>
  <si>
    <t>B0015250</t>
  </si>
  <si>
    <t>Tubo concreto reforzado 900mm (clase II)</t>
  </si>
  <si>
    <t>B0015240</t>
  </si>
  <si>
    <t>Tubo concreto reforzado 900mm (clase III)</t>
  </si>
  <si>
    <t>B0015260</t>
  </si>
  <si>
    <t>Tubo concreto simple clase II de 450 mm</t>
  </si>
  <si>
    <t>B0015270</t>
  </si>
  <si>
    <t>Tubo concreto simple clase II de 500 mm</t>
  </si>
  <si>
    <t>B0015281</t>
  </si>
  <si>
    <t>Tubo concreto simple clase III de 500 mm</t>
  </si>
  <si>
    <t>B0015280</t>
  </si>
  <si>
    <t>Tubo concreto simple clase III de 600 mm</t>
  </si>
  <si>
    <t>B0015320</t>
  </si>
  <si>
    <t>Unión en PVC RD21 de 1" (para anclajes)</t>
  </si>
  <si>
    <t>B0015334</t>
  </si>
  <si>
    <t>Uniones metálicas de alta resistencia para tubería, con límite elástico mínimo de 700 MPa</t>
  </si>
  <si>
    <t>B0015361</t>
  </si>
  <si>
    <t>Varilla 5/8</t>
  </si>
  <si>
    <t>B0014701</t>
  </si>
  <si>
    <t>Varilla corrugada  No. 6</t>
  </si>
  <si>
    <t>B0015364</t>
  </si>
  <si>
    <t>Varilla de acero corrugada  1/2"</t>
  </si>
  <si>
    <t>B0015363</t>
  </si>
  <si>
    <t>Varilla de acero corrugada  3/8"</t>
  </si>
  <si>
    <t>B0015368</t>
  </si>
  <si>
    <t>Varilla de acero corrugada  No. 10</t>
  </si>
  <si>
    <t>B0015369</t>
  </si>
  <si>
    <t>Varilla de acero corrugada  No. 12</t>
  </si>
  <si>
    <t>B0015365</t>
  </si>
  <si>
    <t>Varilla de acero corrugada  No. 5</t>
  </si>
  <si>
    <t>B0015366</t>
  </si>
  <si>
    <t>Varilla de acero corrugada  No. 6</t>
  </si>
  <si>
    <t>B0015367</t>
  </si>
  <si>
    <t>Varilla de acero corrugada  No. 8</t>
  </si>
  <si>
    <t>B0033075</t>
  </si>
  <si>
    <t>Producto químico tipo 1 - incluyendo agua, (la elección del estabilizante y su cantidad dependerá del diseño).</t>
  </si>
  <si>
    <t>B0033076</t>
  </si>
  <si>
    <t>Producto químico tipo 2.1 - incluyendo agua, (la elección del estabilizante y su cantidad dependerá del diseño).</t>
  </si>
  <si>
    <t>Kg</t>
  </si>
  <si>
    <t>B0033077</t>
  </si>
  <si>
    <t>Producto químico tipo 2.2 - incluyendo agua, (la elección del estabilizante y su cantidad dependerá del diseño).</t>
  </si>
  <si>
    <t>B0033078</t>
  </si>
  <si>
    <t>Producto químico tipo 3.1 - incluyendo agua, (la elección del estabilizante y su cantidad dependerá del diseño).</t>
  </si>
  <si>
    <t>B0033079</t>
  </si>
  <si>
    <t>Producto químico tipo 3.2 (relacionados con nanotecnología) - incluyendo agua, (la elección del estabilizante y su cantidad dependerá del diseño).</t>
  </si>
  <si>
    <t>B0033080</t>
  </si>
  <si>
    <t>Producto químico tipo 3.3 - incluyendo agua, (la elección del estabilizante y su cantidad dependerá del diseño).</t>
  </si>
  <si>
    <t>B0033081</t>
  </si>
  <si>
    <t>Producto químico tipo 3.4 (relacionados con polímeros) - no incluye agua, (la elección del estabilizante y su cantidad dependerá del diseño).</t>
  </si>
  <si>
    <t>B0033082</t>
  </si>
  <si>
    <t>Producto químico tipo 4.1 - incluyendo agua, (la elección del estabilizante y su cantidad dependerá del diseño).</t>
  </si>
  <si>
    <t>B0033083</t>
  </si>
  <si>
    <t>Producto químico tipo 4.2 - incluyendo agua, (la elección del estabilizante y su cantidad dependerá del diseño).</t>
  </si>
  <si>
    <t>B0033056</t>
  </si>
  <si>
    <t>B0033057</t>
  </si>
  <si>
    <t xml:space="preserve">insecticida(s) orgánico(s) para protección vegetal  </t>
  </si>
  <si>
    <t>B0033043</t>
  </si>
  <si>
    <t>Agente espumígeno para concreto celular - Isocem S/L</t>
  </si>
  <si>
    <t xml:space="preserve"> B0033044</t>
  </si>
  <si>
    <t>Megabolsa de 4,25m x 2,28m x 1,45m de capacidad máxima de 14m3 (incluye hilo de alta tenacidad para sellado)</t>
  </si>
  <si>
    <t>B0033046</t>
  </si>
  <si>
    <t>Piezas de connexion metalicas galvanizadas entre placas</t>
  </si>
  <si>
    <t>B0033047</t>
  </si>
  <si>
    <t>Dispositivo de de connexion al cabeza del anclaje Dn1' pasivo scello continuo</t>
  </si>
  <si>
    <t>B0033048</t>
  </si>
  <si>
    <t>Tacha reflectiva con espigo tipo A (bidirecional de 1 solo color)</t>
  </si>
  <si>
    <t>B0033049</t>
  </si>
  <si>
    <t>Tacha electrónica solar monocromática autónoma - unidireccional</t>
  </si>
  <si>
    <t>B0033088</t>
  </si>
  <si>
    <t>Tacha electrónica solar monocromática autónoma - bidireccional</t>
  </si>
  <si>
    <t>B0033050</t>
  </si>
  <si>
    <t>Tacha electrónica solar monocromática autónoma - bidireccional de 2 colores</t>
  </si>
  <si>
    <t>B0033089</t>
  </si>
  <si>
    <t>Tacha electrónica solar monocromática sincronizable - unidireccional</t>
  </si>
  <si>
    <t>B0033051</t>
  </si>
  <si>
    <t>Tacha electrónica solar monocromática sincronizable - bidireccional</t>
  </si>
  <si>
    <t>B0033063</t>
  </si>
  <si>
    <t>Tacha electrónica solar monocromática sincronizable - bidireccional de 2 colores</t>
  </si>
  <si>
    <t>B0033065</t>
  </si>
  <si>
    <t>Tacha electrónica solar LED RGB full color sincronizable con semáforo</t>
  </si>
  <si>
    <t>B0033067</t>
  </si>
  <si>
    <t>Tacha electrónica solar LED RGB full color sincronizable con radar de velocidad para intersecciones con alto riesgo de accidente</t>
  </si>
  <si>
    <t xml:space="preserve">B0033072 </t>
  </si>
  <si>
    <t>Tacha electrónica solar LED RGB full color sincronizable con radar de velocidad y contador y clasificador vehicular</t>
  </si>
  <si>
    <t xml:space="preserve">B0033061 </t>
  </si>
  <si>
    <t xml:space="preserve">Hilo polyester para maquina cerradora de sacos (rollo 2500m)						</t>
  </si>
  <si>
    <t xml:space="preserve">B0033064 </t>
  </si>
  <si>
    <t xml:space="preserve">Inmunizante y preservante de madera						</t>
  </si>
  <si>
    <t>B0033059</t>
  </si>
  <si>
    <t xml:space="preserve">Biorollo en material de tejido retractil HDPE+UV fotodegradable de diametro aproximado de  18cm.(Incluye Geocable para sujeción)						</t>
  </si>
  <si>
    <t>B0033066</t>
  </si>
  <si>
    <t xml:space="preserve">Geotextil tejido de alto modulo con resistencia mínima a la rotura método Grab de 1870 N (MD) y 1860 N (TD) 					</t>
  </si>
  <si>
    <t xml:space="preserve">B0033069 
</t>
  </si>
  <si>
    <t>Geobiomalla para control de erosión en taludes en tejido retractil 3D multifilamento HDPE+UV fotodegradable</t>
  </si>
  <si>
    <t>B0033090</t>
  </si>
  <si>
    <t>Hidroretenedores</t>
  </si>
  <si>
    <t xml:space="preserve">B0033062 
</t>
  </si>
  <si>
    <t>Cable de fibras multifilamento de poliéster de alta tenacidad, resistente a rayos UV y abrasión en cuerpos de agua</t>
  </si>
  <si>
    <t>B0033070</t>
  </si>
  <si>
    <t>Anclaje reforzado L= 1m (incluye pata de ancla, cable de 1/8" y prensa metálica, carga maxima 500kg)</t>
  </si>
  <si>
    <t xml:space="preserve">B0033071 
</t>
  </si>
  <si>
    <t>Geomalla biaxial de polipropileno con resistencia última a la tensión de 50 kN/m</t>
  </si>
  <si>
    <t xml:space="preserve">B0033073 </t>
  </si>
  <si>
    <t xml:space="preserve">Hidrosiembra para mantenimiento						</t>
  </si>
  <si>
    <t xml:space="preserve">B0033055 </t>
  </si>
  <si>
    <t xml:space="preserve">Malla tipo gallenero </t>
  </si>
  <si>
    <t xml:space="preserve">B0033052 
</t>
  </si>
  <si>
    <t xml:space="preserve">Poste de PVC cerca agujeros 4"   (2.1 m)						</t>
  </si>
  <si>
    <t xml:space="preserve">B0033053 
</t>
  </si>
  <si>
    <t xml:space="preserve">Tapa poste						</t>
  </si>
  <si>
    <t xml:space="preserve">B0033054 
</t>
  </si>
  <si>
    <t xml:space="preserve">Pie de amigo (1.5 m)						</t>
  </si>
  <si>
    <t>B0033045</t>
  </si>
  <si>
    <t>Placa de concreto C30/37 y aceros de refuerzo  - 3m² - Ts=170 Kn</t>
  </si>
  <si>
    <t>B0033074</t>
  </si>
  <si>
    <t>Sistema de barrera de rodillos (incluye postes, carril, rodillos absorbentes de impacto y pernos y tuercas)</t>
  </si>
  <si>
    <t xml:space="preserve">B0033058 </t>
  </si>
  <si>
    <t>Especie baja, rastrera o de cobertura, nativa de la zona para revegetalización</t>
  </si>
  <si>
    <t>B0033084</t>
  </si>
  <si>
    <t>Producto químico tipo 5.1 - incluyendo agua, (la elección del estabilizante y su cantidad dependerá del diseño).</t>
  </si>
  <si>
    <t>B0033085</t>
  </si>
  <si>
    <t>Producto químico tipo 5.2 - incluyendo agua, (la elección del estabilizante y su cantidad dependerá del diseño).</t>
  </si>
  <si>
    <t>B0033086</t>
  </si>
  <si>
    <t>Producto químico tipo 5.3 - incluyendo agua, (la elección del estabilizante y su cantidad dependerá del diseño).</t>
  </si>
  <si>
    <t>B0033087</t>
  </si>
  <si>
    <t>Producto químico tipo 5.4 - incluyendo agua, (la elección del estabilizante y su cantidad dependerá del diseño).</t>
  </si>
  <si>
    <t>B0033033</t>
  </si>
  <si>
    <t>Subbase granular con agregado siderurgico - clase A, gradación SBG-50</t>
  </si>
  <si>
    <t>B0033034</t>
  </si>
  <si>
    <t xml:space="preserve">Subbase granular con agregado siderúrgico - clase B, gradación SBG-50     </t>
  </si>
  <si>
    <t>B0033035</t>
  </si>
  <si>
    <t>Subbase granular con agregado siderúrgico - clase B, gradación SBD-38</t>
  </si>
  <si>
    <t>B0033036</t>
  </si>
  <si>
    <t>Subbase granular con agregado siderúrgico - clase C, gradación SBG-50</t>
  </si>
  <si>
    <t>B0033037</t>
  </si>
  <si>
    <t>Subbase granular con agregado siderúrgico - clase C, gradación SBD-38</t>
  </si>
  <si>
    <t>B0033038</t>
  </si>
  <si>
    <t xml:space="preserve">Fibras de aramida y poliolefina						</t>
  </si>
  <si>
    <t>B0033039</t>
  </si>
  <si>
    <t>Mezcla asfáltica prefabricada almacenada en frío para parcheo tipo MP-25</t>
  </si>
  <si>
    <t>B0033040</t>
  </si>
  <si>
    <t>Mezcla asfáltica prefabricada almacenada en frío para parcheo tipo MP-19</t>
  </si>
  <si>
    <t>B0033041</t>
  </si>
  <si>
    <t>Mezcla asfáltica prefabricada almacenada en frío para parcheo tipo MP-12</t>
  </si>
  <si>
    <t xml:space="preserve">B0033032 </t>
  </si>
  <si>
    <t>Mezcla asfáltica natural</t>
  </si>
  <si>
    <t xml:space="preserve">B0033042 </t>
  </si>
  <si>
    <t>Grano de Caucho Reciclado (GCR)</t>
  </si>
  <si>
    <t>B0033096</t>
  </si>
  <si>
    <t>Agregado pétreo para mezcla asfaltica (procesado)</t>
  </si>
  <si>
    <t>B0033091</t>
  </si>
  <si>
    <t>Prueba dinamica de capapcidad de carga para pilotes (PDA)</t>
  </si>
  <si>
    <t>B0033092</t>
  </si>
  <si>
    <t>Prueba tipo de baja deformacion por impacto PIT</t>
  </si>
  <si>
    <t>B0033093</t>
  </si>
  <si>
    <t>Ensayo crosshole en pilotes diametro entre 0,7m y 0,8m con 3 tubos</t>
  </si>
  <si>
    <t>B0033094</t>
  </si>
  <si>
    <t>Ensayos crosshole en pilotes diametro entre 1,1m y 1,4m con 4 tubos</t>
  </si>
  <si>
    <t>B0033095</t>
  </si>
  <si>
    <t>Ensayos crosshole en pilotes diametro 1,5m con 5 tubos</t>
  </si>
  <si>
    <t>B0033097</t>
  </si>
  <si>
    <t xml:space="preserve">Saco de fique de 1,00m x 0,70m </t>
  </si>
  <si>
    <t>B0033098</t>
  </si>
  <si>
    <t xml:space="preserve">Manto permanente para refuerzo de la vegetación (MRV) TIPO 5E </t>
  </si>
  <si>
    <t>B0033102</t>
  </si>
  <si>
    <t>Manto permanente para refuerzo de la vegetación (MRV) TIPO 5F</t>
  </si>
  <si>
    <t>B0033100</t>
  </si>
  <si>
    <t>Grapas CON VARILLA DE 3/8" Long 60 cm</t>
  </si>
  <si>
    <t>B0033101</t>
  </si>
  <si>
    <t>Anclaje de percusion con plato de carga para fijación del para refuerzo de la vegetación (MRV) TIPO 5D</t>
  </si>
  <si>
    <t>B0033099</t>
  </si>
  <si>
    <t>Anclaje de percusion con plato de carga para fijación del para refuerzo de la vegetación (MRV) TIPO 5E</t>
  </si>
  <si>
    <t>B0033103</t>
  </si>
  <si>
    <t>Anclaje de percusion con plato de carga para fijación del para refuerzo de la vegetación (MRV) TIPO 5F</t>
  </si>
  <si>
    <t>B0033105</t>
  </si>
  <si>
    <t>Manto temporal para control de erocion (MCE) TIPO 1A</t>
  </si>
  <si>
    <t>B0033106</t>
  </si>
  <si>
    <t>Manto temporal para control de erocion (MCE) TIPO 1B</t>
  </si>
  <si>
    <t>B0033107</t>
  </si>
  <si>
    <t>Manto temporal para control de erocion (MCE) TIPO 2A</t>
  </si>
  <si>
    <t>B0033108</t>
  </si>
  <si>
    <t>Manto temporal para control de erocion (MCE) TIPO 2B</t>
  </si>
  <si>
    <t>B0033109</t>
  </si>
  <si>
    <t>Manto temporal para control de erocion (MCE) TIPO 2C</t>
  </si>
  <si>
    <t>B0033120</t>
  </si>
  <si>
    <t>Tacha reflectiva con espigo metalico acorde a la NTC4745 - capacidad de compresión de 18 Ton</t>
  </si>
  <si>
    <t>und</t>
  </si>
  <si>
    <t>B0033143</t>
  </si>
  <si>
    <t>Manto de refuerzo de vegetación (MRV) tipo 5F</t>
  </si>
  <si>
    <t>B0033154</t>
  </si>
  <si>
    <t>Producto quimico Aceites sulfonados tipo 5.2 - no incluye agua (la elección del estabilizante y su cantidad dependera del diseño).</t>
  </si>
  <si>
    <t>KG</t>
  </si>
  <si>
    <t>B0033155</t>
  </si>
  <si>
    <t>Tubería de lámina corrugada de acero galvanizado – ASTM A 760 calibre 12 y diámetro 3353mm</t>
  </si>
  <si>
    <t>B0033156</t>
  </si>
  <si>
    <t>Tubería de lámina corrugada de acero galvanizado  – ASTM A 761 calibre 10 y diámetro 4190mm</t>
  </si>
  <si>
    <t>B0033157</t>
  </si>
  <si>
    <t>Tubería de lámina corrugada de acero galvanizado  – ASTM A 761 calibre 10 y diámetro 4967mm</t>
  </si>
  <si>
    <t>B0033158</t>
  </si>
  <si>
    <t>Tubería de lámina corrugada de acero galvanizado – ASTM A 761 calibre 7 y diámetro 5744mm</t>
  </si>
  <si>
    <t>B0033160</t>
  </si>
  <si>
    <t>Tubería de lámina corrugada de acero galvanizado  – ASTM A 761 calibre 3 y diámetro 6520mm</t>
  </si>
  <si>
    <t>B0033174</t>
  </si>
  <si>
    <t xml:space="preserve">Producto quimico sales inorganicas tipo 4,2 NO incluye agua, (la eleccion del estabilizante y su cantidad dependera del diseño) </t>
  </si>
  <si>
    <t>B0033175</t>
  </si>
  <si>
    <t xml:space="preserve">Producto quimico sales inorganicas tipo 4,3 NO incluye agua, (la eleccion del estabilizante y su cantidad dependera del diseño) </t>
  </si>
  <si>
    <t>B0033176</t>
  </si>
  <si>
    <t>Producto quimico sales inorganicas IMPERMEABILIZANTE tipo 4,3 NO incluye agua, (la eleccion del estabilizante y su cantidad dependera del diseño)</t>
  </si>
  <si>
    <t>B0033177</t>
  </si>
  <si>
    <t>Producto químico organosilanos tipo 3.2 (relacionados con nanotecnología) - NO incluye agua, (la elección del estabilizante y su cantidad dependerá del diseño)</t>
  </si>
  <si>
    <t>B0033178</t>
  </si>
  <si>
    <t>Producto químico polímeros y organosilanos tipo 3.3 -NO incluye agua, (la elección del estabilizante y su cantidad dependerá del diseño)</t>
  </si>
  <si>
    <t>B0033179</t>
  </si>
  <si>
    <t>Producto químico polímeros tipo 3.4 - no incluye agua, (la elección del estabilizante y su cantidad dependerá del diseño)</t>
  </si>
  <si>
    <t>B0033181</t>
  </si>
  <si>
    <t>Producto químico polimero tipo 3.1 (relacionados con nanotecnología) - NO incluye agua, (la elección del estabilizante y su cantidad dependerá del diseño).</t>
  </si>
  <si>
    <t>B0033218</t>
  </si>
  <si>
    <t>Producto químico puzolánico tipo 2.2 - NO incluyendo agua, (la elección del estabilizante y su cantidad dependerá del diseño).</t>
  </si>
  <si>
    <t xml:space="preserve">B0033219
</t>
  </si>
  <si>
    <t>Geotextil sin tejido (resistencia a la gravedad 470N)</t>
  </si>
  <si>
    <t xml:space="preserve">B0033220
</t>
  </si>
  <si>
    <t>Manto Permanente TRM550 (Esp. INVIAS 811 -tipo 5C)</t>
  </si>
  <si>
    <t>B0033221</t>
  </si>
  <si>
    <t>Malla metalica MS90 eslabonada triple torsión revestida en pvc, ojo 8x10, resistencia a la tension paralela 43KN/m</t>
  </si>
  <si>
    <t>TRANSPORTE 2026</t>
  </si>
  <si>
    <t>T0100002</t>
  </si>
  <si>
    <t>Transporte de acero</t>
  </si>
  <si>
    <t>kg-km</t>
  </si>
  <si>
    <t>T0010001</t>
  </si>
  <si>
    <t>t-km</t>
  </si>
  <si>
    <t>T0010011</t>
  </si>
  <si>
    <t>Transporte de adoquín e=8cm</t>
  </si>
  <si>
    <t>m3-km</t>
  </si>
  <si>
    <t>T0010400</t>
  </si>
  <si>
    <t>Transporte de agregados</t>
  </si>
  <si>
    <t>T0010004</t>
  </si>
  <si>
    <t>Transporte de arena</t>
  </si>
  <si>
    <t>T0010053</t>
  </si>
  <si>
    <t>Transporte de barrera de seguridad en concreto</t>
  </si>
  <si>
    <t>T0010550</t>
  </si>
  <si>
    <t>Transporte de cal</t>
  </si>
  <si>
    <t>T0015011</t>
  </si>
  <si>
    <t>Transporte de cemento asfáltico</t>
  </si>
  <si>
    <t>T0010500</t>
  </si>
  <si>
    <t>Transporte de cemento hidráulico</t>
  </si>
  <si>
    <t>T0010009</t>
  </si>
  <si>
    <t>Transporte de concreto</t>
  </si>
  <si>
    <t>T0010120</t>
  </si>
  <si>
    <t>Transporte de emulsión asfáltica</t>
  </si>
  <si>
    <t>T0010160</t>
  </si>
  <si>
    <t xml:space="preserve">Transporte de estructuras metálicas </t>
  </si>
  <si>
    <t>T0010570</t>
  </si>
  <si>
    <t>T0010560</t>
  </si>
  <si>
    <t>Transporte de formaleta</t>
  </si>
  <si>
    <t>T0010088</t>
  </si>
  <si>
    <t>Transporte de madera</t>
  </si>
  <si>
    <t>T0010010</t>
  </si>
  <si>
    <t>Transporte de material de afirmado</t>
  </si>
  <si>
    <t>T0010020</t>
  </si>
  <si>
    <t>Transporte de material de base</t>
  </si>
  <si>
    <t>T0010032</t>
  </si>
  <si>
    <t>Transporte de material de demolición</t>
  </si>
  <si>
    <t>T0010025</t>
  </si>
  <si>
    <t>Transporte de material de excavación</t>
  </si>
  <si>
    <t>T0010062</t>
  </si>
  <si>
    <t>Transporte de material de relleno</t>
  </si>
  <si>
    <t>T0010036</t>
  </si>
  <si>
    <t>Transporte de material de remoción</t>
  </si>
  <si>
    <t>T0010030</t>
  </si>
  <si>
    <t>Transporte de material de sub-base (considerado en volqueta de 6 m3)</t>
  </si>
  <si>
    <t>T0010040</t>
  </si>
  <si>
    <t>Transporte de material desmontado</t>
  </si>
  <si>
    <t>T0010028</t>
  </si>
  <si>
    <t>Transporte de material drenante</t>
  </si>
  <si>
    <t>T0010006</t>
  </si>
  <si>
    <t>Transporte de material fresado</t>
  </si>
  <si>
    <t>T0010480</t>
  </si>
  <si>
    <t>Transporte de material sobrante de poda</t>
  </si>
  <si>
    <t>T0010130</t>
  </si>
  <si>
    <t>Transporte de mezcla asfáltica drenante</t>
  </si>
  <si>
    <t>T0010510</t>
  </si>
  <si>
    <t>Transporte de mezcla de mortero</t>
  </si>
  <si>
    <t>T0010065</t>
  </si>
  <si>
    <t>Transporte de mezcla en caliente</t>
  </si>
  <si>
    <t>T0010240</t>
  </si>
  <si>
    <t>Transporte de mezcla en frío</t>
  </si>
  <si>
    <t>T0010091</t>
  </si>
  <si>
    <t>Transporte de piedra para concreto ciclópeo</t>
  </si>
  <si>
    <t>T0010094</t>
  </si>
  <si>
    <t>Transporte de piedra para gaviones</t>
  </si>
  <si>
    <t>T0010114</t>
  </si>
  <si>
    <t>Transporte de tubería</t>
  </si>
  <si>
    <t>T0010115</t>
  </si>
  <si>
    <t>Transporte de tubería de concreto</t>
  </si>
  <si>
    <t>T0010016</t>
  </si>
  <si>
    <t>Transporte tierra abonada</t>
  </si>
  <si>
    <t>T0100006</t>
  </si>
  <si>
    <t xml:space="preserve">Transporte de Megabolsa </t>
  </si>
  <si>
    <t>m2-km</t>
  </si>
  <si>
    <t>T0100005</t>
  </si>
  <si>
    <t xml:space="preserve">Transporte de mezcla asfáltica natural </t>
  </si>
  <si>
    <t>MORTEROS Y CONCRETOS 2023</t>
  </si>
  <si>
    <t>unitario</t>
  </si>
  <si>
    <t xml:space="preserve">Bulto </t>
  </si>
  <si>
    <t>Cemento Gris</t>
  </si>
  <si>
    <t>Arena de peña</t>
  </si>
  <si>
    <t>m³</t>
  </si>
  <si>
    <t>Arena Lavada de rio</t>
  </si>
  <si>
    <t>Grava triturada Ø max 3/4"</t>
  </si>
  <si>
    <t>Impermeabilizante para Concreto</t>
  </si>
  <si>
    <t>Impermeabilizante para Mortero</t>
  </si>
  <si>
    <t xml:space="preserve">mortero 1:4 </t>
  </si>
  <si>
    <t>material</t>
  </si>
  <si>
    <t>Unidad</t>
  </si>
  <si>
    <t>Valor unitario</t>
  </si>
  <si>
    <t>Cemento</t>
  </si>
  <si>
    <t xml:space="preserve">Agua </t>
  </si>
  <si>
    <t>Total</t>
  </si>
  <si>
    <t xml:space="preserve">mortero Impermeabilizado 1:4 </t>
  </si>
  <si>
    <t>Arena de Peña</t>
  </si>
  <si>
    <t>Concreto 4000 psi</t>
  </si>
  <si>
    <t>280 kg/cm²</t>
  </si>
  <si>
    <t>Cemento kg</t>
  </si>
  <si>
    <t>Arena lavada de rio</t>
  </si>
  <si>
    <t>Grava</t>
  </si>
  <si>
    <t>Agua Lt</t>
  </si>
  <si>
    <t>Concreto 3500 psi</t>
  </si>
  <si>
    <t>246  kg/cm²</t>
  </si>
  <si>
    <t>Concreto 3000 psi</t>
  </si>
  <si>
    <t>210  kg/cm²</t>
  </si>
  <si>
    <t>Concreto 2500 psi</t>
  </si>
  <si>
    <t>175  kg/cm²</t>
  </si>
  <si>
    <t>Concreto 2000 psi</t>
  </si>
  <si>
    <t>140  kg/cm²</t>
  </si>
  <si>
    <t>Concreto Impermeabilizado de 3500 psi</t>
  </si>
  <si>
    <t>Concreto Impermeabilizado de 4000 psi</t>
  </si>
  <si>
    <t>ANÁLISIS DE PRECIO UNITARIO</t>
  </si>
  <si>
    <t>CAPITULO  1</t>
  </si>
  <si>
    <t xml:space="preserve">UNIDAD: </t>
  </si>
  <si>
    <t>ÍTEM  1,1</t>
  </si>
  <si>
    <t>I. EQUIPO</t>
  </si>
  <si>
    <t xml:space="preserve">CODIGO </t>
  </si>
  <si>
    <t>TIPO</t>
  </si>
  <si>
    <t>TARIFA/HORAD</t>
  </si>
  <si>
    <t>RENDIMIENTO</t>
  </si>
  <si>
    <t>VALOR UNITARIO</t>
  </si>
  <si>
    <t>Camabaja (Transporte Terrestre)</t>
  </si>
  <si>
    <t xml:space="preserve">Automotor Escolta (Transporte Terrestre) </t>
  </si>
  <si>
    <t xml:space="preserve">Bongo (Transporte Acuático) </t>
  </si>
  <si>
    <t>Bote con motor fuera de borda (Transporte Acuático)</t>
  </si>
  <si>
    <t>Subtotal Equipo</t>
  </si>
  <si>
    <t>II. MATERIALES EN OBRA</t>
  </si>
  <si>
    <t>Subtotal Materiales en Obra</t>
  </si>
  <si>
    <t>III. TRANSPORTES</t>
  </si>
  <si>
    <t>CANT. (1)</t>
  </si>
  <si>
    <t>DISTANCIA (2)</t>
  </si>
  <si>
    <t>TARIFA</t>
  </si>
  <si>
    <t>Subtotal transportes</t>
  </si>
  <si>
    <t>IV. MANO DE OBRA</t>
  </si>
  <si>
    <t>JORNAL</t>
  </si>
  <si>
    <t>% PRE.</t>
  </si>
  <si>
    <t>JORNAL TOTAL</t>
  </si>
  <si>
    <t>Subtotal mano de obra</t>
  </si>
  <si>
    <t>V. COSTOS DIRECTOS</t>
  </si>
  <si>
    <t xml:space="preserve">PORCENTAJE </t>
  </si>
  <si>
    <t>VALOR</t>
  </si>
  <si>
    <t>TOTAL PRECION UNITARIO</t>
  </si>
  <si>
    <t>CAPITULO  1,2</t>
  </si>
  <si>
    <t xml:space="preserve">Bote </t>
  </si>
  <si>
    <t>Alquiler equipos de topografía</t>
  </si>
  <si>
    <t>CAPITULO</t>
  </si>
  <si>
    <t>EQUIPOS</t>
  </si>
  <si>
    <t>EQUIPO:</t>
  </si>
  <si>
    <t>ID</t>
  </si>
  <si>
    <t>MATERIALES</t>
  </si>
  <si>
    <t>CAPITULO 2</t>
  </si>
  <si>
    <t>ÍTEM  2,1</t>
  </si>
  <si>
    <t>RETROEXCAVADORA</t>
  </si>
  <si>
    <t>BONGO</t>
  </si>
  <si>
    <t xml:space="preserve">BOTE CON MOTOR FUERA DE BORDA </t>
  </si>
  <si>
    <t>CAPITULO  2</t>
  </si>
  <si>
    <t>ÍTEM  2,2</t>
  </si>
  <si>
    <t>Bote para movimiento de la retroexcavadora sobre caudal del caño</t>
  </si>
  <si>
    <t>ÍTEM  2,3</t>
  </si>
  <si>
    <t>CAPITULO  3</t>
  </si>
  <si>
    <t>ÍTEM  3,1</t>
  </si>
  <si>
    <t>Alquiler de sitio</t>
  </si>
  <si>
    <t xml:space="preserve">20001 Alimentación - almuerzo y refrigerios </t>
  </si>
  <si>
    <t>VIATICOS TALLERISTA</t>
  </si>
  <si>
    <t>Auxiliar</t>
  </si>
  <si>
    <t>profesional experto</t>
  </si>
  <si>
    <t>Herramienta menor 5% M.O.</t>
  </si>
  <si>
    <t>Formaleta</t>
  </si>
  <si>
    <t>sol</t>
  </si>
  <si>
    <t xml:space="preserve">CRONOGRAMA </t>
  </si>
  <si>
    <t xml:space="preserve">ETAPA PERFECCIONAMIENTO </t>
  </si>
  <si>
    <t xml:space="preserve">EJECUCION </t>
  </si>
  <si>
    <t>LIQUIDACION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</si>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</sst>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_);[Red]\(&quot;$&quot;#,##0\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_ * #,##0.00_ ;_ * \-#,##0.00_ ;_ * &quot;-&quot;??_ ;_ @_ "/>
    <numFmt numFmtId="169" formatCode="_ &quot;$&quot;\ * #,##0.00_ ;_ &quot;$&quot;\ * \-#,##0.00_ ;_ &quot;$&quot;\ * &quot;-&quot;??_ ;_ @_ "/>
    <numFmt numFmtId="171" formatCode="_ [$€-2]\ * #,##0.00_ ;_ [$€-2]\ * \-#,##0.00_ ;_ [$€-2]\ * &quot;-&quot;??_ "/>
    <numFmt numFmtId="172" formatCode="_-[$€-2]* #,##0.00_-;\-[$€-2]* #,##0.00_-;_-[$€-2]* &quot;-&quot;??_-"/>
    <numFmt numFmtId="173" formatCode="_-* #,##0.00\ _€_-;\-* #,##0.00\ _€_-;_-* &quot;-&quot;??\ _€_-;_-@_-"/>
    <numFmt numFmtId="174" formatCode="&quot;$&quot;\ #,##0;[Red]&quot;$&quot;\ \-#,##0"/>
    <numFmt numFmtId="175" formatCode="_ &quot;$&quot;\ * #,##0_ ;_ &quot;$&quot;\ * \-#,##0_ ;_ &quot;$&quot;\ * &quot;-&quot;_ ;_ @_ "/>
    <numFmt numFmtId="176" formatCode="_-&quot;$&quot;* #,##0_-;\-&quot;$&quot;* #,##0_-;_-&quot;$&quot;* &quot;-&quot;_-;_-@_-"/>
    <numFmt numFmtId="177" formatCode="_-* #,##0.00\ &quot;Pts&quot;_-;\-* #,##0.00\ &quot;Pts&quot;_-;_-* &quot;-&quot;??\ &quot;Pts&quot;_-;_-@_-"/>
    <numFmt numFmtId="178" formatCode="dd\/mm\/yyyy"/>
    <numFmt numFmtId="179" formatCode="&quot;$&quot;\ #,##0.00;[Red]&quot;$&quot;\ \-#,##0.00"/>
    <numFmt numFmtId="180" formatCode="_-* #,##0.00\ &quot;€&quot;_-;\-* #,##0.00\ &quot;€&quot;_-;_-* &quot;-&quot;??\ &quot;€&quot;_-;_-@_-"/>
    <numFmt numFmtId="181" formatCode="_-&quot;$&quot;* #,##0.00_-;\-&quot;$&quot;* #,##0.00_-;_-&quot;$&quot;* &quot;-&quot;??_-;_-@_-"/>
    <numFmt numFmtId="182" formatCode="_(&quot;$&quot;\ * #,##0.00_);_(&quot;$&quot;\ * \(#,##0.00\);_(&quot;$&quot;\ * &quot;-&quot;??_);_(@_)"/>
    <numFmt numFmtId="183" formatCode="#,##0.0"/>
    <numFmt numFmtId="184" formatCode="_-[$$-240A]\ * #,##0.00_-;\-[$$-240A]\ * #,##0.00_-;_-[$$-240A]\ * &quot;-&quot;??_-;_-@_-"/>
    <numFmt numFmtId="185" formatCode="_ &quot;$&quot;\ * #,##0.0_ ;_ &quot;$&quot;\ * \-#,##0.0_ ;_ &quot;$&quot;\ * &quot;-&quot;??_ ;_ @_ "/>
    <numFmt numFmtId="186" formatCode="_ &quot;$&quot;\ * #,##0_ ;_ &quot;$&quot;\ * \-#,##0_ ;_ &quot;$&quot;\ * &quot;-&quot;??_ ;_ @_ "/>
    <numFmt numFmtId="187" formatCode="_(&quot;$&quot;\ * #,##0_);_(&quot;$&quot;\ * \(#,##0\);_(&quot;$&quot;\ * &quot;-&quot;??_);_(@_)"/>
    <numFmt numFmtId="188" formatCode="0.000"/>
    <numFmt numFmtId="189" formatCode="0.0000"/>
    <numFmt numFmtId="190" formatCode="#,##0.00\ _€"/>
    <numFmt numFmtId="191" formatCode="_(&quot;$&quot;\ * #,##0.000_);_(&quot;$&quot;\ * \(#,##0.000\);_(&quot;$&quot;\ * &quot;-&quot;??_);_(@_)"/>
    <numFmt numFmtId="192" formatCode="#,##0.000\ _€"/>
    <numFmt numFmtId="193" formatCode="[$$-2C0A]#,##0.00"/>
    <numFmt numFmtId="194" formatCode="[$$-2C0A]\ #,##0.00"/>
    <numFmt numFmtId="195" formatCode="_-* #,##0.00\ &quot;$&quot;_-;\-* #,##0.00\ &quot;$&quot;_-;_-* &quot;-&quot;??\ &quot;$&quot;_-;_-@_-"/>
    <numFmt numFmtId="196" formatCode="0.000000"/>
    <numFmt numFmtId="197" formatCode="0.00000"/>
    <numFmt numFmtId="198" formatCode="&quot;$&quot;\ #,##0"/>
    <numFmt numFmtId="199" formatCode="0.0%"/>
    <numFmt numFmtId="200" formatCode="0.000%"/>
    <numFmt numFmtId="201" formatCode="_-* #,##0.00_-;\-* #,##0.00_-;_-* &quot;-&quot;_-;_-@_-"/>
    <numFmt numFmtId="202" formatCode="_-* #,##0.0_-;\-* #,##0.0_-;_-* &quot;-&quot;_-;_-@_-"/>
  </numFmts>
  <fonts count="61">
    <font>
      <sz val="10"/>
      <name val="Arial"/>
      <charset val="134"/>
    </font>
    <font>
      <b/>
      <i/>
      <sz val="13"/>
      <name val="Calibri"/>
      <charset val="134"/>
      <scheme val="minor"/>
    </font>
    <font>
      <i/>
      <sz val="11"/>
      <color rgb="FFFF0000"/>
      <name val="Calibri"/>
      <charset val="134"/>
      <scheme val="minor"/>
    </font>
    <font>
      <i/>
      <sz val="12"/>
      <name val="Calibri"/>
      <charset val="134"/>
      <scheme val="minor"/>
    </font>
    <font>
      <i/>
      <sz val="11"/>
      <name val="Calibri"/>
      <charset val="134"/>
      <scheme val="minor"/>
    </font>
    <font>
      <b/>
      <i/>
      <sz val="24"/>
      <name val="Calibri"/>
      <charset val="134"/>
      <scheme val="minor"/>
    </font>
    <font>
      <b/>
      <i/>
      <sz val="12"/>
      <name val="Calibri"/>
      <charset val="134"/>
      <scheme val="minor"/>
    </font>
    <font>
      <b/>
      <sz val="14"/>
      <name val="Arial"/>
      <charset val="134"/>
    </font>
    <font>
      <b/>
      <i/>
      <sz val="14"/>
      <name val="Calibri"/>
      <charset val="134"/>
      <scheme val="minor"/>
    </font>
    <font>
      <b/>
      <i/>
      <sz val="11"/>
      <color indexed="8"/>
      <name val="Calibri"/>
      <charset val="134"/>
      <scheme val="minor"/>
    </font>
    <font>
      <b/>
      <i/>
      <sz val="14"/>
      <color indexed="8"/>
      <name val="Calibri"/>
      <charset val="134"/>
      <scheme val="minor"/>
    </font>
    <font>
      <i/>
      <sz val="11"/>
      <color theme="1"/>
      <name val="Calibri"/>
      <charset val="134"/>
      <scheme val="minor"/>
    </font>
    <font>
      <b/>
      <i/>
      <sz val="11"/>
      <name val="Calibri"/>
      <charset val="134"/>
      <scheme val="minor"/>
    </font>
    <font>
      <b/>
      <i/>
      <sz val="11"/>
      <color rgb="FF000000"/>
      <name val="Calibri"/>
      <charset val="134"/>
      <scheme val="minor"/>
    </font>
    <font>
      <i/>
      <sz val="10"/>
      <name val="Arial"/>
      <charset val="134"/>
    </font>
    <font>
      <i/>
      <sz val="10"/>
      <color rgb="FF000000"/>
      <name val="Calibri"/>
      <charset val="134"/>
    </font>
    <font>
      <b/>
      <i/>
      <sz val="10"/>
      <name val="Arial"/>
      <charset val="134"/>
    </font>
    <font>
      <i/>
      <sz val="9"/>
      <name val="Arial"/>
      <charset val="134"/>
    </font>
    <font>
      <b/>
      <i/>
      <sz val="16"/>
      <name val="Calibri"/>
      <charset val="134"/>
    </font>
    <font>
      <i/>
      <sz val="11"/>
      <color rgb="FF000000"/>
      <name val="Calibri"/>
      <charset val="134"/>
    </font>
    <font>
      <b/>
      <i/>
      <sz val="9"/>
      <name val="Arial"/>
      <charset val="134"/>
    </font>
    <font>
      <b/>
      <i/>
      <sz val="10"/>
      <name val="Calibri"/>
      <charset val="134"/>
    </font>
    <font>
      <i/>
      <sz val="10"/>
      <name val="Calibri"/>
      <charset val="134"/>
    </font>
    <font>
      <i/>
      <sz val="11"/>
      <name val="Calibri"/>
      <charset val="134"/>
    </font>
    <font>
      <sz val="10"/>
      <name val="Arial"/>
      <charset val="134"/>
    </font>
    <font>
      <i/>
      <sz val="10"/>
      <name val="Calibri"/>
      <charset val="134"/>
      <scheme val="minor"/>
    </font>
    <font>
      <b/>
      <i/>
      <sz val="10"/>
      <name val="Calibri"/>
      <charset val="134"/>
      <scheme val="minor"/>
    </font>
    <font>
      <b/>
      <sz val="10"/>
      <name val="Arial"/>
      <charset val="134"/>
    </font>
    <font>
      <sz val="8"/>
      <name val="Arial"/>
      <charset val="134"/>
    </font>
    <font>
      <sz val="8"/>
      <color rgb="FF000000"/>
      <name val="Arial"/>
      <charset val="134"/>
    </font>
    <font>
      <sz val="11"/>
      <color rgb="FF000000"/>
      <name val="Calibri"/>
      <charset val="134"/>
    </font>
    <font>
      <b/>
      <sz val="8"/>
      <name val="Arial"/>
      <charset val="134"/>
    </font>
    <font>
      <b/>
      <sz val="10"/>
      <name val="Calibri"/>
      <charset val="134"/>
    </font>
    <font>
      <sz val="11"/>
      <color theme="1"/>
      <name val="Calibri"/>
      <charset val="134"/>
      <scheme val="minor"/>
    </font>
    <font>
      <sz val="10"/>
      <name val="Calibri"/>
      <charset val="134"/>
    </font>
    <font>
      <b/>
      <sz val="11"/>
      <color indexed="8"/>
      <name val="Calibri"/>
      <charset val="134"/>
    </font>
    <font>
      <i/>
      <sz val="10"/>
      <color rgb="FFFF0000"/>
      <name val="Calibri"/>
      <charset val="134"/>
      <scheme val="minor"/>
    </font>
    <font>
      <i/>
      <sz val="10"/>
      <color rgb="FF000000"/>
      <name val="Calibri"/>
      <charset val="134"/>
      <scheme val="minor"/>
    </font>
    <font>
      <i/>
      <sz val="10"/>
      <color rgb="FF0070C0"/>
      <name val="Calibri"/>
      <charset val="134"/>
      <scheme val="minor"/>
    </font>
    <font>
      <b/>
      <i/>
      <sz val="10"/>
      <color rgb="FF000000"/>
      <name val="Calibri"/>
      <charset val="134"/>
      <scheme val="minor"/>
    </font>
    <font>
      <b/>
      <i/>
      <sz val="8"/>
      <color indexed="8"/>
      <name val="Calibri"/>
      <charset val="134"/>
      <scheme val="minor"/>
    </font>
    <font>
      <i/>
      <sz val="8"/>
      <name val="Calibri"/>
      <charset val="134"/>
      <scheme val="minor"/>
    </font>
    <font>
      <i/>
      <sz val="8"/>
      <color indexed="8"/>
      <name val="Calibri"/>
      <charset val="134"/>
      <scheme val="minor"/>
    </font>
    <font>
      <i/>
      <sz val="7"/>
      <color indexed="8"/>
      <name val="Calibri"/>
      <charset val="134"/>
      <scheme val="minor"/>
    </font>
    <font>
      <b/>
      <i/>
      <sz val="9"/>
      <name val="Calibri"/>
      <charset val="134"/>
      <scheme val="minor"/>
    </font>
    <font>
      <i/>
      <sz val="9"/>
      <color rgb="FF000000"/>
      <name val="Calibri"/>
      <charset val="134"/>
      <scheme val="minor"/>
    </font>
    <font>
      <i/>
      <sz val="8"/>
      <color rgb="FF000000"/>
      <name val="Calibri"/>
      <charset val="134"/>
      <scheme val="minor"/>
    </font>
    <font>
      <i/>
      <sz val="9"/>
      <name val="Calibri"/>
      <charset val="134"/>
      <scheme val="minor"/>
    </font>
    <font>
      <b/>
      <i/>
      <sz val="12"/>
      <color rgb="FF000000"/>
      <name val="Calibri"/>
      <charset val="134"/>
      <scheme val="minor"/>
    </font>
    <font>
      <b/>
      <i/>
      <sz val="12"/>
      <color theme="0"/>
      <name val="Calibri"/>
      <charset val="134"/>
      <scheme val="minor"/>
    </font>
    <font>
      <b/>
      <sz val="12"/>
      <name val="Arial"/>
      <charset val="134"/>
    </font>
    <font>
      <b/>
      <i/>
      <sz val="10"/>
      <color theme="1"/>
      <name val="Calibri"/>
      <charset val="134"/>
      <scheme val="minor"/>
    </font>
    <font>
      <i/>
      <sz val="10"/>
      <color theme="1"/>
      <name val="Calibri"/>
      <charset val="134"/>
      <scheme val="minor"/>
    </font>
    <font>
      <b/>
      <i/>
      <sz val="11"/>
      <color theme="1"/>
      <name val="Calibri"/>
      <charset val="134"/>
      <scheme val="minor"/>
    </font>
    <font>
      <b/>
      <i/>
      <sz val="16"/>
      <color theme="1"/>
      <name val="Calibri"/>
      <charset val="134"/>
      <scheme val="minor"/>
    </font>
    <font>
      <b/>
      <i/>
      <sz val="9"/>
      <color theme="1"/>
      <name val="Calibri"/>
      <charset val="134"/>
      <scheme val="minor"/>
    </font>
    <font>
      <i/>
      <sz val="9"/>
      <color theme="1"/>
      <name val="Calibri"/>
      <charset val="134"/>
      <scheme val="minor"/>
    </font>
    <font>
      <u/>
      <sz val="10"/>
      <color indexed="12"/>
      <name val="Arial"/>
      <charset val="134"/>
    </font>
    <font>
      <sz val="12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color indexed="8"/>
      <name val="MS Sans Serif"/>
      <charset val="134"/>
    </font>
  </fonts>
  <fills count="1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gradientFill degree="270">
        <stop position="0">
          <color theme="9" tint="0.79998168889431442"/>
        </stop>
        <stop position="1">
          <color theme="9" tint="0.59999389629810485"/>
        </stop>
      </gradientFill>
    </fill>
    <fill>
      <patternFill patternType="solid">
        <fgColor theme="0" tint="-0.14996795556505021"/>
        <bgColor indexed="64"/>
      </patternFill>
    </fill>
    <fill>
      <gradientFill degree="270">
        <stop position="0">
          <color theme="0"/>
        </stop>
        <stop position="1">
          <color theme="1" tint="0.49800103762932219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gradientFill degree="270">
        <stop position="0">
          <color theme="0"/>
        </stop>
        <stop position="1">
          <color theme="0" tint="-0.49800103762932219"/>
        </stop>
      </gradient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4.9989318521683403E-2"/>
        <bgColor rgb="FF000000"/>
      </patternFill>
    </fill>
    <fill>
      <patternFill patternType="solid">
        <fgColor theme="9" tint="0.39991454817346722"/>
        <bgColor rgb="FF000000"/>
      </patternFill>
    </fill>
    <fill>
      <patternFill patternType="solid">
        <fgColor theme="0" tint="-0.14996795556505021"/>
        <bgColor rgb="FF000000"/>
      </patternFill>
    </fill>
    <fill>
      <patternFill patternType="solid">
        <fgColor theme="0" tint="-0.249977111117893"/>
        <bgColor rgb="FF000000"/>
      </patternFill>
    </fill>
    <fill>
      <gradientFill degree="270">
        <stop position="0">
          <color theme="0"/>
        </stop>
        <stop position="1">
          <color theme="0" tint="-0.1489913632618183"/>
        </stop>
      </gradientFill>
    </fill>
    <fill>
      <patternFill patternType="solid">
        <fgColor theme="0" tint="-4.9989318521683403E-2"/>
        <bgColor indexed="64"/>
      </patternFill>
    </fill>
  </fills>
  <borders count="113">
    <border>
      <left/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medium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medium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medium">
        <color theme="0" tint="-0.34998626667073579"/>
      </bottom>
      <diagonal/>
    </border>
    <border>
      <left/>
      <right/>
      <top style="hair">
        <color theme="0" tint="-0.34998626667073579"/>
      </top>
      <bottom style="medium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medium">
        <color theme="0" tint="-0.3499862666707357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theme="0" tint="-0.34998626667073579"/>
      </top>
      <bottom/>
      <diagonal/>
    </border>
    <border>
      <left/>
      <right style="thin">
        <color theme="0" tint="-0.34998626667073579"/>
      </right>
      <top style="medium">
        <color theme="0" tint="-0.34998626667073579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0" tint="-0.34998626667073579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0" tint="-0.34998626667073579"/>
      </left>
      <right style="hair">
        <color auto="1"/>
      </right>
      <top style="thin">
        <color theme="0" tint="-0.34998626667073579"/>
      </top>
      <bottom/>
      <diagonal/>
    </border>
    <border>
      <left style="hair">
        <color auto="1"/>
      </left>
      <right style="hair">
        <color auto="1"/>
      </right>
      <top style="thin">
        <color theme="0" tint="-0.34998626667073579"/>
      </top>
      <bottom/>
      <diagonal/>
    </border>
    <border>
      <left style="hair">
        <color auto="1"/>
      </left>
      <right/>
      <top style="thin">
        <color theme="0" tint="-0.34998626667073579"/>
      </top>
      <bottom/>
      <diagonal/>
    </border>
    <border>
      <left/>
      <right style="hair">
        <color auto="1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hair">
        <color auto="1"/>
      </right>
      <top/>
      <bottom style="thin">
        <color theme="0" tint="-0.34998626667073579"/>
      </bottom>
      <diagonal/>
    </border>
    <border>
      <left style="hair">
        <color auto="1"/>
      </left>
      <right style="hair">
        <color auto="1"/>
      </right>
      <top/>
      <bottom style="thin">
        <color theme="0" tint="-0.34998626667073579"/>
      </bottom>
      <diagonal/>
    </border>
    <border>
      <left/>
      <right style="hair">
        <color auto="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/>
      <bottom/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/>
      <top style="thin">
        <color theme="0" tint="-0.34998626667073579"/>
      </top>
      <bottom style="hair">
        <color theme="0" tint="-0.34998626667073579"/>
      </bottom>
      <diagonal/>
    </border>
    <border>
      <left/>
      <right/>
      <top style="thin">
        <color theme="0" tint="-0.34998626667073579"/>
      </top>
      <bottom style="hair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theme="0" tint="-0.34998626667073579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theme="0" tint="-0.34998626667073579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auto="1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auto="1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rgb="FFA6A6A6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A6A6A6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medium">
        <color theme="0" tint="-0.34998626667073579"/>
      </right>
      <top style="hair">
        <color theme="0" tint="-0.34998626667073579"/>
      </top>
      <bottom style="medium">
        <color theme="0" tint="-0.34998626667073579"/>
      </bottom>
      <diagonal/>
    </border>
    <border>
      <left style="hair">
        <color auto="1"/>
      </left>
      <right/>
      <top/>
      <bottom/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hair">
        <color auto="1"/>
      </top>
      <bottom style="hair">
        <color auto="1"/>
      </bottom>
      <diagonal/>
    </border>
  </borders>
  <cellStyleXfs count="130">
    <xf numFmtId="0" fontId="0" fillId="0" borderId="0"/>
    <xf numFmtId="16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17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66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173" fontId="33" fillId="0" borderId="0" applyFont="0" applyFill="0" applyBorder="0" applyAlignment="0" applyProtection="0"/>
    <xf numFmtId="168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68" fontId="2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24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6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6" fontId="24" fillId="0" borderId="0" applyFont="0" applyFill="0" applyBorder="0" applyAlignment="0" applyProtection="0"/>
    <xf numFmtId="166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42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177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179" fontId="24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2" fontId="59" fillId="0" borderId="0" applyFont="0" applyFill="0" applyBorder="0" applyAlignment="0" applyProtection="0"/>
    <xf numFmtId="167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182" fontId="33" fillId="0" borderId="0" applyFont="0" applyFill="0" applyBorder="0" applyAlignment="0" applyProtection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3" fillId="0" borderId="0"/>
    <xf numFmtId="0" fontId="33" fillId="0" borderId="0"/>
    <xf numFmtId="0" fontId="24" fillId="0" borderId="0"/>
    <xf numFmtId="0" fontId="24" fillId="0" borderId="0" applyAlignment="0"/>
    <xf numFmtId="0" fontId="24" fillId="0" borderId="0" applyAlignment="0"/>
    <xf numFmtId="0" fontId="24" fillId="0" borderId="0"/>
    <xf numFmtId="0" fontId="24" fillId="0" borderId="0"/>
    <xf numFmtId="0" fontId="59" fillId="0" borderId="0"/>
    <xf numFmtId="0" fontId="33" fillId="0" borderId="0"/>
    <xf numFmtId="0" fontId="33" fillId="0" borderId="0"/>
    <xf numFmtId="0" fontId="24" fillId="0" borderId="0"/>
    <xf numFmtId="0" fontId="24" fillId="0" borderId="0"/>
    <xf numFmtId="0" fontId="24" fillId="0" borderId="0" applyAlignment="0"/>
    <xf numFmtId="0" fontId="33" fillId="0" borderId="0"/>
    <xf numFmtId="0" fontId="33" fillId="0" borderId="0"/>
    <xf numFmtId="0" fontId="24" fillId="0" borderId="0" applyAlignment="0"/>
    <xf numFmtId="0" fontId="33" fillId="0" borderId="0"/>
    <xf numFmtId="0" fontId="33" fillId="0" borderId="0"/>
    <xf numFmtId="0" fontId="33" fillId="0" borderId="0"/>
    <xf numFmtId="0" fontId="24" fillId="0" borderId="0"/>
    <xf numFmtId="0" fontId="24" fillId="0" borderId="0"/>
    <xf numFmtId="0" fontId="60" fillId="0" borderId="0"/>
    <xf numFmtId="0" fontId="33" fillId="0" borderId="0"/>
    <xf numFmtId="0" fontId="3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3" fillId="0" borderId="0"/>
    <xf numFmtId="0" fontId="24" fillId="0" borderId="0" applyAlignment="0"/>
    <xf numFmtId="0" fontId="33" fillId="0" borderId="0"/>
    <xf numFmtId="0" fontId="24" fillId="0" borderId="0"/>
    <xf numFmtId="0" fontId="24" fillId="0" borderId="0"/>
    <xf numFmtId="0" fontId="33" fillId="0" borderId="0"/>
    <xf numFmtId="0" fontId="24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</cellStyleXfs>
  <cellXfs count="501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183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 applyProtection="1">
      <alignment horizontal="left" vertical="center" wrapText="1"/>
      <protection locked="0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  <protection locked="0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4" fillId="0" borderId="22" xfId="0" applyFont="1" applyBorder="1"/>
    <xf numFmtId="0" fontId="4" fillId="0" borderId="23" xfId="0" applyFont="1" applyBorder="1"/>
    <xf numFmtId="0" fontId="9" fillId="0" borderId="0" xfId="0" applyFont="1" applyAlignment="1">
      <alignment horizontal="center" vertical="center" wrapText="1"/>
    </xf>
    <xf numFmtId="184" fontId="4" fillId="0" borderId="22" xfId="0" applyNumberFormat="1" applyFont="1" applyBorder="1"/>
    <xf numFmtId="184" fontId="4" fillId="0" borderId="23" xfId="0" applyNumberFormat="1" applyFont="1" applyBorder="1"/>
    <xf numFmtId="184" fontId="4" fillId="0" borderId="0" xfId="0" applyNumberFormat="1" applyFont="1"/>
    <xf numFmtId="0" fontId="9" fillId="3" borderId="3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3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184" fontId="1" fillId="2" borderId="22" xfId="0" applyNumberFormat="1" applyFont="1" applyFill="1" applyBorder="1"/>
    <xf numFmtId="184" fontId="1" fillId="2" borderId="23" xfId="0" applyNumberFormat="1" applyFont="1" applyFill="1" applyBorder="1"/>
    <xf numFmtId="184" fontId="1" fillId="2" borderId="0" xfId="0" applyNumberFormat="1" applyFont="1" applyFill="1"/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justify" vertical="center" wrapText="1"/>
    </xf>
    <xf numFmtId="0" fontId="4" fillId="0" borderId="35" xfId="0" applyFont="1" applyBorder="1" applyAlignment="1">
      <alignment horizontal="center" vertical="center"/>
    </xf>
    <xf numFmtId="183" fontId="4" fillId="0" borderId="35" xfId="16" applyNumberFormat="1" applyFont="1" applyFill="1" applyBorder="1" applyAlignment="1">
      <alignment horizontal="center" vertical="center"/>
    </xf>
    <xf numFmtId="185" fontId="4" fillId="0" borderId="35" xfId="1" applyNumberFormat="1" applyFont="1" applyFill="1" applyBorder="1" applyAlignment="1">
      <alignment horizontal="right" vertical="center"/>
    </xf>
    <xf numFmtId="185" fontId="4" fillId="0" borderId="36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0" fontId="4" fillId="0" borderId="35" xfId="0" applyFont="1" applyBorder="1" applyAlignment="1">
      <alignment horizontal="justify" vertical="center" wrapText="1"/>
    </xf>
    <xf numFmtId="185" fontId="4" fillId="0" borderId="0" xfId="1" applyNumberFormat="1" applyFont="1" applyFill="1" applyBorder="1" applyAlignment="1">
      <alignment horizontal="right" vertical="center"/>
    </xf>
    <xf numFmtId="184" fontId="2" fillId="0" borderId="22" xfId="0" applyNumberFormat="1" applyFont="1" applyBorder="1"/>
    <xf numFmtId="184" fontId="2" fillId="0" borderId="23" xfId="0" applyNumberFormat="1" applyFont="1" applyBorder="1"/>
    <xf numFmtId="184" fontId="2" fillId="0" borderId="0" xfId="0" applyNumberFormat="1" applyFont="1"/>
    <xf numFmtId="0" fontId="4" fillId="4" borderId="3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12" fillId="4" borderId="39" xfId="0" applyFont="1" applyFill="1" applyBorder="1" applyAlignment="1">
      <alignment vertical="center" wrapText="1"/>
    </xf>
    <xf numFmtId="0" fontId="4" fillId="4" borderId="39" xfId="0" applyFont="1" applyFill="1" applyBorder="1" applyAlignment="1">
      <alignment horizontal="center" vertical="center"/>
    </xf>
    <xf numFmtId="183" fontId="4" fillId="4" borderId="39" xfId="0" applyNumberFormat="1" applyFont="1" applyFill="1" applyBorder="1" applyAlignment="1">
      <alignment horizontal="center" vertical="center"/>
    </xf>
    <xf numFmtId="169" fontId="4" fillId="4" borderId="39" xfId="1" applyFont="1" applyFill="1" applyBorder="1" applyAlignment="1">
      <alignment horizontal="right" vertical="center"/>
    </xf>
    <xf numFmtId="185" fontId="12" fillId="4" borderId="40" xfId="1" applyNumberFormat="1" applyFont="1" applyFill="1" applyBorder="1" applyAlignment="1">
      <alignment vertical="center"/>
    </xf>
    <xf numFmtId="185" fontId="12" fillId="0" borderId="0" xfId="1" applyNumberFormat="1" applyFont="1" applyFill="1" applyBorder="1" applyAlignment="1">
      <alignment vertical="center"/>
    </xf>
    <xf numFmtId="0" fontId="11" fillId="0" borderId="35" xfId="0" applyFont="1" applyBorder="1" applyAlignment="1">
      <alignment horizontal="justify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183" fontId="4" fillId="0" borderId="0" xfId="16" applyNumberFormat="1" applyFont="1" applyFill="1" applyBorder="1" applyAlignment="1">
      <alignment horizontal="center" vertical="center"/>
    </xf>
    <xf numFmtId="168" fontId="4" fillId="0" borderId="0" xfId="16" applyFont="1" applyFill="1" applyBorder="1" applyAlignment="1">
      <alignment horizontal="right" vertical="center"/>
    </xf>
    <xf numFmtId="168" fontId="4" fillId="0" borderId="21" xfId="16" applyFont="1" applyFill="1" applyBorder="1" applyAlignment="1">
      <alignment vertical="center"/>
    </xf>
    <xf numFmtId="168" fontId="4" fillId="0" borderId="0" xfId="16" applyFont="1" applyFill="1" applyBorder="1" applyAlignment="1">
      <alignment vertical="center"/>
    </xf>
    <xf numFmtId="0" fontId="6" fillId="0" borderId="44" xfId="0" applyFont="1" applyBorder="1"/>
    <xf numFmtId="0" fontId="6" fillId="0" borderId="45" xfId="0" applyFont="1" applyBorder="1"/>
    <xf numFmtId="0" fontId="6" fillId="0" borderId="0" xfId="0" applyFont="1"/>
    <xf numFmtId="184" fontId="3" fillId="0" borderId="22" xfId="0" applyNumberFormat="1" applyFont="1" applyBorder="1"/>
    <xf numFmtId="184" fontId="3" fillId="0" borderId="23" xfId="0" applyNumberFormat="1" applyFont="1" applyBorder="1"/>
    <xf numFmtId="184" fontId="3" fillId="0" borderId="0" xfId="0" applyNumberFormat="1" applyFont="1"/>
    <xf numFmtId="0" fontId="6" fillId="5" borderId="46" xfId="0" applyFont="1" applyFill="1" applyBorder="1" applyAlignment="1">
      <alignment vertical="center"/>
    </xf>
    <xf numFmtId="0" fontId="6" fillId="5" borderId="47" xfId="0" applyFont="1" applyFill="1" applyBorder="1" applyAlignment="1">
      <alignment vertical="center"/>
    </xf>
    <xf numFmtId="0" fontId="6" fillId="5" borderId="48" xfId="0" applyFont="1" applyFill="1" applyBorder="1" applyAlignment="1">
      <alignment vertical="center"/>
    </xf>
    <xf numFmtId="186" fontId="6" fillId="5" borderId="49" xfId="1" applyNumberFormat="1" applyFont="1" applyFill="1" applyBorder="1" applyAlignment="1"/>
    <xf numFmtId="186" fontId="6" fillId="0" borderId="0" xfId="1" applyNumberFormat="1" applyFont="1" applyFill="1" applyBorder="1" applyAlignment="1"/>
    <xf numFmtId="184" fontId="3" fillId="0" borderId="22" xfId="2" applyNumberFormat="1" applyFont="1" applyBorder="1"/>
    <xf numFmtId="0" fontId="6" fillId="0" borderId="50" xfId="0" applyFont="1" applyBorder="1"/>
    <xf numFmtId="0" fontId="6" fillId="0" borderId="51" xfId="0" applyFont="1" applyBorder="1"/>
    <xf numFmtId="0" fontId="13" fillId="0" borderId="0" xfId="0" applyFont="1" applyAlignment="1">
      <alignment vertical="center"/>
    </xf>
    <xf numFmtId="0" fontId="12" fillId="0" borderId="0" xfId="0" applyFont="1"/>
    <xf numFmtId="0" fontId="14" fillId="0" borderId="0" xfId="0" applyFont="1"/>
    <xf numFmtId="0" fontId="15" fillId="0" borderId="0" xfId="0" applyFont="1" applyAlignment="1">
      <alignment vertical="center"/>
    </xf>
    <xf numFmtId="187" fontId="15" fillId="0" borderId="0" xfId="1" applyNumberFormat="1" applyFont="1" applyFill="1" applyBorder="1" applyAlignment="1">
      <alignment vertical="center"/>
    </xf>
    <xf numFmtId="0" fontId="17" fillId="0" borderId="0" xfId="117" applyFont="1" applyAlignment="1">
      <alignment horizontal="center" vertical="center" wrapText="1"/>
    </xf>
    <xf numFmtId="0" fontId="18" fillId="0" borderId="0" xfId="117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4" borderId="55" xfId="117" applyFont="1" applyFill="1" applyBorder="1" applyAlignment="1">
      <alignment horizontal="center" vertical="center"/>
    </xf>
    <xf numFmtId="0" fontId="16" fillId="0" borderId="0" xfId="0" applyFont="1"/>
    <xf numFmtId="0" fontId="17" fillId="0" borderId="56" xfId="0" applyFont="1" applyBorder="1" applyAlignment="1">
      <alignment horizontal="center" vertical="center"/>
    </xf>
    <xf numFmtId="0" fontId="21" fillId="0" borderId="0" xfId="117" applyFont="1" applyAlignment="1">
      <alignment horizontal="center" vertical="center" wrapText="1"/>
    </xf>
    <xf numFmtId="0" fontId="21" fillId="0" borderId="0" xfId="117" applyFont="1" applyAlignment="1">
      <alignment horizontal="center" vertical="center"/>
    </xf>
    <xf numFmtId="0" fontId="21" fillId="0" borderId="0" xfId="117" applyFont="1" applyAlignment="1">
      <alignment vertical="center"/>
    </xf>
    <xf numFmtId="14" fontId="21" fillId="0" borderId="0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20" fillId="3" borderId="54" xfId="117" applyFont="1" applyFill="1" applyBorder="1" applyAlignment="1">
      <alignment horizontal="center" vertical="center"/>
    </xf>
    <xf numFmtId="187" fontId="20" fillId="3" borderId="54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2" fillId="0" borderId="54" xfId="117" applyFont="1" applyBorder="1" applyAlignment="1">
      <alignment horizontal="center" vertical="center" wrapText="1"/>
    </xf>
    <xf numFmtId="2" fontId="22" fillId="0" borderId="54" xfId="0" applyNumberFormat="1" applyFont="1" applyBorder="1" applyAlignment="1">
      <alignment horizontal="center" vertical="center" wrapText="1"/>
    </xf>
    <xf numFmtId="169" fontId="22" fillId="0" borderId="54" xfId="1" applyFont="1" applyBorder="1" applyAlignment="1">
      <alignment vertical="center" wrapText="1"/>
    </xf>
    <xf numFmtId="2" fontId="22" fillId="0" borderId="54" xfId="1" applyNumberFormat="1" applyFont="1" applyFill="1" applyBorder="1" applyAlignment="1">
      <alignment vertical="center" wrapText="1"/>
    </xf>
    <xf numFmtId="187" fontId="22" fillId="0" borderId="54" xfId="1" applyNumberFormat="1" applyFont="1" applyFill="1" applyBorder="1" applyAlignment="1">
      <alignment vertical="center" wrapText="1"/>
    </xf>
    <xf numFmtId="0" fontId="22" fillId="0" borderId="54" xfId="0" applyFont="1" applyBorder="1" applyAlignment="1">
      <alignment horizontal="center" vertical="center" wrapText="1"/>
    </xf>
    <xf numFmtId="186" fontId="23" fillId="0" borderId="54" xfId="1" applyNumberFormat="1" applyFont="1" applyFill="1" applyBorder="1" applyAlignment="1">
      <alignment vertical="center" wrapText="1"/>
    </xf>
    <xf numFmtId="187" fontId="21" fillId="0" borderId="54" xfId="1" applyNumberFormat="1" applyFont="1" applyFill="1" applyBorder="1" applyAlignment="1">
      <alignment vertical="center"/>
    </xf>
    <xf numFmtId="0" fontId="22" fillId="0" borderId="0" xfId="117" applyFont="1" applyAlignment="1">
      <alignment horizontal="left" vertical="center"/>
    </xf>
    <xf numFmtId="0" fontId="21" fillId="0" borderId="0" xfId="117" applyFont="1" applyAlignment="1">
      <alignment horizontal="right" vertical="center"/>
    </xf>
    <xf numFmtId="187" fontId="21" fillId="0" borderId="0" xfId="1" applyNumberFormat="1" applyFont="1" applyFill="1" applyBorder="1" applyAlignment="1">
      <alignment vertical="center"/>
    </xf>
    <xf numFmtId="0" fontId="23" fillId="0" borderId="54" xfId="117" applyFont="1" applyBorder="1" applyAlignment="1">
      <alignment horizontal="center" vertical="center" wrapText="1"/>
    </xf>
    <xf numFmtId="169" fontId="23" fillId="0" borderId="54" xfId="1" applyFont="1" applyFill="1" applyBorder="1" applyAlignment="1">
      <alignment vertical="center" wrapText="1"/>
    </xf>
    <xf numFmtId="188" fontId="22" fillId="0" borderId="54" xfId="1" applyNumberFormat="1" applyFont="1" applyFill="1" applyBorder="1" applyAlignment="1">
      <alignment vertical="center" wrapText="1"/>
    </xf>
    <xf numFmtId="0" fontId="20" fillId="3" borderId="54" xfId="117" applyFont="1" applyFill="1" applyBorder="1" applyAlignment="1">
      <alignment vertical="center"/>
    </xf>
    <xf numFmtId="0" fontId="22" fillId="0" borderId="54" xfId="117" applyFont="1" applyBorder="1" applyAlignment="1">
      <alignment vertical="center" wrapText="1"/>
    </xf>
    <xf numFmtId="189" fontId="22" fillId="0" borderId="54" xfId="117" applyNumberFormat="1" applyFont="1" applyBorder="1" applyAlignment="1">
      <alignment horizontal="center" vertical="center" wrapText="1"/>
    </xf>
    <xf numFmtId="190" fontId="22" fillId="0" borderId="54" xfId="117" applyNumberFormat="1" applyFont="1" applyBorder="1" applyAlignment="1">
      <alignment vertical="center" wrapText="1"/>
    </xf>
    <xf numFmtId="191" fontId="22" fillId="0" borderId="54" xfId="1" applyNumberFormat="1" applyFont="1" applyFill="1" applyBorder="1" applyAlignment="1">
      <alignment vertical="center" wrapText="1"/>
    </xf>
    <xf numFmtId="187" fontId="21" fillId="0" borderId="54" xfId="1" applyNumberFormat="1" applyFont="1" applyFill="1" applyBorder="1" applyAlignment="1">
      <alignment horizontal="right" vertical="center"/>
    </xf>
    <xf numFmtId="187" fontId="21" fillId="0" borderId="0" xfId="1" applyNumberFormat="1" applyFont="1" applyFill="1" applyBorder="1" applyAlignment="1">
      <alignment horizontal="right" vertical="center"/>
    </xf>
    <xf numFmtId="190" fontId="22" fillId="0" borderId="54" xfId="0" applyNumberFormat="1" applyFont="1" applyBorder="1" applyAlignment="1">
      <alignment horizontal="left" vertical="center" wrapText="1"/>
    </xf>
    <xf numFmtId="9" fontId="22" fillId="0" borderId="54" xfId="2" applyFont="1" applyBorder="1" applyAlignment="1">
      <alignment horizontal="center" vertical="center" wrapText="1"/>
    </xf>
    <xf numFmtId="3" fontId="22" fillId="0" borderId="54" xfId="117" applyNumberFormat="1" applyFont="1" applyBorder="1" applyAlignment="1">
      <alignment vertical="center" wrapText="1"/>
    </xf>
    <xf numFmtId="192" fontId="22" fillId="0" borderId="54" xfId="117" applyNumberFormat="1" applyFont="1" applyBorder="1" applyAlignment="1">
      <alignment vertical="center" wrapText="1"/>
    </xf>
    <xf numFmtId="187" fontId="14" fillId="0" borderId="0" xfId="0" applyNumberFormat="1" applyFont="1"/>
    <xf numFmtId="187" fontId="21" fillId="6" borderId="54" xfId="1" applyNumberFormat="1" applyFont="1" applyFill="1" applyBorder="1" applyAlignment="1">
      <alignment vertical="center"/>
    </xf>
    <xf numFmtId="187" fontId="15" fillId="0" borderId="0" xfId="1" applyNumberFormat="1" applyFont="1" applyFill="1" applyBorder="1" applyAlignment="1">
      <alignment horizontal="center" vertical="center"/>
    </xf>
    <xf numFmtId="2" fontId="22" fillId="0" borderId="54" xfId="1" applyNumberFormat="1" applyFont="1" applyFill="1" applyBorder="1" applyAlignment="1">
      <alignment horizontal="center" vertical="center" wrapText="1"/>
    </xf>
    <xf numFmtId="188" fontId="22" fillId="0" borderId="54" xfId="1" applyNumberFormat="1" applyFont="1" applyFill="1" applyBorder="1" applyAlignment="1">
      <alignment horizontal="center" vertical="center" wrapText="1"/>
    </xf>
    <xf numFmtId="191" fontId="22" fillId="0" borderId="54" xfId="1" applyNumberFormat="1" applyFont="1" applyFill="1" applyBorder="1" applyAlignment="1">
      <alignment horizontal="center" vertical="center" wrapText="1"/>
    </xf>
    <xf numFmtId="187" fontId="22" fillId="0" borderId="54" xfId="1" applyNumberFormat="1" applyFont="1" applyFill="1" applyBorder="1" applyAlignment="1">
      <alignment horizontal="center" vertical="center" wrapText="1"/>
    </xf>
    <xf numFmtId="190" fontId="22" fillId="0" borderId="54" xfId="117" applyNumberFormat="1" applyFont="1" applyBorder="1" applyAlignment="1">
      <alignment horizontal="center" vertical="center" wrapText="1"/>
    </xf>
    <xf numFmtId="0" fontId="14" fillId="0" borderId="0" xfId="0" applyFont="1" applyAlignment="1"/>
    <xf numFmtId="0" fontId="22" fillId="0" borderId="54" xfId="117" applyFont="1" applyBorder="1" applyAlignment="1">
      <alignment horizontal="justify" vertical="center" wrapText="1"/>
    </xf>
    <xf numFmtId="0" fontId="24" fillId="0" borderId="0" xfId="0" applyFont="1"/>
    <xf numFmtId="0" fontId="25" fillId="6" borderId="0" xfId="0" applyFont="1" applyFill="1"/>
    <xf numFmtId="0" fontId="25" fillId="0" borderId="0" xfId="0" applyFont="1"/>
    <xf numFmtId="10" fontId="25" fillId="0" borderId="0" xfId="0" applyNumberFormat="1" applyFont="1"/>
    <xf numFmtId="184" fontId="25" fillId="0" borderId="0" xfId="0" applyNumberFormat="1" applyFont="1"/>
    <xf numFmtId="182" fontId="26" fillId="6" borderId="54" xfId="1" applyNumberFormat="1" applyFont="1" applyFill="1" applyBorder="1" applyAlignment="1">
      <alignment vertical="center"/>
    </xf>
    <xf numFmtId="193" fontId="24" fillId="0" borderId="15" xfId="0" applyNumberFormat="1" applyFont="1" applyBorder="1" applyAlignment="1">
      <alignment horizontal="right" vertical="center"/>
    </xf>
    <xf numFmtId="194" fontId="14" fillId="0" borderId="0" xfId="0" applyNumberFormat="1" applyFont="1"/>
    <xf numFmtId="195" fontId="14" fillId="0" borderId="0" xfId="0" applyNumberFormat="1" applyFont="1"/>
    <xf numFmtId="187" fontId="26" fillId="6" borderId="54" xfId="1" applyNumberFormat="1" applyFont="1" applyFill="1" applyBorder="1" applyAlignment="1">
      <alignment vertical="center"/>
    </xf>
    <xf numFmtId="191" fontId="21" fillId="0" borderId="54" xfId="1" applyNumberFormat="1" applyFont="1" applyFill="1" applyBorder="1" applyAlignment="1">
      <alignment horizontal="right" vertical="center"/>
    </xf>
    <xf numFmtId="195" fontId="25" fillId="0" borderId="0" xfId="0" applyNumberFormat="1" applyFont="1"/>
    <xf numFmtId="196" fontId="22" fillId="0" borderId="54" xfId="1" applyNumberFormat="1" applyFont="1" applyFill="1" applyBorder="1" applyAlignment="1">
      <alignment vertical="center" wrapText="1"/>
    </xf>
    <xf numFmtId="191" fontId="21" fillId="0" borderId="54" xfId="1" applyNumberFormat="1" applyFont="1" applyFill="1" applyBorder="1" applyAlignment="1">
      <alignment vertical="center"/>
    </xf>
    <xf numFmtId="197" fontId="22" fillId="0" borderId="54" xfId="1" applyNumberFormat="1" applyFont="1" applyFill="1" applyBorder="1" applyAlignment="1">
      <alignment vertical="center" wrapText="1"/>
    </xf>
    <xf numFmtId="0" fontId="29" fillId="0" borderId="0" xfId="0" applyFont="1"/>
    <xf numFmtId="0" fontId="29" fillId="0" borderId="54" xfId="0" applyFont="1" applyBorder="1" applyAlignment="1">
      <alignment horizontal="center"/>
    </xf>
    <xf numFmtId="0" fontId="30" fillId="0" borderId="0" xfId="0" applyFont="1"/>
    <xf numFmtId="0" fontId="31" fillId="6" borderId="54" xfId="0" applyFont="1" applyFill="1" applyBorder="1" applyAlignment="1">
      <alignment horizontal="center" vertical="center" wrapText="1"/>
    </xf>
    <xf numFmtId="198" fontId="29" fillId="0" borderId="54" xfId="0" applyNumberFormat="1" applyFont="1" applyBorder="1" applyAlignment="1">
      <alignment horizontal="right"/>
    </xf>
    <xf numFmtId="198" fontId="29" fillId="0" borderId="54" xfId="0" applyNumberFormat="1" applyFont="1" applyBorder="1" applyAlignment="1">
      <alignment horizontal="center"/>
    </xf>
    <xf numFmtId="0" fontId="28" fillId="0" borderId="54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right"/>
    </xf>
    <xf numFmtId="0" fontId="32" fillId="7" borderId="0" xfId="0" applyFont="1" applyFill="1"/>
    <xf numFmtId="0" fontId="32" fillId="7" borderId="0" xfId="0" applyFont="1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right"/>
    </xf>
    <xf numFmtId="0" fontId="0" fillId="0" borderId="54" xfId="0" applyBorder="1" applyAlignment="1">
      <alignment horizontal="center" vertical="center" wrapText="1"/>
    </xf>
    <xf numFmtId="0" fontId="0" fillId="0" borderId="54" xfId="0" applyBorder="1" applyAlignment="1">
      <alignment horizontal="right" vertical="center" wrapText="1"/>
    </xf>
    <xf numFmtId="0" fontId="0" fillId="0" borderId="54" xfId="0" applyBorder="1"/>
    <xf numFmtId="0" fontId="0" fillId="0" borderId="54" xfId="0" applyBorder="1" applyAlignment="1">
      <alignment horizontal="center"/>
    </xf>
    <xf numFmtId="198" fontId="0" fillId="0" borderId="54" xfId="0" applyNumberFormat="1" applyBorder="1" applyAlignment="1">
      <alignment horizontal="right"/>
    </xf>
    <xf numFmtId="182" fontId="33" fillId="0" borderId="54" xfId="67" applyFont="1" applyBorder="1" applyAlignment="1">
      <alignment horizontal="center" vertical="center" wrapText="1"/>
    </xf>
    <xf numFmtId="0" fontId="24" fillId="0" borderId="54" xfId="0" applyFont="1" applyBorder="1"/>
    <xf numFmtId="0" fontId="34" fillId="0" borderId="54" xfId="0" applyFont="1" applyBorder="1" applyAlignment="1">
      <alignment horizontal="center" vertical="center" wrapText="1"/>
    </xf>
    <xf numFmtId="182" fontId="35" fillId="0" borderId="54" xfId="67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4" fillId="0" borderId="54" xfId="0" applyFont="1" applyBorder="1" applyAlignment="1">
      <alignment wrapText="1"/>
    </xf>
    <xf numFmtId="0" fontId="0" fillId="0" borderId="54" xfId="0" applyBorder="1" applyAlignment="1">
      <alignment horizontal="center" vertical="center"/>
    </xf>
    <xf numFmtId="198" fontId="0" fillId="0" borderId="54" xfId="0" applyNumberFormat="1" applyBorder="1" applyAlignment="1">
      <alignment horizontal="right" vertical="center"/>
    </xf>
    <xf numFmtId="182" fontId="35" fillId="0" borderId="0" xfId="67" applyFont="1" applyBorder="1" applyAlignment="1">
      <alignment horizontal="center" vertical="center" wrapText="1"/>
    </xf>
    <xf numFmtId="2" fontId="0" fillId="0" borderId="54" xfId="0" applyNumberFormat="1" applyBorder="1" applyAlignment="1">
      <alignment horizontal="center"/>
    </xf>
    <xf numFmtId="182" fontId="33" fillId="0" borderId="0" xfId="67" applyFont="1" applyBorder="1" applyAlignment="1">
      <alignment horizontal="center" vertical="center" wrapText="1"/>
    </xf>
    <xf numFmtId="0" fontId="32" fillId="7" borderId="0" xfId="0" applyFont="1" applyFill="1" applyAlignment="1">
      <alignment wrapText="1"/>
    </xf>
    <xf numFmtId="0" fontId="32" fillId="7" borderId="0" xfId="0" applyFont="1" applyFill="1" applyAlignment="1">
      <alignment horizontal="center" vertical="center"/>
    </xf>
    <xf numFmtId="0" fontId="36" fillId="0" borderId="0" xfId="0" applyFont="1"/>
    <xf numFmtId="0" fontId="25" fillId="0" borderId="0" xfId="0" applyFont="1" applyAlignment="1">
      <alignment horizontal="center"/>
    </xf>
    <xf numFmtId="0" fontId="37" fillId="8" borderId="55" xfId="0" applyFont="1" applyFill="1" applyBorder="1" applyAlignment="1">
      <alignment horizontal="center" vertical="center"/>
    </xf>
    <xf numFmtId="181" fontId="37" fillId="8" borderId="55" xfId="1" applyNumberFormat="1" applyFont="1" applyFill="1" applyBorder="1" applyAlignment="1">
      <alignment horizontal="center" vertical="center"/>
    </xf>
    <xf numFmtId="0" fontId="25" fillId="0" borderId="64" xfId="0" applyFont="1" applyBorder="1" applyAlignment="1">
      <alignment horizontal="center" vertical="center" wrapText="1"/>
    </xf>
    <xf numFmtId="0" fontId="25" fillId="0" borderId="64" xfId="0" applyFont="1" applyBorder="1" applyAlignment="1">
      <alignment vertical="center" wrapText="1"/>
    </xf>
    <xf numFmtId="0" fontId="25" fillId="0" borderId="65" xfId="0" applyFont="1" applyBorder="1" applyAlignment="1">
      <alignment horizontal="center" vertical="center"/>
    </xf>
    <xf numFmtId="181" fontId="38" fillId="0" borderId="66" xfId="1" applyNumberFormat="1" applyFont="1" applyFill="1" applyBorder="1" applyAlignment="1">
      <alignment vertical="center"/>
    </xf>
    <xf numFmtId="0" fontId="25" fillId="0" borderId="67" xfId="0" applyFont="1" applyBorder="1" applyAlignment="1">
      <alignment horizontal="center" vertical="center" wrapText="1"/>
    </xf>
    <xf numFmtId="0" fontId="25" fillId="0" borderId="67" xfId="0" applyFont="1" applyBorder="1" applyAlignment="1">
      <alignment vertical="center" wrapText="1"/>
    </xf>
    <xf numFmtId="0" fontId="25" fillId="0" borderId="48" xfId="0" applyFont="1" applyBorder="1" applyAlignment="1">
      <alignment horizontal="center" vertical="center"/>
    </xf>
    <xf numFmtId="181" fontId="38" fillId="0" borderId="68" xfId="1" applyNumberFormat="1" applyFont="1" applyFill="1" applyBorder="1" applyAlignment="1">
      <alignment vertical="center"/>
    </xf>
    <xf numFmtId="181" fontId="25" fillId="0" borderId="68" xfId="1" applyNumberFormat="1" applyFont="1" applyFill="1" applyBorder="1" applyAlignment="1">
      <alignment vertical="center"/>
    </xf>
    <xf numFmtId="0" fontId="25" fillId="0" borderId="67" xfId="0" applyFont="1" applyBorder="1" applyAlignment="1">
      <alignment horizontal="left" vertical="center" wrapText="1"/>
    </xf>
    <xf numFmtId="181" fontId="25" fillId="0" borderId="68" xfId="1" applyNumberFormat="1" applyFont="1" applyFill="1" applyBorder="1" applyAlignment="1">
      <alignment horizontal="left" vertical="center"/>
    </xf>
    <xf numFmtId="181" fontId="25" fillId="0" borderId="68" xfId="1" applyNumberFormat="1" applyFont="1" applyFill="1" applyBorder="1" applyAlignment="1">
      <alignment horizontal="right" vertical="center"/>
    </xf>
    <xf numFmtId="0" fontId="25" fillId="0" borderId="69" xfId="0" applyFont="1" applyBorder="1" applyAlignment="1">
      <alignment wrapText="1"/>
    </xf>
    <xf numFmtId="0" fontId="25" fillId="0" borderId="70" xfId="0" applyFont="1" applyBorder="1" applyAlignment="1">
      <alignment wrapText="1"/>
    </xf>
    <xf numFmtId="0" fontId="25" fillId="0" borderId="70" xfId="0" applyFont="1" applyBorder="1" applyAlignment="1">
      <alignment horizontal="center"/>
    </xf>
    <xf numFmtId="181" fontId="25" fillId="0" borderId="71" xfId="1" applyNumberFormat="1" applyFont="1" applyFill="1" applyBorder="1"/>
    <xf numFmtId="0" fontId="37" fillId="9" borderId="0" xfId="0" applyFont="1" applyFill="1" applyAlignment="1">
      <alignment wrapText="1"/>
    </xf>
    <xf numFmtId="0" fontId="37" fillId="9" borderId="0" xfId="0" applyFont="1" applyFill="1" applyAlignment="1">
      <alignment horizontal="center"/>
    </xf>
    <xf numFmtId="181" fontId="37" fillId="9" borderId="0" xfId="1" applyNumberFormat="1" applyFont="1" applyFill="1" applyBorder="1"/>
    <xf numFmtId="0" fontId="39" fillId="0" borderId="0" xfId="0" applyFont="1" applyAlignment="1">
      <alignment vertical="center"/>
    </xf>
    <xf numFmtId="181" fontId="25" fillId="0" borderId="66" xfId="1" applyNumberFormat="1" applyFont="1" applyFill="1" applyBorder="1" applyAlignment="1">
      <alignment vertical="center"/>
    </xf>
    <xf numFmtId="169" fontId="25" fillId="0" borderId="0" xfId="1" applyFont="1"/>
    <xf numFmtId="0" fontId="25" fillId="10" borderId="67" xfId="0" applyFont="1" applyFill="1" applyBorder="1" applyAlignment="1">
      <alignment horizontal="center" vertical="center" wrapText="1"/>
    </xf>
    <xf numFmtId="0" fontId="25" fillId="10" borderId="67" xfId="0" applyFont="1" applyFill="1" applyBorder="1" applyAlignment="1">
      <alignment vertical="center" wrapText="1"/>
    </xf>
    <xf numFmtId="0" fontId="25" fillId="10" borderId="48" xfId="0" applyFont="1" applyFill="1" applyBorder="1" applyAlignment="1">
      <alignment horizontal="center" vertical="center"/>
    </xf>
    <xf numFmtId="181" fontId="25" fillId="10" borderId="68" xfId="1" applyNumberFormat="1" applyFont="1" applyFill="1" applyBorder="1" applyAlignment="1">
      <alignment vertical="center"/>
    </xf>
    <xf numFmtId="0" fontId="25" fillId="0" borderId="67" xfId="0" applyFont="1" applyBorder="1" applyAlignment="1">
      <alignment wrapText="1"/>
    </xf>
    <xf numFmtId="0" fontId="25" fillId="0" borderId="48" xfId="0" applyFont="1" applyBorder="1" applyAlignment="1">
      <alignment horizontal="center"/>
    </xf>
    <xf numFmtId="181" fontId="25" fillId="0" borderId="68" xfId="1" applyNumberFormat="1" applyFont="1" applyFill="1" applyBorder="1"/>
    <xf numFmtId="0" fontId="25" fillId="0" borderId="67" xfId="0" applyFont="1" applyBorder="1" applyAlignment="1">
      <alignment horizontal="center" wrapText="1"/>
    </xf>
    <xf numFmtId="0" fontId="25" fillId="0" borderId="0" xfId="0" applyFont="1" applyAlignment="1">
      <alignment horizontal="justify" vertical="center"/>
    </xf>
    <xf numFmtId="0" fontId="25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1" fillId="0" borderId="0" xfId="0" applyFont="1"/>
    <xf numFmtId="0" fontId="42" fillId="0" borderId="0" xfId="0" applyFont="1"/>
    <xf numFmtId="0" fontId="43" fillId="0" borderId="54" xfId="0" applyFont="1" applyBorder="1" applyAlignment="1">
      <alignment horizontal="center" vertical="center"/>
    </xf>
    <xf numFmtId="2" fontId="42" fillId="0" borderId="54" xfId="0" applyNumberFormat="1" applyFont="1" applyBorder="1" applyAlignment="1">
      <alignment horizontal="center" vertical="center"/>
    </xf>
    <xf numFmtId="0" fontId="42" fillId="0" borderId="54" xfId="0" applyFont="1" applyBorder="1" applyAlignment="1">
      <alignment horizontal="center" vertical="center"/>
    </xf>
    <xf numFmtId="0" fontId="41" fillId="6" borderId="54" xfId="0" applyFont="1" applyFill="1" applyBorder="1" applyAlignment="1">
      <alignment horizontal="center" vertical="center"/>
    </xf>
    <xf numFmtId="182" fontId="42" fillId="0" borderId="54" xfId="67" applyFont="1" applyFill="1" applyBorder="1" applyAlignment="1">
      <alignment vertical="center"/>
    </xf>
    <xf numFmtId="44" fontId="25" fillId="0" borderId="0" xfId="0" applyNumberFormat="1" applyFont="1" applyAlignment="1">
      <alignment horizontal="center" vertical="center" wrapText="1"/>
    </xf>
    <xf numFmtId="44" fontId="25" fillId="0" borderId="0" xfId="0" applyNumberFormat="1" applyFont="1"/>
    <xf numFmtId="0" fontId="44" fillId="11" borderId="54" xfId="0" applyFont="1" applyFill="1" applyBorder="1" applyAlignment="1">
      <alignment horizontal="center" vertical="center"/>
    </xf>
    <xf numFmtId="0" fontId="44" fillId="11" borderId="54" xfId="0" applyFont="1" applyFill="1" applyBorder="1" applyAlignment="1">
      <alignment horizontal="center" vertical="center" wrapText="1"/>
    </xf>
    <xf numFmtId="0" fontId="25" fillId="0" borderId="54" xfId="0" applyFont="1" applyBorder="1" applyAlignment="1">
      <alignment vertical="center"/>
    </xf>
    <xf numFmtId="181" fontId="37" fillId="0" borderId="54" xfId="1" applyNumberFormat="1" applyFont="1" applyFill="1" applyBorder="1" applyAlignment="1">
      <alignment vertical="center"/>
    </xf>
    <xf numFmtId="10" fontId="37" fillId="0" borderId="54" xfId="2" applyNumberFormat="1" applyFont="1" applyFill="1" applyBorder="1" applyAlignment="1">
      <alignment horizontal="center" vertical="center"/>
    </xf>
    <xf numFmtId="0" fontId="45" fillId="0" borderId="54" xfId="0" applyFont="1" applyBorder="1" applyAlignment="1">
      <alignment vertical="center"/>
    </xf>
    <xf numFmtId="44" fontId="25" fillId="0" borderId="54" xfId="0" applyNumberFormat="1" applyFont="1" applyBorder="1"/>
    <xf numFmtId="0" fontId="25" fillId="0" borderId="54" xfId="0" applyFont="1" applyBorder="1"/>
    <xf numFmtId="0" fontId="46" fillId="0" borderId="0" xfId="0" applyFont="1" applyAlignment="1">
      <alignment vertical="center"/>
    </xf>
    <xf numFmtId="0" fontId="47" fillId="0" borderId="0" xfId="0" applyFont="1" applyAlignment="1">
      <alignment horizontal="left" vertical="center"/>
    </xf>
    <xf numFmtId="0" fontId="39" fillId="3" borderId="75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9" fillId="14" borderId="75" xfId="0" applyFont="1" applyFill="1" applyBorder="1" applyAlignment="1">
      <alignment horizontal="center" vertical="center"/>
    </xf>
    <xf numFmtId="0" fontId="37" fillId="0" borderId="75" xfId="0" applyFont="1" applyBorder="1" applyAlignment="1">
      <alignment horizontal="center" vertical="center"/>
    </xf>
    <xf numFmtId="0" fontId="37" fillId="0" borderId="75" xfId="0" applyFont="1" applyBorder="1" applyAlignment="1">
      <alignment vertical="center"/>
    </xf>
    <xf numFmtId="10" fontId="37" fillId="0" borderId="75" xfId="2" applyNumberFormat="1" applyFont="1" applyFill="1" applyBorder="1" applyAlignment="1">
      <alignment horizontal="center" vertical="center"/>
    </xf>
    <xf numFmtId="182" fontId="37" fillId="0" borderId="75" xfId="1" applyNumberFormat="1" applyFont="1" applyFill="1" applyBorder="1" applyAlignment="1">
      <alignment vertical="center"/>
    </xf>
    <xf numFmtId="0" fontId="39" fillId="14" borderId="75" xfId="0" applyFont="1" applyFill="1" applyBorder="1" applyAlignment="1">
      <alignment vertical="center"/>
    </xf>
    <xf numFmtId="10" fontId="39" fillId="14" borderId="75" xfId="2" applyNumberFormat="1" applyFont="1" applyFill="1" applyBorder="1" applyAlignment="1">
      <alignment horizontal="center" vertical="center"/>
    </xf>
    <xf numFmtId="182" fontId="39" fillId="14" borderId="75" xfId="2" applyNumberFormat="1" applyFont="1" applyFill="1" applyBorder="1" applyAlignment="1">
      <alignment horizontal="center" vertical="center"/>
    </xf>
    <xf numFmtId="0" fontId="39" fillId="15" borderId="75" xfId="0" applyFont="1" applyFill="1" applyBorder="1" applyAlignment="1">
      <alignment horizontal="center" vertical="center"/>
    </xf>
    <xf numFmtId="0" fontId="26" fillId="3" borderId="75" xfId="0" applyFont="1" applyFill="1" applyBorder="1" applyAlignment="1">
      <alignment horizontal="center" vertical="center"/>
    </xf>
    <xf numFmtId="0" fontId="26" fillId="3" borderId="75" xfId="0" applyFont="1" applyFill="1" applyBorder="1" applyAlignment="1">
      <alignment vertical="center"/>
    </xf>
    <xf numFmtId="10" fontId="39" fillId="3" borderId="75" xfId="2" applyNumberFormat="1" applyFont="1" applyFill="1" applyBorder="1" applyAlignment="1">
      <alignment horizontal="center" vertical="center"/>
    </xf>
    <xf numFmtId="182" fontId="39" fillId="3" borderId="75" xfId="2" applyNumberFormat="1" applyFont="1" applyFill="1" applyBorder="1" applyAlignment="1">
      <alignment horizontal="center" vertical="center"/>
    </xf>
    <xf numFmtId="0" fontId="50" fillId="0" borderId="0" xfId="0" applyFont="1"/>
    <xf numFmtId="4" fontId="25" fillId="0" borderId="0" xfId="0" applyNumberFormat="1" applyFont="1"/>
    <xf numFmtId="2" fontId="25" fillId="0" borderId="0" xfId="2" applyNumberFormat="1" applyFont="1"/>
    <xf numFmtId="0" fontId="26" fillId="11" borderId="54" xfId="0" applyFont="1" applyFill="1" applyBorder="1" applyAlignment="1">
      <alignment horizontal="center"/>
    </xf>
    <xf numFmtId="0" fontId="51" fillId="16" borderId="54" xfId="104" applyFont="1" applyFill="1" applyBorder="1" applyAlignment="1">
      <alignment horizontal="center" vertical="center"/>
    </xf>
    <xf numFmtId="0" fontId="52" fillId="0" borderId="54" xfId="104" applyFont="1" applyBorder="1"/>
    <xf numFmtId="0" fontId="52" fillId="0" borderId="54" xfId="104" applyFont="1" applyBorder="1" applyAlignment="1">
      <alignment horizontal="center"/>
    </xf>
    <xf numFmtId="10" fontId="52" fillId="0" borderId="54" xfId="104" applyNumberFormat="1" applyFont="1" applyBorder="1" applyAlignment="1">
      <alignment horizontal="center"/>
    </xf>
    <xf numFmtId="0" fontId="25" fillId="0" borderId="54" xfId="104" applyFont="1" applyBorder="1"/>
    <xf numFmtId="9" fontId="25" fillId="0" borderId="54" xfId="104" applyNumberFormat="1" applyFont="1" applyBorder="1"/>
    <xf numFmtId="0" fontId="11" fillId="0" borderId="0" xfId="104" applyFont="1"/>
    <xf numFmtId="10" fontId="11" fillId="0" borderId="0" xfId="104" applyNumberFormat="1" applyFont="1" applyAlignment="1">
      <alignment horizontal="center"/>
    </xf>
    <xf numFmtId="9" fontId="52" fillId="0" borderId="54" xfId="104" applyNumberFormat="1" applyFont="1" applyBorder="1"/>
    <xf numFmtId="9" fontId="52" fillId="0" borderId="54" xfId="104" applyNumberFormat="1" applyFont="1" applyBorder="1" applyAlignment="1">
      <alignment horizontal="center"/>
    </xf>
    <xf numFmtId="10" fontId="52" fillId="0" borderId="54" xfId="104" applyNumberFormat="1" applyFont="1" applyBorder="1"/>
    <xf numFmtId="199" fontId="52" fillId="0" borderId="54" xfId="104" applyNumberFormat="1" applyFont="1" applyBorder="1" applyAlignment="1">
      <alignment horizontal="center"/>
    </xf>
    <xf numFmtId="10" fontId="25" fillId="0" borderId="54" xfId="2" applyNumberFormat="1" applyFont="1" applyFill="1" applyBorder="1" applyAlignment="1">
      <alignment horizontal="center"/>
    </xf>
    <xf numFmtId="200" fontId="25" fillId="0" borderId="54" xfId="2" applyNumberFormat="1" applyFont="1" applyFill="1" applyBorder="1" applyAlignment="1">
      <alignment horizontal="center"/>
    </xf>
    <xf numFmtId="0" fontId="25" fillId="0" borderId="0" xfId="104" applyFont="1"/>
    <xf numFmtId="9" fontId="25" fillId="0" borderId="0" xfId="104" applyNumberFormat="1" applyFont="1"/>
    <xf numFmtId="200" fontId="25" fillId="0" borderId="0" xfId="2" applyNumberFormat="1" applyFont="1" applyFill="1" applyBorder="1" applyAlignment="1">
      <alignment horizontal="center"/>
    </xf>
    <xf numFmtId="9" fontId="11" fillId="0" borderId="0" xfId="104" applyNumberFormat="1" applyFont="1" applyAlignment="1">
      <alignment horizontal="center"/>
    </xf>
    <xf numFmtId="9" fontId="53" fillId="6" borderId="54" xfId="104" applyNumberFormat="1" applyFont="1" applyFill="1" applyBorder="1" applyAlignment="1">
      <alignment horizontal="center"/>
    </xf>
    <xf numFmtId="0" fontId="11" fillId="0" borderId="0" xfId="116" applyFont="1" applyAlignment="1">
      <alignment vertical="center" wrapText="1"/>
    </xf>
    <xf numFmtId="0" fontId="11" fillId="0" borderId="0" xfId="116" applyFont="1"/>
    <xf numFmtId="0" fontId="11" fillId="0" borderId="22" xfId="116" applyFont="1" applyBorder="1"/>
    <xf numFmtId="0" fontId="11" fillId="0" borderId="23" xfId="116" applyFont="1" applyBorder="1"/>
    <xf numFmtId="0" fontId="55" fillId="4" borderId="87" xfId="116" applyFont="1" applyFill="1" applyBorder="1" applyAlignment="1">
      <alignment horizontal="center"/>
    </xf>
    <xf numFmtId="0" fontId="56" fillId="0" borderId="0" xfId="116" applyFont="1"/>
    <xf numFmtId="0" fontId="55" fillId="4" borderId="9" xfId="116" applyFont="1" applyFill="1" applyBorder="1" applyAlignment="1">
      <alignment horizontal="center"/>
    </xf>
    <xf numFmtId="2" fontId="55" fillId="0" borderId="10" xfId="116" applyNumberFormat="1" applyFont="1" applyBorder="1"/>
    <xf numFmtId="0" fontId="55" fillId="4" borderId="10" xfId="116" applyFont="1" applyFill="1" applyBorder="1" applyAlignment="1">
      <alignment horizontal="center"/>
    </xf>
    <xf numFmtId="0" fontId="56" fillId="0" borderId="0" xfId="116" applyFont="1" applyAlignment="1">
      <alignment vertical="center" wrapText="1"/>
    </xf>
    <xf numFmtId="0" fontId="47" fillId="0" borderId="90" xfId="116" applyFont="1" applyBorder="1" applyAlignment="1">
      <alignment horizontal="center" vertical="center" wrapText="1"/>
    </xf>
    <xf numFmtId="0" fontId="55" fillId="17" borderId="9" xfId="116" applyFont="1" applyFill="1" applyBorder="1" applyAlignment="1">
      <alignment horizontal="center"/>
    </xf>
    <xf numFmtId="0" fontId="55" fillId="17" borderId="10" xfId="116" applyFont="1" applyFill="1" applyBorder="1" applyAlignment="1">
      <alignment horizontal="center"/>
    </xf>
    <xf numFmtId="0" fontId="55" fillId="17" borderId="94" xfId="116" applyFont="1" applyFill="1" applyBorder="1" applyAlignment="1">
      <alignment horizontal="center"/>
    </xf>
    <xf numFmtId="0" fontId="55" fillId="17" borderId="11" xfId="116" applyFont="1" applyFill="1" applyBorder="1" applyAlignment="1">
      <alignment horizontal="center"/>
    </xf>
    <xf numFmtId="0" fontId="56" fillId="0" borderId="95" xfId="116" applyFont="1" applyBorder="1"/>
    <xf numFmtId="2" fontId="56" fillId="0" borderId="65" xfId="116" applyNumberFormat="1" applyFont="1" applyBorder="1" applyAlignment="1">
      <alignment horizontal="center"/>
    </xf>
    <xf numFmtId="2" fontId="56" fillId="0" borderId="65" xfId="116" applyNumberFormat="1" applyFont="1" applyBorder="1" applyAlignment="1">
      <alignment horizontal="center" vertical="center" wrapText="1"/>
    </xf>
    <xf numFmtId="201" fontId="56" fillId="0" borderId="65" xfId="10" applyNumberFormat="1" applyFont="1" applyBorder="1" applyAlignment="1">
      <alignment horizontal="center" vertical="center" wrapText="1"/>
    </xf>
    <xf numFmtId="202" fontId="56" fillId="0" borderId="65" xfId="10" applyNumberFormat="1" applyFont="1" applyBorder="1" applyAlignment="1">
      <alignment horizontal="center" vertical="center" wrapText="1"/>
    </xf>
    <xf numFmtId="201" fontId="56" fillId="0" borderId="65" xfId="10" applyNumberFormat="1" applyFont="1" applyBorder="1" applyAlignment="1">
      <alignment horizontal="center"/>
    </xf>
    <xf numFmtId="201" fontId="56" fillId="0" borderId="96" xfId="10" applyNumberFormat="1" applyFont="1" applyBorder="1" applyAlignment="1">
      <alignment horizontal="center"/>
    </xf>
    <xf numFmtId="0" fontId="56" fillId="0" borderId="97" xfId="116" applyFont="1" applyBorder="1"/>
    <xf numFmtId="2" fontId="56" fillId="0" borderId="48" xfId="116" applyNumberFormat="1" applyFont="1" applyBorder="1" applyAlignment="1">
      <alignment horizontal="center"/>
    </xf>
    <xf numFmtId="201" fontId="56" fillId="0" borderId="48" xfId="10" applyNumberFormat="1" applyFont="1" applyBorder="1" applyAlignment="1">
      <alignment horizontal="center"/>
    </xf>
    <xf numFmtId="201" fontId="56" fillId="0" borderId="98" xfId="10" applyNumberFormat="1" applyFont="1" applyBorder="1" applyAlignment="1">
      <alignment horizontal="center"/>
    </xf>
    <xf numFmtId="0" fontId="56" fillId="0" borderId="48" xfId="116" applyFont="1" applyBorder="1" applyAlignment="1">
      <alignment horizontal="center"/>
    </xf>
    <xf numFmtId="0" fontId="56" fillId="0" borderId="99" xfId="116" applyFont="1" applyBorder="1"/>
    <xf numFmtId="0" fontId="56" fillId="0" borderId="70" xfId="116" applyFont="1" applyBorder="1" applyAlignment="1">
      <alignment horizontal="center"/>
    </xf>
    <xf numFmtId="0" fontId="56" fillId="0" borderId="100" xfId="116" applyFont="1" applyBorder="1" applyAlignment="1">
      <alignment horizontal="center"/>
    </xf>
    <xf numFmtId="0" fontId="55" fillId="0" borderId="14" xfId="116" applyFont="1" applyBorder="1"/>
    <xf numFmtId="0" fontId="55" fillId="0" borderId="15" xfId="116" applyFont="1" applyBorder="1" applyAlignment="1">
      <alignment horizontal="center"/>
    </xf>
    <xf numFmtId="0" fontId="55" fillId="0" borderId="0" xfId="116" applyFont="1" applyAlignment="1">
      <alignment horizontal="center"/>
    </xf>
    <xf numFmtId="2" fontId="55" fillId="17" borderId="101" xfId="116" applyNumberFormat="1" applyFont="1" applyFill="1" applyBorder="1" applyAlignment="1">
      <alignment horizontal="center"/>
    </xf>
    <xf numFmtId="0" fontId="11" fillId="0" borderId="79" xfId="116" applyFont="1" applyBorder="1"/>
    <xf numFmtId="0" fontId="11" fillId="0" borderId="80" xfId="116" applyFont="1" applyBorder="1"/>
    <xf numFmtId="0" fontId="11" fillId="0" borderId="81" xfId="116" applyFont="1" applyBorder="1"/>
    <xf numFmtId="49" fontId="4" fillId="0" borderId="0" xfId="116" applyNumberFormat="1" applyFont="1" applyAlignment="1">
      <alignment horizontal="left"/>
    </xf>
    <xf numFmtId="0" fontId="11" fillId="0" borderId="82" xfId="116" applyFont="1" applyBorder="1"/>
    <xf numFmtId="0" fontId="11" fillId="0" borderId="83" xfId="116" applyFont="1" applyBorder="1"/>
    <xf numFmtId="0" fontId="11" fillId="0" borderId="84" xfId="116" applyFont="1" applyBorder="1"/>
    <xf numFmtId="0" fontId="11" fillId="0" borderId="82" xfId="116" applyFont="1" applyBorder="1" applyAlignment="1">
      <alignment vertical="center"/>
    </xf>
    <xf numFmtId="0" fontId="11" fillId="0" borderId="83" xfId="116" applyFont="1" applyBorder="1" applyAlignment="1">
      <alignment vertical="center"/>
    </xf>
    <xf numFmtId="0" fontId="11" fillId="0" borderId="84" xfId="116" applyFont="1" applyBorder="1" applyAlignment="1">
      <alignment vertical="center"/>
    </xf>
    <xf numFmtId="0" fontId="56" fillId="0" borderId="102" xfId="116" applyFont="1" applyBorder="1"/>
    <xf numFmtId="2" fontId="56" fillId="0" borderId="103" xfId="116" applyNumberFormat="1" applyFont="1" applyBorder="1" applyAlignment="1">
      <alignment horizontal="center"/>
    </xf>
    <xf numFmtId="2" fontId="56" fillId="0" borderId="103" xfId="116" applyNumberFormat="1" applyFont="1" applyBorder="1" applyAlignment="1">
      <alignment horizontal="center" vertical="center" wrapText="1"/>
    </xf>
    <xf numFmtId="201" fontId="56" fillId="0" borderId="103" xfId="10" applyNumberFormat="1" applyFont="1" applyBorder="1" applyAlignment="1">
      <alignment horizontal="center" vertical="center" wrapText="1"/>
    </xf>
    <xf numFmtId="202" fontId="56" fillId="0" borderId="103" xfId="10" applyNumberFormat="1" applyFont="1" applyBorder="1" applyAlignment="1">
      <alignment horizontal="center" vertical="center" wrapText="1"/>
    </xf>
    <xf numFmtId="201" fontId="56" fillId="0" borderId="103" xfId="10" applyNumberFormat="1" applyFont="1" applyBorder="1" applyAlignment="1">
      <alignment horizontal="center"/>
    </xf>
    <xf numFmtId="201" fontId="56" fillId="0" borderId="104" xfId="10" applyNumberFormat="1" applyFont="1" applyBorder="1" applyAlignment="1">
      <alignment horizontal="center"/>
    </xf>
    <xf numFmtId="0" fontId="56" fillId="0" borderId="105" xfId="116" applyFont="1" applyBorder="1"/>
    <xf numFmtId="0" fontId="56" fillId="0" borderId="106" xfId="116" applyFont="1" applyBorder="1" applyAlignment="1">
      <alignment horizontal="center"/>
    </xf>
    <xf numFmtId="201" fontId="56" fillId="0" borderId="107" xfId="10" applyNumberFormat="1" applyFont="1" applyBorder="1" applyAlignment="1">
      <alignment horizontal="center"/>
    </xf>
    <xf numFmtId="0" fontId="1" fillId="0" borderId="0" xfId="0" applyFont="1"/>
    <xf numFmtId="0" fontId="5" fillId="0" borderId="108" xfId="0" applyFont="1" applyBorder="1" applyAlignment="1">
      <alignment vertical="center" wrapText="1"/>
    </xf>
    <xf numFmtId="0" fontId="6" fillId="0" borderId="109" xfId="0" applyFont="1" applyBorder="1" applyAlignment="1">
      <alignment vertical="center" wrapText="1"/>
    </xf>
    <xf numFmtId="0" fontId="4" fillId="0" borderId="17" xfId="0" applyFont="1" applyBorder="1"/>
    <xf numFmtId="185" fontId="12" fillId="4" borderId="111" xfId="1" applyNumberFormat="1" applyFont="1" applyFill="1" applyBorder="1" applyAlignment="1">
      <alignment vertical="center"/>
    </xf>
    <xf numFmtId="0" fontId="12" fillId="2" borderId="0" xfId="0" applyFont="1" applyFill="1" applyAlignment="1">
      <alignment horizontal="left" vertical="center" wrapText="1"/>
    </xf>
    <xf numFmtId="186" fontId="6" fillId="5" borderId="112" xfId="1" applyNumberFormat="1" applyFont="1" applyFill="1" applyBorder="1" applyAlignment="1"/>
    <xf numFmtId="200" fontId="3" fillId="0" borderId="0" xfId="2" applyNumberFormat="1" applyFont="1"/>
    <xf numFmtId="10" fontId="6" fillId="5" borderId="49" xfId="2" applyNumberFormat="1" applyFont="1" applyFill="1" applyBorder="1" applyAlignment="1"/>
    <xf numFmtId="0" fontId="6" fillId="3" borderId="52" xfId="0" applyFont="1" applyFill="1" applyBorder="1" applyAlignment="1">
      <alignment vertical="center"/>
    </xf>
    <xf numFmtId="0" fontId="6" fillId="3" borderId="53" xfId="0" applyFont="1" applyFill="1" applyBorder="1" applyAlignment="1">
      <alignment vertical="center"/>
    </xf>
    <xf numFmtId="186" fontId="6" fillId="3" borderId="53" xfId="1" applyNumberFormat="1" applyFont="1" applyFill="1" applyBorder="1" applyAlignment="1">
      <alignment vertical="center"/>
    </xf>
    <xf numFmtId="186" fontId="6" fillId="3" borderId="57" xfId="1" applyNumberFormat="1" applyFont="1" applyFill="1" applyBorder="1" applyAlignment="1">
      <alignment vertical="center"/>
    </xf>
    <xf numFmtId="186" fontId="4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9" fillId="0" borderId="12" xfId="0" applyFont="1" applyBorder="1" applyAlignment="1" applyProtection="1">
      <alignment horizontal="left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0" fontId="10" fillId="2" borderId="17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21" xfId="0" applyFont="1" applyBorder="1" applyAlignment="1" applyProtection="1">
      <alignment horizontal="left" vertical="center" wrapText="1"/>
      <protection locked="0"/>
    </xf>
    <xf numFmtId="0" fontId="9" fillId="3" borderId="26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41" xfId="0" applyFont="1" applyFill="1" applyBorder="1" applyAlignment="1">
      <alignment horizontal="left" vertical="center" wrapText="1"/>
    </xf>
    <xf numFmtId="0" fontId="1" fillId="2" borderId="42" xfId="0" applyFont="1" applyFill="1" applyBorder="1" applyAlignment="1">
      <alignment horizontal="left" vertical="center" wrapText="1"/>
    </xf>
    <xf numFmtId="0" fontId="1" fillId="2" borderId="43" xfId="0" applyFont="1" applyFill="1" applyBorder="1" applyAlignment="1">
      <alignment horizontal="left" vertical="center" wrapText="1"/>
    </xf>
    <xf numFmtId="0" fontId="6" fillId="0" borderId="44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0" fontId="9" fillId="3" borderId="24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4" fillId="0" borderId="110" xfId="0" applyFont="1" applyBorder="1" applyAlignment="1">
      <alignment horizontal="center"/>
    </xf>
    <xf numFmtId="0" fontId="54" fillId="0" borderId="79" xfId="116" applyFont="1" applyBorder="1" applyAlignment="1">
      <alignment horizontal="center" vertical="center"/>
    </xf>
    <xf numFmtId="0" fontId="54" fillId="0" borderId="80" xfId="116" applyFont="1" applyBorder="1" applyAlignment="1">
      <alignment horizontal="center" vertical="center"/>
    </xf>
    <xf numFmtId="0" fontId="54" fillId="0" borderId="81" xfId="116" applyFont="1" applyBorder="1" applyAlignment="1">
      <alignment horizontal="center" vertical="center"/>
    </xf>
    <xf numFmtId="0" fontId="12" fillId="0" borderId="22" xfId="116" applyFont="1" applyBorder="1" applyAlignment="1">
      <alignment horizontal="center" vertical="center"/>
    </xf>
    <xf numFmtId="0" fontId="12" fillId="0" borderId="0" xfId="116" applyFont="1" applyAlignment="1">
      <alignment horizontal="center" vertical="center"/>
    </xf>
    <xf numFmtId="0" fontId="12" fillId="0" borderId="23" xfId="116" applyFont="1" applyBorder="1" applyAlignment="1">
      <alignment horizontal="center" vertical="center"/>
    </xf>
    <xf numFmtId="0" fontId="12" fillId="0" borderId="82" xfId="116" applyFont="1" applyBorder="1" applyAlignment="1">
      <alignment horizontal="center" vertical="center"/>
    </xf>
    <xf numFmtId="0" fontId="12" fillId="0" borderId="83" xfId="116" applyFont="1" applyBorder="1" applyAlignment="1">
      <alignment horizontal="center" vertical="center"/>
    </xf>
    <xf numFmtId="0" fontId="12" fillId="0" borderId="84" xfId="116" applyFont="1" applyBorder="1" applyAlignment="1">
      <alignment horizontal="center" vertical="center"/>
    </xf>
    <xf numFmtId="0" fontId="55" fillId="4" borderId="85" xfId="116" applyFont="1" applyFill="1" applyBorder="1" applyAlignment="1">
      <alignment horizontal="center"/>
    </xf>
    <xf numFmtId="0" fontId="55" fillId="4" borderId="86" xfId="116" applyFont="1" applyFill="1" applyBorder="1" applyAlignment="1">
      <alignment horizontal="center"/>
    </xf>
    <xf numFmtId="0" fontId="55" fillId="4" borderId="87" xfId="116" applyFont="1" applyFill="1" applyBorder="1" applyAlignment="1">
      <alignment horizontal="center"/>
    </xf>
    <xf numFmtId="0" fontId="55" fillId="0" borderId="10" xfId="116" applyFont="1" applyBorder="1" applyAlignment="1">
      <alignment horizontal="center"/>
    </xf>
    <xf numFmtId="0" fontId="56" fillId="0" borderId="88" xfId="116" applyFont="1" applyBorder="1" applyAlignment="1">
      <alignment horizontal="center" vertical="center" wrapText="1"/>
    </xf>
    <xf numFmtId="0" fontId="56" fillId="0" borderId="89" xfId="116" applyFont="1" applyBorder="1" applyAlignment="1">
      <alignment horizontal="center" vertical="center" wrapText="1"/>
    </xf>
    <xf numFmtId="0" fontId="56" fillId="0" borderId="90" xfId="116" applyFont="1" applyBorder="1" applyAlignment="1">
      <alignment horizontal="center" vertical="center" wrapText="1"/>
    </xf>
    <xf numFmtId="2" fontId="52" fillId="0" borderId="18" xfId="116" applyNumberFormat="1" applyFont="1" applyBorder="1" applyAlignment="1">
      <alignment horizontal="center" vertical="center" wrapText="1"/>
    </xf>
    <xf numFmtId="2" fontId="52" fillId="0" borderId="19" xfId="116" applyNumberFormat="1" applyFont="1" applyBorder="1" applyAlignment="1">
      <alignment horizontal="center" vertical="center" wrapText="1"/>
    </xf>
    <xf numFmtId="0" fontId="52" fillId="0" borderId="19" xfId="116" applyFont="1" applyBorder="1" applyAlignment="1">
      <alignment horizontal="center" vertical="center" wrapText="1"/>
    </xf>
    <xf numFmtId="0" fontId="11" fillId="17" borderId="91" xfId="116" applyFont="1" applyFill="1" applyBorder="1" applyAlignment="1">
      <alignment horizontal="center" vertical="center"/>
    </xf>
    <xf numFmtId="0" fontId="11" fillId="17" borderId="92" xfId="116" applyFont="1" applyFill="1" applyBorder="1" applyAlignment="1">
      <alignment horizontal="center" vertical="center"/>
    </xf>
    <xf numFmtId="0" fontId="11" fillId="17" borderId="93" xfId="116" applyFont="1" applyFill="1" applyBorder="1" applyAlignment="1">
      <alignment horizontal="center" vertical="center"/>
    </xf>
    <xf numFmtId="0" fontId="47" fillId="0" borderId="22" xfId="116" applyFont="1" applyBorder="1" applyAlignment="1">
      <alignment horizontal="center" vertical="center"/>
    </xf>
    <xf numFmtId="0" fontId="47" fillId="0" borderId="0" xfId="116" applyFont="1" applyAlignment="1">
      <alignment horizontal="center" vertical="center"/>
    </xf>
    <xf numFmtId="0" fontId="47" fillId="0" borderId="23" xfId="116" applyFont="1" applyBorder="1" applyAlignment="1">
      <alignment horizontal="center" vertical="center"/>
    </xf>
    <xf numFmtId="0" fontId="47" fillId="0" borderId="22" xfId="116" applyFont="1" applyBorder="1" applyAlignment="1">
      <alignment horizontal="center" vertical="top"/>
    </xf>
    <xf numFmtId="0" fontId="47" fillId="0" borderId="0" xfId="116" applyFont="1" applyAlignment="1">
      <alignment horizontal="center" vertical="top"/>
    </xf>
    <xf numFmtId="0" fontId="47" fillId="0" borderId="23" xfId="116" applyFont="1" applyBorder="1" applyAlignment="1">
      <alignment horizontal="center" vertical="top"/>
    </xf>
    <xf numFmtId="0" fontId="11" fillId="0" borderId="22" xfId="116" applyFont="1" applyBorder="1" applyAlignment="1">
      <alignment horizontal="center" vertical="center"/>
    </xf>
    <xf numFmtId="0" fontId="11" fillId="0" borderId="0" xfId="116" applyFont="1" applyAlignment="1">
      <alignment horizontal="center" vertical="center"/>
    </xf>
    <xf numFmtId="0" fontId="11" fillId="0" borderId="23" xfId="116" applyFont="1" applyBorder="1" applyAlignment="1">
      <alignment horizontal="center" vertical="center"/>
    </xf>
    <xf numFmtId="0" fontId="11" fillId="0" borderId="82" xfId="116" applyFont="1" applyBorder="1" applyAlignment="1">
      <alignment horizontal="center" vertical="center"/>
    </xf>
    <xf numFmtId="0" fontId="11" fillId="0" borderId="83" xfId="116" applyFont="1" applyBorder="1" applyAlignment="1">
      <alignment horizontal="center" vertical="center"/>
    </xf>
    <xf numFmtId="0" fontId="11" fillId="0" borderId="84" xfId="116" applyFont="1" applyBorder="1" applyAlignment="1">
      <alignment horizontal="center" vertical="center"/>
    </xf>
    <xf numFmtId="0" fontId="11" fillId="0" borderId="79" xfId="116" applyFont="1" applyBorder="1" applyAlignment="1">
      <alignment horizontal="center" vertical="center"/>
    </xf>
    <xf numFmtId="0" fontId="11" fillId="0" borderId="80" xfId="116" applyFont="1" applyBorder="1" applyAlignment="1">
      <alignment horizontal="center" vertical="center"/>
    </xf>
    <xf numFmtId="0" fontId="11" fillId="0" borderId="81" xfId="116" applyFont="1" applyBorder="1" applyAlignment="1">
      <alignment horizontal="center" vertical="center"/>
    </xf>
    <xf numFmtId="0" fontId="11" fillId="0" borderId="0" xfId="116" applyFont="1" applyAlignment="1">
      <alignment horizontal="left" wrapText="1"/>
    </xf>
    <xf numFmtId="0" fontId="11" fillId="0" borderId="23" xfId="116" applyFont="1" applyBorder="1" applyAlignment="1">
      <alignment horizontal="left" wrapText="1"/>
    </xf>
    <xf numFmtId="0" fontId="11" fillId="0" borderId="22" xfId="116" applyFont="1" applyBorder="1" applyAlignment="1">
      <alignment horizontal="left" vertical="center" wrapText="1"/>
    </xf>
    <xf numFmtId="0" fontId="11" fillId="0" borderId="0" xfId="116" applyFont="1" applyAlignment="1">
      <alignment horizontal="left" vertical="center" wrapText="1"/>
    </xf>
    <xf numFmtId="0" fontId="11" fillId="0" borderId="23" xfId="116" applyFont="1" applyBorder="1" applyAlignment="1">
      <alignment horizontal="left" vertical="center" wrapText="1"/>
    </xf>
    <xf numFmtId="0" fontId="11" fillId="0" borderId="82" xfId="116" applyFont="1" applyBorder="1" applyAlignment="1">
      <alignment horizontal="left" vertical="center" wrapText="1"/>
    </xf>
    <xf numFmtId="0" fontId="11" fillId="0" borderId="83" xfId="116" applyFont="1" applyBorder="1" applyAlignment="1">
      <alignment horizontal="left" vertical="center" wrapText="1"/>
    </xf>
    <xf numFmtId="0" fontId="11" fillId="0" borderId="84" xfId="116" applyFont="1" applyBorder="1" applyAlignment="1">
      <alignment horizontal="left" vertical="center" wrapText="1"/>
    </xf>
    <xf numFmtId="0" fontId="26" fillId="3" borderId="52" xfId="0" applyFont="1" applyFill="1" applyBorder="1" applyAlignment="1">
      <alignment horizontal="center" vertical="center" wrapText="1"/>
    </xf>
    <xf numFmtId="0" fontId="26" fillId="3" borderId="53" xfId="0" applyFont="1" applyFill="1" applyBorder="1" applyAlignment="1">
      <alignment horizontal="center" vertical="center" wrapText="1"/>
    </xf>
    <xf numFmtId="0" fontId="26" fillId="3" borderId="5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4" xfId="100" applyFont="1" applyBorder="1" applyAlignment="1">
      <alignment horizontal="center"/>
    </xf>
    <xf numFmtId="0" fontId="26" fillId="11" borderId="54" xfId="0" applyFont="1" applyFill="1" applyBorder="1" applyAlignment="1">
      <alignment horizontal="center"/>
    </xf>
    <xf numFmtId="0" fontId="26" fillId="3" borderId="54" xfId="0" applyFont="1" applyFill="1" applyBorder="1" applyAlignment="1">
      <alignment horizontal="center"/>
    </xf>
    <xf numFmtId="0" fontId="26" fillId="0" borderId="54" xfId="0" applyFont="1" applyBorder="1" applyAlignment="1">
      <alignment horizontal="center"/>
    </xf>
    <xf numFmtId="0" fontId="49" fillId="13" borderId="52" xfId="0" applyFont="1" applyFill="1" applyBorder="1" applyAlignment="1">
      <alignment horizontal="center" vertical="center"/>
    </xf>
    <xf numFmtId="0" fontId="49" fillId="13" borderId="53" xfId="0" applyFont="1" applyFill="1" applyBorder="1" applyAlignment="1">
      <alignment horizontal="center" vertical="center"/>
    </xf>
    <xf numFmtId="0" fontId="49" fillId="13" borderId="57" xfId="0" applyFont="1" applyFill="1" applyBorder="1" applyAlignment="1">
      <alignment horizontal="center" vertical="center"/>
    </xf>
    <xf numFmtId="0" fontId="39" fillId="14" borderId="52" xfId="0" applyFont="1" applyFill="1" applyBorder="1" applyAlignment="1">
      <alignment horizontal="center" vertical="center"/>
    </xf>
    <xf numFmtId="0" fontId="39" fillId="14" borderId="53" xfId="0" applyFont="1" applyFill="1" applyBorder="1" applyAlignment="1">
      <alignment horizontal="center" vertical="center"/>
    </xf>
    <xf numFmtId="0" fontId="39" fillId="14" borderId="73" xfId="0" applyFont="1" applyFill="1" applyBorder="1" applyAlignment="1">
      <alignment horizontal="center" vertical="center"/>
    </xf>
    <xf numFmtId="187" fontId="39" fillId="4" borderId="74" xfId="1" applyNumberFormat="1" applyFont="1" applyFill="1" applyBorder="1" applyAlignment="1">
      <alignment horizontal="center" vertical="center"/>
    </xf>
    <xf numFmtId="187" fontId="39" fillId="4" borderId="57" xfId="1" applyNumberFormat="1" applyFont="1" applyFill="1" applyBorder="1" applyAlignment="1">
      <alignment horizontal="center" vertical="center"/>
    </xf>
    <xf numFmtId="0" fontId="39" fillId="14" borderId="76" xfId="0" applyFont="1" applyFill="1" applyBorder="1" applyAlignment="1">
      <alignment horizontal="left" vertical="center"/>
    </xf>
    <xf numFmtId="0" fontId="39" fillId="14" borderId="77" xfId="0" applyFont="1" applyFill="1" applyBorder="1" applyAlignment="1">
      <alignment horizontal="left" vertical="center"/>
    </xf>
    <xf numFmtId="0" fontId="39" fillId="14" borderId="78" xfId="0" applyFont="1" applyFill="1" applyBorder="1" applyAlignment="1">
      <alignment horizontal="left" vertical="center"/>
    </xf>
    <xf numFmtId="0" fontId="48" fillId="12" borderId="58" xfId="0" applyFont="1" applyFill="1" applyBorder="1" applyAlignment="1">
      <alignment horizontal="center" vertical="center" wrapText="1"/>
    </xf>
    <xf numFmtId="0" fontId="48" fillId="12" borderId="62" xfId="0" applyFont="1" applyFill="1" applyBorder="1" applyAlignment="1">
      <alignment horizontal="center" vertical="center" wrapText="1"/>
    </xf>
    <xf numFmtId="0" fontId="48" fillId="12" borderId="72" xfId="0" applyFont="1" applyFill="1" applyBorder="1" applyAlignment="1">
      <alignment horizontal="center" vertical="center" wrapText="1"/>
    </xf>
    <xf numFmtId="0" fontId="48" fillId="12" borderId="17" xfId="0" applyFont="1" applyFill="1" applyBorder="1" applyAlignment="1">
      <alignment horizontal="center" vertical="center" wrapText="1"/>
    </xf>
    <xf numFmtId="0" fontId="48" fillId="12" borderId="0" xfId="0" applyFont="1" applyFill="1" applyBorder="1" applyAlignment="1">
      <alignment horizontal="center" vertical="center" wrapText="1"/>
    </xf>
    <xf numFmtId="0" fontId="48" fillId="12" borderId="21" xfId="0" applyFont="1" applyFill="1" applyBorder="1" applyAlignment="1">
      <alignment horizontal="center" vertical="center" wrapText="1"/>
    </xf>
    <xf numFmtId="0" fontId="48" fillId="12" borderId="60" xfId="0" applyFont="1" applyFill="1" applyBorder="1" applyAlignment="1">
      <alignment horizontal="center" vertical="center" wrapText="1"/>
    </xf>
    <xf numFmtId="0" fontId="48" fillId="12" borderId="63" xfId="0" applyFont="1" applyFill="1" applyBorder="1" applyAlignment="1">
      <alignment horizontal="center" vertical="center" wrapText="1"/>
    </xf>
    <xf numFmtId="0" fontId="48" fillId="12" borderId="56" xfId="0" applyFont="1" applyFill="1" applyBorder="1" applyAlignment="1">
      <alignment horizontal="center" vertical="center" wrapText="1"/>
    </xf>
    <xf numFmtId="0" fontId="26" fillId="3" borderId="58" xfId="0" applyFont="1" applyFill="1" applyBorder="1" applyAlignment="1">
      <alignment horizontal="center" vertical="center" wrapText="1"/>
    </xf>
    <xf numFmtId="0" fontId="26" fillId="3" borderId="62" xfId="0" applyFont="1" applyFill="1" applyBorder="1" applyAlignment="1">
      <alignment horizontal="center" vertical="center" wrapText="1"/>
    </xf>
    <xf numFmtId="0" fontId="26" fillId="3" borderId="59" xfId="0" applyFont="1" applyFill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57" xfId="0" applyFont="1" applyFill="1" applyBorder="1" applyAlignment="1">
      <alignment horizontal="center" vertical="center"/>
    </xf>
    <xf numFmtId="0" fontId="25" fillId="0" borderId="63" xfId="0" applyFont="1" applyBorder="1" applyAlignment="1">
      <alignment horizontal="center"/>
    </xf>
    <xf numFmtId="0" fontId="26" fillId="3" borderId="58" xfId="0" applyFont="1" applyFill="1" applyBorder="1" applyAlignment="1">
      <alignment horizontal="center" vertical="center"/>
    </xf>
    <xf numFmtId="0" fontId="26" fillId="3" borderId="62" xfId="0" applyFont="1" applyFill="1" applyBorder="1" applyAlignment="1">
      <alignment horizontal="center" vertical="center"/>
    </xf>
    <xf numFmtId="0" fontId="26" fillId="3" borderId="59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7" fillId="7" borderId="52" xfId="0" applyFont="1" applyFill="1" applyBorder="1" applyAlignment="1">
      <alignment horizontal="center" wrapText="1"/>
    </xf>
    <xf numFmtId="0" fontId="27" fillId="7" borderId="53" xfId="0" applyFont="1" applyFill="1" applyBorder="1" applyAlignment="1">
      <alignment horizontal="center" wrapText="1"/>
    </xf>
    <xf numFmtId="0" fontId="28" fillId="0" borderId="52" xfId="0" applyFont="1" applyBorder="1" applyAlignment="1">
      <alignment horizontal="center" vertical="center" wrapText="1"/>
    </xf>
    <xf numFmtId="0" fontId="28" fillId="0" borderId="53" xfId="0" applyFont="1" applyBorder="1" applyAlignment="1">
      <alignment horizontal="center" vertical="center" wrapText="1"/>
    </xf>
    <xf numFmtId="0" fontId="0" fillId="0" borderId="54" xfId="0" applyBorder="1" applyAlignment="1">
      <alignment horizontal="center"/>
    </xf>
    <xf numFmtId="0" fontId="28" fillId="0" borderId="58" xfId="0" applyFont="1" applyBorder="1" applyAlignment="1">
      <alignment horizontal="center" vertical="center" wrapText="1"/>
    </xf>
    <xf numFmtId="0" fontId="28" fillId="0" borderId="59" xfId="0" applyFont="1" applyBorder="1" applyAlignment="1">
      <alignment horizontal="center" vertical="center" wrapText="1"/>
    </xf>
    <xf numFmtId="0" fontId="28" fillId="0" borderId="60" xfId="0" applyFont="1" applyBorder="1" applyAlignment="1">
      <alignment horizontal="center" vertical="center" wrapText="1"/>
    </xf>
    <xf numFmtId="0" fontId="28" fillId="0" borderId="61" xfId="0" applyFont="1" applyBorder="1" applyAlignment="1">
      <alignment horizontal="center" vertical="center" wrapText="1"/>
    </xf>
    <xf numFmtId="0" fontId="16" fillId="3" borderId="52" xfId="117" applyFont="1" applyFill="1" applyBorder="1" applyAlignment="1">
      <alignment horizontal="center" vertical="center" wrapText="1"/>
    </xf>
    <xf numFmtId="0" fontId="16" fillId="3" borderId="53" xfId="117" applyFont="1" applyFill="1" applyBorder="1" applyAlignment="1">
      <alignment horizontal="center" vertical="center" wrapText="1"/>
    </xf>
    <xf numFmtId="0" fontId="16" fillId="3" borderId="57" xfId="117" applyFont="1" applyFill="1" applyBorder="1" applyAlignment="1">
      <alignment horizontal="center" vertical="center" wrapText="1"/>
    </xf>
    <xf numFmtId="0" fontId="14" fillId="0" borderId="52" xfId="117" applyFont="1" applyBorder="1" applyAlignment="1">
      <alignment horizontal="center" vertical="center" wrapText="1"/>
    </xf>
    <xf numFmtId="0" fontId="14" fillId="0" borderId="53" xfId="117" applyFont="1" applyBorder="1" applyAlignment="1">
      <alignment horizontal="center" vertical="center" wrapText="1"/>
    </xf>
    <xf numFmtId="0" fontId="14" fillId="0" borderId="57" xfId="117" applyFont="1" applyBorder="1" applyAlignment="1">
      <alignment horizontal="center" vertical="center" wrapText="1"/>
    </xf>
    <xf numFmtId="0" fontId="20" fillId="4" borderId="52" xfId="117" applyFont="1" applyFill="1" applyBorder="1" applyAlignment="1">
      <alignment horizontal="center" vertical="center"/>
    </xf>
    <xf numFmtId="0" fontId="20" fillId="4" borderId="53" xfId="117" applyFont="1" applyFill="1" applyBorder="1" applyAlignment="1">
      <alignment horizontal="center" vertical="center"/>
    </xf>
    <xf numFmtId="0" fontId="17" fillId="0" borderId="54" xfId="117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 wrapText="1"/>
    </xf>
    <xf numFmtId="3" fontId="16" fillId="4" borderId="54" xfId="117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left"/>
    </xf>
    <xf numFmtId="0" fontId="20" fillId="3" borderId="53" xfId="117" applyFont="1" applyFill="1" applyBorder="1" applyAlignment="1">
      <alignment horizontal="center" vertical="center"/>
    </xf>
    <xf numFmtId="0" fontId="20" fillId="3" borderId="57" xfId="117" applyFont="1" applyFill="1" applyBorder="1" applyAlignment="1">
      <alignment horizontal="center" vertical="center"/>
    </xf>
    <xf numFmtId="0" fontId="23" fillId="0" borderId="52" xfId="117" applyFont="1" applyBorder="1" applyAlignment="1">
      <alignment horizontal="left" vertical="center" wrapText="1"/>
    </xf>
    <xf numFmtId="0" fontId="23" fillId="0" borderId="57" xfId="117" applyFont="1" applyBorder="1" applyAlignment="1">
      <alignment horizontal="left" vertical="center" wrapText="1"/>
    </xf>
    <xf numFmtId="0" fontId="22" fillId="0" borderId="52" xfId="0" applyFont="1" applyBorder="1" applyAlignment="1">
      <alignment horizontal="left" vertical="center" wrapText="1"/>
    </xf>
    <xf numFmtId="0" fontId="22" fillId="0" borderId="57" xfId="0" applyFont="1" applyBorder="1" applyAlignment="1">
      <alignment horizontal="left" vertical="center" wrapText="1"/>
    </xf>
    <xf numFmtId="0" fontId="21" fillId="0" borderId="54" xfId="117" applyFont="1" applyBorder="1" applyAlignment="1">
      <alignment horizontal="right" vertical="center"/>
    </xf>
    <xf numFmtId="3" fontId="16" fillId="4" borderId="52" xfId="117" applyNumberFormat="1" applyFont="1" applyFill="1" applyBorder="1" applyAlignment="1">
      <alignment horizontal="left" vertical="center" wrapText="1"/>
    </xf>
    <xf numFmtId="3" fontId="16" fillId="4" borderId="53" xfId="117" applyNumberFormat="1" applyFont="1" applyFill="1" applyBorder="1" applyAlignment="1">
      <alignment horizontal="left" vertical="center" wrapText="1"/>
    </xf>
    <xf numFmtId="3" fontId="16" fillId="4" borderId="57" xfId="117" applyNumberFormat="1" applyFont="1" applyFill="1" applyBorder="1" applyAlignment="1">
      <alignment horizontal="left" vertical="center" wrapText="1"/>
    </xf>
    <xf numFmtId="0" fontId="21" fillId="6" borderId="54" xfId="117" applyFont="1" applyFill="1" applyBorder="1" applyAlignment="1">
      <alignment horizontal="left" vertical="center"/>
    </xf>
    <xf numFmtId="0" fontId="25" fillId="6" borderId="0" xfId="0" applyFont="1" applyFill="1" applyAlignment="1">
      <alignment horizontal="left"/>
    </xf>
    <xf numFmtId="0" fontId="25" fillId="0" borderId="0" xfId="0" applyFont="1" applyAlignment="1">
      <alignment horizontal="left"/>
    </xf>
    <xf numFmtId="0" fontId="26" fillId="6" borderId="54" xfId="117" applyFont="1" applyFill="1" applyBorder="1" applyAlignment="1">
      <alignment horizontal="left" vertical="center"/>
    </xf>
    <xf numFmtId="0" fontId="17" fillId="0" borderId="54" xfId="117" applyFont="1" applyBorder="1" applyAlignment="1">
      <alignment horizontal="center" vertical="center" wrapText="1"/>
    </xf>
    <xf numFmtId="0" fontId="22" fillId="0" borderId="52" xfId="117" applyFont="1" applyBorder="1" applyAlignment="1">
      <alignment horizontal="justify" vertical="center" wrapText="1"/>
    </xf>
    <xf numFmtId="0" fontId="22" fillId="0" borderId="57" xfId="117" applyFont="1" applyBorder="1" applyAlignment="1">
      <alignment horizontal="justify" vertical="center" wrapText="1"/>
    </xf>
    <xf numFmtId="0" fontId="23" fillId="0" borderId="52" xfId="117" applyFont="1" applyBorder="1" applyAlignment="1">
      <alignment horizontal="justify" vertical="center" wrapText="1"/>
    </xf>
    <xf numFmtId="0" fontId="23" fillId="0" borderId="57" xfId="117" applyFont="1" applyBorder="1" applyAlignment="1">
      <alignment horizontal="justify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</cellXfs>
  <cellStyles count="130">
    <cellStyle name="%" xfId="3" xr:uid="{00000000-0005-0000-0000-000031000000}"/>
    <cellStyle name="% 2" xfId="4" xr:uid="{00000000-0005-0000-0000-000032000000}"/>
    <cellStyle name="Euro" xfId="5" xr:uid="{00000000-0005-0000-0000-000033000000}"/>
    <cellStyle name="Euro 2" xfId="6" xr:uid="{00000000-0005-0000-0000-000034000000}"/>
    <cellStyle name="Euro 2 2" xfId="7" xr:uid="{00000000-0005-0000-0000-000035000000}"/>
    <cellStyle name="Euro 3" xfId="8" xr:uid="{00000000-0005-0000-0000-000036000000}"/>
    <cellStyle name="Hipervínculo 2" xfId="9" xr:uid="{00000000-0005-0000-0000-000037000000}"/>
    <cellStyle name="Millares [0] 2" xfId="10" xr:uid="{00000000-0005-0000-0000-000038000000}"/>
    <cellStyle name="Millares [0] 3" xfId="11" xr:uid="{00000000-0005-0000-0000-000039000000}"/>
    <cellStyle name="Millares 10" xfId="12" xr:uid="{00000000-0005-0000-0000-00003A000000}"/>
    <cellStyle name="Millares 10 2" xfId="13" xr:uid="{00000000-0005-0000-0000-00003B000000}"/>
    <cellStyle name="Millares 10 2 2" xfId="14" xr:uid="{00000000-0005-0000-0000-00003C000000}"/>
    <cellStyle name="Millares 2" xfId="15" xr:uid="{00000000-0005-0000-0000-00003D000000}"/>
    <cellStyle name="Millares 2 2" xfId="16" xr:uid="{00000000-0005-0000-0000-00003E000000}"/>
    <cellStyle name="Millares 2 2 2" xfId="17" xr:uid="{00000000-0005-0000-0000-00003F000000}"/>
    <cellStyle name="Millares 2 2 2 2" xfId="18" xr:uid="{00000000-0005-0000-0000-000040000000}"/>
    <cellStyle name="Millares 2 2 2 2 2" xfId="19" xr:uid="{00000000-0005-0000-0000-000041000000}"/>
    <cellStyle name="Millares 2 2 2 3" xfId="20" xr:uid="{00000000-0005-0000-0000-000042000000}"/>
    <cellStyle name="Millares 2 2 3" xfId="21" xr:uid="{00000000-0005-0000-0000-000043000000}"/>
    <cellStyle name="Millares 2 3" xfId="22" xr:uid="{00000000-0005-0000-0000-000044000000}"/>
    <cellStyle name="Millares 2 3 2" xfId="23" xr:uid="{00000000-0005-0000-0000-000045000000}"/>
    <cellStyle name="Millares 2 4" xfId="24" xr:uid="{00000000-0005-0000-0000-000046000000}"/>
    <cellStyle name="Millares 2 5" xfId="25" xr:uid="{00000000-0005-0000-0000-000047000000}"/>
    <cellStyle name="Millares 2 6" xfId="26" xr:uid="{00000000-0005-0000-0000-000048000000}"/>
    <cellStyle name="Millares 3" xfId="27" xr:uid="{00000000-0005-0000-0000-000049000000}"/>
    <cellStyle name="Millares 3 2" xfId="28" xr:uid="{00000000-0005-0000-0000-00004A000000}"/>
    <cellStyle name="Millares 3 2 2" xfId="29" xr:uid="{00000000-0005-0000-0000-00004B000000}"/>
    <cellStyle name="Millares 3 3" xfId="30" xr:uid="{00000000-0005-0000-0000-00004C000000}"/>
    <cellStyle name="Millares 3 3 2" xfId="31" xr:uid="{00000000-0005-0000-0000-00004D000000}"/>
    <cellStyle name="Millares 4" xfId="32" xr:uid="{00000000-0005-0000-0000-00004E000000}"/>
    <cellStyle name="Millares 4 2" xfId="33" xr:uid="{00000000-0005-0000-0000-00004F000000}"/>
    <cellStyle name="Millares 4 2 2" xfId="34" xr:uid="{00000000-0005-0000-0000-000050000000}"/>
    <cellStyle name="Millares 5" xfId="35" xr:uid="{00000000-0005-0000-0000-000051000000}"/>
    <cellStyle name="Millares 5 2" xfId="36" xr:uid="{00000000-0005-0000-0000-000052000000}"/>
    <cellStyle name="Millares 6" xfId="37" xr:uid="{00000000-0005-0000-0000-000053000000}"/>
    <cellStyle name="Millares 6 2" xfId="38" xr:uid="{00000000-0005-0000-0000-000054000000}"/>
    <cellStyle name="Millares 7" xfId="39" xr:uid="{00000000-0005-0000-0000-000055000000}"/>
    <cellStyle name="Millares 7 2" xfId="40" xr:uid="{00000000-0005-0000-0000-000056000000}"/>
    <cellStyle name="Millares 7 2 2" xfId="41" xr:uid="{00000000-0005-0000-0000-000057000000}"/>
    <cellStyle name="Millares 7 2 2 2" xfId="42" xr:uid="{00000000-0005-0000-0000-000058000000}"/>
    <cellStyle name="Millares 7 2 2 2 2" xfId="43" xr:uid="{00000000-0005-0000-0000-000059000000}"/>
    <cellStyle name="Millares 7 2 3" xfId="44" xr:uid="{00000000-0005-0000-0000-00005A000000}"/>
    <cellStyle name="Millares 8" xfId="45" xr:uid="{00000000-0005-0000-0000-00005B000000}"/>
    <cellStyle name="Millares 8 2" xfId="46" xr:uid="{00000000-0005-0000-0000-00005C000000}"/>
    <cellStyle name="Millares 8 2 2" xfId="47" xr:uid="{00000000-0005-0000-0000-00005D000000}"/>
    <cellStyle name="Millares 9" xfId="48" xr:uid="{00000000-0005-0000-0000-00005E000000}"/>
    <cellStyle name="Moneda" xfId="1" builtinId="4"/>
    <cellStyle name="Moneda [0] 2" xfId="49" xr:uid="{00000000-0005-0000-0000-00005F000000}"/>
    <cellStyle name="Moneda [0] 2 2" xfId="50" xr:uid="{00000000-0005-0000-0000-000060000000}"/>
    <cellStyle name="Moneda [0] 3" xfId="51" xr:uid="{00000000-0005-0000-0000-000061000000}"/>
    <cellStyle name="Moneda [0] 4" xfId="52" xr:uid="{00000000-0005-0000-0000-000062000000}"/>
    <cellStyle name="Moneda 2" xfId="53" xr:uid="{00000000-0005-0000-0000-000063000000}"/>
    <cellStyle name="Moneda 2 2" xfId="54" xr:uid="{00000000-0005-0000-0000-000064000000}"/>
    <cellStyle name="Moneda 2 2 2" xfId="55" xr:uid="{00000000-0005-0000-0000-000065000000}"/>
    <cellStyle name="Moneda 2 2 2 2" xfId="56" xr:uid="{00000000-0005-0000-0000-000066000000}"/>
    <cellStyle name="Moneda 2 2 2 2 2" xfId="57" xr:uid="{00000000-0005-0000-0000-000067000000}"/>
    <cellStyle name="Moneda 2 2 3" xfId="58" xr:uid="{00000000-0005-0000-0000-000068000000}"/>
    <cellStyle name="Moneda 2 3" xfId="59" xr:uid="{00000000-0005-0000-0000-000069000000}"/>
    <cellStyle name="Moneda 2 3 2" xfId="60" xr:uid="{00000000-0005-0000-0000-00006A000000}"/>
    <cellStyle name="Moneda 2 4" xfId="61" xr:uid="{00000000-0005-0000-0000-00006B000000}"/>
    <cellStyle name="Moneda 2 5" xfId="62" xr:uid="{00000000-0005-0000-0000-00006C000000}"/>
    <cellStyle name="Moneda 3" xfId="63" xr:uid="{00000000-0005-0000-0000-00006D000000}"/>
    <cellStyle name="Moneda 3 2" xfId="64" xr:uid="{00000000-0005-0000-0000-00006E000000}"/>
    <cellStyle name="Moneda 3 2 2" xfId="65" xr:uid="{00000000-0005-0000-0000-00006F000000}"/>
    <cellStyle name="Moneda 3 3" xfId="66" xr:uid="{00000000-0005-0000-0000-000070000000}"/>
    <cellStyle name="Moneda 3 4" xfId="67" xr:uid="{00000000-0005-0000-0000-000071000000}"/>
    <cellStyle name="Moneda 4" xfId="68" xr:uid="{00000000-0005-0000-0000-000072000000}"/>
    <cellStyle name="Moneda 4 2" xfId="69" xr:uid="{00000000-0005-0000-0000-000073000000}"/>
    <cellStyle name="Moneda 4 2 2" xfId="70" xr:uid="{00000000-0005-0000-0000-000074000000}"/>
    <cellStyle name="Moneda 5" xfId="71" xr:uid="{00000000-0005-0000-0000-000075000000}"/>
    <cellStyle name="Normal" xfId="0" builtinId="0"/>
    <cellStyle name="Normal 10" xfId="72" xr:uid="{00000000-0005-0000-0000-000076000000}"/>
    <cellStyle name="Normal 11" xfId="73" xr:uid="{00000000-0005-0000-0000-000077000000}"/>
    <cellStyle name="Normal 11 2" xfId="74" xr:uid="{00000000-0005-0000-0000-000078000000}"/>
    <cellStyle name="Normal 14 2" xfId="75" xr:uid="{00000000-0005-0000-0000-000079000000}"/>
    <cellStyle name="Normal 2" xfId="76" xr:uid="{00000000-0005-0000-0000-00007A000000}"/>
    <cellStyle name="Normal 2 10" xfId="77" xr:uid="{00000000-0005-0000-0000-00007B000000}"/>
    <cellStyle name="Normal 2 10 2" xfId="78" xr:uid="{00000000-0005-0000-0000-00007C000000}"/>
    <cellStyle name="Normal 2 10 2 2" xfId="79" xr:uid="{00000000-0005-0000-0000-00007D000000}"/>
    <cellStyle name="Normal 2 10 3" xfId="80" xr:uid="{00000000-0005-0000-0000-00007E000000}"/>
    <cellStyle name="Normal 2 2" xfId="81" xr:uid="{00000000-0005-0000-0000-00007F000000}"/>
    <cellStyle name="Normal 2 2 2" xfId="82" xr:uid="{00000000-0005-0000-0000-000080000000}"/>
    <cellStyle name="Normal 2 2 2 2" xfId="83" xr:uid="{00000000-0005-0000-0000-000081000000}"/>
    <cellStyle name="Normal 2 2 3" xfId="84" xr:uid="{00000000-0005-0000-0000-000082000000}"/>
    <cellStyle name="Normal 2 3" xfId="85" xr:uid="{00000000-0005-0000-0000-000083000000}"/>
    <cellStyle name="Normal 2 3 2" xfId="86" xr:uid="{00000000-0005-0000-0000-000084000000}"/>
    <cellStyle name="Normal 2 3 3" xfId="87" xr:uid="{00000000-0005-0000-0000-000085000000}"/>
    <cellStyle name="Normal 2 4" xfId="88" xr:uid="{00000000-0005-0000-0000-000086000000}"/>
    <cellStyle name="Normal 2_PRESUPUESTO SAN ANDRES" xfId="89" xr:uid="{00000000-0005-0000-0000-000087000000}"/>
    <cellStyle name="Normal 3" xfId="90" xr:uid="{00000000-0005-0000-0000-000088000000}"/>
    <cellStyle name="Normal 3 11" xfId="91" xr:uid="{00000000-0005-0000-0000-000089000000}"/>
    <cellStyle name="Normal 3 2" xfId="92" xr:uid="{00000000-0005-0000-0000-00008A000000}"/>
    <cellStyle name="Normal 3 2 2" xfId="93" xr:uid="{00000000-0005-0000-0000-00008B000000}"/>
    <cellStyle name="Normal 3 3" xfId="94" xr:uid="{00000000-0005-0000-0000-00008C000000}"/>
    <cellStyle name="Normal 3 3 2" xfId="95" xr:uid="{00000000-0005-0000-0000-00008D000000}"/>
    <cellStyle name="Normal 3 3 2 2" xfId="96" xr:uid="{00000000-0005-0000-0000-00008E000000}"/>
    <cellStyle name="Normal 3 3 3" xfId="97" xr:uid="{00000000-0005-0000-0000-00008F000000}"/>
    <cellStyle name="Normal 3 4" xfId="98" xr:uid="{00000000-0005-0000-0000-000090000000}"/>
    <cellStyle name="Normal 3 5" xfId="99" xr:uid="{00000000-0005-0000-0000-000091000000}"/>
    <cellStyle name="Normal 4" xfId="100" xr:uid="{00000000-0005-0000-0000-000092000000}"/>
    <cellStyle name="Normal 4 2" xfId="101" xr:uid="{00000000-0005-0000-0000-000093000000}"/>
    <cellStyle name="Normal 4 2 2" xfId="102" xr:uid="{00000000-0005-0000-0000-000094000000}"/>
    <cellStyle name="Normal 4 2 3" xfId="103" xr:uid="{00000000-0005-0000-0000-000095000000}"/>
    <cellStyle name="Normal 4 3" xfId="104" xr:uid="{00000000-0005-0000-0000-000096000000}"/>
    <cellStyle name="Normal 4 3 2" xfId="105" xr:uid="{00000000-0005-0000-0000-000097000000}"/>
    <cellStyle name="Normal 4 4" xfId="106" xr:uid="{00000000-0005-0000-0000-000098000000}"/>
    <cellStyle name="Normal 5" xfId="107" xr:uid="{00000000-0005-0000-0000-000099000000}"/>
    <cellStyle name="Normal 5 2" xfId="108" xr:uid="{00000000-0005-0000-0000-00009A000000}"/>
    <cellStyle name="Normal 51" xfId="109" xr:uid="{00000000-0005-0000-0000-00009B000000}"/>
    <cellStyle name="Normal 51 2" xfId="110" xr:uid="{00000000-0005-0000-0000-00009C000000}"/>
    <cellStyle name="Normal 6" xfId="111" xr:uid="{00000000-0005-0000-0000-00009D000000}"/>
    <cellStyle name="Normal 6 2" xfId="112" xr:uid="{00000000-0005-0000-0000-00009E000000}"/>
    <cellStyle name="Normal 7" xfId="113" xr:uid="{00000000-0005-0000-0000-00009F000000}"/>
    <cellStyle name="Normal 8" xfId="114" xr:uid="{00000000-0005-0000-0000-0000A0000000}"/>
    <cellStyle name="Normal 8 2" xfId="115" xr:uid="{00000000-0005-0000-0000-0000A1000000}"/>
    <cellStyle name="Normal 9" xfId="116" xr:uid="{00000000-0005-0000-0000-0000A2000000}"/>
    <cellStyle name="Normal_APU ADICIONALES" xfId="117" xr:uid="{00000000-0005-0000-0000-0000A3000000}"/>
    <cellStyle name="Porcentaje" xfId="2" builtinId="5"/>
    <cellStyle name="Porcentaje 2" xfId="118" xr:uid="{00000000-0005-0000-0000-0000A4000000}"/>
    <cellStyle name="Porcentaje 2 2" xfId="119" xr:uid="{00000000-0005-0000-0000-0000A5000000}"/>
    <cellStyle name="Porcentaje 2 4" xfId="120" xr:uid="{00000000-0005-0000-0000-0000A6000000}"/>
    <cellStyle name="Porcentaje 2 4 2" xfId="121" xr:uid="{00000000-0005-0000-0000-0000A7000000}"/>
    <cellStyle name="Porcentaje 3" xfId="122" xr:uid="{00000000-0005-0000-0000-0000A8000000}"/>
    <cellStyle name="Porcentaje 3 2" xfId="123" xr:uid="{00000000-0005-0000-0000-0000A9000000}"/>
    <cellStyle name="Porcentaje 4" xfId="124" xr:uid="{00000000-0005-0000-0000-0000AA000000}"/>
    <cellStyle name="Porcentaje 4 2" xfId="125" xr:uid="{00000000-0005-0000-0000-0000AB000000}"/>
    <cellStyle name="Porcentaje 5" xfId="126" xr:uid="{00000000-0005-0000-0000-0000AC000000}"/>
    <cellStyle name="Porcentaje 6" xfId="127" xr:uid="{00000000-0005-0000-0000-0000AD000000}"/>
    <cellStyle name="Porcentual 2" xfId="128" xr:uid="{00000000-0005-0000-0000-0000AE000000}"/>
    <cellStyle name="Porcentual 2 2" xfId="129" xr:uid="{00000000-0005-0000-0000-0000AF000000}"/>
  </cellStyles>
  <dxfs count="7"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externalLink" Target="externalLinks/externalLink4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externalLink" Target="externalLinks/externalLink14.xml"/><Relationship Id="rId89" Type="http://schemas.openxmlformats.org/officeDocument/2006/relationships/externalLink" Target="externalLinks/externalLink19.xml"/><Relationship Id="rId112" Type="http://schemas.openxmlformats.org/officeDocument/2006/relationships/externalLink" Target="externalLinks/externalLink42.xml"/><Relationship Id="rId133" Type="http://schemas.openxmlformats.org/officeDocument/2006/relationships/externalLink" Target="externalLinks/externalLink63.xml"/><Relationship Id="rId138" Type="http://schemas.openxmlformats.org/officeDocument/2006/relationships/externalLink" Target="externalLinks/externalLink68.xml"/><Relationship Id="rId15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3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externalLink" Target="externalLinks/externalLink4.xml"/><Relationship Id="rId79" Type="http://schemas.openxmlformats.org/officeDocument/2006/relationships/externalLink" Target="externalLinks/externalLink9.xml"/><Relationship Id="rId102" Type="http://schemas.openxmlformats.org/officeDocument/2006/relationships/externalLink" Target="externalLinks/externalLink32.xml"/><Relationship Id="rId123" Type="http://schemas.openxmlformats.org/officeDocument/2006/relationships/externalLink" Target="externalLinks/externalLink53.xml"/><Relationship Id="rId128" Type="http://schemas.openxmlformats.org/officeDocument/2006/relationships/externalLink" Target="externalLinks/externalLink58.xml"/><Relationship Id="rId144" Type="http://schemas.openxmlformats.org/officeDocument/2006/relationships/externalLink" Target="externalLinks/externalLink74.xml"/><Relationship Id="rId149" Type="http://schemas.openxmlformats.org/officeDocument/2006/relationships/externalLink" Target="externalLinks/externalLink79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20.xml"/><Relationship Id="rId95" Type="http://schemas.openxmlformats.org/officeDocument/2006/relationships/externalLink" Target="externalLinks/externalLink2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externalLink" Target="externalLinks/externalLink43.xml"/><Relationship Id="rId118" Type="http://schemas.openxmlformats.org/officeDocument/2006/relationships/externalLink" Target="externalLinks/externalLink48.xml"/><Relationship Id="rId134" Type="http://schemas.openxmlformats.org/officeDocument/2006/relationships/externalLink" Target="externalLinks/externalLink64.xml"/><Relationship Id="rId139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10.xml"/><Relationship Id="rId85" Type="http://schemas.openxmlformats.org/officeDocument/2006/relationships/externalLink" Target="externalLinks/externalLink15.xml"/><Relationship Id="rId150" Type="http://schemas.openxmlformats.org/officeDocument/2006/relationships/externalLink" Target="externalLinks/externalLink80.xml"/><Relationship Id="rId155" Type="http://schemas.openxmlformats.org/officeDocument/2006/relationships/sheetMetadata" Target="metadata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externalLink" Target="externalLinks/externalLink33.xml"/><Relationship Id="rId108" Type="http://schemas.openxmlformats.org/officeDocument/2006/relationships/externalLink" Target="externalLinks/externalLink38.xml"/><Relationship Id="rId116" Type="http://schemas.openxmlformats.org/officeDocument/2006/relationships/externalLink" Target="externalLinks/externalLink46.xml"/><Relationship Id="rId124" Type="http://schemas.openxmlformats.org/officeDocument/2006/relationships/externalLink" Target="externalLinks/externalLink54.xml"/><Relationship Id="rId129" Type="http://schemas.openxmlformats.org/officeDocument/2006/relationships/externalLink" Target="externalLinks/externalLink59.xml"/><Relationship Id="rId137" Type="http://schemas.openxmlformats.org/officeDocument/2006/relationships/externalLink" Target="externalLinks/externalLink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5.xml"/><Relationship Id="rId83" Type="http://schemas.openxmlformats.org/officeDocument/2006/relationships/externalLink" Target="externalLinks/externalLink13.xml"/><Relationship Id="rId88" Type="http://schemas.openxmlformats.org/officeDocument/2006/relationships/externalLink" Target="externalLinks/externalLink18.xml"/><Relationship Id="rId91" Type="http://schemas.openxmlformats.org/officeDocument/2006/relationships/externalLink" Target="externalLinks/externalLink21.xml"/><Relationship Id="rId96" Type="http://schemas.openxmlformats.org/officeDocument/2006/relationships/externalLink" Target="externalLinks/externalLink26.xml"/><Relationship Id="rId111" Type="http://schemas.openxmlformats.org/officeDocument/2006/relationships/externalLink" Target="externalLinks/externalLink41.xml"/><Relationship Id="rId132" Type="http://schemas.openxmlformats.org/officeDocument/2006/relationships/externalLink" Target="externalLinks/externalLink62.xml"/><Relationship Id="rId140" Type="http://schemas.openxmlformats.org/officeDocument/2006/relationships/externalLink" Target="externalLinks/externalLink70.xml"/><Relationship Id="rId145" Type="http://schemas.openxmlformats.org/officeDocument/2006/relationships/externalLink" Target="externalLinks/externalLink75.xml"/><Relationship Id="rId15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externalLink" Target="externalLinks/externalLink36.xml"/><Relationship Id="rId114" Type="http://schemas.openxmlformats.org/officeDocument/2006/relationships/externalLink" Target="externalLinks/externalLink44.xml"/><Relationship Id="rId119" Type="http://schemas.openxmlformats.org/officeDocument/2006/relationships/externalLink" Target="externalLinks/externalLink49.xml"/><Relationship Id="rId127" Type="http://schemas.openxmlformats.org/officeDocument/2006/relationships/externalLink" Target="externalLinks/externalLink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3.xml"/><Relationship Id="rId78" Type="http://schemas.openxmlformats.org/officeDocument/2006/relationships/externalLink" Target="externalLinks/externalLink8.xml"/><Relationship Id="rId81" Type="http://schemas.openxmlformats.org/officeDocument/2006/relationships/externalLink" Target="externalLinks/externalLink11.xml"/><Relationship Id="rId86" Type="http://schemas.openxmlformats.org/officeDocument/2006/relationships/externalLink" Target="externalLinks/externalLink16.xml"/><Relationship Id="rId94" Type="http://schemas.openxmlformats.org/officeDocument/2006/relationships/externalLink" Target="externalLinks/externalLink24.xml"/><Relationship Id="rId99" Type="http://schemas.openxmlformats.org/officeDocument/2006/relationships/externalLink" Target="externalLinks/externalLink29.xml"/><Relationship Id="rId101" Type="http://schemas.openxmlformats.org/officeDocument/2006/relationships/externalLink" Target="externalLinks/externalLink31.xml"/><Relationship Id="rId122" Type="http://schemas.openxmlformats.org/officeDocument/2006/relationships/externalLink" Target="externalLinks/externalLink52.xml"/><Relationship Id="rId130" Type="http://schemas.openxmlformats.org/officeDocument/2006/relationships/externalLink" Target="externalLinks/externalLink60.xml"/><Relationship Id="rId135" Type="http://schemas.openxmlformats.org/officeDocument/2006/relationships/externalLink" Target="externalLinks/externalLink65.xml"/><Relationship Id="rId143" Type="http://schemas.openxmlformats.org/officeDocument/2006/relationships/externalLink" Target="externalLinks/externalLink73.xml"/><Relationship Id="rId148" Type="http://schemas.openxmlformats.org/officeDocument/2006/relationships/externalLink" Target="externalLinks/externalLink78.xml"/><Relationship Id="rId151" Type="http://schemas.openxmlformats.org/officeDocument/2006/relationships/externalLink" Target="externalLinks/externalLink81.xml"/><Relationship Id="rId156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externalLink" Target="externalLinks/externalLink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6.xml"/><Relationship Id="rId97" Type="http://schemas.openxmlformats.org/officeDocument/2006/relationships/externalLink" Target="externalLinks/externalLink27.xml"/><Relationship Id="rId104" Type="http://schemas.openxmlformats.org/officeDocument/2006/relationships/externalLink" Target="externalLinks/externalLink34.xml"/><Relationship Id="rId120" Type="http://schemas.openxmlformats.org/officeDocument/2006/relationships/externalLink" Target="externalLinks/externalLink50.xml"/><Relationship Id="rId125" Type="http://schemas.openxmlformats.org/officeDocument/2006/relationships/externalLink" Target="externalLinks/externalLink55.xml"/><Relationship Id="rId141" Type="http://schemas.openxmlformats.org/officeDocument/2006/relationships/externalLink" Target="externalLinks/externalLink71.xml"/><Relationship Id="rId146" Type="http://schemas.openxmlformats.org/officeDocument/2006/relationships/externalLink" Target="externalLinks/externalLink7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1.xml"/><Relationship Id="rId92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externalLink" Target="externalLinks/externalLink17.xml"/><Relationship Id="rId110" Type="http://schemas.openxmlformats.org/officeDocument/2006/relationships/externalLink" Target="externalLinks/externalLink40.xml"/><Relationship Id="rId115" Type="http://schemas.openxmlformats.org/officeDocument/2006/relationships/externalLink" Target="externalLinks/externalLink45.xml"/><Relationship Id="rId131" Type="http://schemas.openxmlformats.org/officeDocument/2006/relationships/externalLink" Target="externalLinks/externalLink61.xml"/><Relationship Id="rId136" Type="http://schemas.openxmlformats.org/officeDocument/2006/relationships/externalLink" Target="externalLinks/externalLink66.xml"/><Relationship Id="rId61" Type="http://schemas.openxmlformats.org/officeDocument/2006/relationships/worksheet" Target="worksheets/sheet61.xml"/><Relationship Id="rId82" Type="http://schemas.openxmlformats.org/officeDocument/2006/relationships/externalLink" Target="externalLinks/externalLink12.xml"/><Relationship Id="rId15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externalLink" Target="externalLinks/externalLink7.xml"/><Relationship Id="rId100" Type="http://schemas.openxmlformats.org/officeDocument/2006/relationships/externalLink" Target="externalLinks/externalLink30.xml"/><Relationship Id="rId105" Type="http://schemas.openxmlformats.org/officeDocument/2006/relationships/externalLink" Target="externalLinks/externalLink35.xml"/><Relationship Id="rId126" Type="http://schemas.openxmlformats.org/officeDocument/2006/relationships/externalLink" Target="externalLinks/externalLink56.xml"/><Relationship Id="rId147" Type="http://schemas.openxmlformats.org/officeDocument/2006/relationships/externalLink" Target="externalLinks/externalLink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2.xml"/><Relationship Id="rId93" Type="http://schemas.openxmlformats.org/officeDocument/2006/relationships/externalLink" Target="externalLinks/externalLink23.xml"/><Relationship Id="rId98" Type="http://schemas.openxmlformats.org/officeDocument/2006/relationships/externalLink" Target="externalLinks/externalLink28.xml"/><Relationship Id="rId121" Type="http://schemas.openxmlformats.org/officeDocument/2006/relationships/externalLink" Target="externalLinks/externalLink51.xml"/><Relationship Id="rId142" Type="http://schemas.openxmlformats.org/officeDocument/2006/relationships/externalLink" Target="externalLinks/externalLink72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166686</xdr:colOff>
      <xdr:row>3</xdr:row>
      <xdr:rowOff>59532</xdr:rowOff>
    </xdr:from>
    <xdr:to>
      <xdr:col>4</xdr:col>
      <xdr:colOff>516369</xdr:colOff>
      <xdr:row>5</xdr:row>
      <xdr:rowOff>59422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2100" y="630555"/>
          <a:ext cx="2875280" cy="8839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429375" y="826198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6429375" y="826198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6429375" y="826198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CxnSpPr/>
      </xdr:nvCxnSpPr>
      <xdr:spPr>
        <a:xfrm>
          <a:off x="6429375" y="8258175"/>
          <a:ext cx="293560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4535" y="152400"/>
          <a:ext cx="1146810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1</xdr:row>
      <xdr:rowOff>57150</xdr:rowOff>
    </xdr:from>
    <xdr:to>
      <xdr:col>5</xdr:col>
      <xdr:colOff>800100</xdr:colOff>
      <xdr:row>2</xdr:row>
      <xdr:rowOff>456783</xdr:rowOff>
    </xdr:to>
    <xdr:pic>
      <xdr:nvPicPr>
        <xdr:cNvPr id="2" name="Imagen 1" descr="Citación a Sesión No Presencial OCAD Región Caribe - 21 de Septiembre de  2020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5890" y="219075"/>
          <a:ext cx="1683385" cy="561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1355" y="30480"/>
          <a:ext cx="995045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166686</xdr:colOff>
      <xdr:row>3</xdr:row>
      <xdr:rowOff>59532</xdr:rowOff>
    </xdr:from>
    <xdr:to>
      <xdr:col>4</xdr:col>
      <xdr:colOff>516369</xdr:colOff>
      <xdr:row>3</xdr:row>
      <xdr:rowOff>935722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2100" y="630555"/>
          <a:ext cx="2875280" cy="876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bolivargovco-my.sharepoint.com\Users\user\Downloads\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cepcion\c\Mis%20documentos\PROYECTOS\AVENTIS\SISTEMA%20DE%20CALIDAD\GESTI&#211;N%20DE%20AUDITORIAS%20DE%20CALIDAD-OCT%202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rgeMario\Google%20Drive\Archivos\Magnum%20Constructions%20Inc\Proyectos\Plan%20Centro%20Codazzi\PC%20Definitivo\Cronograma%20y%20Presupuesto\Rev%20DIC%2011-13%20de%20PRESUPUESTO%20PLAN%20CENTR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qbex1\Escritorio\San%20Bernardo%20del%20Viento\Proyecto%20AJUSTADO\San%20Bernardo\PRES%20SANBERNA\PRESUPUESTO%20AL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AppData\Local\Microsoft\Windows\Temporary%20Internet%20Files\Content.IE5\3TV58KWS\ESNEIDER\EVELIN%20OCHOA%20IMBRECHTS\MUNICIPIO%20DE%20PINTO\CONTRATACION%20YASMET%202.007\PRESUPUESTO%20ALCANTARRILL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EDRO%20BURGOS/CONSORCIO%20ELECTROBECERRIL%202019/2.PEDRO%20BURGOS%20ELECTROBECERRIL/NUEVOS%20PROYECTOS/_DOCUM/ACTAS/2002/Miraflores-cra1/_PRESUPU/Bachu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.%20Hugo%20Silva\FRED\PITALITO%20ACUEDUCTO\2017\HUI-PIT-PRES-V8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\LEP\PPILOTO\FORM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HP\Downloads\APUs%20MAESTRO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ntratos.gov.co\Documents%20and%20Settings\yguerrero\Configuraci&#243;n%20local\Temp\admon%20Vial%20henry\Mis%20documentos\OBRAS\BANADIA\INFORMES\BANADIACD\1erINFORM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PEDRO%20BURGOS/CONSORCIO%20ELECTROBECERRIL%202019/2.PEDRO%20BURGOS%20ELECTROBECERRIL/NUEVOS%20PROYECTOS/DOCUME~1/ADMINI~1/CONFIG~1/Temp/Rar$DI38.047/PROPUESTA%20Y%20APU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WINDOWS\TEMP\CBoyaca\CUADRILLA%20DIURN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ATOS/T.M.Z.%20%20INGENIERIA%20S.A.S/PINTO/PINTO%20-%20BARRO%20BLANCO/Users/OJFONSECA/Downloads/analisis%20de%20precios%20unitarios%20-%20PLANTILLA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Mis%20documentos\ASTEQ\Nuevos%20ASTEQ%20TECH\GESTI&#211;N%20DE%20AUDITORI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lomsat.net.co\Mis%20documentos\ASTEQ\Nuevos%20ASTEQ%20TECH\GESTI&#211;N%20DE%20AUDITORI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ex\Propuesta%20Efren\DOCUME~1\user\LOCALS~1\Temp\Temporary%20Directory%201%20for%20PRESUPUESTO%20Y%20UNITARIOS.zip\PRESUPUESTO%20Y%20UNITARI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ntratos.gov.co\Documents%20and%20Settings\yguerrero\Configuraci&#243;n%20local\Temp\admon%20Vial%20henry\Mis%20documentos\ALEX\TERMINAL\PROPUESTATERMINAL\PRECIOS%20TRANSIT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GENIERA%20CIVIL\OBRAS\META\CN569-2010%20ACAPULCO1\AVANCE%20DE%20OBRA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.%20Proyectos%20Activos\82.%20C-085-2016-EAH-ICS\5.%20Documentos%20T&#233;cnicos\3.%20Garzon\32.%20Aspectos%20Financieros\5.%20Garzon%20COL\V-GRP\HUI-GRZ-ALC-PRES-APU-V02-12-10-17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ALEX%20CORZO\PROYECTOS\2009\CHIRIGUANA\130002009\Documents%20and%20Settings\Juan%20Carlos%20Garc&#237;a\Mis%20documentos\PRESUPUESTOS\PRESUPUESTO%20PARA%20ROCH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.%20Hugo%20Silva\FRED\JERUSALEN%202017\DEFINITIVO%20ENTREGABLE\CND-JER-ACU-PRES-V2017-17.02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PEDRO%20BURGOS/CONSORCIO%20ELECTROBECERRIL%202019/2.PEDRO%20BURGOS%20ELECTROBECERRIL/NUEVOS%20PROYECTOS/_Archivo%202009/Obras/2.%20CAMARA%20BOX/_PRESUPU/Bachu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UI-PIT-PRES-SUBPROY%20v1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ERI&#209;O\Documents\PARTICULAR\Users\ABSAESP03\Documents\MERI&#209;O\EDESA\PRESUPUESTO-V7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388\Actas\HACE\Mis%20documentos\INF.BIMENSUAL\INFORME%20BIMENSUAL%20JUL-AGO-200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Administrador\Mis%20documentos\Downloads\DISPROYECTOS\OIM-GUAPI\SAN%20ANTONIO%20DE%20GUAJUI\14%20PRESUPUESTO\PPTO_QUIROGA_23-10-0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users\AndreasK\MyProjects\Estimating%20Environment\Standard%20V1.4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ctor/OneDrive/TRABAJO/Proyectos%20Carlos%20Mario/Form1%20-%20PTA%20elcedro%20lp038%204vientos%20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Presupuesto\Mis%20documentos\IRF\PresupelectricosOct25-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ametro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F488CE5\PAVIMENTO%20EN%20%20CONCRETO%20PREMEZCLADO%20HIDRAULICO%20MR%20=%204.2%20Mpa%20EN%20VIAS%20URBANAS%20PAOLA.xlsm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IAS-FA\Puentes%20Mochilero%20Quebradon\TCC%20Obra%20definitivos\AIU%20Mochilero%20Quebrado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INCON~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aola\Downloads\Users\enrique%20mu&#241;oz\AppData\Local\Microsoft\Windows\Temporary%20Internet%20Files\Content.IE5\ZXH2XELS\presupuesto%20electrico%20guainia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admon\Mis%20documentos\ASTEQ\Nuevos%20ASTEQ%20TECH\GESTI&#211;N%20DE%20AUDITORIA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PEDRO%20BURGOS/CONSORCIO%20ELECTROBECERRIL%202019/2.PEDRO%20BURGOS%20ELECTROBECERRIL/NUEVOS%20PROYECTOS/_Archivo%202008/Obras/Anganoy%20-%20Cra%2036B/Actas/Anganoy%20-%20acta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PEDRO%20BURGOS/CONSORCIO%20ELECTROBECERRIL%202019/2.PEDRO%20BURGOS%20ELECTROBECERRIL/NUEVOS%20PROYECTOS/_Archivo%202009/Obras/4.%20ANDENES%20CUJACAL/ACTAS%20ANDENES%20CUJACA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MARCO%20AURELIO%20NU&#209;EZ\Mis%20documentos\ACUEDUCTO%20REGIONAL%20LA%20L&#205;NEA\PLAN%20DE%20INVERSION\Presupuesto\Soplaviento\PRESUPUESTO%20ALCANTARILLADO%20SOPLAVIENT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aola\Downloads\Users\enrique%20mu&#241;oz\EM\Documents\contratacion%20publica\GOBERNACION%20DEL%20GUAINIA\COLEGIO%20SERES\CALCULO%20ELECTRICO\presupuesto%20electrico%20guainia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.%20Hugo%20Silva\FRED\FINDETER%20OPORAPA\HUI-OPO-PRES-GEN%20V7.xlsm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.%20Proyectos%20Activos\81.%20C-002-2016-ADB-%20(Bolivar)%20ACUEBOL\5.%20Documentos%20T&#233;cnicos\0.%20Recolectada\34.%20Aspectos%20Financieros\29.%20Bajo%20Grande\PRESS\BOL-SNJ-BGRD-PRES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DATOS/T.M.Z.%20%20INGENIERIA%20S.A.S/PINTO/PINTO%20-%20BARRO%20BLANCO/F/Documentos/2.%20CONSTRUCCION/3.%20PUERTO%20BERRIO/Macintosh%20HDPresupuestos/Presupuestos/Grupo%2045/IMV/Unitarios%20SF-Sup%20y%20LV-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OBRAS\BANADIA\INFORMES\BANADIACD\1erINFORM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PRESUPUESTO%20PARQUE%20POLIDEPORTIVO%20LOS%20JIMENEZ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landa\compartida\PRES_MUNDO%20BOLIVARIANO_LINAv-2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arrollo\TECNOLOGIA\TECNOLOGIA\Productos%20en%20desarrollo\Gestion%20de%20Comunicacion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ISO-9000\Visita%20No2\Visita%20No1.1\Guia%20de%20Diagnostico\AUTODIAGNOSTIC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PEDRO%20BURGOS/CONSORCIO%20ELECTROBECERRIL%202019/2.PEDRO%20BURGOS%20ELECTROBECERRIL/NUEVOS%20PROYECTOS/DOCUME~1/temporal/CONFIG~1/Temp/Rar$DI01.906/EMR%20-%20PRESUP%20ELECTRICO%20ARENAL%20-%20dic%203%20-%202010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rrecion\APU%20ARQUITECTONICOS%20GUAINIA\Users\TOSHE\Desktop\APU%20ARQUITECTONICOS%20GUAINIA\Presupuesto%20de%20ob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D1F38E0\ASTREA%20PARA%20ENTREGA%20CAFETEROS%201502201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ADMON00\COSTOS\ESTRUCTURA%20DE%20COSTOS%20G&amp;J%20ING%20ASOCIADOS%20LTD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Mauricio\Bases-Contrataci&#243;n\Bases%202002\Chusac&#225;-Soacha-Bosa\SCV-CD-007-02-Talud-Occidental\Form-SCV-CD-007-02-Talud-Occidenta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APU%20PREFABRICADOS\Precios%20Materia%20Prima%20ceno%20y%20%20FERRASA%20a%20Marzo%2013%202003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ntratos.gov.co\Documents%20and%20Settings\yguerrero\Configuraci&#243;n%20local\Temp\admon%20Vial%20henry\henry\Propuestas\invias\RCAS-007-2002\precios%20unitarios%20cara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OTALVARO%20BARRETO\Documents\YERALDIN\PLANEACION\PROYECTOS%202013\Analisis%20Unit%20Acueducto%20CORREGIDOS%20SEP%205%20DE%20201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aola\Downloads\DCE\DCE%202013\liceo%20casablanca\entrega%20definitiva%20liceo%20casa%20blanca%2008-07-2013\Users\TOSHIBA\Google%20Drive\APUS\HGC\29.%20OFICINA%20IPIALES\APUs%20OFICINA%20IPIALES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PEDRO%20BURGOS/CONSORCIO%20ELECTROBECERRIL%202019/2.PEDRO%20BURGOS%20ELECTROBECERRIL/NUEVOS%20PROYECTOS/SIMULACI&#211;NEDIFICIO.ok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.%20En%20ejecucion\21.%20C-214%20de%202012%20(Oporapa)%20%20CAH\5.%20Doc%20Tec\0.%20Recolectada\35.%20Aspectos%20Financieros\Acueducto%20FASE%20II\10.%20Materiales%20de%20calculo\HUI-OPO-PRES-CANT-V2.0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.%20En%20ejecucion\55.%20C-PDA-C-282%20de%202014%20(Cachipay)\5.%20Documentos%20Tecnicos\P3\15.%20Presupuesto%20de%20Obra\CALCULOS%20CANTIDADES%20SANITARIO%20CACHIPAY.xlsm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%20Hugo\PITALITO%20ALCANTARILLADO\HUI-PIT-ALC-PRESUPUESTO%20V0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PEDRO%20BURGOS/CONSORCIO%20ELECTROBECERRIL%202019/2.PEDRO%20BURGOS%20ELECTROBECERRIL/NUEVOS%20PROYECTOS/_OBRAS%20FIP/Nuevos-Riegos/Caicedo-C4-5-k16-17-rieg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uarios\Victor\Desktop\DOCUMENTACION%20ALCALDIA\PRESUPUESTOS%20REVISADOS\REPOSICION%20DE%20PLACAS%20EN%20CONCRETO%20HIDRAULICO%20PREMEZCLADO%20MR%20=%204.2%20Mpa%20-MEZCLA%20DENSA%20EN%20CALIENTE%20TIPO%20MDC%20-%202%20vr03.xlsm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PUESTA%20BECERRIL\PRESUPUESTO%20OBRAS%20DE%20URBANISMO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OS/T.M.Z.%20%20INGENIERIA%20S.A.S/PINTO/PINTO%20-%20BARRO%20BLANCO/F/Documentos/2.%20CONSTRUCCION/3.%20PUERTO%20BERRIO/Macintosh%20HDINTERVENTORIA%20HONDA-RIO%20ERMITA&#209;O/INFORMES/INTERVENTORIA/MENSUAL/08%20JULIO-2007/FORMATOS%20SGT%20INFORME%20INTERVENTORIA%20No.08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ccidentalidad"/>
      <sheetName val="Causa Posible"/>
      <sheetName val="TARIFAS MATERIALES"/>
      <sheetName val="TARIFAS EQUIPOS "/>
      <sheetName val="TARIFA SALARIOS"/>
      <sheetName val="PRES"/>
      <sheetName val="Base de Datos"/>
      <sheetName val="Elementos Involucrados"/>
      <sheetName val="㈀㰰⌀㈀㰮⌀䰀଒v頀"/>
      <sheetName val="ó&gt;_x005f_x0000__x005f_x0001__x005f_x0000__x005f_x0000__"/>
      <sheetName val="CRA.MODI"/>
      <sheetName val="SNP7 Anclajes pasivos6j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RESU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MOBLAMINETO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ral. 1"/>
      <sheetName val="Paral. 2"/>
      <sheetName val="Paral. 3"/>
      <sheetName val="Paral.4"/>
      <sheetName val="ó&gt;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ó&gt;????j0$?#???j_$?#???LÓu????"/>
      <sheetName val="MATERIALES Y RECURSOS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AJUSTESACTA1PROVI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 refreshError="1"/>
      <sheetData sheetId="1080" refreshError="1"/>
      <sheetData sheetId="1081"/>
      <sheetData sheetId="1082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 refreshError="1"/>
      <sheetData sheetId="1755" refreshError="1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/>
      <sheetData sheetId="1774"/>
      <sheetData sheetId="1775"/>
      <sheetData sheetId="1776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/>
      <sheetData sheetId="1788" refreshError="1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 refreshError="1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 refreshError="1"/>
      <sheetData sheetId="5520"/>
      <sheetData sheetId="5521" refreshError="1"/>
      <sheetData sheetId="5522" refreshError="1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CANTIDADES ACUEDUCTO"/>
      <sheetName val="CANT. OBRA PRELIMINARES"/>
      <sheetName val="PRESUPUESTO GENERAL PLN CENTRO"/>
      <sheetName val="LISTADO DE UNITARIOS 1"/>
      <sheetName val="INSUMOS 1"/>
      <sheetName val="ANALISIS UNITARIOS 1 "/>
      <sheetName val="ANALISIS BASICOS 1"/>
      <sheetName val="MO 1"/>
      <sheetName val="MORTEROS Y CONCRETOS 1"/>
      <sheetName val="LISTADO DE UNITARIOS 2"/>
      <sheetName val="INSUMOS 2"/>
      <sheetName val="ANALISIS UNITARIOS 2 "/>
      <sheetName val="MO 2"/>
      <sheetName val="PRES. ELECTRICA "/>
      <sheetName val="M.O. ELECTRICA"/>
      <sheetName val="A.P.U. ELECTRICA"/>
      <sheetName val="RESUMEN ELECTRICO"/>
      <sheetName val="AIU"/>
      <sheetName val="PRESUPUESTO INTERVENTORIA"/>
      <sheetName val="F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"/>
      <sheetName val="Resumen APU"/>
      <sheetName val="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"/>
      <sheetName val="Gráfico1"/>
      <sheetName val="ANALISIS"/>
      <sheetName val="SUBANALISIS"/>
      <sheetName val="ACTIVIDADES"/>
      <sheetName val="INSUMOS"/>
      <sheetName val="MANO DE OBRA"/>
      <sheetName val="TABLAUX"/>
      <sheetName val="TABLA"/>
      <sheetName val="PRESTACIONES"/>
      <sheetName val="AUI"/>
      <sheetName val="CRONOGRAMA"/>
      <sheetName val="FORMULARIO"/>
      <sheetName val="PRESUP"/>
      <sheetName val="apu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ACUED"/>
      <sheetName val="HUI-PIT-ACU-PRES"/>
      <sheetName val="BOCATOMA"/>
      <sheetName val="ADUCCION 1"/>
      <sheetName val="CAM 1"/>
      <sheetName val="DES"/>
      <sheetName val="OPT.ADXN.AC.16&quot;"/>
      <sheetName val="CAM 2"/>
      <sheetName val="ADUXN 2"/>
      <sheetName val="CERR"/>
      <sheetName val="DES 2"/>
      <sheetName val="ADUCCION 2"/>
      <sheetName val="TUB INT NO"/>
      <sheetName val="ANX.VENT.24&quot;"/>
      <sheetName val="ANX.PURG. 24&quot;"/>
      <sheetName val="ANX.VENT.16&quot;"/>
      <sheetName val="ANX.PURG. 16&quot;"/>
      <sheetName val="VIADUCTO"/>
      <sheetName val="TUBERIA INTER"/>
      <sheetName val="PASO ESP"/>
      <sheetName val="VALV.SEC."/>
      <sheetName val="LISTA APU"/>
      <sheetName val="1.1"/>
      <sheetName val="1.2"/>
      <sheetName val="67"/>
      <sheetName val="68"/>
      <sheetName val="2.1"/>
      <sheetName val="2.2"/>
      <sheetName val="2.3"/>
      <sheetName val="3.1"/>
      <sheetName val="3.2"/>
      <sheetName val="3.3"/>
      <sheetName val="4.1"/>
      <sheetName val="4.2"/>
      <sheetName val="4.3"/>
      <sheetName val="5.1"/>
      <sheetName val="5.2"/>
      <sheetName val="5.3"/>
      <sheetName val="5.4"/>
      <sheetName val="5.5"/>
      <sheetName val="6.1"/>
      <sheetName val="7.1"/>
      <sheetName val="7.2"/>
      <sheetName val="7.3"/>
      <sheetName val="7.4"/>
      <sheetName val="7.5"/>
      <sheetName val="7.63"/>
      <sheetName val="7.64"/>
      <sheetName val="7.65"/>
      <sheetName val="7.66"/>
      <sheetName val="7.67"/>
      <sheetName val="7.68"/>
      <sheetName val="7.69"/>
      <sheetName val="7.71"/>
      <sheetName val="7.72"/>
      <sheetName val="7.73"/>
      <sheetName val="7.74"/>
      <sheetName val="7.75"/>
      <sheetName val="7.76"/>
      <sheetName val="7.77"/>
      <sheetName val="7.78"/>
      <sheetName val="7.79"/>
      <sheetName val="7.81"/>
      <sheetName val="7.82"/>
      <sheetName val="7.83"/>
      <sheetName val="7.84"/>
      <sheetName val="7.85"/>
      <sheetName val="7.86"/>
      <sheetName val="7.87"/>
      <sheetName val="7.88"/>
      <sheetName val="7.89"/>
      <sheetName val="7.91"/>
      <sheetName val="7.92"/>
      <sheetName val="7.93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8.1"/>
      <sheetName val="8.2"/>
      <sheetName val="8.3"/>
      <sheetName val="8.4"/>
      <sheetName val="9.1"/>
      <sheetName val="APU"/>
      <sheetName val="9.2"/>
      <sheetName val="9.3"/>
      <sheetName val="9.4"/>
      <sheetName val="9.5"/>
      <sheetName val="9.6"/>
      <sheetName val="9.7"/>
      <sheetName val="9.16"/>
      <sheetName val="9.41"/>
      <sheetName val="9.42"/>
      <sheetName val="10.1"/>
      <sheetName val="10.2s"/>
      <sheetName val="10.3s"/>
      <sheetName val="10.4s"/>
      <sheetName val="10.5s"/>
      <sheetName val="10.6s"/>
      <sheetName val="10.7s"/>
      <sheetName val="10.8"/>
      <sheetName val="10.8s"/>
      <sheetName val="11.1"/>
      <sheetName val="11.2"/>
      <sheetName val="11.3"/>
      <sheetName val="11.4"/>
      <sheetName val="11.5"/>
      <sheetName val="11.6"/>
      <sheetName val="61"/>
      <sheetName val="62"/>
      <sheetName val="63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1"/>
      <sheetName val="12.1"/>
      <sheetName val="16.1"/>
      <sheetName val="22.1"/>
      <sheetName val="22.2"/>
      <sheetName val="22.3"/>
      <sheetName val="22.4"/>
      <sheetName val="22.5"/>
      <sheetName val="22.6"/>
      <sheetName val="22.7"/>
      <sheetName val="22.8"/>
      <sheetName val="22.9"/>
      <sheetName val="9.18"/>
      <sheetName val="64"/>
      <sheetName val="11.33"/>
      <sheetName val="11.34"/>
      <sheetName val="13.1"/>
      <sheetName val="6.2"/>
      <sheetName val="66"/>
      <sheetName val="Insumos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FACTOR PRESTACIONAL"/>
      <sheetName val="%AIU"/>
      <sheetName val="INTERVENTORIA"/>
      <sheetName val="FM"/>
      <sheetName val="SUELDOS"/>
      <sheetName val="Jornales"/>
      <sheetName val="PRECIOS CASETAS PTAP 20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P05"/>
      <sheetName val="GP06"/>
    </sheetNames>
    <sheetDataSet>
      <sheetData sheetId="0"/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EQUIPOS"/>
      <sheetName val="ACTIVIDADES"/>
      <sheetName val="APUs"/>
      <sheetName val="CUADRILLAS"/>
      <sheetName val="FACTORPRESTACIONAL"/>
      <sheetName val="1SALARI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\Escritorio\amv 2011\a  aaInfo"/>
      <sheetName val="\Users\avargase\AppData\Local\M"/>
      <sheetName val="\Mini HP Enero 2015\Proyectos i"/>
      <sheetName val="\C\Users\avargase\AppData\Local"/>
      <sheetName val="\Volumes\USB PIOLIN\Escritorio\"/>
      <sheetName val="CANT OBRA"/>
      <sheetName val="Res-Accide-10"/>
      <sheetName val="\Users\ANDRES FELIPE MUÑOZ\Down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HISTORICOS FUEL OIL EXP"/>
      <sheetName val="EQUIPOS"/>
      <sheetName val="MANO DE OBRA"/>
      <sheetName val="TRANSPORTE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MURO PR25+221-235"/>
      <sheetName val="MURO PR25+261-267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LISTADO "/>
      <sheetName val="M.O.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l_4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 ACTA FINAL + MODIFICATORIA "/>
      <sheetName val="MURO PR25+267-273"/>
      <sheetName val="MURO PR25+273-277"/>
      <sheetName val="AC2-AG96"/>
      <sheetName val="_aCCIDENTES_DE_1995___1996_xl_5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l_8"/>
      <sheetName val="_aCCIDENTES_DE_1995___1996_xl_6"/>
      <sheetName val="_aCCIDENTES_DE_1995___1996_xl_7"/>
      <sheetName val="MATERIAL"/>
      <sheetName val="ANALISIS RESUMIDOS"/>
      <sheetName val="INDICE"/>
      <sheetName val="_aCCIDENTES_DE_1995___1996_x_11"/>
      <sheetName val="_aCCIDENTES_DE_1995___1996_xl_9"/>
      <sheetName val="_aCCIDENTES_DE_1995___1996_x_10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 refreshError="1"/>
      <sheetData sheetId="337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/>
      <sheetData sheetId="408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/>
      <sheetData sheetId="618"/>
      <sheetData sheetId="619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/>
      <sheetData sheetId="650" refreshError="1"/>
      <sheetData sheetId="651"/>
      <sheetData sheetId="652" refreshError="1"/>
      <sheetData sheetId="653" refreshError="1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  <sheetName val="BOSCONIA"/>
      <sheetName val="Equipo"/>
      <sheetName val="Materiales"/>
      <sheetName val="Básicos"/>
      <sheetName val="cuadrillas"/>
      <sheetName val="1.1.1"/>
      <sheetName val="1.1.2"/>
      <sheetName val="1.1.3"/>
      <sheetName val="1.1.4"/>
      <sheetName val="1.1.5"/>
      <sheetName val="1.1.6"/>
      <sheetName val="1.1.7"/>
      <sheetName val="1.1.8"/>
      <sheetName val="1.2.1"/>
      <sheetName val="1.2.2"/>
      <sheetName val="2.1.1"/>
      <sheetName val="2.1.2"/>
      <sheetName val="2.1.1A"/>
      <sheetName val="2.1.2 A"/>
      <sheetName val="3,1"/>
      <sheetName val="3,2"/>
      <sheetName val="3,3"/>
      <sheetName val="3,4"/>
      <sheetName val="3,5"/>
      <sheetName val="3,6"/>
      <sheetName val="3,7"/>
      <sheetName val="4,1"/>
      <sheetName val="4,2"/>
      <sheetName val="5,1"/>
      <sheetName val="5,2"/>
      <sheetName val="5,3"/>
      <sheetName val="5,4"/>
      <sheetName val="5,6"/>
      <sheetName val="5,7"/>
      <sheetName val="5,8"/>
      <sheetName val="5,9"/>
      <sheetName val="5,1A"/>
      <sheetName val="6,1"/>
      <sheetName val="6,2"/>
      <sheetName val="6,3"/>
      <sheetName val="6,4"/>
      <sheetName val="6,5"/>
      <sheetName val="6,6"/>
      <sheetName val="7,1"/>
      <sheetName val="8,1"/>
      <sheetName val="8,2"/>
      <sheetName val="8,3"/>
      <sheetName val="8,4"/>
      <sheetName val="8,5"/>
      <sheetName val="8,6"/>
      <sheetName val="9,1"/>
      <sheetName val="9,2"/>
      <sheetName val="9,3"/>
      <sheetName val="9,4"/>
      <sheetName val="9,5"/>
      <sheetName val="9,6"/>
      <sheetName val="10,1,1"/>
      <sheetName val="10,1,2"/>
      <sheetName val="10,2,1"/>
      <sheetName val="10,2,2"/>
      <sheetName val="11,1"/>
      <sheetName val="11,2"/>
      <sheetName val="11,3"/>
      <sheetName val="11,4"/>
      <sheetName val="11,5"/>
      <sheetName val="11,6"/>
      <sheetName val="11,7"/>
      <sheetName val="11,8"/>
      <sheetName val="11,9"/>
      <sheetName val="11,10"/>
      <sheetName val="11,12"/>
      <sheetName val="11,13"/>
      <sheetName val="11,14"/>
      <sheetName val="11,15"/>
      <sheetName val="12.1"/>
      <sheetName val="13,1"/>
      <sheetName val="13,2"/>
      <sheetName val="13,3"/>
      <sheetName val="13,4"/>
      <sheetName val="13,5"/>
      <sheetName val="13,6"/>
      <sheetName val="13,7"/>
      <sheetName val="13,8"/>
      <sheetName val="13,9"/>
      <sheetName val="14,1"/>
      <sheetName val="14,2"/>
      <sheetName val="14,3"/>
      <sheetName val="14,4"/>
      <sheetName val="15,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-DIURNA"/>
      <sheetName val="LIQU-CUAD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Formulario N° 4"/>
      <sheetName val="MATERIALES"/>
      <sheetName val="EQUIPO"/>
      <sheetName val="PARAMETROS"/>
      <sheetName val="PROGRAMACIÓN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  <sheetName val="Fornato 6"/>
      <sheetName val="Presupuesto"/>
    </sheetNames>
    <sheetDataSet>
      <sheetData sheetId="0"/>
      <sheetData sheetId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 refreshError="1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mRepSem"/>
      <sheetName val="InfSem"/>
      <sheetName val="InfAcm"/>
      <sheetName val="InfGraf"/>
      <sheetName val="InfInd"/>
      <sheetName val="infProg"/>
      <sheetName val="dts"/>
      <sheetName val="Pres"/>
      <sheetName val="Avc"/>
      <sheetName val="Acm"/>
      <sheetName val="Acm$"/>
      <sheetName val="auxProgr"/>
      <sheetName val="ct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NEW"/>
      <sheetName val="LISTADO PRECIOS"/>
      <sheetName val="0.1 BAS"/>
      <sheetName val="0.2 BAS"/>
      <sheetName val="0.3 BAS"/>
      <sheetName val="0.4 BAS"/>
      <sheetName val="0.5 BAS"/>
      <sheetName val="0.6 BAS"/>
      <sheetName val="0.7 BAS"/>
      <sheetName val="0.8 BAS"/>
      <sheetName val="1"/>
      <sheetName val="1.A"/>
      <sheetName val="5"/>
      <sheetName val="5.A"/>
      <sheetName val="6"/>
      <sheetName val="7"/>
      <sheetName val="8"/>
      <sheetName val="9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7"/>
      <sheetName val="33"/>
      <sheetName val="34"/>
      <sheetName val="35"/>
      <sheetName val="36"/>
      <sheetName val="37"/>
      <sheetName val="38"/>
      <sheetName val="36A"/>
      <sheetName val="39"/>
      <sheetName val="43"/>
      <sheetName val="44"/>
      <sheetName val="49"/>
      <sheetName val="55"/>
      <sheetName val="57"/>
      <sheetName val="58"/>
      <sheetName val="59"/>
      <sheetName val="60"/>
      <sheetName val="61"/>
      <sheetName val="62"/>
      <sheetName val="64"/>
      <sheetName val="73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INSUMOS"/>
      <sheetName val="AN.TRF.VLQ"/>
      <sheetName val="MO"/>
      <sheetName val="CUADRILLAS MANO DE OBRA"/>
      <sheetName val="FACTOR PRESTACIONAL"/>
      <sheetName val="%AIU"/>
      <sheetName val="INTERVENTORIA"/>
      <sheetName val="FM"/>
      <sheetName val="SUELDOS"/>
      <sheetName val="DESC PRESTACIONES SO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BASES"/>
    </sheetNames>
    <sheetDataSet>
      <sheetData sheetId="0"/>
      <sheetData sheetId="1"/>
      <sheetData sheetId="2" refreshError="1"/>
      <sheetData sheetId="3"/>
      <sheetData sheetId="4"/>
      <sheetData sheetId="5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ADUCCION 1"/>
      <sheetName val="PRES"/>
      <sheetName val="LISTA APU"/>
      <sheetName val="PRES.NEW"/>
      <sheetName val="APUS.LIS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3.4"/>
      <sheetName val="1.1"/>
      <sheetName val="1.2"/>
      <sheetName val="1.3"/>
      <sheetName val="1.4"/>
      <sheetName val="1.5"/>
      <sheetName val="1.6"/>
      <sheetName val="1.7"/>
      <sheetName val="1.8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.9"/>
      <sheetName val="1.10"/>
      <sheetName val="1.11"/>
      <sheetName val="1.12"/>
      <sheetName val="2.1"/>
      <sheetName val="2.2"/>
      <sheetName val="2.3"/>
      <sheetName val="3,1"/>
      <sheetName val="3,2"/>
      <sheetName val="3,3"/>
      <sheetName val="3,5"/>
      <sheetName val="3,6"/>
      <sheetName val="3,7"/>
      <sheetName val="4,1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.19"/>
      <sheetName val="5,20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7,55"/>
      <sheetName val="7,56"/>
      <sheetName val="7,57"/>
      <sheetName val="7,58"/>
      <sheetName val="7,59"/>
      <sheetName val="7,60"/>
      <sheetName val="7,61"/>
      <sheetName val="PRECIOS"/>
      <sheetName val="CUADRILLAS MANO DE OBRA"/>
      <sheetName val="INTERVENTORIA"/>
      <sheetName val="FM"/>
      <sheetName val="SUELDOS"/>
      <sheetName val="%AIU (2)"/>
      <sheetName val="DESC PRESTACIONES SOCIALES"/>
      <sheetName val="0.2"/>
      <sheetName val="0.3"/>
      <sheetName val="0.4"/>
      <sheetName val="0.5"/>
      <sheetName val="0.6"/>
      <sheetName val="0.7"/>
      <sheetName val="0.8"/>
      <sheetName val="0.9"/>
      <sheetName val="0.11"/>
      <sheetName val="0.12"/>
      <sheetName val="0.13"/>
      <sheetName val="0.14"/>
      <sheetName val="0.15"/>
      <sheetName val="0.16"/>
      <sheetName val="0.17"/>
      <sheetName val="0.18"/>
      <sheetName val="0.19"/>
      <sheetName val="0.21"/>
      <sheetName val="DES 1"/>
      <sheetName val="DES 2"/>
      <sheetName val="CAM 2"/>
      <sheetName val="ADUXN 2"/>
      <sheetName val="ADUCCION 2"/>
      <sheetName val="TUBERIA INTER"/>
      <sheetName val="VIADUCTO"/>
      <sheetName val="CERR"/>
      <sheetName val="ANX.VENT"/>
      <sheetName val="ANX.PURG"/>
      <sheetName val="APU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%AIU"/>
      <sheetName val="PRECIOS CASETAS PTAP 2014"/>
      <sheetName val="6,1"/>
      <sheetName val="6,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ACUED"/>
      <sheetName val="BOCATOMA"/>
      <sheetName val="1.2"/>
      <sheetName val="3.1"/>
      <sheetName val="3.2"/>
      <sheetName val="4.1"/>
      <sheetName val="4.2"/>
      <sheetName val="4.3"/>
      <sheetName val="5.1"/>
      <sheetName val="5.2"/>
      <sheetName val="5.3"/>
      <sheetName val="5.4"/>
      <sheetName val="6.1"/>
      <sheetName val="ADUCCION 1"/>
      <sheetName val="1.1"/>
      <sheetName val="2.1"/>
      <sheetName val="2.2"/>
      <sheetName val="2.3"/>
      <sheetName val="7.1"/>
      <sheetName val="8.1"/>
      <sheetName val="8.2"/>
      <sheetName val="8.3"/>
      <sheetName val="9.1"/>
      <sheetName val="DES"/>
      <sheetName val="5.5"/>
      <sheetName val="8.4"/>
      <sheetName val="11.5"/>
      <sheetName val="11.6"/>
      <sheetName val="11.7"/>
      <sheetName val="11.8"/>
      <sheetName val="11.9"/>
      <sheetName val="11.10"/>
      <sheetName val="10.4"/>
      <sheetName val="7.5"/>
      <sheetName val="7.6"/>
      <sheetName val="7.7"/>
      <sheetName val="7.8"/>
      <sheetName val="7.9"/>
      <sheetName val="9.5"/>
      <sheetName val="9.6"/>
      <sheetName val="9.7"/>
      <sheetName val="CAMARA 2"/>
      <sheetName val="7.12"/>
      <sheetName val="10.2"/>
      <sheetName val="11.11"/>
      <sheetName val="11.12"/>
      <sheetName val="TUBERIA INTER"/>
      <sheetName val="7.2"/>
      <sheetName val="9.2"/>
      <sheetName val="11.13"/>
      <sheetName val="11.14"/>
      <sheetName val="APU"/>
      <sheetName val="VIADUCTO"/>
      <sheetName val="12.1"/>
      <sheetName val="VALVULAS"/>
      <sheetName val="7.4"/>
      <sheetName val="9.4"/>
      <sheetName val="10.5"/>
      <sheetName val="10.6"/>
      <sheetName val="10.7"/>
      <sheetName val="10.8"/>
      <sheetName val="11.22"/>
      <sheetName val="11.23"/>
      <sheetName val="11.24"/>
      <sheetName val="11.25"/>
      <sheetName val="11.26"/>
      <sheetName val="11.27"/>
      <sheetName val="11.28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CERR"/>
      <sheetName val="7.16"/>
      <sheetName val="16.1"/>
      <sheetName val="9.16"/>
      <sheetName val="Insumos"/>
      <sheetName val="MCantera"/>
      <sheetName val="Tuberia"/>
      <sheetName val="ManoDeObra"/>
      <sheetName val="%AIU"/>
      <sheetName val="Jornales"/>
      <sheetName val="PRECIOS CASETAS PTAP 2014"/>
      <sheetName val="13.1"/>
      <sheetName val="13.2"/>
      <sheetName val="13.3"/>
      <sheetName val="13.4"/>
      <sheetName val="13.5"/>
      <sheetName val="14.1"/>
      <sheetName val="14.2"/>
      <sheetName val="14.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-ANTERIOR"/>
      <sheetName val="PRESUPUESTO"/>
      <sheetName val="INSUMOS"/>
      <sheetName val="T4-5-9-11-12-15-17-19-21"/>
      <sheetName val="MANO DE OBRA"/>
      <sheetName val="MAQUINARIA"/>
      <sheetName val="ITEMS RESUMIDOS"/>
      <sheetName val="A1.1"/>
      <sheetName val="A1.2"/>
      <sheetName val="A1.3"/>
      <sheetName val="1.1"/>
      <sheetName val="1.2"/>
      <sheetName val="1.3"/>
      <sheetName val="1.4"/>
      <sheetName val="1.5"/>
      <sheetName val="1.6"/>
      <sheetName val="1.7"/>
      <sheetName val="2.1"/>
      <sheetName val="2.2"/>
      <sheetName val="2.3"/>
      <sheetName val="2.4"/>
      <sheetName val="2.5"/>
      <sheetName val="2.6"/>
      <sheetName val="2.7"/>
      <sheetName val="2.8"/>
      <sheetName val="2.11"/>
      <sheetName val="INDICES"/>
      <sheetName val="AUXILIARES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5.1"/>
      <sheetName val="5.2"/>
      <sheetName val="5.3"/>
      <sheetName val="T1"/>
      <sheetName val="T2-T3-T8-T23-T27"/>
      <sheetName val="T10-T13-T16"/>
      <sheetName val="T32"/>
      <sheetName val="OPTIMIZACION LINE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entrada"/>
      <sheetName val="Insumos"/>
      <sheetName val="CANTIDADES"/>
      <sheetName val="PrespComponts"/>
      <sheetName val="Resumen"/>
      <sheetName val="Dotación"/>
      <sheetName val="Distribución"/>
      <sheetName val="Analisis transporte"/>
      <sheetName val="Salarios"/>
      <sheetName val="Cuadrillas"/>
      <sheetName val="Transportes"/>
      <sheetName val="Equipos"/>
      <sheetName val="Mort 1-3"/>
      <sheetName val="Concr 2,000"/>
      <sheetName val="Acero refuerz"/>
      <sheetName val="Granito pulido "/>
      <sheetName val="Marcos puerta"/>
      <sheetName val="1,1ObrasPrelimin"/>
      <sheetName val="1,2Ins Serv Prov"/>
      <sheetName val="1,3Demolicions"/>
      <sheetName val="1,4Varios"/>
      <sheetName val="2,1 Excavaciones"/>
      <sheetName val="2,2ConcrCiment"/>
      <sheetName val="2,3,Acero Refuerzo"/>
      <sheetName val="2,4VariosCiment"/>
      <sheetName val="3,1,2 novafort 8&quot;"/>
      <sheetName val="3,2,1 PVC Sanitaria 4&quot;"/>
      <sheetName val="3,2,4 Accesorio PVCS 4&quot;"/>
      <sheetName val="3,2,7 Tuberia PVCS 6&quot;"/>
      <sheetName val="3,2,8 Accesorio PVCS 6&quot;"/>
      <sheetName val="3,2,9 NOVAFORT 6&quot;"/>
      <sheetName val="3,2,10TUBERIA3&quot;"/>
      <sheetName val="3,2,11ACCESORIOSPVC3"/>
      <sheetName val="3,4,1 Caja inspección 0,60 "/>
      <sheetName val="3,4,9 Caja inspección 0,80"/>
      <sheetName val="3,4,10 Caja inspección 1,00"/>
      <sheetName val="3,4,11 Caja inspección 0,70"/>
      <sheetName val="3,4,12 Caja inspección 0,40"/>
      <sheetName val="3,4,13 CJA INSPECCION ,20"/>
      <sheetName val="3,5,1 Exc Man "/>
      <sheetName val="3,5,2 Exc en Recebo"/>
      <sheetName val="3,5,3 Relleno M Selecc"/>
      <sheetName val="3,5,4 Relleno M Común "/>
      <sheetName val="3,5,5 Retiro escombros"/>
      <sheetName val="3.6.1 EMPATE A CAMARAS EXIS"/>
      <sheetName val="3.6.2 EMPATE A RED EX AGUAPOTAB"/>
      <sheetName val="4,1,1 Columnas"/>
      <sheetName val="4,1,2PANTALLAS EN CONCRETO"/>
      <sheetName val="4,1,4 COLUMNETAS CTO"/>
      <sheetName val="4,1,5 COLUMNA REDONDA"/>
      <sheetName val="4,2,1 Vigas aéreas"/>
      <sheetName val="4,2,5 VIGUETA CONFINAMIENTO"/>
      <sheetName val="4,2,4 Vigas aéreas EN ARCO"/>
      <sheetName val="4,2,6 Viga Canal Cto"/>
      <sheetName val="4.3.3 Metaldeck 0,10m"/>
      <sheetName val="4,3,6 Placa maciza 0,20"/>
      <sheetName val="4,3,7 Placa maciza 0,10"/>
      <sheetName val="4,3,8 Placa maciza 0,15"/>
      <sheetName val="4,3,9 placa maciza 0,12"/>
      <sheetName val="4,3,10 losa alig 0,35"/>
      <sheetName val="4,3,12 Losa Aliger. 0.5 mts"/>
      <sheetName val="4,3,12PLACA0,60"/>
      <sheetName val="4,3,13 Losa Aliger. 0,25mtrs"/>
      <sheetName val="4,3,14 Losa aligerada ,40"/>
      <sheetName val="4,3,15PLACA 0,65"/>
      <sheetName val="4,3,16PLACA0,70"/>
      <sheetName val="4,3,18"/>
      <sheetName val="4,4,1 Escalera"/>
      <sheetName val="4,4,2 Rampas"/>
      <sheetName val="4,4,5 Escal metaldek"/>
      <sheetName val="4,4,6 Parasol concreto"/>
      <sheetName val="4,5,2 Acero 60000 est"/>
      <sheetName val="4.6.2.5"/>
      <sheetName val="4,5,3 Malla Electrosoldada est"/>
      <sheetName val="4,6,2,6 Anclajes"/>
      <sheetName val="4,6,2,7 columna metalica"/>
      <sheetName val="4,6,2,8 vig. met 60x120x2,5"/>
      <sheetName val="4,6,2,9 vig met 60x140x3,0"/>
      <sheetName val="4,6,2,10 vig met 180x65x4,0"/>
      <sheetName val="4,6,2,11Perfil 120x60"/>
      <sheetName val="4,6,2,12 Viga 70x200"/>
      <sheetName val="4.6.2.15"/>
      <sheetName val="4.6.2.16"/>
      <sheetName val="4.6.2.17"/>
      <sheetName val="4.6.2.18"/>
      <sheetName val="4,6,2,13 Perfil PAG 80x220x2"/>
      <sheetName val="4,6,2,14Viga 70x200x5,0"/>
      <sheetName val="5,1,4 muro bloque concreto"/>
      <sheetName val="5,1,6 Bloq Conc Estruc 014"/>
      <sheetName val="5,1,7 Bloq Conc Estruc 019"/>
      <sheetName val="5,1,9 BLOQUE CONCRETO NO ESTR"/>
      <sheetName val="5,2,1MURO PRENSADO"/>
      <sheetName val="5,2,2MURO PRENS.ML"/>
      <sheetName val="5,2,3 Muro L tolete liviano M2"/>
      <sheetName val="5,2,7 Bloq arcilla No5 m2"/>
      <sheetName val="5,2,8 Bloq arcilla No4 M2"/>
      <sheetName val="5,2,9 Bloq arcilla No5 ml"/>
      <sheetName val="5,2,10 Bloq arcilla No4 ML"/>
      <sheetName val="5,2,11 Muro L tolete liviano ML"/>
      <sheetName val="5,3,3ALFAGIALADRILLO"/>
      <sheetName val="5,3,5"/>
      <sheetName val="5,3,6 Dintel Ccto"/>
      <sheetName val="5,3,7 Meson Ccto"/>
      <sheetName val="5,4,1 Grouting 1-4 "/>
      <sheetName val="5,5,2 Acero 60000 mamp"/>
      <sheetName val="6,1,1 Alfajias"/>
      <sheetName val="6,1,2 Dinteles"/>
      <sheetName val="6,1,3 CAPITEL Y BASE"/>
      <sheetName val="6,1,5 Alfajias LADRILLO"/>
      <sheetName val="6,1,6 PLAQUET PROTECCION"/>
      <sheetName val="6,1,15 Bordillo"/>
      <sheetName val="6,2,2 Mesones lavamanos"/>
      <sheetName val="6,2,8 CUNETA DE ENTREGA 8&quot;"/>
      <sheetName val="6,2,9 Mesones lavamanos a=0,40"/>
      <sheetName val="6,2,10 Cañuela Per"/>
      <sheetName val="7,1,1,1 Acometida PVC-P"/>
      <sheetName val="7,1,1,2 Accesorios PVCP 3-4"/>
      <sheetName val="7,1,1,5 Tubería pvcp 3-4 RDE11"/>
      <sheetName val="7,1,1,8 Tub 1-2&quot; RDE 9"/>
      <sheetName val="7,1,1,9 Acces 1-2&quot;"/>
      <sheetName val="7,1,1,10 RegtroRed White1-2  "/>
      <sheetName val="7,1,1,11 Cheque cortina 1-2"/>
      <sheetName val="7,1,1,12 Registro Red White 3-4"/>
      <sheetName val="7,1,1,13 Cheque cortina 3-4"/>
      <sheetName val="7,1,1,14 Flotador 3-4"/>
      <sheetName val="7,1,1,15 Cheque cortina 1&quot;"/>
      <sheetName val="7,1,1,16 Tub PVCP 1&quot; RDE 13,5"/>
      <sheetName val="7,1,1,17 Accesorios PVCP 1&quot;"/>
      <sheetName val="7,1,1,18 Registro PD 1&quot;"/>
      <sheetName val="7,1,1,20 TUB PVCP 1 1-4 RDE 21"/>
      <sheetName val="7,1,1,21 Accesorios 1 1-4&quot;"/>
      <sheetName val="7,1,2,3 Flotador 3-4"/>
      <sheetName val="7,1,2,4 Tanque PVC500tls"/>
      <sheetName val="7,1,2,6 Tub PVCP 1&quot; RDE 13.5"/>
      <sheetName val="7,1,2,7 Accesorio PVCP 1&quot;"/>
      <sheetName val="7,1,2,8 Tub PVCP 1 1-4&quot; RDE 21"/>
      <sheetName val="7,1,2,9 Accesorio PVCP 1 1-4&quot;"/>
      <sheetName val="7,1,2,10 Registro PD 1&quot;"/>
      <sheetName val="7,1,2,11 Registro PD 1 1-4&quot;"/>
      <sheetName val="7,1,2,12 Cheque cortina 1 1-4&quot;"/>
      <sheetName val="7,1,2,13 Tub. PVCP 1 1-2&quot; RDE21"/>
      <sheetName val="7,1,2,14 Accesorio PVCP 1 1-2&quot;"/>
      <sheetName val="7,1,2,15 Registro PD 1 1-2&quot;"/>
      <sheetName val="7,1,2,16 Cheque cortina 1 1-2&quot;"/>
      <sheetName val="7,1,2,17 Tanque plastico 1000 l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6,12 Acometida 2"/>
      <sheetName val="7,1,6,13 Acometida 3-4"/>
      <sheetName val="7,1,6,14 Acometida 2½PL "/>
      <sheetName val="7,1,6,15 Registro 3_4 "/>
      <sheetName val="7,1,6,16 Tub 1-2&quot; RDE 9"/>
      <sheetName val="7,1,6,17 Acces 1-2&quot;"/>
      <sheetName val="7,1,6,18 Registro Red Whit 1-2&quot;"/>
      <sheetName val="7,1,6,19 Cheque cortina 1-2&quot;"/>
      <sheetName val="7,1,6,20 Tub PVCP 3-4&quot; RDE 11"/>
      <sheetName val="7,1,6,21 Accesorio PVCP 3-4&quot;"/>
      <sheetName val="7,1,6,22 Tub PVCP 1&quot; RDE 13"/>
      <sheetName val="7,1,6,23 Accesorio PVCP 1&quot;"/>
      <sheetName val="7,1,6,24 Tub PVCP 1 1-4&quot; RDE 21"/>
      <sheetName val="7,1,6,25 Accesorio PVCP 1 1-4"/>
      <sheetName val="7,1,6,26 TUBERIA PVC 1 1-2&quot;"/>
      <sheetName val="7,1,6,27 Accesorios PVCP 1 1-2&quot;"/>
      <sheetName val="7,1,8,1 P Agua Fria Lavamanos"/>
      <sheetName val="7,1,8,3 P Agua Fria Sanitarios"/>
      <sheetName val="7,1,8,4 P Agua Fria Orinales"/>
      <sheetName val="7,1,8,7 P Agua Fria Pocetas"/>
      <sheetName val="7,1,8,10 Tapon HG 1-2&quot;"/>
      <sheetName val="7,1,8,11 Tapon PVC 1-2&quot;"/>
      <sheetName val="7,1,8,12 cámara HG orinales"/>
      <sheetName val="7,1,8,13 Cámara aire PVCP"/>
      <sheetName val="7,1,8,15 Ducha emergencia"/>
      <sheetName val="7,1,9,1 P Sanitario lavamanos"/>
      <sheetName val="7,1,9,3 P Sanitario Sanit"/>
      <sheetName val="7,1,9,4 P Sanitario Orinales"/>
      <sheetName val="7.1.9.7.1 PSanitario pocetas 3&quot;"/>
      <sheetName val="7,1,9,7 P Sanitario Pocetas 4&quot;"/>
      <sheetName val="7,1,9,9 P Sanitario sifon"/>
      <sheetName val="7.1.9.10.1 Tapa PVCS 2&quot;"/>
      <sheetName val="7,1,9,10 Tapa PVCS   4&quot;"/>
      <sheetName val="7.1.9.11 tapon sanitario"/>
      <sheetName val="7,1,10,1 sanit 4"/>
      <sheetName val="7,1,10,3 Sanit 2"/>
      <sheetName val="7,1,10,4 Sanit 6"/>
      <sheetName val="7,1,10,5 Sanit 3"/>
      <sheetName val="7,1,10,6 Tub PVCS 2&quot;"/>
      <sheetName val="7,1,10,7 Accesorio PVCS 2&quot;"/>
      <sheetName val="7,1,10,8 Tub Sanit 3&quot;"/>
      <sheetName val="7,1.10,9 Accesorio PVCS 3&quot;"/>
      <sheetName val="7,1,10,11 Accesorio PVCS 4&quot;"/>
      <sheetName val="7,1,10,12 tuberia pvcl 3&quot;"/>
      <sheetName val="7,1,10,13 TUBERIA PCL-2"/>
      <sheetName val="7,1,11,1 Acomet lluvia"/>
      <sheetName val="7,1,11,2 Acomet lluvia 2"/>
      <sheetName val="7,1,11,4 Accesorios PVCS 4&quot;"/>
      <sheetName val="7,1,11,5 Bajante PVC "/>
      <sheetName val="7,1,11,6 Tub PVCS 3&quot;"/>
      <sheetName val="7,1,11,9ACCESORIO6"/>
      <sheetName val="7,1,11,10TUBERIA 6&quot;"/>
      <sheetName val="7,1,11,8 Accesorio PVCS 3&quot;"/>
      <sheetName val="7,1,12,1 Montaje lavamanos"/>
      <sheetName val="7,1,12,3 Montaje Sanit Tanque"/>
      <sheetName val="7,1,12,4 Montaje Orina"/>
      <sheetName val="7,1,12,8 LLAVES MANGUERA"/>
      <sheetName val="7,1,13,1 Abrazadera"/>
      <sheetName val="7,1,13,2 Soporte tubería"/>
      <sheetName val="7,1,14,1 lavado tanq ap"/>
      <sheetName val="7,1,15 Desinfecc sist ap"/>
      <sheetName val="7,1,18,1 Tuberia HG 1-2&quot; SCH 40"/>
      <sheetName val="7,1,18,2 Accesorio HG 1-2&quot;"/>
      <sheetName val="7,1,18,3 Registro 1-2&quot; gas"/>
      <sheetName val="7,1,18,4 Regulador R-20"/>
      <sheetName val="7,1,19,1 Punto gas mechero"/>
      <sheetName val="7,1,19,2 Tapon HG 1-2&quot;"/>
      <sheetName val="7,2,2,3 Conexion mecheros"/>
      <sheetName val="7,2,2,4 Conexion gas"/>
      <sheetName val="7,2,3,1 Tanque gas"/>
      <sheetName val="7,2,4,1 Prueba hermeticidad"/>
      <sheetName val="7,2,5,1"/>
      <sheetName val="8,1,1 Fluorescente"/>
      <sheetName val="8,1,2 SAL-LAMP"/>
      <sheetName val="8,1,4 Punto de derivacion "/>
      <sheetName val="8,1,5 toma Corr"/>
      <sheetName val="8,1,8 toma GFCI"/>
      <sheetName val="8,1,9 Sal Lamp Fluores S3 placa"/>
      <sheetName val="8,1,10 Sal Lamp Fluor S3 techo"/>
      <sheetName val="8,1,11 Sal Lamp Flour Ctable pl"/>
      <sheetName val="8,1,12 Lamp Fluoresc adicional"/>
      <sheetName val="8,1,13 Salida Elect ventilador"/>
      <sheetName val="8,1,14 Sal lamp Incandesc exter"/>
      <sheetName val="8,1,15 Salida Lamp Fluor hermet"/>
      <sheetName val="8,1,16 Salida Lamp Incades herm"/>
      <sheetName val="8,1,17 Censor alarma cont ince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3,28 Acom Cable 3x1-0"/>
      <sheetName val="8,3,29 tubo conduit emt 1 1-4"/>
      <sheetName val="8,3,30 Acometida 3x4+1x6N+1X6T"/>
      <sheetName val="8.3.31 Cable Cu 3x6 + 1x8"/>
      <sheetName val="8,3,32 Capacete 1&quot; "/>
      <sheetName val="8,3,33 Canalizacio Zona Blanda"/>
      <sheetName val="8,3,34 CANALIZACION ZONA DURA"/>
      <sheetName val="8,3,36 TUBO CONDUIT PVC 3-4&quot;"/>
      <sheetName val="8,3,37 TUBO CONDUIT PVC 1&quot;"/>
      <sheetName val="8,3,38 ACOMETIDA 3x8+1x10 "/>
      <sheetName val="8,3,39 CABLE Cu 12 AWG THHN"/>
      <sheetName val="8,3,40 CABLE Cu DESNUDO 12 AWG"/>
      <sheetName val="8,3,41 CABLE Cu THHN 10"/>
      <sheetName val="8,3,42 CABLE Cu DESNUDO 10 AWG"/>
      <sheetName val="8,3,43 Cable Cu aisaldo 8 AWG"/>
      <sheetName val="8,3,44 Cable Cu desnudo 8 AWG"/>
      <sheetName val="8,3,45 Tubo Galv 2&quot;"/>
      <sheetName val="8,3,46 Tubo Galv 1 1-4&quot;"/>
      <sheetName val="8,3,47 Capacete 2&quot;"/>
      <sheetName val="8,3,49 Tubo conduit PVC 1 1-4&quot;"/>
      <sheetName val="83,50 Tubo conduit PVc 2&quot;"/>
      <sheetName val="8,3,51 Cable 2x10 1x2 THWN"/>
      <sheetName val="8,3,52 Cable 2x2 1x4 1x8"/>
      <sheetName val="8,3,53 Canalizacion cruce via"/>
      <sheetName val="8,3,54 ACOMETIDA CABLE 2X4+1X6"/>
      <sheetName val="8,3,55 TUBO EMT 3-4"/>
      <sheetName val="8,3,56 acometida 2x1-0+1x2 tren"/>
      <sheetName val="8,3,57 3X4+1X6 ANTIFRAUDE"/>
      <sheetName val="8,3,58 CABLE Cu AISLADO 4"/>
      <sheetName val="8,3,59 cable cu aislado 2"/>
      <sheetName val="8,3,60 cable cu aislado 6"/>
      <sheetName val="8,3,61ACOM.8X1"/>
      <sheetName val="8,3,62CABLE DESNUDO4"/>
      <sheetName val="8,3,63"/>
      <sheetName val="8,3,70"/>
      <sheetName val="8,3,71"/>
      <sheetName val="8,4,1 Tablero 18 Circuitos"/>
      <sheetName val="8,4,2 Tablero 12 Circuitos"/>
      <sheetName val="8,4,3 Tablero 18 circuitos"/>
      <sheetName val="8,4,4 Interrruptor Tripo"/>
      <sheetName val="8,4,5 CAJA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4,13 Tablero 8 Circui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Unit costs"/>
      <sheetName val="Mat,Sum"/>
      <sheetName val="Civil work summary"/>
      <sheetName val="Civil work"/>
      <sheetName val="Totals"/>
      <sheetName val="Graph"/>
      <sheetName val="Graph-Source"/>
      <sheetName val="C41"/>
      <sheetName val="Blank Category Sheet"/>
      <sheetName val="Blank Work Sheet"/>
      <sheetName val="Pre-defined ite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 ECONÓMICA (2)"/>
      <sheetName val="PROPUESTA ECONÓMICA"/>
      <sheetName val="PRESUPUESTO OFICIAL "/>
      <sheetName val="210.1.1"/>
      <sheetName val="230.1P"/>
      <sheetName val="320.1"/>
      <sheetName val="330.1"/>
      <sheetName val="420.2"/>
      <sheetName val="421.1"/>
      <sheetName val="450.2P"/>
      <sheetName val="460.1P"/>
      <sheetName val="465.1"/>
      <sheetName val="600.1.1"/>
      <sheetName val="610.3"/>
      <sheetName val="610.5"/>
      <sheetName val="621.1P"/>
      <sheetName val="621.2P"/>
      <sheetName val="630.3"/>
      <sheetName val="630.4"/>
      <sheetName val="630.6"/>
      <sheetName val="630.7"/>
      <sheetName val="640.1"/>
      <sheetName val="642.1"/>
      <sheetName val="650.1P"/>
      <sheetName val="681.1"/>
      <sheetName val="700.2"/>
      <sheetName val="700.4"/>
      <sheetName val="701.1.1"/>
      <sheetName val="710.1.1"/>
      <sheetName val="710.1.5"/>
      <sheetName val="730.1"/>
      <sheetName val="730.2"/>
      <sheetName val="730.4"/>
      <sheetName val="740.1"/>
      <sheetName val="900.2"/>
      <sheetName val="Form1 - PTA elcedro lp038 4vien"/>
    </sheetNames>
    <definedNames>
      <definedName name="FES"/>
      <definedName name="LG"/>
      <definedName name="Loan_Start" refersTo="#¡REF!"/>
      <definedName name="PV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AC2-AG96"/>
      <sheetName val="PPTO REDUCID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SUPUESTO (2)"/>
      <sheetName val="Cuadro Resumen"/>
      <sheetName val="MEMORIA ARQ LUZ DEL CARIBE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 Acero 60000 Refuerzo "/>
      <sheetName val=" Malla Electrosoldada "/>
      <sheetName val="P Eléctrico"/>
      <sheetName val="P Agua Fria"/>
      <sheetName val="P Sanitario"/>
      <sheetName val="Cerraduras"/>
      <sheetName val="Granito pulido "/>
      <sheetName val="Marcos puerta"/>
      <sheetName val="Marcos ventana"/>
      <sheetName val="Hoja Base"/>
      <sheetName val="1,1,1 Campamt"/>
      <sheetName val="1,1,2 Alquiler Campameto"/>
      <sheetName val="1,1,3 Limpieza"/>
      <sheetName val="1,1,4 Localiz Equipo"/>
      <sheetName val="1,1,6 Cerramiento Lona"/>
      <sheetName val="1,1,7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3,7 Dm Manual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10 Relleno Recebo"/>
      <sheetName val="2,2,1 Concr pobre"/>
      <sheetName val="2,2,2 Concr Ciclopeo"/>
      <sheetName val="2,2,4 Concr Zapatas"/>
      <sheetName val="2,2,5 Vigas de cimentación"/>
      <sheetName val="2,2,10 Placas cont= 0,1"/>
      <sheetName val="2,2,11 Placas cont= 0,15"/>
      <sheetName val="2,3,2 Acero 60000 Refuerzo"/>
      <sheetName val="2,3,3 Malla Electrosoldada"/>
      <sheetName val="3,4,1 Caja inspección 0,60 "/>
      <sheetName val="3,4,9 Caja inspección 0,80"/>
      <sheetName val="3,4,10 Caja inspección 1,00"/>
      <sheetName val="3,5,1 Exc Man "/>
      <sheetName val="3,5,4 Relleno M Común "/>
      <sheetName val="4,1,1 Columnas"/>
      <sheetName val="4,2,1 Vigas aéreas"/>
      <sheetName val="4,3,2 Caseton"/>
      <sheetName val="4,3,6 Placa maciza 0,20"/>
      <sheetName val="4,3,7 Placa maciza 0,10"/>
      <sheetName val="4,3,8 Placa maciza 0,15"/>
      <sheetName val="4,4,1 Escalera"/>
      <sheetName val="4,4,2 Rampas"/>
      <sheetName val="4,4,3 POZO CONCRETO"/>
      <sheetName val="4,5,2 Acero 60000 est"/>
      <sheetName val="4,5,3 Malla Electrosoldada est"/>
      <sheetName val="4,6,2,4 Perfil "/>
      <sheetName val="5,1,6 Bloq Conc Estruc 014"/>
      <sheetName val="5,1,7 Bloq Conc Estruc 019"/>
      <sheetName val="5,4,1 Mort 1-4 "/>
      <sheetName val="5,5,2 Acero 60000 mamp"/>
      <sheetName val="6,1,1 Alfajias"/>
      <sheetName val="6,1,2 Dinteles"/>
      <sheetName val="6,1,18 Cañuela Per"/>
      <sheetName val="6,2,2 Mesones lavamanos"/>
      <sheetName val="7,1,1,1 Acometida PVC-P"/>
      <sheetName val="7,1,2,3 Flotador 1"/>
      <sheetName val="7,1,2,4 Tanque Plastico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8,1 P Agua Fria Lavamanos"/>
      <sheetName val="7,1,8,3 P Agua Fria Sanitarios"/>
      <sheetName val="7,1,8,4 P Agua Fria Orinales"/>
      <sheetName val="7,1,8,7 P Agua Fria Pocetas"/>
      <sheetName val="7,1,9,1 P Sanitario lavamanos"/>
      <sheetName val="7,1,9,3 P Sanitario Sanit"/>
      <sheetName val="7,1,9,4 P Sanitario Orinales"/>
      <sheetName val="7,1,9,7 P Sanitario Pocetas"/>
      <sheetName val="7,1,9,9 P Sanitario sifon"/>
      <sheetName val="7,1,10,3 Sanit 2"/>
      <sheetName val="7,1,10,1 Acomet sanit"/>
      <sheetName val="7,1,11,1 Acomet lluvia"/>
      <sheetName val="7,1,11,2 Acomet lluvia 2"/>
      <sheetName val="7,1,11,5 Bajante PVC "/>
      <sheetName val="8,1,1 Fluorescente"/>
      <sheetName val="8,1,2 Roseta"/>
      <sheetName val="8,1,5 toma Corr"/>
      <sheetName val="8,1,8 toma GFCI"/>
      <sheetName val="8,3,1 Canalización"/>
      <sheetName val="8,3,2 Cableado"/>
      <sheetName val="8,3,3 TG 114"/>
      <sheetName val="8,3,4 Cableado (2)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SALIDA LUMINARIA F S3 EN PLACA"/>
      <sheetName val="SALIDA LUMINARIA F S3 EN TECHO"/>
      <sheetName val="SALIDA LUMINARIA F CONMUTABLE "/>
      <sheetName val="LAMPARA FLUORESCENTE ADICIONAL "/>
      <sheetName val="SALIDA ELÉCTRICA VENTILADOR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4,1 Tablero 18 Circuitos"/>
      <sheetName val="8,3,25 Acometida 3x4+2X6"/>
      <sheetName val="DUCTO CONDUIT EMT 1 14&quot;"/>
      <sheetName val="8,4,2 Tablero 12 Circuitos"/>
      <sheetName val="8,4,3 Tablero 16 circuitos"/>
      <sheetName val="8,4,4 Interrruptor Tripo"/>
      <sheetName val="8,4,5 CAJ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6,1 Salida TV"/>
      <sheetName val="8,6,4 Ventilador Techo"/>
      <sheetName val="8,8,2 Puesta tierra"/>
      <sheetName val="8,11,1 Camara CS274"/>
      <sheetName val="8,11,2 Camara CS275"/>
      <sheetName val="8,11,3 Camara CS276"/>
      <sheetName val="8,11,4 Caja 30  x30"/>
      <sheetName val="ANCLAJE LUMINARIAS EN TECHO "/>
      <sheetName val="TABLERO TRIFASICO TIPO RIEL "/>
      <sheetName val="9,1,1 Pañete impermeabilizado"/>
      <sheetName val="9,1,2 Pañete interiores"/>
      <sheetName val="9,1,3 Pañete Exteriores"/>
      <sheetName val="9,2,1 Pañete bajo placa"/>
      <sheetName val="10,1,3 Alistado pisos"/>
      <sheetName val="10,1,4 Mortero afinado"/>
      <sheetName val="10,2,4,1 Baldosin granito"/>
      <sheetName val="10,3,2,1 Guardaescoba"/>
      <sheetName val="10,3,2,3 Media Caña"/>
      <sheetName val="10,4,2 Escalera en Granito"/>
      <sheetName val="11,1,4 foil aluminio"/>
      <sheetName val="11,2,2 remate"/>
      <sheetName val="11,2,4,1  Cindu"/>
      <sheetName val="11,2,4,2 Cubierta placa"/>
      <sheetName val="11,3,5 Canal PVC"/>
      <sheetName val="12,2,1,1 Marcos puerta"/>
      <sheetName val="12,2,1,2 Puerta Sencilla"/>
      <sheetName val="12,2,1,3 Puerta S niños"/>
      <sheetName val="12,2,1,5 Puertas Emtamborada"/>
      <sheetName val=" 12,2,2,2 Pasamanos"/>
      <sheetName val="12,2,2,3 Baranda Malla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x 20"/>
      <sheetName val="16,1,3 Sanitarios tanque"/>
      <sheetName val="16,1,4 Orinal "/>
      <sheetName val="16,1,7 Lavamanos"/>
      <sheetName val="16,2,1 Puerta PVC aulas "/>
      <sheetName val="16,2,2 Puerta PVC Baterias"/>
      <sheetName val="16,2,5 Llave Terminal"/>
      <sheetName val="16,2,6 Rejilla"/>
      <sheetName val="16,2,7 Barras disc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3,1 Espejo"/>
      <sheetName val="20,2,1 Andenes"/>
      <sheetName val="20,2,2 Sardinel"/>
      <sheetName val="20,4,4 Arborización"/>
      <sheetName val="21,1,3 Aseo"/>
      <sheetName val="Pasamanos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metro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AIU"/>
      <sheetName val=" INTERVENTORÍA "/>
    </sheetNames>
    <sheetDataSet>
      <sheetData sheetId="0"/>
      <sheetData sheetId="1"/>
      <sheetData sheetId="2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2"/>
      <sheetName val="RES 747 TARIFAS PROF."/>
      <sheetName val="SALARIO CELADOR 2012"/>
      <sheetName val="TARIFAS REGISTRO DISTRITAL 2012"/>
      <sheetName val="COSTOS OFICINA"/>
      <sheetName val="Media M2 oficina 2012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  <sheetName val="FIBRA ÓPTICA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FLUJOS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PARAMETROS"/>
      <sheetName val="PROGRAMACIÓN"/>
      <sheetName val="FORMUL"/>
      <sheetName val="GESTIÓN DE AUDITORIA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avaciones"/>
      <sheetName val="calculos"/>
      <sheetName val="MODIFICATORIA "/>
      <sheetName val="PREACTA"/>
      <sheetName val="ACTA nro 1"/>
      <sheetName val="resumen"/>
      <sheetName val="FO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MODIFICATORIA "/>
      <sheetName val="PREACTA"/>
      <sheetName val="ACTA FINAL"/>
      <sheetName val="resumen"/>
    </sheetNames>
    <sheetDataSet>
      <sheetData sheetId="0" refreshError="1"/>
      <sheetData sheetId="1" refreshError="1"/>
      <sheetData sheetId="2"/>
      <sheetData sheetId="3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ÓN"/>
      <sheetName val="FACTPRES"/>
      <sheetName val="JORNABAS"/>
      <sheetName val="MATERIALES"/>
      <sheetName val="CONCRET"/>
      <sheetName val="MATCAMARAS"/>
      <sheetName val="MAT.ARMARIO"/>
      <sheetName val="CUADRILLA"/>
      <sheetName val="TOTCUADMO"/>
      <sheetName val="LISTEQUI"/>
      <sheetName val="CUADREQOC"/>
      <sheetName val="CUADREQRD"/>
      <sheetName val="TOTCUADEQ"/>
      <sheetName val="TOTCAPIT"/>
      <sheetName val="MAT"/>
      <sheetName val="ITEMS(2)"/>
      <sheetName val="APU"/>
      <sheetName val="ADMINISTRACIÓN"/>
      <sheetName val="CUADRO"/>
      <sheetName val="MATERIALES PROYECTO"/>
      <sheetName val="PRESU 20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Acueducto"/>
      <sheetName val="Cant. Adxn 1"/>
      <sheetName val="PPTO ACUED"/>
      <sheetName val="BOCATOMA"/>
      <sheetName val="ADUCCION 1"/>
      <sheetName val="CQP 1-2"/>
      <sheetName val="DES"/>
      <sheetName val="CERR "/>
      <sheetName val="ADUCCION 2"/>
      <sheetName val="VIADUCTO 1"/>
      <sheetName val="VIADUCTO 2"/>
      <sheetName val="VENTOSAS"/>
      <sheetName val="PURGAS"/>
      <sheetName val="TANQUE"/>
      <sheetName val="CAM.DER."/>
      <sheetName val="CONDUCCION"/>
      <sheetName val="RED DISTR"/>
      <sheetName val="PRES-ALC"/>
      <sheetName val="LISTA APU"/>
      <sheetName val="BAS.01"/>
      <sheetName val="BAS.02"/>
      <sheetName val="1.1"/>
      <sheetName val="1.2"/>
      <sheetName val="1.3"/>
      <sheetName val="1.4"/>
      <sheetName val="1.5"/>
      <sheetName val="1.6"/>
      <sheetName val="1.7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5.1"/>
      <sheetName val="5.5"/>
      <sheetName val="6.1"/>
      <sheetName val="7.1"/>
      <sheetName val="7.5"/>
      <sheetName val="7.6"/>
      <sheetName val="7.8"/>
      <sheetName val="7.9"/>
      <sheetName val="7.10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1"/>
      <sheetName val="7.32"/>
      <sheetName val="7.33"/>
      <sheetName val="7.34"/>
      <sheetName val="7.35"/>
      <sheetName val="7.36"/>
      <sheetName val="8.1"/>
      <sheetName val="8.2"/>
      <sheetName val="8.3"/>
      <sheetName val="8.4"/>
      <sheetName val="8.5"/>
      <sheetName val="9.1"/>
      <sheetName val="9.5"/>
      <sheetName val="9.6"/>
      <sheetName val="9.7"/>
      <sheetName val="9.10"/>
      <sheetName val="9.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1"/>
      <sheetName val="10.2"/>
      <sheetName val="10.4"/>
      <sheetName val="10.9"/>
      <sheetName val="10.31"/>
      <sheetName val="10.32"/>
      <sheetName val="10.33"/>
      <sheetName val="10.34"/>
      <sheetName val="10.35"/>
      <sheetName val="11.5"/>
      <sheetName val="11.6"/>
      <sheetName val="11.34"/>
      <sheetName val="11.35"/>
      <sheetName val="11.36"/>
      <sheetName val="11.37"/>
      <sheetName val="11.38"/>
      <sheetName val="11.39"/>
      <sheetName val="11.40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0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0"/>
      <sheetName val="15.1"/>
      <sheetName val="15.2"/>
      <sheetName val="15.3"/>
      <sheetName val="15.4"/>
      <sheetName val="15.5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1"/>
      <sheetName val="16.12"/>
      <sheetName val="33.1"/>
      <sheetName val="33.2"/>
      <sheetName val="33.3"/>
      <sheetName val="33.4"/>
      <sheetName val="33.5"/>
      <sheetName val="33.6"/>
      <sheetName val="33.7"/>
      <sheetName val="34.1"/>
      <sheetName val="34.2"/>
      <sheetName val="34.3"/>
      <sheetName val="34.4"/>
      <sheetName val="34.5"/>
      <sheetName val="Insumos"/>
      <sheetName val="INTERVENTORIA"/>
      <sheetName val="FM"/>
      <sheetName val="SUELDOS"/>
      <sheetName val="MCantera"/>
      <sheetName val="Tuberia"/>
      <sheetName val="ManoDeObra"/>
      <sheetName val="%AIU"/>
      <sheetName val="Jornales"/>
      <sheetName val="DESC PRESTACIONES SOCIALES"/>
      <sheetName val="CUADRILLAS MANO DE OBRA"/>
      <sheetName val="PRECIOS CASETAS PTAP 20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-GEN-CAN"/>
      <sheetName val="EST.BMB"/>
      <sheetName val="LIN-IMPUL.1"/>
      <sheetName val="PTAP"/>
      <sheetName val="EST.BMB-OP"/>
      <sheetName val="CRR."/>
      <sheetName val="TUB-CONX"/>
      <sheetName val="TQ.SXN"/>
      <sheetName val="LIN-IMPUL"/>
      <sheetName val="TQ.ELV"/>
      <sheetName val="RED-DIS"/>
      <sheetName val="RED ELECTRICA"/>
      <sheetName val="LISTADO PRECIOS"/>
      <sheetName val="APU 001"/>
      <sheetName val="APU 003"/>
      <sheetName val="APU 004"/>
      <sheetName val="APU 021"/>
      <sheetName val="APU 022"/>
      <sheetName val="APU 024"/>
      <sheetName val="APU 032"/>
      <sheetName val="APU 033"/>
      <sheetName val="APU 034"/>
      <sheetName val="APU 040"/>
      <sheetName val="APU 041"/>
      <sheetName val="APU 042"/>
      <sheetName val="APU 043"/>
      <sheetName val="APU 045"/>
      <sheetName val="APU 046"/>
      <sheetName val="APU 047"/>
      <sheetName val="APU 048"/>
      <sheetName val="APU 075"/>
      <sheetName val="APU 076"/>
      <sheetName val="APU 080"/>
      <sheetName val="APU 082"/>
      <sheetName val="APU 089"/>
      <sheetName val="APU 093"/>
      <sheetName val="APU 094"/>
      <sheetName val="APU 131"/>
      <sheetName val="APU 158"/>
      <sheetName val="APU 099"/>
      <sheetName val="APU 103"/>
      <sheetName val="APU 105"/>
      <sheetName val="APU 106"/>
      <sheetName val="APU 109"/>
      <sheetName val="APU 140"/>
      <sheetName val="APU 123"/>
      <sheetName val="APU 116"/>
      <sheetName val="APU 169"/>
      <sheetName val="APU 170"/>
      <sheetName val="APU 171"/>
      <sheetName val="APU 201"/>
      <sheetName val="APU 205"/>
      <sheetName val="APU 206"/>
      <sheetName val="APU 222"/>
      <sheetName val="APU 231"/>
      <sheetName val="APU 232"/>
      <sheetName val="APU 233"/>
      <sheetName val="APU 234"/>
      <sheetName val="APU 211"/>
      <sheetName val="APU 235"/>
      <sheetName val="N75"/>
      <sheetName val="S47"/>
      <sheetName val="S79"/>
      <sheetName val="S93"/>
      <sheetName val="S94"/>
      <sheetName val="S96"/>
      <sheetName val="S97"/>
      <sheetName val="S98"/>
      <sheetName val="S99"/>
      <sheetName val="S100"/>
      <sheetName val="S131"/>
      <sheetName val="S134"/>
      <sheetName val="N10"/>
      <sheetName val="N13"/>
      <sheetName val="N26"/>
      <sheetName val="N31"/>
      <sheetName val="N35"/>
      <sheetName val="N36"/>
      <sheetName val="N37"/>
      <sheetName val="N41"/>
      <sheetName val="N42"/>
      <sheetName val="N43"/>
      <sheetName val="N47"/>
      <sheetName val="N53"/>
      <sheetName val="N62"/>
      <sheetName val="N61"/>
      <sheetName val="N71"/>
      <sheetName val="N70"/>
      <sheetName val="N76"/>
      <sheetName val="N79"/>
      <sheetName val="N80"/>
      <sheetName val="N94"/>
      <sheetName val="N95"/>
      <sheetName val="N96"/>
      <sheetName val="N97"/>
      <sheetName val="N98"/>
      <sheetName val="N99"/>
      <sheetName val="N100"/>
      <sheetName val="N101"/>
      <sheetName val="N102"/>
      <sheetName val="N103"/>
      <sheetName val="N104"/>
      <sheetName val="N105"/>
      <sheetName val="N106"/>
      <sheetName val="N107"/>
      <sheetName val="N108"/>
      <sheetName val="N109"/>
      <sheetName val="N110"/>
      <sheetName val="N111"/>
      <sheetName val="N112"/>
      <sheetName val="N113"/>
      <sheetName val="N114"/>
      <sheetName val="S28"/>
      <sheetName val="S29"/>
      <sheetName val="S33"/>
      <sheetName val="S42"/>
      <sheetName val="S43"/>
      <sheetName val="S48"/>
      <sheetName val="S51"/>
      <sheetName val="S59"/>
      <sheetName val="S82"/>
      <sheetName val="S83"/>
      <sheetName val="S84"/>
      <sheetName val="S85"/>
      <sheetName val="S86"/>
      <sheetName val="S87"/>
      <sheetName val="S88"/>
      <sheetName val="S89"/>
      <sheetName val="S90"/>
      <sheetName val="S91"/>
      <sheetName val="S92"/>
      <sheetName val="S95"/>
      <sheetName val="S101"/>
      <sheetName val="S102"/>
      <sheetName val="S103"/>
      <sheetName val="S104"/>
      <sheetName val="S105"/>
      <sheetName val="S106"/>
      <sheetName val="S107"/>
      <sheetName val="S108"/>
      <sheetName val="S109"/>
      <sheetName val="S110"/>
      <sheetName val="S111"/>
      <sheetName val="S112"/>
      <sheetName val="S113"/>
      <sheetName val="S133"/>
      <sheetName val="S135"/>
      <sheetName val="S136"/>
      <sheetName val="S137"/>
      <sheetName val="S138"/>
      <sheetName val="S139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S140"/>
      <sheetName val="S141"/>
      <sheetName val="S142"/>
      <sheetName val="S143"/>
      <sheetName val="S144"/>
      <sheetName val="LISTA MATERIALES"/>
      <sheetName val="APU 037"/>
      <sheetName val="APU 002"/>
      <sheetName val="APU 005"/>
      <sheetName val="APU 006"/>
      <sheetName val="APU 007"/>
      <sheetName val="APU 008"/>
      <sheetName val="APU 009"/>
      <sheetName val="APU 010"/>
      <sheetName val="APU 011"/>
      <sheetName val="APU 012"/>
      <sheetName val="APU 013"/>
      <sheetName val="APU 014"/>
      <sheetName val="APU 015"/>
      <sheetName val="APU 016"/>
      <sheetName val="APU 017"/>
      <sheetName val="APU 018"/>
      <sheetName val="APU 019"/>
      <sheetName val="APU 020"/>
      <sheetName val="APU 023"/>
      <sheetName val="APU 025"/>
      <sheetName val="APU 026"/>
      <sheetName val="APU 027"/>
      <sheetName val="APU 028"/>
      <sheetName val="APU 029"/>
      <sheetName val="APU 030"/>
      <sheetName val="APU 031"/>
      <sheetName val="APU 035"/>
      <sheetName val="APU 036"/>
      <sheetName val="APU 038"/>
      <sheetName val="APU 039"/>
      <sheetName val="APU 044"/>
      <sheetName val="APU 049"/>
      <sheetName val="APU 050"/>
      <sheetName val="APU 051"/>
      <sheetName val="APU 052"/>
      <sheetName val="APU 053"/>
      <sheetName val="APU 054"/>
      <sheetName val="APU 055"/>
      <sheetName val="APU 056"/>
      <sheetName val="APU 057"/>
      <sheetName val="APU 058"/>
      <sheetName val="APU 059"/>
      <sheetName val="APU 060"/>
      <sheetName val="APU 061"/>
      <sheetName val="APU 062"/>
      <sheetName val="APU 063"/>
      <sheetName val="APU 064"/>
      <sheetName val="APU 065"/>
      <sheetName val="APU 066"/>
      <sheetName val="APU 067"/>
      <sheetName val="APU 068"/>
      <sheetName val="APU 069"/>
      <sheetName val="APU 070"/>
      <sheetName val="APU 071"/>
      <sheetName val="APU 072"/>
      <sheetName val="APU 073"/>
      <sheetName val="APU 074"/>
      <sheetName val="APU 077"/>
      <sheetName val="APU 078"/>
      <sheetName val="APU 079"/>
      <sheetName val="APU 081"/>
      <sheetName val="APU 083"/>
      <sheetName val="APU 084"/>
      <sheetName val="APU 085"/>
      <sheetName val="APU 086"/>
      <sheetName val="APU 087"/>
      <sheetName val="APU 088"/>
      <sheetName val="APU 090"/>
      <sheetName val="APU 091"/>
      <sheetName val="APU 092"/>
      <sheetName val="APU 095"/>
      <sheetName val="APU 096"/>
      <sheetName val="APU 097"/>
      <sheetName val="APU 098"/>
      <sheetName val="APU 100"/>
      <sheetName val="APU 101"/>
      <sheetName val="APU 102"/>
      <sheetName val="APU 104"/>
      <sheetName val="APU 107"/>
      <sheetName val="APU 108"/>
      <sheetName val="APU 110"/>
      <sheetName val="APU 111"/>
      <sheetName val="APU 112"/>
      <sheetName val="APU 113"/>
      <sheetName val="APU 114"/>
      <sheetName val="APU 115"/>
      <sheetName val="APU 117"/>
      <sheetName val="APU 118"/>
      <sheetName val="APU 119"/>
      <sheetName val="APU 121"/>
      <sheetName val="APU 122"/>
      <sheetName val="APU 124"/>
      <sheetName val="APU 125"/>
      <sheetName val="APU 126"/>
      <sheetName val="APU 127"/>
      <sheetName val="APU 128"/>
      <sheetName val="APU 129"/>
      <sheetName val="APU 130"/>
      <sheetName val="APU 132"/>
      <sheetName val="APU 133"/>
      <sheetName val="APU 134"/>
      <sheetName val="APU 135"/>
      <sheetName val="APU 136"/>
      <sheetName val="APU 137"/>
      <sheetName val="APU 138"/>
      <sheetName val="APU 139"/>
      <sheetName val="APU 141"/>
      <sheetName val="APU 142"/>
      <sheetName val="APU 143"/>
      <sheetName val="APU 144"/>
      <sheetName val="APU 145"/>
      <sheetName val="APU 146"/>
      <sheetName val="APU 147"/>
      <sheetName val="APU 148"/>
      <sheetName val="APU 149"/>
      <sheetName val="APU 150"/>
      <sheetName val="APU 151"/>
      <sheetName val="APU 152"/>
      <sheetName val="APU 153"/>
      <sheetName val="APU 154"/>
      <sheetName val="APU 155"/>
      <sheetName val="APU 156"/>
      <sheetName val="APU 157"/>
      <sheetName val="APU 159"/>
      <sheetName val="APU 160"/>
      <sheetName val="APU 161"/>
      <sheetName val="APU 162"/>
      <sheetName val="APU 163"/>
      <sheetName val="APU 164"/>
      <sheetName val="APU 165"/>
      <sheetName val="APU 166"/>
      <sheetName val="APU 167"/>
      <sheetName val="APU 168"/>
      <sheetName val="APU 172"/>
      <sheetName val="APU 173"/>
      <sheetName val="APU 174"/>
      <sheetName val="APU 175"/>
      <sheetName val="APU 176"/>
      <sheetName val="APU 177"/>
      <sheetName val="APU 178"/>
      <sheetName val="N1"/>
      <sheetName val="N2"/>
      <sheetName val="N3"/>
      <sheetName val="N4"/>
      <sheetName val="N5"/>
      <sheetName val="N6"/>
      <sheetName val="N7"/>
      <sheetName val="N8"/>
      <sheetName val="N9"/>
      <sheetName val="N11"/>
      <sheetName val="N12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7"/>
      <sheetName val="N28"/>
      <sheetName val="N29"/>
      <sheetName val="N30"/>
      <sheetName val="N32"/>
      <sheetName val="N33"/>
      <sheetName val="N34"/>
      <sheetName val="N38"/>
      <sheetName val="N39"/>
      <sheetName val="N40"/>
      <sheetName val="N44"/>
      <sheetName val="N45"/>
      <sheetName val="N46"/>
      <sheetName val="N48"/>
      <sheetName val="N49"/>
      <sheetName val="N50"/>
      <sheetName val="N51"/>
      <sheetName val="N52"/>
      <sheetName val="N54"/>
      <sheetName val="N55"/>
      <sheetName val="N56"/>
      <sheetName val="N57"/>
      <sheetName val="N58"/>
      <sheetName val="N59"/>
      <sheetName val="N60"/>
      <sheetName val="N63"/>
      <sheetName val="N64"/>
      <sheetName val="N65"/>
      <sheetName val="N66"/>
      <sheetName val="N67"/>
      <sheetName val="N68"/>
      <sheetName val="N69"/>
      <sheetName val="N72"/>
      <sheetName val="N73"/>
      <sheetName val="N74"/>
      <sheetName val="N77"/>
      <sheetName val="N78"/>
      <sheetName val="N81"/>
      <sheetName val="N82"/>
      <sheetName val="N83"/>
      <sheetName val="N84"/>
      <sheetName val="N85"/>
      <sheetName val="N86"/>
      <sheetName val="N87"/>
      <sheetName val="N88"/>
      <sheetName val="N89"/>
      <sheetName val="N90"/>
      <sheetName val="N91"/>
      <sheetName val="N92"/>
      <sheetName val="N93"/>
      <sheetName val="N115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30"/>
      <sheetName val="S31"/>
      <sheetName val="S32"/>
      <sheetName val="S34"/>
      <sheetName val="S35"/>
      <sheetName val="S36"/>
      <sheetName val="S37"/>
      <sheetName val="S38"/>
      <sheetName val="S39"/>
      <sheetName val="S40"/>
      <sheetName val="S41"/>
      <sheetName val="S44"/>
      <sheetName val="S45"/>
      <sheetName val="S46"/>
      <sheetName val="S49"/>
      <sheetName val="S50"/>
      <sheetName val="S52"/>
      <sheetName val="S53"/>
      <sheetName val="S54"/>
      <sheetName val="S55"/>
      <sheetName val="S56"/>
      <sheetName val="S57"/>
      <sheetName val="S58"/>
      <sheetName val="S60"/>
      <sheetName val="S61"/>
      <sheetName val="S62"/>
      <sheetName val="S63"/>
      <sheetName val="S64"/>
      <sheetName val="S65"/>
      <sheetName val="S66"/>
      <sheetName val="S67"/>
      <sheetName val="S68"/>
      <sheetName val="S69"/>
      <sheetName val="S70"/>
      <sheetName val="S71"/>
      <sheetName val="S72"/>
      <sheetName val="S73"/>
      <sheetName val="S74"/>
      <sheetName val="S75"/>
      <sheetName val="S76"/>
      <sheetName val="S77"/>
      <sheetName val="S78"/>
      <sheetName val="S80"/>
      <sheetName val="S81"/>
      <sheetName val="S114"/>
      <sheetName val="S115"/>
      <sheetName val="S116"/>
      <sheetName val="S117"/>
      <sheetName val="S118"/>
      <sheetName val="S119"/>
      <sheetName val="S120"/>
      <sheetName val="S121"/>
      <sheetName val="S122"/>
      <sheetName val="S123"/>
      <sheetName val="S124"/>
      <sheetName val="S125"/>
      <sheetName val="S126"/>
      <sheetName val="S127"/>
      <sheetName val="S128"/>
      <sheetName val="S129"/>
      <sheetName val="S130"/>
      <sheetName val="S132"/>
      <sheetName val="CUADRILLAS MANO DE OBRA"/>
      <sheetName val="FACTOR PRESTACIONAL"/>
      <sheetName val="LISTAS USADOS"/>
      <sheetName val="B001"/>
      <sheetName val="B002"/>
      <sheetName val="B003"/>
      <sheetName val="B004"/>
      <sheetName val="B005"/>
      <sheetName val="B006"/>
      <sheetName val="B007"/>
      <sheetName val="B008"/>
      <sheetName val="B009"/>
      <sheetName val="B010"/>
      <sheetName val="B011"/>
      <sheetName val="B012"/>
      <sheetName val="APU001"/>
      <sheetName val="APU002"/>
      <sheetName val="APU003"/>
      <sheetName val="APU004"/>
      <sheetName val="APU005"/>
      <sheetName val="APU006"/>
      <sheetName val="APU007"/>
      <sheetName val="APU008"/>
      <sheetName val="APU009"/>
      <sheetName val="APU010"/>
      <sheetName val="APU011"/>
      <sheetName val="APU012"/>
      <sheetName val="APU013"/>
      <sheetName val="APU014"/>
      <sheetName val="APU015"/>
      <sheetName val="APU016"/>
      <sheetName val="APU017"/>
      <sheetName val="APU018"/>
      <sheetName val="APU019"/>
      <sheetName val="APU020"/>
      <sheetName val="APU021"/>
      <sheetName val="APU022"/>
      <sheetName val="APU023"/>
      <sheetName val="APU024"/>
      <sheetName val="APU025"/>
      <sheetName val="APU026"/>
      <sheetName val="APU027"/>
      <sheetName val="APU028"/>
      <sheetName val="APU029"/>
      <sheetName val="APU030"/>
      <sheetName val="APU031"/>
      <sheetName val="APU032"/>
      <sheetName val="APU033"/>
      <sheetName val="APU034"/>
      <sheetName val="APU035"/>
      <sheetName val="APU036"/>
      <sheetName val="APU037"/>
      <sheetName val="APU038"/>
      <sheetName val="APU039"/>
      <sheetName val="APU040"/>
      <sheetName val="APU041"/>
      <sheetName val="APU042"/>
      <sheetName val="APU043"/>
      <sheetName val="APU044"/>
      <sheetName val="APU045"/>
      <sheetName val="APU046"/>
      <sheetName val="APU047"/>
      <sheetName val="APU048"/>
      <sheetName val="APU049"/>
      <sheetName val="APU050"/>
      <sheetName val="APU051"/>
      <sheetName val="APU052"/>
      <sheetName val="APU053"/>
      <sheetName val="APU054"/>
      <sheetName val="APU055"/>
      <sheetName val="APU056"/>
      <sheetName val="APU057"/>
      <sheetName val="APU058"/>
      <sheetName val="APU059"/>
      <sheetName val="APU060"/>
      <sheetName val="APU061"/>
      <sheetName val="APU062"/>
      <sheetName val="APU063"/>
      <sheetName val="APU064"/>
      <sheetName val="APU065"/>
      <sheetName val="APU066"/>
      <sheetName val="APU067"/>
      <sheetName val="APU068"/>
      <sheetName val="APU069"/>
      <sheetName val="APU070"/>
      <sheetName val="APU071"/>
      <sheetName val="APU072"/>
      <sheetName val="APU073"/>
      <sheetName val="APU074"/>
      <sheetName val="APU075"/>
      <sheetName val="APU076"/>
      <sheetName val="APU07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F DO 2004"/>
      <sheetName val="TF MT2006"/>
      <sheetName val="C OF"/>
      <sheetName val="C CAMP"/>
      <sheetName val="UT"/>
      <sheetName val="Datos"/>
      <sheetName val="Presup"/>
      <sheetName val="AIU"/>
      <sheetName val="Insum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DE OBRA"/>
      <sheetName val="PPTO"/>
      <sheetName val="AIU"/>
      <sheetName val="F.M"/>
      <sheetName val="CP INTERVENTORIA"/>
      <sheetName val="PRECIOS"/>
      <sheetName val="PRELIMINARES"/>
      <sheetName val="EXCAVACIONES"/>
      <sheetName val="RELLENOS Y MEJ"/>
      <sheetName val="CONCRETOS"/>
      <sheetName val="ACERO REFUERZO"/>
      <sheetName val="MOBILIARIO"/>
      <sheetName val="INST. HIDRAULICAS"/>
      <sheetName val="OBRAS SEÑALIZACIÓN"/>
      <sheetName val="CUBIERTA"/>
      <sheetName val="PISOS"/>
      <sheetName val="CARPINTERIA METALICA"/>
      <sheetName val="PINTURA"/>
      <sheetName val="OBRAS EXTERIORES"/>
      <sheetName val="INST. ELECTRICAS"/>
      <sheetName val="TRABAJOS COMPLEMENTARIOS"/>
      <sheetName val="concreto 2000 psi"/>
      <sheetName val="Concreto2500"/>
      <sheetName val="Concreto3000"/>
      <sheetName val="concreto 3500 psi"/>
      <sheetName val="concreto3500psiImpermeabilizado"/>
      <sheetName val="MORTERO 1-4"/>
      <sheetName val="morte  1-6"/>
      <sheetName val="sar en sit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SUPUESTO (2)"/>
      <sheetName val="MEMORIA ARQUITECTÓNICA "/>
      <sheetName val="Cuadro Resumen"/>
      <sheetName val="Cuadro Resumen (2)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 Acero 60000 Refuerzo "/>
      <sheetName val=" Malla Electrosoldada "/>
      <sheetName val="P Eléctrico"/>
      <sheetName val="P Agua Fria"/>
      <sheetName val="P Sanitario"/>
      <sheetName val="Cerraduras"/>
      <sheetName val="Granito pulido "/>
      <sheetName val="Marcos puerta"/>
      <sheetName val="Marcos ventana"/>
      <sheetName val="Hoja Base"/>
      <sheetName val="1,1,1 Campamt"/>
      <sheetName val="1,1,2 Alquiler Campameto"/>
      <sheetName val="1,1,3 Limpieza"/>
      <sheetName val="1,1,4 Localiz Equipo"/>
      <sheetName val="1,1,6 Cerramiento Lona"/>
      <sheetName val="1,1,7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3,7 Dm Manual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10 Relleno Recebo"/>
      <sheetName val="2,2,1 Concr pobre"/>
      <sheetName val="2,2,2 Concr Ciclopeo"/>
      <sheetName val="2,2,4 Concr Zapatas"/>
      <sheetName val="2,2,5 Vigas de cimentación"/>
      <sheetName val="2,2,10 Placas cont= 0,1"/>
      <sheetName val="2,2,11 Placas cont= 0,15"/>
      <sheetName val="2,3,2 Acero 60000 Refuerzo"/>
      <sheetName val="2,3,3 Malla Electrosoldada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4,2,1 Vigas aérea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9 Placa maciza 0,12"/>
      <sheetName val="4,3,10 losa alig 0.35"/>
      <sheetName val="4,3,11 losa alig 0.45"/>
      <sheetName val="4,4,2 Rampas"/>
      <sheetName val="4,4,4 POZO CONCRETO"/>
      <sheetName val="4,4,5 Escel metaldeck"/>
      <sheetName val="4,5,2 Acero 60000 est"/>
      <sheetName val="4,5,3 Malla Electrosoldada est"/>
      <sheetName val="4,6,2,4 Perfil Anterior"/>
      <sheetName val="5,1,6 Bloq Conc Estruc 014"/>
      <sheetName val="4,6,2,4 Perfil"/>
      <sheetName val="4,6,2,5 Anclaje Col-Viga"/>
      <sheetName val="4,6,2,7 Columna 100"/>
      <sheetName val="4,6,2,8 Viga 60x120"/>
      <sheetName val="4,6,2,9 Viga 60x140"/>
      <sheetName val="4,6,2,10 Viga 65x180"/>
      <sheetName val="5,1,7 Bloq Conc Estruc 019"/>
      <sheetName val="5,1,8 BLOQUE CONCRETO 0,09"/>
      <sheetName val="5,2,7 Bloq arcilla No5"/>
      <sheetName val="5,2,8 Bloq arcilla No4"/>
      <sheetName val="5,4,1 Mort 1-4 "/>
      <sheetName val="5,5,2 Acero 60000 mamp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6,2,2 Mesones lavamanos"/>
      <sheetName val="7,1,1,1 Acometida PVC-P"/>
      <sheetName val="7,1,2,3 Flotador 1"/>
      <sheetName val="7,1,2,4 Tanque Plastico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6,12 Acometida 2"/>
      <sheetName val="7,1,6,13 Acometida 3-4"/>
      <sheetName val="7,1,6,14 Acometida 2½PL "/>
      <sheetName val="7,1,8,1 P Agua Fria Lavamanos"/>
      <sheetName val="7,1,8,3 P Agua Fria Sanitarios"/>
      <sheetName val="7,1,8,4 P Agua Fria Orinales"/>
      <sheetName val="7,1,8,7 P Agua Fria Pocetas"/>
      <sheetName val="7,1,9,1 P Sanitario lavamanos"/>
      <sheetName val="7,1,9,3 P Sanitario Sanit"/>
      <sheetName val="7,1,9,4 P Sanitario Orinales"/>
      <sheetName val="7,1,9,7 P Sanitario Pocetas"/>
      <sheetName val="7,1,9,9 P Sanitario sifon"/>
      <sheetName val="7,1,9,9 Tapon sanitario 4&quot;"/>
      <sheetName val="7,1,10,1 sanit 4"/>
      <sheetName val="7,1,10,3 Sanit 2"/>
      <sheetName val="7,1,10,4 Sanit 6"/>
      <sheetName val="7,1,10,5 Sanit 3"/>
      <sheetName val="7,1,11,1 Acomet lluvia"/>
      <sheetName val="7,1,11,2 Acomet lluvia 2"/>
      <sheetName val="7,1,11,5 Bajante PVC "/>
      <sheetName val="8,1,1 Fluorescente"/>
      <sheetName val="8,1,2 Roseta"/>
      <sheetName val="8,1,5 toma Corr"/>
      <sheetName val="8,1,8 toma GFCI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4,1 Tablero 18 Circuitos"/>
      <sheetName val="8,4,2 Tablero 12 Circuitos"/>
      <sheetName val="8,4,3 Tablero 16 circuitos"/>
      <sheetName val="8,4,4 Interrruptor Tripo"/>
      <sheetName val="8,4,5 CAJ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4,13 Tablero 8 Circuitos"/>
      <sheetName val="8,4,14 Tablero 24 circuitos"/>
      <sheetName val="8,4,15 Medidor Monofásico"/>
      <sheetName val="8,6,1 Salida TV"/>
      <sheetName val="8,6,4 Ventilador Techo"/>
      <sheetName val="8,8,2 Puesta tierra"/>
      <sheetName val="8,11,1 Camara CS274"/>
      <sheetName val="8,11,2 Camara CS275"/>
      <sheetName val="8,11,3 Camara CS276"/>
      <sheetName val="8,11,4 Caja 30  x30"/>
      <sheetName val="9,1,1 Pañete impermeabilizado"/>
      <sheetName val="9,1,2 Pañete interiores"/>
      <sheetName val="9,1,3 Pañete Exteriores"/>
      <sheetName val="9,2,1 Pañete bajo placa"/>
      <sheetName val="10,1,3 Alistado pisos"/>
      <sheetName val="10,1,4 Mortero afinado"/>
      <sheetName val="10,2,4,1 Baldosin granito"/>
      <sheetName val="10,3,2,1 Guardaescoba"/>
      <sheetName val="10,3,2,3 Media Caña"/>
      <sheetName val="10,4,2 Escalera en Granito"/>
      <sheetName val="11,1,4 foil aluminio"/>
      <sheetName val="11,2,2 remate"/>
      <sheetName val="11,2,4,1  Cindu"/>
      <sheetName val="11,2,4,2 Cubierta placa"/>
      <sheetName val="11,3,5 Canal PVC"/>
      <sheetName val="11,3,6 Canal LAMINA GALV"/>
      <sheetName val="12,2,1,1 Marcos puerta"/>
      <sheetName val="12,2,1,2 Puerta Sencilla"/>
      <sheetName val="12,2,1,3 Puerta S niños"/>
      <sheetName val="12,2,1,5 Puertas Emtamborada"/>
      <sheetName val="12,2,2,3 Baranda Malla"/>
      <sheetName val=" 12,2,2,4 Baranda tubo"/>
      <sheetName val="12.2.2.5 Pasamanos 3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x 20"/>
      <sheetName val="16,1,3 Sanitarios tanque"/>
      <sheetName val="16,1,4 Orinal "/>
      <sheetName val="16,1,7 Lavamanos"/>
      <sheetName val="16,2,1 Puerta PVC aulas "/>
      <sheetName val="16,2,2 Puerta PVC Baterias"/>
      <sheetName val="16,2,5 Llave Terminal"/>
      <sheetName val="16,2,6 Rejilla"/>
      <sheetName val="16,2,7 Barras disc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3,1 Espejo"/>
      <sheetName val="20,2,1 Andenes"/>
      <sheetName val="20,2,2 Sardinel"/>
      <sheetName val="20,4,4 Arborización"/>
      <sheetName val="21,1,3 Aseo"/>
      <sheetName val="Pasamanos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  <sheetName val="Insum"/>
      <sheetName val="Datos"/>
      <sheetName val="ESTADO VÍA-CRIT.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  <sheetName val="Ambient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IE"/>
      <sheetName val="APUS  IE"/>
      <sheetName val="Hoja1"/>
    </sheetNames>
    <sheetDataSet>
      <sheetData sheetId="0" refreshError="1"/>
      <sheetData sheetId="1"/>
      <sheetData sheetId="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.Materiales"/>
      <sheetName val="Insum"/>
      <sheetName val="Col. La Primavera"/>
      <sheetName val="FORMATO"/>
      <sheetName val="H006"/>
      <sheetName val="H133"/>
      <sheetName val="H019"/>
      <sheetName val="H023"/>
      <sheetName val="H120"/>
      <sheetName val="H021"/>
      <sheetName val="H090"/>
      <sheetName val="H093"/>
      <sheetName val="H015"/>
      <sheetName val="H049"/>
      <sheetName val="H039"/>
      <sheetName val="H077"/>
      <sheetName val="H115"/>
      <sheetName val="H123"/>
      <sheetName val="H048"/>
      <sheetName val="H111"/>
      <sheetName val="H106A"/>
      <sheetName val="H060"/>
      <sheetName val="H140"/>
      <sheetName val="H067"/>
      <sheetName val="H107"/>
      <sheetName val="H061"/>
      <sheetName val="H033"/>
      <sheetName val="H024"/>
      <sheetName val="H087"/>
      <sheetName val="H085"/>
      <sheetName val="H002"/>
      <sheetName val="H003"/>
      <sheetName val="H016"/>
      <sheetName val="H017"/>
      <sheetName val="H014"/>
      <sheetName val="H007"/>
      <sheetName val="H001"/>
      <sheetName val="H013"/>
      <sheetName val="H109"/>
      <sheetName val="H018"/>
      <sheetName val="H020"/>
      <sheetName val="H051"/>
      <sheetName val="H042"/>
      <sheetName val="H066"/>
      <sheetName val="H056"/>
      <sheetName val="H047"/>
      <sheetName val="H141"/>
      <sheetName val="H004"/>
      <sheetName val="H005"/>
      <sheetName val="H008"/>
      <sheetName val="H009"/>
      <sheetName val="H010"/>
      <sheetName val="H011"/>
      <sheetName val="H012"/>
      <sheetName val="H022"/>
      <sheetName val="H025"/>
      <sheetName val="H026"/>
      <sheetName val="H027"/>
      <sheetName val="H028"/>
      <sheetName val="H029"/>
      <sheetName val="H030"/>
      <sheetName val="H031"/>
      <sheetName val="H032"/>
      <sheetName val="H034"/>
      <sheetName val="H035"/>
      <sheetName val="H035A"/>
      <sheetName val="H036"/>
      <sheetName val="H037"/>
      <sheetName val="H038"/>
      <sheetName val="H040"/>
      <sheetName val="H041"/>
      <sheetName val="H043"/>
      <sheetName val="H044"/>
      <sheetName val="H045"/>
      <sheetName val="H046"/>
      <sheetName val="H050"/>
      <sheetName val="H052"/>
      <sheetName val="H053"/>
      <sheetName val="H054"/>
      <sheetName val="H055"/>
      <sheetName val="H057"/>
      <sheetName val="H058"/>
      <sheetName val="H059"/>
      <sheetName val="H062"/>
      <sheetName val="H063"/>
      <sheetName val="H064"/>
      <sheetName val="H065"/>
      <sheetName val="H068"/>
      <sheetName val="H069"/>
      <sheetName val="H070"/>
      <sheetName val="H071"/>
      <sheetName val="H072"/>
      <sheetName val="H073"/>
      <sheetName val="H074"/>
      <sheetName val="H075"/>
      <sheetName val="H076"/>
      <sheetName val="H078"/>
      <sheetName val="H079"/>
      <sheetName val="H080"/>
      <sheetName val="H081"/>
      <sheetName val="H082"/>
      <sheetName val="H083"/>
      <sheetName val="H084"/>
      <sheetName val="H086"/>
      <sheetName val="H088"/>
      <sheetName val="H089"/>
      <sheetName val="H091"/>
      <sheetName val="H092"/>
      <sheetName val="H094"/>
      <sheetName val="H095"/>
      <sheetName val="H096"/>
      <sheetName val="H097"/>
      <sheetName val="H098"/>
      <sheetName val="H099"/>
      <sheetName val="H100"/>
      <sheetName val="H101"/>
      <sheetName val="H102"/>
      <sheetName val="H103"/>
      <sheetName val="H104"/>
      <sheetName val="H105"/>
      <sheetName val="H106"/>
      <sheetName val="H108"/>
      <sheetName val="H110"/>
      <sheetName val="H112"/>
      <sheetName val="H113"/>
      <sheetName val="H114"/>
      <sheetName val="H116"/>
      <sheetName val="H117"/>
      <sheetName val="H118"/>
      <sheetName val="H119"/>
      <sheetName val="H121"/>
      <sheetName val="H122"/>
      <sheetName val="H124"/>
      <sheetName val="H125"/>
      <sheetName val="H126"/>
      <sheetName val="H127"/>
      <sheetName val="H128"/>
      <sheetName val="H129"/>
      <sheetName val="H130"/>
      <sheetName val="H131"/>
      <sheetName val="H132"/>
      <sheetName val="H134"/>
      <sheetName val="H135"/>
      <sheetName val="H136"/>
      <sheetName val="H137"/>
      <sheetName val="H138"/>
      <sheetName val="H139"/>
      <sheetName val="H142"/>
      <sheetName val="Prueb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INSUMOS"/>
      <sheetName val="CANTIDADES DE OBRA"/>
      <sheetName val="SALARIOS"/>
      <sheetName val="DOTACION"/>
      <sheetName val="PTO-ACTIVIDADES-COMPONENTES"/>
      <sheetName val="PTO-GENERAL"/>
      <sheetName val="A.I.U."/>
      <sheetName val="HERRAMIENTA MENOR"/>
      <sheetName val="PROGRAM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Formulario N° 4"/>
      <sheetName val="MATERIALES"/>
      <sheetName val="EQUIPO"/>
      <sheetName val="G.G"/>
      <sheetName val="ANEXO 7"/>
      <sheetName val="AC2_AG96"/>
      <sheetName val="Reprograma 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  <sheetName val="Ind_SerieEmpcanasta gral y  (3"/>
      <sheetName val="Gabinetes ctrol, prot. y med. "/>
      <sheetName val="PREACTA 5"/>
      <sheetName val="PREACTA 6"/>
      <sheetName val="ACTASBAR"/>
      <sheetName val="LIST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6-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 Prima"/>
      <sheetName val="PRECIOS ACTUALIZADOS FERRASA"/>
    </sheetNames>
    <sheetDataSet>
      <sheetData sheetId="0"/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04"/>
      <sheetName val="SISPAC1"/>
      <sheetName val="Presu0"/>
      <sheetName val="APU0"/>
      <sheetName val="Basico"/>
      <sheetName val="Hoja1"/>
      <sheetName val="LISTADO"/>
      <sheetName val="AnalisisPrecios"/>
      <sheetName val="Presu1"/>
      <sheetName val="APUC"/>
      <sheetName val="APU1"/>
      <sheetName val="Presu3"/>
      <sheetName val="APU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ACUED"/>
      <sheetName val="BOCATOMA"/>
      <sheetName val="ADUCCION 1"/>
      <sheetName val="CAMARA 1"/>
      <sheetName val="DESARENADOR"/>
      <sheetName val="CAMARA 2"/>
      <sheetName val="ADUCCION 2"/>
      <sheetName val="TUBERIA INTER"/>
      <sheetName val="VIADUCTO"/>
      <sheetName val="Cant. Adxn 1"/>
      <sheetName val="Hoja1 (2)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APU"/>
      <sheetName val="Insumos"/>
      <sheetName val="MCantera"/>
      <sheetName val="Tuberia"/>
      <sheetName val="ManoDeObra"/>
      <sheetName val="%AIU"/>
      <sheetName val="Jornales"/>
      <sheetName val="PRECIOS CASETAS PTAP 2014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BASE DE DATOS"/>
      <sheetName val="INICIO"/>
      <sheetName val="CAJA DOMICILIARIA"/>
      <sheetName val="ACOMETIDAS"/>
      <sheetName val="CAMARA DE CAIDA"/>
      <sheetName val="SUMIDEROS"/>
      <sheetName val="POZOS DE INSPECCION PREFABRICAD"/>
      <sheetName val="POZOS DE INSPECCION MAMPOSTERIA"/>
      <sheetName val="TUBERIA"/>
      <sheetName val="TIPO DE VIA"/>
      <sheetName val="TABLA DE RESULTADOS TUBERIA"/>
      <sheetName val="INFORMACION POZOS"/>
      <sheetName val="POZOS DE INSPECCION PREFABR (2"/>
      <sheetName val="CALCULOS CANTIDADES SANITARIO 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ía actual en2016"/>
      <sheetName val="PPTO ALCANT"/>
      <sheetName val="Resumen Sanitario"/>
      <sheetName val="Sanitario"/>
      <sheetName val="TRAMOS Sanitario"/>
      <sheetName val="POZOS Sanitario"/>
      <sheetName val="PRES ALC ACT"/>
      <sheetName val="101"/>
      <sheetName val="102"/>
      <sheetName val="Corte PAv"/>
      <sheetName val="Repos PAv"/>
      <sheetName val="104"/>
      <sheetName val="105"/>
      <sheetName val="106"/>
      <sheetName val="107"/>
      <sheetName val="108"/>
      <sheetName val="109"/>
      <sheetName val="110"/>
      <sheetName val="111"/>
      <sheetName val="114"/>
      <sheetName val="115"/>
      <sheetName val="116"/>
      <sheetName val="117"/>
      <sheetName val="118"/>
      <sheetName val="119"/>
      <sheetName val="119 PozoInsp"/>
      <sheetName val="120"/>
      <sheetName val="121"/>
      <sheetName val="122"/>
      <sheetName val="1.9.2"/>
      <sheetName val="1.9.3"/>
      <sheetName val="1.9.4"/>
      <sheetName val="1.9.5"/>
      <sheetName val="1.9.6"/>
      <sheetName val="1.9.7"/>
      <sheetName val="1.9.11"/>
      <sheetName val="1.9.12"/>
      <sheetName val="APU BAS CIL P.INSP H&lt;4"/>
      <sheetName val="APU BAS CIL P.INSP H&gt;4"/>
      <sheetName val="APU BAS PLACA FONDO P.INSP D170"/>
      <sheetName val="APU BAS PLACA FONDO P.INSP d195"/>
      <sheetName val="APU BAS CONC 14MPA"/>
      <sheetName val="APU BAS CONC 28MPA"/>
      <sheetName val="APU BAS MORTERO"/>
      <sheetName val="APU"/>
      <sheetName val="Insumos"/>
      <sheetName val="MCantera"/>
      <sheetName val="Tuberia"/>
      <sheetName val="ManoDeObra"/>
      <sheetName val="%AIU"/>
      <sheetName val="Jornales"/>
      <sheetName val="PRECIOS CASETAS PTAP 20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ESTRATEGIA DE COMUNICACIONES"/>
      <sheetName val="TARIFAS"/>
      <sheetName val="SUB 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FINANC"/>
      <sheetName val="RIE-C4"/>
      <sheetName val="RIE-C5"/>
      <sheetName val="RIE-K16"/>
      <sheetName val="RIE-CRA17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devdics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Listas"/>
      <sheetName val="AASHTO"/>
      <sheetName val="INV"/>
      <sheetName val="UNIT."/>
      <sheetName val="glvc"/>
      <sheetName val="PROGR_2"/>
      <sheetName val="PROGR_3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"/>
      <sheetName val="DIAG RECURSOS"/>
      <sheetName val="ART-A-APU"/>
      <sheetName val="INSUMOS (2)"/>
      <sheetName val="INSUMOS"/>
      <sheetName val="Hoja12"/>
      <sheetName val="EQUIPO, TRANS Y PERSONAL"/>
      <sheetName val="Hoja2"/>
      <sheetName val="SEPARATAS"/>
      <sheetName val="AIU"/>
      <sheetName val="FLUJO"/>
      <sheetName val="F P GRAFICOS (2)"/>
      <sheetName val="FLUJO TIC TTC"/>
      <sheetName val="FLUJO TIL TTL"/>
      <sheetName val="Gráfico1"/>
      <sheetName val="GRAFICO DE CUADRILLAS"/>
      <sheetName val="LA"/>
      <sheetName val="MATRIZ DE ACTIVIDADES"/>
      <sheetName val="CALENDARIO LABORAL"/>
      <sheetName val="RENDIMIENTO"/>
      <sheetName val="RESUMEN PROPUESTA"/>
      <sheetName val="PRESUPUESTO TOTAL"/>
      <sheetName val="BASICOS"/>
      <sheetName val="1.OBRAS PRELIMINARES"/>
      <sheetName val="1.MEMORIA OBRA PRELIMI"/>
      <sheetName val="1.APU OBRA PRELIM"/>
      <sheetName val="2.CANCHA MULTI "/>
      <sheetName val="2.MEMORIA CANCHA MULTI"/>
      <sheetName val="2.APU MULTI"/>
      <sheetName val="3.CANCHA SINTETICA"/>
      <sheetName val="3.MEMORIA CANCHA SINTETICA"/>
      <sheetName val="3.APU CANCHA SINTETICA"/>
      <sheetName val="4.PATINODROMO"/>
      <sheetName val="4.MEMORIA PATINODROMO"/>
      <sheetName val="4.APU PATINODROMO"/>
      <sheetName val="5.CAFETERIA"/>
      <sheetName val="5.MEMORIA CAFETERIA"/>
      <sheetName val="5.APU CAFETERIA"/>
      <sheetName val="6.GARITA DE INGRESO"/>
      <sheetName val="6.MEMORIA GARITA"/>
      <sheetName val="6.APU GARITA"/>
      <sheetName val="7.BATERIA SANITARIA"/>
      <sheetName val="7.MEMORIA BATERIA SANITARIA"/>
      <sheetName val="7.APU BATERIA SANITARIA"/>
      <sheetName val="8.ELECTRICOS"/>
      <sheetName val="8.APU ELECTRICOS"/>
      <sheetName val="9.INST HIDROSANITARIAS"/>
      <sheetName val="9.MEMORIA INST HIDROSANITARIAS"/>
      <sheetName val="9.APU INST HIDROSANITARIAS"/>
      <sheetName val="10.URBANISMO"/>
      <sheetName val="10.MEMORIA URBANISMO"/>
      <sheetName val="10.APU URBANISMO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0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3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4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5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6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7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8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9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40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41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42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3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4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5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6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7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8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9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50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51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52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53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54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5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6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7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rgb="FF00B050"/>
    <pageSetUpPr fitToPage="1"/>
  </sheetPr>
  <dimension ref="B4:L44"/>
  <sheetViews>
    <sheetView topLeftCell="A20" zoomScale="80" zoomScaleNormal="80" zoomScaleSheetLayoutView="80" workbookViewId="0">
      <selection activeCell="N10" sqref="N10"/>
    </sheetView>
  </sheetViews>
  <sheetFormatPr baseColWidth="10" defaultColWidth="11.42578125" defaultRowHeight="15"/>
  <cols>
    <col min="1" max="1" width="1.85546875" style="4" customWidth="1"/>
    <col min="2" max="2" width="5.7109375" style="4" customWidth="1"/>
    <col min="3" max="3" width="15.140625" style="4" customWidth="1"/>
    <col min="4" max="4" width="17.140625" style="4" customWidth="1"/>
    <col min="5" max="5" width="12.28515625" style="4" customWidth="1"/>
    <col min="6" max="6" width="53.85546875" style="4" customWidth="1"/>
    <col min="7" max="7" width="8.140625" style="4" customWidth="1"/>
    <col min="8" max="8" width="12.140625" style="5" customWidth="1"/>
    <col min="9" max="9" width="15.85546875" style="4" customWidth="1"/>
    <col min="10" max="10" width="33.28515625" style="4" customWidth="1"/>
    <col min="11" max="11" width="2.7109375" style="4" customWidth="1"/>
    <col min="12" max="12" width="19.5703125" style="4" customWidth="1"/>
    <col min="13" max="13" width="13.85546875" style="4" customWidth="1"/>
    <col min="14" max="15" width="11.42578125" style="4"/>
    <col min="16" max="17" width="14.28515625" style="4" customWidth="1"/>
    <col min="18" max="18" width="11.42578125" style="4"/>
    <col min="19" max="19" width="14" style="4" customWidth="1"/>
    <col min="20" max="16384" width="11.42578125" style="4"/>
  </cols>
  <sheetData>
    <row r="4" spans="2:12" ht="34.9" customHeight="1">
      <c r="B4" s="337" t="s">
        <v>0</v>
      </c>
      <c r="C4" s="338"/>
      <c r="D4" s="338"/>
      <c r="E4" s="338"/>
      <c r="F4" s="338"/>
      <c r="G4" s="338"/>
      <c r="H4" s="338"/>
      <c r="I4" s="338"/>
      <c r="J4" s="339"/>
      <c r="K4" s="324"/>
    </row>
    <row r="5" spans="2:12" ht="34.9" customHeight="1">
      <c r="B5" s="340" t="s">
        <v>1</v>
      </c>
      <c r="C5" s="341"/>
      <c r="D5" s="341"/>
      <c r="E5" s="342" t="s">
        <v>2</v>
      </c>
      <c r="F5" s="343"/>
      <c r="G5" s="343"/>
      <c r="H5" s="343"/>
      <c r="I5" s="343"/>
      <c r="J5" s="344"/>
      <c r="K5" s="325"/>
      <c r="L5"/>
    </row>
    <row r="6" spans="2:12" ht="6.75" customHeight="1">
      <c r="B6" s="345"/>
      <c r="C6" s="345"/>
      <c r="D6" s="345"/>
      <c r="E6" s="345"/>
      <c r="F6" s="345"/>
      <c r="G6" s="345"/>
      <c r="H6" s="345"/>
      <c r="I6" s="345"/>
      <c r="J6" s="346"/>
    </row>
    <row r="7" spans="2:12" ht="18.75">
      <c r="B7" s="347" t="s">
        <v>3</v>
      </c>
      <c r="C7" s="348"/>
      <c r="D7" s="348"/>
      <c r="E7" s="348"/>
      <c r="F7" s="348"/>
      <c r="G7" s="348"/>
      <c r="H7" s="348"/>
      <c r="I7" s="348"/>
      <c r="J7" s="348"/>
      <c r="K7" s="348"/>
    </row>
    <row r="8" spans="2:12" ht="6.75" customHeight="1">
      <c r="B8" s="349"/>
      <c r="C8" s="350"/>
      <c r="D8" s="350"/>
      <c r="E8" s="350"/>
      <c r="F8" s="350"/>
      <c r="G8" s="350"/>
      <c r="H8" s="350"/>
      <c r="I8" s="350"/>
      <c r="J8" s="351"/>
    </row>
    <row r="9" spans="2:12" ht="21" customHeight="1">
      <c r="B9" s="361" t="s">
        <v>4</v>
      </c>
      <c r="C9" s="363" t="s">
        <v>5</v>
      </c>
      <c r="D9" s="352" t="s">
        <v>6</v>
      </c>
      <c r="E9" s="353"/>
      <c r="F9" s="365" t="s">
        <v>7</v>
      </c>
      <c r="G9" s="365" t="s">
        <v>8</v>
      </c>
      <c r="H9" s="365" t="s">
        <v>9</v>
      </c>
      <c r="I9" s="365" t="s">
        <v>10</v>
      </c>
      <c r="J9" s="365" t="s">
        <v>11</v>
      </c>
      <c r="K9" s="367"/>
    </row>
    <row r="10" spans="2:12" ht="21" customHeight="1">
      <c r="B10" s="362"/>
      <c r="C10" s="364"/>
      <c r="D10" s="22" t="s">
        <v>12</v>
      </c>
      <c r="E10" s="22" t="s">
        <v>13</v>
      </c>
      <c r="F10" s="366"/>
      <c r="G10" s="366"/>
      <c r="H10" s="366"/>
      <c r="I10" s="366"/>
      <c r="J10" s="366"/>
      <c r="K10" s="367"/>
    </row>
    <row r="11" spans="2:12" ht="8.4499999999999993" customHeight="1">
      <c r="H11" s="23"/>
    </row>
    <row r="12" spans="2:12" s="323" customFormat="1" ht="17.100000000000001" customHeight="1">
      <c r="B12" s="24">
        <v>1</v>
      </c>
      <c r="C12" s="354" t="s">
        <v>14</v>
      </c>
      <c r="D12" s="355"/>
      <c r="E12" s="355"/>
      <c r="F12" s="355"/>
      <c r="G12" s="355"/>
      <c r="H12" s="355"/>
      <c r="I12" s="355"/>
      <c r="J12" s="355"/>
      <c r="K12" s="355"/>
    </row>
    <row r="13" spans="2:12">
      <c r="B13" s="29">
        <f>B12+0.1</f>
        <v>1.1000000000000001</v>
      </c>
      <c r="C13" s="30"/>
      <c r="D13" s="30"/>
      <c r="E13" s="30"/>
      <c r="F13" s="31" t="s">
        <v>15</v>
      </c>
      <c r="G13" s="32" t="s">
        <v>16</v>
      </c>
      <c r="H13" s="33">
        <f>'1.1'!M26</f>
        <v>8</v>
      </c>
      <c r="I13" s="34">
        <f>'APU CAP 1 ITEM-1.1'!H59</f>
        <v>20000000.000500001</v>
      </c>
      <c r="J13" s="35">
        <f>+ROUND(H13*I13,3)</f>
        <v>160000000.00400001</v>
      </c>
      <c r="K13" s="326"/>
    </row>
    <row r="14" spans="2:12" s="2" customFormat="1" ht="30">
      <c r="B14" s="29">
        <f t="shared" ref="B14" si="0">B13+0.1</f>
        <v>1.2</v>
      </c>
      <c r="C14" s="30"/>
      <c r="D14" s="30"/>
      <c r="E14" s="30"/>
      <c r="F14" s="37" t="s">
        <v>17</v>
      </c>
      <c r="G14" s="32" t="s">
        <v>18</v>
      </c>
      <c r="H14" s="33">
        <f>'1.2'!M26</f>
        <v>8</v>
      </c>
      <c r="I14" s="34">
        <f>'APU CAP 1 ITEM-1.2'!H59</f>
        <v>15999999.6</v>
      </c>
      <c r="J14" s="34">
        <f t="shared" ref="J14" si="1">+ROUND(H14*I14,3)</f>
        <v>127999996.8</v>
      </c>
      <c r="K14" s="326"/>
    </row>
    <row r="15" spans="2:12" ht="17.100000000000001" customHeight="1">
      <c r="B15" s="42"/>
      <c r="C15" s="43"/>
      <c r="D15" s="43"/>
      <c r="E15" s="43"/>
      <c r="F15" s="44" t="str">
        <f>CONCATENATE("Subtotal Capitulo: ",B12)</f>
        <v>Subtotal Capitulo: 1</v>
      </c>
      <c r="G15" s="45"/>
      <c r="H15" s="46"/>
      <c r="I15" s="47"/>
      <c r="J15" s="327">
        <f>ROUND(SUM(J13:J14),3)</f>
        <v>287999996.80400002</v>
      </c>
    </row>
    <row r="16" spans="2:12" ht="6.6" customHeight="1">
      <c r="H16" s="23"/>
    </row>
    <row r="17" spans="2:12" s="323" customFormat="1" ht="17.100000000000001" customHeight="1">
      <c r="B17" s="24">
        <v>2</v>
      </c>
      <c r="C17" s="354" t="s">
        <v>19</v>
      </c>
      <c r="D17" s="355"/>
      <c r="E17" s="355"/>
      <c r="F17" s="355"/>
      <c r="G17" s="355"/>
      <c r="H17" s="355"/>
      <c r="I17" s="355"/>
      <c r="J17" s="355"/>
      <c r="K17" s="355"/>
    </row>
    <row r="18" spans="2:12" ht="30">
      <c r="B18" s="29">
        <f>B17+0.1</f>
        <v>2.1</v>
      </c>
      <c r="C18" s="30">
        <v>200.2</v>
      </c>
      <c r="D18" s="30" t="s">
        <v>20</v>
      </c>
      <c r="E18" s="30"/>
      <c r="F18" s="31" t="s">
        <v>21</v>
      </c>
      <c r="G18" s="32" t="s">
        <v>22</v>
      </c>
      <c r="H18" s="33">
        <f>'2.1'!M26</f>
        <v>339520</v>
      </c>
      <c r="I18" s="34">
        <f>'APU CAP 2 ITEM- 2.1'!H55</f>
        <v>8823.1</v>
      </c>
      <c r="J18" s="35">
        <f>+ROUND(H18*I18,3)</f>
        <v>2995618912</v>
      </c>
      <c r="K18" s="326"/>
    </row>
    <row r="19" spans="2:12" ht="45">
      <c r="B19" s="29">
        <f t="shared" ref="B19:B20" si="2">B18+0.1</f>
        <v>2.2000000000000002</v>
      </c>
      <c r="C19" s="30" t="s">
        <v>23</v>
      </c>
      <c r="D19" s="30" t="s">
        <v>24</v>
      </c>
      <c r="E19" s="30"/>
      <c r="F19" s="31" t="s">
        <v>25</v>
      </c>
      <c r="G19" s="32" t="s">
        <v>26</v>
      </c>
      <c r="H19" s="33">
        <f>'2.2'!M26</f>
        <v>545110.88</v>
      </c>
      <c r="I19" s="34">
        <f>'APU CAP 2 ITEM- 2.2'!H59</f>
        <v>40480.699999999997</v>
      </c>
      <c r="J19" s="35">
        <f t="shared" ref="J19:J20" si="3">+ROUND(H19*I19,3)</f>
        <v>22066470000.015999</v>
      </c>
      <c r="K19" s="326"/>
    </row>
    <row r="20" spans="2:12" ht="30">
      <c r="B20" s="29">
        <f t="shared" si="2"/>
        <v>2.2999999999999998</v>
      </c>
      <c r="C20" s="30">
        <v>220.1</v>
      </c>
      <c r="D20" s="30" t="s">
        <v>27</v>
      </c>
      <c r="E20" s="30"/>
      <c r="F20" s="50" t="s">
        <v>28</v>
      </c>
      <c r="G20" s="32" t="s">
        <v>22</v>
      </c>
      <c r="H20" s="33">
        <f>'2.3'!M26</f>
        <v>1090221.76</v>
      </c>
      <c r="I20" s="34">
        <f>'APU CAP 2 ITEM- 2.3'!H59</f>
        <v>2588.3000000000002</v>
      </c>
      <c r="J20" s="35">
        <f t="shared" si="3"/>
        <v>2821820981.408</v>
      </c>
      <c r="K20" s="326"/>
    </row>
    <row r="21" spans="2:12" ht="17.100000000000001" customHeight="1">
      <c r="B21" s="42"/>
      <c r="C21" s="43"/>
      <c r="D21" s="43"/>
      <c r="E21" s="43"/>
      <c r="F21" s="44" t="str">
        <f>CONCATENATE("Subtotal Capitulo: ",B17)</f>
        <v>Subtotal Capitulo: 2</v>
      </c>
      <c r="G21" s="45"/>
      <c r="H21" s="46"/>
      <c r="I21" s="47"/>
      <c r="J21" s="327">
        <f>ROUND(SUM(J18:J20),3)</f>
        <v>27883909893.424</v>
      </c>
    </row>
    <row r="22" spans="2:12" ht="6.6" customHeight="1">
      <c r="H22" s="23"/>
    </row>
    <row r="23" spans="2:12" s="323" customFormat="1" ht="17.100000000000001" customHeight="1">
      <c r="B23" s="24">
        <v>3</v>
      </c>
      <c r="C23" s="356" t="s">
        <v>29</v>
      </c>
      <c r="D23" s="357"/>
      <c r="E23" s="357"/>
      <c r="F23" s="357"/>
      <c r="G23" s="357"/>
      <c r="H23" s="357"/>
      <c r="I23" s="357"/>
      <c r="J23" s="358"/>
      <c r="K23" s="328"/>
    </row>
    <row r="24" spans="2:12" ht="30">
      <c r="B24" s="29">
        <f>B23+0.1</f>
        <v>3.1</v>
      </c>
      <c r="C24" s="30">
        <v>320.3</v>
      </c>
      <c r="D24" s="30" t="s">
        <v>30</v>
      </c>
      <c r="E24" s="30"/>
      <c r="F24" s="31" t="s">
        <v>31</v>
      </c>
      <c r="G24" s="32" t="s">
        <v>32</v>
      </c>
      <c r="H24" s="33">
        <f>'3.1'!M26</f>
        <v>12</v>
      </c>
      <c r="I24" s="34">
        <f>'APU CAP 3 ITEM- 3.1'!H59</f>
        <v>5774100.7999999998</v>
      </c>
      <c r="J24" s="35">
        <f>+ROUND(H24*I24,3)</f>
        <v>69289209.599999994</v>
      </c>
    </row>
    <row r="25" spans="2:12" ht="16.5" customHeight="1">
      <c r="B25" s="42"/>
      <c r="C25" s="43"/>
      <c r="D25" s="43"/>
      <c r="E25" s="43"/>
      <c r="F25" s="44" t="str">
        <f>CONCATENATE("Subtotal Capitulo: ",B23)</f>
        <v>Subtotal Capitulo: 3</v>
      </c>
      <c r="G25" s="45"/>
      <c r="H25" s="46"/>
      <c r="I25" s="47"/>
      <c r="J25" s="327">
        <f>ROUND(SUM(J24:J24),3)</f>
        <v>69289209.599999994</v>
      </c>
    </row>
    <row r="26" spans="2:12" ht="3.6" customHeight="1">
      <c r="H26" s="23"/>
    </row>
    <row r="27" spans="2:12">
      <c r="B27" s="51"/>
      <c r="C27" s="52"/>
      <c r="D27" s="52"/>
      <c r="E27" s="52"/>
      <c r="F27" s="53"/>
      <c r="G27" s="52"/>
      <c r="H27" s="54"/>
      <c r="I27" s="55"/>
      <c r="J27" s="56"/>
    </row>
    <row r="28" spans="2:12" s="3" customFormat="1" ht="15.75">
      <c r="B28" s="359"/>
      <c r="C28" s="360"/>
      <c r="D28" s="360"/>
      <c r="E28" s="360"/>
      <c r="F28" s="360"/>
      <c r="G28" s="360"/>
      <c r="H28" s="360"/>
      <c r="I28" s="360"/>
      <c r="J28" s="360"/>
      <c r="K28" s="360"/>
    </row>
    <row r="29" spans="2:12" s="3" customFormat="1" ht="15.75">
      <c r="B29" s="64" t="s">
        <v>33</v>
      </c>
      <c r="C29" s="65"/>
      <c r="D29" s="65"/>
      <c r="E29" s="65"/>
      <c r="F29" s="66"/>
      <c r="G29" s="66"/>
      <c r="H29" s="66"/>
      <c r="I29" s="66"/>
      <c r="J29" s="67">
        <f>+J21+J25+J15</f>
        <v>28241199099.827999</v>
      </c>
      <c r="K29" s="329"/>
      <c r="L29" s="330"/>
    </row>
    <row r="30" spans="2:12" s="3" customFormat="1" ht="15.75">
      <c r="B30" s="70"/>
      <c r="C30" s="71"/>
      <c r="D30" s="71"/>
      <c r="E30" s="71"/>
      <c r="F30" s="71"/>
      <c r="G30" s="71"/>
      <c r="H30" s="71"/>
      <c r="I30" s="71"/>
      <c r="J30" s="71"/>
      <c r="K30" s="71"/>
    </row>
    <row r="31" spans="2:12" s="3" customFormat="1" ht="15.75">
      <c r="B31" s="67" t="s">
        <v>34</v>
      </c>
      <c r="C31" s="67"/>
      <c r="D31" s="67"/>
      <c r="E31" s="67"/>
      <c r="F31" s="67"/>
      <c r="G31" s="67"/>
      <c r="H31" s="67"/>
      <c r="I31" s="67"/>
      <c r="J31" s="67">
        <f>+J29/1.3</f>
        <v>21723999307.559998</v>
      </c>
      <c r="K31" s="71"/>
    </row>
    <row r="32" spans="2:12" s="3" customFormat="1" ht="15.75">
      <c r="B32" s="67" t="s">
        <v>35</v>
      </c>
      <c r="C32" s="67"/>
      <c r="D32" s="67"/>
      <c r="E32" s="67"/>
      <c r="F32" s="67"/>
      <c r="G32" s="67"/>
      <c r="H32" s="67"/>
      <c r="I32" s="331">
        <v>0.22</v>
      </c>
      <c r="J32" s="67">
        <f>+$J$31*I32</f>
        <v>4779279847.6631994</v>
      </c>
      <c r="K32" s="71"/>
    </row>
    <row r="33" spans="2:11" s="3" customFormat="1" ht="15.75">
      <c r="B33" s="67" t="s">
        <v>36</v>
      </c>
      <c r="C33" s="67"/>
      <c r="D33" s="67"/>
      <c r="E33" s="67"/>
      <c r="F33" s="67"/>
      <c r="G33" s="67"/>
      <c r="H33" s="67"/>
      <c r="I33" s="331">
        <v>0.05</v>
      </c>
      <c r="J33" s="67">
        <f t="shared" ref="J33:J34" si="4">+$J$31*I33</f>
        <v>1086199965.378</v>
      </c>
      <c r="K33" s="71"/>
    </row>
    <row r="34" spans="2:11" s="3" customFormat="1" ht="15.75">
      <c r="B34" s="67" t="s">
        <v>37</v>
      </c>
      <c r="C34" s="67"/>
      <c r="D34" s="67"/>
      <c r="E34" s="67"/>
      <c r="F34" s="67"/>
      <c r="G34" s="67"/>
      <c r="H34" s="67"/>
      <c r="I34" s="331">
        <v>0.03</v>
      </c>
      <c r="J34" s="67">
        <f t="shared" si="4"/>
        <v>651719979.22679985</v>
      </c>
      <c r="K34" s="71"/>
    </row>
    <row r="35" spans="2:11" s="3" customFormat="1" ht="15.75">
      <c r="B35" s="70"/>
      <c r="C35" s="71"/>
      <c r="D35" s="71"/>
      <c r="E35" s="71"/>
      <c r="F35" s="71"/>
      <c r="G35" s="71"/>
      <c r="H35" s="71"/>
      <c r="I35" s="71"/>
      <c r="J35" s="71"/>
      <c r="K35" s="71"/>
    </row>
    <row r="36" spans="2:11" s="3" customFormat="1" ht="15.75">
      <c r="B36" s="332" t="s">
        <v>38</v>
      </c>
      <c r="C36" s="333"/>
      <c r="D36" s="333"/>
      <c r="E36" s="333"/>
      <c r="F36" s="333"/>
      <c r="G36" s="333"/>
      <c r="H36" s="333"/>
      <c r="I36" s="333"/>
      <c r="J36" s="334">
        <f>+J31+J32+J33+J34</f>
        <v>28241199099.827995</v>
      </c>
      <c r="K36" s="335"/>
    </row>
    <row r="38" spans="2:11">
      <c r="J38" s="336"/>
      <c r="K38" s="336"/>
    </row>
    <row r="41" spans="2:11">
      <c r="B41" s="72"/>
    </row>
    <row r="42" spans="2:11">
      <c r="B42" s="72"/>
    </row>
    <row r="43" spans="2:11">
      <c r="B43" s="72"/>
    </row>
    <row r="44" spans="2:11">
      <c r="B44" s="73"/>
    </row>
  </sheetData>
  <mergeCells count="19">
    <mergeCell ref="B28:K28"/>
    <mergeCell ref="B9:B10"/>
    <mergeCell ref="C9:C10"/>
    <mergeCell ref="F9:F10"/>
    <mergeCell ref="G9:G10"/>
    <mergeCell ref="H9:H10"/>
    <mergeCell ref="I9:I10"/>
    <mergeCell ref="J9:J10"/>
    <mergeCell ref="K9:K10"/>
    <mergeCell ref="B8:J8"/>
    <mergeCell ref="D9:E9"/>
    <mergeCell ref="C12:K12"/>
    <mergeCell ref="C17:K17"/>
    <mergeCell ref="C23:J23"/>
    <mergeCell ref="B4:J4"/>
    <mergeCell ref="B5:D5"/>
    <mergeCell ref="E5:J5"/>
    <mergeCell ref="B6:J6"/>
    <mergeCell ref="B7:K7"/>
  </mergeCells>
  <conditionalFormatting sqref="F24">
    <cfRule type="cellIs" dxfId="6" priority="10" operator="lessThan">
      <formula>0</formula>
    </cfRule>
  </conditionalFormatting>
  <conditionalFormatting sqref="F13:F14">
    <cfRule type="cellIs" dxfId="5" priority="18" operator="lessThan">
      <formula>0</formula>
    </cfRule>
  </conditionalFormatting>
  <conditionalFormatting sqref="F18:F20">
    <cfRule type="cellIs" dxfId="4" priority="2" operator="lessThan">
      <formula>0</formula>
    </cfRule>
  </conditionalFormatting>
  <pageMargins left="0.39370078740157499" right="0.39370078740157499" top="0.39370078740157499" bottom="0.196850393700787" header="0.196850393700787" footer="0.196850393700787"/>
  <pageSetup scale="56" fitToHeight="0" orientation="portrait"/>
  <headerFooter>
    <oddFooter>&amp;R&amp;P de &amp;N</oddFooter>
  </headerFooter>
  <ignoredErrors>
    <ignoredError sqref="B25:B26 B21:B22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92D050"/>
    <pageSetUpPr fitToPage="1"/>
  </sheetPr>
  <dimension ref="A1:XFC44"/>
  <sheetViews>
    <sheetView view="pageBreakPreview" topLeftCell="A20" zoomScale="90" zoomScaleNormal="100" zoomScalePageLayoutView="90" workbookViewId="0">
      <selection activeCell="A25" sqref="A25:E40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2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/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'!B12</f>
        <v>1</v>
      </c>
      <c r="I5" s="277" t="s">
        <v>42</v>
      </c>
      <c r="J5" s="380">
        <f>'PRESUPUESTO '!B13</f>
        <v>1.1000000000000001</v>
      </c>
      <c r="K5" s="380">
        <f>'PRESUPUESTO '!B18</f>
        <v>2.1</v>
      </c>
      <c r="L5" s="380"/>
      <c r="M5" s="273" t="s">
        <v>43</v>
      </c>
    </row>
    <row r="6" spans="1:13" s="269" customFormat="1" ht="43.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PRELIMINARES Y COMPLEMENTARIAS</v>
      </c>
      <c r="H6" s="385"/>
      <c r="I6" s="386" t="str">
        <f>VLOOKUP(J5,'PRESUPUESTO '!B12:K26,5)</f>
        <v>Realizar el desplazamiento del equipo al sitio de la obra</v>
      </c>
      <c r="J6" s="386"/>
      <c r="K6" s="386"/>
      <c r="L6" s="386"/>
      <c r="M6" s="279" t="str">
        <f>VLOOKUP(J5,'PRESUPUESTO '!B12:K26,6)</f>
        <v>UND</v>
      </c>
    </row>
    <row r="7" spans="1:13" ht="8.25" customHeight="1">
      <c r="A7" s="271"/>
      <c r="M7" s="272"/>
    </row>
    <row r="8" spans="1:13">
      <c r="A8" s="387" t="s">
        <v>44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 t="s">
        <v>51</v>
      </c>
      <c r="H9" s="285" t="str">
        <f>IF(G9="","",$M$6)</f>
        <v>UND</v>
      </c>
      <c r="I9" s="286">
        <v>8</v>
      </c>
      <c r="J9" s="287"/>
      <c r="K9" s="288"/>
      <c r="L9" s="289"/>
      <c r="M9" s="290">
        <f>PRODUCT(I9:L9)</f>
        <v>8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str">
        <f>M6</f>
        <v>UND</v>
      </c>
      <c r="I26" s="301"/>
      <c r="M26" s="302">
        <f>SUM(M9:M24)</f>
        <v>8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 t="s">
        <v>57</v>
      </c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/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/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/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21:E23"/>
    <mergeCell ref="A9:E20"/>
    <mergeCell ref="H30:M32"/>
    <mergeCell ref="A41:E43"/>
    <mergeCell ref="A25:E40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100-000000000000}"/>
  </dataValidations>
  <pageMargins left="0.7" right="0.61631944444444398" top="0.458984375" bottom="0.380859375" header="0.3" footer="0.3"/>
  <pageSetup scale="77" fitToHeight="0" orientation="landscape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92D050"/>
    <pageSetUpPr fitToPage="1"/>
  </sheetPr>
  <dimension ref="A1:XFC44"/>
  <sheetViews>
    <sheetView view="pageBreakPreview" topLeftCell="A20" zoomScale="90" zoomScaleNormal="100" zoomScalePageLayoutView="90" workbookViewId="0">
      <selection activeCell="G40" sqref="G40:M42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2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/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'!B12</f>
        <v>1</v>
      </c>
      <c r="I5" s="277" t="s">
        <v>42</v>
      </c>
      <c r="J5" s="380">
        <f>'PRESUPUESTO '!B14</f>
        <v>1.2</v>
      </c>
      <c r="K5" s="380">
        <f>'PRESUPUESTO '!B18</f>
        <v>2.1</v>
      </c>
      <c r="L5" s="380"/>
      <c r="M5" s="273" t="s">
        <v>43</v>
      </c>
    </row>
    <row r="6" spans="1:13" s="269" customFormat="1" ht="43.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PRELIMINARES Y COMPLEMENTARIAS</v>
      </c>
      <c r="H6" s="385"/>
      <c r="I6" s="386" t="str">
        <f>VLOOKUP(J5,'PRESUPUESTO '!B12:K26,5)</f>
        <v>Realizar trabajos topográficos y batimétricos para la localización, trazado y replanteo (2 recorridos)</v>
      </c>
      <c r="J6" s="386"/>
      <c r="K6" s="386"/>
      <c r="L6" s="386"/>
      <c r="M6" s="279" t="str">
        <f>VLOOKUP(J5,'PRESUPUESTO '!B12:K26,6)</f>
        <v>MES</v>
      </c>
    </row>
    <row r="7" spans="1:13" ht="8.25" customHeight="1">
      <c r="A7" s="271"/>
      <c r="M7" s="272"/>
    </row>
    <row r="8" spans="1:13">
      <c r="A8" s="387" t="s">
        <v>44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 t="s">
        <v>58</v>
      </c>
      <c r="H9" s="285" t="str">
        <f>IF(G9="","",$M$6)</f>
        <v>MES</v>
      </c>
      <c r="I9" s="286">
        <v>8</v>
      </c>
      <c r="J9" s="287"/>
      <c r="K9" s="288"/>
      <c r="L9" s="289"/>
      <c r="M9" s="290">
        <f>PRODUCT(I9:L9)</f>
        <v>8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str">
        <f>M6</f>
        <v>MES</v>
      </c>
      <c r="I26" s="301"/>
      <c r="M26" s="302">
        <f>SUM(M9:M24)</f>
        <v>8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/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/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/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200-000000000000}"/>
  </dataValidations>
  <pageMargins left="0.7" right="0.61631944444444398" top="0.458984375" bottom="0.380859375" header="0.3" footer="0.3"/>
  <pageSetup scale="77" fitToHeight="0" orientation="landscape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>
    <tabColor theme="0" tint="-0.34998626667073579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'!B12</f>
        <v>1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PRELIMINARES Y COMPLEMENTARIAS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3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7">
    <tabColor theme="0" tint="-0.34998626667073579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'!B12</f>
        <v>1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PRELIMINARES Y COMPLEMENTARIAS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4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8">
    <tabColor theme="0" tint="-0.34998626667073579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'!B12</f>
        <v>1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PRELIMINARES Y COMPLEMENTARIAS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5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9">
    <tabColor rgb="FF92D050"/>
    <pageSetUpPr fitToPage="1"/>
  </sheetPr>
  <dimension ref="A1:XFC44"/>
  <sheetViews>
    <sheetView view="pageBreakPreview" topLeftCell="A20" zoomScale="90" zoomScaleNormal="100" zoomScalePageLayoutView="90" workbookViewId="0">
      <selection activeCell="G40" sqref="G40:M4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2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/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'!B17</f>
        <v>2</v>
      </c>
      <c r="I5" s="277" t="s">
        <v>42</v>
      </c>
      <c r="J5" s="380">
        <f>'PRESUPUESTO '!B18</f>
        <v>2.1</v>
      </c>
      <c r="K5" s="380">
        <f>'PRESUPUESTO '!B18</f>
        <v>2.1</v>
      </c>
      <c r="L5" s="380"/>
      <c r="M5" s="273" t="s">
        <v>43</v>
      </c>
    </row>
    <row r="6" spans="1:13" s="269" customFormat="1" ht="43.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EXPLANACIONES</v>
      </c>
      <c r="H6" s="385"/>
      <c r="I6" s="386" t="str">
        <f>VLOOKUP(J5,'PRESUPUESTO '!B12:K26,5)</f>
        <v>Retiro de especies invasivas de flora acuática área de caño y ciénaga</v>
      </c>
      <c r="J6" s="386"/>
      <c r="K6" s="386"/>
      <c r="L6" s="386"/>
      <c r="M6" s="279" t="str">
        <f>VLOOKUP(J5,'PRESUPUESTO '!B12:K26,6)</f>
        <v>M2</v>
      </c>
    </row>
    <row r="7" spans="1:13" ht="8.25" customHeight="1">
      <c r="A7" s="271"/>
      <c r="M7" s="272"/>
    </row>
    <row r="8" spans="1:13">
      <c r="A8" s="387" t="s">
        <v>44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 t="s">
        <v>62</v>
      </c>
      <c r="H9" s="285" t="str">
        <f>IF(G9="","",$M$6)</f>
        <v>M2</v>
      </c>
      <c r="I9" s="286">
        <v>1</v>
      </c>
      <c r="J9" s="287">
        <v>21220</v>
      </c>
      <c r="K9" s="288">
        <v>16</v>
      </c>
      <c r="L9" s="289"/>
      <c r="M9" s="290">
        <f>PRODUCT(I9:L9)</f>
        <v>339520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str">
        <f>M6</f>
        <v>M2</v>
      </c>
      <c r="I26" s="301"/>
      <c r="M26" s="302">
        <f>SUM(M9:M24)</f>
        <v>339520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 t="s">
        <v>57</v>
      </c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/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/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/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600-000000000000}"/>
  </dataValidations>
  <pageMargins left="0.7" right="0.61631944444444398" top="0.458984375" bottom="0.380859375" header="0.3" footer="0.3"/>
  <pageSetup scale="77" fitToHeight="0" orientation="landscape" horizont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>
    <tabColor rgb="FF92D050"/>
    <pageSetUpPr fitToPage="1"/>
  </sheetPr>
  <dimension ref="A1:XFC44"/>
  <sheetViews>
    <sheetView view="pageBreakPreview" topLeftCell="A20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2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/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'!B17</f>
        <v>2</v>
      </c>
      <c r="I5" s="277" t="s">
        <v>42</v>
      </c>
      <c r="J5" s="380">
        <f>'PRESUPUESTO '!B19</f>
        <v>2.2000000000000002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EXPLANACIONES</v>
      </c>
      <c r="H6" s="385"/>
      <c r="I6" s="386" t="str">
        <f>VLOOKUP(J5,'PRESUPUESTO '!B12:K26,5)</f>
        <v>Realizar la excavación con maquina en lecho de caños y Ciénegas priorizados para el complejo hídricos de Cascaloa (Magangué)</v>
      </c>
      <c r="J6" s="386"/>
      <c r="K6" s="386"/>
      <c r="L6" s="386"/>
      <c r="M6" s="279" t="str">
        <f>VLOOKUP(J5,'PRESUPUESTO '!B12:K26,6)</f>
        <v>M3</v>
      </c>
    </row>
    <row r="7" spans="1:13" ht="8.25" customHeight="1">
      <c r="A7" s="271"/>
      <c r="M7" s="272"/>
    </row>
    <row r="8" spans="1:13">
      <c r="A8" s="387" t="s">
        <v>44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 t="s">
        <v>63</v>
      </c>
      <c r="H9" s="285" t="str">
        <f>IF(G9="","",$M$6)</f>
        <v>M3</v>
      </c>
      <c r="I9" s="286">
        <v>1</v>
      </c>
      <c r="J9" s="287">
        <v>545110.88</v>
      </c>
      <c r="K9" s="288"/>
      <c r="L9" s="289"/>
      <c r="M9" s="290">
        <f>PRODUCT(I9:L9)</f>
        <v>545110.88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str">
        <f>M6</f>
        <v>M3</v>
      </c>
      <c r="I26" s="301"/>
      <c r="M26" s="302">
        <f>SUM(M9:M24)</f>
        <v>545110.88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 t="s">
        <v>64</v>
      </c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 t="s">
        <v>65</v>
      </c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 t="s">
        <v>57</v>
      </c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/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/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/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700-000000000000}"/>
  </dataValidations>
  <pageMargins left="0.7" right="0.61631944444444398" top="0.458984375" bottom="0.380859375" header="0.3" footer="0.3"/>
  <pageSetup scale="77" fitToHeight="0" orientation="landscape" horizont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1">
    <tabColor rgb="FF92D050"/>
    <pageSetUpPr fitToPage="1"/>
  </sheetPr>
  <dimension ref="A1:XFC44"/>
  <sheetViews>
    <sheetView view="pageBreakPreview" topLeftCell="A20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2" width="11.42578125" style="270" customWidth="1"/>
    <col min="13" max="13" width="12.710937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2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/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'!B17</f>
        <v>2</v>
      </c>
      <c r="I5" s="277" t="s">
        <v>42</v>
      </c>
      <c r="J5" s="380">
        <f>'PRESUPUESTO '!B20</f>
        <v>2.2999999999999998</v>
      </c>
      <c r="K5" s="380">
        <f>'PRESUPUESTO '!B18</f>
        <v>2.1</v>
      </c>
      <c r="L5" s="380"/>
      <c r="M5" s="273" t="s">
        <v>43</v>
      </c>
    </row>
    <row r="6" spans="1:13" s="269" customFormat="1" ht="79.900000000000006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EXPLANACIONES</v>
      </c>
      <c r="H6" s="385"/>
      <c r="I6" s="386" t="str">
        <f>VLOOKUP(J5,'PRESUPUESTO '!B12:K26,5)</f>
        <v>Realizar extendida de material de excavación con espesor de 0.50 m</v>
      </c>
      <c r="J6" s="386"/>
      <c r="K6" s="386"/>
      <c r="L6" s="386"/>
      <c r="M6" s="279" t="str">
        <f>VLOOKUP(J5,'PRESUPUESTO '!B12:K26,6)</f>
        <v>M2</v>
      </c>
    </row>
    <row r="7" spans="1:13" ht="8.25" customHeight="1">
      <c r="A7" s="271"/>
      <c r="M7" s="272"/>
    </row>
    <row r="8" spans="1:13">
      <c r="A8" s="387" t="s">
        <v>44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66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 t="s">
        <v>67</v>
      </c>
      <c r="H9" s="285" t="str">
        <f>IF(G9="","",$M$6)</f>
        <v>M2</v>
      </c>
      <c r="I9" s="286">
        <v>1</v>
      </c>
      <c r="J9" s="287">
        <f>'2.2'!M26</f>
        <v>545110.88</v>
      </c>
      <c r="K9" s="288"/>
      <c r="L9" s="289">
        <v>0.5</v>
      </c>
      <c r="M9" s="290">
        <f>J9/L9</f>
        <v>1090221.76</v>
      </c>
    </row>
    <row r="10" spans="1:13">
      <c r="A10" s="396"/>
      <c r="B10" s="397"/>
      <c r="C10" s="397"/>
      <c r="D10" s="397"/>
      <c r="E10" s="398"/>
      <c r="G10" s="313"/>
      <c r="H10" s="314"/>
      <c r="I10" s="315"/>
      <c r="J10" s="316"/>
      <c r="K10" s="317"/>
      <c r="L10" s="318"/>
      <c r="M10" s="319">
        <f>PRODUCT(I10:L10)</f>
        <v>0</v>
      </c>
    </row>
    <row r="11" spans="1:13">
      <c r="A11" s="396"/>
      <c r="B11" s="397"/>
      <c r="C11" s="397"/>
      <c r="D11" s="397"/>
      <c r="E11" s="398"/>
      <c r="G11" s="320"/>
      <c r="H11" s="321" t="str">
        <f t="shared" ref="H11:H24" si="0">IF(G11="","",$M$6)</f>
        <v/>
      </c>
      <c r="I11" s="321"/>
      <c r="J11" s="321"/>
      <c r="K11" s="321"/>
      <c r="L11" s="321"/>
      <c r="M11" s="322">
        <f t="shared" ref="M11:M23" si="1">PRODUCT(I11:L11)</f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str">
        <f>M6</f>
        <v>M2</v>
      </c>
      <c r="I26" s="301"/>
      <c r="M26" s="302">
        <f>SUM(M9:M24)</f>
        <v>1090221.76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 t="s">
        <v>68</v>
      </c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 t="s">
        <v>65</v>
      </c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 t="s">
        <v>57</v>
      </c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/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/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/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800-000000000000}"/>
  </dataValidations>
  <pageMargins left="0.7" right="0.61631944444444398" top="0.458984375" bottom="0.380859375" header="0.3" footer="0.3"/>
  <pageSetup scale="76" fitToHeight="0" orientation="landscape" horizont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2">
    <tabColor theme="6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'!B17</f>
        <v>2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EXPLANACIONES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9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3">
    <tabColor theme="6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'!B17</f>
        <v>2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EXPLANACIONES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A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4">
    <tabColor theme="6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'!B17</f>
        <v>2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EXPLANACIONES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B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5">
    <tabColor rgb="FF92D050"/>
    <pageSetUpPr fitToPage="1"/>
  </sheetPr>
  <dimension ref="A1:XFC44"/>
  <sheetViews>
    <sheetView view="pageBreakPreview" topLeftCell="A20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2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/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'!B23</f>
        <v>3</v>
      </c>
      <c r="I5" s="277" t="s">
        <v>42</v>
      </c>
      <c r="J5" s="380">
        <f>'PRESUPUESTO '!B24</f>
        <v>3.1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SUBBASE,BASE Y AFIRMADOS</v>
      </c>
      <c r="H6" s="385"/>
      <c r="I6" s="386" t="str">
        <f>VLOOKUP(J5,'PRESUPUESTO '!B12:K26,5)</f>
        <v>Realizar talleres de capacitación en educación ambiental y participación comunitaria</v>
      </c>
      <c r="J6" s="386"/>
      <c r="K6" s="386"/>
      <c r="L6" s="386"/>
      <c r="M6" s="279" t="str">
        <f>VLOOKUP(J5,'PRESUPUESTO '!B12:K26,6)</f>
        <v>UN</v>
      </c>
    </row>
    <row r="7" spans="1:13" ht="8.25" customHeight="1">
      <c r="A7" s="271"/>
      <c r="M7" s="272"/>
    </row>
    <row r="8" spans="1:13">
      <c r="A8" s="387" t="s">
        <v>44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 t="s">
        <v>69</v>
      </c>
      <c r="H9" s="285" t="str">
        <f>IF(G9="","",$M$6)</f>
        <v>UN</v>
      </c>
      <c r="I9" s="286">
        <v>12</v>
      </c>
      <c r="J9" s="287"/>
      <c r="K9" s="288"/>
      <c r="L9" s="289"/>
      <c r="M9" s="290">
        <f>PRODUCT(I9:L9)</f>
        <v>12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str">
        <f>M6</f>
        <v>UN</v>
      </c>
      <c r="I26" s="301"/>
      <c r="M26" s="302">
        <f>SUM(M9:M24)</f>
        <v>12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/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/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/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C00-000000000000}"/>
  </dataValidations>
  <pageMargins left="0.7" right="0.61631944444444398" top="0.458984375" bottom="0.380859375" header="0.3" footer="0.3"/>
  <pageSetup scale="77" fitToHeight="0" orientation="landscape" horizont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7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'!B23</f>
        <v>3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SUBBASE,BASE Y AFIRMADOS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D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8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'!B23</f>
        <v>3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SUBBASE,BASE Y AFIRMADOS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E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9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'!B23</f>
        <v>3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SUBBASE,BASE Y AFIRMADOS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F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20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'!B23</f>
        <v>3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SUBBASE,BASE Y AFIRMADOS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0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21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>
        <f>'PRESUPUESTO '!B23</f>
        <v>3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str">
        <f>VLOOKUP(H5,'PRESUPUESTO '!B12:K26,2)</f>
        <v>SUBBASE,BASE Y AFIRMADOS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1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6">
    <tabColor theme="9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2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7">
    <tabColor theme="9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3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8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4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9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5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30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6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31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7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32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8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33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9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35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A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36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B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37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C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38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D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9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270" customWidth="1"/>
    <col min="2" max="2" width="7.7109375" style="270" customWidth="1"/>
    <col min="3" max="3" width="17.5703125" style="270" customWidth="1"/>
    <col min="4" max="4" width="9.85546875" style="270" customWidth="1"/>
    <col min="5" max="5" width="14.42578125" style="270" customWidth="1"/>
    <col min="6" max="6" width="0.7109375" style="270" customWidth="1"/>
    <col min="7" max="7" width="25.5703125" style="270" customWidth="1"/>
    <col min="8" max="9" width="9.28515625" style="270" customWidth="1"/>
    <col min="10" max="10" width="11.85546875" style="270" customWidth="1"/>
    <col min="11" max="11" width="13.28515625" style="270" customWidth="1"/>
    <col min="12" max="13" width="11.42578125" style="270" customWidth="1"/>
    <col min="14" max="14" width="11.42578125" style="270" hidden="1" customWidth="1"/>
    <col min="15" max="257" width="11.42578125" style="270" hidden="1"/>
    <col min="258" max="258" width="3.5703125" style="270" hidden="1"/>
    <col min="259" max="259" width="20.7109375" style="270" hidden="1"/>
    <col min="260" max="260" width="9.140625" style="270" hidden="1"/>
    <col min="261" max="261" width="15.85546875" style="270" hidden="1"/>
    <col min="262" max="262" width="9.85546875" style="270" hidden="1"/>
    <col min="263" max="263" width="14.42578125" style="270" hidden="1"/>
    <col min="264" max="264" width="0.7109375" style="270" hidden="1"/>
    <col min="265" max="265" width="30.28515625" style="270" hidden="1"/>
    <col min="266" max="266" width="9.28515625" style="270" hidden="1"/>
    <col min="267" max="267" width="10.28515625" style="270" hidden="1"/>
    <col min="268" max="513" width="11.42578125" style="270" hidden="1"/>
    <col min="514" max="514" width="3.5703125" style="270" hidden="1"/>
    <col min="515" max="515" width="20.7109375" style="270" hidden="1"/>
    <col min="516" max="516" width="9.140625" style="270" hidden="1"/>
    <col min="517" max="517" width="15.85546875" style="270" hidden="1"/>
    <col min="518" max="518" width="9.85546875" style="270" hidden="1"/>
    <col min="519" max="519" width="14.42578125" style="270" hidden="1"/>
    <col min="520" max="520" width="0.7109375" style="270" hidden="1"/>
    <col min="521" max="521" width="30.28515625" style="270" hidden="1"/>
    <col min="522" max="522" width="9.28515625" style="270" hidden="1"/>
    <col min="523" max="523" width="10.28515625" style="270" hidden="1"/>
    <col min="524" max="769" width="11.42578125" style="270" hidden="1"/>
    <col min="770" max="770" width="3.5703125" style="270" hidden="1"/>
    <col min="771" max="771" width="20.7109375" style="270" hidden="1"/>
    <col min="772" max="772" width="9.140625" style="270" hidden="1"/>
    <col min="773" max="773" width="15.85546875" style="270" hidden="1"/>
    <col min="774" max="774" width="9.85546875" style="270" hidden="1"/>
    <col min="775" max="775" width="14.42578125" style="270" hidden="1"/>
    <col min="776" max="776" width="0.7109375" style="270" hidden="1"/>
    <col min="777" max="777" width="30.28515625" style="270" hidden="1"/>
    <col min="778" max="778" width="9.28515625" style="270" hidden="1"/>
    <col min="779" max="779" width="10.28515625" style="270" hidden="1"/>
    <col min="780" max="1025" width="11.42578125" style="270" hidden="1"/>
    <col min="1026" max="1026" width="3.5703125" style="270" hidden="1"/>
    <col min="1027" max="1027" width="20.7109375" style="270" hidden="1"/>
    <col min="1028" max="1028" width="9.140625" style="270" hidden="1"/>
    <col min="1029" max="1029" width="15.85546875" style="270" hidden="1"/>
    <col min="1030" max="1030" width="9.85546875" style="270" hidden="1"/>
    <col min="1031" max="1031" width="14.42578125" style="270" hidden="1"/>
    <col min="1032" max="1032" width="0.7109375" style="270" hidden="1"/>
    <col min="1033" max="1033" width="30.28515625" style="270" hidden="1"/>
    <col min="1034" max="1034" width="9.28515625" style="270" hidden="1"/>
    <col min="1035" max="1035" width="10.28515625" style="270" hidden="1"/>
    <col min="1036" max="1281" width="11.42578125" style="270" hidden="1"/>
    <col min="1282" max="1282" width="3.5703125" style="270" hidden="1"/>
    <col min="1283" max="1283" width="20.7109375" style="270" hidden="1"/>
    <col min="1284" max="1284" width="9.140625" style="270" hidden="1"/>
    <col min="1285" max="1285" width="15.85546875" style="270" hidden="1"/>
    <col min="1286" max="1286" width="9.85546875" style="270" hidden="1"/>
    <col min="1287" max="1287" width="14.42578125" style="270" hidden="1"/>
    <col min="1288" max="1288" width="0.7109375" style="270" hidden="1"/>
    <col min="1289" max="1289" width="30.28515625" style="270" hidden="1"/>
    <col min="1290" max="1290" width="9.28515625" style="270" hidden="1"/>
    <col min="1291" max="1291" width="10.28515625" style="270" hidden="1"/>
    <col min="1292" max="1537" width="11.42578125" style="270" hidden="1"/>
    <col min="1538" max="1538" width="3.5703125" style="270" hidden="1"/>
    <col min="1539" max="1539" width="20.7109375" style="270" hidden="1"/>
    <col min="1540" max="1540" width="9.140625" style="270" hidden="1"/>
    <col min="1541" max="1541" width="15.85546875" style="270" hidden="1"/>
    <col min="1542" max="1542" width="9.85546875" style="270" hidden="1"/>
    <col min="1543" max="1543" width="14.42578125" style="270" hidden="1"/>
    <col min="1544" max="1544" width="0.7109375" style="270" hidden="1"/>
    <col min="1545" max="1545" width="30.28515625" style="270" hidden="1"/>
    <col min="1546" max="1546" width="9.28515625" style="270" hidden="1"/>
    <col min="1547" max="1547" width="10.28515625" style="270" hidden="1"/>
    <col min="1548" max="1793" width="11.42578125" style="270" hidden="1"/>
    <col min="1794" max="1794" width="3.5703125" style="270" hidden="1"/>
    <col min="1795" max="1795" width="20.7109375" style="270" hidden="1"/>
    <col min="1796" max="1796" width="9.140625" style="270" hidden="1"/>
    <col min="1797" max="1797" width="15.85546875" style="270" hidden="1"/>
    <col min="1798" max="1798" width="9.85546875" style="270" hidden="1"/>
    <col min="1799" max="1799" width="14.42578125" style="270" hidden="1"/>
    <col min="1800" max="1800" width="0.7109375" style="270" hidden="1"/>
    <col min="1801" max="1801" width="30.28515625" style="270" hidden="1"/>
    <col min="1802" max="1802" width="9.28515625" style="270" hidden="1"/>
    <col min="1803" max="1803" width="10.28515625" style="270" hidden="1"/>
    <col min="1804" max="2049" width="11.42578125" style="270" hidden="1"/>
    <col min="2050" max="2050" width="3.5703125" style="270" hidden="1"/>
    <col min="2051" max="2051" width="20.7109375" style="270" hidden="1"/>
    <col min="2052" max="2052" width="9.140625" style="270" hidden="1"/>
    <col min="2053" max="2053" width="15.85546875" style="270" hidden="1"/>
    <col min="2054" max="2054" width="9.85546875" style="270" hidden="1"/>
    <col min="2055" max="2055" width="14.42578125" style="270" hidden="1"/>
    <col min="2056" max="2056" width="0.7109375" style="270" hidden="1"/>
    <col min="2057" max="2057" width="30.28515625" style="270" hidden="1"/>
    <col min="2058" max="2058" width="9.28515625" style="270" hidden="1"/>
    <col min="2059" max="2059" width="10.28515625" style="270" hidden="1"/>
    <col min="2060" max="2305" width="11.42578125" style="270" hidden="1"/>
    <col min="2306" max="2306" width="3.5703125" style="270" hidden="1"/>
    <col min="2307" max="2307" width="20.7109375" style="270" hidden="1"/>
    <col min="2308" max="2308" width="9.140625" style="270" hidden="1"/>
    <col min="2309" max="2309" width="15.85546875" style="270" hidden="1"/>
    <col min="2310" max="2310" width="9.85546875" style="270" hidden="1"/>
    <col min="2311" max="2311" width="14.42578125" style="270" hidden="1"/>
    <col min="2312" max="2312" width="0.7109375" style="270" hidden="1"/>
    <col min="2313" max="2313" width="30.28515625" style="270" hidden="1"/>
    <col min="2314" max="2314" width="9.28515625" style="270" hidden="1"/>
    <col min="2315" max="2315" width="10.28515625" style="270" hidden="1"/>
    <col min="2316" max="2561" width="11.42578125" style="270" hidden="1"/>
    <col min="2562" max="2562" width="3.5703125" style="270" hidden="1"/>
    <col min="2563" max="2563" width="20.7109375" style="270" hidden="1"/>
    <col min="2564" max="2564" width="9.140625" style="270" hidden="1"/>
    <col min="2565" max="2565" width="15.85546875" style="270" hidden="1"/>
    <col min="2566" max="2566" width="9.85546875" style="270" hidden="1"/>
    <col min="2567" max="2567" width="14.42578125" style="270" hidden="1"/>
    <col min="2568" max="2568" width="0.7109375" style="270" hidden="1"/>
    <col min="2569" max="2569" width="30.28515625" style="270" hidden="1"/>
    <col min="2570" max="2570" width="9.28515625" style="270" hidden="1"/>
    <col min="2571" max="2571" width="10.28515625" style="270" hidden="1"/>
    <col min="2572" max="2817" width="11.42578125" style="270" hidden="1"/>
    <col min="2818" max="2818" width="3.5703125" style="270" hidden="1"/>
    <col min="2819" max="2819" width="20.7109375" style="270" hidden="1"/>
    <col min="2820" max="2820" width="9.140625" style="270" hidden="1"/>
    <col min="2821" max="2821" width="15.85546875" style="270" hidden="1"/>
    <col min="2822" max="2822" width="9.85546875" style="270" hidden="1"/>
    <col min="2823" max="2823" width="14.42578125" style="270" hidden="1"/>
    <col min="2824" max="2824" width="0.7109375" style="270" hidden="1"/>
    <col min="2825" max="2825" width="30.28515625" style="270" hidden="1"/>
    <col min="2826" max="2826" width="9.28515625" style="270" hidden="1"/>
    <col min="2827" max="2827" width="10.28515625" style="270" hidden="1"/>
    <col min="2828" max="3073" width="11.42578125" style="270" hidden="1"/>
    <col min="3074" max="3074" width="3.5703125" style="270" hidden="1"/>
    <col min="3075" max="3075" width="20.7109375" style="270" hidden="1"/>
    <col min="3076" max="3076" width="9.140625" style="270" hidden="1"/>
    <col min="3077" max="3077" width="15.85546875" style="270" hidden="1"/>
    <col min="3078" max="3078" width="9.85546875" style="270" hidden="1"/>
    <col min="3079" max="3079" width="14.42578125" style="270" hidden="1"/>
    <col min="3080" max="3080" width="0.7109375" style="270" hidden="1"/>
    <col min="3081" max="3081" width="30.28515625" style="270" hidden="1"/>
    <col min="3082" max="3082" width="9.28515625" style="270" hidden="1"/>
    <col min="3083" max="3083" width="10.28515625" style="270" hidden="1"/>
    <col min="3084" max="3329" width="11.42578125" style="270" hidden="1"/>
    <col min="3330" max="3330" width="3.5703125" style="270" hidden="1"/>
    <col min="3331" max="3331" width="20.7109375" style="270" hidden="1"/>
    <col min="3332" max="3332" width="9.140625" style="270" hidden="1"/>
    <col min="3333" max="3333" width="15.85546875" style="270" hidden="1"/>
    <col min="3334" max="3334" width="9.85546875" style="270" hidden="1"/>
    <col min="3335" max="3335" width="14.42578125" style="270" hidden="1"/>
    <col min="3336" max="3336" width="0.7109375" style="270" hidden="1"/>
    <col min="3337" max="3337" width="30.28515625" style="270" hidden="1"/>
    <col min="3338" max="3338" width="9.28515625" style="270" hidden="1"/>
    <col min="3339" max="3339" width="10.28515625" style="270" hidden="1"/>
    <col min="3340" max="3585" width="11.42578125" style="270" hidden="1"/>
    <col min="3586" max="3586" width="3.5703125" style="270" hidden="1"/>
    <col min="3587" max="3587" width="20.7109375" style="270" hidden="1"/>
    <col min="3588" max="3588" width="9.140625" style="270" hidden="1"/>
    <col min="3589" max="3589" width="15.85546875" style="270" hidden="1"/>
    <col min="3590" max="3590" width="9.85546875" style="270" hidden="1"/>
    <col min="3591" max="3591" width="14.42578125" style="270" hidden="1"/>
    <col min="3592" max="3592" width="0.7109375" style="270" hidden="1"/>
    <col min="3593" max="3593" width="30.28515625" style="270" hidden="1"/>
    <col min="3594" max="3594" width="9.28515625" style="270" hidden="1"/>
    <col min="3595" max="3595" width="10.28515625" style="270" hidden="1"/>
    <col min="3596" max="3841" width="11.42578125" style="270" hidden="1"/>
    <col min="3842" max="3842" width="3.5703125" style="270" hidden="1"/>
    <col min="3843" max="3843" width="20.7109375" style="270" hidden="1"/>
    <col min="3844" max="3844" width="9.140625" style="270" hidden="1"/>
    <col min="3845" max="3845" width="15.85546875" style="270" hidden="1"/>
    <col min="3846" max="3846" width="9.85546875" style="270" hidden="1"/>
    <col min="3847" max="3847" width="14.42578125" style="270" hidden="1"/>
    <col min="3848" max="3848" width="0.7109375" style="270" hidden="1"/>
    <col min="3849" max="3849" width="30.28515625" style="270" hidden="1"/>
    <col min="3850" max="3850" width="9.28515625" style="270" hidden="1"/>
    <col min="3851" max="3851" width="10.28515625" style="270" hidden="1"/>
    <col min="3852" max="4097" width="11.42578125" style="270" hidden="1"/>
    <col min="4098" max="4098" width="3.5703125" style="270" hidden="1"/>
    <col min="4099" max="4099" width="20.7109375" style="270" hidden="1"/>
    <col min="4100" max="4100" width="9.140625" style="270" hidden="1"/>
    <col min="4101" max="4101" width="15.85546875" style="270" hidden="1"/>
    <col min="4102" max="4102" width="9.85546875" style="270" hidden="1"/>
    <col min="4103" max="4103" width="14.42578125" style="270" hidden="1"/>
    <col min="4104" max="4104" width="0.7109375" style="270" hidden="1"/>
    <col min="4105" max="4105" width="30.28515625" style="270" hidden="1"/>
    <col min="4106" max="4106" width="9.28515625" style="270" hidden="1"/>
    <col min="4107" max="4107" width="10.28515625" style="270" hidden="1"/>
    <col min="4108" max="4353" width="11.42578125" style="270" hidden="1"/>
    <col min="4354" max="4354" width="3.5703125" style="270" hidden="1"/>
    <col min="4355" max="4355" width="20.7109375" style="270" hidden="1"/>
    <col min="4356" max="4356" width="9.140625" style="270" hidden="1"/>
    <col min="4357" max="4357" width="15.85546875" style="270" hidden="1"/>
    <col min="4358" max="4358" width="9.85546875" style="270" hidden="1"/>
    <col min="4359" max="4359" width="14.42578125" style="270" hidden="1"/>
    <col min="4360" max="4360" width="0.7109375" style="270" hidden="1"/>
    <col min="4361" max="4361" width="30.28515625" style="270" hidden="1"/>
    <col min="4362" max="4362" width="9.28515625" style="270" hidden="1"/>
    <col min="4363" max="4363" width="10.28515625" style="270" hidden="1"/>
    <col min="4364" max="4609" width="11.42578125" style="270" hidden="1"/>
    <col min="4610" max="4610" width="3.5703125" style="270" hidden="1"/>
    <col min="4611" max="4611" width="20.7109375" style="270" hidden="1"/>
    <col min="4612" max="4612" width="9.140625" style="270" hidden="1"/>
    <col min="4613" max="4613" width="15.85546875" style="270" hidden="1"/>
    <col min="4614" max="4614" width="9.85546875" style="270" hidden="1"/>
    <col min="4615" max="4615" width="14.42578125" style="270" hidden="1"/>
    <col min="4616" max="4616" width="0.7109375" style="270" hidden="1"/>
    <col min="4617" max="4617" width="30.28515625" style="270" hidden="1"/>
    <col min="4618" max="4618" width="9.28515625" style="270" hidden="1"/>
    <col min="4619" max="4619" width="10.28515625" style="270" hidden="1"/>
    <col min="4620" max="4865" width="11.42578125" style="270" hidden="1"/>
    <col min="4866" max="4866" width="3.5703125" style="270" hidden="1"/>
    <col min="4867" max="4867" width="20.7109375" style="270" hidden="1"/>
    <col min="4868" max="4868" width="9.140625" style="270" hidden="1"/>
    <col min="4869" max="4869" width="15.85546875" style="270" hidden="1"/>
    <col min="4870" max="4870" width="9.85546875" style="270" hidden="1"/>
    <col min="4871" max="4871" width="14.42578125" style="270" hidden="1"/>
    <col min="4872" max="4872" width="0.7109375" style="270" hidden="1"/>
    <col min="4873" max="4873" width="30.28515625" style="270" hidden="1"/>
    <col min="4874" max="4874" width="9.28515625" style="270" hidden="1"/>
    <col min="4875" max="4875" width="10.28515625" style="270" hidden="1"/>
    <col min="4876" max="5121" width="11.42578125" style="270" hidden="1"/>
    <col min="5122" max="5122" width="3.5703125" style="270" hidden="1"/>
    <col min="5123" max="5123" width="20.7109375" style="270" hidden="1"/>
    <col min="5124" max="5124" width="9.140625" style="270" hidden="1"/>
    <col min="5125" max="5125" width="15.85546875" style="270" hidden="1"/>
    <col min="5126" max="5126" width="9.85546875" style="270" hidden="1"/>
    <col min="5127" max="5127" width="14.42578125" style="270" hidden="1"/>
    <col min="5128" max="5128" width="0.7109375" style="270" hidden="1"/>
    <col min="5129" max="5129" width="30.28515625" style="270" hidden="1"/>
    <col min="5130" max="5130" width="9.28515625" style="270" hidden="1"/>
    <col min="5131" max="5131" width="10.28515625" style="270" hidden="1"/>
    <col min="5132" max="5377" width="11.42578125" style="270" hidden="1"/>
    <col min="5378" max="5378" width="3.5703125" style="270" hidden="1"/>
    <col min="5379" max="5379" width="20.7109375" style="270" hidden="1"/>
    <col min="5380" max="5380" width="9.140625" style="270" hidden="1"/>
    <col min="5381" max="5381" width="15.85546875" style="270" hidden="1"/>
    <col min="5382" max="5382" width="9.85546875" style="270" hidden="1"/>
    <col min="5383" max="5383" width="14.42578125" style="270" hidden="1"/>
    <col min="5384" max="5384" width="0.7109375" style="270" hidden="1"/>
    <col min="5385" max="5385" width="30.28515625" style="270" hidden="1"/>
    <col min="5386" max="5386" width="9.28515625" style="270" hidden="1"/>
    <col min="5387" max="5387" width="10.28515625" style="270" hidden="1"/>
    <col min="5388" max="5633" width="11.42578125" style="270" hidden="1"/>
    <col min="5634" max="5634" width="3.5703125" style="270" hidden="1"/>
    <col min="5635" max="5635" width="20.7109375" style="270" hidden="1"/>
    <col min="5636" max="5636" width="9.140625" style="270" hidden="1"/>
    <col min="5637" max="5637" width="15.85546875" style="270" hidden="1"/>
    <col min="5638" max="5638" width="9.85546875" style="270" hidden="1"/>
    <col min="5639" max="5639" width="14.42578125" style="270" hidden="1"/>
    <col min="5640" max="5640" width="0.7109375" style="270" hidden="1"/>
    <col min="5641" max="5641" width="30.28515625" style="270" hidden="1"/>
    <col min="5642" max="5642" width="9.28515625" style="270" hidden="1"/>
    <col min="5643" max="5643" width="10.28515625" style="270" hidden="1"/>
    <col min="5644" max="5889" width="11.42578125" style="270" hidden="1"/>
    <col min="5890" max="5890" width="3.5703125" style="270" hidden="1"/>
    <col min="5891" max="5891" width="20.7109375" style="270" hidden="1"/>
    <col min="5892" max="5892" width="9.140625" style="270" hidden="1"/>
    <col min="5893" max="5893" width="15.85546875" style="270" hidden="1"/>
    <col min="5894" max="5894" width="9.85546875" style="270" hidden="1"/>
    <col min="5895" max="5895" width="14.42578125" style="270" hidden="1"/>
    <col min="5896" max="5896" width="0.7109375" style="270" hidden="1"/>
    <col min="5897" max="5897" width="30.28515625" style="270" hidden="1"/>
    <col min="5898" max="5898" width="9.28515625" style="270" hidden="1"/>
    <col min="5899" max="5899" width="10.28515625" style="270" hidden="1"/>
    <col min="5900" max="6145" width="11.42578125" style="270" hidden="1"/>
    <col min="6146" max="6146" width="3.5703125" style="270" hidden="1"/>
    <col min="6147" max="6147" width="20.7109375" style="270" hidden="1"/>
    <col min="6148" max="6148" width="9.140625" style="270" hidden="1"/>
    <col min="6149" max="6149" width="15.85546875" style="270" hidden="1"/>
    <col min="6150" max="6150" width="9.85546875" style="270" hidden="1"/>
    <col min="6151" max="6151" width="14.42578125" style="270" hidden="1"/>
    <col min="6152" max="6152" width="0.7109375" style="270" hidden="1"/>
    <col min="6153" max="6153" width="30.28515625" style="270" hidden="1"/>
    <col min="6154" max="6154" width="9.28515625" style="270" hidden="1"/>
    <col min="6155" max="6155" width="10.28515625" style="270" hidden="1"/>
    <col min="6156" max="6401" width="11.42578125" style="270" hidden="1"/>
    <col min="6402" max="6402" width="3.5703125" style="270" hidden="1"/>
    <col min="6403" max="6403" width="20.7109375" style="270" hidden="1"/>
    <col min="6404" max="6404" width="9.140625" style="270" hidden="1"/>
    <col min="6405" max="6405" width="15.85546875" style="270" hidden="1"/>
    <col min="6406" max="6406" width="9.85546875" style="270" hidden="1"/>
    <col min="6407" max="6407" width="14.42578125" style="270" hidden="1"/>
    <col min="6408" max="6408" width="0.7109375" style="270" hidden="1"/>
    <col min="6409" max="6409" width="30.28515625" style="270" hidden="1"/>
    <col min="6410" max="6410" width="9.28515625" style="270" hidden="1"/>
    <col min="6411" max="6411" width="10.28515625" style="270" hidden="1"/>
    <col min="6412" max="6657" width="11.42578125" style="270" hidden="1"/>
    <col min="6658" max="6658" width="3.5703125" style="270" hidden="1"/>
    <col min="6659" max="6659" width="20.7109375" style="270" hidden="1"/>
    <col min="6660" max="6660" width="9.140625" style="270" hidden="1"/>
    <col min="6661" max="6661" width="15.85546875" style="270" hidden="1"/>
    <col min="6662" max="6662" width="9.85546875" style="270" hidden="1"/>
    <col min="6663" max="6663" width="14.42578125" style="270" hidden="1"/>
    <col min="6664" max="6664" width="0.7109375" style="270" hidden="1"/>
    <col min="6665" max="6665" width="30.28515625" style="270" hidden="1"/>
    <col min="6666" max="6666" width="9.28515625" style="270" hidden="1"/>
    <col min="6667" max="6667" width="10.28515625" style="270" hidden="1"/>
    <col min="6668" max="6913" width="11.42578125" style="270" hidden="1"/>
    <col min="6914" max="6914" width="3.5703125" style="270" hidden="1"/>
    <col min="6915" max="6915" width="20.7109375" style="270" hidden="1"/>
    <col min="6916" max="6916" width="9.140625" style="270" hidden="1"/>
    <col min="6917" max="6917" width="15.85546875" style="270" hidden="1"/>
    <col min="6918" max="6918" width="9.85546875" style="270" hidden="1"/>
    <col min="6919" max="6919" width="14.42578125" style="270" hidden="1"/>
    <col min="6920" max="6920" width="0.7109375" style="270" hidden="1"/>
    <col min="6921" max="6921" width="30.28515625" style="270" hidden="1"/>
    <col min="6922" max="6922" width="9.28515625" style="270" hidden="1"/>
    <col min="6923" max="6923" width="10.28515625" style="270" hidden="1"/>
    <col min="6924" max="7169" width="11.42578125" style="270" hidden="1"/>
    <col min="7170" max="7170" width="3.5703125" style="270" hidden="1"/>
    <col min="7171" max="7171" width="20.7109375" style="270" hidden="1"/>
    <col min="7172" max="7172" width="9.140625" style="270" hidden="1"/>
    <col min="7173" max="7173" width="15.85546875" style="270" hidden="1"/>
    <col min="7174" max="7174" width="9.85546875" style="270" hidden="1"/>
    <col min="7175" max="7175" width="14.42578125" style="270" hidden="1"/>
    <col min="7176" max="7176" width="0.7109375" style="270" hidden="1"/>
    <col min="7177" max="7177" width="30.28515625" style="270" hidden="1"/>
    <col min="7178" max="7178" width="9.28515625" style="270" hidden="1"/>
    <col min="7179" max="7179" width="10.28515625" style="270" hidden="1"/>
    <col min="7180" max="7425" width="11.42578125" style="270" hidden="1"/>
    <col min="7426" max="7426" width="3.5703125" style="270" hidden="1"/>
    <col min="7427" max="7427" width="20.7109375" style="270" hidden="1"/>
    <col min="7428" max="7428" width="9.140625" style="270" hidden="1"/>
    <col min="7429" max="7429" width="15.85546875" style="270" hidden="1"/>
    <col min="7430" max="7430" width="9.85546875" style="270" hidden="1"/>
    <col min="7431" max="7431" width="14.42578125" style="270" hidden="1"/>
    <col min="7432" max="7432" width="0.7109375" style="270" hidden="1"/>
    <col min="7433" max="7433" width="30.28515625" style="270" hidden="1"/>
    <col min="7434" max="7434" width="9.28515625" style="270" hidden="1"/>
    <col min="7435" max="7435" width="10.28515625" style="270" hidden="1"/>
    <col min="7436" max="7681" width="11.42578125" style="270" hidden="1"/>
    <col min="7682" max="7682" width="3.5703125" style="270" hidden="1"/>
    <col min="7683" max="7683" width="20.7109375" style="270" hidden="1"/>
    <col min="7684" max="7684" width="9.140625" style="270" hidden="1"/>
    <col min="7685" max="7685" width="15.85546875" style="270" hidden="1"/>
    <col min="7686" max="7686" width="9.85546875" style="270" hidden="1"/>
    <col min="7687" max="7687" width="14.42578125" style="270" hidden="1"/>
    <col min="7688" max="7688" width="0.7109375" style="270" hidden="1"/>
    <col min="7689" max="7689" width="30.28515625" style="270" hidden="1"/>
    <col min="7690" max="7690" width="9.28515625" style="270" hidden="1"/>
    <col min="7691" max="7691" width="10.28515625" style="270" hidden="1"/>
    <col min="7692" max="7937" width="11.42578125" style="270" hidden="1"/>
    <col min="7938" max="7938" width="3.5703125" style="270" hidden="1"/>
    <col min="7939" max="7939" width="20.7109375" style="270" hidden="1"/>
    <col min="7940" max="7940" width="9.140625" style="270" hidden="1"/>
    <col min="7941" max="7941" width="15.85546875" style="270" hidden="1"/>
    <col min="7942" max="7942" width="9.85546875" style="270" hidden="1"/>
    <col min="7943" max="7943" width="14.42578125" style="270" hidden="1"/>
    <col min="7944" max="7944" width="0.7109375" style="270" hidden="1"/>
    <col min="7945" max="7945" width="30.28515625" style="270" hidden="1"/>
    <col min="7946" max="7946" width="9.28515625" style="270" hidden="1"/>
    <col min="7947" max="7947" width="10.28515625" style="270" hidden="1"/>
    <col min="7948" max="8193" width="11.42578125" style="270" hidden="1"/>
    <col min="8194" max="8194" width="3.5703125" style="270" hidden="1"/>
    <col min="8195" max="8195" width="20.7109375" style="270" hidden="1"/>
    <col min="8196" max="8196" width="9.140625" style="270" hidden="1"/>
    <col min="8197" max="8197" width="15.85546875" style="270" hidden="1"/>
    <col min="8198" max="8198" width="9.85546875" style="270" hidden="1"/>
    <col min="8199" max="8199" width="14.42578125" style="270" hidden="1"/>
    <col min="8200" max="8200" width="0.7109375" style="270" hidden="1"/>
    <col min="8201" max="8201" width="30.28515625" style="270" hidden="1"/>
    <col min="8202" max="8202" width="9.28515625" style="270" hidden="1"/>
    <col min="8203" max="8203" width="10.28515625" style="270" hidden="1"/>
    <col min="8204" max="8449" width="11.42578125" style="270" hidden="1"/>
    <col min="8450" max="8450" width="3.5703125" style="270" hidden="1"/>
    <col min="8451" max="8451" width="20.7109375" style="270" hidden="1"/>
    <col min="8452" max="8452" width="9.140625" style="270" hidden="1"/>
    <col min="8453" max="8453" width="15.85546875" style="270" hidden="1"/>
    <col min="8454" max="8454" width="9.85546875" style="270" hidden="1"/>
    <col min="8455" max="8455" width="14.42578125" style="270" hidden="1"/>
    <col min="8456" max="8456" width="0.7109375" style="270" hidden="1"/>
    <col min="8457" max="8457" width="30.28515625" style="270" hidden="1"/>
    <col min="8458" max="8458" width="9.28515625" style="270" hidden="1"/>
    <col min="8459" max="8459" width="10.28515625" style="270" hidden="1"/>
    <col min="8460" max="8705" width="11.42578125" style="270" hidden="1"/>
    <col min="8706" max="8706" width="3.5703125" style="270" hidden="1"/>
    <col min="8707" max="8707" width="20.7109375" style="270" hidden="1"/>
    <col min="8708" max="8708" width="9.140625" style="270" hidden="1"/>
    <col min="8709" max="8709" width="15.85546875" style="270" hidden="1"/>
    <col min="8710" max="8710" width="9.85546875" style="270" hidden="1"/>
    <col min="8711" max="8711" width="14.42578125" style="270" hidden="1"/>
    <col min="8712" max="8712" width="0.7109375" style="270" hidden="1"/>
    <col min="8713" max="8713" width="30.28515625" style="270" hidden="1"/>
    <col min="8714" max="8714" width="9.28515625" style="270" hidden="1"/>
    <col min="8715" max="8715" width="10.28515625" style="270" hidden="1"/>
    <col min="8716" max="8961" width="11.42578125" style="270" hidden="1"/>
    <col min="8962" max="8962" width="3.5703125" style="270" hidden="1"/>
    <col min="8963" max="8963" width="20.7109375" style="270" hidden="1"/>
    <col min="8964" max="8964" width="9.140625" style="270" hidden="1"/>
    <col min="8965" max="8965" width="15.85546875" style="270" hidden="1"/>
    <col min="8966" max="8966" width="9.85546875" style="270" hidden="1"/>
    <col min="8967" max="8967" width="14.42578125" style="270" hidden="1"/>
    <col min="8968" max="8968" width="0.7109375" style="270" hidden="1"/>
    <col min="8969" max="8969" width="30.28515625" style="270" hidden="1"/>
    <col min="8970" max="8970" width="9.28515625" style="270" hidden="1"/>
    <col min="8971" max="8971" width="10.28515625" style="270" hidden="1"/>
    <col min="8972" max="9217" width="11.42578125" style="270" hidden="1"/>
    <col min="9218" max="9218" width="3.5703125" style="270" hidden="1"/>
    <col min="9219" max="9219" width="20.7109375" style="270" hidden="1"/>
    <col min="9220" max="9220" width="9.140625" style="270" hidden="1"/>
    <col min="9221" max="9221" width="15.85546875" style="270" hidden="1"/>
    <col min="9222" max="9222" width="9.85546875" style="270" hidden="1"/>
    <col min="9223" max="9223" width="14.42578125" style="270" hidden="1"/>
    <col min="9224" max="9224" width="0.7109375" style="270" hidden="1"/>
    <col min="9225" max="9225" width="30.28515625" style="270" hidden="1"/>
    <col min="9226" max="9226" width="9.28515625" style="270" hidden="1"/>
    <col min="9227" max="9227" width="10.28515625" style="270" hidden="1"/>
    <col min="9228" max="9473" width="11.42578125" style="270" hidden="1"/>
    <col min="9474" max="9474" width="3.5703125" style="270" hidden="1"/>
    <col min="9475" max="9475" width="20.7109375" style="270" hidden="1"/>
    <col min="9476" max="9476" width="9.140625" style="270" hidden="1"/>
    <col min="9477" max="9477" width="15.85546875" style="270" hidden="1"/>
    <col min="9478" max="9478" width="9.85546875" style="270" hidden="1"/>
    <col min="9479" max="9479" width="14.42578125" style="270" hidden="1"/>
    <col min="9480" max="9480" width="0.7109375" style="270" hidden="1"/>
    <col min="9481" max="9481" width="30.28515625" style="270" hidden="1"/>
    <col min="9482" max="9482" width="9.28515625" style="270" hidden="1"/>
    <col min="9483" max="9483" width="10.28515625" style="270" hidden="1"/>
    <col min="9484" max="9729" width="11.42578125" style="270" hidden="1"/>
    <col min="9730" max="9730" width="3.5703125" style="270" hidden="1"/>
    <col min="9731" max="9731" width="20.7109375" style="270" hidden="1"/>
    <col min="9732" max="9732" width="9.140625" style="270" hidden="1"/>
    <col min="9733" max="9733" width="15.85546875" style="270" hidden="1"/>
    <col min="9734" max="9734" width="9.85546875" style="270" hidden="1"/>
    <col min="9735" max="9735" width="14.42578125" style="270" hidden="1"/>
    <col min="9736" max="9736" width="0.7109375" style="270" hidden="1"/>
    <col min="9737" max="9737" width="30.28515625" style="270" hidden="1"/>
    <col min="9738" max="9738" width="9.28515625" style="270" hidden="1"/>
    <col min="9739" max="9739" width="10.28515625" style="270" hidden="1"/>
    <col min="9740" max="9985" width="11.42578125" style="270" hidden="1"/>
    <col min="9986" max="9986" width="3.5703125" style="270" hidden="1"/>
    <col min="9987" max="9987" width="20.7109375" style="270" hidden="1"/>
    <col min="9988" max="9988" width="9.140625" style="270" hidden="1"/>
    <col min="9989" max="9989" width="15.85546875" style="270" hidden="1"/>
    <col min="9990" max="9990" width="9.85546875" style="270" hidden="1"/>
    <col min="9991" max="9991" width="14.42578125" style="270" hidden="1"/>
    <col min="9992" max="9992" width="0.7109375" style="270" hidden="1"/>
    <col min="9993" max="9993" width="30.28515625" style="270" hidden="1"/>
    <col min="9994" max="9994" width="9.28515625" style="270" hidden="1"/>
    <col min="9995" max="9995" width="10.28515625" style="270" hidden="1"/>
    <col min="9996" max="10241" width="11.42578125" style="270" hidden="1"/>
    <col min="10242" max="10242" width="3.5703125" style="270" hidden="1"/>
    <col min="10243" max="10243" width="20.7109375" style="270" hidden="1"/>
    <col min="10244" max="10244" width="9.140625" style="270" hidden="1"/>
    <col min="10245" max="10245" width="15.85546875" style="270" hidden="1"/>
    <col min="10246" max="10246" width="9.85546875" style="270" hidden="1"/>
    <col min="10247" max="10247" width="14.42578125" style="270" hidden="1"/>
    <col min="10248" max="10248" width="0.7109375" style="270" hidden="1"/>
    <col min="10249" max="10249" width="30.28515625" style="270" hidden="1"/>
    <col min="10250" max="10250" width="9.28515625" style="270" hidden="1"/>
    <col min="10251" max="10251" width="10.28515625" style="270" hidden="1"/>
    <col min="10252" max="10497" width="11.42578125" style="270" hidden="1"/>
    <col min="10498" max="10498" width="3.5703125" style="270" hidden="1"/>
    <col min="10499" max="10499" width="20.7109375" style="270" hidden="1"/>
    <col min="10500" max="10500" width="9.140625" style="270" hidden="1"/>
    <col min="10501" max="10501" width="15.85546875" style="270" hidden="1"/>
    <col min="10502" max="10502" width="9.85546875" style="270" hidden="1"/>
    <col min="10503" max="10503" width="14.42578125" style="270" hidden="1"/>
    <col min="10504" max="10504" width="0.7109375" style="270" hidden="1"/>
    <col min="10505" max="10505" width="30.28515625" style="270" hidden="1"/>
    <col min="10506" max="10506" width="9.28515625" style="270" hidden="1"/>
    <col min="10507" max="10507" width="10.28515625" style="270" hidden="1"/>
    <col min="10508" max="10753" width="11.42578125" style="270" hidden="1"/>
    <col min="10754" max="10754" width="3.5703125" style="270" hidden="1"/>
    <col min="10755" max="10755" width="20.7109375" style="270" hidden="1"/>
    <col min="10756" max="10756" width="9.140625" style="270" hidden="1"/>
    <col min="10757" max="10757" width="15.85546875" style="270" hidden="1"/>
    <col min="10758" max="10758" width="9.85546875" style="270" hidden="1"/>
    <col min="10759" max="10759" width="14.42578125" style="270" hidden="1"/>
    <col min="10760" max="10760" width="0.7109375" style="270" hidden="1"/>
    <col min="10761" max="10761" width="30.28515625" style="270" hidden="1"/>
    <col min="10762" max="10762" width="9.28515625" style="270" hidden="1"/>
    <col min="10763" max="10763" width="10.28515625" style="270" hidden="1"/>
    <col min="10764" max="11009" width="11.42578125" style="270" hidden="1"/>
    <col min="11010" max="11010" width="3.5703125" style="270" hidden="1"/>
    <col min="11011" max="11011" width="20.7109375" style="270" hidden="1"/>
    <col min="11012" max="11012" width="9.140625" style="270" hidden="1"/>
    <col min="11013" max="11013" width="15.85546875" style="270" hidden="1"/>
    <col min="11014" max="11014" width="9.85546875" style="270" hidden="1"/>
    <col min="11015" max="11015" width="14.42578125" style="270" hidden="1"/>
    <col min="11016" max="11016" width="0.7109375" style="270" hidden="1"/>
    <col min="11017" max="11017" width="30.28515625" style="270" hidden="1"/>
    <col min="11018" max="11018" width="9.28515625" style="270" hidden="1"/>
    <col min="11019" max="11019" width="10.28515625" style="270" hidden="1"/>
    <col min="11020" max="11265" width="11.42578125" style="270" hidden="1"/>
    <col min="11266" max="11266" width="3.5703125" style="270" hidden="1"/>
    <col min="11267" max="11267" width="20.7109375" style="270" hidden="1"/>
    <col min="11268" max="11268" width="9.140625" style="270" hidden="1"/>
    <col min="11269" max="11269" width="15.85546875" style="270" hidden="1"/>
    <col min="11270" max="11270" width="9.85546875" style="270" hidden="1"/>
    <col min="11271" max="11271" width="14.42578125" style="270" hidden="1"/>
    <col min="11272" max="11272" width="0.7109375" style="270" hidden="1"/>
    <col min="11273" max="11273" width="30.28515625" style="270" hidden="1"/>
    <col min="11274" max="11274" width="9.28515625" style="270" hidden="1"/>
    <col min="11275" max="11275" width="10.28515625" style="270" hidden="1"/>
    <col min="11276" max="11521" width="11.42578125" style="270" hidden="1"/>
    <col min="11522" max="11522" width="3.5703125" style="270" hidden="1"/>
    <col min="11523" max="11523" width="20.7109375" style="270" hidden="1"/>
    <col min="11524" max="11524" width="9.140625" style="270" hidden="1"/>
    <col min="11525" max="11525" width="15.85546875" style="270" hidden="1"/>
    <col min="11526" max="11526" width="9.85546875" style="270" hidden="1"/>
    <col min="11527" max="11527" width="14.42578125" style="270" hidden="1"/>
    <col min="11528" max="11528" width="0.7109375" style="270" hidden="1"/>
    <col min="11529" max="11529" width="30.28515625" style="270" hidden="1"/>
    <col min="11530" max="11530" width="9.28515625" style="270" hidden="1"/>
    <col min="11531" max="11531" width="10.28515625" style="270" hidden="1"/>
    <col min="11532" max="11777" width="11.42578125" style="270" hidden="1"/>
    <col min="11778" max="11778" width="3.5703125" style="270" hidden="1"/>
    <col min="11779" max="11779" width="20.7109375" style="270" hidden="1"/>
    <col min="11780" max="11780" width="9.140625" style="270" hidden="1"/>
    <col min="11781" max="11781" width="15.85546875" style="270" hidden="1"/>
    <col min="11782" max="11782" width="9.85546875" style="270" hidden="1"/>
    <col min="11783" max="11783" width="14.42578125" style="270" hidden="1"/>
    <col min="11784" max="11784" width="0.7109375" style="270" hidden="1"/>
    <col min="11785" max="11785" width="30.28515625" style="270" hidden="1"/>
    <col min="11786" max="11786" width="9.28515625" style="270" hidden="1"/>
    <col min="11787" max="11787" width="10.28515625" style="270" hidden="1"/>
    <col min="11788" max="12033" width="11.42578125" style="270" hidden="1"/>
    <col min="12034" max="12034" width="3.5703125" style="270" hidden="1"/>
    <col min="12035" max="12035" width="20.7109375" style="270" hidden="1"/>
    <col min="12036" max="12036" width="9.140625" style="270" hidden="1"/>
    <col min="12037" max="12037" width="15.85546875" style="270" hidden="1"/>
    <col min="12038" max="12038" width="9.85546875" style="270" hidden="1"/>
    <col min="12039" max="12039" width="14.42578125" style="270" hidden="1"/>
    <col min="12040" max="12040" width="0.7109375" style="270" hidden="1"/>
    <col min="12041" max="12041" width="30.28515625" style="270" hidden="1"/>
    <col min="12042" max="12042" width="9.28515625" style="270" hidden="1"/>
    <col min="12043" max="12043" width="10.28515625" style="270" hidden="1"/>
    <col min="12044" max="12289" width="11.42578125" style="270" hidden="1"/>
    <col min="12290" max="12290" width="3.5703125" style="270" hidden="1"/>
    <col min="12291" max="12291" width="20.7109375" style="270" hidden="1"/>
    <col min="12292" max="12292" width="9.140625" style="270" hidden="1"/>
    <col min="12293" max="12293" width="15.85546875" style="270" hidden="1"/>
    <col min="12294" max="12294" width="9.85546875" style="270" hidden="1"/>
    <col min="12295" max="12295" width="14.42578125" style="270" hidden="1"/>
    <col min="12296" max="12296" width="0.7109375" style="270" hidden="1"/>
    <col min="12297" max="12297" width="30.28515625" style="270" hidden="1"/>
    <col min="12298" max="12298" width="9.28515625" style="270" hidden="1"/>
    <col min="12299" max="12299" width="10.28515625" style="270" hidden="1"/>
    <col min="12300" max="12545" width="11.42578125" style="270" hidden="1"/>
    <col min="12546" max="12546" width="3.5703125" style="270" hidden="1"/>
    <col min="12547" max="12547" width="20.7109375" style="270" hidden="1"/>
    <col min="12548" max="12548" width="9.140625" style="270" hidden="1"/>
    <col min="12549" max="12549" width="15.85546875" style="270" hidden="1"/>
    <col min="12550" max="12550" width="9.85546875" style="270" hidden="1"/>
    <col min="12551" max="12551" width="14.42578125" style="270" hidden="1"/>
    <col min="12552" max="12552" width="0.7109375" style="270" hidden="1"/>
    <col min="12553" max="12553" width="30.28515625" style="270" hidden="1"/>
    <col min="12554" max="12554" width="9.28515625" style="270" hidden="1"/>
    <col min="12555" max="12555" width="10.28515625" style="270" hidden="1"/>
    <col min="12556" max="12801" width="11.42578125" style="270" hidden="1"/>
    <col min="12802" max="12802" width="3.5703125" style="270" hidden="1"/>
    <col min="12803" max="12803" width="20.7109375" style="270" hidden="1"/>
    <col min="12804" max="12804" width="9.140625" style="270" hidden="1"/>
    <col min="12805" max="12805" width="15.85546875" style="270" hidden="1"/>
    <col min="12806" max="12806" width="9.85546875" style="270" hidden="1"/>
    <col min="12807" max="12807" width="14.42578125" style="270" hidden="1"/>
    <col min="12808" max="12808" width="0.7109375" style="270" hidden="1"/>
    <col min="12809" max="12809" width="30.28515625" style="270" hidden="1"/>
    <col min="12810" max="12810" width="9.28515625" style="270" hidden="1"/>
    <col min="12811" max="12811" width="10.28515625" style="270" hidden="1"/>
    <col min="12812" max="13057" width="11.42578125" style="270" hidden="1"/>
    <col min="13058" max="13058" width="3.5703125" style="270" hidden="1"/>
    <col min="13059" max="13059" width="20.7109375" style="270" hidden="1"/>
    <col min="13060" max="13060" width="9.140625" style="270" hidden="1"/>
    <col min="13061" max="13061" width="15.85546875" style="270" hidden="1"/>
    <col min="13062" max="13062" width="9.85546875" style="270" hidden="1"/>
    <col min="13063" max="13063" width="14.42578125" style="270" hidden="1"/>
    <col min="13064" max="13064" width="0.7109375" style="270" hidden="1"/>
    <col min="13065" max="13065" width="30.28515625" style="270" hidden="1"/>
    <col min="13066" max="13066" width="9.28515625" style="270" hidden="1"/>
    <col min="13067" max="13067" width="10.28515625" style="270" hidden="1"/>
    <col min="13068" max="13313" width="11.42578125" style="270" hidden="1"/>
    <col min="13314" max="13314" width="3.5703125" style="270" hidden="1"/>
    <col min="13315" max="13315" width="20.7109375" style="270" hidden="1"/>
    <col min="13316" max="13316" width="9.140625" style="270" hidden="1"/>
    <col min="13317" max="13317" width="15.85546875" style="270" hidden="1"/>
    <col min="13318" max="13318" width="9.85546875" style="270" hidden="1"/>
    <col min="13319" max="13319" width="14.42578125" style="270" hidden="1"/>
    <col min="13320" max="13320" width="0.7109375" style="270" hidden="1"/>
    <col min="13321" max="13321" width="30.28515625" style="270" hidden="1"/>
    <col min="13322" max="13322" width="9.28515625" style="270" hidden="1"/>
    <col min="13323" max="13323" width="10.28515625" style="270" hidden="1"/>
    <col min="13324" max="13569" width="11.42578125" style="270" hidden="1"/>
    <col min="13570" max="13570" width="3.5703125" style="270" hidden="1"/>
    <col min="13571" max="13571" width="20.7109375" style="270" hidden="1"/>
    <col min="13572" max="13572" width="9.140625" style="270" hidden="1"/>
    <col min="13573" max="13573" width="15.85546875" style="270" hidden="1"/>
    <col min="13574" max="13574" width="9.85546875" style="270" hidden="1"/>
    <col min="13575" max="13575" width="14.42578125" style="270" hidden="1"/>
    <col min="13576" max="13576" width="0.7109375" style="270" hidden="1"/>
    <col min="13577" max="13577" width="30.28515625" style="270" hidden="1"/>
    <col min="13578" max="13578" width="9.28515625" style="270" hidden="1"/>
    <col min="13579" max="13579" width="10.28515625" style="270" hidden="1"/>
    <col min="13580" max="13825" width="11.42578125" style="270" hidden="1"/>
    <col min="13826" max="13826" width="3.5703125" style="270" hidden="1"/>
    <col min="13827" max="13827" width="20.7109375" style="270" hidden="1"/>
    <col min="13828" max="13828" width="9.140625" style="270" hidden="1"/>
    <col min="13829" max="13829" width="15.85546875" style="270" hidden="1"/>
    <col min="13830" max="13830" width="9.85546875" style="270" hidden="1"/>
    <col min="13831" max="13831" width="14.42578125" style="270" hidden="1"/>
    <col min="13832" max="13832" width="0.7109375" style="270" hidden="1"/>
    <col min="13833" max="13833" width="30.28515625" style="270" hidden="1"/>
    <col min="13834" max="13834" width="9.28515625" style="270" hidden="1"/>
    <col min="13835" max="13835" width="10.28515625" style="270" hidden="1"/>
    <col min="13836" max="14081" width="11.42578125" style="270" hidden="1"/>
    <col min="14082" max="14082" width="3.5703125" style="270" hidden="1"/>
    <col min="14083" max="14083" width="20.7109375" style="270" hidden="1"/>
    <col min="14084" max="14084" width="9.140625" style="270" hidden="1"/>
    <col min="14085" max="14085" width="15.85546875" style="270" hidden="1"/>
    <col min="14086" max="14086" width="9.85546875" style="270" hidden="1"/>
    <col min="14087" max="14087" width="14.42578125" style="270" hidden="1"/>
    <col min="14088" max="14088" width="0.7109375" style="270" hidden="1"/>
    <col min="14089" max="14089" width="30.28515625" style="270" hidden="1"/>
    <col min="14090" max="14090" width="9.28515625" style="270" hidden="1"/>
    <col min="14091" max="14091" width="10.28515625" style="270" hidden="1"/>
    <col min="14092" max="14337" width="11.42578125" style="270" hidden="1"/>
    <col min="14338" max="14338" width="3.5703125" style="270" hidden="1"/>
    <col min="14339" max="14339" width="20.7109375" style="270" hidden="1"/>
    <col min="14340" max="14340" width="9.140625" style="270" hidden="1"/>
    <col min="14341" max="14341" width="15.85546875" style="270" hidden="1"/>
    <col min="14342" max="14342" width="9.85546875" style="270" hidden="1"/>
    <col min="14343" max="14343" width="14.42578125" style="270" hidden="1"/>
    <col min="14344" max="14344" width="0.7109375" style="270" hidden="1"/>
    <col min="14345" max="14345" width="30.28515625" style="270" hidden="1"/>
    <col min="14346" max="14346" width="9.28515625" style="270" hidden="1"/>
    <col min="14347" max="14347" width="10.28515625" style="270" hidden="1"/>
    <col min="14348" max="14593" width="11.42578125" style="270" hidden="1"/>
    <col min="14594" max="14594" width="3.5703125" style="270" hidden="1"/>
    <col min="14595" max="14595" width="20.7109375" style="270" hidden="1"/>
    <col min="14596" max="14596" width="9.140625" style="270" hidden="1"/>
    <col min="14597" max="14597" width="15.85546875" style="270" hidden="1"/>
    <col min="14598" max="14598" width="9.85546875" style="270" hidden="1"/>
    <col min="14599" max="14599" width="14.42578125" style="270" hidden="1"/>
    <col min="14600" max="14600" width="0.7109375" style="270" hidden="1"/>
    <col min="14601" max="14601" width="30.28515625" style="270" hidden="1"/>
    <col min="14602" max="14602" width="9.28515625" style="270" hidden="1"/>
    <col min="14603" max="14603" width="10.28515625" style="270" hidden="1"/>
    <col min="14604" max="14849" width="11.42578125" style="270" hidden="1"/>
    <col min="14850" max="14850" width="3.5703125" style="270" hidden="1"/>
    <col min="14851" max="14851" width="20.7109375" style="270" hidden="1"/>
    <col min="14852" max="14852" width="9.140625" style="270" hidden="1"/>
    <col min="14853" max="14853" width="15.85546875" style="270" hidden="1"/>
    <col min="14854" max="14854" width="9.85546875" style="270" hidden="1"/>
    <col min="14855" max="14855" width="14.42578125" style="270" hidden="1"/>
    <col min="14856" max="14856" width="0.7109375" style="270" hidden="1"/>
    <col min="14857" max="14857" width="30.28515625" style="270" hidden="1"/>
    <col min="14858" max="14858" width="9.28515625" style="270" hidden="1"/>
    <col min="14859" max="14859" width="10.28515625" style="270" hidden="1"/>
    <col min="14860" max="15105" width="11.42578125" style="270" hidden="1"/>
    <col min="15106" max="15106" width="3.5703125" style="270" hidden="1"/>
    <col min="15107" max="15107" width="20.7109375" style="270" hidden="1"/>
    <col min="15108" max="15108" width="9.140625" style="270" hidden="1"/>
    <col min="15109" max="15109" width="15.85546875" style="270" hidden="1"/>
    <col min="15110" max="15110" width="9.85546875" style="270" hidden="1"/>
    <col min="15111" max="15111" width="14.42578125" style="270" hidden="1"/>
    <col min="15112" max="15112" width="0.7109375" style="270" hidden="1"/>
    <col min="15113" max="15113" width="30.28515625" style="270" hidden="1"/>
    <col min="15114" max="15114" width="9.28515625" style="270" hidden="1"/>
    <col min="15115" max="15115" width="10.28515625" style="270" hidden="1"/>
    <col min="15116" max="15361" width="11.42578125" style="270" hidden="1"/>
    <col min="15362" max="15362" width="3.5703125" style="270" hidden="1"/>
    <col min="15363" max="15363" width="20.7109375" style="270" hidden="1"/>
    <col min="15364" max="15364" width="9.140625" style="270" hidden="1"/>
    <col min="15365" max="15365" width="15.85546875" style="270" hidden="1"/>
    <col min="15366" max="15366" width="9.85546875" style="270" hidden="1"/>
    <col min="15367" max="15367" width="14.42578125" style="270" hidden="1"/>
    <col min="15368" max="15368" width="0.7109375" style="270" hidden="1"/>
    <col min="15369" max="15369" width="30.28515625" style="270" hidden="1"/>
    <col min="15370" max="15370" width="9.28515625" style="270" hidden="1"/>
    <col min="15371" max="15371" width="10.28515625" style="270" hidden="1"/>
    <col min="15372" max="15617" width="11.42578125" style="270" hidden="1"/>
    <col min="15618" max="15618" width="3.5703125" style="270" hidden="1"/>
    <col min="15619" max="15619" width="20.7109375" style="270" hidden="1"/>
    <col min="15620" max="15620" width="9.140625" style="270" hidden="1"/>
    <col min="15621" max="15621" width="15.85546875" style="270" hidden="1"/>
    <col min="15622" max="15622" width="9.85546875" style="270" hidden="1"/>
    <col min="15623" max="15623" width="14.42578125" style="270" hidden="1"/>
    <col min="15624" max="15624" width="0.7109375" style="270" hidden="1"/>
    <col min="15625" max="15625" width="30.28515625" style="270" hidden="1"/>
    <col min="15626" max="15626" width="9.28515625" style="270" hidden="1"/>
    <col min="15627" max="15627" width="10.28515625" style="270" hidden="1"/>
    <col min="15628" max="15873" width="11.42578125" style="270" hidden="1"/>
    <col min="15874" max="15874" width="3.5703125" style="270" hidden="1"/>
    <col min="15875" max="15875" width="20.7109375" style="270" hidden="1"/>
    <col min="15876" max="15876" width="9.140625" style="270" hidden="1"/>
    <col min="15877" max="15877" width="15.85546875" style="270" hidden="1"/>
    <col min="15878" max="15878" width="9.85546875" style="270" hidden="1"/>
    <col min="15879" max="15879" width="14.42578125" style="270" hidden="1"/>
    <col min="15880" max="15880" width="0.7109375" style="270" hidden="1"/>
    <col min="15881" max="15881" width="30.28515625" style="270" hidden="1"/>
    <col min="15882" max="15882" width="9.28515625" style="270" hidden="1"/>
    <col min="15883" max="15883" width="10.28515625" style="270" hidden="1"/>
    <col min="15884" max="16129" width="11.42578125" style="270" hidden="1"/>
    <col min="16130" max="16130" width="3.5703125" style="270" hidden="1"/>
    <col min="16131" max="16131" width="20.7109375" style="270" hidden="1"/>
    <col min="16132" max="16132" width="9.140625" style="270" hidden="1"/>
    <col min="16133" max="16133" width="15.85546875" style="270" hidden="1"/>
    <col min="16134" max="16134" width="9.85546875" style="270" hidden="1"/>
    <col min="16135" max="16135" width="14.42578125" style="270" hidden="1"/>
    <col min="16136" max="16136" width="0.7109375" style="270" hidden="1"/>
    <col min="16137" max="16137" width="30.28515625" style="270" hidden="1"/>
    <col min="16138" max="16138" width="9.28515625" style="270" hidden="1"/>
    <col min="16139" max="16139" width="10.28515625" style="270" hidden="1"/>
    <col min="16140" max="16383" width="11.42578125" style="270" hidden="1"/>
    <col min="16384" max="16384" width="0.140625" style="270" customWidth="1"/>
  </cols>
  <sheetData>
    <row r="1" spans="1:13" ht="39.6" customHeight="1">
      <c r="A1" s="368" t="s">
        <v>39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70"/>
    </row>
    <row r="2" spans="1:13" ht="26.25" customHeight="1">
      <c r="A2" s="371" t="s">
        <v>59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3" ht="26.25" customHeight="1">
      <c r="A3" s="374" t="s">
        <v>60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6"/>
    </row>
    <row r="4" spans="1:13" ht="9" customHeight="1">
      <c r="A4" s="271"/>
      <c r="M4" s="272"/>
    </row>
    <row r="5" spans="1:13">
      <c r="A5" s="377" t="s">
        <v>40</v>
      </c>
      <c r="B5" s="378"/>
      <c r="C5" s="378"/>
      <c r="D5" s="378"/>
      <c r="E5" s="379"/>
      <c r="F5" s="274"/>
      <c r="G5" s="275" t="s">
        <v>41</v>
      </c>
      <c r="H5" s="276" t="e">
        <f>'PRESUPUESTO '!#REF!</f>
        <v>#REF!</v>
      </c>
      <c r="I5" s="277" t="s">
        <v>42</v>
      </c>
      <c r="J5" s="380" t="e">
        <f>'PRESUPUESTO '!#REF!</f>
        <v>#REF!</v>
      </c>
      <c r="K5" s="380">
        <f>'PRESUPUESTO '!B18</f>
        <v>2.1</v>
      </c>
      <c r="L5" s="380"/>
      <c r="M5" s="273" t="s">
        <v>43</v>
      </c>
    </row>
    <row r="6" spans="1:13" s="269" customFormat="1" ht="43.15" customHeight="1">
      <c r="A6" s="381" t="str">
        <f>'PRESUPUESTO '!E5</f>
        <v>RECUPERACION Y CONSERVACIÓN  DE ÁREAS DE IMPORTANCIA ESTRATEGICA DE LA ZONA DE INFLUENCIA DEL COMPLEJO CENAGOSO DE CASCALOA DE MAGANGUÉ, BOLÍVAR</v>
      </c>
      <c r="B6" s="382"/>
      <c r="C6" s="382"/>
      <c r="D6" s="382"/>
      <c r="E6" s="383"/>
      <c r="F6" s="278"/>
      <c r="G6" s="384" t="e">
        <f>VLOOKUP(H5,'PRESUPUESTO '!B12:K26,2)</f>
        <v>#REF!</v>
      </c>
      <c r="H6" s="385"/>
      <c r="I6" s="386" t="e">
        <f>VLOOKUP(J5,'PRESUPUESTO '!B12:K26,5)</f>
        <v>#REF!</v>
      </c>
      <c r="J6" s="386"/>
      <c r="K6" s="386"/>
      <c r="L6" s="386"/>
      <c r="M6" s="279" t="e">
        <f>VLOOKUP(J5,'PRESUPUESTO '!B12:K26,6)</f>
        <v>#REF!</v>
      </c>
    </row>
    <row r="7" spans="1:13" ht="8.25" customHeight="1">
      <c r="A7" s="271"/>
      <c r="M7" s="272"/>
    </row>
    <row r="8" spans="1:13">
      <c r="A8" s="387" t="s">
        <v>61</v>
      </c>
      <c r="B8" s="388"/>
      <c r="C8" s="388"/>
      <c r="D8" s="388"/>
      <c r="E8" s="389"/>
      <c r="G8" s="280" t="s">
        <v>45</v>
      </c>
      <c r="H8" s="281" t="s">
        <v>43</v>
      </c>
      <c r="I8" s="281" t="s">
        <v>46</v>
      </c>
      <c r="J8" s="281" t="s">
        <v>47</v>
      </c>
      <c r="K8" s="281" t="s">
        <v>48</v>
      </c>
      <c r="L8" s="282" t="s">
        <v>49</v>
      </c>
      <c r="M8" s="283" t="s">
        <v>50</v>
      </c>
    </row>
    <row r="9" spans="1:13">
      <c r="A9" s="402"/>
      <c r="B9" s="403"/>
      <c r="C9" s="403"/>
      <c r="D9" s="403"/>
      <c r="E9" s="404"/>
      <c r="G9" s="284"/>
      <c r="H9" s="285" t="str">
        <f>IF(G9="","",$M$6)</f>
        <v/>
      </c>
      <c r="I9" s="286"/>
      <c r="J9" s="287"/>
      <c r="K9" s="288"/>
      <c r="L9" s="289"/>
      <c r="M9" s="290">
        <f>PRODUCT(I9:L9)</f>
        <v>0</v>
      </c>
    </row>
    <row r="10" spans="1:13">
      <c r="A10" s="396"/>
      <c r="B10" s="397"/>
      <c r="C10" s="397"/>
      <c r="D10" s="397"/>
      <c r="E10" s="398"/>
      <c r="G10" s="291"/>
      <c r="H10" s="292" t="str">
        <f t="shared" ref="H10:H24" si="0">IF(G10="","",$M$6)</f>
        <v/>
      </c>
      <c r="I10" s="292"/>
      <c r="J10" s="293"/>
      <c r="K10" s="293"/>
      <c r="L10" s="293"/>
      <c r="M10" s="294">
        <f t="shared" ref="M10:M23" si="1">PRODUCT(I10:L10)</f>
        <v>0</v>
      </c>
    </row>
    <row r="11" spans="1:13">
      <c r="A11" s="396"/>
      <c r="B11" s="397"/>
      <c r="C11" s="397"/>
      <c r="D11" s="397"/>
      <c r="E11" s="398"/>
      <c r="G11" s="291"/>
      <c r="H11" s="295" t="str">
        <f t="shared" si="0"/>
        <v/>
      </c>
      <c r="I11" s="295"/>
      <c r="J11" s="295"/>
      <c r="K11" s="295"/>
      <c r="L11" s="295"/>
      <c r="M11" s="294">
        <f t="shared" si="1"/>
        <v>0</v>
      </c>
    </row>
    <row r="12" spans="1:13">
      <c r="A12" s="396"/>
      <c r="B12" s="397"/>
      <c r="C12" s="397"/>
      <c r="D12" s="397"/>
      <c r="E12" s="398"/>
      <c r="G12" s="291"/>
      <c r="H12" s="295" t="str">
        <f t="shared" si="0"/>
        <v/>
      </c>
      <c r="I12" s="295"/>
      <c r="J12" s="295"/>
      <c r="K12" s="295"/>
      <c r="L12" s="295"/>
      <c r="M12" s="294">
        <f t="shared" si="1"/>
        <v>0</v>
      </c>
    </row>
    <row r="13" spans="1:13">
      <c r="A13" s="396"/>
      <c r="B13" s="397"/>
      <c r="C13" s="397"/>
      <c r="D13" s="397"/>
      <c r="E13" s="398"/>
      <c r="G13" s="291"/>
      <c r="H13" s="295" t="str">
        <f t="shared" si="0"/>
        <v/>
      </c>
      <c r="I13" s="295"/>
      <c r="J13" s="295"/>
      <c r="K13" s="295"/>
      <c r="L13" s="295"/>
      <c r="M13" s="294">
        <f t="shared" si="1"/>
        <v>0</v>
      </c>
    </row>
    <row r="14" spans="1:13">
      <c r="A14" s="396"/>
      <c r="B14" s="397"/>
      <c r="C14" s="397"/>
      <c r="D14" s="397"/>
      <c r="E14" s="398"/>
      <c r="G14" s="291"/>
      <c r="H14" s="295" t="str">
        <f t="shared" si="0"/>
        <v/>
      </c>
      <c r="I14" s="295"/>
      <c r="J14" s="295"/>
      <c r="K14" s="295"/>
      <c r="L14" s="295"/>
      <c r="M14" s="294">
        <f t="shared" si="1"/>
        <v>0</v>
      </c>
    </row>
    <row r="15" spans="1:13">
      <c r="A15" s="396"/>
      <c r="B15" s="397"/>
      <c r="C15" s="397"/>
      <c r="D15" s="397"/>
      <c r="E15" s="398"/>
      <c r="G15" s="291"/>
      <c r="H15" s="295" t="str">
        <f t="shared" si="0"/>
        <v/>
      </c>
      <c r="I15" s="295"/>
      <c r="J15" s="295"/>
      <c r="K15" s="295"/>
      <c r="L15" s="295"/>
      <c r="M15" s="294">
        <f t="shared" si="1"/>
        <v>0</v>
      </c>
    </row>
    <row r="16" spans="1:13">
      <c r="A16" s="396"/>
      <c r="B16" s="397"/>
      <c r="C16" s="397"/>
      <c r="D16" s="397"/>
      <c r="E16" s="398"/>
      <c r="G16" s="291"/>
      <c r="H16" s="295" t="str">
        <f t="shared" si="0"/>
        <v/>
      </c>
      <c r="I16" s="295"/>
      <c r="J16" s="295"/>
      <c r="K16" s="295"/>
      <c r="L16" s="295"/>
      <c r="M16" s="294">
        <f t="shared" si="1"/>
        <v>0</v>
      </c>
    </row>
    <row r="17" spans="1:13">
      <c r="A17" s="396"/>
      <c r="B17" s="397"/>
      <c r="C17" s="397"/>
      <c r="D17" s="397"/>
      <c r="E17" s="398"/>
      <c r="G17" s="291"/>
      <c r="H17" s="295" t="str">
        <f t="shared" si="0"/>
        <v/>
      </c>
      <c r="I17" s="295"/>
      <c r="J17" s="295"/>
      <c r="K17" s="295"/>
      <c r="L17" s="295"/>
      <c r="M17" s="294">
        <f t="shared" si="1"/>
        <v>0</v>
      </c>
    </row>
    <row r="18" spans="1:13">
      <c r="A18" s="396"/>
      <c r="B18" s="397"/>
      <c r="C18" s="397"/>
      <c r="D18" s="397"/>
      <c r="E18" s="398"/>
      <c r="G18" s="291"/>
      <c r="H18" s="295" t="str">
        <f t="shared" si="0"/>
        <v/>
      </c>
      <c r="I18" s="295"/>
      <c r="J18" s="295"/>
      <c r="K18" s="295"/>
      <c r="L18" s="295"/>
      <c r="M18" s="294">
        <f t="shared" si="1"/>
        <v>0</v>
      </c>
    </row>
    <row r="19" spans="1:13">
      <c r="A19" s="396"/>
      <c r="B19" s="397"/>
      <c r="C19" s="397"/>
      <c r="D19" s="397"/>
      <c r="E19" s="398"/>
      <c r="G19" s="291"/>
      <c r="H19" s="295" t="str">
        <f t="shared" si="0"/>
        <v/>
      </c>
      <c r="I19" s="295"/>
      <c r="J19" s="295"/>
      <c r="K19" s="295"/>
      <c r="L19" s="295"/>
      <c r="M19" s="294">
        <f t="shared" si="1"/>
        <v>0</v>
      </c>
    </row>
    <row r="20" spans="1:13">
      <c r="A20" s="396"/>
      <c r="B20" s="397"/>
      <c r="C20" s="397"/>
      <c r="D20" s="397"/>
      <c r="E20" s="398"/>
      <c r="G20" s="291"/>
      <c r="H20" s="295" t="str">
        <f t="shared" si="0"/>
        <v/>
      </c>
      <c r="I20" s="295"/>
      <c r="J20" s="295"/>
      <c r="K20" s="295"/>
      <c r="L20" s="295"/>
      <c r="M20" s="294">
        <f t="shared" si="1"/>
        <v>0</v>
      </c>
    </row>
    <row r="21" spans="1:13">
      <c r="A21" s="396"/>
      <c r="B21" s="397"/>
      <c r="C21" s="397"/>
      <c r="D21" s="397"/>
      <c r="E21" s="398"/>
      <c r="G21" s="291"/>
      <c r="H21" s="295" t="str">
        <f t="shared" si="0"/>
        <v/>
      </c>
      <c r="I21" s="295"/>
      <c r="J21" s="295"/>
      <c r="K21" s="295"/>
      <c r="L21" s="295"/>
      <c r="M21" s="294">
        <f t="shared" si="1"/>
        <v>0</v>
      </c>
    </row>
    <row r="22" spans="1:13">
      <c r="A22" s="396"/>
      <c r="B22" s="397"/>
      <c r="C22" s="397"/>
      <c r="D22" s="397"/>
      <c r="E22" s="398"/>
      <c r="G22" s="291"/>
      <c r="H22" s="295" t="str">
        <f t="shared" si="0"/>
        <v/>
      </c>
      <c r="I22" s="295"/>
      <c r="J22" s="295"/>
      <c r="K22" s="295"/>
      <c r="L22" s="295"/>
      <c r="M22" s="294">
        <f t="shared" si="1"/>
        <v>0</v>
      </c>
    </row>
    <row r="23" spans="1:13">
      <c r="A23" s="399"/>
      <c r="B23" s="400"/>
      <c r="C23" s="400"/>
      <c r="D23" s="400"/>
      <c r="E23" s="401"/>
      <c r="G23" s="291"/>
      <c r="H23" s="295" t="str">
        <f t="shared" si="0"/>
        <v/>
      </c>
      <c r="I23" s="295"/>
      <c r="J23" s="295"/>
      <c r="K23" s="295"/>
      <c r="L23" s="295"/>
      <c r="M23" s="294">
        <f t="shared" si="1"/>
        <v>0</v>
      </c>
    </row>
    <row r="24" spans="1:13">
      <c r="A24" s="387" t="s">
        <v>52</v>
      </c>
      <c r="B24" s="388"/>
      <c r="C24" s="388"/>
      <c r="D24" s="388"/>
      <c r="E24" s="389"/>
      <c r="G24" s="296"/>
      <c r="H24" s="297" t="str">
        <f t="shared" si="0"/>
        <v/>
      </c>
      <c r="I24" s="297"/>
      <c r="J24" s="297"/>
      <c r="K24" s="297"/>
      <c r="L24" s="297"/>
      <c r="M24" s="298"/>
    </row>
    <row r="25" spans="1:13">
      <c r="A25" s="402"/>
      <c r="B25" s="403"/>
      <c r="C25" s="403"/>
      <c r="D25" s="403"/>
      <c r="E25" s="404"/>
      <c r="G25" s="271"/>
      <c r="M25" s="272"/>
    </row>
    <row r="26" spans="1:13">
      <c r="A26" s="396"/>
      <c r="B26" s="397"/>
      <c r="C26" s="397"/>
      <c r="D26" s="397"/>
      <c r="E26" s="398"/>
      <c r="G26" s="299" t="s">
        <v>53</v>
      </c>
      <c r="H26" s="300" t="e">
        <f>M6</f>
        <v>#REF!</v>
      </c>
      <c r="I26" s="301"/>
      <c r="M26" s="302">
        <f>SUM(M9:M24)</f>
        <v>0</v>
      </c>
    </row>
    <row r="27" spans="1:13">
      <c r="A27" s="396"/>
      <c r="B27" s="397"/>
      <c r="C27" s="397"/>
      <c r="D27" s="397"/>
      <c r="E27" s="398"/>
      <c r="G27" s="271"/>
      <c r="M27" s="272"/>
    </row>
    <row r="28" spans="1:13">
      <c r="A28" s="396"/>
      <c r="B28" s="397"/>
      <c r="C28" s="397"/>
      <c r="D28" s="397"/>
      <c r="E28" s="398"/>
      <c r="G28" s="271"/>
      <c r="M28" s="272"/>
    </row>
    <row r="29" spans="1:13">
      <c r="A29" s="396"/>
      <c r="B29" s="397"/>
      <c r="C29" s="397"/>
      <c r="D29" s="397"/>
      <c r="E29" s="398"/>
      <c r="F29" s="272"/>
      <c r="G29" s="303"/>
      <c r="H29" s="304"/>
      <c r="I29" s="304"/>
      <c r="J29" s="304"/>
      <c r="K29" s="304"/>
      <c r="L29" s="304"/>
      <c r="M29" s="305"/>
    </row>
    <row r="30" spans="1:13" ht="13.9" customHeight="1">
      <c r="A30" s="396"/>
      <c r="B30" s="397"/>
      <c r="C30" s="397"/>
      <c r="D30" s="397"/>
      <c r="E30" s="398"/>
      <c r="G30" s="271" t="s">
        <v>54</v>
      </c>
      <c r="H30" s="405"/>
      <c r="I30" s="405"/>
      <c r="J30" s="405"/>
      <c r="K30" s="405"/>
      <c r="L30" s="405"/>
      <c r="M30" s="406"/>
    </row>
    <row r="31" spans="1:13">
      <c r="A31" s="396"/>
      <c r="B31" s="397"/>
      <c r="C31" s="397"/>
      <c r="D31" s="397"/>
      <c r="E31" s="398"/>
      <c r="G31" s="271"/>
      <c r="H31" s="405"/>
      <c r="I31" s="405"/>
      <c r="J31" s="405"/>
      <c r="K31" s="405"/>
      <c r="L31" s="405"/>
      <c r="M31" s="406"/>
    </row>
    <row r="32" spans="1:13">
      <c r="A32" s="396"/>
      <c r="B32" s="397"/>
      <c r="C32" s="397"/>
      <c r="D32" s="397"/>
      <c r="E32" s="398"/>
      <c r="G32" s="271"/>
      <c r="H32" s="405"/>
      <c r="I32" s="405"/>
      <c r="J32" s="405"/>
      <c r="K32" s="405"/>
      <c r="L32" s="405"/>
      <c r="M32" s="406"/>
    </row>
    <row r="33" spans="1:13">
      <c r="A33" s="396"/>
      <c r="B33" s="397"/>
      <c r="C33" s="397"/>
      <c r="D33" s="397"/>
      <c r="E33" s="398"/>
      <c r="G33" s="271" t="s">
        <v>55</v>
      </c>
      <c r="H33" s="306"/>
      <c r="I33" s="306"/>
      <c r="M33" s="272"/>
    </row>
    <row r="34" spans="1:13">
      <c r="A34" s="396"/>
      <c r="B34" s="397"/>
      <c r="C34" s="397"/>
      <c r="D34" s="397"/>
      <c r="E34" s="398"/>
      <c r="G34" s="271"/>
      <c r="H34" s="306"/>
      <c r="I34" s="306"/>
      <c r="M34" s="272"/>
    </row>
    <row r="35" spans="1:13">
      <c r="A35" s="396"/>
      <c r="B35" s="397"/>
      <c r="C35" s="397"/>
      <c r="D35" s="397"/>
      <c r="E35" s="398"/>
      <c r="G35" s="307" t="s">
        <v>56</v>
      </c>
      <c r="H35" s="308"/>
      <c r="I35" s="308"/>
      <c r="J35" s="308"/>
      <c r="K35" s="308"/>
      <c r="L35" s="308"/>
      <c r="M35" s="309"/>
    </row>
    <row r="36" spans="1:13">
      <c r="A36" s="396"/>
      <c r="B36" s="397"/>
      <c r="C36" s="397"/>
      <c r="D36" s="397"/>
      <c r="E36" s="398"/>
      <c r="F36" s="272"/>
      <c r="G36" s="303"/>
      <c r="H36" s="304"/>
      <c r="I36" s="304"/>
      <c r="J36" s="304"/>
      <c r="K36" s="304"/>
      <c r="L36" s="304"/>
      <c r="M36" s="305"/>
    </row>
    <row r="37" spans="1:13">
      <c r="A37" s="396"/>
      <c r="B37" s="397"/>
      <c r="C37" s="397"/>
      <c r="D37" s="397"/>
      <c r="E37" s="398"/>
      <c r="G37" s="271"/>
      <c r="M37" s="272"/>
    </row>
    <row r="38" spans="1:13">
      <c r="A38" s="396"/>
      <c r="B38" s="397"/>
      <c r="C38" s="397"/>
      <c r="D38" s="397"/>
      <c r="E38" s="398"/>
      <c r="G38" s="271"/>
      <c r="M38" s="272"/>
    </row>
    <row r="39" spans="1:13">
      <c r="A39" s="396"/>
      <c r="B39" s="397"/>
      <c r="C39" s="397"/>
      <c r="D39" s="397"/>
      <c r="E39" s="398"/>
      <c r="G39" s="271"/>
      <c r="M39" s="272"/>
    </row>
    <row r="40" spans="1:13">
      <c r="A40" s="396"/>
      <c r="B40" s="397"/>
      <c r="C40" s="397"/>
      <c r="D40" s="397"/>
      <c r="E40" s="398"/>
      <c r="G40" s="390">
        <f>'PRESUPUESTO '!B42</f>
        <v>0</v>
      </c>
      <c r="H40" s="391"/>
      <c r="I40" s="391"/>
      <c r="J40" s="391"/>
      <c r="K40" s="391"/>
      <c r="L40" s="391"/>
      <c r="M40" s="392"/>
    </row>
    <row r="41" spans="1:13">
      <c r="A41" s="407"/>
      <c r="B41" s="408"/>
      <c r="C41" s="408"/>
      <c r="D41" s="408"/>
      <c r="E41" s="409"/>
      <c r="G41" s="393">
        <f>'PRESUPUESTO '!B43</f>
        <v>0</v>
      </c>
      <c r="H41" s="394"/>
      <c r="I41" s="394"/>
      <c r="J41" s="394"/>
      <c r="K41" s="394"/>
      <c r="L41" s="394"/>
      <c r="M41" s="395"/>
    </row>
    <row r="42" spans="1:13">
      <c r="A42" s="407"/>
      <c r="B42" s="408"/>
      <c r="C42" s="408"/>
      <c r="D42" s="408"/>
      <c r="E42" s="409"/>
      <c r="G42" s="393">
        <f>'PRESUPUESTO '!B44</f>
        <v>0</v>
      </c>
      <c r="H42" s="394"/>
      <c r="I42" s="394"/>
      <c r="J42" s="394"/>
      <c r="K42" s="394"/>
      <c r="L42" s="394"/>
      <c r="M42" s="395"/>
    </row>
    <row r="43" spans="1:13">
      <c r="A43" s="410"/>
      <c r="B43" s="411"/>
      <c r="C43" s="411"/>
      <c r="D43" s="411"/>
      <c r="E43" s="412"/>
      <c r="G43" s="307"/>
      <c r="H43" s="308"/>
      <c r="I43" s="308"/>
      <c r="J43" s="308"/>
      <c r="K43" s="308"/>
      <c r="L43" s="308"/>
      <c r="M43" s="309"/>
    </row>
    <row r="44" spans="1:13">
      <c r="A44" s="310"/>
      <c r="B44" s="311"/>
      <c r="C44" s="311"/>
      <c r="D44" s="311"/>
      <c r="E44" s="312"/>
      <c r="F44" s="308"/>
      <c r="G44" s="307"/>
      <c r="H44" s="308"/>
      <c r="I44" s="308"/>
      <c r="J44" s="308"/>
      <c r="K44" s="308"/>
      <c r="L44" s="308"/>
      <c r="M44" s="309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E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40"/>
  <dimension ref="B1:H36"/>
  <sheetViews>
    <sheetView topLeftCell="A5" zoomScale="80" zoomScaleNormal="80" workbookViewId="0">
      <selection activeCell="E5" sqref="E5"/>
    </sheetView>
  </sheetViews>
  <sheetFormatPr baseColWidth="10" defaultColWidth="11.5703125" defaultRowHeight="12.75"/>
  <cols>
    <col min="1" max="1" width="4.5703125" style="128" customWidth="1"/>
    <col min="2" max="2" width="29.140625" style="128" customWidth="1"/>
    <col min="3" max="3" width="35.140625" style="128" customWidth="1"/>
    <col min="4" max="4" width="15.7109375" style="128" customWidth="1"/>
    <col min="5" max="5" width="24.7109375" style="128" customWidth="1"/>
    <col min="6" max="6" width="10.42578125" style="128" customWidth="1"/>
    <col min="7" max="7" width="11.5703125" style="128"/>
    <col min="8" max="8" width="13.85546875" style="128" customWidth="1"/>
    <col min="9" max="16384" width="11.5703125" style="128"/>
  </cols>
  <sheetData>
    <row r="1" spans="2:8" ht="7.15" customHeight="1"/>
    <row r="2" spans="2:8" ht="12.75" customHeight="1">
      <c r="B2" s="413" t="s">
        <v>70</v>
      </c>
      <c r="C2" s="414"/>
      <c r="D2" s="414"/>
      <c r="E2" s="414"/>
      <c r="F2" s="415"/>
    </row>
    <row r="3" spans="2:8" ht="66" customHeight="1">
      <c r="B3" s="416" t="str">
        <f>CONCATENATE("PROYECTO: ",'PRESUPUESTO '!E5)</f>
        <v>PROYECTO: RECUPERACION Y CONSERVACIÓN  DE ÁREAS DE IMPORTANCIA ESTRATEGICA DE LA ZONA DE INFLUENCIA DEL COMPLEJO CENAGOSO DE CASCALOA DE MAGANGUÉ, BOLÍVAR</v>
      </c>
      <c r="C3" s="417"/>
      <c r="D3" s="417"/>
      <c r="E3" s="417"/>
      <c r="F3" s="418"/>
    </row>
    <row r="5" spans="2:8" ht="15.75">
      <c r="B5" s="419" t="s">
        <v>71</v>
      </c>
      <c r="C5" s="419"/>
      <c r="D5" s="246">
        <v>1750905</v>
      </c>
      <c r="F5" s="247"/>
      <c r="G5" s="248"/>
    </row>
    <row r="6" spans="2:8">
      <c r="B6" s="249"/>
      <c r="C6" s="420" t="s">
        <v>72</v>
      </c>
      <c r="D6" s="420"/>
      <c r="E6" s="420" t="s">
        <v>73</v>
      </c>
      <c r="F6" s="420"/>
    </row>
    <row r="7" spans="2:8">
      <c r="B7" s="421" t="s">
        <v>74</v>
      </c>
      <c r="C7" s="421"/>
      <c r="D7" s="421"/>
      <c r="E7" s="421"/>
      <c r="F7" s="421"/>
    </row>
    <row r="8" spans="2:8">
      <c r="B8" s="250" t="s">
        <v>75</v>
      </c>
      <c r="C8" s="250" t="s">
        <v>76</v>
      </c>
      <c r="D8" s="250" t="s">
        <v>77</v>
      </c>
      <c r="E8" s="250" t="s">
        <v>76</v>
      </c>
      <c r="F8" s="250" t="s">
        <v>77</v>
      </c>
    </row>
    <row r="9" spans="2:8">
      <c r="B9" s="251" t="s">
        <v>78</v>
      </c>
      <c r="C9" s="251" t="s">
        <v>79</v>
      </c>
      <c r="D9" s="252">
        <v>1</v>
      </c>
      <c r="E9" s="251" t="s">
        <v>79</v>
      </c>
      <c r="F9" s="252">
        <v>1</v>
      </c>
    </row>
    <row r="10" spans="2:8">
      <c r="B10" s="251" t="s">
        <v>80</v>
      </c>
      <c r="C10" s="251" t="s">
        <v>81</v>
      </c>
      <c r="D10" s="253">
        <v>0.121</v>
      </c>
      <c r="E10" s="251" t="s">
        <v>81</v>
      </c>
      <c r="F10" s="253"/>
      <c r="H10" s="219"/>
    </row>
    <row r="11" spans="2:8">
      <c r="B11" s="254" t="s">
        <v>82</v>
      </c>
      <c r="C11" s="255"/>
      <c r="D11" s="253">
        <v>5.1499999999999997E-2</v>
      </c>
      <c r="E11" s="255"/>
      <c r="F11" s="253">
        <v>5.1499999999999997E-2</v>
      </c>
    </row>
    <row r="12" spans="2:8">
      <c r="B12" s="251" t="s">
        <v>83</v>
      </c>
      <c r="C12" s="251"/>
      <c r="D12" s="253">
        <v>0.13780000000000001</v>
      </c>
      <c r="E12" s="251"/>
      <c r="F12" s="253">
        <v>0.13780000000000001</v>
      </c>
    </row>
    <row r="13" spans="2:8" ht="15">
      <c r="B13" s="256"/>
      <c r="C13" s="256"/>
      <c r="D13" s="257"/>
    </row>
    <row r="14" spans="2:8">
      <c r="B14" s="421" t="s">
        <v>84</v>
      </c>
      <c r="C14" s="421"/>
      <c r="D14" s="421"/>
      <c r="E14" s="421"/>
      <c r="F14" s="421"/>
    </row>
    <row r="15" spans="2:8">
      <c r="B15" s="250" t="s">
        <v>75</v>
      </c>
      <c r="C15" s="250" t="s">
        <v>76</v>
      </c>
      <c r="D15" s="250" t="s">
        <v>77</v>
      </c>
      <c r="E15" s="250" t="s">
        <v>76</v>
      </c>
      <c r="F15" s="250" t="s">
        <v>77</v>
      </c>
    </row>
    <row r="16" spans="2:8">
      <c r="B16" s="251" t="s">
        <v>85</v>
      </c>
      <c r="C16" s="251" t="s">
        <v>86</v>
      </c>
      <c r="D16" s="253">
        <v>4.1700000000000001E-2</v>
      </c>
      <c r="E16" s="251" t="s">
        <v>86</v>
      </c>
      <c r="F16" s="253">
        <v>4.1700000000000001E-2</v>
      </c>
    </row>
    <row r="17" spans="2:6">
      <c r="B17" s="251" t="s">
        <v>87</v>
      </c>
      <c r="C17" s="258" t="s">
        <v>88</v>
      </c>
      <c r="D17" s="259">
        <v>0.12</v>
      </c>
      <c r="E17" s="258" t="s">
        <v>88</v>
      </c>
      <c r="F17" s="259">
        <v>0.12</v>
      </c>
    </row>
    <row r="18" spans="2:6">
      <c r="B18" s="251" t="s">
        <v>89</v>
      </c>
      <c r="C18" s="260" t="s">
        <v>90</v>
      </c>
      <c r="D18" s="261">
        <v>8.5000000000000006E-2</v>
      </c>
      <c r="E18" s="260" t="s">
        <v>90</v>
      </c>
      <c r="F18" s="261">
        <v>8.5000000000000006E-2</v>
      </c>
    </row>
    <row r="19" spans="2:6">
      <c r="B19" s="254" t="s">
        <v>91</v>
      </c>
      <c r="C19" s="260" t="s">
        <v>92</v>
      </c>
      <c r="D19" s="253">
        <v>2.9600000000000001E-2</v>
      </c>
      <c r="E19" s="260" t="s">
        <v>92</v>
      </c>
      <c r="F19" s="253">
        <v>2.9600000000000001E-2</v>
      </c>
    </row>
    <row r="20" spans="2:6">
      <c r="B20" s="251" t="s">
        <v>93</v>
      </c>
      <c r="C20" s="255" t="s">
        <v>94</v>
      </c>
      <c r="D20" s="259">
        <v>0.08</v>
      </c>
      <c r="E20" s="255" t="s">
        <v>94</v>
      </c>
      <c r="F20" s="259">
        <v>0.08</v>
      </c>
    </row>
    <row r="21" spans="2:6">
      <c r="B21" s="254" t="s">
        <v>95</v>
      </c>
      <c r="C21" s="255"/>
      <c r="D21" s="262">
        <v>1.0999999999999999E-2</v>
      </c>
      <c r="E21" s="255"/>
      <c r="F21" s="262">
        <v>1.0999999999999999E-2</v>
      </c>
    </row>
    <row r="22" spans="2:6">
      <c r="B22" s="254" t="s">
        <v>96</v>
      </c>
      <c r="C22" s="255" t="s">
        <v>97</v>
      </c>
      <c r="D22" s="263">
        <v>2.5000000000000001E-4</v>
      </c>
      <c r="E22" s="255" t="s">
        <v>97</v>
      </c>
      <c r="F22" s="263">
        <v>2.5000000000000001E-4</v>
      </c>
    </row>
    <row r="23" spans="2:6">
      <c r="B23" s="264"/>
      <c r="C23" s="265"/>
      <c r="D23" s="266"/>
    </row>
    <row r="24" spans="2:6">
      <c r="B24" s="421" t="s">
        <v>98</v>
      </c>
      <c r="C24" s="421"/>
      <c r="D24" s="421"/>
      <c r="E24" s="421"/>
      <c r="F24" s="421"/>
    </row>
    <row r="25" spans="2:6">
      <c r="B25" s="250" t="s">
        <v>75</v>
      </c>
      <c r="C25" s="250" t="s">
        <v>76</v>
      </c>
      <c r="D25" s="250" t="s">
        <v>77</v>
      </c>
      <c r="E25" s="250" t="s">
        <v>76</v>
      </c>
      <c r="F25" s="250" t="s">
        <v>77</v>
      </c>
    </row>
    <row r="26" spans="2:6">
      <c r="B26" s="251" t="s">
        <v>99</v>
      </c>
      <c r="C26" s="251" t="s">
        <v>100</v>
      </c>
      <c r="D26" s="253">
        <v>8.3299999999999999E-2</v>
      </c>
      <c r="E26" s="251" t="s">
        <v>100</v>
      </c>
      <c r="F26" s="253">
        <v>8.3299999999999999E-2</v>
      </c>
    </row>
    <row r="27" spans="2:6">
      <c r="B27" s="251" t="s">
        <v>101</v>
      </c>
      <c r="C27" s="251" t="s">
        <v>100</v>
      </c>
      <c r="D27" s="253">
        <v>8.3299999999999999E-2</v>
      </c>
      <c r="E27" s="251" t="s">
        <v>100</v>
      </c>
      <c r="F27" s="253">
        <v>8.3299999999999999E-2</v>
      </c>
    </row>
    <row r="28" spans="2:6">
      <c r="B28" s="251" t="s">
        <v>102</v>
      </c>
      <c r="C28" s="251" t="s">
        <v>103</v>
      </c>
      <c r="D28" s="259">
        <v>0.01</v>
      </c>
      <c r="E28" s="251" t="s">
        <v>103</v>
      </c>
      <c r="F28" s="259">
        <v>0.01</v>
      </c>
    </row>
    <row r="29" spans="2:6" ht="15">
      <c r="B29" s="256"/>
      <c r="C29" s="256"/>
      <c r="D29" s="267"/>
    </row>
    <row r="30" spans="2:6" ht="15">
      <c r="B30" s="422" t="s">
        <v>104</v>
      </c>
      <c r="C30" s="422"/>
      <c r="D30" s="268">
        <f>D10+D11+D12+D16+D17+D18+D19+D20+D21+D22+D26+D27+D28</f>
        <v>0.85445000000000004</v>
      </c>
      <c r="F30" s="268">
        <f>F10+F11+F12+F16+F17+F18+F19+F20+F21+F22+F26+F27+F28</f>
        <v>0.73345000000000005</v>
      </c>
    </row>
    <row r="33" spans="2:2" ht="15">
      <c r="B33" s="72"/>
    </row>
    <row r="34" spans="2:2">
      <c r="B34" s="197"/>
    </row>
    <row r="35" spans="2:2">
      <c r="B35" s="208"/>
    </row>
    <row r="36" spans="2:2">
      <c r="B36" s="208"/>
    </row>
  </sheetData>
  <mergeCells count="9">
    <mergeCell ref="B7:F7"/>
    <mergeCell ref="B14:F14"/>
    <mergeCell ref="B24:F24"/>
    <mergeCell ref="B30:C30"/>
    <mergeCell ref="B2:F2"/>
    <mergeCell ref="B3:F3"/>
    <mergeCell ref="B5:C5"/>
    <mergeCell ref="C6:D6"/>
    <mergeCell ref="E6:F6"/>
  </mergeCells>
  <pageMargins left="0.90551181102362199" right="0.196850393700787" top="0.39370078740157499" bottom="0.86614173228346403" header="0.39370078740157499" footer="0.70866141732283505"/>
  <pageSetup scale="99" orientation="landscape"/>
  <headerFooter>
    <oddFooter>&amp;R
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41">
    <pageSetUpPr fitToPage="1"/>
  </sheetPr>
  <dimension ref="B1:F48"/>
  <sheetViews>
    <sheetView tabSelected="1" topLeftCell="A23" workbookViewId="0">
      <selection activeCell="C46" sqref="C46"/>
    </sheetView>
  </sheetViews>
  <sheetFormatPr baseColWidth="10" defaultColWidth="11.5703125" defaultRowHeight="12.75"/>
  <cols>
    <col min="1" max="1" width="2" style="128" customWidth="1"/>
    <col min="2" max="2" width="4.5703125" style="128" customWidth="1"/>
    <col min="3" max="3" width="42.140625" style="128" customWidth="1"/>
    <col min="4" max="4" width="10.7109375" style="128" customWidth="1"/>
    <col min="5" max="5" width="18.28515625" style="128" customWidth="1"/>
    <col min="6" max="6" width="12" style="128" customWidth="1"/>
    <col min="7" max="7" width="19.28515625" style="128" customWidth="1"/>
    <col min="8" max="8" width="11.85546875" style="128" customWidth="1"/>
    <col min="9" max="16384" width="11.5703125" style="128"/>
  </cols>
  <sheetData>
    <row r="1" spans="2:6" ht="6.6" customHeight="1"/>
    <row r="2" spans="2:6" ht="27" customHeight="1">
      <c r="B2" s="434" t="str">
        <f>CONCATENATE("PROYECTO: ",'PRESUPUESTO '!E5)</f>
        <v>PROYECTO: RECUPERACION Y CONSERVACIÓN  DE ÁREAS DE IMPORTANCIA ESTRATEGICA DE LA ZONA DE INFLUENCIA DEL COMPLEJO CENAGOSO DE CASCALOA DE MAGANGUÉ, BOLÍVAR</v>
      </c>
      <c r="C2" s="435"/>
      <c r="D2" s="435"/>
      <c r="E2" s="435"/>
      <c r="F2" s="436"/>
    </row>
    <row r="3" spans="2:6" ht="22.15" customHeight="1">
      <c r="B3" s="437"/>
      <c r="C3" s="438"/>
      <c r="D3" s="438"/>
      <c r="E3" s="438"/>
      <c r="F3" s="439"/>
    </row>
    <row r="4" spans="2:6" ht="22.15" customHeight="1">
      <c r="B4" s="440"/>
      <c r="C4" s="441"/>
      <c r="D4" s="441"/>
      <c r="E4" s="441"/>
      <c r="F4" s="442"/>
    </row>
    <row r="5" spans="2:6" ht="15.75">
      <c r="B5" s="423" t="s">
        <v>105</v>
      </c>
      <c r="C5" s="424"/>
      <c r="D5" s="424"/>
      <c r="E5" s="424"/>
      <c r="F5" s="425"/>
    </row>
    <row r="6" spans="2:6" ht="6.6" customHeight="1">
      <c r="B6" s="175"/>
      <c r="C6" s="175"/>
      <c r="D6" s="175"/>
    </row>
    <row r="7" spans="2:6">
      <c r="B7" s="426" t="s">
        <v>106</v>
      </c>
      <c r="C7" s="427"/>
      <c r="D7" s="428"/>
      <c r="E7" s="429">
        <f>'PRESUPUESTO '!J36</f>
        <v>28241199099.827995</v>
      </c>
      <c r="F7" s="430"/>
    </row>
    <row r="8" spans="2:6" ht="7.15" customHeight="1"/>
    <row r="9" spans="2:6">
      <c r="B9" s="230" t="s">
        <v>107</v>
      </c>
      <c r="C9" s="230" t="s">
        <v>108</v>
      </c>
      <c r="D9" s="230" t="s">
        <v>109</v>
      </c>
      <c r="E9" s="230" t="s">
        <v>110</v>
      </c>
      <c r="F9" s="230" t="s">
        <v>111</v>
      </c>
    </row>
    <row r="10" spans="2:6" ht="6" customHeight="1">
      <c r="B10" s="231"/>
      <c r="C10" s="232"/>
      <c r="D10" s="232"/>
      <c r="E10" s="232"/>
      <c r="F10" s="232"/>
    </row>
    <row r="11" spans="2:6">
      <c r="B11" s="233">
        <v>1</v>
      </c>
      <c r="C11" s="431" t="s">
        <v>112</v>
      </c>
      <c r="D11" s="432"/>
      <c r="E11" s="432"/>
      <c r="F11" s="433"/>
    </row>
    <row r="12" spans="2:6">
      <c r="B12" s="234" t="s">
        <v>113</v>
      </c>
      <c r="C12" s="235" t="s">
        <v>114</v>
      </c>
      <c r="D12" s="236">
        <v>2.8000000000000001E-2</v>
      </c>
      <c r="E12" s="237">
        <f>D12*$E$7</f>
        <v>790753574.7951839</v>
      </c>
      <c r="F12" s="236">
        <f>D12</f>
        <v>2.8000000000000001E-2</v>
      </c>
    </row>
    <row r="13" spans="2:6">
      <c r="B13" s="234" t="s">
        <v>115</v>
      </c>
      <c r="C13" s="235" t="s">
        <v>116</v>
      </c>
      <c r="D13" s="236">
        <v>8.5000000000000006E-3</v>
      </c>
      <c r="E13" s="237">
        <f t="shared" ref="E13:E30" si="0">D13*$E$7</f>
        <v>240050192.34853798</v>
      </c>
      <c r="F13" s="236">
        <f t="shared" ref="F13:F30" si="1">D13</f>
        <v>8.5000000000000006E-3</v>
      </c>
    </row>
    <row r="14" spans="2:6">
      <c r="B14" s="234" t="s">
        <v>117</v>
      </c>
      <c r="C14" s="235" t="s">
        <v>118</v>
      </c>
      <c r="D14" s="236">
        <v>7.4999999999999997E-3</v>
      </c>
      <c r="E14" s="237">
        <f t="shared" si="0"/>
        <v>211808993.24870995</v>
      </c>
      <c r="F14" s="236">
        <f t="shared" si="1"/>
        <v>7.4999999999999997E-3</v>
      </c>
    </row>
    <row r="15" spans="2:6">
      <c r="B15" s="234" t="s">
        <v>119</v>
      </c>
      <c r="C15" s="235" t="s">
        <v>120</v>
      </c>
      <c r="D15" s="236">
        <v>5.0000000000000001E-3</v>
      </c>
      <c r="E15" s="237">
        <f t="shared" si="0"/>
        <v>141205995.49913996</v>
      </c>
      <c r="F15" s="236">
        <f t="shared" si="1"/>
        <v>5.0000000000000001E-3</v>
      </c>
    </row>
    <row r="16" spans="2:6">
      <c r="B16" s="234" t="s">
        <v>121</v>
      </c>
      <c r="C16" s="235" t="s">
        <v>122</v>
      </c>
      <c r="D16" s="236">
        <v>1.5E-3</v>
      </c>
      <c r="E16" s="237">
        <f t="shared" si="0"/>
        <v>42361798.649741992</v>
      </c>
      <c r="F16" s="236">
        <f t="shared" si="1"/>
        <v>1.5E-3</v>
      </c>
    </row>
    <row r="17" spans="2:6">
      <c r="B17" s="234" t="s">
        <v>123</v>
      </c>
      <c r="C17" s="235" t="s">
        <v>124</v>
      </c>
      <c r="D17" s="236">
        <v>1.5E-3</v>
      </c>
      <c r="E17" s="237">
        <f t="shared" si="0"/>
        <v>42361798.649741992</v>
      </c>
      <c r="F17" s="236">
        <f t="shared" si="1"/>
        <v>1.5E-3</v>
      </c>
    </row>
    <row r="18" spans="2:6">
      <c r="B18" s="234" t="s">
        <v>125</v>
      </c>
      <c r="C18" s="235" t="s">
        <v>126</v>
      </c>
      <c r="D18" s="236">
        <v>5.0000000000000001E-3</v>
      </c>
      <c r="E18" s="237">
        <f t="shared" si="0"/>
        <v>141205995.49913996</v>
      </c>
      <c r="F18" s="236">
        <f t="shared" si="1"/>
        <v>5.0000000000000001E-3</v>
      </c>
    </row>
    <row r="19" spans="2:6">
      <c r="B19" s="234" t="s">
        <v>127</v>
      </c>
      <c r="C19" s="235" t="s">
        <v>128</v>
      </c>
      <c r="D19" s="236">
        <v>3.0000000000000001E-3</v>
      </c>
      <c r="E19" s="237">
        <f t="shared" si="0"/>
        <v>84723597.299483985</v>
      </c>
      <c r="F19" s="236">
        <f t="shared" si="1"/>
        <v>3.0000000000000001E-3</v>
      </c>
    </row>
    <row r="20" spans="2:6">
      <c r="B20" s="234" t="s">
        <v>129</v>
      </c>
      <c r="C20" s="235" t="s">
        <v>130</v>
      </c>
      <c r="D20" s="236">
        <v>4.0000000000000001E-3</v>
      </c>
      <c r="E20" s="237">
        <f t="shared" si="0"/>
        <v>112964796.39931199</v>
      </c>
      <c r="F20" s="236">
        <f t="shared" si="1"/>
        <v>4.0000000000000001E-3</v>
      </c>
    </row>
    <row r="21" spans="2:6">
      <c r="B21" s="234" t="s">
        <v>131</v>
      </c>
      <c r="C21" s="235" t="s">
        <v>132</v>
      </c>
      <c r="D21" s="236">
        <v>1E-3</v>
      </c>
      <c r="E21" s="237">
        <f t="shared" si="0"/>
        <v>28241199.099827997</v>
      </c>
      <c r="F21" s="236">
        <f t="shared" si="1"/>
        <v>1E-3</v>
      </c>
    </row>
    <row r="22" spans="2:6">
      <c r="B22" s="234" t="s">
        <v>133</v>
      </c>
      <c r="C22" s="235" t="s">
        <v>134</v>
      </c>
      <c r="D22" s="236">
        <v>5.0000000000000001E-3</v>
      </c>
      <c r="E22" s="237">
        <f t="shared" si="0"/>
        <v>141205995.49913996</v>
      </c>
      <c r="F22" s="236">
        <f t="shared" si="1"/>
        <v>5.0000000000000001E-3</v>
      </c>
    </row>
    <row r="23" spans="2:6">
      <c r="B23" s="234" t="s">
        <v>135</v>
      </c>
      <c r="C23" s="235" t="s">
        <v>136</v>
      </c>
      <c r="D23" s="236">
        <v>5.0000000000000001E-3</v>
      </c>
      <c r="E23" s="237">
        <f t="shared" si="0"/>
        <v>141205995.49913996</v>
      </c>
      <c r="F23" s="236">
        <f t="shared" si="1"/>
        <v>5.0000000000000001E-3</v>
      </c>
    </row>
    <row r="24" spans="2:6">
      <c r="B24" s="234" t="s">
        <v>137</v>
      </c>
      <c r="C24" s="235" t="s">
        <v>138</v>
      </c>
      <c r="D24" s="236">
        <v>0.02</v>
      </c>
      <c r="E24" s="237">
        <f t="shared" si="0"/>
        <v>564823981.99655986</v>
      </c>
      <c r="F24" s="236">
        <f t="shared" si="1"/>
        <v>0.02</v>
      </c>
    </row>
    <row r="25" spans="2:6">
      <c r="B25" s="234" t="s">
        <v>139</v>
      </c>
      <c r="C25" s="235" t="s">
        <v>140</v>
      </c>
      <c r="D25" s="236">
        <v>0.01</v>
      </c>
      <c r="E25" s="237">
        <f t="shared" si="0"/>
        <v>282411990.99827993</v>
      </c>
      <c r="F25" s="236">
        <v>0.01</v>
      </c>
    </row>
    <row r="26" spans="2:6">
      <c r="B26" s="234" t="s">
        <v>141</v>
      </c>
      <c r="C26" s="235" t="s">
        <v>142</v>
      </c>
      <c r="D26" s="236">
        <v>0.02</v>
      </c>
      <c r="E26" s="237">
        <f t="shared" si="0"/>
        <v>564823981.99655986</v>
      </c>
      <c r="F26" s="236">
        <f t="shared" si="1"/>
        <v>0.02</v>
      </c>
    </row>
    <row r="27" spans="2:6">
      <c r="B27" s="234" t="s">
        <v>143</v>
      </c>
      <c r="C27" s="235" t="s">
        <v>144</v>
      </c>
      <c r="D27" s="236">
        <v>0.02</v>
      </c>
      <c r="E27" s="237">
        <f t="shared" si="0"/>
        <v>564823981.99655986</v>
      </c>
      <c r="F27" s="236">
        <f t="shared" si="1"/>
        <v>0.02</v>
      </c>
    </row>
    <row r="28" spans="2:6">
      <c r="B28" s="234" t="s">
        <v>145</v>
      </c>
      <c r="C28" s="235" t="s">
        <v>146</v>
      </c>
      <c r="D28" s="236">
        <v>0.05</v>
      </c>
      <c r="E28" s="237">
        <f t="shared" si="0"/>
        <v>1412059954.9913998</v>
      </c>
      <c r="F28" s="236">
        <f t="shared" si="1"/>
        <v>0.05</v>
      </c>
    </row>
    <row r="29" spans="2:6">
      <c r="B29" s="234" t="s">
        <v>147</v>
      </c>
      <c r="C29" s="235" t="s">
        <v>148</v>
      </c>
      <c r="D29" s="236">
        <v>0.02</v>
      </c>
      <c r="E29" s="237">
        <f t="shared" si="0"/>
        <v>564823981.99655986</v>
      </c>
      <c r="F29" s="236">
        <f t="shared" si="1"/>
        <v>0.02</v>
      </c>
    </row>
    <row r="30" spans="2:6">
      <c r="B30" s="234" t="s">
        <v>149</v>
      </c>
      <c r="C30" s="235" t="s">
        <v>150</v>
      </c>
      <c r="D30" s="236">
        <v>5.0000000000000001E-3</v>
      </c>
      <c r="E30" s="237">
        <f t="shared" si="0"/>
        <v>141205995.49913996</v>
      </c>
      <c r="F30" s="236">
        <f t="shared" si="1"/>
        <v>5.0000000000000001E-3</v>
      </c>
    </row>
    <row r="31" spans="2:6">
      <c r="B31" s="233"/>
      <c r="C31" s="238" t="s">
        <v>151</v>
      </c>
      <c r="D31" s="239">
        <f>SUM(D12:D30)</f>
        <v>0.22</v>
      </c>
      <c r="E31" s="240">
        <f>SUM(E12:E30)</f>
        <v>6213063801.9621592</v>
      </c>
      <c r="F31" s="239">
        <f>SUM(F12:F30)</f>
        <v>0.22</v>
      </c>
    </row>
    <row r="32" spans="2:6">
      <c r="B32" s="232"/>
      <c r="C32" s="232"/>
      <c r="D32" s="232"/>
      <c r="E32" s="232"/>
      <c r="F32" s="232"/>
    </row>
    <row r="33" spans="2:6">
      <c r="B33" s="233">
        <v>2</v>
      </c>
      <c r="C33" s="431" t="s">
        <v>36</v>
      </c>
      <c r="D33" s="432"/>
      <c r="E33" s="432"/>
      <c r="F33" s="433"/>
    </row>
    <row r="34" spans="2:6">
      <c r="B34" s="234" t="s">
        <v>152</v>
      </c>
      <c r="C34" s="235" t="s">
        <v>153</v>
      </c>
      <c r="D34" s="236">
        <v>0.03</v>
      </c>
      <c r="E34" s="237">
        <f>D34*E7</f>
        <v>847235972.99483979</v>
      </c>
      <c r="F34" s="236">
        <f>D34</f>
        <v>0.03</v>
      </c>
    </row>
    <row r="35" spans="2:6">
      <c r="B35" s="233"/>
      <c r="C35" s="238" t="s">
        <v>154</v>
      </c>
      <c r="D35" s="239">
        <f>SUM(D34)</f>
        <v>0.03</v>
      </c>
      <c r="E35" s="240">
        <f>SUM(E34)</f>
        <v>847235972.99483979</v>
      </c>
      <c r="F35" s="239">
        <f>SUM(F34)</f>
        <v>0.03</v>
      </c>
    </row>
    <row r="36" spans="2:6">
      <c r="B36" s="232"/>
      <c r="C36" s="232"/>
      <c r="D36" s="232"/>
      <c r="E36" s="232"/>
      <c r="F36" s="232"/>
    </row>
    <row r="37" spans="2:6">
      <c r="B37" s="241">
        <v>3</v>
      </c>
      <c r="C37" s="431" t="s">
        <v>37</v>
      </c>
      <c r="D37" s="432"/>
      <c r="E37" s="432"/>
      <c r="F37" s="433"/>
    </row>
    <row r="38" spans="2:6">
      <c r="B38" s="234" t="s">
        <v>155</v>
      </c>
      <c r="C38" s="235" t="s">
        <v>156</v>
      </c>
      <c r="D38" s="236">
        <v>0.05</v>
      </c>
      <c r="E38" s="237">
        <f>D38*E7</f>
        <v>1412059954.9913998</v>
      </c>
      <c r="F38" s="236">
        <f>D38</f>
        <v>0.05</v>
      </c>
    </row>
    <row r="39" spans="2:6">
      <c r="B39" s="233"/>
      <c r="C39" s="238" t="s">
        <v>157</v>
      </c>
      <c r="D39" s="239">
        <f>SUM(D38)</f>
        <v>0.05</v>
      </c>
      <c r="E39" s="240">
        <f>SUM(E38)</f>
        <v>1412059954.9913998</v>
      </c>
      <c r="F39" s="239">
        <f>SUM(F38)</f>
        <v>0.05</v>
      </c>
    </row>
    <row r="40" spans="2:6">
      <c r="B40" s="232"/>
      <c r="C40" s="232"/>
      <c r="D40" s="232"/>
      <c r="E40" s="232"/>
      <c r="F40" s="232"/>
    </row>
    <row r="41" spans="2:6">
      <c r="B41" s="242"/>
      <c r="C41" s="243" t="s">
        <v>158</v>
      </c>
      <c r="D41" s="244">
        <f>D39+D35+D31</f>
        <v>0.3</v>
      </c>
      <c r="E41" s="245">
        <f>E39+E35+E31</f>
        <v>8472359729.9483986</v>
      </c>
      <c r="F41" s="244">
        <f>F39+F35+F31</f>
        <v>0.3</v>
      </c>
    </row>
    <row r="42" spans="2:6">
      <c r="B42" s="232"/>
      <c r="C42" s="232"/>
      <c r="D42" s="232"/>
      <c r="E42" s="232"/>
      <c r="F42" s="232"/>
    </row>
    <row r="43" spans="2:6">
      <c r="B43" s="232"/>
      <c r="C43" s="232"/>
      <c r="D43" s="232"/>
      <c r="E43" s="232"/>
      <c r="F43" s="232"/>
    </row>
    <row r="46" spans="2:6" ht="15">
      <c r="C46" s="72"/>
    </row>
    <row r="47" spans="2:6">
      <c r="C47" s="197"/>
    </row>
    <row r="48" spans="2:6">
      <c r="C48" s="208"/>
    </row>
  </sheetData>
  <mergeCells count="7">
    <mergeCell ref="C37:F37"/>
    <mergeCell ref="B2:F4"/>
    <mergeCell ref="B5:F5"/>
    <mergeCell ref="B7:D7"/>
    <mergeCell ref="E7:F7"/>
    <mergeCell ref="C11:F11"/>
    <mergeCell ref="C33:F33"/>
  </mergeCells>
  <printOptions horizontalCentered="1"/>
  <pageMargins left="0.47244094488188998" right="0.47244094488188998" top="0.511811023622047" bottom="0.74803149606299202" header="0.31496062992126" footer="0.31496062992126"/>
  <pageSetup fitToHeight="0" orientation="portrait"/>
  <headerFooter>
    <oddFooter>&amp;R&amp;P de &amp;N</oddFooter>
  </headerFooter>
  <ignoredErrors>
    <ignoredError sqref="B34:B38 B12:B30" numberStoredAsText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43">
    <pageSetUpPr fitToPage="1"/>
  </sheetPr>
  <dimension ref="A1:I64"/>
  <sheetViews>
    <sheetView topLeftCell="A52" workbookViewId="0">
      <selection activeCell="B2" sqref="B2:G2"/>
    </sheetView>
  </sheetViews>
  <sheetFormatPr baseColWidth="10" defaultColWidth="11.5703125" defaultRowHeight="12.75"/>
  <cols>
    <col min="1" max="1" width="2.7109375" style="128" customWidth="1"/>
    <col min="2" max="2" width="32.42578125" style="128" customWidth="1"/>
    <col min="3" max="3" width="16.28515625" style="128" customWidth="1"/>
    <col min="4" max="4" width="23.85546875" style="128" customWidth="1"/>
    <col min="5" max="5" width="13" style="128" customWidth="1"/>
    <col min="6" max="6" width="18.7109375" style="128" customWidth="1"/>
    <col min="7" max="7" width="16.85546875" style="128" customWidth="1"/>
    <col min="8" max="8" width="12.85546875" style="128" customWidth="1"/>
    <col min="9" max="9" width="13" style="128" customWidth="1"/>
    <col min="10" max="16384" width="11.5703125" style="128"/>
  </cols>
  <sheetData>
    <row r="1" spans="2:8">
      <c r="B1" s="443" t="s">
        <v>159</v>
      </c>
      <c r="C1" s="444"/>
      <c r="D1" s="444"/>
      <c r="E1" s="444"/>
      <c r="F1" s="444"/>
      <c r="G1" s="445"/>
    </row>
    <row r="2" spans="2:8" ht="66" customHeight="1">
      <c r="B2" s="446" t="str">
        <f>CONCATENATE("PROYECTO: ",'PRESUPUESTO '!E5)</f>
        <v>PROYECTO: RECUPERACION Y CONSERVACIÓN  DE ÁREAS DE IMPORTANCIA ESTRATEGICA DE LA ZONA DE INFLUENCIA DEL COMPLEJO CENAGOSO DE CASCALOA DE MAGANGUÉ, BOLÍVAR</v>
      </c>
      <c r="C2" s="447"/>
      <c r="D2" s="447"/>
      <c r="E2" s="447"/>
      <c r="F2" s="447"/>
      <c r="G2" s="448"/>
    </row>
    <row r="3" spans="2:8" ht="7.5" customHeight="1">
      <c r="B3" s="209"/>
      <c r="C3" s="209"/>
      <c r="D3" s="209"/>
      <c r="E3" s="209"/>
      <c r="F3" s="209"/>
      <c r="G3" s="209"/>
    </row>
    <row r="4" spans="2:8">
      <c r="B4" s="210" t="s">
        <v>160</v>
      </c>
      <c r="C4" s="211"/>
      <c r="D4" s="212"/>
      <c r="E4" s="209"/>
      <c r="F4" s="209"/>
      <c r="G4" s="209"/>
    </row>
    <row r="5" spans="2:8">
      <c r="B5" s="213" t="s">
        <v>161</v>
      </c>
      <c r="C5" s="214" t="s">
        <v>162</v>
      </c>
      <c r="D5" s="215" t="s">
        <v>163</v>
      </c>
      <c r="E5" s="209"/>
      <c r="F5" s="209"/>
      <c r="G5" s="209"/>
    </row>
    <row r="6" spans="2:8">
      <c r="B6" s="216">
        <v>1</v>
      </c>
      <c r="C6" s="217">
        <f>'FACTOR PRESTACIONAL'!D5</f>
        <v>1750905</v>
      </c>
      <c r="D6" s="217">
        <f>+ROUND(C6/30,0)</f>
        <v>58364</v>
      </c>
      <c r="E6" s="209"/>
      <c r="F6" s="209"/>
      <c r="G6" s="209"/>
    </row>
    <row r="7" spans="2:8">
      <c r="B7" s="215" t="s">
        <v>161</v>
      </c>
      <c r="C7" s="214" t="s">
        <v>164</v>
      </c>
      <c r="D7" s="215" t="s">
        <v>163</v>
      </c>
      <c r="E7" s="209"/>
      <c r="F7" s="209"/>
      <c r="G7" s="209"/>
    </row>
    <row r="8" spans="2:8">
      <c r="B8" s="216">
        <v>1.2</v>
      </c>
      <c r="C8" s="217">
        <f>B8*'FACTOR PRESTACIONAL'!D5</f>
        <v>2101086</v>
      </c>
      <c r="D8" s="217">
        <f>+ROUND(C8/30,0)</f>
        <v>70036</v>
      </c>
      <c r="E8" s="209"/>
      <c r="F8" s="209"/>
      <c r="G8" s="209"/>
    </row>
    <row r="9" spans="2:8">
      <c r="B9" s="215" t="s">
        <v>161</v>
      </c>
      <c r="C9" s="214" t="s">
        <v>164</v>
      </c>
      <c r="D9" s="215" t="s">
        <v>163</v>
      </c>
      <c r="E9" s="209"/>
      <c r="F9" s="209"/>
      <c r="G9" s="209"/>
    </row>
    <row r="10" spans="2:8">
      <c r="B10" s="216">
        <v>1.5</v>
      </c>
      <c r="C10" s="217">
        <f>B10*'FACTOR PRESTACIONAL'!D5</f>
        <v>2626357.5</v>
      </c>
      <c r="D10" s="217">
        <f>+ROUND(C10/30,0)</f>
        <v>87545</v>
      </c>
      <c r="E10" s="209"/>
      <c r="F10" s="209"/>
      <c r="G10" s="209"/>
    </row>
    <row r="11" spans="2:8">
      <c r="B11" s="215" t="s">
        <v>161</v>
      </c>
      <c r="C11" s="214" t="s">
        <v>164</v>
      </c>
      <c r="D11" s="215" t="s">
        <v>163</v>
      </c>
      <c r="E11" s="209"/>
      <c r="F11" s="209"/>
      <c r="G11" s="209"/>
    </row>
    <row r="12" spans="2:8">
      <c r="B12" s="216">
        <v>1.8</v>
      </c>
      <c r="C12" s="217">
        <f>B12*'FACTOR PRESTACIONAL'!D5</f>
        <v>3151629</v>
      </c>
      <c r="D12" s="217">
        <f>+ROUND(C12/30,0)</f>
        <v>105054</v>
      </c>
      <c r="E12" s="209"/>
      <c r="F12" s="209"/>
      <c r="G12" s="209"/>
    </row>
    <row r="13" spans="2:8">
      <c r="B13" s="215" t="s">
        <v>161</v>
      </c>
      <c r="C13" s="214" t="s">
        <v>164</v>
      </c>
      <c r="D13" s="215" t="s">
        <v>163</v>
      </c>
      <c r="E13" s="209"/>
      <c r="F13" s="209"/>
      <c r="G13" s="209"/>
    </row>
    <row r="14" spans="2:8">
      <c r="B14" s="216">
        <v>2</v>
      </c>
      <c r="C14" s="217">
        <f>B14*'FACTOR PRESTACIONAL'!D5</f>
        <v>3501810</v>
      </c>
      <c r="D14" s="217">
        <f>+ROUND(C14/30,0)</f>
        <v>116727</v>
      </c>
      <c r="E14" s="209"/>
      <c r="F14" s="209"/>
      <c r="G14" s="209"/>
    </row>
    <row r="15" spans="2:8">
      <c r="B15" s="215" t="s">
        <v>161</v>
      </c>
      <c r="C15" s="214" t="s">
        <v>164</v>
      </c>
      <c r="D15" s="215" t="s">
        <v>163</v>
      </c>
      <c r="E15" s="209"/>
      <c r="F15" s="218"/>
      <c r="G15" s="209"/>
    </row>
    <row r="16" spans="2:8">
      <c r="B16" s="216">
        <v>2.5</v>
      </c>
      <c r="C16" s="217">
        <f>B16*'FACTOR PRESTACIONAL'!D5</f>
        <v>4377262.5</v>
      </c>
      <c r="D16" s="217">
        <f>+ROUND(C16/30,0)</f>
        <v>145909</v>
      </c>
      <c r="E16" s="209"/>
      <c r="F16" s="218"/>
      <c r="G16" s="218"/>
      <c r="H16" s="219"/>
    </row>
    <row r="17" spans="2:7">
      <c r="B17" s="215" t="s">
        <v>161</v>
      </c>
      <c r="C17" s="214" t="s">
        <v>164</v>
      </c>
      <c r="D17" s="215" t="s">
        <v>163</v>
      </c>
      <c r="E17" s="209"/>
      <c r="F17" s="209"/>
      <c r="G17" s="209"/>
    </row>
    <row r="18" spans="2:7">
      <c r="B18" s="216">
        <v>3</v>
      </c>
      <c r="C18" s="217">
        <f>B18*'FACTOR PRESTACIONAL'!D5</f>
        <v>5252715</v>
      </c>
      <c r="D18" s="217">
        <f>+ROUND(C18/30,0)</f>
        <v>175091</v>
      </c>
      <c r="E18" s="209"/>
      <c r="F18" s="209"/>
      <c r="G18" s="209"/>
    </row>
    <row r="19" spans="2:7">
      <c r="B19" s="215" t="s">
        <v>161</v>
      </c>
      <c r="C19" s="214" t="s">
        <v>164</v>
      </c>
      <c r="D19" s="215" t="s">
        <v>163</v>
      </c>
      <c r="E19" s="209"/>
      <c r="F19" s="209"/>
      <c r="G19" s="209"/>
    </row>
    <row r="20" spans="2:7">
      <c r="B20" s="216">
        <v>3.5</v>
      </c>
      <c r="C20" s="217">
        <f>'FACTOR PRESTACIONAL'!D5*'MANO DE OBRA'!B20</f>
        <v>6128167.5</v>
      </c>
      <c r="D20" s="217">
        <f>+ROUND(C20/30,0)</f>
        <v>204272</v>
      </c>
      <c r="E20" s="209"/>
      <c r="F20" s="209"/>
      <c r="G20" s="209"/>
    </row>
    <row r="21" spans="2:7">
      <c r="B21" s="215" t="s">
        <v>161</v>
      </c>
      <c r="C21" s="214" t="s">
        <v>164</v>
      </c>
      <c r="D21" s="215" t="s">
        <v>163</v>
      </c>
      <c r="E21" s="209"/>
      <c r="F21" s="209"/>
      <c r="G21" s="209"/>
    </row>
    <row r="22" spans="2:7">
      <c r="B22" s="216">
        <v>4</v>
      </c>
      <c r="C22" s="217">
        <f>'FACTOR PRESTACIONAL'!D5*'MANO DE OBRA'!B22</f>
        <v>7003620</v>
      </c>
      <c r="D22" s="217">
        <f>+ROUND(C22/30,0)</f>
        <v>233454</v>
      </c>
      <c r="E22" s="209"/>
      <c r="F22" s="209"/>
      <c r="G22" s="209"/>
    </row>
    <row r="23" spans="2:7">
      <c r="B23" s="215" t="s">
        <v>161</v>
      </c>
      <c r="C23" s="214" t="s">
        <v>164</v>
      </c>
      <c r="D23" s="215" t="s">
        <v>163</v>
      </c>
      <c r="E23" s="209"/>
      <c r="F23" s="209"/>
      <c r="G23" s="209"/>
    </row>
    <row r="24" spans="2:7">
      <c r="B24" s="216">
        <v>5.5</v>
      </c>
      <c r="C24" s="217">
        <f>B24*'FACTOR PRESTACIONAL'!D5</f>
        <v>9629977.5</v>
      </c>
      <c r="D24" s="217">
        <f>+ROUND(C24/30,0)</f>
        <v>320999</v>
      </c>
      <c r="E24" s="209"/>
      <c r="F24" s="209"/>
      <c r="G24" s="209"/>
    </row>
    <row r="25" spans="2:7">
      <c r="B25" s="215" t="s">
        <v>161</v>
      </c>
      <c r="C25" s="214" t="s">
        <v>164</v>
      </c>
      <c r="D25" s="215" t="s">
        <v>163</v>
      </c>
      <c r="E25" s="209"/>
      <c r="F25" s="209"/>
      <c r="G25" s="209"/>
    </row>
    <row r="26" spans="2:7">
      <c r="B26" s="216">
        <v>8</v>
      </c>
      <c r="C26" s="217">
        <f>B26*'FACTOR PRESTACIONAL'!D5</f>
        <v>14007240</v>
      </c>
      <c r="D26" s="217">
        <f>+ROUND(C26/30,0)</f>
        <v>466908</v>
      </c>
      <c r="E26" s="209"/>
      <c r="F26" s="209"/>
      <c r="G26" s="209"/>
    </row>
    <row r="27" spans="2:7" ht="15.75">
      <c r="B27" s="449" t="s">
        <v>165</v>
      </c>
      <c r="C27" s="450"/>
      <c r="D27" s="450"/>
      <c r="E27" s="450"/>
      <c r="F27" s="450"/>
      <c r="G27" s="451"/>
    </row>
    <row r="28" spans="2:7" ht="24">
      <c r="B28" s="220" t="s">
        <v>166</v>
      </c>
      <c r="C28" s="221" t="s">
        <v>167</v>
      </c>
      <c r="D28" s="220" t="s">
        <v>168</v>
      </c>
      <c r="E28" s="221" t="s">
        <v>169</v>
      </c>
      <c r="F28" s="221" t="s">
        <v>170</v>
      </c>
      <c r="G28" s="221" t="s">
        <v>171</v>
      </c>
    </row>
    <row r="29" spans="2:7">
      <c r="B29" s="222" t="s">
        <v>172</v>
      </c>
      <c r="C29" s="223">
        <f>D6</f>
        <v>58364</v>
      </c>
      <c r="D29" s="223">
        <v>1160000</v>
      </c>
      <c r="E29" s="224">
        <v>0.85</v>
      </c>
      <c r="F29" s="223">
        <f>C29*E29+C29</f>
        <v>107973.4</v>
      </c>
      <c r="G29" s="223">
        <f>D29*E29+D29</f>
        <v>2146000</v>
      </c>
    </row>
    <row r="30" spans="2:7" hidden="1">
      <c r="B30" s="222" t="s">
        <v>173</v>
      </c>
      <c r="C30" s="223">
        <f>D8</f>
        <v>70036</v>
      </c>
      <c r="D30" s="223">
        <f t="shared" ref="D30:D39" si="0">C30*30</f>
        <v>2101080</v>
      </c>
      <c r="E30" s="224">
        <v>0.85</v>
      </c>
      <c r="F30" s="223">
        <f t="shared" ref="F30:F49" si="1">C30*E30+C30</f>
        <v>129566.6</v>
      </c>
      <c r="G30" s="223">
        <f t="shared" ref="G30:G49" si="2">D30*E30+D30</f>
        <v>3886998</v>
      </c>
    </row>
    <row r="31" spans="2:7">
      <c r="B31" s="222" t="s">
        <v>174</v>
      </c>
      <c r="C31" s="223">
        <f>D12</f>
        <v>105054</v>
      </c>
      <c r="D31" s="223">
        <f t="shared" si="0"/>
        <v>3151620</v>
      </c>
      <c r="E31" s="224">
        <v>0.85</v>
      </c>
      <c r="F31" s="223">
        <f t="shared" si="1"/>
        <v>194349.9</v>
      </c>
      <c r="G31" s="223">
        <f t="shared" si="2"/>
        <v>5830497</v>
      </c>
    </row>
    <row r="32" spans="2:7">
      <c r="B32" s="222" t="s">
        <v>175</v>
      </c>
      <c r="C32" s="223">
        <f>D10</f>
        <v>87545</v>
      </c>
      <c r="D32" s="223">
        <f t="shared" si="0"/>
        <v>2626350</v>
      </c>
      <c r="E32" s="224">
        <v>0.85</v>
      </c>
      <c r="F32" s="223">
        <f t="shared" si="1"/>
        <v>161958.25</v>
      </c>
      <c r="G32" s="223">
        <f t="shared" si="2"/>
        <v>4858747.5</v>
      </c>
    </row>
    <row r="33" spans="2:9">
      <c r="B33" s="222" t="s">
        <v>176</v>
      </c>
      <c r="C33" s="223">
        <f>D16</f>
        <v>145909</v>
      </c>
      <c r="D33" s="223">
        <f t="shared" si="0"/>
        <v>4377270</v>
      </c>
      <c r="E33" s="224">
        <v>0.85</v>
      </c>
      <c r="F33" s="223">
        <f t="shared" si="1"/>
        <v>269931.65000000002</v>
      </c>
      <c r="G33" s="223">
        <f t="shared" si="2"/>
        <v>8097949.5</v>
      </c>
    </row>
    <row r="34" spans="2:9" hidden="1">
      <c r="B34" s="222" t="s">
        <v>177</v>
      </c>
      <c r="C34" s="223">
        <f>D12</f>
        <v>105054</v>
      </c>
      <c r="D34" s="223">
        <f t="shared" si="0"/>
        <v>3151620</v>
      </c>
      <c r="E34" s="224">
        <v>0.85</v>
      </c>
      <c r="F34" s="223">
        <f t="shared" si="1"/>
        <v>194349.9</v>
      </c>
      <c r="G34" s="223">
        <f t="shared" si="2"/>
        <v>5830497</v>
      </c>
    </row>
    <row r="35" spans="2:9" hidden="1">
      <c r="B35" s="222" t="s">
        <v>178</v>
      </c>
      <c r="C35" s="223">
        <f>D10</f>
        <v>87545</v>
      </c>
      <c r="D35" s="223">
        <f t="shared" si="0"/>
        <v>2626350</v>
      </c>
      <c r="E35" s="224">
        <v>0.85</v>
      </c>
      <c r="F35" s="223">
        <f t="shared" si="1"/>
        <v>161958.25</v>
      </c>
      <c r="G35" s="223">
        <f t="shared" si="2"/>
        <v>4858747.5</v>
      </c>
      <c r="I35" s="219">
        <f>+C38+C32+C30</f>
        <v>303490</v>
      </c>
    </row>
    <row r="36" spans="2:9">
      <c r="B36" s="222" t="s">
        <v>179</v>
      </c>
      <c r="C36" s="223">
        <f>D16</f>
        <v>145909</v>
      </c>
      <c r="D36" s="223">
        <f t="shared" si="0"/>
        <v>4377270</v>
      </c>
      <c r="E36" s="224">
        <v>0.85</v>
      </c>
      <c r="F36" s="223">
        <f t="shared" si="1"/>
        <v>269931.65000000002</v>
      </c>
      <c r="G36" s="223">
        <f t="shared" si="2"/>
        <v>8097949.5</v>
      </c>
    </row>
    <row r="37" spans="2:9">
      <c r="B37" s="222" t="s">
        <v>180</v>
      </c>
      <c r="C37" s="223">
        <f>D6</f>
        <v>58364</v>
      </c>
      <c r="D37" s="223">
        <f t="shared" si="0"/>
        <v>1750920</v>
      </c>
      <c r="E37" s="224">
        <v>0.85</v>
      </c>
      <c r="F37" s="223">
        <f t="shared" si="1"/>
        <v>107973.4</v>
      </c>
      <c r="G37" s="223">
        <f t="shared" si="2"/>
        <v>3239202</v>
      </c>
    </row>
    <row r="38" spans="2:9">
      <c r="B38" s="222" t="s">
        <v>181</v>
      </c>
      <c r="C38" s="223">
        <f>D16</f>
        <v>145909</v>
      </c>
      <c r="D38" s="223">
        <f t="shared" si="0"/>
        <v>4377270</v>
      </c>
      <c r="E38" s="224">
        <v>0.85</v>
      </c>
      <c r="F38" s="223">
        <f t="shared" si="1"/>
        <v>269931.65000000002</v>
      </c>
      <c r="G38" s="223">
        <f t="shared" si="2"/>
        <v>8097949.5</v>
      </c>
    </row>
    <row r="39" spans="2:9">
      <c r="B39" s="222" t="s">
        <v>182</v>
      </c>
      <c r="C39" s="223">
        <f>D18</f>
        <v>175091</v>
      </c>
      <c r="D39" s="223">
        <f t="shared" si="0"/>
        <v>5252730</v>
      </c>
      <c r="E39" s="224">
        <v>0.85</v>
      </c>
      <c r="F39" s="223">
        <f t="shared" si="1"/>
        <v>323918.34999999998</v>
      </c>
      <c r="G39" s="223">
        <f t="shared" si="2"/>
        <v>9717550.5</v>
      </c>
    </row>
    <row r="40" spans="2:9">
      <c r="B40" s="222" t="s">
        <v>183</v>
      </c>
      <c r="C40" s="223">
        <f>D8</f>
        <v>70036</v>
      </c>
      <c r="D40" s="223">
        <f t="shared" ref="D40:D49" si="3">C40*30</f>
        <v>2101080</v>
      </c>
      <c r="E40" s="224">
        <v>0.85</v>
      </c>
      <c r="F40" s="223">
        <f t="shared" si="1"/>
        <v>129566.6</v>
      </c>
      <c r="G40" s="223">
        <f t="shared" si="2"/>
        <v>3886998</v>
      </c>
    </row>
    <row r="41" spans="2:9">
      <c r="B41" s="222" t="s">
        <v>184</v>
      </c>
      <c r="C41" s="223">
        <f>D6</f>
        <v>58364</v>
      </c>
      <c r="D41" s="223">
        <f t="shared" si="3"/>
        <v>1750920</v>
      </c>
      <c r="E41" s="224">
        <v>0.85</v>
      </c>
      <c r="F41" s="223">
        <f t="shared" si="1"/>
        <v>107973.4</v>
      </c>
      <c r="G41" s="223">
        <f t="shared" si="2"/>
        <v>3239202</v>
      </c>
    </row>
    <row r="42" spans="2:9">
      <c r="B42" s="222" t="s">
        <v>185</v>
      </c>
      <c r="C42" s="223">
        <f>D18</f>
        <v>175091</v>
      </c>
      <c r="D42" s="223">
        <f t="shared" si="3"/>
        <v>5252730</v>
      </c>
      <c r="E42" s="224">
        <v>0.85</v>
      </c>
      <c r="F42" s="223">
        <f t="shared" si="1"/>
        <v>323918.34999999998</v>
      </c>
      <c r="G42" s="223">
        <f t="shared" si="2"/>
        <v>9717550.5</v>
      </c>
    </row>
    <row r="43" spans="2:9">
      <c r="B43" s="222" t="s">
        <v>186</v>
      </c>
      <c r="C43" s="223">
        <f>D24</f>
        <v>320999</v>
      </c>
      <c r="D43" s="223">
        <f t="shared" si="3"/>
        <v>9629970</v>
      </c>
      <c r="E43" s="224">
        <v>0.85</v>
      </c>
      <c r="F43" s="223">
        <f t="shared" si="1"/>
        <v>593848.15</v>
      </c>
      <c r="G43" s="223">
        <f t="shared" si="2"/>
        <v>17815444.5</v>
      </c>
    </row>
    <row r="44" spans="2:9" hidden="1">
      <c r="B44" s="222" t="s">
        <v>187</v>
      </c>
      <c r="C44" s="223">
        <f>D16</f>
        <v>145909</v>
      </c>
      <c r="D44" s="223">
        <f t="shared" si="3"/>
        <v>4377270</v>
      </c>
      <c r="E44" s="224">
        <v>0.85</v>
      </c>
      <c r="F44" s="223">
        <f t="shared" si="1"/>
        <v>269931.65000000002</v>
      </c>
      <c r="G44" s="223">
        <f t="shared" si="2"/>
        <v>8097949.5</v>
      </c>
    </row>
    <row r="45" spans="2:9">
      <c r="B45" s="222" t="s">
        <v>188</v>
      </c>
      <c r="C45" s="223">
        <f>D6</f>
        <v>58364</v>
      </c>
      <c r="D45" s="223">
        <f t="shared" si="3"/>
        <v>1750920</v>
      </c>
      <c r="E45" s="224">
        <v>0.85</v>
      </c>
      <c r="F45" s="223">
        <f t="shared" si="1"/>
        <v>107973.4</v>
      </c>
      <c r="G45" s="223">
        <f t="shared" si="2"/>
        <v>3239202</v>
      </c>
    </row>
    <row r="46" spans="2:9">
      <c r="B46" s="222" t="s">
        <v>189</v>
      </c>
      <c r="C46" s="223">
        <f>D26</f>
        <v>466908</v>
      </c>
      <c r="D46" s="223">
        <f t="shared" si="3"/>
        <v>14007240</v>
      </c>
      <c r="E46" s="224">
        <v>0.85</v>
      </c>
      <c r="F46" s="223">
        <f t="shared" si="1"/>
        <v>863779.8</v>
      </c>
      <c r="G46" s="223">
        <f t="shared" si="2"/>
        <v>25913394</v>
      </c>
    </row>
    <row r="47" spans="2:9">
      <c r="B47" s="222" t="s">
        <v>190</v>
      </c>
      <c r="C47" s="223">
        <f>D18</f>
        <v>175091</v>
      </c>
      <c r="D47" s="223">
        <f t="shared" si="3"/>
        <v>5252730</v>
      </c>
      <c r="E47" s="224">
        <v>0.85</v>
      </c>
      <c r="F47" s="223">
        <f t="shared" si="1"/>
        <v>323918.34999999998</v>
      </c>
      <c r="G47" s="223">
        <f t="shared" si="2"/>
        <v>9717550.5</v>
      </c>
    </row>
    <row r="48" spans="2:9" hidden="1">
      <c r="B48" s="222" t="s">
        <v>191</v>
      </c>
      <c r="C48" s="223">
        <f>D14</f>
        <v>116727</v>
      </c>
      <c r="D48" s="223">
        <f t="shared" si="3"/>
        <v>3501810</v>
      </c>
      <c r="E48" s="224">
        <v>0.85</v>
      </c>
      <c r="F48" s="223">
        <f t="shared" si="1"/>
        <v>215944.95</v>
      </c>
      <c r="G48" s="223">
        <f t="shared" si="2"/>
        <v>6478348.5</v>
      </c>
    </row>
    <row r="49" spans="1:8">
      <c r="B49" s="222" t="s">
        <v>192</v>
      </c>
      <c r="C49" s="223">
        <f>D24</f>
        <v>320999</v>
      </c>
      <c r="D49" s="223">
        <f t="shared" si="3"/>
        <v>9629970</v>
      </c>
      <c r="E49" s="224">
        <v>0.85</v>
      </c>
      <c r="F49" s="223">
        <f t="shared" si="1"/>
        <v>593848.15</v>
      </c>
      <c r="G49" s="223">
        <f t="shared" si="2"/>
        <v>17815444.5</v>
      </c>
    </row>
    <row r="50" spans="1:8" ht="7.9" customHeight="1">
      <c r="B50" s="452"/>
      <c r="C50" s="452"/>
      <c r="D50" s="452"/>
      <c r="E50" s="452"/>
      <c r="F50" s="452"/>
      <c r="G50" s="452"/>
    </row>
    <row r="51" spans="1:8" ht="15.75">
      <c r="B51" s="449" t="s">
        <v>193</v>
      </c>
      <c r="C51" s="450"/>
      <c r="D51" s="450"/>
      <c r="E51" s="450"/>
      <c r="F51" s="450"/>
      <c r="G51" s="451"/>
    </row>
    <row r="52" spans="1:8" ht="24">
      <c r="B52" s="220" t="s">
        <v>194</v>
      </c>
      <c r="C52" s="221" t="s">
        <v>167</v>
      </c>
      <c r="D52" s="220" t="s">
        <v>168</v>
      </c>
      <c r="E52" s="221" t="s">
        <v>169</v>
      </c>
      <c r="F52" s="221" t="s">
        <v>170</v>
      </c>
      <c r="G52" s="221" t="s">
        <v>171</v>
      </c>
    </row>
    <row r="53" spans="1:8">
      <c r="A53" s="128">
        <v>1</v>
      </c>
      <c r="B53" s="225" t="s">
        <v>195</v>
      </c>
      <c r="C53" s="223">
        <f>C31+C29</f>
        <v>163418</v>
      </c>
      <c r="D53" s="223">
        <f>D31+D29</f>
        <v>4311620</v>
      </c>
      <c r="E53" s="224"/>
      <c r="F53" s="223">
        <f>F31+F29</f>
        <v>302323.3</v>
      </c>
      <c r="G53" s="223">
        <f>G31+G29</f>
        <v>7976497</v>
      </c>
      <c r="H53" s="219"/>
    </row>
    <row r="54" spans="1:8">
      <c r="A54" s="128">
        <v>2</v>
      </c>
      <c r="B54" s="225" t="s">
        <v>196</v>
      </c>
      <c r="C54" s="223">
        <f>C31+C29+C29</f>
        <v>221782</v>
      </c>
      <c r="D54" s="223">
        <f>D31+D29+D29</f>
        <v>5471620</v>
      </c>
      <c r="E54" s="224"/>
      <c r="F54" s="223">
        <f>F31+F29+F29</f>
        <v>410296.7</v>
      </c>
      <c r="G54" s="223">
        <f>G31+G29+G29</f>
        <v>10122497</v>
      </c>
    </row>
    <row r="55" spans="1:8">
      <c r="A55" s="128">
        <v>3</v>
      </c>
      <c r="B55" s="225" t="s">
        <v>197</v>
      </c>
      <c r="C55" s="223">
        <f>C29</f>
        <v>58364</v>
      </c>
      <c r="D55" s="223">
        <f>D29</f>
        <v>1160000</v>
      </c>
      <c r="E55" s="224"/>
      <c r="F55" s="223">
        <f>F29</f>
        <v>107973.4</v>
      </c>
      <c r="G55" s="223">
        <f>G29</f>
        <v>2146000</v>
      </c>
    </row>
    <row r="56" spans="1:8">
      <c r="A56" s="128">
        <v>4</v>
      </c>
      <c r="B56" s="225" t="s">
        <v>198</v>
      </c>
      <c r="C56" s="223">
        <f>C29+C29</f>
        <v>116728</v>
      </c>
      <c r="D56" s="223">
        <f>D29+D29</f>
        <v>2320000</v>
      </c>
      <c r="E56" s="224"/>
      <c r="F56" s="223">
        <f>F29*2</f>
        <v>215946.8</v>
      </c>
      <c r="G56" s="223">
        <f>G29*2</f>
        <v>4292000</v>
      </c>
    </row>
    <row r="57" spans="1:8">
      <c r="A57" s="128">
        <v>5</v>
      </c>
      <c r="B57" s="225" t="s">
        <v>199</v>
      </c>
      <c r="C57" s="223">
        <f>C29*4</f>
        <v>233456</v>
      </c>
      <c r="D57" s="223">
        <f>D29*4</f>
        <v>4640000</v>
      </c>
      <c r="E57" s="224"/>
      <c r="F57" s="223">
        <f>F29*4</f>
        <v>431893.6</v>
      </c>
      <c r="G57" s="223">
        <f>G29*4</f>
        <v>8584000</v>
      </c>
    </row>
    <row r="58" spans="1:8">
      <c r="A58" s="128">
        <v>6</v>
      </c>
      <c r="B58" s="225" t="s">
        <v>200</v>
      </c>
      <c r="C58" s="223">
        <f>C29*5</f>
        <v>291820</v>
      </c>
      <c r="D58" s="223">
        <f>D29*5</f>
        <v>5800000</v>
      </c>
      <c r="E58" s="224"/>
      <c r="F58" s="223">
        <f>F29*5</f>
        <v>539867</v>
      </c>
      <c r="G58" s="223">
        <f>G29*5</f>
        <v>10730000</v>
      </c>
    </row>
    <row r="59" spans="1:8">
      <c r="A59" s="128">
        <v>7</v>
      </c>
      <c r="B59" s="225" t="s">
        <v>201</v>
      </c>
      <c r="C59" s="226">
        <f>C29*2</f>
        <v>116728</v>
      </c>
      <c r="D59" s="226">
        <f>D29*2</f>
        <v>2320000</v>
      </c>
      <c r="E59" s="227"/>
      <c r="F59" s="226">
        <f>F29*2</f>
        <v>215946.8</v>
      </c>
      <c r="G59" s="226">
        <f>G29*2</f>
        <v>4292000</v>
      </c>
    </row>
    <row r="60" spans="1:8">
      <c r="A60" s="128">
        <v>8</v>
      </c>
      <c r="B60" s="225" t="s">
        <v>202</v>
      </c>
      <c r="C60" s="223">
        <f>C38+C32+C29</f>
        <v>291818</v>
      </c>
      <c r="D60" s="223">
        <f>D38+D32+D29</f>
        <v>8163620</v>
      </c>
      <c r="E60" s="224"/>
      <c r="F60" s="223">
        <f>F38+F32+F29</f>
        <v>539863.30000000005</v>
      </c>
      <c r="G60" s="223">
        <f>G38+G32+G29</f>
        <v>15102697</v>
      </c>
    </row>
    <row r="61" spans="1:8">
      <c r="B61" s="228"/>
      <c r="C61" s="219"/>
      <c r="D61" s="219"/>
      <c r="F61" s="219"/>
      <c r="G61" s="219"/>
    </row>
    <row r="62" spans="1:8" ht="15">
      <c r="B62" s="72"/>
    </row>
    <row r="63" spans="1:8">
      <c r="B63" s="197"/>
    </row>
    <row r="64" spans="1:8">
      <c r="B64" s="229"/>
    </row>
  </sheetData>
  <mergeCells count="5">
    <mergeCell ref="B1:G1"/>
    <mergeCell ref="B2:G2"/>
    <mergeCell ref="B27:G27"/>
    <mergeCell ref="B50:G50"/>
    <mergeCell ref="B51:G51"/>
  </mergeCells>
  <pageMargins left="0.70866141732283505" right="0.70866141732283505" top="0.35433070866141703" bottom="0.74803149606299202" header="0.31496062992126" footer="0.31496062992126"/>
  <pageSetup fitToHeight="0" orientation="landscape"/>
  <headerFooter>
    <oddFooter>&amp;R
&amp;P de &amp;N</oddFooter>
  </headerFooter>
  <rowBreaks count="1" manualBreakCount="1">
    <brk id="26" max="6" man="1"/>
  </rowBreaks>
  <ignoredErrors>
    <ignoredError sqref="C31:C33" 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44">
    <pageSetUpPr fitToPage="1"/>
  </sheetPr>
  <dimension ref="A1:E155"/>
  <sheetViews>
    <sheetView topLeftCell="A155" zoomScale="90" zoomScaleNormal="90" workbookViewId="0">
      <selection activeCell="J15" sqref="J15"/>
    </sheetView>
  </sheetViews>
  <sheetFormatPr baseColWidth="10" defaultColWidth="11.5703125" defaultRowHeight="12.75"/>
  <cols>
    <col min="1" max="1" width="4.7109375" style="128" customWidth="1"/>
    <col min="2" max="2" width="13.7109375" style="128" customWidth="1"/>
    <col min="3" max="3" width="60.7109375" style="128" customWidth="1"/>
    <col min="4" max="4" width="14" style="175" customWidth="1"/>
    <col min="5" max="5" width="20.5703125" style="128" customWidth="1"/>
    <col min="6" max="16384" width="11.5703125" style="128"/>
  </cols>
  <sheetData>
    <row r="1" spans="1:5" ht="11.25" customHeight="1"/>
    <row r="2" spans="1:5">
      <c r="B2" s="453" t="s">
        <v>203</v>
      </c>
      <c r="C2" s="454"/>
      <c r="D2" s="454"/>
      <c r="E2" s="455"/>
    </row>
    <row r="3" spans="1:5" ht="62.45" customHeight="1">
      <c r="B3" s="446" t="str">
        <f>CONCATENATE("PROYECTO: ",'PRESUPUESTO '!E5)</f>
        <v>PROYECTO: RECUPERACION Y CONSERVACIÓN  DE ÁREAS DE IMPORTANCIA ESTRATEGICA DE LA ZONA DE INFLUENCIA DEL COMPLEJO CENAGOSO DE CASCALOA DE MAGANGUÉ, BOLÍVAR</v>
      </c>
      <c r="C3" s="447"/>
      <c r="D3" s="447"/>
      <c r="E3" s="448"/>
    </row>
    <row r="4" spans="1:5" ht="6" customHeight="1"/>
    <row r="5" spans="1:5">
      <c r="B5" s="176" t="s">
        <v>204</v>
      </c>
      <c r="C5" s="176" t="s">
        <v>205</v>
      </c>
      <c r="D5" s="176" t="s">
        <v>43</v>
      </c>
      <c r="E5" s="177" t="s">
        <v>206</v>
      </c>
    </row>
    <row r="6" spans="1:5">
      <c r="A6" s="128">
        <v>1</v>
      </c>
      <c r="B6" s="178" t="s">
        <v>207</v>
      </c>
      <c r="C6" s="179" t="s">
        <v>208</v>
      </c>
      <c r="D6" s="180" t="s">
        <v>209</v>
      </c>
      <c r="E6" s="198">
        <v>70810.079743912996</v>
      </c>
    </row>
    <row r="7" spans="1:5">
      <c r="A7" s="128">
        <v>2</v>
      </c>
      <c r="B7" s="182" t="s">
        <v>210</v>
      </c>
      <c r="C7" s="183" t="s">
        <v>211</v>
      </c>
      <c r="D7" s="184" t="s">
        <v>212</v>
      </c>
      <c r="E7" s="186">
        <v>3775.3643584553301</v>
      </c>
    </row>
    <row r="8" spans="1:5">
      <c r="A8" s="128">
        <v>3</v>
      </c>
      <c r="B8" s="182" t="s">
        <v>213</v>
      </c>
      <c r="C8" s="183" t="s">
        <v>214</v>
      </c>
      <c r="D8" s="184" t="s">
        <v>212</v>
      </c>
      <c r="E8" s="186">
        <v>91919.944163868102</v>
      </c>
    </row>
    <row r="9" spans="1:5">
      <c r="A9" s="128">
        <v>4</v>
      </c>
      <c r="B9" s="182" t="s">
        <v>215</v>
      </c>
      <c r="C9" s="183" t="s">
        <v>216</v>
      </c>
      <c r="D9" s="184" t="s">
        <v>212</v>
      </c>
      <c r="E9" s="186">
        <v>87417.372804770595</v>
      </c>
    </row>
    <row r="10" spans="1:5">
      <c r="A10" s="128">
        <v>5</v>
      </c>
      <c r="B10" s="182" t="s">
        <v>217</v>
      </c>
      <c r="C10" s="183" t="s">
        <v>218</v>
      </c>
      <c r="D10" s="184" t="s">
        <v>212</v>
      </c>
      <c r="E10" s="186">
        <v>105984.448080392</v>
      </c>
    </row>
    <row r="11" spans="1:5">
      <c r="A11" s="128">
        <v>6</v>
      </c>
      <c r="B11" s="182" t="s">
        <v>219</v>
      </c>
      <c r="C11" s="183" t="s">
        <v>220</v>
      </c>
      <c r="D11" s="184" t="s">
        <v>212</v>
      </c>
      <c r="E11" s="186">
        <v>70129.688211882603</v>
      </c>
    </row>
    <row r="12" spans="1:5">
      <c r="A12" s="128">
        <v>7</v>
      </c>
      <c r="B12" s="182" t="s">
        <v>221</v>
      </c>
      <c r="C12" s="183" t="s">
        <v>222</v>
      </c>
      <c r="D12" s="184" t="s">
        <v>212</v>
      </c>
      <c r="E12" s="186">
        <v>47504.127479386298</v>
      </c>
    </row>
    <row r="13" spans="1:5">
      <c r="A13" s="128">
        <v>8</v>
      </c>
      <c r="B13" s="182" t="s">
        <v>223</v>
      </c>
      <c r="C13" s="183" t="s">
        <v>224</v>
      </c>
      <c r="D13" s="184" t="s">
        <v>212</v>
      </c>
      <c r="E13" s="186">
        <v>71413.278515312093</v>
      </c>
    </row>
    <row r="14" spans="1:5">
      <c r="A14" s="128">
        <v>9</v>
      </c>
      <c r="B14" s="182" t="s">
        <v>225</v>
      </c>
      <c r="C14" s="183" t="s">
        <v>226</v>
      </c>
      <c r="D14" s="184" t="s">
        <v>212</v>
      </c>
      <c r="E14" s="186">
        <v>58962.432218360103</v>
      </c>
    </row>
    <row r="15" spans="1:5" ht="25.5">
      <c r="A15" s="128">
        <v>10</v>
      </c>
      <c r="B15" s="182" t="s">
        <v>227</v>
      </c>
      <c r="C15" s="183" t="s">
        <v>228</v>
      </c>
      <c r="D15" s="184" t="s">
        <v>212</v>
      </c>
      <c r="E15" s="186">
        <v>207064.561992918</v>
      </c>
    </row>
    <row r="16" spans="1:5" ht="25.5">
      <c r="A16" s="128">
        <v>11</v>
      </c>
      <c r="B16" s="182" t="s">
        <v>229</v>
      </c>
      <c r="C16" s="183" t="s">
        <v>230</v>
      </c>
      <c r="D16" s="184" t="s">
        <v>212</v>
      </c>
      <c r="E16" s="186">
        <v>190038.081864343</v>
      </c>
    </row>
    <row r="17" spans="1:5" s="174" customFormat="1" ht="25.5">
      <c r="A17" s="128">
        <v>12</v>
      </c>
      <c r="B17" s="182" t="s">
        <v>231</v>
      </c>
      <c r="C17" s="183" t="s">
        <v>232</v>
      </c>
      <c r="D17" s="184" t="s">
        <v>212</v>
      </c>
      <c r="E17" s="186">
        <v>169819.261991999</v>
      </c>
    </row>
    <row r="18" spans="1:5">
      <c r="A18" s="128">
        <v>13</v>
      </c>
      <c r="B18" s="182" t="s">
        <v>233</v>
      </c>
      <c r="C18" s="183" t="s">
        <v>234</v>
      </c>
      <c r="D18" s="184" t="s">
        <v>212</v>
      </c>
      <c r="E18" s="186">
        <v>86441.275728673107</v>
      </c>
    </row>
    <row r="19" spans="1:5">
      <c r="A19" s="128">
        <v>14</v>
      </c>
      <c r="B19" s="182" t="s">
        <v>235</v>
      </c>
      <c r="C19" s="183" t="s">
        <v>236</v>
      </c>
      <c r="D19" s="184" t="s">
        <v>212</v>
      </c>
      <c r="E19" s="186">
        <v>231464.19362602499</v>
      </c>
    </row>
    <row r="20" spans="1:5">
      <c r="A20" s="128">
        <v>15</v>
      </c>
      <c r="B20" s="182" t="s">
        <v>237</v>
      </c>
      <c r="C20" s="183" t="s">
        <v>238</v>
      </c>
      <c r="D20" s="184" t="s">
        <v>212</v>
      </c>
      <c r="E20" s="186">
        <v>56581.680690662099</v>
      </c>
    </row>
    <row r="21" spans="1:5">
      <c r="A21" s="128">
        <v>16</v>
      </c>
      <c r="B21" s="182" t="s">
        <v>239</v>
      </c>
      <c r="C21" s="183" t="s">
        <v>240</v>
      </c>
      <c r="D21" s="184" t="s">
        <v>212</v>
      </c>
      <c r="E21" s="186">
        <v>58230.821379799301</v>
      </c>
    </row>
    <row r="22" spans="1:5" ht="25.5">
      <c r="A22" s="128">
        <v>17</v>
      </c>
      <c r="B22" s="182" t="s">
        <v>241</v>
      </c>
      <c r="C22" s="183" t="s">
        <v>242</v>
      </c>
      <c r="D22" s="184" t="s">
        <v>212</v>
      </c>
      <c r="E22" s="186">
        <v>125590.661889693</v>
      </c>
    </row>
    <row r="23" spans="1:5">
      <c r="A23" s="128">
        <v>18</v>
      </c>
      <c r="B23" s="182" t="s">
        <v>243</v>
      </c>
      <c r="C23" s="183" t="s">
        <v>244</v>
      </c>
      <c r="D23" s="184" t="s">
        <v>212</v>
      </c>
      <c r="E23" s="186">
        <v>125303.585691598</v>
      </c>
    </row>
    <row r="24" spans="1:5" s="174" customFormat="1">
      <c r="A24" s="128">
        <v>19</v>
      </c>
      <c r="B24" s="182" t="s">
        <v>245</v>
      </c>
      <c r="C24" s="183" t="s">
        <v>246</v>
      </c>
      <c r="D24" s="184" t="s">
        <v>212</v>
      </c>
      <c r="E24" s="186">
        <v>126320.19980355</v>
      </c>
    </row>
    <row r="25" spans="1:5">
      <c r="A25" s="128">
        <v>20</v>
      </c>
      <c r="B25" s="182" t="s">
        <v>247</v>
      </c>
      <c r="C25" s="183" t="s">
        <v>248</v>
      </c>
      <c r="D25" s="184" t="s">
        <v>212</v>
      </c>
      <c r="E25" s="186">
        <v>43410.326242513802</v>
      </c>
    </row>
    <row r="26" spans="1:5">
      <c r="A26" s="128">
        <v>21</v>
      </c>
      <c r="B26" s="182" t="s">
        <v>249</v>
      </c>
      <c r="C26" s="187" t="s">
        <v>250</v>
      </c>
      <c r="D26" s="184" t="s">
        <v>251</v>
      </c>
      <c r="E26" s="188">
        <v>9174.3258912217007</v>
      </c>
    </row>
    <row r="27" spans="1:5">
      <c r="A27" s="128">
        <v>22</v>
      </c>
      <c r="B27" s="182" t="s">
        <v>252</v>
      </c>
      <c r="C27" s="187" t="s">
        <v>253</v>
      </c>
      <c r="D27" s="184" t="s">
        <v>212</v>
      </c>
      <c r="E27" s="188">
        <v>9707.2936583020091</v>
      </c>
    </row>
    <row r="28" spans="1:5" ht="25.5">
      <c r="A28" s="128">
        <v>23</v>
      </c>
      <c r="B28" s="182" t="s">
        <v>254</v>
      </c>
      <c r="C28" s="183" t="s">
        <v>255</v>
      </c>
      <c r="D28" s="184" t="s">
        <v>212</v>
      </c>
      <c r="E28" s="186">
        <v>172209.89833383699</v>
      </c>
    </row>
    <row r="29" spans="1:5" ht="25.5">
      <c r="A29" s="128">
        <v>24</v>
      </c>
      <c r="B29" s="182" t="s">
        <v>256</v>
      </c>
      <c r="C29" s="183" t="s">
        <v>257</v>
      </c>
      <c r="D29" s="184" t="s">
        <v>212</v>
      </c>
      <c r="E29" s="186">
        <v>175204.62065321099</v>
      </c>
    </row>
    <row r="30" spans="1:5">
      <c r="A30" s="128">
        <v>25</v>
      </c>
      <c r="B30" s="182" t="s">
        <v>258</v>
      </c>
      <c r="C30" s="183" t="s">
        <v>259</v>
      </c>
      <c r="D30" s="184" t="s">
        <v>212</v>
      </c>
      <c r="E30" s="186">
        <v>87512.528915060699</v>
      </c>
    </row>
    <row r="31" spans="1:5">
      <c r="A31" s="128">
        <v>26</v>
      </c>
      <c r="B31" s="182" t="s">
        <v>260</v>
      </c>
      <c r="C31" s="183" t="s">
        <v>261</v>
      </c>
      <c r="D31" s="184" t="s">
        <v>212</v>
      </c>
      <c r="E31" s="186">
        <v>106734.73033608199</v>
      </c>
    </row>
    <row r="32" spans="1:5">
      <c r="A32" s="128">
        <v>27</v>
      </c>
      <c r="B32" s="182" t="s">
        <v>262</v>
      </c>
      <c r="C32" s="183" t="s">
        <v>263</v>
      </c>
      <c r="D32" s="184" t="s">
        <v>212</v>
      </c>
      <c r="E32" s="186">
        <v>1952.5921511612501</v>
      </c>
    </row>
    <row r="33" spans="1:5" s="174" customFormat="1">
      <c r="A33" s="128">
        <v>28</v>
      </c>
      <c r="B33" s="182" t="s">
        <v>264</v>
      </c>
      <c r="C33" s="183" t="s">
        <v>265</v>
      </c>
      <c r="D33" s="184" t="s">
        <v>212</v>
      </c>
      <c r="E33" s="186">
        <v>149210.58458756801</v>
      </c>
    </row>
    <row r="34" spans="1:5">
      <c r="A34" s="128">
        <v>29</v>
      </c>
      <c r="B34" s="182" t="s">
        <v>266</v>
      </c>
      <c r="C34" s="183" t="s">
        <v>267</v>
      </c>
      <c r="D34" s="184" t="s">
        <v>212</v>
      </c>
      <c r="E34" s="186">
        <v>139302.62379367999</v>
      </c>
    </row>
    <row r="35" spans="1:5">
      <c r="A35" s="128">
        <v>30</v>
      </c>
      <c r="B35" s="182" t="s">
        <v>268</v>
      </c>
      <c r="C35" s="183" t="s">
        <v>269</v>
      </c>
      <c r="D35" s="184" t="s">
        <v>212</v>
      </c>
      <c r="E35" s="186">
        <v>124891.98921783001</v>
      </c>
    </row>
    <row r="36" spans="1:5" ht="25.5">
      <c r="A36" s="128">
        <v>31</v>
      </c>
      <c r="B36" s="182" t="s">
        <v>270</v>
      </c>
      <c r="C36" s="183" t="s">
        <v>271</v>
      </c>
      <c r="D36" s="184" t="s">
        <v>212</v>
      </c>
      <c r="E36" s="186">
        <v>10926.4726835037</v>
      </c>
    </row>
    <row r="37" spans="1:5">
      <c r="A37" s="128">
        <v>32</v>
      </c>
      <c r="B37" s="182" t="s">
        <v>272</v>
      </c>
      <c r="C37" s="183" t="s">
        <v>273</v>
      </c>
      <c r="D37" s="184" t="s">
        <v>212</v>
      </c>
      <c r="E37" s="186">
        <v>27210.155467560999</v>
      </c>
    </row>
    <row r="38" spans="1:5" ht="25.5">
      <c r="A38" s="128">
        <v>33</v>
      </c>
      <c r="B38" s="182" t="s">
        <v>274</v>
      </c>
      <c r="C38" s="183" t="s">
        <v>275</v>
      </c>
      <c r="D38" s="184" t="s">
        <v>212</v>
      </c>
      <c r="E38" s="186">
        <v>11898.5931793073</v>
      </c>
    </row>
    <row r="39" spans="1:5">
      <c r="A39" s="128">
        <v>34</v>
      </c>
      <c r="B39" s="182" t="s">
        <v>276</v>
      </c>
      <c r="C39" s="183" t="s">
        <v>277</v>
      </c>
      <c r="D39" s="184" t="s">
        <v>212</v>
      </c>
      <c r="E39" s="186">
        <v>9400.4390512707996</v>
      </c>
    </row>
    <row r="40" spans="1:5">
      <c r="A40" s="128">
        <v>35</v>
      </c>
      <c r="B40" s="182" t="s">
        <v>278</v>
      </c>
      <c r="C40" s="183" t="s">
        <v>279</v>
      </c>
      <c r="D40" s="184" t="s">
        <v>212</v>
      </c>
      <c r="E40" s="189">
        <v>159901.342501095</v>
      </c>
    </row>
    <row r="41" spans="1:5">
      <c r="A41" s="128">
        <v>36</v>
      </c>
      <c r="B41" s="182" t="s">
        <v>280</v>
      </c>
      <c r="C41" s="183" t="s">
        <v>281</v>
      </c>
      <c r="D41" s="184" t="s">
        <v>212</v>
      </c>
      <c r="E41" s="186">
        <v>104011.257589524</v>
      </c>
    </row>
    <row r="42" spans="1:5">
      <c r="A42" s="128">
        <v>37</v>
      </c>
      <c r="B42" s="182" t="s">
        <v>282</v>
      </c>
      <c r="C42" s="183" t="s">
        <v>283</v>
      </c>
      <c r="D42" s="184" t="s">
        <v>212</v>
      </c>
      <c r="E42" s="186">
        <v>82525.626970559693</v>
      </c>
    </row>
    <row r="43" spans="1:5">
      <c r="A43" s="128">
        <v>38</v>
      </c>
      <c r="B43" s="182" t="s">
        <v>284</v>
      </c>
      <c r="C43" s="183" t="s">
        <v>285</v>
      </c>
      <c r="D43" s="184" t="s">
        <v>212</v>
      </c>
      <c r="E43" s="186">
        <v>82313.313793237103</v>
      </c>
    </row>
    <row r="44" spans="1:5">
      <c r="A44" s="128">
        <v>39</v>
      </c>
      <c r="B44" s="182" t="s">
        <v>286</v>
      </c>
      <c r="C44" s="183" t="s">
        <v>287</v>
      </c>
      <c r="D44" s="184" t="s">
        <v>212</v>
      </c>
      <c r="E44" s="186">
        <v>82193.582653638106</v>
      </c>
    </row>
    <row r="45" spans="1:5">
      <c r="A45" s="128">
        <v>40</v>
      </c>
      <c r="B45" s="182" t="s">
        <v>288</v>
      </c>
      <c r="C45" s="183" t="s">
        <v>289</v>
      </c>
      <c r="D45" s="184" t="s">
        <v>212</v>
      </c>
      <c r="E45" s="186">
        <v>106061.78008574199</v>
      </c>
    </row>
    <row r="46" spans="1:5">
      <c r="A46" s="128">
        <v>41</v>
      </c>
      <c r="B46" s="182" t="s">
        <v>290</v>
      </c>
      <c r="C46" s="183" t="s">
        <v>291</v>
      </c>
      <c r="D46" s="184" t="s">
        <v>212</v>
      </c>
      <c r="E46" s="186">
        <v>7607.4407622647504</v>
      </c>
    </row>
    <row r="47" spans="1:5" ht="25.5">
      <c r="A47" s="128">
        <v>42</v>
      </c>
      <c r="B47" s="182" t="s">
        <v>292</v>
      </c>
      <c r="C47" s="183" t="s">
        <v>293</v>
      </c>
      <c r="D47" s="184" t="s">
        <v>212</v>
      </c>
      <c r="E47" s="186">
        <v>14332.941186853999</v>
      </c>
    </row>
    <row r="48" spans="1:5">
      <c r="A48" s="128">
        <v>43</v>
      </c>
      <c r="B48" s="182" t="s">
        <v>294</v>
      </c>
      <c r="C48" s="183" t="s">
        <v>295</v>
      </c>
      <c r="D48" s="184" t="s">
        <v>212</v>
      </c>
      <c r="E48" s="186">
        <v>3666.1883839853599</v>
      </c>
    </row>
    <row r="49" spans="1:5">
      <c r="A49" s="128">
        <v>44</v>
      </c>
      <c r="B49" s="182" t="s">
        <v>296</v>
      </c>
      <c r="C49" s="183" t="s">
        <v>297</v>
      </c>
      <c r="D49" s="184" t="s">
        <v>212</v>
      </c>
      <c r="E49" s="186">
        <v>3721.2952666163201</v>
      </c>
    </row>
    <row r="50" spans="1:5">
      <c r="A50" s="128">
        <v>45</v>
      </c>
      <c r="B50" s="182" t="s">
        <v>298</v>
      </c>
      <c r="C50" s="183" t="s">
        <v>299</v>
      </c>
      <c r="D50" s="184" t="s">
        <v>212</v>
      </c>
      <c r="E50" s="186">
        <v>3647.6052301095701</v>
      </c>
    </row>
    <row r="51" spans="1:5" ht="25.5">
      <c r="A51" s="128">
        <v>46</v>
      </c>
      <c r="B51" s="182" t="s">
        <v>300</v>
      </c>
      <c r="C51" s="183" t="s">
        <v>301</v>
      </c>
      <c r="D51" s="184" t="s">
        <v>212</v>
      </c>
      <c r="E51" s="186">
        <v>128659.040816742</v>
      </c>
    </row>
    <row r="52" spans="1:5">
      <c r="A52" s="128">
        <v>47</v>
      </c>
      <c r="B52" s="182" t="s">
        <v>302</v>
      </c>
      <c r="C52" s="183" t="s">
        <v>303</v>
      </c>
      <c r="D52" s="184" t="s">
        <v>212</v>
      </c>
      <c r="E52" s="186">
        <v>52906.4555680466</v>
      </c>
    </row>
    <row r="53" spans="1:5">
      <c r="A53" s="128">
        <v>48</v>
      </c>
      <c r="B53" s="182" t="s">
        <v>304</v>
      </c>
      <c r="C53" s="183" t="s">
        <v>305</v>
      </c>
      <c r="D53" s="184" t="s">
        <v>212</v>
      </c>
      <c r="E53" s="186">
        <v>136332.73493640099</v>
      </c>
    </row>
    <row r="54" spans="1:5" ht="25.5">
      <c r="A54" s="128">
        <v>49</v>
      </c>
      <c r="B54" s="182" t="s">
        <v>306</v>
      </c>
      <c r="C54" s="183" t="s">
        <v>307</v>
      </c>
      <c r="D54" s="184" t="s">
        <v>209</v>
      </c>
      <c r="E54" s="186">
        <v>168283.483506199</v>
      </c>
    </row>
    <row r="55" spans="1:5">
      <c r="A55" s="128">
        <v>50</v>
      </c>
      <c r="B55" s="182" t="s">
        <v>308</v>
      </c>
      <c r="C55" s="183" t="s">
        <v>309</v>
      </c>
      <c r="D55" s="184" t="s">
        <v>212</v>
      </c>
      <c r="E55" s="186">
        <v>16979.2293000215</v>
      </c>
    </row>
    <row r="56" spans="1:5" ht="25.5">
      <c r="A56" s="128">
        <v>51</v>
      </c>
      <c r="B56" s="182" t="s">
        <v>310</v>
      </c>
      <c r="C56" s="183" t="s">
        <v>311</v>
      </c>
      <c r="D56" s="184" t="s">
        <v>212</v>
      </c>
      <c r="E56" s="186">
        <v>209202.19674147901</v>
      </c>
    </row>
    <row r="57" spans="1:5">
      <c r="A57" s="128">
        <v>52</v>
      </c>
      <c r="B57" s="182" t="s">
        <v>312</v>
      </c>
      <c r="C57" s="183" t="s">
        <v>313</v>
      </c>
      <c r="D57" s="184" t="s">
        <v>212</v>
      </c>
      <c r="E57" s="186">
        <v>14749.746164902699</v>
      </c>
    </row>
    <row r="58" spans="1:5">
      <c r="A58" s="128">
        <v>53</v>
      </c>
      <c r="B58" s="182" t="s">
        <v>314</v>
      </c>
      <c r="C58" s="183" t="s">
        <v>315</v>
      </c>
      <c r="D58" s="184" t="s">
        <v>212</v>
      </c>
      <c r="E58" s="186">
        <v>118680.800313963</v>
      </c>
    </row>
    <row r="59" spans="1:5" ht="25.5">
      <c r="A59" s="128">
        <v>54</v>
      </c>
      <c r="B59" s="182" t="s">
        <v>316</v>
      </c>
      <c r="C59" s="183" t="s">
        <v>317</v>
      </c>
      <c r="D59" s="184" t="s">
        <v>212</v>
      </c>
      <c r="E59" s="186">
        <v>46105.5806444595</v>
      </c>
    </row>
    <row r="60" spans="1:5">
      <c r="A60" s="128">
        <v>55</v>
      </c>
      <c r="B60" s="182" t="s">
        <v>318</v>
      </c>
      <c r="C60" s="183" t="s">
        <v>319</v>
      </c>
      <c r="D60" s="184" t="s">
        <v>212</v>
      </c>
      <c r="E60" s="186">
        <v>14536.133799592</v>
      </c>
    </row>
    <row r="61" spans="1:5">
      <c r="A61" s="128">
        <v>56</v>
      </c>
      <c r="B61" s="182" t="s">
        <v>320</v>
      </c>
      <c r="C61" s="183" t="s">
        <v>321</v>
      </c>
      <c r="D61" s="184" t="s">
        <v>212</v>
      </c>
      <c r="E61" s="186">
        <v>17638.9929906465</v>
      </c>
    </row>
    <row r="62" spans="1:5">
      <c r="A62" s="128">
        <v>57</v>
      </c>
      <c r="B62" s="182" t="s">
        <v>322</v>
      </c>
      <c r="C62" s="183" t="s">
        <v>323</v>
      </c>
      <c r="D62" s="184" t="s">
        <v>212</v>
      </c>
      <c r="E62" s="186">
        <v>22863.134589279402</v>
      </c>
    </row>
    <row r="63" spans="1:5" ht="38.25">
      <c r="A63" s="128">
        <v>58</v>
      </c>
      <c r="B63" s="182" t="s">
        <v>324</v>
      </c>
      <c r="C63" s="183" t="s">
        <v>325</v>
      </c>
      <c r="D63" s="184" t="s">
        <v>212</v>
      </c>
      <c r="E63" s="186">
        <v>15510.6356203737</v>
      </c>
    </row>
    <row r="64" spans="1:5">
      <c r="A64" s="128">
        <v>59</v>
      </c>
      <c r="B64" s="182" t="s">
        <v>326</v>
      </c>
      <c r="C64" s="183" t="s">
        <v>327</v>
      </c>
      <c r="D64" s="184" t="s">
        <v>212</v>
      </c>
      <c r="E64" s="186">
        <v>103468.418947538</v>
      </c>
    </row>
    <row r="65" spans="1:5">
      <c r="A65" s="128">
        <v>60</v>
      </c>
      <c r="B65" s="182" t="s">
        <v>328</v>
      </c>
      <c r="C65" s="183" t="s">
        <v>329</v>
      </c>
      <c r="D65" s="184" t="s">
        <v>212</v>
      </c>
      <c r="E65" s="186">
        <v>19990.407477995999</v>
      </c>
    </row>
    <row r="66" spans="1:5">
      <c r="A66" s="128">
        <v>61</v>
      </c>
      <c r="B66" s="182" t="s">
        <v>330</v>
      </c>
      <c r="C66" s="183" t="s">
        <v>331</v>
      </c>
      <c r="D66" s="184" t="s">
        <v>212</v>
      </c>
      <c r="E66" s="186">
        <v>1551.3140422407</v>
      </c>
    </row>
    <row r="67" spans="1:5" s="174" customFormat="1">
      <c r="A67" s="128">
        <v>62</v>
      </c>
      <c r="B67" s="182" t="s">
        <v>332</v>
      </c>
      <c r="C67" s="183" t="s">
        <v>333</v>
      </c>
      <c r="D67" s="184" t="s">
        <v>212</v>
      </c>
      <c r="E67" s="186">
        <v>934.686111517016</v>
      </c>
    </row>
    <row r="68" spans="1:5">
      <c r="A68" s="128">
        <v>63</v>
      </c>
      <c r="B68" s="182" t="s">
        <v>334</v>
      </c>
      <c r="C68" s="183" t="s">
        <v>335</v>
      </c>
      <c r="D68" s="184" t="s">
        <v>212</v>
      </c>
      <c r="E68" s="186">
        <v>1679.2251308203199</v>
      </c>
    </row>
    <row r="69" spans="1:5">
      <c r="A69" s="128">
        <v>64</v>
      </c>
      <c r="B69" s="182" t="s">
        <v>336</v>
      </c>
      <c r="C69" s="183" t="s">
        <v>337</v>
      </c>
      <c r="D69" s="184" t="s">
        <v>212</v>
      </c>
      <c r="E69" s="186">
        <v>1630.1535391869199</v>
      </c>
    </row>
    <row r="70" spans="1:5">
      <c r="A70" s="128">
        <v>65</v>
      </c>
      <c r="B70" s="182" t="s">
        <v>338</v>
      </c>
      <c r="C70" s="183" t="s">
        <v>339</v>
      </c>
      <c r="D70" s="184" t="s">
        <v>212</v>
      </c>
      <c r="E70" s="186">
        <v>2500</v>
      </c>
    </row>
    <row r="71" spans="1:5">
      <c r="A71" s="128">
        <v>66</v>
      </c>
      <c r="B71" s="182" t="s">
        <v>340</v>
      </c>
      <c r="C71" s="183" t="s">
        <v>341</v>
      </c>
      <c r="D71" s="184" t="s">
        <v>212</v>
      </c>
      <c r="E71" s="186">
        <v>2673.9318273992799</v>
      </c>
    </row>
    <row r="72" spans="1:5">
      <c r="A72" s="128">
        <v>67</v>
      </c>
      <c r="B72" s="182" t="s">
        <v>342</v>
      </c>
      <c r="C72" s="183" t="s">
        <v>343</v>
      </c>
      <c r="D72" s="184" t="s">
        <v>212</v>
      </c>
      <c r="E72" s="186">
        <v>5204.5195205584796</v>
      </c>
    </row>
    <row r="73" spans="1:5">
      <c r="A73" s="128">
        <v>68</v>
      </c>
      <c r="B73" s="182" t="s">
        <v>344</v>
      </c>
      <c r="C73" s="183" t="s">
        <v>345</v>
      </c>
      <c r="D73" s="184" t="s">
        <v>346</v>
      </c>
      <c r="E73" s="186">
        <v>5510.4572367078099</v>
      </c>
    </row>
    <row r="74" spans="1:5" s="174" customFormat="1">
      <c r="A74" s="128">
        <v>69</v>
      </c>
      <c r="B74" s="182" t="s">
        <v>347</v>
      </c>
      <c r="C74" s="183" t="s">
        <v>348</v>
      </c>
      <c r="D74" s="184" t="s">
        <v>349</v>
      </c>
      <c r="E74" s="186">
        <v>996.38681515552105</v>
      </c>
    </row>
    <row r="75" spans="1:5" ht="25.5">
      <c r="A75" s="128">
        <v>70</v>
      </c>
      <c r="B75" s="182" t="s">
        <v>350</v>
      </c>
      <c r="C75" s="183" t="s">
        <v>351</v>
      </c>
      <c r="D75" s="184" t="s">
        <v>212</v>
      </c>
      <c r="E75" s="186">
        <v>450266.27824474702</v>
      </c>
    </row>
    <row r="76" spans="1:5" ht="38.25">
      <c r="A76" s="128">
        <v>71</v>
      </c>
      <c r="B76" s="182" t="s">
        <v>352</v>
      </c>
      <c r="C76" s="187" t="s">
        <v>353</v>
      </c>
      <c r="D76" s="184" t="s">
        <v>212</v>
      </c>
      <c r="E76" s="188">
        <v>283733.077075899</v>
      </c>
    </row>
    <row r="77" spans="1:5" ht="25.5">
      <c r="A77" s="128">
        <v>72</v>
      </c>
      <c r="B77" s="182" t="s">
        <v>354</v>
      </c>
      <c r="C77" s="187" t="s">
        <v>355</v>
      </c>
      <c r="D77" s="184" t="s">
        <v>212</v>
      </c>
      <c r="E77" s="188">
        <v>445633.75726842601</v>
      </c>
    </row>
    <row r="78" spans="1:5">
      <c r="A78" s="128">
        <v>73</v>
      </c>
      <c r="B78" s="182" t="s">
        <v>356</v>
      </c>
      <c r="C78" s="183" t="s">
        <v>357</v>
      </c>
      <c r="D78" s="184" t="s">
        <v>212</v>
      </c>
      <c r="E78" s="186">
        <v>197216.08681157001</v>
      </c>
    </row>
    <row r="79" spans="1:5">
      <c r="A79" s="128">
        <v>74</v>
      </c>
      <c r="B79" s="182" t="s">
        <v>358</v>
      </c>
      <c r="C79" s="183" t="s">
        <v>359</v>
      </c>
      <c r="D79" s="184" t="s">
        <v>212</v>
      </c>
      <c r="E79" s="186">
        <v>172411.33525936399</v>
      </c>
    </row>
    <row r="80" spans="1:5">
      <c r="A80" s="128">
        <v>75</v>
      </c>
      <c r="B80" s="182" t="s">
        <v>360</v>
      </c>
      <c r="C80" s="183" t="s">
        <v>361</v>
      </c>
      <c r="D80" s="184" t="s">
        <v>212</v>
      </c>
      <c r="E80" s="186">
        <v>208152.22943207101</v>
      </c>
    </row>
    <row r="81" spans="1:5">
      <c r="A81" s="128">
        <v>76</v>
      </c>
      <c r="B81" s="182" t="s">
        <v>362</v>
      </c>
      <c r="C81" s="183" t="s">
        <v>363</v>
      </c>
      <c r="D81" s="184" t="s">
        <v>212</v>
      </c>
      <c r="E81" s="186">
        <v>428464.38443121</v>
      </c>
    </row>
    <row r="82" spans="1:5">
      <c r="A82" s="128">
        <v>77</v>
      </c>
      <c r="B82" s="182" t="s">
        <v>364</v>
      </c>
      <c r="C82" s="183" t="s">
        <v>365</v>
      </c>
      <c r="D82" s="184" t="s">
        <v>212</v>
      </c>
      <c r="E82" s="186">
        <v>177867.90129760501</v>
      </c>
    </row>
    <row r="83" spans="1:5" s="174" customFormat="1">
      <c r="A83" s="128">
        <v>78</v>
      </c>
      <c r="B83" s="182" t="s">
        <v>366</v>
      </c>
      <c r="C83" s="183" t="s">
        <v>367</v>
      </c>
      <c r="D83" s="184" t="s">
        <v>212</v>
      </c>
      <c r="E83" s="186">
        <v>6090.75678538173</v>
      </c>
    </row>
    <row r="84" spans="1:5" ht="25.5">
      <c r="A84" s="128">
        <v>79</v>
      </c>
      <c r="B84" s="182" t="s">
        <v>368</v>
      </c>
      <c r="C84" s="183" t="s">
        <v>369</v>
      </c>
      <c r="D84" s="184" t="s">
        <v>212</v>
      </c>
      <c r="E84" s="186">
        <v>73091.968694666095</v>
      </c>
    </row>
    <row r="85" spans="1:5">
      <c r="A85" s="128">
        <v>80</v>
      </c>
      <c r="B85" s="182" t="s">
        <v>370</v>
      </c>
      <c r="C85" s="183" t="s">
        <v>371</v>
      </c>
      <c r="D85" s="184" t="s">
        <v>212</v>
      </c>
      <c r="E85" s="186">
        <v>1705695.9184274201</v>
      </c>
    </row>
    <row r="86" spans="1:5">
      <c r="A86" s="128">
        <v>81</v>
      </c>
      <c r="B86" s="182" t="s">
        <v>372</v>
      </c>
      <c r="C86" s="183" t="s">
        <v>373</v>
      </c>
      <c r="D86" s="184" t="s">
        <v>212</v>
      </c>
      <c r="E86" s="186">
        <v>270986.888731396</v>
      </c>
    </row>
    <row r="87" spans="1:5">
      <c r="A87" s="128">
        <v>82</v>
      </c>
      <c r="B87" s="182" t="s">
        <v>374</v>
      </c>
      <c r="C87" s="183" t="s">
        <v>375</v>
      </c>
      <c r="D87" s="184" t="s">
        <v>212</v>
      </c>
      <c r="E87" s="186">
        <v>46771.391254814698</v>
      </c>
    </row>
    <row r="88" spans="1:5">
      <c r="A88" s="128">
        <v>83</v>
      </c>
      <c r="B88" s="182" t="s">
        <v>376</v>
      </c>
      <c r="C88" s="183" t="s">
        <v>377</v>
      </c>
      <c r="D88" s="184" t="s">
        <v>212</v>
      </c>
      <c r="E88" s="186">
        <v>46303.895789429997</v>
      </c>
    </row>
    <row r="89" spans="1:5">
      <c r="A89" s="128">
        <v>84</v>
      </c>
      <c r="B89" s="182" t="s">
        <v>378</v>
      </c>
      <c r="C89" s="183" t="s">
        <v>379</v>
      </c>
      <c r="D89" s="184" t="s">
        <v>212</v>
      </c>
      <c r="E89" s="186">
        <v>10400</v>
      </c>
    </row>
    <row r="90" spans="1:5">
      <c r="A90" s="128">
        <v>85</v>
      </c>
      <c r="B90" s="182" t="s">
        <v>380</v>
      </c>
      <c r="C90" s="183" t="s">
        <v>381</v>
      </c>
      <c r="D90" s="184" t="s">
        <v>212</v>
      </c>
      <c r="E90" s="189">
        <v>101080.533424876</v>
      </c>
    </row>
    <row r="91" spans="1:5">
      <c r="A91" s="128">
        <v>86</v>
      </c>
      <c r="B91" s="182" t="s">
        <v>382</v>
      </c>
      <c r="C91" s="183" t="s">
        <v>383</v>
      </c>
      <c r="D91" s="184" t="s">
        <v>212</v>
      </c>
      <c r="E91" s="186">
        <v>89157.378422518901</v>
      </c>
    </row>
    <row r="92" spans="1:5">
      <c r="A92" s="128">
        <v>87</v>
      </c>
      <c r="B92" s="182" t="s">
        <v>384</v>
      </c>
      <c r="C92" s="183" t="s">
        <v>385</v>
      </c>
      <c r="D92" s="184" t="s">
        <v>212</v>
      </c>
      <c r="E92" s="186">
        <v>8589.3084542362394</v>
      </c>
    </row>
    <row r="93" spans="1:5">
      <c r="A93" s="128">
        <v>88</v>
      </c>
      <c r="B93" s="182" t="s">
        <v>386</v>
      </c>
      <c r="C93" s="183" t="s">
        <v>387</v>
      </c>
      <c r="D93" s="184" t="s">
        <v>212</v>
      </c>
      <c r="E93" s="186">
        <v>10608.8575971707</v>
      </c>
    </row>
    <row r="94" spans="1:5">
      <c r="A94" s="128">
        <v>89</v>
      </c>
      <c r="B94" s="182" t="s">
        <v>388</v>
      </c>
      <c r="C94" s="183" t="s">
        <v>389</v>
      </c>
      <c r="D94" s="184" t="s">
        <v>212</v>
      </c>
      <c r="E94" s="186">
        <v>29027.503552761798</v>
      </c>
    </row>
    <row r="95" spans="1:5">
      <c r="A95" s="128">
        <v>90</v>
      </c>
      <c r="B95" s="182" t="s">
        <v>390</v>
      </c>
      <c r="C95" s="183" t="s">
        <v>391</v>
      </c>
      <c r="D95" s="184" t="s">
        <v>212</v>
      </c>
      <c r="E95" s="186">
        <v>209683.759485188</v>
      </c>
    </row>
    <row r="96" spans="1:5">
      <c r="A96" s="128">
        <v>91</v>
      </c>
      <c r="B96" s="182" t="s">
        <v>392</v>
      </c>
      <c r="C96" s="183" t="s">
        <v>393</v>
      </c>
      <c r="D96" s="184" t="s">
        <v>212</v>
      </c>
      <c r="E96" s="186">
        <v>186774.61997572501</v>
      </c>
    </row>
    <row r="97" spans="1:5">
      <c r="A97" s="128">
        <v>92</v>
      </c>
      <c r="B97" s="182" t="s">
        <v>394</v>
      </c>
      <c r="C97" s="183" t="s">
        <v>395</v>
      </c>
      <c r="D97" s="184" t="s">
        <v>212</v>
      </c>
      <c r="E97" s="186">
        <v>7113.2115664916</v>
      </c>
    </row>
    <row r="98" spans="1:5">
      <c r="A98" s="128">
        <v>93</v>
      </c>
      <c r="B98" s="182" t="s">
        <v>396</v>
      </c>
      <c r="C98" s="183" t="s">
        <v>397</v>
      </c>
      <c r="D98" s="184" t="s">
        <v>212</v>
      </c>
      <c r="E98" s="186">
        <v>16287.227147674999</v>
      </c>
    </row>
    <row r="99" spans="1:5">
      <c r="A99" s="128">
        <v>94</v>
      </c>
      <c r="B99" s="182" t="s">
        <v>398</v>
      </c>
      <c r="C99" s="183" t="s">
        <v>399</v>
      </c>
      <c r="D99" s="184" t="s">
        <v>212</v>
      </c>
      <c r="E99" s="186">
        <v>309458.90505376499</v>
      </c>
    </row>
    <row r="100" spans="1:5" ht="25.5">
      <c r="A100" s="128">
        <v>95</v>
      </c>
      <c r="B100" s="182" t="s">
        <v>400</v>
      </c>
      <c r="C100" s="183" t="s">
        <v>401</v>
      </c>
      <c r="D100" s="184" t="s">
        <v>212</v>
      </c>
      <c r="E100" s="186">
        <v>312480.47122193099</v>
      </c>
    </row>
    <row r="101" spans="1:5">
      <c r="A101" s="128">
        <v>96</v>
      </c>
      <c r="B101" s="182" t="s">
        <v>402</v>
      </c>
      <c r="C101" s="183" t="s">
        <v>403</v>
      </c>
      <c r="D101" s="184" t="s">
        <v>212</v>
      </c>
      <c r="E101" s="186">
        <v>134.001422138517</v>
      </c>
    </row>
    <row r="102" spans="1:5">
      <c r="A102" s="128">
        <v>97</v>
      </c>
      <c r="B102" s="182" t="s">
        <v>404</v>
      </c>
      <c r="C102" s="183" t="s">
        <v>405</v>
      </c>
      <c r="D102" s="184" t="s">
        <v>212</v>
      </c>
      <c r="E102" s="186">
        <v>686785.37437824998</v>
      </c>
    </row>
    <row r="103" spans="1:5">
      <c r="A103" s="128">
        <v>98</v>
      </c>
      <c r="B103" s="182" t="s">
        <v>406</v>
      </c>
      <c r="C103" s="183" t="s">
        <v>407</v>
      </c>
      <c r="D103" s="184" t="s">
        <v>212</v>
      </c>
      <c r="E103" s="186">
        <v>675749.02943222399</v>
      </c>
    </row>
    <row r="104" spans="1:5" ht="25.5">
      <c r="A104" s="128">
        <v>99</v>
      </c>
      <c r="B104" s="182" t="s">
        <v>408</v>
      </c>
      <c r="C104" s="183" t="s">
        <v>409</v>
      </c>
      <c r="D104" s="184" t="s">
        <v>212</v>
      </c>
      <c r="E104" s="186">
        <v>659726.08736063598</v>
      </c>
    </row>
    <row r="105" spans="1:5">
      <c r="A105" s="128">
        <v>100</v>
      </c>
      <c r="B105" s="182" t="s">
        <v>410</v>
      </c>
      <c r="C105" s="183" t="s">
        <v>411</v>
      </c>
      <c r="D105" s="184" t="s">
        <v>212</v>
      </c>
      <c r="E105" s="186">
        <v>350122.49522116402</v>
      </c>
    </row>
    <row r="106" spans="1:5">
      <c r="A106" s="128">
        <v>101</v>
      </c>
      <c r="B106" s="182" t="s">
        <v>412</v>
      </c>
      <c r="C106" s="183" t="s">
        <v>413</v>
      </c>
      <c r="D106" s="184" t="s">
        <v>212</v>
      </c>
      <c r="E106" s="186">
        <v>160118.18503507899</v>
      </c>
    </row>
    <row r="107" spans="1:5">
      <c r="A107" s="128">
        <v>102</v>
      </c>
      <c r="B107" s="182" t="s">
        <v>414</v>
      </c>
      <c r="C107" s="183" t="s">
        <v>415</v>
      </c>
      <c r="D107" s="184" t="s">
        <v>212</v>
      </c>
      <c r="E107" s="186">
        <v>12441.0656384783</v>
      </c>
    </row>
    <row r="108" spans="1:5">
      <c r="A108" s="128">
        <v>103</v>
      </c>
      <c r="B108" s="182" t="s">
        <v>416</v>
      </c>
      <c r="C108" s="183" t="s">
        <v>417</v>
      </c>
      <c r="D108" s="184" t="s">
        <v>212</v>
      </c>
      <c r="E108" s="186">
        <v>445240.89049506199</v>
      </c>
    </row>
    <row r="109" spans="1:5">
      <c r="A109" s="128">
        <v>104</v>
      </c>
      <c r="B109" s="182" t="s">
        <v>418</v>
      </c>
      <c r="C109" s="183" t="s">
        <v>419</v>
      </c>
      <c r="D109" s="184" t="s">
        <v>212</v>
      </c>
      <c r="E109" s="186">
        <v>587302.07186815399</v>
      </c>
    </row>
    <row r="110" spans="1:5">
      <c r="A110" s="128">
        <v>105</v>
      </c>
      <c r="B110" s="182" t="s">
        <v>420</v>
      </c>
      <c r="C110" s="183" t="s">
        <v>421</v>
      </c>
      <c r="D110" s="184" t="s">
        <v>212</v>
      </c>
      <c r="E110" s="186">
        <v>304508.42615986901</v>
      </c>
    </row>
    <row r="111" spans="1:5">
      <c r="A111" s="128">
        <v>106</v>
      </c>
      <c r="B111" s="182" t="s">
        <v>422</v>
      </c>
      <c r="C111" s="183" t="s">
        <v>423</v>
      </c>
      <c r="D111" s="184" t="s">
        <v>212</v>
      </c>
      <c r="E111" s="186">
        <v>4381.9525795497702</v>
      </c>
    </row>
    <row r="112" spans="1:5">
      <c r="A112" s="128">
        <v>107</v>
      </c>
      <c r="B112" s="182" t="s">
        <v>424</v>
      </c>
      <c r="C112" s="183" t="s">
        <v>425</v>
      </c>
      <c r="D112" s="184" t="s">
        <v>212</v>
      </c>
      <c r="E112" s="186">
        <v>181339.62803862599</v>
      </c>
    </row>
    <row r="113" spans="1:5">
      <c r="A113" s="128">
        <v>108</v>
      </c>
      <c r="B113" s="182" t="s">
        <v>426</v>
      </c>
      <c r="C113" s="183" t="s">
        <v>427</v>
      </c>
      <c r="D113" s="184" t="s">
        <v>212</v>
      </c>
      <c r="E113" s="186">
        <v>556738.066098499</v>
      </c>
    </row>
    <row r="114" spans="1:5">
      <c r="A114" s="128">
        <v>109</v>
      </c>
      <c r="B114" s="182" t="s">
        <v>428</v>
      </c>
      <c r="C114" s="183" t="s">
        <v>429</v>
      </c>
      <c r="D114" s="184" t="s">
        <v>212</v>
      </c>
      <c r="E114" s="186">
        <v>9804.9919040198693</v>
      </c>
    </row>
    <row r="115" spans="1:5" ht="25.5">
      <c r="A115" s="128">
        <v>110</v>
      </c>
      <c r="B115" s="182" t="s">
        <v>430</v>
      </c>
      <c r="C115" s="183" t="s">
        <v>431</v>
      </c>
      <c r="D115" s="184" t="s">
        <v>212</v>
      </c>
      <c r="E115" s="186">
        <v>135647.303314007</v>
      </c>
    </row>
    <row r="116" spans="1:5" ht="25.5">
      <c r="A116" s="128">
        <v>111</v>
      </c>
      <c r="B116" s="182" t="s">
        <v>432</v>
      </c>
      <c r="C116" s="183" t="s">
        <v>433</v>
      </c>
      <c r="D116" s="184" t="s">
        <v>212</v>
      </c>
      <c r="E116" s="186">
        <v>180679.06148675599</v>
      </c>
    </row>
    <row r="117" spans="1:5" s="174" customFormat="1" ht="25.5">
      <c r="A117" s="128">
        <v>112</v>
      </c>
      <c r="B117" s="182" t="s">
        <v>434</v>
      </c>
      <c r="C117" s="183" t="s">
        <v>435</v>
      </c>
      <c r="D117" s="184" t="s">
        <v>212</v>
      </c>
      <c r="E117" s="186">
        <v>136189.442033425</v>
      </c>
    </row>
    <row r="118" spans="1:5" ht="25.5">
      <c r="A118" s="128">
        <v>113</v>
      </c>
      <c r="B118" s="182" t="s">
        <v>436</v>
      </c>
      <c r="C118" s="183" t="s">
        <v>437</v>
      </c>
      <c r="D118" s="184" t="s">
        <v>212</v>
      </c>
      <c r="E118" s="186">
        <v>165126.14736439299</v>
      </c>
    </row>
    <row r="119" spans="1:5">
      <c r="A119" s="128">
        <v>114</v>
      </c>
      <c r="B119" s="182" t="s">
        <v>438</v>
      </c>
      <c r="C119" s="183" t="s">
        <v>439</v>
      </c>
      <c r="D119" s="184" t="s">
        <v>212</v>
      </c>
      <c r="E119" s="186">
        <v>222034.66257086201</v>
      </c>
    </row>
    <row r="120" spans="1:5" ht="25.5">
      <c r="A120" s="128">
        <v>115</v>
      </c>
      <c r="B120" s="182" t="s">
        <v>440</v>
      </c>
      <c r="C120" s="183" t="s">
        <v>441</v>
      </c>
      <c r="D120" s="184" t="s">
        <v>212</v>
      </c>
      <c r="E120" s="186">
        <v>183729.762895219</v>
      </c>
    </row>
    <row r="121" spans="1:5">
      <c r="A121" s="128">
        <v>116</v>
      </c>
      <c r="B121" s="182" t="s">
        <v>442</v>
      </c>
      <c r="C121" s="183" t="s">
        <v>443</v>
      </c>
      <c r="D121" s="184" t="s">
        <v>212</v>
      </c>
      <c r="E121" s="186">
        <v>154005.728705699</v>
      </c>
    </row>
    <row r="122" spans="1:5">
      <c r="A122" s="128">
        <v>117</v>
      </c>
      <c r="B122" s="182" t="s">
        <v>444</v>
      </c>
      <c r="C122" s="183" t="s">
        <v>445</v>
      </c>
      <c r="D122" s="184" t="s">
        <v>212</v>
      </c>
      <c r="E122" s="186">
        <v>6148.8128499128998</v>
      </c>
    </row>
    <row r="123" spans="1:5">
      <c r="A123" s="128">
        <v>118</v>
      </c>
      <c r="B123" s="182" t="s">
        <v>446</v>
      </c>
      <c r="C123" s="183" t="s">
        <v>447</v>
      </c>
      <c r="D123" s="184" t="s">
        <v>212</v>
      </c>
      <c r="E123" s="186">
        <v>122948.37827950501</v>
      </c>
    </row>
    <row r="124" spans="1:5" s="174" customFormat="1">
      <c r="A124" s="128">
        <v>119</v>
      </c>
      <c r="B124" s="182" t="s">
        <v>448</v>
      </c>
      <c r="C124" s="183" t="s">
        <v>449</v>
      </c>
      <c r="D124" s="184" t="s">
        <v>212</v>
      </c>
      <c r="E124" s="186">
        <v>31905.104497308301</v>
      </c>
    </row>
    <row r="125" spans="1:5">
      <c r="A125" s="128">
        <v>120</v>
      </c>
      <c r="B125" s="182" t="s">
        <v>450</v>
      </c>
      <c r="C125" s="183" t="s">
        <v>451</v>
      </c>
      <c r="D125" s="184" t="s">
        <v>212</v>
      </c>
      <c r="E125" s="186">
        <v>41429.267942694103</v>
      </c>
    </row>
    <row r="126" spans="1:5">
      <c r="A126" s="128">
        <v>121</v>
      </c>
      <c r="B126" s="182" t="s">
        <v>452</v>
      </c>
      <c r="C126" s="187" t="s">
        <v>453</v>
      </c>
      <c r="D126" s="184" t="s">
        <v>212</v>
      </c>
      <c r="E126" s="188">
        <v>4125.3294958357801</v>
      </c>
    </row>
    <row r="127" spans="1:5">
      <c r="A127" s="128">
        <v>122</v>
      </c>
      <c r="B127" s="182" t="s">
        <v>454</v>
      </c>
      <c r="C127" s="187" t="s">
        <v>455</v>
      </c>
      <c r="D127" s="184" t="s">
        <v>212</v>
      </c>
      <c r="E127" s="188">
        <v>5983.03629266393</v>
      </c>
    </row>
    <row r="128" spans="1:5">
      <c r="A128" s="128">
        <v>123</v>
      </c>
      <c r="B128" s="182" t="s">
        <v>456</v>
      </c>
      <c r="C128" s="183" t="s">
        <v>457</v>
      </c>
      <c r="D128" s="184" t="s">
        <v>209</v>
      </c>
      <c r="E128" s="186">
        <v>239809.231736007</v>
      </c>
    </row>
    <row r="129" spans="1:5">
      <c r="A129" s="128">
        <v>124</v>
      </c>
      <c r="B129" s="182" t="s">
        <v>458</v>
      </c>
      <c r="C129" s="183" t="s">
        <v>459</v>
      </c>
      <c r="D129" s="184" t="s">
        <v>212</v>
      </c>
      <c r="E129" s="186">
        <v>225536.37680254501</v>
      </c>
    </row>
    <row r="130" spans="1:5" ht="25.5">
      <c r="A130" s="128">
        <v>125</v>
      </c>
      <c r="B130" s="182" t="s">
        <v>460</v>
      </c>
      <c r="C130" s="183" t="s">
        <v>461</v>
      </c>
      <c r="D130" s="184" t="s">
        <v>212</v>
      </c>
      <c r="E130" s="186">
        <v>253654.31364808101</v>
      </c>
    </row>
    <row r="131" spans="1:5" ht="25.5">
      <c r="A131" s="128">
        <v>126</v>
      </c>
      <c r="B131" s="182" t="s">
        <v>462</v>
      </c>
      <c r="C131" s="183" t="s">
        <v>463</v>
      </c>
      <c r="D131" s="184" t="s">
        <v>212</v>
      </c>
      <c r="E131" s="186">
        <v>166542.958285706</v>
      </c>
    </row>
    <row r="132" spans="1:5" ht="25.5">
      <c r="A132" s="128">
        <v>127</v>
      </c>
      <c r="B132" s="182" t="s">
        <v>464</v>
      </c>
      <c r="C132" s="183" t="s">
        <v>465</v>
      </c>
      <c r="D132" s="184" t="s">
        <v>212</v>
      </c>
      <c r="E132" s="186">
        <v>7680.5735748379202</v>
      </c>
    </row>
    <row r="133" spans="1:5" s="174" customFormat="1">
      <c r="A133" s="128">
        <v>128</v>
      </c>
      <c r="B133" s="182" t="s">
        <v>466</v>
      </c>
      <c r="C133" s="183" t="s">
        <v>467</v>
      </c>
      <c r="D133" s="184" t="s">
        <v>212</v>
      </c>
      <c r="E133" s="186">
        <v>138362.31456564</v>
      </c>
    </row>
    <row r="134" spans="1:5">
      <c r="A134" s="128">
        <v>129</v>
      </c>
      <c r="B134" s="182" t="s">
        <v>468</v>
      </c>
      <c r="C134" s="183" t="s">
        <v>469</v>
      </c>
      <c r="D134" s="184" t="s">
        <v>212</v>
      </c>
      <c r="E134" s="186">
        <v>57620.536463267097</v>
      </c>
    </row>
    <row r="135" spans="1:5">
      <c r="A135" s="128">
        <v>130</v>
      </c>
      <c r="B135" s="182" t="s">
        <v>470</v>
      </c>
      <c r="C135" s="183" t="s">
        <v>471</v>
      </c>
      <c r="D135" s="184" t="s">
        <v>212</v>
      </c>
      <c r="E135" s="186">
        <v>143415.380466584</v>
      </c>
    </row>
    <row r="136" spans="1:5">
      <c r="A136" s="128">
        <v>131</v>
      </c>
      <c r="B136" s="182" t="s">
        <v>472</v>
      </c>
      <c r="C136" s="183" t="s">
        <v>473</v>
      </c>
      <c r="D136" s="184" t="s">
        <v>212</v>
      </c>
      <c r="E136" s="186">
        <v>84914.894250073005</v>
      </c>
    </row>
    <row r="137" spans="1:5">
      <c r="A137" s="128">
        <v>132</v>
      </c>
      <c r="B137" s="182" t="s">
        <v>474</v>
      </c>
      <c r="C137" s="183" t="s">
        <v>475</v>
      </c>
      <c r="D137" s="184" t="s">
        <v>212</v>
      </c>
      <c r="E137" s="186">
        <v>88659.254857274806</v>
      </c>
    </row>
    <row r="138" spans="1:5">
      <c r="A138" s="128">
        <v>133</v>
      </c>
      <c r="B138" s="182" t="s">
        <v>476</v>
      </c>
      <c r="C138" s="183" t="s">
        <v>477</v>
      </c>
      <c r="D138" s="184" t="s">
        <v>212</v>
      </c>
      <c r="E138" s="186">
        <v>133363.35851318901</v>
      </c>
    </row>
    <row r="139" spans="1:5">
      <c r="A139" s="128">
        <v>134</v>
      </c>
      <c r="B139" s="182" t="s">
        <v>478</v>
      </c>
      <c r="C139" s="183" t="s">
        <v>479</v>
      </c>
      <c r="D139" s="184" t="s">
        <v>212</v>
      </c>
      <c r="E139" s="186">
        <v>8402.4250397649394</v>
      </c>
    </row>
    <row r="140" spans="1:5" ht="25.5">
      <c r="A140" s="128">
        <v>135</v>
      </c>
      <c r="B140" s="182" t="s">
        <v>480</v>
      </c>
      <c r="C140" s="183" t="s">
        <v>481</v>
      </c>
      <c r="D140" s="184" t="s">
        <v>212</v>
      </c>
      <c r="E140" s="189">
        <v>174169.99008718599</v>
      </c>
    </row>
    <row r="141" spans="1:5">
      <c r="A141" s="128">
        <v>136</v>
      </c>
      <c r="B141" s="182" t="s">
        <v>482</v>
      </c>
      <c r="C141" s="183" t="s">
        <v>483</v>
      </c>
      <c r="D141" s="184" t="s">
        <v>212</v>
      </c>
      <c r="E141" s="186">
        <v>77795.292466026702</v>
      </c>
    </row>
    <row r="142" spans="1:5" ht="25.5">
      <c r="A142" s="128">
        <v>137</v>
      </c>
      <c r="B142" s="182" t="s">
        <v>484</v>
      </c>
      <c r="C142" s="183" t="s">
        <v>485</v>
      </c>
      <c r="D142" s="184" t="s">
        <v>212</v>
      </c>
      <c r="E142" s="186">
        <v>8748.0806378047</v>
      </c>
    </row>
    <row r="143" spans="1:5">
      <c r="A143" s="128">
        <v>138</v>
      </c>
      <c r="B143" s="182" t="s">
        <v>486</v>
      </c>
      <c r="C143" s="183" t="s">
        <v>487</v>
      </c>
      <c r="D143" s="184" t="s">
        <v>212</v>
      </c>
      <c r="E143" s="186">
        <v>1164150.9836880399</v>
      </c>
    </row>
    <row r="144" spans="1:5">
      <c r="A144" s="128">
        <v>139</v>
      </c>
      <c r="B144" s="182" t="s">
        <v>488</v>
      </c>
      <c r="C144" s="183" t="s">
        <v>489</v>
      </c>
      <c r="D144" s="184" t="s">
        <v>212</v>
      </c>
      <c r="E144" s="186">
        <v>125028.148606114</v>
      </c>
    </row>
    <row r="145" spans="1:5">
      <c r="A145" s="128">
        <v>140</v>
      </c>
      <c r="B145" s="182" t="s">
        <v>490</v>
      </c>
      <c r="C145" s="183" t="s">
        <v>491</v>
      </c>
      <c r="D145" s="184" t="s">
        <v>212</v>
      </c>
      <c r="E145" s="186">
        <v>6668.1679256594298</v>
      </c>
    </row>
    <row r="146" spans="1:5">
      <c r="A146" s="128">
        <v>141</v>
      </c>
      <c r="B146" s="182" t="s">
        <v>492</v>
      </c>
      <c r="C146" s="183" t="s">
        <v>493</v>
      </c>
      <c r="D146" s="184" t="s">
        <v>212</v>
      </c>
      <c r="E146" s="186">
        <v>9668.8434922061697</v>
      </c>
    </row>
    <row r="147" spans="1:5" ht="25.5">
      <c r="A147" s="128">
        <v>142</v>
      </c>
      <c r="B147" s="182" t="s">
        <v>494</v>
      </c>
      <c r="C147" s="183" t="s">
        <v>495</v>
      </c>
      <c r="D147" s="184" t="s">
        <v>212</v>
      </c>
      <c r="E147" s="186">
        <v>732221.51766477397</v>
      </c>
    </row>
    <row r="148" spans="1:5">
      <c r="A148" s="128">
        <v>143</v>
      </c>
      <c r="B148" s="182" t="s">
        <v>496</v>
      </c>
      <c r="C148" s="183" t="s">
        <v>497</v>
      </c>
      <c r="D148" s="184" t="s">
        <v>212</v>
      </c>
      <c r="E148" s="186">
        <v>10422.572643515199</v>
      </c>
    </row>
    <row r="149" spans="1:5">
      <c r="A149" s="128">
        <v>144</v>
      </c>
      <c r="B149" s="182" t="s">
        <v>498</v>
      </c>
      <c r="C149" s="183" t="s">
        <v>499</v>
      </c>
      <c r="D149" s="184" t="s">
        <v>212</v>
      </c>
      <c r="E149" s="186">
        <v>3071.5321580439399</v>
      </c>
    </row>
    <row r="150" spans="1:5">
      <c r="A150" s="128">
        <v>145</v>
      </c>
      <c r="B150" s="182" t="s">
        <v>500</v>
      </c>
      <c r="C150" s="183" t="s">
        <v>501</v>
      </c>
      <c r="D150" s="184" t="s">
        <v>212</v>
      </c>
      <c r="E150" s="186">
        <v>71915.751240255093</v>
      </c>
    </row>
    <row r="151" spans="1:5">
      <c r="A151" s="128">
        <v>146</v>
      </c>
      <c r="B151" s="182" t="s">
        <v>502</v>
      </c>
      <c r="C151" s="183" t="s">
        <v>503</v>
      </c>
      <c r="D151" s="184" t="s">
        <v>212</v>
      </c>
      <c r="E151" s="186">
        <v>39605.776045357903</v>
      </c>
    </row>
    <row r="152" spans="1:5">
      <c r="A152" s="128">
        <v>147</v>
      </c>
      <c r="B152" s="182" t="s">
        <v>504</v>
      </c>
      <c r="C152" s="183" t="s">
        <v>505</v>
      </c>
      <c r="D152" s="184" t="s">
        <v>506</v>
      </c>
      <c r="E152" s="186">
        <v>480000</v>
      </c>
    </row>
    <row r="153" spans="1:5">
      <c r="A153" s="128">
        <v>148</v>
      </c>
      <c r="B153" s="182" t="s">
        <v>507</v>
      </c>
      <c r="C153" s="183" t="s">
        <v>508</v>
      </c>
      <c r="D153" s="184" t="s">
        <v>506</v>
      </c>
      <c r="E153" s="186">
        <v>3600000</v>
      </c>
    </row>
    <row r="154" spans="1:5">
      <c r="B154" s="208"/>
      <c r="C154" s="208"/>
    </row>
    <row r="155" spans="1:5">
      <c r="B155" s="208"/>
    </row>
  </sheetData>
  <autoFilter ref="B5:E153" xr:uid="{00000000-0009-0000-0000-000022000000}"/>
  <mergeCells count="2">
    <mergeCell ref="B2:E2"/>
    <mergeCell ref="B3:E3"/>
  </mergeCells>
  <printOptions horizontalCentered="1"/>
  <pageMargins left="0.39370078740157499" right="0.39370078740157499" top="0.39370078740157499" bottom="1.25984251968504" header="0.39370078740157499" footer="0.90551181102362199"/>
  <pageSetup scale="92" fitToHeight="0" orientation="portrait"/>
  <headerFooter>
    <oddFooter>&amp;R&amp;P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45">
    <tabColor rgb="FFFFFF00"/>
    <pageSetUpPr fitToPage="1"/>
  </sheetPr>
  <dimension ref="A1:K477"/>
  <sheetViews>
    <sheetView topLeftCell="A461" zoomScale="90" zoomScaleNormal="90" workbookViewId="0">
      <selection activeCell="B478" sqref="B478:C488"/>
    </sheetView>
  </sheetViews>
  <sheetFormatPr baseColWidth="10" defaultColWidth="11.5703125" defaultRowHeight="12.75"/>
  <cols>
    <col min="1" max="1" width="4.7109375" style="128" customWidth="1"/>
    <col min="2" max="2" width="13.7109375" style="128" customWidth="1"/>
    <col min="3" max="3" width="60.7109375" style="128" customWidth="1"/>
    <col min="4" max="4" width="14" style="175" customWidth="1"/>
    <col min="5" max="5" width="20.5703125" style="128" customWidth="1"/>
    <col min="6" max="6" width="11.5703125" style="128"/>
    <col min="7" max="7" width="12.140625" style="128" customWidth="1"/>
    <col min="8" max="10" width="11.5703125" style="128"/>
    <col min="11" max="11" width="11.85546875" style="128" customWidth="1"/>
    <col min="12" max="16384" width="11.5703125" style="128"/>
  </cols>
  <sheetData>
    <row r="1" spans="1:5" ht="11.25" customHeight="1"/>
    <row r="2" spans="1:5">
      <c r="B2" s="453" t="s">
        <v>509</v>
      </c>
      <c r="C2" s="454"/>
      <c r="D2" s="454"/>
      <c r="E2" s="455"/>
    </row>
    <row r="3" spans="1:5" ht="62.45" customHeight="1">
      <c r="B3" s="446" t="str">
        <f>CONCATENATE("PROYECTO: ",'PRESUPUESTO '!E5)</f>
        <v>PROYECTO: RECUPERACION Y CONSERVACIÓN  DE ÁREAS DE IMPORTANCIA ESTRATEGICA DE LA ZONA DE INFLUENCIA DEL COMPLEJO CENAGOSO DE CASCALOA DE MAGANGUÉ, BOLÍVAR</v>
      </c>
      <c r="C3" s="447"/>
      <c r="D3" s="447"/>
      <c r="E3" s="448"/>
    </row>
    <row r="4" spans="1:5" ht="6" customHeight="1"/>
    <row r="5" spans="1:5">
      <c r="B5" s="176" t="s">
        <v>204</v>
      </c>
      <c r="C5" s="176" t="s">
        <v>205</v>
      </c>
      <c r="D5" s="176" t="s">
        <v>43</v>
      </c>
      <c r="E5" s="177" t="s">
        <v>206</v>
      </c>
    </row>
    <row r="6" spans="1:5">
      <c r="A6" s="128">
        <v>1</v>
      </c>
      <c r="B6" s="178" t="s">
        <v>510</v>
      </c>
      <c r="C6" s="179" t="s">
        <v>511</v>
      </c>
      <c r="D6" s="180" t="s">
        <v>251</v>
      </c>
      <c r="E6" s="198">
        <v>3129.7254477238998</v>
      </c>
    </row>
    <row r="7" spans="1:5">
      <c r="A7" s="128">
        <v>2</v>
      </c>
      <c r="B7" s="182" t="s">
        <v>512</v>
      </c>
      <c r="C7" s="183" t="s">
        <v>513</v>
      </c>
      <c r="D7" s="184" t="s">
        <v>251</v>
      </c>
      <c r="E7" s="186">
        <v>5670.71726105988</v>
      </c>
    </row>
    <row r="8" spans="1:5">
      <c r="A8" s="128">
        <v>3</v>
      </c>
      <c r="B8" s="182" t="s">
        <v>514</v>
      </c>
      <c r="C8" s="183" t="s">
        <v>515</v>
      </c>
      <c r="D8" s="184" t="s">
        <v>251</v>
      </c>
      <c r="E8" s="186">
        <v>5670.71726105988</v>
      </c>
    </row>
    <row r="9" spans="1:5">
      <c r="A9" s="128">
        <v>4</v>
      </c>
      <c r="B9" s="182" t="s">
        <v>516</v>
      </c>
      <c r="C9" s="183" t="s">
        <v>517</v>
      </c>
      <c r="D9" s="184" t="s">
        <v>251</v>
      </c>
      <c r="E9" s="186">
        <v>4627.9018917367002</v>
      </c>
    </row>
    <row r="10" spans="1:5">
      <c r="A10" s="128">
        <v>5</v>
      </c>
      <c r="B10" s="182" t="s">
        <v>518</v>
      </c>
      <c r="C10" s="183" t="s">
        <v>519</v>
      </c>
      <c r="D10" s="184" t="s">
        <v>251</v>
      </c>
      <c r="E10" s="186">
        <v>6500</v>
      </c>
    </row>
    <row r="11" spans="1:5">
      <c r="A11" s="128">
        <v>6</v>
      </c>
      <c r="B11" s="182" t="s">
        <v>520</v>
      </c>
      <c r="C11" s="183" t="s">
        <v>521</v>
      </c>
      <c r="D11" s="184" t="s">
        <v>251</v>
      </c>
      <c r="E11" s="186">
        <v>108018.30098890301</v>
      </c>
    </row>
    <row r="12" spans="1:5">
      <c r="A12" s="128">
        <v>7</v>
      </c>
      <c r="B12" s="182" t="s">
        <v>522</v>
      </c>
      <c r="C12" s="183" t="s">
        <v>523</v>
      </c>
      <c r="D12" s="184" t="s">
        <v>251</v>
      </c>
      <c r="E12" s="186">
        <v>111670.634606893</v>
      </c>
    </row>
    <row r="13" spans="1:5">
      <c r="A13" s="128">
        <v>8</v>
      </c>
      <c r="B13" s="182" t="s">
        <v>524</v>
      </c>
      <c r="C13" s="183" t="s">
        <v>525</v>
      </c>
      <c r="D13" s="184" t="s">
        <v>251</v>
      </c>
      <c r="E13" s="186">
        <v>18813.829181996</v>
      </c>
    </row>
    <row r="14" spans="1:5">
      <c r="A14" s="128">
        <v>9</v>
      </c>
      <c r="B14" s="182" t="s">
        <v>526</v>
      </c>
      <c r="C14" s="183" t="s">
        <v>527</v>
      </c>
      <c r="D14" s="184" t="s">
        <v>251</v>
      </c>
      <c r="E14" s="186">
        <v>18958.529119906099</v>
      </c>
    </row>
    <row r="15" spans="1:5">
      <c r="A15" s="128">
        <v>10</v>
      </c>
      <c r="B15" s="182" t="s">
        <v>528</v>
      </c>
      <c r="C15" s="183" t="s">
        <v>529</v>
      </c>
      <c r="D15" s="184" t="s">
        <v>251</v>
      </c>
      <c r="E15" s="186">
        <v>13971.582893762999</v>
      </c>
    </row>
    <row r="16" spans="1:5">
      <c r="A16" s="128">
        <v>11</v>
      </c>
      <c r="B16" s="182" t="s">
        <v>530</v>
      </c>
      <c r="C16" s="183" t="s">
        <v>531</v>
      </c>
      <c r="D16" s="184" t="s">
        <v>251</v>
      </c>
      <c r="E16" s="186">
        <v>3400.4485408870701</v>
      </c>
    </row>
    <row r="17" spans="1:11" s="174" customFormat="1">
      <c r="A17" s="128">
        <v>12</v>
      </c>
      <c r="B17" s="182" t="s">
        <v>532</v>
      </c>
      <c r="C17" s="183" t="s">
        <v>533</v>
      </c>
      <c r="D17" s="184" t="s">
        <v>251</v>
      </c>
      <c r="E17" s="186">
        <v>12862.2167031189</v>
      </c>
    </row>
    <row r="18" spans="1:11">
      <c r="A18" s="128">
        <v>13</v>
      </c>
      <c r="B18" s="182" t="s">
        <v>534</v>
      </c>
      <c r="C18" s="183" t="s">
        <v>535</v>
      </c>
      <c r="D18" s="184" t="s">
        <v>251</v>
      </c>
      <c r="E18" s="186">
        <v>9292.9177911738698</v>
      </c>
    </row>
    <row r="19" spans="1:11">
      <c r="A19" s="128">
        <v>14</v>
      </c>
      <c r="B19" s="182" t="s">
        <v>536</v>
      </c>
      <c r="C19" s="183" t="s">
        <v>537</v>
      </c>
      <c r="D19" s="184" t="s">
        <v>251</v>
      </c>
      <c r="E19" s="186">
        <v>26041.260067675001</v>
      </c>
    </row>
    <row r="20" spans="1:11">
      <c r="A20" s="128">
        <v>15</v>
      </c>
      <c r="B20" s="182" t="s">
        <v>538</v>
      </c>
      <c r="C20" s="183" t="s">
        <v>539</v>
      </c>
      <c r="D20" s="184" t="s">
        <v>209</v>
      </c>
      <c r="E20" s="186">
        <v>10408.0930301794</v>
      </c>
    </row>
    <row r="21" spans="1:11">
      <c r="A21" s="128">
        <v>16</v>
      </c>
      <c r="B21" s="182" t="s">
        <v>540</v>
      </c>
      <c r="C21" s="183" t="s">
        <v>541</v>
      </c>
      <c r="D21" s="184" t="s">
        <v>542</v>
      </c>
      <c r="E21" s="186">
        <v>70464.729210531397</v>
      </c>
    </row>
    <row r="22" spans="1:11" ht="25.5">
      <c r="A22" s="128">
        <v>17</v>
      </c>
      <c r="B22" s="182" t="s">
        <v>543</v>
      </c>
      <c r="C22" s="183" t="s">
        <v>544</v>
      </c>
      <c r="D22" s="184" t="s">
        <v>545</v>
      </c>
      <c r="E22" s="186">
        <v>73742.590999270702</v>
      </c>
      <c r="F22" s="137"/>
      <c r="K22" s="199"/>
    </row>
    <row r="23" spans="1:11" ht="38.25">
      <c r="A23" s="128">
        <v>18</v>
      </c>
      <c r="B23" s="182" t="s">
        <v>546</v>
      </c>
      <c r="C23" s="183" t="s">
        <v>547</v>
      </c>
      <c r="D23" s="184" t="s">
        <v>545</v>
      </c>
      <c r="E23" s="186">
        <v>73742.590999270702</v>
      </c>
      <c r="F23" s="137"/>
      <c r="G23" s="137"/>
      <c r="K23" s="199"/>
    </row>
    <row r="24" spans="1:11" s="174" customFormat="1" ht="38.25">
      <c r="A24" s="128">
        <v>19</v>
      </c>
      <c r="B24" s="182" t="s">
        <v>548</v>
      </c>
      <c r="C24" s="183" t="s">
        <v>549</v>
      </c>
      <c r="D24" s="184" t="s">
        <v>545</v>
      </c>
      <c r="E24" s="186">
        <v>76789.378722629903</v>
      </c>
      <c r="F24" s="137"/>
      <c r="K24" s="199"/>
    </row>
    <row r="25" spans="1:11">
      <c r="A25" s="128">
        <v>20</v>
      </c>
      <c r="B25" s="182" t="s">
        <v>550</v>
      </c>
      <c r="C25" s="183" t="s">
        <v>551</v>
      </c>
      <c r="D25" s="184" t="s">
        <v>545</v>
      </c>
      <c r="E25" s="186">
        <v>73267.498676306204</v>
      </c>
      <c r="F25" s="137"/>
    </row>
    <row r="26" spans="1:11">
      <c r="A26" s="128">
        <v>21</v>
      </c>
      <c r="B26" s="182" t="s">
        <v>552</v>
      </c>
      <c r="C26" s="187" t="s">
        <v>553</v>
      </c>
      <c r="D26" s="184" t="s">
        <v>545</v>
      </c>
      <c r="E26" s="188">
        <v>85719.032078873497</v>
      </c>
      <c r="F26" s="137"/>
    </row>
    <row r="27" spans="1:11">
      <c r="A27" s="128">
        <v>22</v>
      </c>
      <c r="B27" s="182" t="s">
        <v>554</v>
      </c>
      <c r="C27" s="187" t="s">
        <v>555</v>
      </c>
      <c r="D27" s="184" t="s">
        <v>545</v>
      </c>
      <c r="E27" s="188">
        <v>85719.032078873497</v>
      </c>
      <c r="F27" s="137"/>
    </row>
    <row r="28" spans="1:11">
      <c r="A28" s="128">
        <v>23</v>
      </c>
      <c r="B28" s="182" t="s">
        <v>556</v>
      </c>
      <c r="C28" s="183" t="s">
        <v>557</v>
      </c>
      <c r="D28" s="184" t="s">
        <v>545</v>
      </c>
      <c r="E28" s="186">
        <v>111134.72509026001</v>
      </c>
      <c r="F28" s="137"/>
    </row>
    <row r="29" spans="1:11">
      <c r="A29" s="128">
        <v>24</v>
      </c>
      <c r="B29" s="182" t="s">
        <v>558</v>
      </c>
      <c r="C29" s="183" t="s">
        <v>559</v>
      </c>
      <c r="D29" s="184" t="s">
        <v>545</v>
      </c>
      <c r="E29" s="186">
        <v>78355.806309215695</v>
      </c>
      <c r="F29" s="137"/>
    </row>
    <row r="30" spans="1:11">
      <c r="A30" s="128">
        <v>25</v>
      </c>
      <c r="B30" s="182" t="s">
        <v>560</v>
      </c>
      <c r="C30" s="183" t="s">
        <v>561</v>
      </c>
      <c r="D30" s="184" t="s">
        <v>545</v>
      </c>
      <c r="E30" s="186">
        <v>79732.885506214196</v>
      </c>
      <c r="F30" s="137"/>
    </row>
    <row r="31" spans="1:11">
      <c r="A31" s="128">
        <v>26</v>
      </c>
      <c r="B31" s="182" t="s">
        <v>562</v>
      </c>
      <c r="C31" s="183" t="s">
        <v>563</v>
      </c>
      <c r="D31" s="184" t="s">
        <v>545</v>
      </c>
      <c r="E31" s="186">
        <v>78493.514228915505</v>
      </c>
      <c r="F31" s="137"/>
    </row>
    <row r="32" spans="1:11">
      <c r="A32" s="128">
        <v>27</v>
      </c>
      <c r="B32" s="182" t="s">
        <v>564</v>
      </c>
      <c r="C32" s="183" t="s">
        <v>565</v>
      </c>
      <c r="D32" s="184" t="s">
        <v>545</v>
      </c>
      <c r="E32" s="186">
        <v>82624.751819911093</v>
      </c>
      <c r="F32" s="137"/>
    </row>
    <row r="33" spans="1:6" s="174" customFormat="1">
      <c r="A33" s="128">
        <v>28</v>
      </c>
      <c r="B33" s="182" t="s">
        <v>566</v>
      </c>
      <c r="C33" s="183" t="s">
        <v>567</v>
      </c>
      <c r="D33" s="184" t="s">
        <v>545</v>
      </c>
      <c r="E33" s="186">
        <v>89945.993370753698</v>
      </c>
      <c r="F33" s="137"/>
    </row>
    <row r="34" spans="1:6">
      <c r="A34" s="128">
        <v>29</v>
      </c>
      <c r="B34" s="182" t="s">
        <v>568</v>
      </c>
      <c r="C34" s="183" t="s">
        <v>569</v>
      </c>
      <c r="D34" s="184" t="s">
        <v>545</v>
      </c>
      <c r="E34" s="186">
        <v>89762.153297954399</v>
      </c>
      <c r="F34" s="137"/>
    </row>
    <row r="35" spans="1:6">
      <c r="A35" s="128">
        <v>30</v>
      </c>
      <c r="B35" s="182" t="s">
        <v>570</v>
      </c>
      <c r="C35" s="183" t="s">
        <v>571</v>
      </c>
      <c r="D35" s="184" t="s">
        <v>545</v>
      </c>
      <c r="E35" s="186">
        <v>90129.833443552998</v>
      </c>
      <c r="F35" s="137"/>
    </row>
    <row r="36" spans="1:6">
      <c r="A36" s="128">
        <v>31</v>
      </c>
      <c r="B36" s="182" t="s">
        <v>572</v>
      </c>
      <c r="C36" s="183" t="s">
        <v>573</v>
      </c>
      <c r="D36" s="184" t="s">
        <v>545</v>
      </c>
      <c r="E36" s="186">
        <v>89762.153297954399</v>
      </c>
      <c r="F36" s="137"/>
    </row>
    <row r="37" spans="1:6">
      <c r="A37" s="128">
        <v>32</v>
      </c>
      <c r="B37" s="182" t="s">
        <v>574</v>
      </c>
      <c r="C37" s="183" t="s">
        <v>575</v>
      </c>
      <c r="D37" s="184" t="s">
        <v>545</v>
      </c>
      <c r="E37" s="186">
        <v>84688.993536211899</v>
      </c>
      <c r="F37" s="137"/>
    </row>
    <row r="38" spans="1:6">
      <c r="A38" s="128">
        <v>33</v>
      </c>
      <c r="B38" s="182" t="s">
        <v>576</v>
      </c>
      <c r="C38" s="183" t="s">
        <v>577</v>
      </c>
      <c r="D38" s="184" t="s">
        <v>545</v>
      </c>
      <c r="E38" s="186">
        <v>84688.993536211899</v>
      </c>
      <c r="F38" s="137"/>
    </row>
    <row r="39" spans="1:6">
      <c r="A39" s="128">
        <v>34</v>
      </c>
      <c r="B39" s="182" t="s">
        <v>578</v>
      </c>
      <c r="C39" s="183" t="s">
        <v>579</v>
      </c>
      <c r="D39" s="184" t="s">
        <v>545</v>
      </c>
      <c r="E39" s="186">
        <v>88491.109199124796</v>
      </c>
      <c r="F39" s="137"/>
    </row>
    <row r="40" spans="1:6">
      <c r="A40" s="128">
        <v>35</v>
      </c>
      <c r="B40" s="182" t="s">
        <v>580</v>
      </c>
      <c r="C40" s="183" t="s">
        <v>581</v>
      </c>
      <c r="D40" s="184" t="s">
        <v>545</v>
      </c>
      <c r="E40" s="189">
        <v>84688.993536211899</v>
      </c>
      <c r="F40" s="137"/>
    </row>
    <row r="41" spans="1:6">
      <c r="A41" s="128">
        <v>36</v>
      </c>
      <c r="B41" s="182" t="s">
        <v>582</v>
      </c>
      <c r="C41" s="183" t="s">
        <v>583</v>
      </c>
      <c r="D41" s="184" t="s">
        <v>545</v>
      </c>
      <c r="E41" s="186">
        <v>84688.993536211899</v>
      </c>
      <c r="F41" s="137"/>
    </row>
    <row r="42" spans="1:6">
      <c r="A42" s="128">
        <v>37</v>
      </c>
      <c r="B42" s="182" t="s">
        <v>584</v>
      </c>
      <c r="C42" s="183" t="s">
        <v>585</v>
      </c>
      <c r="D42" s="184" t="s">
        <v>545</v>
      </c>
      <c r="E42" s="186">
        <v>88491.109199124796</v>
      </c>
      <c r="F42" s="137"/>
    </row>
    <row r="43" spans="1:6">
      <c r="A43" s="128">
        <v>38</v>
      </c>
      <c r="B43" s="182" t="s">
        <v>586</v>
      </c>
      <c r="C43" s="183" t="s">
        <v>587</v>
      </c>
      <c r="D43" s="184" t="s">
        <v>545</v>
      </c>
      <c r="E43" s="186">
        <v>53706.088682942202</v>
      </c>
      <c r="F43" s="137"/>
    </row>
    <row r="44" spans="1:6">
      <c r="A44" s="128">
        <v>39</v>
      </c>
      <c r="B44" s="182" t="s">
        <v>588</v>
      </c>
      <c r="C44" s="183" t="s">
        <v>589</v>
      </c>
      <c r="D44" s="184" t="s">
        <v>590</v>
      </c>
      <c r="E44" s="186">
        <v>60</v>
      </c>
    </row>
    <row r="45" spans="1:6">
      <c r="A45" s="128">
        <v>40</v>
      </c>
      <c r="B45" s="182" t="s">
        <v>591</v>
      </c>
      <c r="C45" s="183" t="s">
        <v>592</v>
      </c>
      <c r="D45" s="184" t="s">
        <v>349</v>
      </c>
      <c r="E45" s="186">
        <v>577.66</v>
      </c>
    </row>
    <row r="46" spans="1:6">
      <c r="A46" s="128">
        <v>41</v>
      </c>
      <c r="B46" s="182" t="s">
        <v>593</v>
      </c>
      <c r="C46" s="183" t="s">
        <v>594</v>
      </c>
      <c r="D46" s="184" t="s">
        <v>251</v>
      </c>
      <c r="E46" s="186">
        <v>57766.898300923698</v>
      </c>
    </row>
    <row r="47" spans="1:6">
      <c r="A47" s="128">
        <v>42</v>
      </c>
      <c r="B47" s="182" t="s">
        <v>595</v>
      </c>
      <c r="C47" s="183" t="s">
        <v>596</v>
      </c>
      <c r="D47" s="184" t="s">
        <v>251</v>
      </c>
      <c r="E47" s="186">
        <v>57766.898300923698</v>
      </c>
    </row>
    <row r="48" spans="1:6">
      <c r="A48" s="128">
        <v>43</v>
      </c>
      <c r="B48" s="182" t="s">
        <v>597</v>
      </c>
      <c r="C48" s="183" t="s">
        <v>598</v>
      </c>
      <c r="D48" s="184" t="s">
        <v>251</v>
      </c>
      <c r="E48" s="186">
        <v>57766.898300923698</v>
      </c>
    </row>
    <row r="49" spans="1:5">
      <c r="A49" s="128">
        <v>44</v>
      </c>
      <c r="B49" s="182" t="s">
        <v>599</v>
      </c>
      <c r="C49" s="183" t="s">
        <v>600</v>
      </c>
      <c r="D49" s="184" t="s">
        <v>251</v>
      </c>
      <c r="E49" s="186">
        <v>73102.923213447197</v>
      </c>
    </row>
    <row r="50" spans="1:5">
      <c r="A50" s="128">
        <v>45</v>
      </c>
      <c r="B50" s="182" t="s">
        <v>601</v>
      </c>
      <c r="C50" s="183" t="s">
        <v>602</v>
      </c>
      <c r="D50" s="184" t="s">
        <v>251</v>
      </c>
      <c r="E50" s="186">
        <v>11520</v>
      </c>
    </row>
    <row r="51" spans="1:5" ht="25.5">
      <c r="A51" s="128">
        <v>46</v>
      </c>
      <c r="B51" s="182" t="s">
        <v>603</v>
      </c>
      <c r="C51" s="183" t="s">
        <v>604</v>
      </c>
      <c r="D51" s="184" t="s">
        <v>209</v>
      </c>
      <c r="E51" s="186">
        <v>908394.05465777603</v>
      </c>
    </row>
    <row r="52" spans="1:5">
      <c r="A52" s="128">
        <v>47</v>
      </c>
      <c r="B52" s="182" t="s">
        <v>605</v>
      </c>
      <c r="C52" s="183" t="s">
        <v>606</v>
      </c>
      <c r="D52" s="184" t="s">
        <v>209</v>
      </c>
      <c r="E52" s="186">
        <v>740907.588600419</v>
      </c>
    </row>
    <row r="53" spans="1:5">
      <c r="A53" s="128">
        <v>48</v>
      </c>
      <c r="B53" s="182" t="s">
        <v>607</v>
      </c>
      <c r="C53" s="183" t="s">
        <v>608</v>
      </c>
      <c r="D53" s="184" t="s">
        <v>209</v>
      </c>
      <c r="E53" s="186">
        <v>44088.151679086302</v>
      </c>
    </row>
    <row r="54" spans="1:5">
      <c r="A54" s="128">
        <v>49</v>
      </c>
      <c r="B54" s="182" t="s">
        <v>609</v>
      </c>
      <c r="C54" s="183" t="s">
        <v>610</v>
      </c>
      <c r="D54" s="184" t="s">
        <v>209</v>
      </c>
      <c r="E54" s="186">
        <v>1976.9843154131399</v>
      </c>
    </row>
    <row r="55" spans="1:5">
      <c r="A55" s="128">
        <v>50</v>
      </c>
      <c r="B55" s="182" t="s">
        <v>611</v>
      </c>
      <c r="C55" s="183" t="s">
        <v>612</v>
      </c>
      <c r="D55" s="184" t="s">
        <v>209</v>
      </c>
      <c r="E55" s="186">
        <v>7712.8941670504801</v>
      </c>
    </row>
    <row r="56" spans="1:5">
      <c r="A56" s="128">
        <v>51</v>
      </c>
      <c r="B56" s="182" t="s">
        <v>613</v>
      </c>
      <c r="C56" s="183" t="s">
        <v>614</v>
      </c>
      <c r="D56" s="184" t="s">
        <v>251</v>
      </c>
      <c r="E56" s="186">
        <v>8884.6483778825896</v>
      </c>
    </row>
    <row r="57" spans="1:5">
      <c r="A57" s="128">
        <v>52</v>
      </c>
      <c r="B57" s="182" t="s">
        <v>615</v>
      </c>
      <c r="C57" s="183" t="s">
        <v>616</v>
      </c>
      <c r="D57" s="184" t="s">
        <v>349</v>
      </c>
      <c r="E57" s="186">
        <v>30019.225417976199</v>
      </c>
    </row>
    <row r="58" spans="1:5" ht="25.5">
      <c r="A58" s="128">
        <v>53</v>
      </c>
      <c r="B58" s="182" t="s">
        <v>617</v>
      </c>
      <c r="C58" s="183" t="s">
        <v>618</v>
      </c>
      <c r="D58" s="184" t="s">
        <v>209</v>
      </c>
      <c r="E58" s="186">
        <v>958987.03552378202</v>
      </c>
    </row>
    <row r="59" spans="1:5">
      <c r="A59" s="128">
        <v>54</v>
      </c>
      <c r="B59" s="182" t="s">
        <v>619</v>
      </c>
      <c r="C59" s="183" t="s">
        <v>620</v>
      </c>
      <c r="D59" s="184" t="s">
        <v>209</v>
      </c>
      <c r="E59" s="186">
        <v>20266.097746510899</v>
      </c>
    </row>
    <row r="60" spans="1:5">
      <c r="A60" s="128">
        <v>55</v>
      </c>
      <c r="B60" s="182" t="s">
        <v>621</v>
      </c>
      <c r="C60" s="183" t="s">
        <v>622</v>
      </c>
      <c r="D60" s="184" t="s">
        <v>209</v>
      </c>
      <c r="E60" s="186">
        <v>24319.3172958131</v>
      </c>
    </row>
    <row r="61" spans="1:5">
      <c r="A61" s="128">
        <v>56</v>
      </c>
      <c r="B61" s="182" t="s">
        <v>623</v>
      </c>
      <c r="C61" s="183" t="s">
        <v>624</v>
      </c>
      <c r="D61" s="184" t="s">
        <v>545</v>
      </c>
      <c r="E61" s="186">
        <v>60769.7812133548</v>
      </c>
    </row>
    <row r="62" spans="1:5">
      <c r="A62" s="128">
        <v>57</v>
      </c>
      <c r="B62" s="182" t="s">
        <v>625</v>
      </c>
      <c r="C62" s="183" t="s">
        <v>626</v>
      </c>
      <c r="D62" s="184" t="s">
        <v>545</v>
      </c>
      <c r="E62" s="186">
        <v>62300.929102895403</v>
      </c>
    </row>
    <row r="63" spans="1:5">
      <c r="A63" s="128">
        <v>58</v>
      </c>
      <c r="B63" s="182" t="s">
        <v>627</v>
      </c>
      <c r="C63" s="183" t="s">
        <v>628</v>
      </c>
      <c r="D63" s="184" t="s">
        <v>545</v>
      </c>
      <c r="E63" s="186">
        <v>76640.091498887807</v>
      </c>
    </row>
    <row r="64" spans="1:5">
      <c r="A64" s="128">
        <v>59</v>
      </c>
      <c r="B64" s="182" t="s">
        <v>629</v>
      </c>
      <c r="C64" s="183" t="s">
        <v>630</v>
      </c>
      <c r="D64" s="184" t="s">
        <v>545</v>
      </c>
      <c r="E64" s="186">
        <v>61178.254381922903</v>
      </c>
    </row>
    <row r="65" spans="1:5">
      <c r="A65" s="128">
        <v>60</v>
      </c>
      <c r="B65" s="182" t="s">
        <v>631</v>
      </c>
      <c r="C65" s="183" t="s">
        <v>632</v>
      </c>
      <c r="D65" s="184" t="s">
        <v>349</v>
      </c>
      <c r="E65" s="186">
        <v>5670.71726105988</v>
      </c>
    </row>
    <row r="66" spans="1:5">
      <c r="A66" s="128">
        <v>61</v>
      </c>
      <c r="B66" s="182" t="s">
        <v>633</v>
      </c>
      <c r="C66" s="183" t="s">
        <v>634</v>
      </c>
      <c r="D66" s="184" t="s">
        <v>635</v>
      </c>
      <c r="E66" s="186">
        <v>20253.627581024</v>
      </c>
    </row>
    <row r="67" spans="1:5" s="174" customFormat="1">
      <c r="A67" s="128">
        <v>62</v>
      </c>
      <c r="B67" s="182" t="s">
        <v>636</v>
      </c>
      <c r="C67" s="183" t="s">
        <v>637</v>
      </c>
      <c r="D67" s="184" t="s">
        <v>635</v>
      </c>
      <c r="E67" s="186">
        <v>18412.388710021802</v>
      </c>
    </row>
    <row r="68" spans="1:5">
      <c r="A68" s="128">
        <v>63</v>
      </c>
      <c r="B68" s="182" t="s">
        <v>638</v>
      </c>
      <c r="C68" s="183" t="s">
        <v>639</v>
      </c>
      <c r="D68" s="184" t="s">
        <v>635</v>
      </c>
      <c r="E68" s="186">
        <v>18412.388710021802</v>
      </c>
    </row>
    <row r="69" spans="1:5">
      <c r="A69" s="128">
        <v>64</v>
      </c>
      <c r="B69" s="182" t="s">
        <v>640</v>
      </c>
      <c r="C69" s="183" t="s">
        <v>641</v>
      </c>
      <c r="D69" s="184" t="s">
        <v>209</v>
      </c>
      <c r="E69" s="186">
        <v>4390987.8450773703</v>
      </c>
    </row>
    <row r="70" spans="1:5">
      <c r="A70" s="128">
        <v>65</v>
      </c>
      <c r="B70" s="182" t="s">
        <v>642</v>
      </c>
      <c r="C70" s="183" t="s">
        <v>643</v>
      </c>
      <c r="D70" s="184" t="s">
        <v>251</v>
      </c>
      <c r="E70" s="186">
        <v>4597.61388271542</v>
      </c>
    </row>
    <row r="71" spans="1:5">
      <c r="A71" s="128">
        <v>66</v>
      </c>
      <c r="B71" s="182" t="s">
        <v>644</v>
      </c>
      <c r="C71" s="183" t="s">
        <v>645</v>
      </c>
      <c r="D71" s="184" t="s">
        <v>251</v>
      </c>
      <c r="E71" s="186">
        <v>4597.61388271542</v>
      </c>
    </row>
    <row r="72" spans="1:5">
      <c r="A72" s="128">
        <v>67</v>
      </c>
      <c r="B72" s="182" t="s">
        <v>646</v>
      </c>
      <c r="C72" s="183" t="s">
        <v>647</v>
      </c>
      <c r="D72" s="184" t="s">
        <v>251</v>
      </c>
      <c r="E72" s="186">
        <v>4597.61388271542</v>
      </c>
    </row>
    <row r="73" spans="1:5">
      <c r="A73" s="128">
        <v>68</v>
      </c>
      <c r="B73" s="182" t="s">
        <v>648</v>
      </c>
      <c r="C73" s="183" t="s">
        <v>649</v>
      </c>
      <c r="D73" s="184" t="s">
        <v>209</v>
      </c>
      <c r="E73" s="186">
        <v>566721.60112397699</v>
      </c>
    </row>
    <row r="74" spans="1:5" s="174" customFormat="1">
      <c r="A74" s="128">
        <v>69</v>
      </c>
      <c r="B74" s="182" t="s">
        <v>650</v>
      </c>
      <c r="C74" s="183" t="s">
        <v>651</v>
      </c>
      <c r="D74" s="184" t="s">
        <v>251</v>
      </c>
      <c r="E74" s="186">
        <v>9013.6092894448502</v>
      </c>
    </row>
    <row r="75" spans="1:5">
      <c r="A75" s="128">
        <v>70</v>
      </c>
      <c r="B75" s="182" t="s">
        <v>652</v>
      </c>
      <c r="C75" s="183" t="s">
        <v>653</v>
      </c>
      <c r="D75" s="184" t="s">
        <v>545</v>
      </c>
      <c r="E75" s="186">
        <v>47622.61</v>
      </c>
    </row>
    <row r="76" spans="1:5">
      <c r="A76" s="128">
        <v>71</v>
      </c>
      <c r="B76" s="182" t="s">
        <v>654</v>
      </c>
      <c r="C76" s="187" t="s">
        <v>655</v>
      </c>
      <c r="D76" s="184" t="s">
        <v>209</v>
      </c>
      <c r="E76" s="188">
        <v>40252.484914053101</v>
      </c>
    </row>
    <row r="77" spans="1:5">
      <c r="A77" s="128">
        <v>72</v>
      </c>
      <c r="B77" s="182" t="s">
        <v>656</v>
      </c>
      <c r="C77" s="187" t="s">
        <v>657</v>
      </c>
      <c r="D77" s="184" t="s">
        <v>209</v>
      </c>
      <c r="E77" s="188">
        <v>37138.117292757801</v>
      </c>
    </row>
    <row r="78" spans="1:5">
      <c r="A78" s="128">
        <v>73</v>
      </c>
      <c r="B78" s="182" t="s">
        <v>658</v>
      </c>
      <c r="C78" s="183" t="s">
        <v>659</v>
      </c>
      <c r="D78" s="184" t="s">
        <v>209</v>
      </c>
      <c r="E78" s="186">
        <v>37138.117292757801</v>
      </c>
    </row>
    <row r="79" spans="1:5">
      <c r="A79" s="128">
        <v>74</v>
      </c>
      <c r="B79" s="182" t="s">
        <v>660</v>
      </c>
      <c r="C79" s="183" t="s">
        <v>661</v>
      </c>
      <c r="D79" s="184" t="s">
        <v>209</v>
      </c>
      <c r="E79" s="186">
        <v>95115.5520902914</v>
      </c>
    </row>
    <row r="80" spans="1:5">
      <c r="A80" s="128">
        <v>75</v>
      </c>
      <c r="B80" s="182" t="s">
        <v>662</v>
      </c>
      <c r="C80" s="183" t="s">
        <v>663</v>
      </c>
      <c r="D80" s="184" t="s">
        <v>209</v>
      </c>
      <c r="E80" s="186">
        <v>124028.518208647</v>
      </c>
    </row>
    <row r="81" spans="1:5">
      <c r="A81" s="128">
        <v>76</v>
      </c>
      <c r="B81" s="182" t="s">
        <v>664</v>
      </c>
      <c r="C81" s="183" t="s">
        <v>665</v>
      </c>
      <c r="D81" s="184" t="s">
        <v>349</v>
      </c>
      <c r="E81" s="186">
        <v>11598.337093308999</v>
      </c>
    </row>
    <row r="82" spans="1:5">
      <c r="A82" s="128">
        <v>77</v>
      </c>
      <c r="B82" s="182" t="s">
        <v>666</v>
      </c>
      <c r="C82" s="183" t="s">
        <v>667</v>
      </c>
      <c r="D82" s="184" t="s">
        <v>251</v>
      </c>
      <c r="E82" s="186">
        <v>1725</v>
      </c>
    </row>
    <row r="83" spans="1:5" s="174" customFormat="1">
      <c r="A83" s="128">
        <v>78</v>
      </c>
      <c r="B83" s="182" t="s">
        <v>668</v>
      </c>
      <c r="C83" s="183" t="s">
        <v>669</v>
      </c>
      <c r="D83" s="184" t="s">
        <v>251</v>
      </c>
      <c r="E83" s="186">
        <v>1264.46939206397</v>
      </c>
    </row>
    <row r="84" spans="1:5">
      <c r="A84" s="128">
        <v>79</v>
      </c>
      <c r="B84" s="182" t="s">
        <v>670</v>
      </c>
      <c r="C84" s="183" t="s">
        <v>671</v>
      </c>
      <c r="D84" s="184" t="s">
        <v>251</v>
      </c>
      <c r="E84" s="186">
        <v>14049.120301535</v>
      </c>
    </row>
    <row r="85" spans="1:5">
      <c r="A85" s="128">
        <v>80</v>
      </c>
      <c r="B85" s="182" t="s">
        <v>672</v>
      </c>
      <c r="C85" s="183" t="s">
        <v>673</v>
      </c>
      <c r="D85" s="184" t="s">
        <v>251</v>
      </c>
      <c r="E85" s="186">
        <v>14049.120301535</v>
      </c>
    </row>
    <row r="86" spans="1:5" ht="25.5">
      <c r="A86" s="128">
        <v>81</v>
      </c>
      <c r="B86" s="182" t="s">
        <v>674</v>
      </c>
      <c r="C86" s="183" t="s">
        <v>675</v>
      </c>
      <c r="D86" s="184" t="s">
        <v>209</v>
      </c>
      <c r="E86" s="186">
        <v>2446380.0082444102</v>
      </c>
    </row>
    <row r="87" spans="1:5" ht="25.5">
      <c r="A87" s="128">
        <v>82</v>
      </c>
      <c r="B87" s="182" t="s">
        <v>676</v>
      </c>
      <c r="C87" s="183" t="s">
        <v>677</v>
      </c>
      <c r="D87" s="184" t="s">
        <v>209</v>
      </c>
      <c r="E87" s="186">
        <v>33025.506988526198</v>
      </c>
    </row>
    <row r="88" spans="1:5" ht="25.5">
      <c r="A88" s="128">
        <v>83</v>
      </c>
      <c r="B88" s="182" t="s">
        <v>678</v>
      </c>
      <c r="C88" s="183" t="s">
        <v>679</v>
      </c>
      <c r="D88" s="184" t="s">
        <v>209</v>
      </c>
      <c r="E88" s="186">
        <v>36764.243628736702</v>
      </c>
    </row>
    <row r="89" spans="1:5" ht="25.5">
      <c r="A89" s="128">
        <v>84</v>
      </c>
      <c r="B89" s="182" t="s">
        <v>680</v>
      </c>
      <c r="C89" s="183" t="s">
        <v>681</v>
      </c>
      <c r="D89" s="184" t="s">
        <v>209</v>
      </c>
      <c r="E89" s="186">
        <v>10808.585464805799</v>
      </c>
    </row>
    <row r="90" spans="1:5">
      <c r="A90" s="128">
        <v>85</v>
      </c>
      <c r="B90" s="182" t="s">
        <v>682</v>
      </c>
      <c r="C90" s="183" t="s">
        <v>683</v>
      </c>
      <c r="D90" s="184" t="s">
        <v>209</v>
      </c>
      <c r="E90" s="189">
        <v>31410629.567264602</v>
      </c>
    </row>
    <row r="91" spans="1:5">
      <c r="A91" s="128">
        <v>86</v>
      </c>
      <c r="B91" s="182" t="s">
        <v>684</v>
      </c>
      <c r="C91" s="183" t="s">
        <v>685</v>
      </c>
      <c r="D91" s="184" t="s">
        <v>251</v>
      </c>
      <c r="E91" s="186">
        <v>3659.8449999999998</v>
      </c>
    </row>
    <row r="92" spans="1:5">
      <c r="A92" s="128">
        <v>87</v>
      </c>
      <c r="B92" s="182" t="s">
        <v>686</v>
      </c>
      <c r="C92" s="183" t="s">
        <v>687</v>
      </c>
      <c r="D92" s="184" t="s">
        <v>251</v>
      </c>
      <c r="E92" s="186">
        <v>3622.9549999999999</v>
      </c>
    </row>
    <row r="93" spans="1:5">
      <c r="A93" s="128">
        <v>88</v>
      </c>
      <c r="B93" s="182" t="s">
        <v>688</v>
      </c>
      <c r="C93" s="183" t="s">
        <v>689</v>
      </c>
      <c r="D93" s="184" t="s">
        <v>251</v>
      </c>
      <c r="E93" s="186">
        <v>3699.71</v>
      </c>
    </row>
    <row r="94" spans="1:5">
      <c r="A94" s="128">
        <v>89</v>
      </c>
      <c r="B94" s="182" t="s">
        <v>690</v>
      </c>
      <c r="C94" s="183" t="s">
        <v>691</v>
      </c>
      <c r="D94" s="184" t="s">
        <v>251</v>
      </c>
      <c r="E94" s="186">
        <v>3411.3</v>
      </c>
    </row>
    <row r="95" spans="1:5">
      <c r="A95" s="128">
        <v>90</v>
      </c>
      <c r="B95" s="182" t="s">
        <v>692</v>
      </c>
      <c r="C95" s="183" t="s">
        <v>693</v>
      </c>
      <c r="D95" s="184" t="s">
        <v>251</v>
      </c>
      <c r="E95" s="186">
        <v>3429.15</v>
      </c>
    </row>
    <row r="96" spans="1:5">
      <c r="A96" s="128">
        <v>91</v>
      </c>
      <c r="B96" s="182" t="s">
        <v>694</v>
      </c>
      <c r="C96" s="183" t="s">
        <v>695</v>
      </c>
      <c r="D96" s="184" t="s">
        <v>251</v>
      </c>
      <c r="E96" s="186">
        <v>3459.15</v>
      </c>
    </row>
    <row r="97" spans="1:5">
      <c r="A97" s="128">
        <v>92</v>
      </c>
      <c r="B97" s="182" t="s">
        <v>696</v>
      </c>
      <c r="C97" s="183" t="s">
        <v>697</v>
      </c>
      <c r="D97" s="184" t="s">
        <v>251</v>
      </c>
      <c r="E97" s="186">
        <v>3962.7</v>
      </c>
    </row>
    <row r="98" spans="1:5">
      <c r="A98" s="128">
        <v>93</v>
      </c>
      <c r="B98" s="182" t="s">
        <v>698</v>
      </c>
      <c r="C98" s="183" t="s">
        <v>699</v>
      </c>
      <c r="D98" s="184" t="s">
        <v>251</v>
      </c>
      <c r="E98" s="186">
        <v>3962.7</v>
      </c>
    </row>
    <row r="99" spans="1:5">
      <c r="A99" s="128">
        <v>94</v>
      </c>
      <c r="B99" s="182" t="s">
        <v>700</v>
      </c>
      <c r="C99" s="183" t="s">
        <v>701</v>
      </c>
      <c r="D99" s="184" t="s">
        <v>251</v>
      </c>
      <c r="E99" s="186">
        <v>3998.4</v>
      </c>
    </row>
    <row r="100" spans="1:5">
      <c r="A100" s="128">
        <v>95</v>
      </c>
      <c r="B100" s="182" t="s">
        <v>702</v>
      </c>
      <c r="C100" s="183" t="s">
        <v>703</v>
      </c>
      <c r="D100" s="184" t="s">
        <v>251</v>
      </c>
      <c r="E100" s="186">
        <v>3843.7</v>
      </c>
    </row>
    <row r="101" spans="1:5">
      <c r="A101" s="128">
        <v>96</v>
      </c>
      <c r="B101" s="182" t="s">
        <v>704</v>
      </c>
      <c r="C101" s="183" t="s">
        <v>705</v>
      </c>
      <c r="D101" s="184" t="s">
        <v>251</v>
      </c>
      <c r="E101" s="186">
        <v>3843.7</v>
      </c>
    </row>
    <row r="102" spans="1:5">
      <c r="A102" s="128">
        <v>97</v>
      </c>
      <c r="B102" s="182" t="s">
        <v>706</v>
      </c>
      <c r="C102" s="183" t="s">
        <v>707</v>
      </c>
      <c r="D102" s="184" t="s">
        <v>251</v>
      </c>
      <c r="E102" s="186">
        <v>3775.2106434461002</v>
      </c>
    </row>
    <row r="103" spans="1:5">
      <c r="A103" s="128">
        <v>98</v>
      </c>
      <c r="B103" s="182" t="s">
        <v>708</v>
      </c>
      <c r="C103" s="183" t="s">
        <v>709</v>
      </c>
      <c r="D103" s="184" t="s">
        <v>251</v>
      </c>
      <c r="E103" s="186">
        <v>611.61813794975797</v>
      </c>
    </row>
    <row r="104" spans="1:5">
      <c r="A104" s="128">
        <v>99</v>
      </c>
      <c r="B104" s="182" t="s">
        <v>710</v>
      </c>
      <c r="C104" s="183" t="s">
        <v>711</v>
      </c>
      <c r="D104" s="184" t="s">
        <v>251</v>
      </c>
      <c r="E104" s="186">
        <v>640.85884574018496</v>
      </c>
    </row>
    <row r="105" spans="1:5">
      <c r="A105" s="128">
        <v>100</v>
      </c>
      <c r="B105" s="182" t="s">
        <v>712</v>
      </c>
      <c r="C105" s="183" t="s">
        <v>713</v>
      </c>
      <c r="D105" s="184" t="s">
        <v>251</v>
      </c>
      <c r="E105" s="186">
        <v>711.35331877160502</v>
      </c>
    </row>
    <row r="106" spans="1:5">
      <c r="A106" s="128">
        <v>101</v>
      </c>
      <c r="B106" s="182" t="s">
        <v>714</v>
      </c>
      <c r="C106" s="183" t="s">
        <v>715</v>
      </c>
      <c r="D106" s="184" t="s">
        <v>251</v>
      </c>
      <c r="E106" s="186">
        <v>640.85884574018496</v>
      </c>
    </row>
    <row r="107" spans="1:5">
      <c r="A107" s="128">
        <v>102</v>
      </c>
      <c r="B107" s="182" t="s">
        <v>716</v>
      </c>
      <c r="C107" s="183" t="s">
        <v>717</v>
      </c>
      <c r="D107" s="184" t="s">
        <v>251</v>
      </c>
      <c r="E107" s="186">
        <v>611.61813794975797</v>
      </c>
    </row>
    <row r="108" spans="1:5">
      <c r="A108" s="128">
        <v>103</v>
      </c>
      <c r="B108" s="182" t="s">
        <v>718</v>
      </c>
      <c r="C108" s="183" t="s">
        <v>719</v>
      </c>
      <c r="D108" s="184" t="s">
        <v>251</v>
      </c>
      <c r="E108" s="186">
        <v>685</v>
      </c>
    </row>
    <row r="109" spans="1:5">
      <c r="A109" s="128">
        <v>104</v>
      </c>
      <c r="B109" s="182" t="s">
        <v>720</v>
      </c>
      <c r="C109" s="183" t="s">
        <v>721</v>
      </c>
      <c r="D109" s="184" t="s">
        <v>542</v>
      </c>
      <c r="E109" s="186">
        <v>12429.8732845267</v>
      </c>
    </row>
    <row r="110" spans="1:5">
      <c r="A110" s="128">
        <v>105</v>
      </c>
      <c r="B110" s="182" t="s">
        <v>722</v>
      </c>
      <c r="C110" s="183" t="s">
        <v>723</v>
      </c>
      <c r="D110" s="184" t="s">
        <v>251</v>
      </c>
      <c r="E110" s="186">
        <v>41883.2686761226</v>
      </c>
    </row>
    <row r="111" spans="1:5" ht="25.5">
      <c r="A111" s="128">
        <v>106</v>
      </c>
      <c r="B111" s="182" t="s">
        <v>724</v>
      </c>
      <c r="C111" s="183" t="s">
        <v>725</v>
      </c>
      <c r="D111" s="184" t="s">
        <v>349</v>
      </c>
      <c r="E111" s="186">
        <v>129635.06659656001</v>
      </c>
    </row>
    <row r="112" spans="1:5">
      <c r="A112" s="128">
        <v>107</v>
      </c>
      <c r="B112" s="182" t="s">
        <v>726</v>
      </c>
      <c r="C112" s="183" t="s">
        <v>727</v>
      </c>
      <c r="D112" s="184" t="s">
        <v>349</v>
      </c>
      <c r="E112" s="186">
        <v>59350.618323840397</v>
      </c>
    </row>
    <row r="113" spans="1:5">
      <c r="A113" s="128">
        <v>108</v>
      </c>
      <c r="B113" s="182" t="s">
        <v>728</v>
      </c>
      <c r="C113" s="183" t="s">
        <v>729</v>
      </c>
      <c r="D113" s="184" t="s">
        <v>251</v>
      </c>
      <c r="E113" s="186">
        <v>6774.0377468940997</v>
      </c>
    </row>
    <row r="114" spans="1:5">
      <c r="A114" s="128">
        <v>109</v>
      </c>
      <c r="B114" s="182" t="s">
        <v>730</v>
      </c>
      <c r="C114" s="183" t="s">
        <v>731</v>
      </c>
      <c r="D114" s="184" t="s">
        <v>251</v>
      </c>
      <c r="E114" s="186">
        <v>6880.0564595720198</v>
      </c>
    </row>
    <row r="115" spans="1:5">
      <c r="A115" s="128">
        <v>110</v>
      </c>
      <c r="B115" s="182" t="s">
        <v>732</v>
      </c>
      <c r="C115" s="183" t="s">
        <v>733</v>
      </c>
      <c r="D115" s="184" t="s">
        <v>635</v>
      </c>
      <c r="E115" s="186">
        <v>12802.4053885755</v>
      </c>
    </row>
    <row r="116" spans="1:5">
      <c r="A116" s="128">
        <v>111</v>
      </c>
      <c r="B116" s="182" t="s">
        <v>734</v>
      </c>
      <c r="C116" s="183" t="s">
        <v>735</v>
      </c>
      <c r="D116" s="184" t="s">
        <v>545</v>
      </c>
      <c r="E116" s="186">
        <v>631265</v>
      </c>
    </row>
    <row r="117" spans="1:5" s="174" customFormat="1">
      <c r="A117" s="128">
        <v>112</v>
      </c>
      <c r="B117" s="182" t="s">
        <v>736</v>
      </c>
      <c r="C117" s="183" t="s">
        <v>737</v>
      </c>
      <c r="D117" s="184" t="s">
        <v>545</v>
      </c>
      <c r="E117" s="186">
        <v>653608</v>
      </c>
    </row>
    <row r="118" spans="1:5">
      <c r="A118" s="128">
        <v>113</v>
      </c>
      <c r="B118" s="182" t="s">
        <v>738</v>
      </c>
      <c r="C118" s="183" t="s">
        <v>739</v>
      </c>
      <c r="D118" s="184" t="s">
        <v>545</v>
      </c>
      <c r="E118" s="186">
        <v>689724</v>
      </c>
    </row>
    <row r="119" spans="1:5">
      <c r="A119" s="128">
        <v>114</v>
      </c>
      <c r="B119" s="182" t="s">
        <v>740</v>
      </c>
      <c r="C119" s="183" t="s">
        <v>741</v>
      </c>
      <c r="D119" s="184" t="s">
        <v>545</v>
      </c>
      <c r="E119" s="186">
        <v>730184</v>
      </c>
    </row>
    <row r="120" spans="1:5" ht="25.5">
      <c r="A120" s="128">
        <v>115</v>
      </c>
      <c r="B120" s="182" t="s">
        <v>742</v>
      </c>
      <c r="C120" s="183" t="s">
        <v>743</v>
      </c>
      <c r="D120" s="184" t="s">
        <v>545</v>
      </c>
      <c r="E120" s="186">
        <v>875112</v>
      </c>
    </row>
    <row r="121" spans="1:5">
      <c r="A121" s="128">
        <v>116</v>
      </c>
      <c r="B121" s="182" t="s">
        <v>744</v>
      </c>
      <c r="C121" s="183" t="s">
        <v>745</v>
      </c>
      <c r="D121" s="184" t="s">
        <v>545</v>
      </c>
      <c r="E121" s="186">
        <v>808496</v>
      </c>
    </row>
    <row r="122" spans="1:5">
      <c r="A122" s="128">
        <v>117</v>
      </c>
      <c r="B122" s="182" t="s">
        <v>746</v>
      </c>
      <c r="C122" s="183" t="s">
        <v>747</v>
      </c>
      <c r="D122" s="184" t="s">
        <v>545</v>
      </c>
      <c r="E122" s="186">
        <v>538742</v>
      </c>
    </row>
    <row r="123" spans="1:5">
      <c r="A123" s="128">
        <v>118</v>
      </c>
      <c r="B123" s="182" t="s">
        <v>748</v>
      </c>
      <c r="C123" s="183" t="s">
        <v>749</v>
      </c>
      <c r="D123" s="184" t="s">
        <v>545</v>
      </c>
      <c r="E123" s="186">
        <v>583071</v>
      </c>
    </row>
    <row r="124" spans="1:5" s="174" customFormat="1">
      <c r="A124" s="128">
        <v>119</v>
      </c>
      <c r="B124" s="182" t="s">
        <v>750</v>
      </c>
      <c r="C124" s="183" t="s">
        <v>751</v>
      </c>
      <c r="D124" s="184" t="s">
        <v>545</v>
      </c>
      <c r="E124" s="186">
        <v>639149</v>
      </c>
    </row>
    <row r="125" spans="1:5">
      <c r="A125" s="128">
        <v>120</v>
      </c>
      <c r="B125" s="182" t="s">
        <v>752</v>
      </c>
      <c r="C125" s="183" t="s">
        <v>753</v>
      </c>
      <c r="D125" s="184" t="s">
        <v>545</v>
      </c>
      <c r="E125" s="186">
        <v>672960</v>
      </c>
    </row>
    <row r="126" spans="1:5">
      <c r="A126" s="128">
        <v>121</v>
      </c>
      <c r="B126" s="182" t="s">
        <v>754</v>
      </c>
      <c r="C126" s="187" t="s">
        <v>755</v>
      </c>
      <c r="D126" s="184" t="s">
        <v>545</v>
      </c>
      <c r="E126" s="188">
        <v>705656</v>
      </c>
    </row>
    <row r="127" spans="1:5">
      <c r="A127" s="128">
        <v>122</v>
      </c>
      <c r="B127" s="182" t="s">
        <v>756</v>
      </c>
      <c r="C127" s="187" t="s">
        <v>757</v>
      </c>
      <c r="D127" s="184" t="s">
        <v>349</v>
      </c>
      <c r="E127" s="188">
        <v>2603.7678056168202</v>
      </c>
    </row>
    <row r="128" spans="1:5" ht="25.5">
      <c r="A128" s="128">
        <v>123</v>
      </c>
      <c r="B128" s="182" t="s">
        <v>758</v>
      </c>
      <c r="C128" s="183" t="s">
        <v>759</v>
      </c>
      <c r="D128" s="184" t="s">
        <v>209</v>
      </c>
      <c r="E128" s="186">
        <v>80795.345040496002</v>
      </c>
    </row>
    <row r="129" spans="1:5">
      <c r="A129" s="128">
        <v>124</v>
      </c>
      <c r="B129" s="182" t="s">
        <v>760</v>
      </c>
      <c r="C129" s="183" t="s">
        <v>761</v>
      </c>
      <c r="D129" s="184" t="s">
        <v>209</v>
      </c>
      <c r="E129" s="186">
        <v>698316.24467633304</v>
      </c>
    </row>
    <row r="130" spans="1:5">
      <c r="A130" s="128">
        <v>125</v>
      </c>
      <c r="B130" s="182" t="s">
        <v>762</v>
      </c>
      <c r="C130" s="183" t="s">
        <v>763</v>
      </c>
      <c r="D130" s="184" t="s">
        <v>209</v>
      </c>
      <c r="E130" s="186">
        <v>764125.73791212204</v>
      </c>
    </row>
    <row r="131" spans="1:5">
      <c r="A131" s="128">
        <v>126</v>
      </c>
      <c r="B131" s="182" t="s">
        <v>764</v>
      </c>
      <c r="C131" s="183" t="s">
        <v>765</v>
      </c>
      <c r="D131" s="184" t="s">
        <v>349</v>
      </c>
      <c r="E131" s="186">
        <v>172884.83337315801</v>
      </c>
    </row>
    <row r="132" spans="1:5" ht="25.5">
      <c r="A132" s="128">
        <v>127</v>
      </c>
      <c r="B132" s="182" t="s">
        <v>766</v>
      </c>
      <c r="C132" s="183" t="s">
        <v>767</v>
      </c>
      <c r="D132" s="184" t="s">
        <v>209</v>
      </c>
      <c r="E132" s="186">
        <v>49395.6666780452</v>
      </c>
    </row>
    <row r="133" spans="1:5" s="174" customFormat="1" ht="25.5">
      <c r="A133" s="128">
        <v>128</v>
      </c>
      <c r="B133" s="182" t="s">
        <v>768</v>
      </c>
      <c r="C133" s="183" t="s">
        <v>769</v>
      </c>
      <c r="D133" s="184" t="s">
        <v>209</v>
      </c>
      <c r="E133" s="186">
        <v>49395.6666780452</v>
      </c>
    </row>
    <row r="134" spans="1:5" ht="25.5">
      <c r="A134" s="128">
        <v>129</v>
      </c>
      <c r="B134" s="182" t="s">
        <v>770</v>
      </c>
      <c r="C134" s="183" t="s">
        <v>771</v>
      </c>
      <c r="D134" s="184" t="s">
        <v>209</v>
      </c>
      <c r="E134" s="186">
        <v>49395.6666780452</v>
      </c>
    </row>
    <row r="135" spans="1:5">
      <c r="A135" s="128">
        <v>130</v>
      </c>
      <c r="B135" s="182" t="s">
        <v>772</v>
      </c>
      <c r="C135" s="183" t="s">
        <v>773</v>
      </c>
      <c r="D135" s="184" t="s">
        <v>209</v>
      </c>
      <c r="E135" s="186">
        <v>53057.053499802401</v>
      </c>
    </row>
    <row r="136" spans="1:5">
      <c r="A136" s="128">
        <v>131</v>
      </c>
      <c r="B136" s="182" t="s">
        <v>774</v>
      </c>
      <c r="C136" s="183" t="s">
        <v>775</v>
      </c>
      <c r="D136" s="184" t="s">
        <v>545</v>
      </c>
      <c r="E136" s="186">
        <v>9200</v>
      </c>
    </row>
    <row r="137" spans="1:5" ht="38.25">
      <c r="A137" s="128">
        <v>132</v>
      </c>
      <c r="B137" s="182" t="s">
        <v>776</v>
      </c>
      <c r="C137" s="183" t="s">
        <v>777</v>
      </c>
      <c r="D137" s="184" t="s">
        <v>545</v>
      </c>
      <c r="E137" s="186">
        <v>7107.7258016563201</v>
      </c>
    </row>
    <row r="138" spans="1:5">
      <c r="A138" s="128">
        <v>133</v>
      </c>
      <c r="B138" s="182" t="s">
        <v>778</v>
      </c>
      <c r="C138" s="183" t="s">
        <v>779</v>
      </c>
      <c r="D138" s="184" t="s">
        <v>635</v>
      </c>
      <c r="E138" s="186">
        <v>43099.234540913298</v>
      </c>
    </row>
    <row r="139" spans="1:5">
      <c r="A139" s="128">
        <v>134</v>
      </c>
      <c r="B139" s="182" t="s">
        <v>780</v>
      </c>
      <c r="C139" s="183" t="s">
        <v>781</v>
      </c>
      <c r="D139" s="184" t="s">
        <v>635</v>
      </c>
      <c r="E139" s="186">
        <v>46024.307982326398</v>
      </c>
    </row>
    <row r="140" spans="1:5">
      <c r="A140" s="128">
        <v>135</v>
      </c>
      <c r="B140" s="182" t="s">
        <v>782</v>
      </c>
      <c r="C140" s="183" t="s">
        <v>783</v>
      </c>
      <c r="D140" s="184" t="s">
        <v>349</v>
      </c>
      <c r="E140" s="189">
        <v>14597.6670656387</v>
      </c>
    </row>
    <row r="141" spans="1:5" ht="25.5">
      <c r="A141" s="128">
        <v>136</v>
      </c>
      <c r="B141" s="182" t="s">
        <v>784</v>
      </c>
      <c r="C141" s="183" t="s">
        <v>785</v>
      </c>
      <c r="D141" s="184" t="s">
        <v>251</v>
      </c>
      <c r="E141" s="186">
        <v>29614.443315021501</v>
      </c>
    </row>
    <row r="142" spans="1:5" ht="25.5">
      <c r="A142" s="128">
        <v>137</v>
      </c>
      <c r="B142" s="182" t="s">
        <v>786</v>
      </c>
      <c r="C142" s="183" t="s">
        <v>787</v>
      </c>
      <c r="D142" s="184" t="s">
        <v>251</v>
      </c>
      <c r="E142" s="186">
        <v>8284.3754368187492</v>
      </c>
    </row>
    <row r="143" spans="1:5">
      <c r="A143" s="128">
        <v>138</v>
      </c>
      <c r="B143" s="182" t="s">
        <v>788</v>
      </c>
      <c r="C143" s="183" t="s">
        <v>789</v>
      </c>
      <c r="D143" s="184" t="s">
        <v>590</v>
      </c>
      <c r="E143" s="186">
        <v>1716.0048379300499</v>
      </c>
    </row>
    <row r="144" spans="1:5">
      <c r="A144" s="128">
        <v>139</v>
      </c>
      <c r="B144" s="182" t="s">
        <v>790</v>
      </c>
      <c r="C144" s="183" t="s">
        <v>791</v>
      </c>
      <c r="D144" s="184" t="s">
        <v>590</v>
      </c>
      <c r="E144" s="186">
        <v>2590.2399999999998</v>
      </c>
    </row>
    <row r="145" spans="1:5">
      <c r="A145" s="128">
        <v>140</v>
      </c>
      <c r="B145" s="182" t="s">
        <v>792</v>
      </c>
      <c r="C145" s="183" t="s">
        <v>793</v>
      </c>
      <c r="D145" s="184" t="s">
        <v>590</v>
      </c>
      <c r="E145" s="186">
        <v>2144</v>
      </c>
    </row>
    <row r="146" spans="1:5">
      <c r="A146" s="128">
        <v>141</v>
      </c>
      <c r="B146" s="182" t="s">
        <v>794</v>
      </c>
      <c r="C146" s="183" t="s">
        <v>795</v>
      </c>
      <c r="D146" s="184" t="s">
        <v>590</v>
      </c>
      <c r="E146" s="186">
        <v>2059.2058055160601</v>
      </c>
    </row>
    <row r="147" spans="1:5">
      <c r="A147" s="128">
        <v>142</v>
      </c>
      <c r="B147" s="182" t="s">
        <v>796</v>
      </c>
      <c r="C147" s="183" t="s">
        <v>797</v>
      </c>
      <c r="D147" s="184" t="s">
        <v>590</v>
      </c>
      <c r="E147" s="186">
        <v>2545.105</v>
      </c>
    </row>
    <row r="148" spans="1:5">
      <c r="A148" s="128">
        <v>143</v>
      </c>
      <c r="B148" s="182" t="s">
        <v>798</v>
      </c>
      <c r="C148" s="183" t="s">
        <v>799</v>
      </c>
      <c r="D148" s="184" t="s">
        <v>590</v>
      </c>
      <c r="E148" s="186">
        <v>2688.02</v>
      </c>
    </row>
    <row r="149" spans="1:5" ht="25.5">
      <c r="A149" s="128">
        <v>144</v>
      </c>
      <c r="B149" s="182" t="s">
        <v>800</v>
      </c>
      <c r="C149" s="183" t="s">
        <v>801</v>
      </c>
      <c r="D149" s="184" t="s">
        <v>590</v>
      </c>
      <c r="E149" s="186">
        <v>2419.56682148137</v>
      </c>
    </row>
    <row r="150" spans="1:5" ht="25.5">
      <c r="A150" s="128">
        <v>145</v>
      </c>
      <c r="B150" s="182" t="s">
        <v>802</v>
      </c>
      <c r="C150" s="183" t="s">
        <v>803</v>
      </c>
      <c r="D150" s="184" t="s">
        <v>590</v>
      </c>
      <c r="E150" s="186">
        <v>2059.2058055160601</v>
      </c>
    </row>
    <row r="151" spans="1:5" ht="25.5">
      <c r="A151" s="128">
        <v>146</v>
      </c>
      <c r="B151" s="182" t="s">
        <v>804</v>
      </c>
      <c r="C151" s="183" t="s">
        <v>805</v>
      </c>
      <c r="D151" s="184" t="s">
        <v>590</v>
      </c>
      <c r="E151" s="186">
        <v>2625.4874020329698</v>
      </c>
    </row>
    <row r="152" spans="1:5" ht="25.5">
      <c r="A152" s="128">
        <v>147</v>
      </c>
      <c r="B152" s="182" t="s">
        <v>806</v>
      </c>
      <c r="C152" s="183" t="s">
        <v>807</v>
      </c>
      <c r="D152" s="184" t="s">
        <v>590</v>
      </c>
      <c r="E152" s="186">
        <v>2817.7615837695798</v>
      </c>
    </row>
    <row r="153" spans="1:5" ht="25.5">
      <c r="A153" s="128">
        <v>148</v>
      </c>
      <c r="B153" s="182" t="s">
        <v>808</v>
      </c>
      <c r="C153" s="183" t="s">
        <v>809</v>
      </c>
      <c r="D153" s="184" t="s">
        <v>251</v>
      </c>
      <c r="E153" s="186">
        <v>26958.334767534201</v>
      </c>
    </row>
    <row r="154" spans="1:5" ht="25.5">
      <c r="A154" s="128">
        <v>149</v>
      </c>
      <c r="B154" s="182" t="s">
        <v>810</v>
      </c>
      <c r="C154" s="183" t="s">
        <v>811</v>
      </c>
      <c r="D154" s="184" t="s">
        <v>251</v>
      </c>
      <c r="E154" s="186">
        <v>24920.521365368</v>
      </c>
    </row>
    <row r="155" spans="1:5">
      <c r="A155" s="128">
        <v>150</v>
      </c>
      <c r="B155" s="182" t="s">
        <v>812</v>
      </c>
      <c r="C155" s="183" t="s">
        <v>813</v>
      </c>
      <c r="D155" s="184" t="s">
        <v>349</v>
      </c>
      <c r="E155" s="186">
        <v>14631.679031543799</v>
      </c>
    </row>
    <row r="156" spans="1:5">
      <c r="A156" s="128">
        <v>151</v>
      </c>
      <c r="B156" s="182" t="s">
        <v>814</v>
      </c>
      <c r="C156" s="183" t="s">
        <v>815</v>
      </c>
      <c r="D156" s="184" t="s">
        <v>209</v>
      </c>
      <c r="E156" s="186">
        <v>8121.97644021004</v>
      </c>
    </row>
    <row r="157" spans="1:5">
      <c r="A157" s="128">
        <v>152</v>
      </c>
      <c r="B157" s="178" t="s">
        <v>816</v>
      </c>
      <c r="C157" s="179" t="s">
        <v>817</v>
      </c>
      <c r="D157" s="180" t="s">
        <v>209</v>
      </c>
      <c r="E157" s="198">
        <v>8821.8323490562198</v>
      </c>
    </row>
    <row r="158" spans="1:5">
      <c r="A158" s="128">
        <v>153</v>
      </c>
      <c r="B158" s="182" t="s">
        <v>818</v>
      </c>
      <c r="C158" s="183" t="s">
        <v>819</v>
      </c>
      <c r="D158" s="184" t="s">
        <v>820</v>
      </c>
      <c r="E158" s="186">
        <v>10108.728741265</v>
      </c>
    </row>
    <row r="159" spans="1:5">
      <c r="A159" s="128">
        <v>154</v>
      </c>
      <c r="B159" s="182" t="s">
        <v>821</v>
      </c>
      <c r="C159" s="183" t="s">
        <v>822</v>
      </c>
      <c r="D159" s="184" t="s">
        <v>590</v>
      </c>
      <c r="E159" s="186">
        <v>32425.756394417502</v>
      </c>
    </row>
    <row r="160" spans="1:5">
      <c r="A160" s="128">
        <v>155</v>
      </c>
      <c r="B160" s="182" t="s">
        <v>823</v>
      </c>
      <c r="C160" s="183" t="s">
        <v>824</v>
      </c>
      <c r="D160" s="184" t="s">
        <v>542</v>
      </c>
      <c r="E160" s="186">
        <v>25701.1207910382</v>
      </c>
    </row>
    <row r="161" spans="1:5">
      <c r="A161" s="128">
        <v>156</v>
      </c>
      <c r="B161" s="182" t="s">
        <v>825</v>
      </c>
      <c r="C161" s="183" t="s">
        <v>826</v>
      </c>
      <c r="D161" s="184" t="s">
        <v>542</v>
      </c>
      <c r="E161" s="186">
        <v>13376.9688936488</v>
      </c>
    </row>
    <row r="162" spans="1:5">
      <c r="A162" s="128">
        <v>157</v>
      </c>
      <c r="B162" s="182" t="s">
        <v>827</v>
      </c>
      <c r="C162" s="183" t="s">
        <v>828</v>
      </c>
      <c r="D162" s="184" t="s">
        <v>542</v>
      </c>
      <c r="E162" s="186">
        <v>15482.6028861676</v>
      </c>
    </row>
    <row r="163" spans="1:5">
      <c r="A163" s="128">
        <v>158</v>
      </c>
      <c r="B163" s="182" t="s">
        <v>829</v>
      </c>
      <c r="C163" s="183" t="s">
        <v>830</v>
      </c>
      <c r="D163" s="184" t="s">
        <v>542</v>
      </c>
      <c r="E163" s="186">
        <v>12138.3606627554</v>
      </c>
    </row>
    <row r="164" spans="1:5" ht="25.5">
      <c r="A164" s="128">
        <v>159</v>
      </c>
      <c r="B164" s="182" t="s">
        <v>831</v>
      </c>
      <c r="C164" s="183" t="s">
        <v>832</v>
      </c>
      <c r="D164" s="184" t="s">
        <v>209</v>
      </c>
      <c r="E164" s="186">
        <v>900.744082507916</v>
      </c>
    </row>
    <row r="165" spans="1:5">
      <c r="A165" s="128">
        <v>160</v>
      </c>
      <c r="B165" s="182" t="s">
        <v>833</v>
      </c>
      <c r="C165" s="183" t="s">
        <v>834</v>
      </c>
      <c r="D165" s="184" t="s">
        <v>251</v>
      </c>
      <c r="E165" s="186">
        <v>53772.712687409003</v>
      </c>
    </row>
    <row r="166" spans="1:5">
      <c r="A166" s="128">
        <v>161</v>
      </c>
      <c r="B166" s="182" t="s">
        <v>835</v>
      </c>
      <c r="C166" s="183" t="s">
        <v>836</v>
      </c>
      <c r="D166" s="184" t="s">
        <v>251</v>
      </c>
      <c r="E166" s="186">
        <v>5292.1536582055596</v>
      </c>
    </row>
    <row r="167" spans="1:5">
      <c r="A167" s="128">
        <v>162</v>
      </c>
      <c r="B167" s="182" t="s">
        <v>837</v>
      </c>
      <c r="C167" s="183" t="s">
        <v>838</v>
      </c>
      <c r="D167" s="184" t="s">
        <v>635</v>
      </c>
      <c r="E167" s="186">
        <v>13068.5129469036</v>
      </c>
    </row>
    <row r="168" spans="1:5" s="174" customFormat="1">
      <c r="A168" s="128">
        <v>163</v>
      </c>
      <c r="B168" s="182" t="s">
        <v>839</v>
      </c>
      <c r="C168" s="183" t="s">
        <v>840</v>
      </c>
      <c r="D168" s="184" t="s">
        <v>542</v>
      </c>
      <c r="E168" s="186">
        <v>56610.919676901598</v>
      </c>
    </row>
    <row r="169" spans="1:5">
      <c r="A169" s="128">
        <v>164</v>
      </c>
      <c r="B169" s="182" t="s">
        <v>841</v>
      </c>
      <c r="C169" s="183" t="s">
        <v>842</v>
      </c>
      <c r="D169" s="184" t="s">
        <v>349</v>
      </c>
      <c r="E169" s="186">
        <v>31329.4699369952</v>
      </c>
    </row>
    <row r="170" spans="1:5">
      <c r="A170" s="128">
        <v>165</v>
      </c>
      <c r="B170" s="182" t="s">
        <v>843</v>
      </c>
      <c r="C170" s="183" t="s">
        <v>844</v>
      </c>
      <c r="D170" s="184" t="s">
        <v>349</v>
      </c>
      <c r="E170" s="186">
        <v>75434.695000000007</v>
      </c>
    </row>
    <row r="171" spans="1:5">
      <c r="A171" s="128">
        <v>166</v>
      </c>
      <c r="B171" s="182" t="s">
        <v>845</v>
      </c>
      <c r="C171" s="183" t="s">
        <v>846</v>
      </c>
      <c r="D171" s="184" t="s">
        <v>349</v>
      </c>
      <c r="E171" s="186">
        <v>153375.53</v>
      </c>
    </row>
    <row r="172" spans="1:5" ht="25.5">
      <c r="A172" s="128">
        <v>167</v>
      </c>
      <c r="B172" s="182" t="s">
        <v>847</v>
      </c>
      <c r="C172" s="183" t="s">
        <v>848</v>
      </c>
      <c r="D172" s="184" t="s">
        <v>542</v>
      </c>
      <c r="E172" s="186">
        <v>11045.58</v>
      </c>
    </row>
    <row r="173" spans="1:5" ht="25.5">
      <c r="A173" s="128">
        <v>168</v>
      </c>
      <c r="B173" s="182" t="s">
        <v>849</v>
      </c>
      <c r="C173" s="183" t="s">
        <v>850</v>
      </c>
      <c r="D173" s="184" t="s">
        <v>542</v>
      </c>
      <c r="E173" s="186">
        <v>18390.259999999998</v>
      </c>
    </row>
    <row r="174" spans="1:5">
      <c r="A174" s="128">
        <v>169</v>
      </c>
      <c r="B174" s="182" t="s">
        <v>851</v>
      </c>
      <c r="C174" s="183" t="s">
        <v>852</v>
      </c>
      <c r="D174" s="184" t="s">
        <v>542</v>
      </c>
      <c r="E174" s="186">
        <v>15691.294364969501</v>
      </c>
    </row>
    <row r="175" spans="1:5" s="174" customFormat="1">
      <c r="A175" s="128">
        <v>170</v>
      </c>
      <c r="B175" s="182" t="s">
        <v>853</v>
      </c>
      <c r="C175" s="183" t="s">
        <v>854</v>
      </c>
      <c r="D175" s="184" t="s">
        <v>542</v>
      </c>
      <c r="E175" s="186">
        <v>12837.803426747299</v>
      </c>
    </row>
    <row r="176" spans="1:5" ht="25.5">
      <c r="A176" s="128">
        <v>171</v>
      </c>
      <c r="B176" s="182" t="s">
        <v>855</v>
      </c>
      <c r="C176" s="183" t="s">
        <v>856</v>
      </c>
      <c r="D176" s="184" t="s">
        <v>542</v>
      </c>
      <c r="E176" s="186">
        <v>10286.515194813401</v>
      </c>
    </row>
    <row r="177" spans="1:5" ht="25.5">
      <c r="A177" s="128">
        <v>172</v>
      </c>
      <c r="B177" s="182" t="s">
        <v>857</v>
      </c>
      <c r="C177" s="187" t="s">
        <v>858</v>
      </c>
      <c r="D177" s="184" t="s">
        <v>542</v>
      </c>
      <c r="E177" s="188">
        <v>16824.5545135506</v>
      </c>
    </row>
    <row r="178" spans="1:5" ht="38.25">
      <c r="A178" s="128">
        <v>173</v>
      </c>
      <c r="B178" s="182" t="s">
        <v>859</v>
      </c>
      <c r="C178" s="187" t="s">
        <v>860</v>
      </c>
      <c r="D178" s="184" t="s">
        <v>542</v>
      </c>
      <c r="E178" s="188">
        <v>12712.6307081663</v>
      </c>
    </row>
    <row r="179" spans="1:5" ht="25.5">
      <c r="A179" s="128">
        <v>174</v>
      </c>
      <c r="B179" s="182" t="s">
        <v>861</v>
      </c>
      <c r="C179" s="183" t="s">
        <v>862</v>
      </c>
      <c r="D179" s="184" t="s">
        <v>542</v>
      </c>
      <c r="E179" s="186">
        <v>9936.5</v>
      </c>
    </row>
    <row r="180" spans="1:5" ht="25.5">
      <c r="A180" s="128">
        <v>175</v>
      </c>
      <c r="B180" s="182" t="s">
        <v>863</v>
      </c>
      <c r="C180" s="183" t="s">
        <v>864</v>
      </c>
      <c r="D180" s="184" t="s">
        <v>542</v>
      </c>
      <c r="E180" s="186">
        <v>7649.8412869902704</v>
      </c>
    </row>
    <row r="181" spans="1:5" ht="25.5">
      <c r="A181" s="128">
        <v>176</v>
      </c>
      <c r="B181" s="182" t="s">
        <v>865</v>
      </c>
      <c r="C181" s="183" t="s">
        <v>866</v>
      </c>
      <c r="D181" s="184" t="s">
        <v>542</v>
      </c>
      <c r="E181" s="186">
        <v>9281.1100373541904</v>
      </c>
    </row>
    <row r="182" spans="1:5" ht="25.5">
      <c r="A182" s="128">
        <v>177</v>
      </c>
      <c r="B182" s="182" t="s">
        <v>867</v>
      </c>
      <c r="C182" s="183" t="s">
        <v>868</v>
      </c>
      <c r="D182" s="184" t="s">
        <v>542</v>
      </c>
      <c r="E182" s="186">
        <v>7845.6471824847604</v>
      </c>
    </row>
    <row r="183" spans="1:5">
      <c r="A183" s="128">
        <v>178</v>
      </c>
      <c r="B183" s="182" t="s">
        <v>869</v>
      </c>
      <c r="C183" s="183" t="s">
        <v>870</v>
      </c>
      <c r="D183" s="184" t="s">
        <v>542</v>
      </c>
      <c r="E183" s="186">
        <v>7132.1626865733297</v>
      </c>
    </row>
    <row r="184" spans="1:5" s="174" customFormat="1">
      <c r="A184" s="128">
        <v>179</v>
      </c>
      <c r="B184" s="182" t="s">
        <v>871</v>
      </c>
      <c r="C184" s="183" t="s">
        <v>872</v>
      </c>
      <c r="D184" s="184" t="s">
        <v>542</v>
      </c>
      <c r="E184" s="186">
        <v>10353</v>
      </c>
    </row>
    <row r="185" spans="1:5" ht="25.5">
      <c r="A185" s="128">
        <v>180</v>
      </c>
      <c r="B185" s="182" t="s">
        <v>873</v>
      </c>
      <c r="C185" s="183" t="s">
        <v>874</v>
      </c>
      <c r="D185" s="184" t="s">
        <v>542</v>
      </c>
      <c r="E185" s="186">
        <v>26152.157274949201</v>
      </c>
    </row>
    <row r="186" spans="1:5">
      <c r="A186" s="128">
        <v>181</v>
      </c>
      <c r="B186" s="182" t="s">
        <v>875</v>
      </c>
      <c r="C186" s="183" t="s">
        <v>876</v>
      </c>
      <c r="D186" s="184" t="s">
        <v>251</v>
      </c>
      <c r="E186" s="186">
        <v>10916.0819701732</v>
      </c>
    </row>
    <row r="187" spans="1:5">
      <c r="A187" s="128">
        <v>182</v>
      </c>
      <c r="B187" s="182" t="s">
        <v>877</v>
      </c>
      <c r="C187" s="183" t="s">
        <v>878</v>
      </c>
      <c r="D187" s="184" t="s">
        <v>209</v>
      </c>
      <c r="E187" s="186">
        <v>17428.8440619994</v>
      </c>
    </row>
    <row r="188" spans="1:5">
      <c r="A188" s="128">
        <v>183</v>
      </c>
      <c r="B188" s="182" t="s">
        <v>879</v>
      </c>
      <c r="C188" s="183" t="s">
        <v>880</v>
      </c>
      <c r="D188" s="184" t="s">
        <v>545</v>
      </c>
      <c r="E188" s="186">
        <v>75961.861888077401</v>
      </c>
    </row>
    <row r="189" spans="1:5">
      <c r="A189" s="128">
        <v>184</v>
      </c>
      <c r="B189" s="182" t="s">
        <v>881</v>
      </c>
      <c r="C189" s="183" t="s">
        <v>882</v>
      </c>
      <c r="D189" s="184" t="s">
        <v>349</v>
      </c>
      <c r="E189" s="186">
        <v>51755.758732607101</v>
      </c>
    </row>
    <row r="190" spans="1:5">
      <c r="A190" s="128">
        <v>185</v>
      </c>
      <c r="B190" s="182" t="s">
        <v>883</v>
      </c>
      <c r="C190" s="183" t="s">
        <v>884</v>
      </c>
      <c r="D190" s="184" t="s">
        <v>635</v>
      </c>
      <c r="E190" s="186">
        <v>11253.088542046</v>
      </c>
    </row>
    <row r="191" spans="1:5">
      <c r="A191" s="128">
        <v>186</v>
      </c>
      <c r="B191" s="182" t="s">
        <v>885</v>
      </c>
      <c r="C191" s="183" t="s">
        <v>886</v>
      </c>
      <c r="D191" s="184" t="s">
        <v>542</v>
      </c>
      <c r="E191" s="189">
        <v>97578.558503084001</v>
      </c>
    </row>
    <row r="192" spans="1:5">
      <c r="A192" s="128">
        <v>187</v>
      </c>
      <c r="B192" s="182" t="s">
        <v>887</v>
      </c>
      <c r="C192" s="183" t="s">
        <v>888</v>
      </c>
      <c r="D192" s="184" t="s">
        <v>251</v>
      </c>
      <c r="E192" s="186">
        <v>102145.760068067</v>
      </c>
    </row>
    <row r="193" spans="1:5">
      <c r="A193" s="128">
        <v>188</v>
      </c>
      <c r="B193" s="182" t="s">
        <v>889</v>
      </c>
      <c r="C193" s="183" t="s">
        <v>890</v>
      </c>
      <c r="D193" s="184" t="s">
        <v>209</v>
      </c>
      <c r="E193" s="186">
        <v>9415.1206992743591</v>
      </c>
    </row>
    <row r="194" spans="1:5" ht="25.5">
      <c r="A194" s="128">
        <v>189</v>
      </c>
      <c r="B194" s="182" t="s">
        <v>891</v>
      </c>
      <c r="C194" s="183" t="s">
        <v>892</v>
      </c>
      <c r="D194" s="184" t="s">
        <v>542</v>
      </c>
      <c r="E194" s="186">
        <v>4389.2314499393397</v>
      </c>
    </row>
    <row r="195" spans="1:5">
      <c r="A195" s="128">
        <v>190</v>
      </c>
      <c r="B195" s="182" t="s">
        <v>893</v>
      </c>
      <c r="C195" s="183" t="s">
        <v>894</v>
      </c>
      <c r="D195" s="184" t="s">
        <v>590</v>
      </c>
      <c r="E195" s="186">
        <v>2056.2050327269199</v>
      </c>
    </row>
    <row r="196" spans="1:5">
      <c r="A196" s="128">
        <v>191</v>
      </c>
      <c r="B196" s="182" t="s">
        <v>895</v>
      </c>
      <c r="C196" s="183" t="s">
        <v>896</v>
      </c>
      <c r="D196" s="184" t="s">
        <v>209</v>
      </c>
      <c r="E196" s="186">
        <v>33641.722259208203</v>
      </c>
    </row>
    <row r="197" spans="1:5">
      <c r="A197" s="128">
        <v>192</v>
      </c>
      <c r="B197" s="182" t="s">
        <v>897</v>
      </c>
      <c r="C197" s="183" t="s">
        <v>898</v>
      </c>
      <c r="D197" s="184" t="s">
        <v>349</v>
      </c>
      <c r="E197" s="186">
        <v>3242.5756394417499</v>
      </c>
    </row>
    <row r="198" spans="1:5">
      <c r="A198" s="128">
        <v>193</v>
      </c>
      <c r="B198" s="182" t="s">
        <v>899</v>
      </c>
      <c r="C198" s="183" t="s">
        <v>900</v>
      </c>
      <c r="D198" s="184" t="s">
        <v>209</v>
      </c>
      <c r="E198" s="186">
        <v>5823.3165975453603</v>
      </c>
    </row>
    <row r="199" spans="1:5">
      <c r="A199" s="128">
        <v>194</v>
      </c>
      <c r="B199" s="182" t="s">
        <v>901</v>
      </c>
      <c r="C199" s="183" t="s">
        <v>902</v>
      </c>
      <c r="D199" s="184" t="s">
        <v>209</v>
      </c>
      <c r="E199" s="186">
        <v>5453.5920406236801</v>
      </c>
    </row>
    <row r="200" spans="1:5" ht="25.5">
      <c r="A200" s="128">
        <v>195</v>
      </c>
      <c r="B200" s="182" t="s">
        <v>903</v>
      </c>
      <c r="C200" s="183" t="s">
        <v>904</v>
      </c>
      <c r="D200" s="184" t="s">
        <v>209</v>
      </c>
      <c r="E200" s="186">
        <v>218847.15285510701</v>
      </c>
    </row>
    <row r="201" spans="1:5" ht="25.5">
      <c r="A201" s="128">
        <v>196</v>
      </c>
      <c r="B201" s="182" t="s">
        <v>905</v>
      </c>
      <c r="C201" s="183" t="s">
        <v>906</v>
      </c>
      <c r="D201" s="184" t="s">
        <v>209</v>
      </c>
      <c r="E201" s="186">
        <v>218847.15285510701</v>
      </c>
    </row>
    <row r="202" spans="1:5" ht="25.5">
      <c r="A202" s="128">
        <v>197</v>
      </c>
      <c r="B202" s="182" t="s">
        <v>907</v>
      </c>
      <c r="C202" s="183" t="s">
        <v>908</v>
      </c>
      <c r="D202" s="184" t="s">
        <v>209</v>
      </c>
      <c r="E202" s="186">
        <v>123447.53857402501</v>
      </c>
    </row>
    <row r="203" spans="1:5">
      <c r="A203" s="128">
        <v>198</v>
      </c>
      <c r="B203" s="182" t="s">
        <v>909</v>
      </c>
      <c r="C203" s="183" t="s">
        <v>910</v>
      </c>
      <c r="D203" s="184" t="s">
        <v>542</v>
      </c>
      <c r="E203" s="186">
        <v>8162.4073227039698</v>
      </c>
    </row>
    <row r="204" spans="1:5">
      <c r="A204" s="128">
        <v>199</v>
      </c>
      <c r="B204" s="182" t="s">
        <v>911</v>
      </c>
      <c r="C204" s="183" t="s">
        <v>912</v>
      </c>
      <c r="D204" s="184" t="s">
        <v>542</v>
      </c>
      <c r="E204" s="186">
        <v>9481.4190106997703</v>
      </c>
    </row>
    <row r="205" spans="1:5">
      <c r="A205" s="128">
        <v>200</v>
      </c>
      <c r="B205" s="182" t="s">
        <v>913</v>
      </c>
      <c r="C205" s="183" t="s">
        <v>914</v>
      </c>
      <c r="D205" s="184" t="s">
        <v>542</v>
      </c>
      <c r="E205" s="186">
        <v>15969.927370507799</v>
      </c>
    </row>
    <row r="206" spans="1:5">
      <c r="A206" s="128">
        <v>201</v>
      </c>
      <c r="B206" s="182" t="s">
        <v>915</v>
      </c>
      <c r="C206" s="183" t="s">
        <v>916</v>
      </c>
      <c r="D206" s="184" t="s">
        <v>209</v>
      </c>
      <c r="E206" s="186">
        <v>97968.998151358697</v>
      </c>
    </row>
    <row r="207" spans="1:5">
      <c r="A207" s="128">
        <v>202</v>
      </c>
      <c r="B207" s="182" t="s">
        <v>917</v>
      </c>
      <c r="C207" s="183" t="s">
        <v>918</v>
      </c>
      <c r="D207" s="184" t="s">
        <v>209</v>
      </c>
      <c r="E207" s="186">
        <v>159699.273705078</v>
      </c>
    </row>
    <row r="208" spans="1:5">
      <c r="A208" s="128">
        <v>203</v>
      </c>
      <c r="B208" s="182" t="s">
        <v>919</v>
      </c>
      <c r="C208" s="183" t="s">
        <v>920</v>
      </c>
      <c r="D208" s="184" t="s">
        <v>542</v>
      </c>
      <c r="E208" s="186">
        <v>15969.927370507799</v>
      </c>
    </row>
    <row r="209" spans="1:5">
      <c r="A209" s="128">
        <v>204</v>
      </c>
      <c r="B209" s="182" t="s">
        <v>921</v>
      </c>
      <c r="C209" s="183" t="s">
        <v>922</v>
      </c>
      <c r="D209" s="184" t="s">
        <v>349</v>
      </c>
      <c r="E209" s="186">
        <v>16865.896902374101</v>
      </c>
    </row>
    <row r="210" spans="1:5">
      <c r="A210" s="128">
        <v>205</v>
      </c>
      <c r="B210" s="182" t="s">
        <v>923</v>
      </c>
      <c r="C210" s="183" t="s">
        <v>924</v>
      </c>
      <c r="D210" s="184" t="s">
        <v>349</v>
      </c>
      <c r="E210" s="186">
        <v>9907.8790165599094</v>
      </c>
    </row>
    <row r="211" spans="1:5">
      <c r="A211" s="128">
        <v>206</v>
      </c>
      <c r="B211" s="182" t="s">
        <v>925</v>
      </c>
      <c r="C211" s="183" t="s">
        <v>926</v>
      </c>
      <c r="D211" s="184" t="s">
        <v>542</v>
      </c>
      <c r="E211" s="186">
        <v>31902.115000000002</v>
      </c>
    </row>
    <row r="212" spans="1:5">
      <c r="A212" s="128">
        <v>207</v>
      </c>
      <c r="B212" s="182" t="s">
        <v>927</v>
      </c>
      <c r="C212" s="183" t="s">
        <v>928</v>
      </c>
      <c r="D212" s="184" t="s">
        <v>542</v>
      </c>
      <c r="E212" s="186">
        <v>19947.940146679201</v>
      </c>
    </row>
    <row r="213" spans="1:5">
      <c r="A213" s="128">
        <v>208</v>
      </c>
      <c r="B213" s="182" t="s">
        <v>929</v>
      </c>
      <c r="C213" s="183" t="s">
        <v>930</v>
      </c>
      <c r="D213" s="184" t="s">
        <v>542</v>
      </c>
      <c r="E213" s="186">
        <v>7764.75</v>
      </c>
    </row>
    <row r="214" spans="1:5">
      <c r="A214" s="128">
        <v>209</v>
      </c>
      <c r="B214" s="182" t="s">
        <v>931</v>
      </c>
      <c r="C214" s="183" t="s">
        <v>932</v>
      </c>
      <c r="D214" s="184" t="s">
        <v>542</v>
      </c>
      <c r="E214" s="186">
        <v>9259.6539142409893</v>
      </c>
    </row>
    <row r="215" spans="1:5">
      <c r="A215" s="128">
        <v>210</v>
      </c>
      <c r="B215" s="182" t="s">
        <v>933</v>
      </c>
      <c r="C215" s="183" t="s">
        <v>934</v>
      </c>
      <c r="D215" s="184" t="s">
        <v>542</v>
      </c>
      <c r="E215" s="186">
        <v>6102.1700308214804</v>
      </c>
    </row>
    <row r="216" spans="1:5">
      <c r="A216" s="128">
        <v>211</v>
      </c>
      <c r="B216" s="182" t="s">
        <v>935</v>
      </c>
      <c r="C216" s="183" t="s">
        <v>936</v>
      </c>
      <c r="D216" s="184" t="s">
        <v>22</v>
      </c>
      <c r="E216" s="186">
        <v>74070.9562202792</v>
      </c>
    </row>
    <row r="217" spans="1:5" s="174" customFormat="1">
      <c r="A217" s="128">
        <v>212</v>
      </c>
      <c r="B217" s="182" t="s">
        <v>937</v>
      </c>
      <c r="C217" s="183" t="s">
        <v>938</v>
      </c>
      <c r="D217" s="184" t="s">
        <v>542</v>
      </c>
      <c r="E217" s="186">
        <v>12539.6241292705</v>
      </c>
    </row>
    <row r="218" spans="1:5">
      <c r="A218" s="128">
        <v>213</v>
      </c>
      <c r="B218" s="182" t="s">
        <v>939</v>
      </c>
      <c r="C218" s="183" t="s">
        <v>940</v>
      </c>
      <c r="D218" s="184" t="s">
        <v>545</v>
      </c>
      <c r="E218" s="186">
        <v>46778.128431860598</v>
      </c>
    </row>
    <row r="219" spans="1:5">
      <c r="A219" s="128">
        <v>214</v>
      </c>
      <c r="B219" s="182" t="s">
        <v>941</v>
      </c>
      <c r="C219" s="183" t="s">
        <v>942</v>
      </c>
      <c r="D219" s="184" t="s">
        <v>545</v>
      </c>
      <c r="E219" s="186">
        <v>69855.4719931976</v>
      </c>
    </row>
    <row r="220" spans="1:5">
      <c r="A220" s="128">
        <v>215</v>
      </c>
      <c r="B220" s="182" t="s">
        <v>943</v>
      </c>
      <c r="C220" s="183" t="s">
        <v>944</v>
      </c>
      <c r="D220" s="184" t="s">
        <v>545</v>
      </c>
      <c r="E220" s="186">
        <v>69605.093957379693</v>
      </c>
    </row>
    <row r="221" spans="1:5">
      <c r="A221" s="128">
        <v>216</v>
      </c>
      <c r="B221" s="182" t="s">
        <v>945</v>
      </c>
      <c r="C221" s="183" t="s">
        <v>946</v>
      </c>
      <c r="D221" s="184" t="s">
        <v>545</v>
      </c>
      <c r="E221" s="186">
        <v>70105.850029015506</v>
      </c>
    </row>
    <row r="222" spans="1:5">
      <c r="A222" s="128">
        <v>217</v>
      </c>
      <c r="B222" s="182" t="s">
        <v>947</v>
      </c>
      <c r="C222" s="183" t="s">
        <v>948</v>
      </c>
      <c r="D222" s="184" t="s">
        <v>545</v>
      </c>
      <c r="E222" s="186">
        <v>69855.4719931976</v>
      </c>
    </row>
    <row r="223" spans="1:5">
      <c r="A223" s="128">
        <v>218</v>
      </c>
      <c r="B223" s="182" t="s">
        <v>949</v>
      </c>
      <c r="C223" s="183" t="s">
        <v>950</v>
      </c>
      <c r="D223" s="184" t="s">
        <v>545</v>
      </c>
      <c r="E223" s="186">
        <v>68578.124627316196</v>
      </c>
    </row>
    <row r="224" spans="1:5" s="174" customFormat="1">
      <c r="A224" s="128">
        <v>219</v>
      </c>
      <c r="B224" s="182" t="s">
        <v>951</v>
      </c>
      <c r="C224" s="183" t="s">
        <v>952</v>
      </c>
      <c r="D224" s="184" t="s">
        <v>545</v>
      </c>
      <c r="E224" s="186">
        <v>67783.593746804298</v>
      </c>
    </row>
    <row r="225" spans="1:5">
      <c r="A225" s="128">
        <v>220</v>
      </c>
      <c r="B225" s="182" t="s">
        <v>953</v>
      </c>
      <c r="C225" s="183" t="s">
        <v>954</v>
      </c>
      <c r="D225" s="184" t="s">
        <v>545</v>
      </c>
      <c r="E225" s="186">
        <v>69605.093957379693</v>
      </c>
    </row>
    <row r="226" spans="1:5">
      <c r="A226" s="128">
        <v>221</v>
      </c>
      <c r="B226" s="182" t="s">
        <v>955</v>
      </c>
      <c r="C226" s="183" t="s">
        <v>956</v>
      </c>
      <c r="D226" s="184" t="s">
        <v>545</v>
      </c>
      <c r="E226" s="186">
        <v>68578.124627316196</v>
      </c>
    </row>
    <row r="227" spans="1:5">
      <c r="A227" s="128">
        <v>222</v>
      </c>
      <c r="B227" s="182" t="s">
        <v>957</v>
      </c>
      <c r="C227" s="183" t="s">
        <v>958</v>
      </c>
      <c r="D227" s="184" t="s">
        <v>545</v>
      </c>
      <c r="E227" s="186">
        <v>67411.156418525206</v>
      </c>
    </row>
    <row r="228" spans="1:5" s="174" customFormat="1">
      <c r="A228" s="128">
        <v>223</v>
      </c>
      <c r="B228" s="182" t="s">
        <v>959</v>
      </c>
      <c r="C228" s="183" t="s">
        <v>960</v>
      </c>
      <c r="D228" s="184" t="s">
        <v>545</v>
      </c>
      <c r="E228" s="186">
        <v>35700</v>
      </c>
    </row>
    <row r="229" spans="1:5">
      <c r="A229" s="128">
        <v>224</v>
      </c>
      <c r="B229" s="182" t="s">
        <v>961</v>
      </c>
      <c r="C229" s="183" t="s">
        <v>962</v>
      </c>
      <c r="D229" s="184" t="s">
        <v>545</v>
      </c>
      <c r="E229" s="186">
        <v>67411.156418525206</v>
      </c>
    </row>
    <row r="230" spans="1:5">
      <c r="A230" s="128">
        <v>225</v>
      </c>
      <c r="B230" s="182" t="s">
        <v>963</v>
      </c>
      <c r="C230" s="183" t="s">
        <v>964</v>
      </c>
      <c r="D230" s="184" t="s">
        <v>545</v>
      </c>
      <c r="E230" s="186">
        <v>67038.719090246101</v>
      </c>
    </row>
    <row r="231" spans="1:5">
      <c r="A231" s="128">
        <v>226</v>
      </c>
      <c r="B231" s="182" t="s">
        <v>965</v>
      </c>
      <c r="C231" s="183" t="s">
        <v>966</v>
      </c>
      <c r="D231" s="184" t="s">
        <v>545</v>
      </c>
      <c r="E231" s="186">
        <v>66976.124581291602</v>
      </c>
    </row>
    <row r="232" spans="1:5">
      <c r="A232" s="128">
        <v>227</v>
      </c>
      <c r="B232" s="182" t="s">
        <v>967</v>
      </c>
      <c r="C232" s="183" t="s">
        <v>968</v>
      </c>
      <c r="D232" s="184" t="s">
        <v>545</v>
      </c>
      <c r="E232" s="186">
        <v>67038.719090246101</v>
      </c>
    </row>
    <row r="233" spans="1:5">
      <c r="A233" s="128">
        <v>228</v>
      </c>
      <c r="B233" s="182" t="s">
        <v>969</v>
      </c>
      <c r="C233" s="183" t="s">
        <v>970</v>
      </c>
      <c r="D233" s="184" t="s">
        <v>545</v>
      </c>
      <c r="E233" s="186">
        <v>67038.719090246101</v>
      </c>
    </row>
    <row r="234" spans="1:5">
      <c r="A234" s="128">
        <v>229</v>
      </c>
      <c r="B234" s="182" t="s">
        <v>971</v>
      </c>
      <c r="C234" s="183" t="s">
        <v>972</v>
      </c>
      <c r="D234" s="184" t="s">
        <v>545</v>
      </c>
      <c r="E234" s="186">
        <v>32774.484888564701</v>
      </c>
    </row>
    <row r="235" spans="1:5">
      <c r="A235" s="128">
        <v>230</v>
      </c>
      <c r="B235" s="182" t="s">
        <v>973</v>
      </c>
      <c r="C235" s="183" t="s">
        <v>974</v>
      </c>
      <c r="D235" s="184" t="s">
        <v>545</v>
      </c>
      <c r="E235" s="189">
        <v>62569.471150896301</v>
      </c>
    </row>
    <row r="236" spans="1:5">
      <c r="A236" s="128">
        <v>231</v>
      </c>
      <c r="B236" s="182" t="s">
        <v>975</v>
      </c>
      <c r="C236" s="183" t="s">
        <v>976</v>
      </c>
      <c r="D236" s="184" t="s">
        <v>251</v>
      </c>
      <c r="E236" s="186">
        <v>5408.2558804066803</v>
      </c>
    </row>
    <row r="237" spans="1:5">
      <c r="A237" s="128">
        <v>232</v>
      </c>
      <c r="B237" s="182" t="s">
        <v>977</v>
      </c>
      <c r="C237" s="183" t="s">
        <v>978</v>
      </c>
      <c r="D237" s="184" t="s">
        <v>545</v>
      </c>
      <c r="E237" s="186">
        <v>71992.135556358699</v>
      </c>
    </row>
    <row r="238" spans="1:5">
      <c r="A238" s="128">
        <v>233</v>
      </c>
      <c r="B238" s="182" t="s">
        <v>979</v>
      </c>
      <c r="C238" s="183" t="s">
        <v>980</v>
      </c>
      <c r="D238" s="184" t="s">
        <v>545</v>
      </c>
      <c r="E238" s="186">
        <v>72740.3621488715</v>
      </c>
    </row>
    <row r="239" spans="1:5">
      <c r="A239" s="128">
        <v>234</v>
      </c>
      <c r="B239" s="182" t="s">
        <v>981</v>
      </c>
      <c r="C239" s="183" t="s">
        <v>982</v>
      </c>
      <c r="D239" s="184" t="s">
        <v>545</v>
      </c>
      <c r="E239" s="186">
        <v>70912.067304349199</v>
      </c>
    </row>
    <row r="240" spans="1:5">
      <c r="A240" s="128">
        <v>235</v>
      </c>
      <c r="B240" s="182" t="s">
        <v>983</v>
      </c>
      <c r="C240" s="183" t="s">
        <v>984</v>
      </c>
      <c r="D240" s="184" t="s">
        <v>545</v>
      </c>
      <c r="E240" s="186">
        <v>70912.067304349199</v>
      </c>
    </row>
    <row r="241" spans="1:5">
      <c r="A241" s="128">
        <v>236</v>
      </c>
      <c r="B241" s="182" t="s">
        <v>985</v>
      </c>
      <c r="C241" s="183" t="s">
        <v>986</v>
      </c>
      <c r="D241" s="184" t="s">
        <v>545</v>
      </c>
      <c r="E241" s="186">
        <v>70912.067304349199</v>
      </c>
    </row>
    <row r="242" spans="1:5">
      <c r="A242" s="128">
        <v>237</v>
      </c>
      <c r="B242" s="182" t="s">
        <v>987</v>
      </c>
      <c r="C242" s="183" t="s">
        <v>988</v>
      </c>
      <c r="D242" s="184" t="s">
        <v>545</v>
      </c>
      <c r="E242" s="186">
        <v>70912.067304349199</v>
      </c>
    </row>
    <row r="243" spans="1:5">
      <c r="A243" s="128">
        <v>238</v>
      </c>
      <c r="B243" s="182" t="s">
        <v>989</v>
      </c>
      <c r="C243" s="183" t="s">
        <v>990</v>
      </c>
      <c r="D243" s="184" t="s">
        <v>545</v>
      </c>
      <c r="E243" s="186">
        <v>70912.067304349199</v>
      </c>
    </row>
    <row r="244" spans="1:5">
      <c r="A244" s="128">
        <v>239</v>
      </c>
      <c r="B244" s="182" t="s">
        <v>991</v>
      </c>
      <c r="C244" s="183" t="s">
        <v>992</v>
      </c>
      <c r="D244" s="184" t="s">
        <v>545</v>
      </c>
      <c r="E244" s="186">
        <v>63586.005976317101</v>
      </c>
    </row>
    <row r="245" spans="1:5">
      <c r="A245" s="128">
        <v>240</v>
      </c>
      <c r="B245" s="182" t="s">
        <v>993</v>
      </c>
      <c r="C245" s="183" t="s">
        <v>994</v>
      </c>
      <c r="D245" s="184" t="s">
        <v>545</v>
      </c>
      <c r="E245" s="186">
        <v>64716.462808034899</v>
      </c>
    </row>
    <row r="246" spans="1:5">
      <c r="A246" s="128">
        <v>241</v>
      </c>
      <c r="B246" s="182" t="s">
        <v>995</v>
      </c>
      <c r="C246" s="183" t="s">
        <v>996</v>
      </c>
      <c r="D246" s="184" t="s">
        <v>545</v>
      </c>
      <c r="E246" s="186">
        <v>60090.728596298999</v>
      </c>
    </row>
    <row r="247" spans="1:5">
      <c r="A247" s="128">
        <v>242</v>
      </c>
      <c r="B247" s="182" t="s">
        <v>997</v>
      </c>
      <c r="C247" s="183" t="s">
        <v>998</v>
      </c>
      <c r="D247" s="184" t="s">
        <v>545</v>
      </c>
      <c r="E247" s="186">
        <v>60090.728596298999</v>
      </c>
    </row>
    <row r="248" spans="1:5">
      <c r="A248" s="128">
        <v>243</v>
      </c>
      <c r="B248" s="182" t="s">
        <v>999</v>
      </c>
      <c r="C248" s="183" t="s">
        <v>1000</v>
      </c>
      <c r="D248" s="184" t="s">
        <v>545</v>
      </c>
      <c r="E248" s="186">
        <v>56335.0580590303</v>
      </c>
    </row>
    <row r="249" spans="1:5" ht="38.25">
      <c r="A249" s="128">
        <v>244</v>
      </c>
      <c r="B249" s="182" t="s">
        <v>1001</v>
      </c>
      <c r="C249" s="183" t="s">
        <v>1002</v>
      </c>
      <c r="D249" s="184" t="s">
        <v>590</v>
      </c>
      <c r="E249" s="186">
        <v>82079.498494128798</v>
      </c>
    </row>
    <row r="250" spans="1:5">
      <c r="A250" s="128">
        <v>245</v>
      </c>
      <c r="B250" s="200" t="s">
        <v>1003</v>
      </c>
      <c r="C250" s="201" t="s">
        <v>1004</v>
      </c>
      <c r="D250" s="202" t="s">
        <v>545</v>
      </c>
      <c r="E250" s="203">
        <v>45627</v>
      </c>
    </row>
    <row r="251" spans="1:5">
      <c r="A251" s="128">
        <v>246</v>
      </c>
      <c r="B251" s="182" t="s">
        <v>1005</v>
      </c>
      <c r="C251" s="183" t="s">
        <v>1006</v>
      </c>
      <c r="D251" s="184" t="s">
        <v>349</v>
      </c>
      <c r="E251" s="186">
        <v>1613.95776813052</v>
      </c>
    </row>
    <row r="252" spans="1:5">
      <c r="A252" s="128">
        <v>247</v>
      </c>
      <c r="B252" s="182" t="s">
        <v>1007</v>
      </c>
      <c r="C252" s="183" t="s">
        <v>1008</v>
      </c>
      <c r="D252" s="184" t="s">
        <v>545</v>
      </c>
      <c r="E252" s="186">
        <v>714996.07708156097</v>
      </c>
    </row>
    <row r="253" spans="1:5">
      <c r="A253" s="128">
        <v>248</v>
      </c>
      <c r="B253" s="182" t="s">
        <v>1009</v>
      </c>
      <c r="C253" s="183" t="s">
        <v>1010</v>
      </c>
      <c r="D253" s="184" t="s">
        <v>545</v>
      </c>
      <c r="E253" s="186">
        <v>694839.53096012096</v>
      </c>
    </row>
    <row r="254" spans="1:5">
      <c r="A254" s="128">
        <v>249</v>
      </c>
      <c r="B254" s="182" t="s">
        <v>1011</v>
      </c>
      <c r="C254" s="183" t="s">
        <v>1012</v>
      </c>
      <c r="D254" s="184" t="s">
        <v>545</v>
      </c>
      <c r="E254" s="186">
        <v>469931.52991932398</v>
      </c>
    </row>
    <row r="255" spans="1:5">
      <c r="A255" s="128">
        <v>250</v>
      </c>
      <c r="B255" s="182" t="s">
        <v>1013</v>
      </c>
      <c r="C255" s="183" t="s">
        <v>1014</v>
      </c>
      <c r="D255" s="184" t="s">
        <v>545</v>
      </c>
      <c r="E255" s="186">
        <v>607270.66848911298</v>
      </c>
    </row>
    <row r="256" spans="1:5">
      <c r="A256" s="128">
        <v>251</v>
      </c>
      <c r="B256" s="182" t="s">
        <v>1015</v>
      </c>
      <c r="C256" s="183" t="s">
        <v>1016</v>
      </c>
      <c r="D256" s="184" t="s">
        <v>545</v>
      </c>
      <c r="E256" s="186">
        <v>616002.98810813006</v>
      </c>
    </row>
    <row r="257" spans="1:5">
      <c r="A257" s="128">
        <v>252</v>
      </c>
      <c r="B257" s="182" t="s">
        <v>1017</v>
      </c>
      <c r="C257" s="183" t="s">
        <v>1018</v>
      </c>
      <c r="D257" s="184" t="s">
        <v>545</v>
      </c>
      <c r="E257" s="186">
        <v>420111.67353790201</v>
      </c>
    </row>
    <row r="258" spans="1:5">
      <c r="A258" s="128">
        <v>253</v>
      </c>
      <c r="B258" s="182" t="s">
        <v>1019</v>
      </c>
      <c r="C258" s="183" t="s">
        <v>1020</v>
      </c>
      <c r="D258" s="184" t="s">
        <v>545</v>
      </c>
      <c r="E258" s="186">
        <v>789533.82593161403</v>
      </c>
    </row>
    <row r="259" spans="1:5">
      <c r="A259" s="128">
        <v>254</v>
      </c>
      <c r="B259" s="182" t="s">
        <v>1021</v>
      </c>
      <c r="C259" s="183" t="s">
        <v>1022</v>
      </c>
      <c r="D259" s="184" t="s">
        <v>545</v>
      </c>
      <c r="E259" s="186">
        <v>980387.88400619396</v>
      </c>
    </row>
    <row r="260" spans="1:5">
      <c r="A260" s="128">
        <v>255</v>
      </c>
      <c r="B260" s="182" t="s">
        <v>1023</v>
      </c>
      <c r="C260" s="183" t="s">
        <v>1024</v>
      </c>
      <c r="D260" s="184" t="s">
        <v>545</v>
      </c>
      <c r="E260" s="186">
        <v>975909.11137919698</v>
      </c>
    </row>
    <row r="261" spans="1:5">
      <c r="A261" s="128">
        <v>256</v>
      </c>
      <c r="B261" s="182" t="s">
        <v>1025</v>
      </c>
      <c r="C261" s="183" t="s">
        <v>1026</v>
      </c>
      <c r="D261" s="184" t="s">
        <v>545</v>
      </c>
      <c r="E261" s="186">
        <v>757420.41045313003</v>
      </c>
    </row>
    <row r="262" spans="1:5" s="174" customFormat="1">
      <c r="A262" s="128">
        <v>257</v>
      </c>
      <c r="B262" s="182" t="s">
        <v>1027</v>
      </c>
      <c r="C262" s="183" t="s">
        <v>1028</v>
      </c>
      <c r="D262" s="184" t="s">
        <v>545</v>
      </c>
      <c r="E262" s="186">
        <v>789533.82593161403</v>
      </c>
    </row>
    <row r="263" spans="1:5">
      <c r="A263" s="128">
        <v>258</v>
      </c>
      <c r="B263" s="182" t="s">
        <v>1029</v>
      </c>
      <c r="C263" s="183" t="s">
        <v>1030</v>
      </c>
      <c r="D263" s="184" t="s">
        <v>545</v>
      </c>
      <c r="E263" s="186">
        <v>789533.82593161403</v>
      </c>
    </row>
    <row r="264" spans="1:5">
      <c r="A264" s="128">
        <v>259</v>
      </c>
      <c r="B264" s="182" t="s">
        <v>1031</v>
      </c>
      <c r="C264" s="183" t="s">
        <v>1032</v>
      </c>
      <c r="D264" s="184" t="s">
        <v>545</v>
      </c>
      <c r="E264" s="186">
        <v>429168.57042493997</v>
      </c>
    </row>
    <row r="265" spans="1:5">
      <c r="A265" s="128">
        <v>260</v>
      </c>
      <c r="B265" s="182" t="s">
        <v>1033</v>
      </c>
      <c r="C265" s="183" t="s">
        <v>1034</v>
      </c>
      <c r="D265" s="184" t="s">
        <v>545</v>
      </c>
      <c r="E265" s="186">
        <v>433834.74087438599</v>
      </c>
    </row>
    <row r="266" spans="1:5">
      <c r="A266" s="128">
        <v>261</v>
      </c>
      <c r="B266" s="182" t="s">
        <v>1035</v>
      </c>
      <c r="C266" s="183" t="s">
        <v>1036</v>
      </c>
      <c r="D266" s="184" t="s">
        <v>545</v>
      </c>
      <c r="E266" s="186">
        <v>428398.81607830198</v>
      </c>
    </row>
    <row r="267" spans="1:5">
      <c r="A267" s="128">
        <v>262</v>
      </c>
      <c r="B267" s="182" t="s">
        <v>1037</v>
      </c>
      <c r="C267" s="183" t="s">
        <v>1038</v>
      </c>
      <c r="D267" s="184" t="s">
        <v>545</v>
      </c>
      <c r="E267" s="186">
        <v>366018.93626961799</v>
      </c>
    </row>
    <row r="268" spans="1:5">
      <c r="A268" s="128">
        <v>263</v>
      </c>
      <c r="B268" s="182" t="s">
        <v>1039</v>
      </c>
      <c r="C268" s="183" t="s">
        <v>1040</v>
      </c>
      <c r="D268" s="184" t="s">
        <v>545</v>
      </c>
      <c r="E268" s="186">
        <v>493705.84684538201</v>
      </c>
    </row>
    <row r="269" spans="1:5" s="174" customFormat="1">
      <c r="A269" s="128">
        <v>264</v>
      </c>
      <c r="B269" s="182" t="s">
        <v>1041</v>
      </c>
      <c r="C269" s="183" t="s">
        <v>1042</v>
      </c>
      <c r="D269" s="184" t="s">
        <v>545</v>
      </c>
      <c r="E269" s="186">
        <v>379552.88446967502</v>
      </c>
    </row>
    <row r="270" spans="1:5">
      <c r="A270" s="128">
        <v>265</v>
      </c>
      <c r="B270" s="182" t="s">
        <v>1043</v>
      </c>
      <c r="C270" s="183" t="s">
        <v>1044</v>
      </c>
      <c r="D270" s="184" t="s">
        <v>545</v>
      </c>
      <c r="E270" s="186">
        <v>553679.68598836602</v>
      </c>
    </row>
    <row r="271" spans="1:5">
      <c r="A271" s="128">
        <v>266</v>
      </c>
      <c r="B271" s="182" t="s">
        <v>1045</v>
      </c>
      <c r="C271" s="187" t="s">
        <v>1046</v>
      </c>
      <c r="D271" s="184" t="s">
        <v>542</v>
      </c>
      <c r="E271" s="188">
        <v>20266.097746510899</v>
      </c>
    </row>
    <row r="272" spans="1:5">
      <c r="A272" s="128">
        <v>267</v>
      </c>
      <c r="B272" s="182" t="s">
        <v>1047</v>
      </c>
      <c r="C272" s="187" t="s">
        <v>1048</v>
      </c>
      <c r="D272" s="184" t="s">
        <v>545</v>
      </c>
      <c r="E272" s="188">
        <v>687542.49797584105</v>
      </c>
    </row>
    <row r="273" spans="1:5">
      <c r="A273" s="128">
        <v>268</v>
      </c>
      <c r="B273" s="182" t="s">
        <v>1049</v>
      </c>
      <c r="C273" s="183" t="s">
        <v>1050</v>
      </c>
      <c r="D273" s="184" t="s">
        <v>545</v>
      </c>
      <c r="E273" s="186">
        <v>687542.49797584105</v>
      </c>
    </row>
    <row r="274" spans="1:5">
      <c r="A274" s="128">
        <v>269</v>
      </c>
      <c r="B274" s="182" t="s">
        <v>1051</v>
      </c>
      <c r="C274" s="183" t="s">
        <v>1052</v>
      </c>
      <c r="D274" s="184" t="s">
        <v>545</v>
      </c>
      <c r="E274" s="186">
        <v>559358.29929219105</v>
      </c>
    </row>
    <row r="275" spans="1:5">
      <c r="A275" s="128">
        <v>270</v>
      </c>
      <c r="B275" s="182" t="s">
        <v>1053</v>
      </c>
      <c r="C275" s="183" t="s">
        <v>1054</v>
      </c>
      <c r="D275" s="184" t="s">
        <v>545</v>
      </c>
      <c r="E275" s="186">
        <v>559358.29929219105</v>
      </c>
    </row>
    <row r="276" spans="1:5">
      <c r="A276" s="128">
        <v>271</v>
      </c>
      <c r="B276" s="182" t="s">
        <v>1055</v>
      </c>
      <c r="C276" s="183" t="s">
        <v>1056</v>
      </c>
      <c r="D276" s="184" t="s">
        <v>251</v>
      </c>
      <c r="E276" s="186">
        <v>7255.2435948566999</v>
      </c>
    </row>
    <row r="277" spans="1:5">
      <c r="A277" s="128">
        <v>272</v>
      </c>
      <c r="B277" s="182" t="s">
        <v>1057</v>
      </c>
      <c r="C277" s="183" t="s">
        <v>1058</v>
      </c>
      <c r="D277" s="184" t="s">
        <v>545</v>
      </c>
      <c r="E277" s="186">
        <v>440264.94215560198</v>
      </c>
    </row>
    <row r="278" spans="1:5" s="174" customFormat="1">
      <c r="A278" s="128">
        <v>273</v>
      </c>
      <c r="B278" s="182" t="s">
        <v>1059</v>
      </c>
      <c r="C278" s="183" t="s">
        <v>1060</v>
      </c>
      <c r="D278" s="184" t="s">
        <v>545</v>
      </c>
      <c r="E278" s="186">
        <v>420738.666957421</v>
      </c>
    </row>
    <row r="279" spans="1:5">
      <c r="A279" s="128">
        <v>274</v>
      </c>
      <c r="B279" s="182" t="s">
        <v>1061</v>
      </c>
      <c r="C279" s="183" t="s">
        <v>1062</v>
      </c>
      <c r="D279" s="184" t="s">
        <v>545</v>
      </c>
      <c r="E279" s="186">
        <v>420738.666957421</v>
      </c>
    </row>
    <row r="280" spans="1:5" ht="25.5">
      <c r="A280" s="128">
        <v>275</v>
      </c>
      <c r="B280" s="182" t="s">
        <v>1063</v>
      </c>
      <c r="C280" s="183" t="s">
        <v>1064</v>
      </c>
      <c r="D280" s="184" t="s">
        <v>251</v>
      </c>
      <c r="E280" s="186">
        <v>8405.5310927033606</v>
      </c>
    </row>
    <row r="281" spans="1:5">
      <c r="A281" s="128">
        <v>276</v>
      </c>
      <c r="B281" s="182" t="s">
        <v>1065</v>
      </c>
      <c r="C281" s="183" t="s">
        <v>1066</v>
      </c>
      <c r="D281" s="184" t="s">
        <v>545</v>
      </c>
      <c r="E281" s="186">
        <v>445982.86256406503</v>
      </c>
    </row>
    <row r="282" spans="1:5">
      <c r="A282" s="128">
        <v>277</v>
      </c>
      <c r="B282" s="182" t="s">
        <v>1067</v>
      </c>
      <c r="C282" s="183" t="s">
        <v>1068</v>
      </c>
      <c r="D282" s="184" t="s">
        <v>251</v>
      </c>
      <c r="E282" s="186">
        <v>3918.1122309921202</v>
      </c>
    </row>
    <row r="283" spans="1:5">
      <c r="A283" s="128">
        <v>278</v>
      </c>
      <c r="B283" s="182" t="s">
        <v>1069</v>
      </c>
      <c r="C283" s="183" t="s">
        <v>1070</v>
      </c>
      <c r="D283" s="184" t="s">
        <v>251</v>
      </c>
      <c r="E283" s="186">
        <v>14340.2907654311</v>
      </c>
    </row>
    <row r="284" spans="1:5">
      <c r="A284" s="128">
        <v>279</v>
      </c>
      <c r="B284" s="182" t="s">
        <v>1071</v>
      </c>
      <c r="C284" s="183" t="s">
        <v>1072</v>
      </c>
      <c r="D284" s="184" t="s">
        <v>209</v>
      </c>
      <c r="E284" s="186">
        <v>33776.8295775183</v>
      </c>
    </row>
    <row r="285" spans="1:5">
      <c r="A285" s="128">
        <v>280</v>
      </c>
      <c r="B285" s="182" t="s">
        <v>1073</v>
      </c>
      <c r="C285" s="183" t="s">
        <v>1074</v>
      </c>
      <c r="D285" s="184" t="s">
        <v>349</v>
      </c>
      <c r="E285" s="189">
        <v>12386.082308934099</v>
      </c>
    </row>
    <row r="286" spans="1:5">
      <c r="A286" s="128">
        <v>281</v>
      </c>
      <c r="B286" s="182" t="s">
        <v>1075</v>
      </c>
      <c r="C286" s="183" t="s">
        <v>1076</v>
      </c>
      <c r="D286" s="184" t="s">
        <v>209</v>
      </c>
      <c r="E286" s="186">
        <v>115568.694109822</v>
      </c>
    </row>
    <row r="287" spans="1:5">
      <c r="A287" s="128">
        <v>282</v>
      </c>
      <c r="B287" s="182" t="s">
        <v>1077</v>
      </c>
      <c r="C287" s="183" t="s">
        <v>1078</v>
      </c>
      <c r="D287" s="184" t="s">
        <v>209</v>
      </c>
      <c r="E287" s="186">
        <v>58833.890967436899</v>
      </c>
    </row>
    <row r="288" spans="1:5">
      <c r="A288" s="128">
        <v>283</v>
      </c>
      <c r="B288" s="182" t="s">
        <v>1079</v>
      </c>
      <c r="C288" s="183" t="s">
        <v>1080</v>
      </c>
      <c r="D288" s="184" t="s">
        <v>251</v>
      </c>
      <c r="E288" s="186">
        <v>39484.318883573898</v>
      </c>
    </row>
    <row r="289" spans="1:5">
      <c r="A289" s="128">
        <v>284</v>
      </c>
      <c r="B289" s="182" t="s">
        <v>1081</v>
      </c>
      <c r="C289" s="183" t="s">
        <v>1082</v>
      </c>
      <c r="D289" s="184" t="s">
        <v>545</v>
      </c>
      <c r="E289" s="186">
        <v>69500</v>
      </c>
    </row>
    <row r="290" spans="1:5">
      <c r="A290" s="128">
        <v>285</v>
      </c>
      <c r="B290" s="182" t="s">
        <v>1083</v>
      </c>
      <c r="C290" s="183" t="s">
        <v>1084</v>
      </c>
      <c r="D290" s="184" t="s">
        <v>545</v>
      </c>
      <c r="E290" s="186">
        <v>56472.765978730196</v>
      </c>
    </row>
    <row r="291" spans="1:5">
      <c r="A291" s="128">
        <v>286</v>
      </c>
      <c r="B291" s="182" t="s">
        <v>1085</v>
      </c>
      <c r="C291" s="183" t="s">
        <v>1086</v>
      </c>
      <c r="D291" s="184" t="s">
        <v>349</v>
      </c>
      <c r="E291" s="186">
        <v>217033.66196422101</v>
      </c>
    </row>
    <row r="292" spans="1:5">
      <c r="A292" s="128">
        <v>287</v>
      </c>
      <c r="B292" s="182" t="s">
        <v>1087</v>
      </c>
      <c r="C292" s="183" t="s">
        <v>1088</v>
      </c>
      <c r="D292" s="184" t="s">
        <v>635</v>
      </c>
      <c r="E292" s="186">
        <v>149008.13239196199</v>
      </c>
    </row>
    <row r="293" spans="1:5">
      <c r="A293" s="128">
        <v>288</v>
      </c>
      <c r="B293" s="182" t="s">
        <v>1089</v>
      </c>
      <c r="C293" s="183" t="s">
        <v>1090</v>
      </c>
      <c r="D293" s="184" t="s">
        <v>635</v>
      </c>
      <c r="E293" s="186">
        <v>130456.69093305799</v>
      </c>
    </row>
    <row r="294" spans="1:5">
      <c r="A294" s="128">
        <v>289</v>
      </c>
      <c r="B294" s="182" t="s">
        <v>1091</v>
      </c>
      <c r="C294" s="183" t="s">
        <v>1092</v>
      </c>
      <c r="D294" s="184" t="s">
        <v>635</v>
      </c>
      <c r="E294" s="186">
        <v>87927.582412416305</v>
      </c>
    </row>
    <row r="295" spans="1:5">
      <c r="A295" s="128">
        <v>290</v>
      </c>
      <c r="B295" s="182" t="s">
        <v>1093</v>
      </c>
      <c r="C295" s="183" t="s">
        <v>1094</v>
      </c>
      <c r="D295" s="184" t="s">
        <v>635</v>
      </c>
      <c r="E295" s="186">
        <v>141294.937359662</v>
      </c>
    </row>
    <row r="296" spans="1:5">
      <c r="A296" s="128">
        <v>291</v>
      </c>
      <c r="B296" s="182" t="s">
        <v>1095</v>
      </c>
      <c r="C296" s="183" t="s">
        <v>1096</v>
      </c>
      <c r="D296" s="184" t="s">
        <v>209</v>
      </c>
      <c r="E296" s="186">
        <v>24000</v>
      </c>
    </row>
    <row r="297" spans="1:5">
      <c r="A297" s="128">
        <v>292</v>
      </c>
      <c r="B297" s="182" t="s">
        <v>1097</v>
      </c>
      <c r="C297" s="183" t="s">
        <v>1098</v>
      </c>
      <c r="D297" s="184" t="s">
        <v>209</v>
      </c>
      <c r="E297" s="186">
        <v>154235.620638961</v>
      </c>
    </row>
    <row r="298" spans="1:5">
      <c r="A298" s="128">
        <v>293</v>
      </c>
      <c r="B298" s="182" t="s">
        <v>1099</v>
      </c>
      <c r="C298" s="183" t="s">
        <v>1100</v>
      </c>
      <c r="D298" s="184" t="s">
        <v>209</v>
      </c>
      <c r="E298" s="186">
        <v>154235.620638961</v>
      </c>
    </row>
    <row r="299" spans="1:5" ht="25.5">
      <c r="A299" s="128">
        <v>294</v>
      </c>
      <c r="B299" s="182" t="s">
        <v>1101</v>
      </c>
      <c r="C299" s="183" t="s">
        <v>1102</v>
      </c>
      <c r="D299" s="184" t="s">
        <v>209</v>
      </c>
      <c r="E299" s="186">
        <v>65317.571651134604</v>
      </c>
    </row>
    <row r="300" spans="1:5">
      <c r="A300" s="128">
        <v>295</v>
      </c>
      <c r="B300" s="182" t="s">
        <v>1103</v>
      </c>
      <c r="C300" s="183" t="s">
        <v>1104</v>
      </c>
      <c r="D300" s="184" t="s">
        <v>209</v>
      </c>
      <c r="E300" s="186">
        <v>221891.03573206399</v>
      </c>
    </row>
    <row r="301" spans="1:5">
      <c r="A301" s="128">
        <v>296</v>
      </c>
      <c r="B301" s="182" t="s">
        <v>1105</v>
      </c>
      <c r="C301" s="187" t="s">
        <v>1106</v>
      </c>
      <c r="D301" s="184" t="s">
        <v>820</v>
      </c>
      <c r="E301" s="188">
        <v>6620.2585971935796</v>
      </c>
    </row>
    <row r="302" spans="1:5">
      <c r="A302" s="128">
        <v>297</v>
      </c>
      <c r="B302" s="182" t="s">
        <v>1107</v>
      </c>
      <c r="C302" s="187" t="s">
        <v>1108</v>
      </c>
      <c r="D302" s="184" t="s">
        <v>251</v>
      </c>
      <c r="E302" s="188">
        <v>7769.31206255898</v>
      </c>
    </row>
    <row r="303" spans="1:5">
      <c r="A303" s="128">
        <v>298</v>
      </c>
      <c r="B303" s="182" t="s">
        <v>1109</v>
      </c>
      <c r="C303" s="183" t="s">
        <v>1110</v>
      </c>
      <c r="D303" s="184" t="s">
        <v>209</v>
      </c>
      <c r="E303" s="186">
        <v>32692.593348079899</v>
      </c>
    </row>
    <row r="304" spans="1:5">
      <c r="A304" s="128">
        <v>299</v>
      </c>
      <c r="B304" s="182" t="s">
        <v>1111</v>
      </c>
      <c r="C304" s="183" t="s">
        <v>1112</v>
      </c>
      <c r="D304" s="184" t="s">
        <v>209</v>
      </c>
      <c r="E304" s="186">
        <v>460580.84811903897</v>
      </c>
    </row>
    <row r="305" spans="1:5">
      <c r="A305" s="128">
        <v>300</v>
      </c>
      <c r="B305" s="182" t="s">
        <v>1113</v>
      </c>
      <c r="C305" s="183" t="s">
        <v>1114</v>
      </c>
      <c r="D305" s="184" t="s">
        <v>209</v>
      </c>
      <c r="E305" s="186">
        <v>247111.285189124</v>
      </c>
    </row>
    <row r="306" spans="1:5">
      <c r="A306" s="128">
        <v>301</v>
      </c>
      <c r="B306" s="182" t="s">
        <v>1115</v>
      </c>
      <c r="C306" s="183" t="s">
        <v>1116</v>
      </c>
      <c r="D306" s="184" t="s">
        <v>209</v>
      </c>
      <c r="E306" s="186">
        <v>2542.9679244675599</v>
      </c>
    </row>
    <row r="307" spans="1:5">
      <c r="A307" s="128">
        <v>302</v>
      </c>
      <c r="B307" s="182" t="s">
        <v>1117</v>
      </c>
      <c r="C307" s="183" t="s">
        <v>1118</v>
      </c>
      <c r="D307" s="184" t="s">
        <v>209</v>
      </c>
      <c r="E307" s="186">
        <v>61402.961082224101</v>
      </c>
    </row>
    <row r="308" spans="1:5" s="174" customFormat="1">
      <c r="A308" s="128">
        <v>303</v>
      </c>
      <c r="B308" s="182" t="s">
        <v>1119</v>
      </c>
      <c r="C308" s="183" t="s">
        <v>1120</v>
      </c>
      <c r="D308" s="184" t="s">
        <v>209</v>
      </c>
      <c r="E308" s="186">
        <v>61402.961082224101</v>
      </c>
    </row>
    <row r="309" spans="1:5" ht="25.5">
      <c r="A309" s="128">
        <v>304</v>
      </c>
      <c r="B309" s="182" t="s">
        <v>1121</v>
      </c>
      <c r="C309" s="183" t="s">
        <v>1122</v>
      </c>
      <c r="D309" s="184" t="s">
        <v>349</v>
      </c>
      <c r="E309" s="186">
        <v>1491.11191852912</v>
      </c>
    </row>
    <row r="310" spans="1:5">
      <c r="A310" s="128">
        <v>305</v>
      </c>
      <c r="B310" s="182" t="s">
        <v>1123</v>
      </c>
      <c r="C310" s="183" t="s">
        <v>1124</v>
      </c>
      <c r="D310" s="184" t="s">
        <v>349</v>
      </c>
      <c r="E310" s="186">
        <v>10741.7054657518</v>
      </c>
    </row>
    <row r="311" spans="1:5">
      <c r="A311" s="128">
        <v>306</v>
      </c>
      <c r="B311" s="182" t="s">
        <v>1125</v>
      </c>
      <c r="C311" s="183" t="s">
        <v>1126</v>
      </c>
      <c r="D311" s="184" t="s">
        <v>251</v>
      </c>
      <c r="E311" s="186">
        <v>44585.415042324101</v>
      </c>
    </row>
    <row r="312" spans="1:5" ht="25.5">
      <c r="A312" s="128">
        <v>307</v>
      </c>
      <c r="B312" s="182" t="s">
        <v>1127</v>
      </c>
      <c r="C312" s="183" t="s">
        <v>1128</v>
      </c>
      <c r="D312" s="184" t="s">
        <v>542</v>
      </c>
      <c r="E312" s="186">
        <v>570148.41184322804</v>
      </c>
    </row>
    <row r="313" spans="1:5" ht="25.5">
      <c r="A313" s="128">
        <v>308</v>
      </c>
      <c r="B313" s="182" t="s">
        <v>1129</v>
      </c>
      <c r="C313" s="183" t="s">
        <v>1130</v>
      </c>
      <c r="D313" s="184" t="s">
        <v>542</v>
      </c>
      <c r="E313" s="186">
        <v>525305.27832746902</v>
      </c>
    </row>
    <row r="314" spans="1:5" ht="25.5">
      <c r="A314" s="128">
        <v>309</v>
      </c>
      <c r="B314" s="182" t="s">
        <v>1131</v>
      </c>
      <c r="C314" s="183" t="s">
        <v>1132</v>
      </c>
      <c r="D314" s="184" t="s">
        <v>542</v>
      </c>
      <c r="E314" s="186">
        <v>525305.27832746902</v>
      </c>
    </row>
    <row r="315" spans="1:5" ht="25.5">
      <c r="A315" s="128">
        <v>310</v>
      </c>
      <c r="B315" s="182" t="s">
        <v>1133</v>
      </c>
      <c r="C315" s="183" t="s">
        <v>1134</v>
      </c>
      <c r="D315" s="184" t="s">
        <v>209</v>
      </c>
      <c r="E315" s="189">
        <v>368994.927215392</v>
      </c>
    </row>
    <row r="316" spans="1:5" ht="25.5">
      <c r="A316" s="128">
        <v>311</v>
      </c>
      <c r="B316" s="182" t="s">
        <v>1135</v>
      </c>
      <c r="C316" s="183" t="s">
        <v>1136</v>
      </c>
      <c r="D316" s="184" t="s">
        <v>209</v>
      </c>
      <c r="E316" s="186">
        <v>409994.36357265798</v>
      </c>
    </row>
    <row r="317" spans="1:5" ht="25.5">
      <c r="A317" s="128">
        <v>312</v>
      </c>
      <c r="B317" s="182" t="s">
        <v>1137</v>
      </c>
      <c r="C317" s="183" t="s">
        <v>1138</v>
      </c>
      <c r="D317" s="184" t="s">
        <v>209</v>
      </c>
      <c r="E317" s="186">
        <v>486868.306742532</v>
      </c>
    </row>
    <row r="318" spans="1:5" ht="25.5">
      <c r="A318" s="128">
        <v>313</v>
      </c>
      <c r="B318" s="182" t="s">
        <v>1139</v>
      </c>
      <c r="C318" s="183" t="s">
        <v>1140</v>
      </c>
      <c r="D318" s="184" t="s">
        <v>209</v>
      </c>
      <c r="E318" s="186">
        <v>763614.50215407601</v>
      </c>
    </row>
    <row r="319" spans="1:5" ht="25.5">
      <c r="A319" s="128">
        <v>314</v>
      </c>
      <c r="B319" s="182" t="s">
        <v>1141</v>
      </c>
      <c r="C319" s="183" t="s">
        <v>1142</v>
      </c>
      <c r="D319" s="184" t="s">
        <v>209</v>
      </c>
      <c r="E319" s="186">
        <v>442025.17322677199</v>
      </c>
    </row>
    <row r="320" spans="1:5" ht="25.5">
      <c r="A320" s="128">
        <v>315</v>
      </c>
      <c r="B320" s="182" t="s">
        <v>1143</v>
      </c>
      <c r="C320" s="183" t="s">
        <v>1144</v>
      </c>
      <c r="D320" s="184" t="s">
        <v>209</v>
      </c>
      <c r="E320" s="186">
        <v>525305.27832746902</v>
      </c>
    </row>
    <row r="321" spans="1:5" ht="25.5">
      <c r="A321" s="128">
        <v>316</v>
      </c>
      <c r="B321" s="182" t="s">
        <v>1145</v>
      </c>
      <c r="C321" s="183" t="s">
        <v>1146</v>
      </c>
      <c r="D321" s="184" t="s">
        <v>209</v>
      </c>
      <c r="E321" s="186">
        <v>442025.17322677199</v>
      </c>
    </row>
    <row r="322" spans="1:5">
      <c r="A322" s="128">
        <v>317</v>
      </c>
      <c r="B322" s="182" t="s">
        <v>1147</v>
      </c>
      <c r="C322" s="183" t="s">
        <v>1148</v>
      </c>
      <c r="D322" s="184" t="s">
        <v>209</v>
      </c>
      <c r="E322" s="186">
        <v>35845.261387309198</v>
      </c>
    </row>
    <row r="323" spans="1:5">
      <c r="A323" s="128">
        <v>318</v>
      </c>
      <c r="B323" s="182" t="s">
        <v>1149</v>
      </c>
      <c r="C323" s="183" t="s">
        <v>1150</v>
      </c>
      <c r="D323" s="184" t="s">
        <v>209</v>
      </c>
      <c r="E323" s="186">
        <v>40966.013014067597</v>
      </c>
    </row>
    <row r="324" spans="1:5">
      <c r="A324" s="128">
        <v>319</v>
      </c>
      <c r="B324" s="182" t="s">
        <v>1151</v>
      </c>
      <c r="C324" s="183" t="s">
        <v>1152</v>
      </c>
      <c r="D324" s="184" t="s">
        <v>349</v>
      </c>
      <c r="E324" s="186">
        <v>1446817.46663043</v>
      </c>
    </row>
    <row r="325" spans="1:5">
      <c r="A325" s="128">
        <v>320</v>
      </c>
      <c r="B325" s="182" t="s">
        <v>1153</v>
      </c>
      <c r="C325" s="183" t="s">
        <v>1154</v>
      </c>
      <c r="D325" s="184" t="s">
        <v>251</v>
      </c>
      <c r="E325" s="186">
        <v>20350.539820454698</v>
      </c>
    </row>
    <row r="326" spans="1:5">
      <c r="A326" s="128">
        <v>321</v>
      </c>
      <c r="B326" s="182" t="s">
        <v>1155</v>
      </c>
      <c r="C326" s="183" t="s">
        <v>1156</v>
      </c>
      <c r="D326" s="184" t="s">
        <v>251</v>
      </c>
      <c r="E326" s="186">
        <v>26812.047318633999</v>
      </c>
    </row>
    <row r="327" spans="1:5">
      <c r="A327" s="128">
        <v>322</v>
      </c>
      <c r="B327" s="182" t="s">
        <v>1157</v>
      </c>
      <c r="C327" s="183" t="s">
        <v>1158</v>
      </c>
      <c r="D327" s="184" t="s">
        <v>209</v>
      </c>
      <c r="E327" s="186">
        <v>67102.400711880895</v>
      </c>
    </row>
    <row r="328" spans="1:5">
      <c r="A328" s="128">
        <v>323</v>
      </c>
      <c r="B328" s="182" t="s">
        <v>1159</v>
      </c>
      <c r="C328" s="183" t="s">
        <v>1160</v>
      </c>
      <c r="D328" s="184" t="s">
        <v>251</v>
      </c>
      <c r="E328" s="186">
        <v>33776.8295775183</v>
      </c>
    </row>
    <row r="329" spans="1:5">
      <c r="A329" s="128">
        <v>324</v>
      </c>
      <c r="B329" s="182" t="s">
        <v>1161</v>
      </c>
      <c r="C329" s="183" t="s">
        <v>1162</v>
      </c>
      <c r="D329" s="184" t="s">
        <v>209</v>
      </c>
      <c r="E329" s="186">
        <v>22846.1288188289</v>
      </c>
    </row>
    <row r="330" spans="1:5">
      <c r="A330" s="128">
        <v>325</v>
      </c>
      <c r="B330" s="182" t="s">
        <v>1163</v>
      </c>
      <c r="C330" s="183" t="s">
        <v>1164</v>
      </c>
      <c r="D330" s="184" t="s">
        <v>209</v>
      </c>
      <c r="E330" s="186">
        <v>30965.205772335201</v>
      </c>
    </row>
    <row r="331" spans="1:5">
      <c r="A331" s="128">
        <v>326</v>
      </c>
      <c r="B331" s="182" t="s">
        <v>1165</v>
      </c>
      <c r="C331" s="183" t="s">
        <v>1166</v>
      </c>
      <c r="D331" s="184" t="s">
        <v>209</v>
      </c>
      <c r="E331" s="186">
        <v>175005.37761894101</v>
      </c>
    </row>
    <row r="332" spans="1:5" ht="25.5">
      <c r="A332" s="128">
        <v>327</v>
      </c>
      <c r="B332" s="182" t="s">
        <v>1167</v>
      </c>
      <c r="C332" s="183" t="s">
        <v>1168</v>
      </c>
      <c r="D332" s="184" t="s">
        <v>209</v>
      </c>
      <c r="E332" s="186">
        <v>7103.4757441479696</v>
      </c>
    </row>
    <row r="333" spans="1:5" ht="25.5">
      <c r="A333" s="128">
        <v>328</v>
      </c>
      <c r="B333" s="182" t="s">
        <v>1169</v>
      </c>
      <c r="C333" s="183" t="s">
        <v>1170</v>
      </c>
      <c r="D333" s="184" t="s">
        <v>209</v>
      </c>
      <c r="E333" s="186">
        <v>7103.4757441479696</v>
      </c>
    </row>
    <row r="334" spans="1:5">
      <c r="A334" s="128">
        <v>329</v>
      </c>
      <c r="B334" s="182" t="s">
        <v>1171</v>
      </c>
      <c r="C334" s="183" t="s">
        <v>1172</v>
      </c>
      <c r="D334" s="184" t="s">
        <v>209</v>
      </c>
      <c r="E334" s="186">
        <v>30847.1241277921</v>
      </c>
    </row>
    <row r="335" spans="1:5">
      <c r="A335" s="128">
        <v>330</v>
      </c>
      <c r="B335" s="182" t="s">
        <v>1173</v>
      </c>
      <c r="C335" s="183" t="s">
        <v>1174</v>
      </c>
      <c r="D335" s="184" t="s">
        <v>209</v>
      </c>
      <c r="E335" s="186">
        <v>448900</v>
      </c>
    </row>
    <row r="336" spans="1:5">
      <c r="A336" s="128">
        <v>331</v>
      </c>
      <c r="B336" s="182" t="s">
        <v>1175</v>
      </c>
      <c r="C336" s="183" t="s">
        <v>1176</v>
      </c>
      <c r="D336" s="184" t="s">
        <v>209</v>
      </c>
      <c r="E336" s="186">
        <v>797900</v>
      </c>
    </row>
    <row r="337" spans="1:5">
      <c r="A337" s="128">
        <v>332</v>
      </c>
      <c r="B337" s="182" t="s">
        <v>1177</v>
      </c>
      <c r="C337" s="183" t="s">
        <v>1178</v>
      </c>
      <c r="D337" s="184" t="s">
        <v>209</v>
      </c>
      <c r="E337" s="186">
        <v>3003.0441758266802</v>
      </c>
    </row>
    <row r="338" spans="1:5">
      <c r="A338" s="128">
        <v>333</v>
      </c>
      <c r="B338" s="182" t="s">
        <v>1179</v>
      </c>
      <c r="C338" s="183" t="s">
        <v>1180</v>
      </c>
      <c r="D338" s="184" t="s">
        <v>542</v>
      </c>
      <c r="E338" s="186">
        <v>11770.29</v>
      </c>
    </row>
    <row r="339" spans="1:5">
      <c r="A339" s="128">
        <v>334</v>
      </c>
      <c r="B339" s="182" t="s">
        <v>1181</v>
      </c>
      <c r="C339" s="183" t="s">
        <v>1182</v>
      </c>
      <c r="D339" s="184" t="s">
        <v>542</v>
      </c>
      <c r="E339" s="186">
        <v>10058.522028826599</v>
      </c>
    </row>
    <row r="340" spans="1:5">
      <c r="A340" s="128">
        <v>335</v>
      </c>
      <c r="B340" s="182" t="s">
        <v>1183</v>
      </c>
      <c r="C340" s="183" t="s">
        <v>1184</v>
      </c>
      <c r="D340" s="184" t="s">
        <v>545</v>
      </c>
      <c r="E340" s="186">
        <v>65797.264017005495</v>
      </c>
    </row>
    <row r="341" spans="1:5">
      <c r="A341" s="128">
        <v>336</v>
      </c>
      <c r="B341" s="182" t="s">
        <v>1185</v>
      </c>
      <c r="C341" s="183" t="s">
        <v>1186</v>
      </c>
      <c r="D341" s="184" t="s">
        <v>209</v>
      </c>
      <c r="E341" s="186">
        <v>1878.00615342421</v>
      </c>
    </row>
    <row r="342" spans="1:5" s="174" customFormat="1">
      <c r="A342" s="128">
        <v>337</v>
      </c>
      <c r="B342" s="182" t="s">
        <v>1187</v>
      </c>
      <c r="C342" s="183" t="s">
        <v>1188</v>
      </c>
      <c r="D342" s="184" t="s">
        <v>251</v>
      </c>
      <c r="E342" s="186">
        <v>10275.5560264868</v>
      </c>
    </row>
    <row r="343" spans="1:5" ht="25.5">
      <c r="A343" s="128">
        <v>338</v>
      </c>
      <c r="B343" s="182" t="s">
        <v>1189</v>
      </c>
      <c r="C343" s="183" t="s">
        <v>1190</v>
      </c>
      <c r="D343" s="184" t="s">
        <v>209</v>
      </c>
      <c r="E343" s="186">
        <v>2077096.7399526599</v>
      </c>
    </row>
    <row r="344" spans="1:5" ht="25.5">
      <c r="A344" s="128">
        <v>339</v>
      </c>
      <c r="B344" s="182" t="s">
        <v>1191</v>
      </c>
      <c r="C344" s="183" t="s">
        <v>1192</v>
      </c>
      <c r="D344" s="184" t="s">
        <v>209</v>
      </c>
      <c r="E344" s="186">
        <v>1282007.7988983199</v>
      </c>
    </row>
    <row r="345" spans="1:5">
      <c r="A345" s="128">
        <v>340</v>
      </c>
      <c r="B345" s="182" t="s">
        <v>1193</v>
      </c>
      <c r="C345" s="183" t="s">
        <v>1194</v>
      </c>
      <c r="D345" s="184" t="s">
        <v>545</v>
      </c>
      <c r="E345" s="186">
        <v>77542.077692807507</v>
      </c>
    </row>
    <row r="346" spans="1:5">
      <c r="A346" s="128">
        <v>341</v>
      </c>
      <c r="B346" s="182" t="s">
        <v>1195</v>
      </c>
      <c r="C346" s="183" t="s">
        <v>1196</v>
      </c>
      <c r="D346" s="184" t="s">
        <v>209</v>
      </c>
      <c r="E346" s="186">
        <v>21866.996748560101</v>
      </c>
    </row>
    <row r="347" spans="1:5" ht="25.5">
      <c r="A347" s="128">
        <v>342</v>
      </c>
      <c r="B347" s="182" t="s">
        <v>1197</v>
      </c>
      <c r="C347" s="183" t="s">
        <v>1198</v>
      </c>
      <c r="D347" s="184" t="s">
        <v>349</v>
      </c>
      <c r="E347" s="186">
        <v>213483.253897369</v>
      </c>
    </row>
    <row r="348" spans="1:5" ht="25.5">
      <c r="A348" s="128">
        <v>343</v>
      </c>
      <c r="B348" s="182" t="s">
        <v>1199</v>
      </c>
      <c r="C348" s="183" t="s">
        <v>1200</v>
      </c>
      <c r="D348" s="184" t="s">
        <v>349</v>
      </c>
      <c r="E348" s="186">
        <v>315692.03046142898</v>
      </c>
    </row>
    <row r="349" spans="1:5" s="174" customFormat="1">
      <c r="A349" s="128">
        <v>344</v>
      </c>
      <c r="B349" s="182" t="s">
        <v>1201</v>
      </c>
      <c r="C349" s="183" t="s">
        <v>1202</v>
      </c>
      <c r="D349" s="184" t="s">
        <v>349</v>
      </c>
      <c r="E349" s="186">
        <v>1526181.58119072</v>
      </c>
    </row>
    <row r="350" spans="1:5">
      <c r="A350" s="128">
        <v>345</v>
      </c>
      <c r="B350" s="182" t="s">
        <v>1203</v>
      </c>
      <c r="C350" s="183" t="s">
        <v>1204</v>
      </c>
      <c r="D350" s="184" t="s">
        <v>349</v>
      </c>
      <c r="E350" s="186">
        <v>68470.949224612399</v>
      </c>
    </row>
    <row r="351" spans="1:5">
      <c r="A351" s="128">
        <v>346</v>
      </c>
      <c r="B351" s="182" t="s">
        <v>1205</v>
      </c>
      <c r="C351" s="187" t="s">
        <v>1206</v>
      </c>
      <c r="D351" s="184" t="s">
        <v>349</v>
      </c>
      <c r="E351" s="188">
        <v>18682.092481473101</v>
      </c>
    </row>
    <row r="352" spans="1:5">
      <c r="A352" s="128">
        <v>347</v>
      </c>
      <c r="B352" s="182" t="s">
        <v>1207</v>
      </c>
      <c r="C352" s="187" t="s">
        <v>1208</v>
      </c>
      <c r="D352" s="184" t="s">
        <v>349</v>
      </c>
      <c r="E352" s="188">
        <v>550210.35251816304</v>
      </c>
    </row>
    <row r="353" spans="1:5">
      <c r="A353" s="128">
        <v>348</v>
      </c>
      <c r="B353" s="182" t="s">
        <v>1209</v>
      </c>
      <c r="C353" s="183" t="s">
        <v>1210</v>
      </c>
      <c r="D353" s="184" t="s">
        <v>349</v>
      </c>
      <c r="E353" s="186">
        <v>1526181.58119072</v>
      </c>
    </row>
    <row r="354" spans="1:5">
      <c r="A354" s="128">
        <v>349</v>
      </c>
      <c r="B354" s="182" t="s">
        <v>1211</v>
      </c>
      <c r="C354" s="183" t="s">
        <v>1212</v>
      </c>
      <c r="D354" s="184" t="s">
        <v>349</v>
      </c>
      <c r="E354" s="186">
        <v>6303.0183857873799</v>
      </c>
    </row>
    <row r="355" spans="1:5">
      <c r="A355" s="128">
        <v>350</v>
      </c>
      <c r="B355" s="182" t="s">
        <v>1213</v>
      </c>
      <c r="C355" s="183" t="s">
        <v>1214</v>
      </c>
      <c r="D355" s="184" t="s">
        <v>349</v>
      </c>
      <c r="E355" s="186">
        <v>5327.9098640903003</v>
      </c>
    </row>
    <row r="356" spans="1:5">
      <c r="A356" s="128">
        <v>351</v>
      </c>
      <c r="B356" s="182" t="s">
        <v>1215</v>
      </c>
      <c r="C356" s="183" t="s">
        <v>1216</v>
      </c>
      <c r="D356" s="184" t="s">
        <v>349</v>
      </c>
      <c r="E356" s="186">
        <v>450303.63579116203</v>
      </c>
    </row>
    <row r="357" spans="1:5">
      <c r="A357" s="128">
        <v>352</v>
      </c>
      <c r="B357" s="182" t="s">
        <v>1217</v>
      </c>
      <c r="C357" s="183" t="s">
        <v>1218</v>
      </c>
      <c r="D357" s="184" t="s">
        <v>349</v>
      </c>
      <c r="E357" s="186">
        <v>683433.64220469003</v>
      </c>
    </row>
    <row r="358" spans="1:5" s="174" customFormat="1">
      <c r="A358" s="128">
        <v>353</v>
      </c>
      <c r="B358" s="182" t="s">
        <v>1219</v>
      </c>
      <c r="C358" s="183" t="s">
        <v>1220</v>
      </c>
      <c r="D358" s="184" t="s">
        <v>349</v>
      </c>
      <c r="E358" s="186">
        <v>683433.64220469003</v>
      </c>
    </row>
    <row r="359" spans="1:5">
      <c r="A359" s="128">
        <v>354</v>
      </c>
      <c r="B359" s="182" t="s">
        <v>1221</v>
      </c>
      <c r="C359" s="183" t="s">
        <v>1222</v>
      </c>
      <c r="D359" s="184" t="s">
        <v>349</v>
      </c>
      <c r="E359" s="186">
        <v>148628.83208367301</v>
      </c>
    </row>
    <row r="360" spans="1:5">
      <c r="A360" s="128">
        <v>355</v>
      </c>
      <c r="B360" s="182" t="s">
        <v>1223</v>
      </c>
      <c r="C360" s="183" t="s">
        <v>1224</v>
      </c>
      <c r="D360" s="184" t="s">
        <v>349</v>
      </c>
      <c r="E360" s="186">
        <v>189922.612149514</v>
      </c>
    </row>
    <row r="361" spans="1:5">
      <c r="A361" s="128">
        <v>356</v>
      </c>
      <c r="B361" s="182" t="s">
        <v>1225</v>
      </c>
      <c r="C361" s="183" t="s">
        <v>1226</v>
      </c>
      <c r="D361" s="184" t="s">
        <v>349</v>
      </c>
      <c r="E361" s="186">
        <v>189922.612149514</v>
      </c>
    </row>
    <row r="362" spans="1:5">
      <c r="A362" s="128">
        <v>357</v>
      </c>
      <c r="B362" s="182" t="s">
        <v>1227</v>
      </c>
      <c r="C362" s="183" t="s">
        <v>1228</v>
      </c>
      <c r="D362" s="184" t="s">
        <v>349</v>
      </c>
      <c r="E362" s="186">
        <v>205030.09266140699</v>
      </c>
    </row>
    <row r="363" spans="1:5">
      <c r="A363" s="128">
        <v>358</v>
      </c>
      <c r="B363" s="182" t="s">
        <v>1229</v>
      </c>
      <c r="C363" s="183" t="s">
        <v>1230</v>
      </c>
      <c r="D363" s="184" t="s">
        <v>209</v>
      </c>
      <c r="E363" s="186">
        <v>1103.56954978256</v>
      </c>
    </row>
    <row r="364" spans="1:5" ht="25.5">
      <c r="A364" s="128">
        <v>359</v>
      </c>
      <c r="B364" s="182" t="s">
        <v>1231</v>
      </c>
      <c r="C364" s="183" t="s">
        <v>1232</v>
      </c>
      <c r="D364" s="184" t="s">
        <v>209</v>
      </c>
      <c r="E364" s="186">
        <v>52775.776824659297</v>
      </c>
    </row>
    <row r="365" spans="1:5">
      <c r="A365" s="128">
        <v>360</v>
      </c>
      <c r="B365" s="182" t="s">
        <v>1233</v>
      </c>
      <c r="C365" s="183" t="s">
        <v>1234</v>
      </c>
      <c r="D365" s="184" t="s">
        <v>251</v>
      </c>
      <c r="E365" s="189">
        <v>3845.1219249523501</v>
      </c>
    </row>
    <row r="366" spans="1:5">
      <c r="A366" s="128">
        <v>361</v>
      </c>
      <c r="B366" s="182" t="s">
        <v>1235</v>
      </c>
      <c r="C366" s="183" t="s">
        <v>1236</v>
      </c>
      <c r="D366" s="184" t="s">
        <v>349</v>
      </c>
      <c r="E366" s="186">
        <v>7983.9417405638296</v>
      </c>
    </row>
    <row r="367" spans="1:5">
      <c r="A367" s="128">
        <v>362</v>
      </c>
      <c r="B367" s="182" t="s">
        <v>1237</v>
      </c>
      <c r="C367" s="183" t="s">
        <v>1238</v>
      </c>
      <c r="D367" s="184" t="s">
        <v>251</v>
      </c>
      <c r="E367" s="186">
        <v>4692</v>
      </c>
    </row>
    <row r="368" spans="1:5">
      <c r="A368" s="128">
        <v>363</v>
      </c>
      <c r="B368" s="182" t="s">
        <v>1239</v>
      </c>
      <c r="C368" s="183" t="s">
        <v>1240</v>
      </c>
      <c r="D368" s="184" t="s">
        <v>251</v>
      </c>
      <c r="E368" s="186">
        <v>4756</v>
      </c>
    </row>
    <row r="369" spans="1:5" s="174" customFormat="1">
      <c r="A369" s="128">
        <v>364</v>
      </c>
      <c r="B369" s="182" t="s">
        <v>1241</v>
      </c>
      <c r="C369" s="183" t="s">
        <v>1242</v>
      </c>
      <c r="D369" s="184" t="s">
        <v>251</v>
      </c>
      <c r="E369" s="186">
        <v>3893.2846015556102</v>
      </c>
    </row>
    <row r="370" spans="1:5">
      <c r="A370" s="128">
        <v>365</v>
      </c>
      <c r="B370" s="182" t="s">
        <v>1243</v>
      </c>
      <c r="C370" s="183" t="s">
        <v>1244</v>
      </c>
      <c r="D370" s="184" t="s">
        <v>251</v>
      </c>
      <c r="E370" s="186">
        <v>3885.3923982466699</v>
      </c>
    </row>
    <row r="371" spans="1:5">
      <c r="A371" s="128">
        <v>366</v>
      </c>
      <c r="B371" s="182" t="s">
        <v>1245</v>
      </c>
      <c r="C371" s="183" t="s">
        <v>1246</v>
      </c>
      <c r="D371" s="184" t="s">
        <v>251</v>
      </c>
      <c r="E371" s="186">
        <v>4700</v>
      </c>
    </row>
    <row r="372" spans="1:5">
      <c r="A372" s="128">
        <v>367</v>
      </c>
      <c r="B372" s="182" t="s">
        <v>1247</v>
      </c>
      <c r="C372" s="183" t="s">
        <v>1248</v>
      </c>
      <c r="D372" s="184" t="s">
        <v>251</v>
      </c>
      <c r="E372" s="186">
        <v>4788</v>
      </c>
    </row>
    <row r="373" spans="1:5">
      <c r="A373" s="128">
        <v>368</v>
      </c>
      <c r="B373" s="182" t="s">
        <v>1249</v>
      </c>
      <c r="C373" s="183" t="s">
        <v>1250</v>
      </c>
      <c r="D373" s="184" t="s">
        <v>251</v>
      </c>
      <c r="E373" s="186">
        <v>5117</v>
      </c>
    </row>
    <row r="374" spans="1:5" ht="25.5">
      <c r="A374" s="128">
        <v>369</v>
      </c>
      <c r="B374" s="182" t="s">
        <v>1251</v>
      </c>
      <c r="C374" s="183" t="s">
        <v>1252</v>
      </c>
      <c r="D374" s="184" t="s">
        <v>590</v>
      </c>
      <c r="E374" s="186">
        <v>1243882.16666667</v>
      </c>
    </row>
    <row r="375" spans="1:5" ht="25.5">
      <c r="A375" s="128">
        <v>370</v>
      </c>
      <c r="B375" s="182" t="s">
        <v>1253</v>
      </c>
      <c r="C375" s="183" t="s">
        <v>1254</v>
      </c>
      <c r="D375" s="184" t="s">
        <v>1255</v>
      </c>
      <c r="E375" s="186">
        <v>1262.85063927278</v>
      </c>
    </row>
    <row r="376" spans="1:5" s="174" customFormat="1" ht="25.5">
      <c r="A376" s="128">
        <v>371</v>
      </c>
      <c r="B376" s="182" t="s">
        <v>1256</v>
      </c>
      <c r="C376" s="183" t="s">
        <v>1257</v>
      </c>
      <c r="D376" s="184" t="s">
        <v>1255</v>
      </c>
      <c r="E376" s="186">
        <v>110095.09872484001</v>
      </c>
    </row>
    <row r="377" spans="1:5" ht="25.5">
      <c r="A377" s="128">
        <v>372</v>
      </c>
      <c r="B377" s="182" t="s">
        <v>1258</v>
      </c>
      <c r="C377" s="183" t="s">
        <v>1259</v>
      </c>
      <c r="D377" s="184" t="s">
        <v>590</v>
      </c>
      <c r="E377" s="186">
        <v>14807.790778491</v>
      </c>
    </row>
    <row r="378" spans="1:5" ht="25.5">
      <c r="A378" s="128">
        <v>373</v>
      </c>
      <c r="B378" s="182" t="s">
        <v>1260</v>
      </c>
      <c r="C378" s="183" t="s">
        <v>1261</v>
      </c>
      <c r="D378" s="184" t="s">
        <v>590</v>
      </c>
      <c r="E378" s="186">
        <v>690770.45960446598</v>
      </c>
    </row>
    <row r="379" spans="1:5" ht="25.5">
      <c r="A379" s="128">
        <v>374</v>
      </c>
      <c r="B379" s="182" t="s">
        <v>1262</v>
      </c>
      <c r="C379" s="183" t="s">
        <v>1263</v>
      </c>
      <c r="D379" s="184" t="s">
        <v>590</v>
      </c>
      <c r="E379" s="186">
        <v>16349.122160638801</v>
      </c>
    </row>
    <row r="380" spans="1:5" s="174" customFormat="1" ht="25.5">
      <c r="A380" s="128">
        <v>375</v>
      </c>
      <c r="B380" s="182" t="s">
        <v>1264</v>
      </c>
      <c r="C380" s="183" t="s">
        <v>1265</v>
      </c>
      <c r="D380" s="184" t="s">
        <v>590</v>
      </c>
      <c r="E380" s="186">
        <v>141834.30640750899</v>
      </c>
    </row>
    <row r="381" spans="1:5" ht="25.5">
      <c r="A381" s="128">
        <v>376</v>
      </c>
      <c r="B381" s="182" t="s">
        <v>1266</v>
      </c>
      <c r="C381" s="183" t="s">
        <v>1267</v>
      </c>
      <c r="D381" s="184" t="s">
        <v>590</v>
      </c>
      <c r="E381" s="186">
        <v>107515.657379351</v>
      </c>
    </row>
    <row r="382" spans="1:5" ht="25.5">
      <c r="A382" s="128">
        <v>377</v>
      </c>
      <c r="B382" s="182" t="s">
        <v>1268</v>
      </c>
      <c r="C382" s="183" t="s">
        <v>1269</v>
      </c>
      <c r="D382" s="184" t="s">
        <v>590</v>
      </c>
      <c r="E382" s="186">
        <v>4622.7477643928796</v>
      </c>
    </row>
    <row r="383" spans="1:5">
      <c r="A383" s="128">
        <v>378</v>
      </c>
      <c r="B383" s="182" t="s">
        <v>1270</v>
      </c>
      <c r="C383" s="183" t="s">
        <v>822</v>
      </c>
      <c r="D383" s="184" t="s">
        <v>1255</v>
      </c>
      <c r="E383" s="186">
        <v>5064.3745413426504</v>
      </c>
    </row>
    <row r="384" spans="1:5">
      <c r="A384" s="128">
        <v>379</v>
      </c>
      <c r="B384" s="182" t="s">
        <v>1271</v>
      </c>
      <c r="C384" s="183" t="s">
        <v>1272</v>
      </c>
      <c r="D384" s="184" t="s">
        <v>590</v>
      </c>
      <c r="E384" s="186">
        <v>231199.70732216499</v>
      </c>
    </row>
    <row r="385" spans="1:5">
      <c r="A385" s="128">
        <v>380</v>
      </c>
      <c r="B385" s="182" t="s">
        <v>1273</v>
      </c>
      <c r="C385" s="183" t="s">
        <v>1274</v>
      </c>
      <c r="D385" s="184" t="s">
        <v>590</v>
      </c>
      <c r="E385" s="186">
        <v>18491.572781824201</v>
      </c>
    </row>
    <row r="386" spans="1:5" ht="25.5">
      <c r="A386" s="128">
        <v>381</v>
      </c>
      <c r="B386" s="182" t="s">
        <v>1275</v>
      </c>
      <c r="C386" s="183" t="s">
        <v>1276</v>
      </c>
      <c r="D386" s="184" t="s">
        <v>542</v>
      </c>
      <c r="E386" s="186">
        <v>154519.43989718199</v>
      </c>
    </row>
    <row r="387" spans="1:5">
      <c r="A387" s="128">
        <v>382</v>
      </c>
      <c r="B387" s="182" t="s">
        <v>1277</v>
      </c>
      <c r="C387" s="183" t="s">
        <v>1278</v>
      </c>
      <c r="D387" s="184" t="s">
        <v>209</v>
      </c>
      <c r="E387" s="189">
        <v>111199.654055757</v>
      </c>
    </row>
    <row r="388" spans="1:5" ht="25.5">
      <c r="A388" s="128">
        <v>383</v>
      </c>
      <c r="B388" s="182" t="s">
        <v>1279</v>
      </c>
      <c r="C388" s="183" t="s">
        <v>1280</v>
      </c>
      <c r="D388" s="184" t="s">
        <v>209</v>
      </c>
      <c r="E388" s="186">
        <v>122874.158418566</v>
      </c>
    </row>
    <row r="389" spans="1:5">
      <c r="A389" s="128">
        <v>384</v>
      </c>
      <c r="B389" s="182" t="s">
        <v>1281</v>
      </c>
      <c r="C389" s="183" t="s">
        <v>1282</v>
      </c>
      <c r="D389" s="184" t="s">
        <v>209</v>
      </c>
      <c r="E389" s="186">
        <v>10536.100947967199</v>
      </c>
    </row>
    <row r="390" spans="1:5">
      <c r="A390" s="128">
        <v>385</v>
      </c>
      <c r="B390" s="182" t="s">
        <v>1283</v>
      </c>
      <c r="C390" s="183" t="s">
        <v>1284</v>
      </c>
      <c r="D390" s="184" t="s">
        <v>209</v>
      </c>
      <c r="E390" s="186">
        <v>35401.838651153601</v>
      </c>
    </row>
    <row r="391" spans="1:5">
      <c r="A391" s="128">
        <v>386</v>
      </c>
      <c r="B391" s="182" t="s">
        <v>1285</v>
      </c>
      <c r="C391" s="183" t="s">
        <v>1286</v>
      </c>
      <c r="D391" s="184" t="s">
        <v>209</v>
      </c>
      <c r="E391" s="186">
        <v>71671.909269871001</v>
      </c>
    </row>
    <row r="392" spans="1:5" ht="25.5">
      <c r="A392" s="128">
        <v>387</v>
      </c>
      <c r="B392" s="182" t="s">
        <v>1287</v>
      </c>
      <c r="C392" s="183" t="s">
        <v>1288</v>
      </c>
      <c r="D392" s="184" t="s">
        <v>209</v>
      </c>
      <c r="E392" s="186">
        <v>71671.909269871001</v>
      </c>
    </row>
    <row r="393" spans="1:5">
      <c r="A393" s="128">
        <v>388</v>
      </c>
      <c r="B393" s="182" t="s">
        <v>1289</v>
      </c>
      <c r="C393" s="183" t="s">
        <v>1290</v>
      </c>
      <c r="D393" s="184" t="s">
        <v>209</v>
      </c>
      <c r="E393" s="186">
        <v>76185.808317589501</v>
      </c>
    </row>
    <row r="394" spans="1:5">
      <c r="A394" s="128">
        <v>389</v>
      </c>
      <c r="B394" s="182" t="s">
        <v>1291</v>
      </c>
      <c r="C394" s="183" t="s">
        <v>1292</v>
      </c>
      <c r="D394" s="184" t="s">
        <v>209</v>
      </c>
      <c r="E394" s="186">
        <v>76185.808317589501</v>
      </c>
    </row>
    <row r="395" spans="1:5" ht="25.5">
      <c r="A395" s="128">
        <v>390</v>
      </c>
      <c r="B395" s="182" t="s">
        <v>1293</v>
      </c>
      <c r="C395" s="183" t="s">
        <v>1294</v>
      </c>
      <c r="D395" s="184" t="s">
        <v>209</v>
      </c>
      <c r="E395" s="186">
        <v>76185.808317589501</v>
      </c>
    </row>
    <row r="396" spans="1:5">
      <c r="A396" s="128">
        <v>391</v>
      </c>
      <c r="B396" s="182" t="s">
        <v>1295</v>
      </c>
      <c r="C396" s="183" t="s">
        <v>1296</v>
      </c>
      <c r="D396" s="184" t="s">
        <v>209</v>
      </c>
      <c r="E396" s="186">
        <v>76185.808317589501</v>
      </c>
    </row>
    <row r="397" spans="1:5" ht="25.5">
      <c r="A397" s="128">
        <v>392</v>
      </c>
      <c r="B397" s="182" t="s">
        <v>1297</v>
      </c>
      <c r="C397" s="183" t="s">
        <v>1298</v>
      </c>
      <c r="D397" s="184" t="s">
        <v>209</v>
      </c>
      <c r="E397" s="186">
        <v>149288.95387088301</v>
      </c>
    </row>
    <row r="398" spans="1:5" ht="25.5">
      <c r="A398" s="128">
        <v>393</v>
      </c>
      <c r="B398" s="182" t="s">
        <v>1299</v>
      </c>
      <c r="C398" s="183" t="s">
        <v>1300</v>
      </c>
      <c r="D398" s="184" t="s">
        <v>209</v>
      </c>
      <c r="E398" s="186">
        <v>149288.95387088301</v>
      </c>
    </row>
    <row r="399" spans="1:5">
      <c r="A399" s="128">
        <v>394</v>
      </c>
      <c r="B399" s="182" t="s">
        <v>1301</v>
      </c>
      <c r="C399" s="183" t="s">
        <v>1302</v>
      </c>
      <c r="D399" s="184" t="s">
        <v>209</v>
      </c>
      <c r="E399" s="186">
        <v>6317.2567648313398</v>
      </c>
    </row>
    <row r="400" spans="1:5">
      <c r="A400" s="128">
        <v>395</v>
      </c>
      <c r="B400" s="182" t="s">
        <v>1303</v>
      </c>
      <c r="C400" s="183" t="s">
        <v>1304</v>
      </c>
      <c r="D400" s="184" t="s">
        <v>590</v>
      </c>
      <c r="E400" s="186">
        <v>9532.0336475966706</v>
      </c>
    </row>
    <row r="401" spans="1:5" ht="25.5">
      <c r="A401" s="128">
        <v>396</v>
      </c>
      <c r="B401" s="182" t="s">
        <v>1305</v>
      </c>
      <c r="C401" s="183" t="s">
        <v>1306</v>
      </c>
      <c r="D401" s="184" t="s">
        <v>349</v>
      </c>
      <c r="E401" s="186">
        <v>21414</v>
      </c>
    </row>
    <row r="402" spans="1:5" ht="25.5">
      <c r="A402" s="128">
        <v>397</v>
      </c>
      <c r="B402" s="182" t="s">
        <v>1307</v>
      </c>
      <c r="C402" s="183" t="s">
        <v>1308</v>
      </c>
      <c r="D402" s="184" t="s">
        <v>542</v>
      </c>
      <c r="E402" s="186">
        <v>6837.7251822142198</v>
      </c>
    </row>
    <row r="403" spans="1:5" ht="25.5">
      <c r="A403" s="128">
        <v>398</v>
      </c>
      <c r="B403" s="182" t="s">
        <v>1309</v>
      </c>
      <c r="C403" s="183" t="s">
        <v>1310</v>
      </c>
      <c r="D403" s="184" t="s">
        <v>542</v>
      </c>
      <c r="E403" s="186">
        <v>44038.039489936098</v>
      </c>
    </row>
    <row r="404" spans="1:5">
      <c r="A404" s="128">
        <v>399</v>
      </c>
      <c r="B404" s="182" t="s">
        <v>1311</v>
      </c>
      <c r="C404" s="183" t="s">
        <v>1312</v>
      </c>
      <c r="D404" s="184" t="s">
        <v>209</v>
      </c>
      <c r="E404" s="186">
        <v>24220.921719464899</v>
      </c>
    </row>
    <row r="405" spans="1:5" ht="25.5">
      <c r="A405" s="128">
        <v>400</v>
      </c>
      <c r="B405" s="182" t="s">
        <v>1313</v>
      </c>
      <c r="C405" s="183" t="s">
        <v>1314</v>
      </c>
      <c r="D405" s="184" t="s">
        <v>349</v>
      </c>
      <c r="E405" s="186">
        <v>314.87198235304299</v>
      </c>
    </row>
    <row r="406" spans="1:5" ht="25.5">
      <c r="A406" s="128">
        <v>401</v>
      </c>
      <c r="B406" s="182" t="s">
        <v>1315</v>
      </c>
      <c r="C406" s="183" t="s">
        <v>1316</v>
      </c>
      <c r="D406" s="184" t="s">
        <v>209</v>
      </c>
      <c r="E406" s="186">
        <v>44803.829118370602</v>
      </c>
    </row>
    <row r="407" spans="1:5" ht="25.5">
      <c r="A407" s="128">
        <v>402</v>
      </c>
      <c r="B407" s="182" t="s">
        <v>1317</v>
      </c>
      <c r="C407" s="183" t="s">
        <v>1318</v>
      </c>
      <c r="D407" s="184" t="s">
        <v>542</v>
      </c>
      <c r="E407" s="186">
        <v>16442.7029945549</v>
      </c>
    </row>
    <row r="408" spans="1:5">
      <c r="A408" s="128">
        <v>403</v>
      </c>
      <c r="B408" s="182" t="s">
        <v>1319</v>
      </c>
      <c r="C408" s="183" t="s">
        <v>1320</v>
      </c>
      <c r="D408" s="184" t="s">
        <v>542</v>
      </c>
      <c r="E408" s="186">
        <v>7910.3328433797797</v>
      </c>
    </row>
    <row r="409" spans="1:5">
      <c r="A409" s="128">
        <v>404</v>
      </c>
      <c r="B409" s="182" t="s">
        <v>1321</v>
      </c>
      <c r="C409" s="183" t="s">
        <v>1322</v>
      </c>
      <c r="D409" s="184" t="s">
        <v>542</v>
      </c>
      <c r="E409" s="186">
        <v>2736.96415429953</v>
      </c>
    </row>
    <row r="410" spans="1:5" ht="25.5">
      <c r="A410" s="128">
        <v>405</v>
      </c>
      <c r="B410" s="182" t="s">
        <v>1323</v>
      </c>
      <c r="C410" s="183" t="s">
        <v>1324</v>
      </c>
      <c r="D410" s="184" t="s">
        <v>209</v>
      </c>
      <c r="E410" s="186">
        <v>24211.013160579601</v>
      </c>
    </row>
    <row r="411" spans="1:5" ht="25.5">
      <c r="A411" s="128">
        <v>406</v>
      </c>
      <c r="B411" s="182" t="s">
        <v>1325</v>
      </c>
      <c r="C411" s="183" t="s">
        <v>1326</v>
      </c>
      <c r="D411" s="184" t="s">
        <v>209</v>
      </c>
      <c r="E411" s="186">
        <v>3191.6569120331201</v>
      </c>
    </row>
    <row r="412" spans="1:5" ht="25.5">
      <c r="A412" s="128">
        <v>407</v>
      </c>
      <c r="B412" s="182" t="s">
        <v>1327</v>
      </c>
      <c r="C412" s="183" t="s">
        <v>1328</v>
      </c>
      <c r="D412" s="184" t="s">
        <v>209</v>
      </c>
      <c r="E412" s="186">
        <v>30716.532544230398</v>
      </c>
    </row>
    <row r="413" spans="1:5">
      <c r="A413" s="128">
        <v>408</v>
      </c>
      <c r="B413" s="182" t="s">
        <v>1329</v>
      </c>
      <c r="C413" s="183" t="s">
        <v>1330</v>
      </c>
      <c r="D413" s="184" t="s">
        <v>209</v>
      </c>
      <c r="E413" s="186">
        <v>1130676.66390411</v>
      </c>
    </row>
    <row r="414" spans="1:5" s="174" customFormat="1" ht="25.5">
      <c r="A414" s="128">
        <v>409</v>
      </c>
      <c r="B414" s="182" t="s">
        <v>1331</v>
      </c>
      <c r="C414" s="183" t="s">
        <v>1332</v>
      </c>
      <c r="D414" s="184" t="s">
        <v>349</v>
      </c>
      <c r="E414" s="186">
        <v>5009326.9919802304</v>
      </c>
    </row>
    <row r="415" spans="1:5">
      <c r="A415" s="128">
        <v>410</v>
      </c>
      <c r="B415" s="182" t="s">
        <v>1333</v>
      </c>
      <c r="C415" s="183" t="s">
        <v>1334</v>
      </c>
      <c r="D415" s="184" t="s">
        <v>349</v>
      </c>
      <c r="E415" s="186">
        <v>5504.7549362420104</v>
      </c>
    </row>
    <row r="416" spans="1:5" ht="25.5">
      <c r="A416" s="128">
        <v>411</v>
      </c>
      <c r="B416" s="182" t="s">
        <v>1335</v>
      </c>
      <c r="C416" s="183" t="s">
        <v>1336</v>
      </c>
      <c r="D416" s="184" t="s">
        <v>590</v>
      </c>
      <c r="E416" s="186">
        <v>1763580</v>
      </c>
    </row>
    <row r="417" spans="1:6" ht="25.5">
      <c r="A417" s="128">
        <v>412</v>
      </c>
      <c r="B417" s="182" t="s">
        <v>1337</v>
      </c>
      <c r="C417" s="183" t="s">
        <v>1338</v>
      </c>
      <c r="D417" s="184" t="s">
        <v>590</v>
      </c>
      <c r="E417" s="186">
        <v>3436783.64934398</v>
      </c>
    </row>
    <row r="418" spans="1:6" ht="25.5">
      <c r="A418" s="128">
        <v>413</v>
      </c>
      <c r="B418" s="182" t="s">
        <v>1339</v>
      </c>
      <c r="C418" s="183" t="s">
        <v>1340</v>
      </c>
      <c r="D418" s="184" t="s">
        <v>590</v>
      </c>
      <c r="E418" s="186">
        <v>312560.786342473</v>
      </c>
    </row>
    <row r="419" spans="1:6" ht="25.5">
      <c r="A419" s="128">
        <v>414</v>
      </c>
      <c r="B419" s="182" t="s">
        <v>1341</v>
      </c>
      <c r="C419" s="183" t="s">
        <v>1342</v>
      </c>
      <c r="D419" s="184" t="s">
        <v>590</v>
      </c>
      <c r="E419" s="186">
        <v>325834</v>
      </c>
    </row>
    <row r="420" spans="1:6">
      <c r="A420" s="128">
        <v>415</v>
      </c>
      <c r="B420" s="182" t="s">
        <v>1343</v>
      </c>
      <c r="C420" s="183" t="s">
        <v>1344</v>
      </c>
      <c r="D420" s="184" t="s">
        <v>545</v>
      </c>
      <c r="E420" s="186">
        <v>52515.362091748801</v>
      </c>
      <c r="F420" s="137"/>
    </row>
    <row r="421" spans="1:6" s="174" customFormat="1">
      <c r="A421" s="128">
        <v>416</v>
      </c>
      <c r="B421" s="182" t="s">
        <v>1345</v>
      </c>
      <c r="C421" s="183" t="s">
        <v>1346</v>
      </c>
      <c r="D421" s="184" t="s">
        <v>545</v>
      </c>
      <c r="E421" s="186">
        <v>52515.362091748801</v>
      </c>
      <c r="F421" s="137"/>
    </row>
    <row r="422" spans="1:6">
      <c r="A422" s="128">
        <v>417</v>
      </c>
      <c r="B422" s="182" t="s">
        <v>1347</v>
      </c>
      <c r="C422" s="183" t="s">
        <v>1348</v>
      </c>
      <c r="D422" s="184" t="s">
        <v>545</v>
      </c>
      <c r="E422" s="186">
        <v>52515.362091748801</v>
      </c>
      <c r="F422" s="137"/>
    </row>
    <row r="423" spans="1:6">
      <c r="A423" s="128">
        <v>418</v>
      </c>
      <c r="B423" s="182" t="s">
        <v>1349</v>
      </c>
      <c r="C423" s="187" t="s">
        <v>1350</v>
      </c>
      <c r="D423" s="184" t="s">
        <v>545</v>
      </c>
      <c r="E423" s="188">
        <v>52515.362091748801</v>
      </c>
      <c r="F423" s="137"/>
    </row>
    <row r="424" spans="1:6">
      <c r="A424" s="128">
        <v>419</v>
      </c>
      <c r="B424" s="182" t="s">
        <v>1351</v>
      </c>
      <c r="C424" s="187" t="s">
        <v>1352</v>
      </c>
      <c r="D424" s="184" t="s">
        <v>545</v>
      </c>
      <c r="E424" s="188">
        <v>52515.362091748801</v>
      </c>
      <c r="F424" s="137"/>
    </row>
    <row r="425" spans="1:6">
      <c r="A425" s="128">
        <v>420</v>
      </c>
      <c r="B425" s="182" t="s">
        <v>1353</v>
      </c>
      <c r="C425" s="183" t="s">
        <v>1354</v>
      </c>
      <c r="D425" s="184" t="s">
        <v>251</v>
      </c>
      <c r="E425" s="186">
        <v>220190.197449681</v>
      </c>
    </row>
    <row r="426" spans="1:6">
      <c r="A426" s="128">
        <v>421</v>
      </c>
      <c r="B426" s="182" t="s">
        <v>1355</v>
      </c>
      <c r="C426" s="183" t="s">
        <v>1356</v>
      </c>
      <c r="D426" s="184" t="s">
        <v>545</v>
      </c>
      <c r="E426" s="186">
        <v>1375591.9778978301</v>
      </c>
    </row>
    <row r="427" spans="1:6">
      <c r="A427" s="128">
        <v>422</v>
      </c>
      <c r="B427" s="182" t="s">
        <v>1357</v>
      </c>
      <c r="C427" s="183" t="s">
        <v>1358</v>
      </c>
      <c r="D427" s="184" t="s">
        <v>545</v>
      </c>
      <c r="E427" s="186">
        <v>1375591.9778978301</v>
      </c>
    </row>
    <row r="428" spans="1:6">
      <c r="A428" s="128">
        <v>423</v>
      </c>
      <c r="B428" s="182" t="s">
        <v>1359</v>
      </c>
      <c r="C428" s="183" t="s">
        <v>1360</v>
      </c>
      <c r="D428" s="184" t="s">
        <v>545</v>
      </c>
      <c r="E428" s="186">
        <v>1375591.9778978301</v>
      </c>
    </row>
    <row r="429" spans="1:6">
      <c r="A429" s="128">
        <v>424</v>
      </c>
      <c r="B429" s="182" t="s">
        <v>1361</v>
      </c>
      <c r="C429" s="183" t="s">
        <v>1362</v>
      </c>
      <c r="D429" s="184" t="s">
        <v>545</v>
      </c>
      <c r="E429" s="186">
        <v>48463.768709575299</v>
      </c>
    </row>
    <row r="430" spans="1:6" s="174" customFormat="1">
      <c r="A430" s="128">
        <v>425</v>
      </c>
      <c r="B430" s="182" t="s">
        <v>1363</v>
      </c>
      <c r="C430" s="183" t="s">
        <v>1364</v>
      </c>
      <c r="D430" s="184" t="s">
        <v>251</v>
      </c>
      <c r="E430" s="186">
        <v>1761.52157959744</v>
      </c>
    </row>
    <row r="431" spans="1:6">
      <c r="A431" s="128">
        <v>426</v>
      </c>
      <c r="B431" s="182" t="s">
        <v>1365</v>
      </c>
      <c r="C431" s="183" t="s">
        <v>1366</v>
      </c>
      <c r="D431" s="184" t="s">
        <v>545</v>
      </c>
      <c r="E431" s="186">
        <v>66457.202921315606</v>
      </c>
      <c r="F431" s="137"/>
    </row>
    <row r="432" spans="1:6">
      <c r="A432" s="128">
        <v>427</v>
      </c>
      <c r="B432" s="182" t="s">
        <v>1367</v>
      </c>
      <c r="C432" s="183" t="s">
        <v>1368</v>
      </c>
      <c r="D432" s="184" t="s">
        <v>209</v>
      </c>
      <c r="E432" s="186">
        <v>8602655.9896888901</v>
      </c>
    </row>
    <row r="433" spans="1:5">
      <c r="A433" s="128">
        <v>428</v>
      </c>
      <c r="B433" s="182" t="s">
        <v>1369</v>
      </c>
      <c r="C433" s="183" t="s">
        <v>1370</v>
      </c>
      <c r="D433" s="184" t="s">
        <v>209</v>
      </c>
      <c r="E433" s="186">
        <v>312560.786342473</v>
      </c>
    </row>
    <row r="434" spans="1:5">
      <c r="A434" s="128">
        <v>429</v>
      </c>
      <c r="B434" s="182" t="s">
        <v>1371</v>
      </c>
      <c r="C434" s="183" t="s">
        <v>1372</v>
      </c>
      <c r="D434" s="184" t="s">
        <v>209</v>
      </c>
      <c r="E434" s="186">
        <v>4238324.2628039299</v>
      </c>
    </row>
    <row r="435" spans="1:5">
      <c r="A435" s="128">
        <v>430</v>
      </c>
      <c r="B435" s="182" t="s">
        <v>1373</v>
      </c>
      <c r="C435" s="183" t="s">
        <v>1374</v>
      </c>
      <c r="D435" s="184" t="s">
        <v>209</v>
      </c>
      <c r="E435" s="186">
        <v>4925957.9927573698</v>
      </c>
    </row>
    <row r="436" spans="1:5">
      <c r="A436" s="128">
        <v>431</v>
      </c>
      <c r="B436" s="182" t="s">
        <v>1375</v>
      </c>
      <c r="C436" s="183" t="s">
        <v>1376</v>
      </c>
      <c r="D436" s="184" t="s">
        <v>209</v>
      </c>
      <c r="E436" s="186">
        <v>5413552.8194516301</v>
      </c>
    </row>
    <row r="437" spans="1:5">
      <c r="A437" s="128">
        <v>432</v>
      </c>
      <c r="B437" s="182" t="s">
        <v>1377</v>
      </c>
      <c r="C437" s="183" t="s">
        <v>1378</v>
      </c>
      <c r="D437" s="184" t="s">
        <v>209</v>
      </c>
      <c r="E437" s="189">
        <v>6829.0591973985702</v>
      </c>
    </row>
    <row r="438" spans="1:5">
      <c r="A438" s="128">
        <v>433</v>
      </c>
      <c r="B438" s="182" t="s">
        <v>1379</v>
      </c>
      <c r="C438" s="183" t="s">
        <v>1380</v>
      </c>
      <c r="D438" s="184" t="s">
        <v>542</v>
      </c>
      <c r="E438" s="186">
        <v>38705.872109645803</v>
      </c>
    </row>
    <row r="439" spans="1:5">
      <c r="A439" s="128">
        <v>434</v>
      </c>
      <c r="B439" s="182" t="s">
        <v>1381</v>
      </c>
      <c r="C439" s="183" t="s">
        <v>1382</v>
      </c>
      <c r="D439" s="184" t="s">
        <v>542</v>
      </c>
      <c r="E439" s="186">
        <v>124542.08577248199</v>
      </c>
    </row>
    <row r="440" spans="1:5">
      <c r="A440" s="128">
        <v>435</v>
      </c>
      <c r="B440" s="182" t="s">
        <v>1383</v>
      </c>
      <c r="C440" s="183" t="s">
        <v>1384</v>
      </c>
      <c r="D440" s="184" t="s">
        <v>209</v>
      </c>
      <c r="E440" s="186">
        <v>1261.6012165186801</v>
      </c>
    </row>
    <row r="441" spans="1:5" ht="25.5">
      <c r="A441" s="128">
        <v>436</v>
      </c>
      <c r="B441" s="182" t="s">
        <v>1385</v>
      </c>
      <c r="C441" s="183" t="s">
        <v>1386</v>
      </c>
      <c r="D441" s="184" t="s">
        <v>209</v>
      </c>
      <c r="E441" s="186">
        <v>164164.80696514601</v>
      </c>
    </row>
    <row r="442" spans="1:5" ht="25.5">
      <c r="A442" s="128">
        <v>437</v>
      </c>
      <c r="B442" s="182" t="s">
        <v>1387</v>
      </c>
      <c r="C442" s="183" t="s">
        <v>1388</v>
      </c>
      <c r="D442" s="184" t="s">
        <v>209</v>
      </c>
      <c r="E442" s="186">
        <v>164164.80696514601</v>
      </c>
    </row>
    <row r="443" spans="1:5" ht="25.5">
      <c r="A443" s="128">
        <v>438</v>
      </c>
      <c r="B443" s="182" t="s">
        <v>1389</v>
      </c>
      <c r="C443" s="183" t="s">
        <v>1390</v>
      </c>
      <c r="D443" s="184" t="s">
        <v>209</v>
      </c>
      <c r="E443" s="186">
        <v>164164.80696514601</v>
      </c>
    </row>
    <row r="444" spans="1:5">
      <c r="A444" s="128">
        <v>439</v>
      </c>
      <c r="B444" s="182" t="s">
        <v>1391</v>
      </c>
      <c r="C444" s="183" t="s">
        <v>1392</v>
      </c>
      <c r="D444" s="184" t="s">
        <v>542</v>
      </c>
      <c r="E444" s="186">
        <v>7054.97441085028</v>
      </c>
    </row>
    <row r="445" spans="1:5">
      <c r="A445" s="128">
        <v>440</v>
      </c>
      <c r="B445" s="182" t="s">
        <v>1393</v>
      </c>
      <c r="C445" s="183" t="s">
        <v>1394</v>
      </c>
      <c r="D445" s="184" t="s">
        <v>542</v>
      </c>
      <c r="E445" s="186">
        <v>7573.7225292951498</v>
      </c>
    </row>
    <row r="446" spans="1:5">
      <c r="A446" s="128">
        <v>441</v>
      </c>
      <c r="B446" s="182" t="s">
        <v>1395</v>
      </c>
      <c r="C446" s="183" t="s">
        <v>1396</v>
      </c>
      <c r="D446" s="184" t="s">
        <v>542</v>
      </c>
      <c r="E446" s="186">
        <v>14006.1991980116</v>
      </c>
    </row>
    <row r="447" spans="1:5">
      <c r="A447" s="128">
        <v>442</v>
      </c>
      <c r="B447" s="182" t="s">
        <v>1397</v>
      </c>
      <c r="C447" s="183" t="s">
        <v>1398</v>
      </c>
      <c r="D447" s="184" t="s">
        <v>542</v>
      </c>
      <c r="E447" s="186">
        <v>15458.6939296572</v>
      </c>
    </row>
    <row r="448" spans="1:5">
      <c r="A448" s="128">
        <v>443</v>
      </c>
      <c r="B448" s="182" t="s">
        <v>1399</v>
      </c>
      <c r="C448" s="183" t="s">
        <v>1400</v>
      </c>
      <c r="D448" s="184" t="s">
        <v>542</v>
      </c>
      <c r="E448" s="186">
        <v>19712.4285009052</v>
      </c>
    </row>
    <row r="449" spans="1:5" ht="25.5">
      <c r="A449" s="128">
        <v>444</v>
      </c>
      <c r="B449" s="182" t="s">
        <v>1401</v>
      </c>
      <c r="C449" s="183" t="s">
        <v>1402</v>
      </c>
      <c r="D449" s="184" t="s">
        <v>1403</v>
      </c>
      <c r="E449" s="186">
        <v>13359</v>
      </c>
    </row>
    <row r="450" spans="1:5">
      <c r="A450" s="128">
        <v>445</v>
      </c>
      <c r="B450" s="182" t="s">
        <v>1404</v>
      </c>
      <c r="C450" s="183" t="s">
        <v>1405</v>
      </c>
      <c r="D450" s="184" t="s">
        <v>542</v>
      </c>
      <c r="E450" s="186">
        <v>42001</v>
      </c>
    </row>
    <row r="451" spans="1:5" ht="25.5">
      <c r="A451" s="128">
        <v>446</v>
      </c>
      <c r="B451" s="182" t="s">
        <v>1406</v>
      </c>
      <c r="C451" s="183" t="s">
        <v>1407</v>
      </c>
      <c r="D451" s="184" t="s">
        <v>1408</v>
      </c>
      <c r="E451" s="186">
        <v>77350</v>
      </c>
    </row>
    <row r="452" spans="1:5" ht="25.5">
      <c r="A452" s="128">
        <v>447</v>
      </c>
      <c r="B452" s="182" t="s">
        <v>1409</v>
      </c>
      <c r="C452" s="183" t="s">
        <v>1410</v>
      </c>
      <c r="D452" s="184" t="s">
        <v>349</v>
      </c>
      <c r="E452" s="186">
        <v>4646250</v>
      </c>
    </row>
    <row r="453" spans="1:5" ht="25.5">
      <c r="A453" s="128">
        <v>448</v>
      </c>
      <c r="B453" s="182" t="s">
        <v>1411</v>
      </c>
      <c r="C453" s="187" t="s">
        <v>1412</v>
      </c>
      <c r="D453" s="184" t="s">
        <v>349</v>
      </c>
      <c r="E453" s="188">
        <v>8432940</v>
      </c>
    </row>
    <row r="454" spans="1:5" ht="25.5">
      <c r="A454" s="128">
        <v>449</v>
      </c>
      <c r="B454" s="182" t="s">
        <v>1413</v>
      </c>
      <c r="C454" s="187" t="s">
        <v>1414</v>
      </c>
      <c r="D454" s="184" t="s">
        <v>349</v>
      </c>
      <c r="E454" s="188">
        <v>10084296</v>
      </c>
    </row>
    <row r="455" spans="1:5" ht="25.5">
      <c r="A455" s="128">
        <v>450</v>
      </c>
      <c r="B455" s="182" t="s">
        <v>1415</v>
      </c>
      <c r="C455" s="183" t="s">
        <v>1416</v>
      </c>
      <c r="D455" s="184" t="s">
        <v>349</v>
      </c>
      <c r="E455" s="186">
        <v>15655850</v>
      </c>
    </row>
    <row r="456" spans="1:5" ht="25.5">
      <c r="A456" s="128">
        <v>451</v>
      </c>
      <c r="B456" s="182" t="s">
        <v>1417</v>
      </c>
      <c r="C456" s="183" t="s">
        <v>1418</v>
      </c>
      <c r="D456" s="184" t="s">
        <v>349</v>
      </c>
      <c r="E456" s="186">
        <v>19392177</v>
      </c>
    </row>
    <row r="457" spans="1:5" ht="25.5">
      <c r="A457" s="128">
        <v>452</v>
      </c>
      <c r="B457" s="182" t="s">
        <v>1419</v>
      </c>
      <c r="C457" s="183" t="s">
        <v>1420</v>
      </c>
      <c r="D457" s="184" t="s">
        <v>590</v>
      </c>
      <c r="E457" s="186">
        <v>5717.95</v>
      </c>
    </row>
    <row r="458" spans="1:5" ht="25.5">
      <c r="A458" s="128">
        <v>453</v>
      </c>
      <c r="B458" s="182" t="s">
        <v>1421</v>
      </c>
      <c r="C458" s="183" t="s">
        <v>1422</v>
      </c>
      <c r="D458" s="184" t="s">
        <v>590</v>
      </c>
      <c r="E458" s="186">
        <v>4915.8900000000003</v>
      </c>
    </row>
    <row r="459" spans="1:5" ht="25.5">
      <c r="A459" s="128">
        <v>454</v>
      </c>
      <c r="B459" s="182" t="s">
        <v>1423</v>
      </c>
      <c r="C459" s="183" t="s">
        <v>1424</v>
      </c>
      <c r="D459" s="184" t="s">
        <v>1408</v>
      </c>
      <c r="E459" s="186">
        <v>101423.7</v>
      </c>
    </row>
    <row r="460" spans="1:5" s="174" customFormat="1" ht="38.25">
      <c r="A460" s="128">
        <v>455</v>
      </c>
      <c r="B460" s="182" t="s">
        <v>1425</v>
      </c>
      <c r="C460" s="183" t="s">
        <v>1426</v>
      </c>
      <c r="D460" s="184" t="s">
        <v>251</v>
      </c>
      <c r="E460" s="186">
        <v>77350</v>
      </c>
    </row>
    <row r="461" spans="1:5" ht="25.5">
      <c r="A461" s="128">
        <v>456</v>
      </c>
      <c r="B461" s="182" t="s">
        <v>1427</v>
      </c>
      <c r="C461" s="183" t="s">
        <v>1428</v>
      </c>
      <c r="D461" s="184" t="s">
        <v>590</v>
      </c>
      <c r="E461" s="186">
        <v>172550</v>
      </c>
    </row>
    <row r="462" spans="1:5" ht="25.5">
      <c r="A462" s="128">
        <v>457</v>
      </c>
      <c r="B462" s="182" t="s">
        <v>1429</v>
      </c>
      <c r="C462" s="183" t="s">
        <v>1430</v>
      </c>
      <c r="D462" s="184" t="s">
        <v>1408</v>
      </c>
      <c r="E462" s="186">
        <v>107100</v>
      </c>
    </row>
    <row r="463" spans="1:5" ht="38.25">
      <c r="A463" s="128">
        <v>458</v>
      </c>
      <c r="B463" s="182" t="s">
        <v>1431</v>
      </c>
      <c r="C463" s="183" t="s">
        <v>1432</v>
      </c>
      <c r="D463" s="184" t="s">
        <v>590</v>
      </c>
      <c r="E463" s="186">
        <v>1014516.65</v>
      </c>
    </row>
    <row r="464" spans="1:5" ht="25.5">
      <c r="A464" s="128">
        <v>459</v>
      </c>
      <c r="B464" s="182" t="s">
        <v>1433</v>
      </c>
      <c r="C464" s="183" t="s">
        <v>1434</v>
      </c>
      <c r="D464" s="184" t="s">
        <v>251</v>
      </c>
      <c r="E464" s="186">
        <v>135306</v>
      </c>
    </row>
    <row r="465" spans="1:5" ht="25.5">
      <c r="A465" s="128">
        <v>460</v>
      </c>
      <c r="B465" s="182" t="s">
        <v>1435</v>
      </c>
      <c r="C465" s="183" t="s">
        <v>1436</v>
      </c>
      <c r="D465" s="184" t="s">
        <v>542</v>
      </c>
      <c r="E465" s="186">
        <v>9753.24</v>
      </c>
    </row>
    <row r="466" spans="1:5" ht="25.5">
      <c r="A466" s="128">
        <v>461</v>
      </c>
      <c r="B466" s="182" t="s">
        <v>1437</v>
      </c>
      <c r="C466" s="183" t="s">
        <v>1438</v>
      </c>
      <c r="D466" s="184" t="s">
        <v>542</v>
      </c>
      <c r="E466" s="186">
        <v>23651.25</v>
      </c>
    </row>
    <row r="467" spans="1:5" ht="25.5">
      <c r="A467" s="128">
        <v>462</v>
      </c>
      <c r="B467" s="182" t="s">
        <v>1439</v>
      </c>
      <c r="C467" s="183" t="s">
        <v>1440</v>
      </c>
      <c r="D467" s="184" t="s">
        <v>542</v>
      </c>
      <c r="E467" s="189">
        <v>28322</v>
      </c>
    </row>
    <row r="468" spans="1:5" ht="25.5">
      <c r="A468" s="128">
        <v>463</v>
      </c>
      <c r="B468" s="182" t="s">
        <v>1437</v>
      </c>
      <c r="C468" s="204"/>
      <c r="D468" s="205"/>
      <c r="E468" s="206"/>
    </row>
    <row r="469" spans="1:5" hidden="1">
      <c r="A469" s="128">
        <v>464</v>
      </c>
      <c r="B469" s="207"/>
      <c r="C469" s="204"/>
      <c r="D469" s="205"/>
      <c r="E469" s="206"/>
    </row>
    <row r="470" spans="1:5" hidden="1">
      <c r="A470" s="128">
        <v>465</v>
      </c>
      <c r="B470" s="207"/>
      <c r="C470" s="204"/>
      <c r="D470" s="205"/>
      <c r="E470" s="206"/>
    </row>
    <row r="471" spans="1:5" hidden="1">
      <c r="A471" s="128">
        <v>466</v>
      </c>
      <c r="B471" s="207"/>
      <c r="C471" s="204"/>
      <c r="D471" s="205"/>
      <c r="E471" s="206"/>
    </row>
    <row r="472" spans="1:5" hidden="1">
      <c r="A472" s="128">
        <v>467</v>
      </c>
      <c r="B472" s="207"/>
      <c r="C472" s="204"/>
      <c r="D472" s="205"/>
      <c r="E472" s="206"/>
    </row>
    <row r="473" spans="1:5" hidden="1">
      <c r="A473" s="128">
        <v>468</v>
      </c>
      <c r="B473" s="207"/>
      <c r="C473" s="204"/>
      <c r="D473" s="205"/>
      <c r="E473" s="206"/>
    </row>
    <row r="474" spans="1:5" hidden="1">
      <c r="A474" s="128">
        <v>469</v>
      </c>
      <c r="B474" s="207"/>
      <c r="C474" s="204"/>
      <c r="D474" s="205"/>
      <c r="E474" s="206"/>
    </row>
    <row r="475" spans="1:5" hidden="1">
      <c r="A475" s="128">
        <v>470</v>
      </c>
      <c r="B475" s="207"/>
      <c r="C475" s="204"/>
      <c r="D475" s="205"/>
      <c r="E475" s="206"/>
    </row>
    <row r="476" spans="1:5">
      <c r="A476" s="128">
        <v>530</v>
      </c>
      <c r="B476" s="190"/>
      <c r="C476" s="191"/>
      <c r="D476" s="192"/>
      <c r="E476" s="193"/>
    </row>
    <row r="477" spans="1:5">
      <c r="B477" s="194"/>
      <c r="C477" s="194"/>
      <c r="D477" s="195"/>
      <c r="E477" s="196"/>
    </row>
  </sheetData>
  <autoFilter ref="B5:E476" xr:uid="{00000000-0009-0000-0000-000023000000}"/>
  <mergeCells count="2">
    <mergeCell ref="B2:E2"/>
    <mergeCell ref="B3:E3"/>
  </mergeCells>
  <printOptions horizontalCentered="1"/>
  <pageMargins left="0.39370078740157499" right="0.39370078740157499" top="0.39370078740157499" bottom="1.25984251968504" header="0.39370078740157499" footer="0.90551181102362199"/>
  <pageSetup scale="92" fitToHeight="0" orientation="portrait"/>
  <headerFooter>
    <oddFooter>&amp;R&amp;P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46">
    <tabColor rgb="FF92D050"/>
    <pageSetUpPr fitToPage="1"/>
  </sheetPr>
  <dimension ref="A1:E48"/>
  <sheetViews>
    <sheetView view="pageBreakPreview" topLeftCell="A23" zoomScaleNormal="90" workbookViewId="0">
      <selection activeCell="B48" sqref="B48:C48"/>
    </sheetView>
  </sheetViews>
  <sheetFormatPr baseColWidth="10" defaultColWidth="11.5703125" defaultRowHeight="12.75"/>
  <cols>
    <col min="1" max="1" width="4.7109375" style="128" customWidth="1"/>
    <col min="2" max="2" width="13.7109375" style="128" customWidth="1"/>
    <col min="3" max="3" width="60.7109375" style="128" customWidth="1"/>
    <col min="4" max="4" width="14" style="175" customWidth="1"/>
    <col min="5" max="5" width="20.5703125" style="128" customWidth="1"/>
    <col min="6" max="16384" width="11.5703125" style="128"/>
  </cols>
  <sheetData>
    <row r="1" spans="1:5" ht="11.25" customHeight="1"/>
    <row r="2" spans="1:5">
      <c r="B2" s="453" t="s">
        <v>1441</v>
      </c>
      <c r="C2" s="454"/>
      <c r="D2" s="454"/>
      <c r="E2" s="455"/>
    </row>
    <row r="3" spans="1:5" ht="62.45" customHeight="1">
      <c r="B3" s="446" t="str">
        <f>CONCATENATE("PROYECTO: ",'PRESUPUESTO '!E5)</f>
        <v>PROYECTO: RECUPERACION Y CONSERVACIÓN  DE ÁREAS DE IMPORTANCIA ESTRATEGICA DE LA ZONA DE INFLUENCIA DEL COMPLEJO CENAGOSO DE CASCALOA DE MAGANGUÉ, BOLÍVAR</v>
      </c>
      <c r="C3" s="447"/>
      <c r="D3" s="447"/>
      <c r="E3" s="448"/>
    </row>
    <row r="4" spans="1:5" ht="6" customHeight="1"/>
    <row r="5" spans="1:5">
      <c r="B5" s="176" t="s">
        <v>204</v>
      </c>
      <c r="C5" s="176" t="s">
        <v>205</v>
      </c>
      <c r="D5" s="176" t="s">
        <v>43</v>
      </c>
      <c r="E5" s="177" t="s">
        <v>206</v>
      </c>
    </row>
    <row r="6" spans="1:5">
      <c r="A6" s="128">
        <v>1</v>
      </c>
      <c r="B6" s="178" t="s">
        <v>1442</v>
      </c>
      <c r="C6" s="179" t="s">
        <v>1443</v>
      </c>
      <c r="D6" s="180" t="s">
        <v>1444</v>
      </c>
      <c r="E6" s="181">
        <v>9</v>
      </c>
    </row>
    <row r="7" spans="1:5">
      <c r="A7" s="128">
        <v>2</v>
      </c>
      <c r="B7" s="182" t="s">
        <v>1445</v>
      </c>
      <c r="C7" s="183" t="s">
        <v>1443</v>
      </c>
      <c r="D7" s="184" t="s">
        <v>1446</v>
      </c>
      <c r="E7" s="185">
        <f>+E6*1000</f>
        <v>9000</v>
      </c>
    </row>
    <row r="8" spans="1:5">
      <c r="A8" s="128">
        <v>3</v>
      </c>
      <c r="B8" s="182" t="s">
        <v>1447</v>
      </c>
      <c r="C8" s="183" t="s">
        <v>1448</v>
      </c>
      <c r="D8" s="184" t="s">
        <v>1449</v>
      </c>
      <c r="E8" s="186">
        <v>1527.71192698548</v>
      </c>
    </row>
    <row r="9" spans="1:5">
      <c r="A9" s="128">
        <v>4</v>
      </c>
      <c r="B9" s="182" t="s">
        <v>1450</v>
      </c>
      <c r="C9" s="183" t="s">
        <v>1451</v>
      </c>
      <c r="D9" s="184" t="s">
        <v>1449</v>
      </c>
      <c r="E9" s="186">
        <v>1420</v>
      </c>
    </row>
    <row r="10" spans="1:5">
      <c r="A10" s="128">
        <v>5</v>
      </c>
      <c r="B10" s="182" t="s">
        <v>1452</v>
      </c>
      <c r="C10" s="183" t="s">
        <v>1453</v>
      </c>
      <c r="D10" s="184" t="s">
        <v>1449</v>
      </c>
      <c r="E10" s="186">
        <f>+E9</f>
        <v>1420</v>
      </c>
    </row>
    <row r="11" spans="1:5">
      <c r="A11" s="128">
        <v>6</v>
      </c>
      <c r="B11" s="182" t="s">
        <v>1454</v>
      </c>
      <c r="C11" s="183" t="s">
        <v>1455</v>
      </c>
      <c r="D11" s="184" t="s">
        <v>1449</v>
      </c>
      <c r="E11" s="186">
        <v>1527.71192698548</v>
      </c>
    </row>
    <row r="12" spans="1:5">
      <c r="A12" s="128">
        <v>7</v>
      </c>
      <c r="B12" s="182" t="s">
        <v>1456</v>
      </c>
      <c r="C12" s="183" t="s">
        <v>1457</v>
      </c>
      <c r="D12" s="184" t="s">
        <v>1444</v>
      </c>
      <c r="E12" s="186">
        <v>1.0776987423406501</v>
      </c>
    </row>
    <row r="13" spans="1:5">
      <c r="A13" s="128">
        <v>8</v>
      </c>
      <c r="B13" s="182" t="s">
        <v>1458</v>
      </c>
      <c r="C13" s="183" t="s">
        <v>1459</v>
      </c>
      <c r="D13" s="184" t="s">
        <v>1444</v>
      </c>
      <c r="E13" s="186">
        <v>1.0776987423406501</v>
      </c>
    </row>
    <row r="14" spans="1:5">
      <c r="A14" s="128">
        <v>9</v>
      </c>
      <c r="B14" s="182" t="s">
        <v>1460</v>
      </c>
      <c r="C14" s="183" t="s">
        <v>1461</v>
      </c>
      <c r="D14" s="184" t="s">
        <v>1444</v>
      </c>
      <c r="E14" s="186">
        <v>1.0776987423406501</v>
      </c>
    </row>
    <row r="15" spans="1:5">
      <c r="A15" s="128">
        <v>10</v>
      </c>
      <c r="B15" s="182" t="s">
        <v>1462</v>
      </c>
      <c r="C15" s="183" t="s">
        <v>1463</v>
      </c>
      <c r="D15" s="184" t="s">
        <v>1449</v>
      </c>
      <c r="E15" s="186">
        <v>1641.31405323691</v>
      </c>
    </row>
    <row r="16" spans="1:5">
      <c r="A16" s="128">
        <v>11</v>
      </c>
      <c r="B16" s="182" t="s">
        <v>1464</v>
      </c>
      <c r="C16" s="183" t="s">
        <v>1465</v>
      </c>
      <c r="D16" s="184" t="s">
        <v>1449</v>
      </c>
      <c r="E16" s="186">
        <v>1.59397983396548</v>
      </c>
    </row>
    <row r="17" spans="1:5" s="174" customFormat="1">
      <c r="A17" s="128">
        <v>12</v>
      </c>
      <c r="B17" s="182" t="s">
        <v>1466</v>
      </c>
      <c r="C17" s="183" t="s">
        <v>1467</v>
      </c>
      <c r="D17" s="184" t="s">
        <v>1444</v>
      </c>
      <c r="E17" s="186">
        <v>1.1833554817858101</v>
      </c>
    </row>
    <row r="18" spans="1:5">
      <c r="A18" s="128">
        <v>13</v>
      </c>
      <c r="B18" s="182" t="s">
        <v>1468</v>
      </c>
      <c r="C18" s="183" t="s">
        <v>1467</v>
      </c>
      <c r="D18" s="184" t="s">
        <v>1446</v>
      </c>
      <c r="E18" s="186">
        <v>1183.3554817858101</v>
      </c>
    </row>
    <row r="19" spans="1:5">
      <c r="A19" s="128">
        <v>14</v>
      </c>
      <c r="B19" s="182" t="s">
        <v>1469</v>
      </c>
      <c r="C19" s="183" t="s">
        <v>1470</v>
      </c>
      <c r="D19" s="184" t="s">
        <v>1444</v>
      </c>
      <c r="E19" s="186">
        <v>9</v>
      </c>
    </row>
    <row r="20" spans="1:5">
      <c r="A20" s="128">
        <v>15</v>
      </c>
      <c r="B20" s="182" t="s">
        <v>1471</v>
      </c>
      <c r="C20" s="183" t="s">
        <v>1472</v>
      </c>
      <c r="D20" s="184" t="s">
        <v>1444</v>
      </c>
      <c r="E20" s="186">
        <v>9</v>
      </c>
    </row>
    <row r="21" spans="1:5">
      <c r="A21" s="128">
        <v>16</v>
      </c>
      <c r="B21" s="182" t="s">
        <v>1473</v>
      </c>
      <c r="C21" s="183" t="s">
        <v>1474</v>
      </c>
      <c r="D21" s="184" t="s">
        <v>1449</v>
      </c>
      <c r="E21" s="186">
        <f>+E9</f>
        <v>1420</v>
      </c>
    </row>
    <row r="22" spans="1:5">
      <c r="A22" s="128">
        <v>17</v>
      </c>
      <c r="B22" s="182" t="s">
        <v>1475</v>
      </c>
      <c r="C22" s="183" t="s">
        <v>1476</v>
      </c>
      <c r="D22" s="184" t="s">
        <v>1449</v>
      </c>
      <c r="E22" s="186">
        <f>+E9</f>
        <v>1420</v>
      </c>
    </row>
    <row r="23" spans="1:5">
      <c r="A23" s="128">
        <v>18</v>
      </c>
      <c r="B23" s="182" t="s">
        <v>1477</v>
      </c>
      <c r="C23" s="183" t="s">
        <v>1478</v>
      </c>
      <c r="D23" s="184" t="s">
        <v>1449</v>
      </c>
      <c r="E23" s="186">
        <v>1300</v>
      </c>
    </row>
    <row r="24" spans="1:5" s="174" customFormat="1">
      <c r="A24" s="128">
        <v>19</v>
      </c>
      <c r="B24" s="182" t="s">
        <v>1479</v>
      </c>
      <c r="C24" s="183" t="s">
        <v>1480</v>
      </c>
      <c r="D24" s="184" t="s">
        <v>1449</v>
      </c>
      <c r="E24" s="186">
        <v>1300</v>
      </c>
    </row>
    <row r="25" spans="1:5">
      <c r="A25" s="128">
        <v>20</v>
      </c>
      <c r="B25" s="182" t="s">
        <v>1481</v>
      </c>
      <c r="C25" s="183" t="s">
        <v>1482</v>
      </c>
      <c r="D25" s="184" t="s">
        <v>1449</v>
      </c>
      <c r="E25" s="186">
        <v>1300</v>
      </c>
    </row>
    <row r="26" spans="1:5">
      <c r="A26" s="128">
        <v>21</v>
      </c>
      <c r="B26" s="182" t="s">
        <v>1483</v>
      </c>
      <c r="C26" s="187" t="s">
        <v>1484</v>
      </c>
      <c r="D26" s="184" t="s">
        <v>1449</v>
      </c>
      <c r="E26" s="188">
        <v>1300</v>
      </c>
    </row>
    <row r="27" spans="1:5">
      <c r="A27" s="128">
        <v>22</v>
      </c>
      <c r="B27" s="182" t="s">
        <v>1485</v>
      </c>
      <c r="C27" s="187" t="s">
        <v>1486</v>
      </c>
      <c r="D27" s="184" t="s">
        <v>1449</v>
      </c>
      <c r="E27" s="188">
        <f>+E9</f>
        <v>1420</v>
      </c>
    </row>
    <row r="28" spans="1:5">
      <c r="A28" s="128">
        <v>23</v>
      </c>
      <c r="B28" s="182" t="s">
        <v>1487</v>
      </c>
      <c r="C28" s="183" t="s">
        <v>1488</v>
      </c>
      <c r="D28" s="184" t="s">
        <v>1449</v>
      </c>
      <c r="E28" s="186">
        <v>1236.28697248609</v>
      </c>
    </row>
    <row r="29" spans="1:5">
      <c r="A29" s="128">
        <v>24</v>
      </c>
      <c r="B29" s="182" t="s">
        <v>1489</v>
      </c>
      <c r="C29" s="183" t="s">
        <v>1490</v>
      </c>
      <c r="D29" s="184" t="s">
        <v>1449</v>
      </c>
      <c r="E29" s="186">
        <v>1360.8588040536799</v>
      </c>
    </row>
    <row r="30" spans="1:5">
      <c r="A30" s="128">
        <v>25</v>
      </c>
      <c r="B30" s="182" t="s">
        <v>1491</v>
      </c>
      <c r="C30" s="183" t="s">
        <v>1492</v>
      </c>
      <c r="D30" s="184" t="s">
        <v>1449</v>
      </c>
      <c r="E30" s="186">
        <v>1102.8873090243701</v>
      </c>
    </row>
    <row r="31" spans="1:5">
      <c r="A31" s="128">
        <v>26</v>
      </c>
      <c r="B31" s="182" t="s">
        <v>1493</v>
      </c>
      <c r="C31" s="183" t="s">
        <v>1494</v>
      </c>
      <c r="D31" s="184" t="s">
        <v>1449</v>
      </c>
      <c r="E31" s="186">
        <v>1502.8614618679701</v>
      </c>
    </row>
    <row r="32" spans="1:5">
      <c r="A32" s="128">
        <v>27</v>
      </c>
      <c r="B32" s="182" t="s">
        <v>1495</v>
      </c>
      <c r="C32" s="183" t="s">
        <v>1496</v>
      </c>
      <c r="D32" s="184" t="s">
        <v>1449</v>
      </c>
      <c r="E32" s="186">
        <v>1566.7626578844099</v>
      </c>
    </row>
    <row r="33" spans="1:5" s="174" customFormat="1">
      <c r="A33" s="128">
        <v>28</v>
      </c>
      <c r="B33" s="182" t="s">
        <v>1497</v>
      </c>
      <c r="C33" s="183" t="s">
        <v>1498</v>
      </c>
      <c r="D33" s="184" t="s">
        <v>1449</v>
      </c>
      <c r="E33" s="186">
        <v>1641.31405323691</v>
      </c>
    </row>
    <row r="34" spans="1:5">
      <c r="A34" s="128">
        <v>29</v>
      </c>
      <c r="B34" s="182" t="s">
        <v>1499</v>
      </c>
      <c r="C34" s="183" t="s">
        <v>1500</v>
      </c>
      <c r="D34" s="184" t="s">
        <v>1449</v>
      </c>
      <c r="E34" s="186">
        <v>1823.5507974319301</v>
      </c>
    </row>
    <row r="35" spans="1:5">
      <c r="A35" s="128">
        <v>30</v>
      </c>
      <c r="B35" s="182" t="s">
        <v>1501</v>
      </c>
      <c r="C35" s="183" t="s">
        <v>1502</v>
      </c>
      <c r="D35" s="184" t="s">
        <v>1449</v>
      </c>
      <c r="E35" s="186">
        <v>1566.7626578844099</v>
      </c>
    </row>
    <row r="36" spans="1:5">
      <c r="A36" s="128">
        <v>31</v>
      </c>
      <c r="B36" s="182" t="s">
        <v>1503</v>
      </c>
      <c r="C36" s="183" t="s">
        <v>1504</v>
      </c>
      <c r="D36" s="184" t="s">
        <v>1449</v>
      </c>
      <c r="E36" s="186">
        <v>1479.1943522322599</v>
      </c>
    </row>
    <row r="37" spans="1:5">
      <c r="A37" s="128">
        <v>32</v>
      </c>
      <c r="B37" s="182" t="s">
        <v>1505</v>
      </c>
      <c r="C37" s="183" t="s">
        <v>1506</v>
      </c>
      <c r="D37" s="184" t="s">
        <v>1449</v>
      </c>
      <c r="E37" s="186">
        <v>1531.26199343083</v>
      </c>
    </row>
    <row r="38" spans="1:5">
      <c r="A38" s="128">
        <v>33</v>
      </c>
      <c r="B38" s="182" t="s">
        <v>1507</v>
      </c>
      <c r="C38" s="183" t="s">
        <v>1508</v>
      </c>
      <c r="D38" s="184" t="s">
        <v>1444</v>
      </c>
      <c r="E38" s="186">
        <v>1.61365251730419</v>
      </c>
    </row>
    <row r="39" spans="1:5">
      <c r="A39" s="128">
        <v>34</v>
      </c>
      <c r="B39" s="182" t="s">
        <v>1509</v>
      </c>
      <c r="C39" s="183" t="s">
        <v>1510</v>
      </c>
      <c r="D39" s="184" t="s">
        <v>1444</v>
      </c>
      <c r="E39" s="186">
        <v>3.1702857941909</v>
      </c>
    </row>
    <row r="40" spans="1:5">
      <c r="A40" s="128">
        <v>35</v>
      </c>
      <c r="B40" s="182" t="s">
        <v>1511</v>
      </c>
      <c r="C40" s="183" t="s">
        <v>1512</v>
      </c>
      <c r="D40" s="184" t="s">
        <v>1449</v>
      </c>
      <c r="E40" s="189">
        <v>1396.3594685072501</v>
      </c>
    </row>
    <row r="41" spans="1:5">
      <c r="A41" s="128">
        <v>36</v>
      </c>
      <c r="B41" s="182" t="s">
        <v>1513</v>
      </c>
      <c r="C41" s="183" t="s">
        <v>1514</v>
      </c>
      <c r="D41" s="184" t="s">
        <v>1515</v>
      </c>
      <c r="E41" s="186">
        <v>1.3993625000122001</v>
      </c>
    </row>
    <row r="42" spans="1:5">
      <c r="A42" s="128">
        <v>37</v>
      </c>
      <c r="B42" s="182" t="s">
        <v>1516</v>
      </c>
      <c r="C42" s="183" t="s">
        <v>1517</v>
      </c>
      <c r="D42" s="184" t="s">
        <v>1449</v>
      </c>
      <c r="E42" s="186">
        <v>1150.4455161664</v>
      </c>
    </row>
    <row r="43" spans="1:5" hidden="1">
      <c r="A43" s="128">
        <v>158</v>
      </c>
      <c r="B43" s="190"/>
      <c r="C43" s="191"/>
      <c r="D43" s="192"/>
      <c r="E43" s="193"/>
    </row>
    <row r="44" spans="1:5">
      <c r="B44" s="194"/>
      <c r="C44" s="194"/>
      <c r="D44" s="195"/>
      <c r="E44" s="196"/>
    </row>
    <row r="45" spans="1:5">
      <c r="B45" s="194"/>
      <c r="C45" s="194"/>
      <c r="D45" s="195"/>
      <c r="E45" s="196"/>
    </row>
    <row r="46" spans="1:5" s="175" customFormat="1">
      <c r="A46" s="128"/>
      <c r="B46" s="197"/>
      <c r="C46" s="197"/>
      <c r="E46" s="128"/>
    </row>
    <row r="47" spans="1:5" s="175" customFormat="1">
      <c r="A47" s="128"/>
      <c r="B47" s="456"/>
      <c r="C47" s="456"/>
      <c r="E47" s="128"/>
    </row>
    <row r="48" spans="1:5" s="175" customFormat="1">
      <c r="A48" s="128"/>
      <c r="B48" s="456"/>
      <c r="C48" s="456"/>
      <c r="E48" s="128"/>
    </row>
  </sheetData>
  <autoFilter ref="B5:E43" xr:uid="{00000000-0009-0000-0000-000024000000}"/>
  <mergeCells count="4">
    <mergeCell ref="B2:E2"/>
    <mergeCell ref="B3:E3"/>
    <mergeCell ref="B47:C47"/>
    <mergeCell ref="B48:C48"/>
  </mergeCells>
  <printOptions horizontalCentered="1"/>
  <pageMargins left="0.39370078740157499" right="0.39370078740157499" top="0.39370078740157499" bottom="1.25984251968504" header="0.39370078740157499" footer="0.90551181102362199"/>
  <pageSetup scale="92" fitToHeight="0" orientation="portrait" r:id="rId1"/>
  <headerFooter>
    <oddFooter>&amp;R&amp;P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48"/>
  <dimension ref="B2:F90"/>
  <sheetViews>
    <sheetView workbookViewId="0">
      <selection activeCell="B4" sqref="B4:K5"/>
    </sheetView>
  </sheetViews>
  <sheetFormatPr baseColWidth="10" defaultColWidth="11" defaultRowHeight="12.75"/>
  <cols>
    <col min="1" max="1" width="4.42578125" customWidth="1"/>
    <col min="2" max="2" width="32.5703125" customWidth="1"/>
    <col min="3" max="3" width="10.28515625" customWidth="1"/>
    <col min="5" max="5" width="14.140625" customWidth="1"/>
    <col min="6" max="6" width="12.42578125" customWidth="1"/>
  </cols>
  <sheetData>
    <row r="2" spans="2:6" ht="12.75" customHeight="1">
      <c r="B2" s="457" t="s">
        <v>1518</v>
      </c>
      <c r="C2" s="458"/>
      <c r="D2" s="458"/>
      <c r="E2" s="462"/>
      <c r="F2" s="463"/>
    </row>
    <row r="3" spans="2:6" ht="49.5" customHeight="1">
      <c r="B3" s="459" t="str">
        <f>+'PRESUPUESTO '!B4:H4</f>
        <v>PRESUPUESTO OFICIAL</v>
      </c>
      <c r="C3" s="460"/>
      <c r="D3" s="460"/>
      <c r="E3" s="464"/>
      <c r="F3" s="465"/>
    </row>
    <row r="4" spans="2:6" ht="6.75" customHeight="1"/>
    <row r="5" spans="2:6" ht="15">
      <c r="B5" s="141"/>
      <c r="C5" s="141"/>
      <c r="D5" s="142" t="s">
        <v>1519</v>
      </c>
      <c r="E5" s="142" t="s">
        <v>1520</v>
      </c>
      <c r="F5" s="143"/>
    </row>
    <row r="6" spans="2:6" ht="15">
      <c r="B6" s="144" t="s">
        <v>1521</v>
      </c>
      <c r="C6" s="142" t="s">
        <v>251</v>
      </c>
      <c r="D6" s="145">
        <v>750</v>
      </c>
      <c r="E6" s="146">
        <f>+D6*50</f>
        <v>37500</v>
      </c>
      <c r="F6" s="143"/>
    </row>
    <row r="7" spans="2:6" ht="15">
      <c r="B7" s="144" t="s">
        <v>1522</v>
      </c>
      <c r="C7" s="142" t="s">
        <v>1523</v>
      </c>
      <c r="D7" s="145">
        <v>75000</v>
      </c>
      <c r="E7" s="146"/>
      <c r="F7" s="143"/>
    </row>
    <row r="8" spans="2:6" ht="15">
      <c r="B8" s="144" t="s">
        <v>1524</v>
      </c>
      <c r="C8" s="142" t="s">
        <v>1523</v>
      </c>
      <c r="D8" s="145">
        <v>90500</v>
      </c>
      <c r="E8" s="146"/>
      <c r="F8" s="143"/>
    </row>
    <row r="9" spans="2:6" ht="15">
      <c r="B9" s="144" t="s">
        <v>1525</v>
      </c>
      <c r="C9" s="142" t="s">
        <v>1523</v>
      </c>
      <c r="D9" s="145">
        <v>155000</v>
      </c>
      <c r="E9" s="146"/>
      <c r="F9" s="143"/>
    </row>
    <row r="10" spans="2:6" ht="15">
      <c r="B10" s="144" t="s">
        <v>589</v>
      </c>
      <c r="C10" s="147" t="s">
        <v>590</v>
      </c>
      <c r="D10" s="145">
        <v>50</v>
      </c>
      <c r="E10" s="146"/>
      <c r="F10" s="143"/>
    </row>
    <row r="11" spans="2:6" ht="15">
      <c r="B11" s="144" t="s">
        <v>1526</v>
      </c>
      <c r="C11" s="142" t="s">
        <v>251</v>
      </c>
      <c r="D11" s="145">
        <v>29330</v>
      </c>
      <c r="E11" s="146"/>
      <c r="F11" s="143"/>
    </row>
    <row r="12" spans="2:6" ht="15">
      <c r="B12" s="144" t="s">
        <v>1527</v>
      </c>
      <c r="C12" s="142" t="s">
        <v>251</v>
      </c>
      <c r="D12" s="145">
        <v>15500</v>
      </c>
      <c r="E12" s="146"/>
      <c r="F12" s="143"/>
    </row>
    <row r="13" spans="2:6" ht="10.5" customHeight="1">
      <c r="B13" s="148"/>
      <c r="C13" s="149"/>
      <c r="D13" s="143"/>
      <c r="E13" s="150"/>
      <c r="F13" s="143"/>
    </row>
    <row r="14" spans="2:6">
      <c r="B14" s="151" t="s">
        <v>1528</v>
      </c>
      <c r="C14" s="152"/>
      <c r="D14" s="153"/>
      <c r="E14" s="154"/>
      <c r="F14" s="153"/>
    </row>
    <row r="15" spans="2:6">
      <c r="B15" s="155" t="s">
        <v>1529</v>
      </c>
      <c r="C15" s="155" t="s">
        <v>1530</v>
      </c>
      <c r="D15" s="155" t="s">
        <v>9</v>
      </c>
      <c r="E15" s="156" t="s">
        <v>1531</v>
      </c>
      <c r="F15" s="155" t="s">
        <v>11</v>
      </c>
    </row>
    <row r="16" spans="2:6" ht="15">
      <c r="B16" s="157" t="s">
        <v>1532</v>
      </c>
      <c r="C16" s="158" t="s">
        <v>251</v>
      </c>
      <c r="D16" s="158">
        <v>364</v>
      </c>
      <c r="E16" s="159">
        <f>+D6</f>
        <v>750</v>
      </c>
      <c r="F16" s="160">
        <f>+ROUND(E16*D16,0)</f>
        <v>273000</v>
      </c>
    </row>
    <row r="17" spans="2:6" ht="15">
      <c r="B17" s="161" t="str">
        <f>B8</f>
        <v>Arena Lavada de rio</v>
      </c>
      <c r="C17" s="158" t="s">
        <v>1523</v>
      </c>
      <c r="D17" s="158">
        <v>1.1599999999999999</v>
      </c>
      <c r="E17" s="159">
        <f>D8</f>
        <v>90500</v>
      </c>
      <c r="F17" s="160">
        <f>+ROUND(E17*D17,0)</f>
        <v>104980</v>
      </c>
    </row>
    <row r="18" spans="2:6" ht="15">
      <c r="B18" s="157" t="s">
        <v>1533</v>
      </c>
      <c r="C18" s="162" t="s">
        <v>590</v>
      </c>
      <c r="D18" s="158">
        <v>220</v>
      </c>
      <c r="E18" s="159">
        <f>+D10</f>
        <v>50</v>
      </c>
      <c r="F18" s="160">
        <f>+ROUND(E18*D18,0)</f>
        <v>11000</v>
      </c>
    </row>
    <row r="19" spans="2:6" ht="15">
      <c r="B19" s="461" t="s">
        <v>1534</v>
      </c>
      <c r="C19" s="461"/>
      <c r="D19" s="461"/>
      <c r="E19" s="461"/>
      <c r="F19" s="163">
        <f>SUM(F16:F18)</f>
        <v>388980</v>
      </c>
    </row>
    <row r="20" spans="2:6" ht="9.75" customHeight="1">
      <c r="C20" s="164"/>
      <c r="E20" s="165"/>
    </row>
    <row r="21" spans="2:6">
      <c r="B21" s="151" t="s">
        <v>1535</v>
      </c>
      <c r="C21" s="152"/>
      <c r="D21" s="153"/>
      <c r="E21" s="154"/>
      <c r="F21" s="153"/>
    </row>
    <row r="22" spans="2:6">
      <c r="B22" s="155" t="s">
        <v>1529</v>
      </c>
      <c r="C22" s="155" t="s">
        <v>1530</v>
      </c>
      <c r="D22" s="155" t="s">
        <v>9</v>
      </c>
      <c r="E22" s="156" t="s">
        <v>1531</v>
      </c>
      <c r="F22" s="155" t="s">
        <v>11</v>
      </c>
    </row>
    <row r="23" spans="2:6" ht="15">
      <c r="B23" s="157" t="s">
        <v>1532</v>
      </c>
      <c r="C23" s="158" t="s">
        <v>251</v>
      </c>
      <c r="D23" s="158">
        <v>364</v>
      </c>
      <c r="E23" s="159">
        <f>+D6</f>
        <v>750</v>
      </c>
      <c r="F23" s="160">
        <f>+ROUND(E23*D23,0)</f>
        <v>273000</v>
      </c>
    </row>
    <row r="24" spans="2:6" ht="15">
      <c r="B24" s="161" t="s">
        <v>1536</v>
      </c>
      <c r="C24" s="158" t="s">
        <v>1523</v>
      </c>
      <c r="D24" s="158">
        <v>1.1599999999999999</v>
      </c>
      <c r="E24" s="159">
        <f>+D7</f>
        <v>75000</v>
      </c>
      <c r="F24" s="160">
        <f>+ROUND(E24*D24,0)</f>
        <v>87000</v>
      </c>
    </row>
    <row r="25" spans="2:6" ht="15">
      <c r="B25" s="157" t="s">
        <v>1533</v>
      </c>
      <c r="C25" s="162" t="s">
        <v>590</v>
      </c>
      <c r="D25" s="158">
        <v>220</v>
      </c>
      <c r="E25" s="159">
        <f>+D10</f>
        <v>50</v>
      </c>
      <c r="F25" s="160">
        <f>+ROUND(E25*D25,0)</f>
        <v>11000</v>
      </c>
    </row>
    <row r="26" spans="2:6" ht="15">
      <c r="B26" s="166" t="s">
        <v>1527</v>
      </c>
      <c r="C26" s="167" t="s">
        <v>251</v>
      </c>
      <c r="D26" s="167">
        <v>6.18</v>
      </c>
      <c r="E26" s="168">
        <f>+D12</f>
        <v>15500</v>
      </c>
      <c r="F26" s="160">
        <f>+ROUND(E26*D26,0)</f>
        <v>95790</v>
      </c>
    </row>
    <row r="27" spans="2:6" ht="15">
      <c r="B27" s="461" t="s">
        <v>1534</v>
      </c>
      <c r="C27" s="461"/>
      <c r="D27" s="461"/>
      <c r="E27" s="461"/>
      <c r="F27" s="163">
        <f>SUM(F23:F26)</f>
        <v>466790</v>
      </c>
    </row>
    <row r="28" spans="2:6" ht="10.5" customHeight="1">
      <c r="B28" s="164"/>
      <c r="C28" s="164"/>
      <c r="D28" s="164"/>
      <c r="E28" s="164"/>
      <c r="F28" s="169"/>
    </row>
    <row r="29" spans="2:6">
      <c r="B29" s="151" t="s">
        <v>1537</v>
      </c>
      <c r="C29" s="152" t="s">
        <v>1538</v>
      </c>
      <c r="D29" s="153"/>
      <c r="E29" s="154"/>
      <c r="F29" s="153"/>
    </row>
    <row r="30" spans="2:6">
      <c r="B30" s="155" t="s">
        <v>1529</v>
      </c>
      <c r="C30" s="155" t="s">
        <v>1530</v>
      </c>
      <c r="D30" s="155" t="s">
        <v>9</v>
      </c>
      <c r="E30" s="156" t="s">
        <v>1531</v>
      </c>
      <c r="F30" s="155" t="s">
        <v>11</v>
      </c>
    </row>
    <row r="31" spans="2:6" ht="15">
      <c r="B31" s="157" t="s">
        <v>1539</v>
      </c>
      <c r="C31" s="158" t="s">
        <v>251</v>
      </c>
      <c r="D31" s="170">
        <v>420</v>
      </c>
      <c r="E31" s="159">
        <f>D6</f>
        <v>750</v>
      </c>
      <c r="F31" s="160">
        <f>+ROUND(E31*D31,0)</f>
        <v>315000</v>
      </c>
    </row>
    <row r="32" spans="2:6" ht="15">
      <c r="B32" s="157" t="s">
        <v>1540</v>
      </c>
      <c r="C32" s="158" t="s">
        <v>1523</v>
      </c>
      <c r="D32" s="158">
        <v>0.67</v>
      </c>
      <c r="E32" s="159">
        <f>D8</f>
        <v>90500</v>
      </c>
      <c r="F32" s="160">
        <f>+ROUND(E32*D32,0)</f>
        <v>60635</v>
      </c>
    </row>
    <row r="33" spans="2:6" ht="15">
      <c r="B33" s="157" t="s">
        <v>1541</v>
      </c>
      <c r="C33" s="158" t="s">
        <v>1523</v>
      </c>
      <c r="D33" s="158">
        <v>0.67</v>
      </c>
      <c r="E33" s="159">
        <f>D9</f>
        <v>155000</v>
      </c>
      <c r="F33" s="160">
        <f>+ROUND(E33*D33,0)</f>
        <v>103850</v>
      </c>
    </row>
    <row r="34" spans="2:6" ht="15">
      <c r="B34" s="157" t="s">
        <v>1542</v>
      </c>
      <c r="C34" s="162" t="s">
        <v>590</v>
      </c>
      <c r="D34" s="158">
        <v>260</v>
      </c>
      <c r="E34" s="159">
        <f>+D10</f>
        <v>50</v>
      </c>
      <c r="F34" s="160">
        <f>+ROUND(E34*D34,0)</f>
        <v>13000</v>
      </c>
    </row>
    <row r="35" spans="2:6" ht="15">
      <c r="B35" s="461" t="s">
        <v>1534</v>
      </c>
      <c r="C35" s="461"/>
      <c r="D35" s="461"/>
      <c r="E35" s="461"/>
      <c r="F35" s="163">
        <f>SUM(F31:F34)</f>
        <v>492485</v>
      </c>
    </row>
    <row r="36" spans="2:6" ht="10.5" customHeight="1">
      <c r="B36" s="164"/>
      <c r="C36" s="164"/>
      <c r="D36" s="164"/>
      <c r="E36" s="165"/>
      <c r="F36" s="171"/>
    </row>
    <row r="37" spans="2:6">
      <c r="B37" s="151" t="s">
        <v>1543</v>
      </c>
      <c r="C37" s="152" t="s">
        <v>1544</v>
      </c>
      <c r="D37" s="153"/>
      <c r="E37" s="154"/>
      <c r="F37" s="153"/>
    </row>
    <row r="38" spans="2:6">
      <c r="B38" s="155" t="s">
        <v>1529</v>
      </c>
      <c r="C38" s="155" t="s">
        <v>1530</v>
      </c>
      <c r="D38" s="155" t="s">
        <v>9</v>
      </c>
      <c r="E38" s="156" t="s">
        <v>1531</v>
      </c>
      <c r="F38" s="155" t="s">
        <v>11</v>
      </c>
    </row>
    <row r="39" spans="2:6" ht="15">
      <c r="B39" s="157" t="s">
        <v>1539</v>
      </c>
      <c r="C39" s="158" t="s">
        <v>251</v>
      </c>
      <c r="D39" s="170">
        <v>380</v>
      </c>
      <c r="E39" s="159">
        <f>+D6</f>
        <v>750</v>
      </c>
      <c r="F39" s="160">
        <f>+ROUND(E39*D39,0)</f>
        <v>285000</v>
      </c>
    </row>
    <row r="40" spans="2:6" ht="15">
      <c r="B40" s="157" t="s">
        <v>1540</v>
      </c>
      <c r="C40" s="158" t="s">
        <v>1523</v>
      </c>
      <c r="D40" s="158">
        <v>0.6</v>
      </c>
      <c r="E40" s="159">
        <f>+D8</f>
        <v>90500</v>
      </c>
      <c r="F40" s="160">
        <f>+ROUND(E40*D40,0)</f>
        <v>54300</v>
      </c>
    </row>
    <row r="41" spans="2:6" ht="15">
      <c r="B41" s="157" t="s">
        <v>1541</v>
      </c>
      <c r="C41" s="158" t="s">
        <v>1523</v>
      </c>
      <c r="D41" s="158">
        <v>0.76</v>
      </c>
      <c r="E41" s="159">
        <f>+D9</f>
        <v>155000</v>
      </c>
      <c r="F41" s="160">
        <f>+ROUND(E41*D41,0)</f>
        <v>117800</v>
      </c>
    </row>
    <row r="42" spans="2:6" ht="15">
      <c r="B42" s="157" t="s">
        <v>1542</v>
      </c>
      <c r="C42" s="162" t="s">
        <v>590</v>
      </c>
      <c r="D42" s="158">
        <v>250</v>
      </c>
      <c r="E42" s="159">
        <f>+D10</f>
        <v>50</v>
      </c>
      <c r="F42" s="160">
        <f>+ROUND(E42*D42,0)</f>
        <v>12500</v>
      </c>
    </row>
    <row r="43" spans="2:6" ht="15">
      <c r="B43" s="461" t="s">
        <v>1534</v>
      </c>
      <c r="C43" s="461"/>
      <c r="D43" s="461"/>
      <c r="E43" s="461"/>
      <c r="F43" s="163">
        <f>SUM(F39:F42)</f>
        <v>469600</v>
      </c>
    </row>
    <row r="44" spans="2:6" ht="15">
      <c r="B44" s="164"/>
      <c r="C44" s="164"/>
      <c r="D44" s="164"/>
      <c r="E44" s="164"/>
      <c r="F44" s="169"/>
    </row>
    <row r="45" spans="2:6" ht="15">
      <c r="B45" s="164"/>
      <c r="C45" s="164"/>
      <c r="D45" s="164"/>
      <c r="E45" s="164"/>
      <c r="F45" s="169"/>
    </row>
    <row r="46" spans="2:6" ht="15">
      <c r="B46" s="164"/>
      <c r="C46" s="164"/>
      <c r="D46" s="164"/>
      <c r="E46" s="164"/>
      <c r="F46" s="169"/>
    </row>
    <row r="47" spans="2:6" ht="15">
      <c r="B47" s="164"/>
      <c r="C47" s="164"/>
      <c r="D47" s="164"/>
      <c r="E47" s="164"/>
      <c r="F47" s="169"/>
    </row>
    <row r="48" spans="2:6" ht="15">
      <c r="B48" s="164"/>
      <c r="C48" s="164"/>
      <c r="D48" s="164"/>
      <c r="E48" s="164"/>
      <c r="F48" s="169"/>
    </row>
    <row r="49" spans="2:6" ht="15">
      <c r="B49" s="164"/>
      <c r="C49" s="164"/>
      <c r="D49" s="164"/>
      <c r="E49" s="165"/>
      <c r="F49" s="171"/>
    </row>
    <row r="50" spans="2:6">
      <c r="B50" s="151" t="s">
        <v>1545</v>
      </c>
      <c r="C50" s="152" t="s">
        <v>1546</v>
      </c>
      <c r="D50" s="153"/>
      <c r="E50" s="154"/>
      <c r="F50" s="153"/>
    </row>
    <row r="51" spans="2:6">
      <c r="B51" s="155" t="s">
        <v>1529</v>
      </c>
      <c r="C51" s="155" t="s">
        <v>1530</v>
      </c>
      <c r="D51" s="155" t="s">
        <v>9</v>
      </c>
      <c r="E51" s="156" t="s">
        <v>1531</v>
      </c>
      <c r="F51" s="155" t="s">
        <v>11</v>
      </c>
    </row>
    <row r="52" spans="2:6" ht="15">
      <c r="B52" s="157" t="s">
        <v>1539</v>
      </c>
      <c r="C52" s="158" t="s">
        <v>251</v>
      </c>
      <c r="D52" s="158">
        <v>350</v>
      </c>
      <c r="E52" s="159">
        <f>+D6</f>
        <v>750</v>
      </c>
      <c r="F52" s="160">
        <f>+ROUND(E52*D52,0)</f>
        <v>262500</v>
      </c>
    </row>
    <row r="53" spans="2:6" ht="15">
      <c r="B53" s="157" t="s">
        <v>1540</v>
      </c>
      <c r="C53" s="158" t="s">
        <v>1523</v>
      </c>
      <c r="D53" s="158">
        <v>0.56000000000000005</v>
      </c>
      <c r="E53" s="159">
        <f>+D8</f>
        <v>90500</v>
      </c>
      <c r="F53" s="160">
        <f>+ROUND(E53*D53,0)</f>
        <v>50680</v>
      </c>
    </row>
    <row r="54" spans="2:6" ht="15">
      <c r="B54" s="157" t="s">
        <v>1541</v>
      </c>
      <c r="C54" s="158" t="s">
        <v>1523</v>
      </c>
      <c r="D54" s="158">
        <v>0.84</v>
      </c>
      <c r="E54" s="159">
        <f>+D9</f>
        <v>155000</v>
      </c>
      <c r="F54" s="160">
        <f>+ROUND(E54*D54,0)</f>
        <v>130200</v>
      </c>
    </row>
    <row r="55" spans="2:6" ht="15">
      <c r="B55" s="157" t="s">
        <v>1542</v>
      </c>
      <c r="C55" s="162" t="s">
        <v>590</v>
      </c>
      <c r="D55" s="158">
        <v>180</v>
      </c>
      <c r="E55" s="159">
        <f>+D10</f>
        <v>50</v>
      </c>
      <c r="F55" s="160">
        <f>+ROUND(E55*D55,0)</f>
        <v>9000</v>
      </c>
    </row>
    <row r="56" spans="2:6" ht="15">
      <c r="B56" s="461" t="s">
        <v>1534</v>
      </c>
      <c r="C56" s="461"/>
      <c r="D56" s="461"/>
      <c r="E56" s="461"/>
      <c r="F56" s="163">
        <f>SUM(F52:F55)</f>
        <v>452380</v>
      </c>
    </row>
    <row r="57" spans="2:6" ht="9" customHeight="1">
      <c r="C57" s="164"/>
      <c r="E57" s="165"/>
    </row>
    <row r="58" spans="2:6">
      <c r="B58" s="151" t="s">
        <v>1547</v>
      </c>
      <c r="C58" s="152" t="s">
        <v>1548</v>
      </c>
      <c r="D58" s="153"/>
      <c r="E58" s="154"/>
      <c r="F58" s="153"/>
    </row>
    <row r="59" spans="2:6">
      <c r="B59" s="155" t="s">
        <v>1529</v>
      </c>
      <c r="C59" s="155" t="s">
        <v>1530</v>
      </c>
      <c r="D59" s="155" t="s">
        <v>9</v>
      </c>
      <c r="E59" s="156" t="s">
        <v>1531</v>
      </c>
      <c r="F59" s="155" t="s">
        <v>11</v>
      </c>
    </row>
    <row r="60" spans="2:6" ht="15">
      <c r="B60" s="157" t="s">
        <v>1539</v>
      </c>
      <c r="C60" s="158" t="s">
        <v>251</v>
      </c>
      <c r="D60" s="158">
        <v>260</v>
      </c>
      <c r="E60" s="159">
        <f>+D6</f>
        <v>750</v>
      </c>
      <c r="F60" s="160">
        <f>+ROUND(E60*D60,0)</f>
        <v>195000</v>
      </c>
    </row>
    <row r="61" spans="2:6" ht="15">
      <c r="B61" s="157" t="s">
        <v>1540</v>
      </c>
      <c r="C61" s="158" t="s">
        <v>1523</v>
      </c>
      <c r="D61" s="158">
        <v>0.52</v>
      </c>
      <c r="E61" s="159">
        <f>+D8</f>
        <v>90500</v>
      </c>
      <c r="F61" s="160">
        <f>+ROUND(E61*D61,0)</f>
        <v>47060</v>
      </c>
    </row>
    <row r="62" spans="2:6" ht="15">
      <c r="B62" s="157" t="s">
        <v>1541</v>
      </c>
      <c r="C62" s="158" t="s">
        <v>1523</v>
      </c>
      <c r="D62" s="158">
        <v>0.94</v>
      </c>
      <c r="E62" s="159">
        <f>+D9</f>
        <v>155000</v>
      </c>
      <c r="F62" s="160">
        <f>+ROUND(E62*D62,0)</f>
        <v>145700</v>
      </c>
    </row>
    <row r="63" spans="2:6" ht="15">
      <c r="B63" s="157" t="s">
        <v>1542</v>
      </c>
      <c r="C63" s="162" t="s">
        <v>590</v>
      </c>
      <c r="D63" s="158">
        <v>170</v>
      </c>
      <c r="E63" s="159">
        <f>+D10</f>
        <v>50</v>
      </c>
      <c r="F63" s="160">
        <f>+ROUND(E63*D63,0)</f>
        <v>8500</v>
      </c>
    </row>
    <row r="64" spans="2:6" ht="15">
      <c r="B64" s="461" t="s">
        <v>1534</v>
      </c>
      <c r="C64" s="461"/>
      <c r="D64" s="461"/>
      <c r="E64" s="461"/>
      <c r="F64" s="163">
        <f>SUM(F60:F63)</f>
        <v>396260</v>
      </c>
    </row>
    <row r="65" spans="2:6" ht="9" customHeight="1">
      <c r="C65" s="164"/>
      <c r="E65" s="165"/>
    </row>
    <row r="66" spans="2:6">
      <c r="B66" s="151" t="s">
        <v>1549</v>
      </c>
      <c r="C66" s="152" t="s">
        <v>1550</v>
      </c>
      <c r="D66" s="153"/>
      <c r="E66" s="154"/>
      <c r="F66" s="153"/>
    </row>
    <row r="67" spans="2:6">
      <c r="B67" s="155" t="s">
        <v>1529</v>
      </c>
      <c r="C67" s="155" t="s">
        <v>1530</v>
      </c>
      <c r="D67" s="155" t="s">
        <v>9</v>
      </c>
      <c r="E67" s="156" t="s">
        <v>1531</v>
      </c>
      <c r="F67" s="155" t="s">
        <v>11</v>
      </c>
    </row>
    <row r="68" spans="2:6" ht="15">
      <c r="B68" s="157" t="s">
        <v>1539</v>
      </c>
      <c r="C68" s="158" t="s">
        <v>251</v>
      </c>
      <c r="D68" s="158">
        <v>230</v>
      </c>
      <c r="E68" s="159">
        <f>+D6</f>
        <v>750</v>
      </c>
      <c r="F68" s="160">
        <f>+ROUND(E68*D68,0)</f>
        <v>172500</v>
      </c>
    </row>
    <row r="69" spans="2:6" ht="15">
      <c r="B69" s="157" t="s">
        <v>1540</v>
      </c>
      <c r="C69" s="158" t="s">
        <v>1523</v>
      </c>
      <c r="D69" s="158">
        <v>0.55000000000000004</v>
      </c>
      <c r="E69" s="159">
        <f>+D8</f>
        <v>90500</v>
      </c>
      <c r="F69" s="160">
        <f>+ROUND(E69*D69,0)</f>
        <v>49775</v>
      </c>
    </row>
    <row r="70" spans="2:6" ht="15">
      <c r="B70" s="157" t="s">
        <v>1541</v>
      </c>
      <c r="C70" s="158" t="s">
        <v>1523</v>
      </c>
      <c r="D70" s="158">
        <v>0.92</v>
      </c>
      <c r="E70" s="159">
        <f>+D9</f>
        <v>155000</v>
      </c>
      <c r="F70" s="160">
        <f>+ROUND(E70*D70,0)</f>
        <v>142600</v>
      </c>
    </row>
    <row r="71" spans="2:6" ht="15">
      <c r="B71" s="157" t="s">
        <v>1542</v>
      </c>
      <c r="C71" s="162" t="s">
        <v>590</v>
      </c>
      <c r="D71" s="158">
        <v>170</v>
      </c>
      <c r="E71" s="159">
        <f>+D10</f>
        <v>50</v>
      </c>
      <c r="F71" s="160">
        <f>+ROUND(E71*D71,0)</f>
        <v>8500</v>
      </c>
    </row>
    <row r="72" spans="2:6" ht="15">
      <c r="B72" s="461" t="s">
        <v>1534</v>
      </c>
      <c r="C72" s="461"/>
      <c r="D72" s="461"/>
      <c r="E72" s="461"/>
      <c r="F72" s="163">
        <f>SUM(F68:F71)</f>
        <v>373375</v>
      </c>
    </row>
    <row r="73" spans="2:6" ht="10.5" customHeight="1">
      <c r="C73" s="164"/>
      <c r="E73" s="165"/>
    </row>
    <row r="74" spans="2:6">
      <c r="B74" s="172" t="s">
        <v>1551</v>
      </c>
      <c r="C74" s="173" t="s">
        <v>1544</v>
      </c>
      <c r="D74" s="153"/>
      <c r="E74" s="154"/>
      <c r="F74" s="153"/>
    </row>
    <row r="75" spans="2:6">
      <c r="B75" s="155" t="s">
        <v>1529</v>
      </c>
      <c r="C75" s="155" t="s">
        <v>1530</v>
      </c>
      <c r="D75" s="155" t="s">
        <v>9</v>
      </c>
      <c r="E75" s="156" t="s">
        <v>1531</v>
      </c>
      <c r="F75" s="155" t="s">
        <v>11</v>
      </c>
    </row>
    <row r="76" spans="2:6" ht="15">
      <c r="B76" s="157" t="s">
        <v>1539</v>
      </c>
      <c r="C76" s="158" t="s">
        <v>251</v>
      </c>
      <c r="D76" s="170">
        <v>380</v>
      </c>
      <c r="E76" s="159">
        <f>+D6</f>
        <v>750</v>
      </c>
      <c r="F76" s="160">
        <f>+ROUND(E76*D76,0)</f>
        <v>285000</v>
      </c>
    </row>
    <row r="77" spans="2:6" ht="15">
      <c r="B77" s="157" t="s">
        <v>1540</v>
      </c>
      <c r="C77" s="158" t="s">
        <v>1523</v>
      </c>
      <c r="D77" s="158">
        <v>0.6</v>
      </c>
      <c r="E77" s="159">
        <f>+D8</f>
        <v>90500</v>
      </c>
      <c r="F77" s="160">
        <f>+ROUND(E77*D77,0)</f>
        <v>54300</v>
      </c>
    </row>
    <row r="78" spans="2:6" ht="15">
      <c r="B78" s="157" t="s">
        <v>1541</v>
      </c>
      <c r="C78" s="158" t="s">
        <v>1523</v>
      </c>
      <c r="D78" s="158">
        <v>0.76</v>
      </c>
      <c r="E78" s="159">
        <f>+D9</f>
        <v>155000</v>
      </c>
      <c r="F78" s="160">
        <f>+ROUND(E78*D78,0)</f>
        <v>117800</v>
      </c>
    </row>
    <row r="79" spans="2:6" ht="15">
      <c r="B79" s="157" t="s">
        <v>1542</v>
      </c>
      <c r="C79" s="162" t="s">
        <v>590</v>
      </c>
      <c r="D79" s="158">
        <v>250</v>
      </c>
      <c r="E79" s="159">
        <f>+D10</f>
        <v>50</v>
      </c>
      <c r="F79" s="160">
        <f>+ROUND(E79*D79,0)</f>
        <v>12500</v>
      </c>
    </row>
    <row r="80" spans="2:6" ht="18" customHeight="1">
      <c r="B80" s="166" t="s">
        <v>1526</v>
      </c>
      <c r="C80" s="167" t="s">
        <v>251</v>
      </c>
      <c r="D80" s="167">
        <v>1.9</v>
      </c>
      <c r="E80" s="159">
        <f>+D11</f>
        <v>29330</v>
      </c>
      <c r="F80" s="160">
        <f>+ROUND(E80*D80,0)</f>
        <v>55727</v>
      </c>
    </row>
    <row r="81" spans="2:6" ht="15">
      <c r="B81" s="461" t="s">
        <v>1534</v>
      </c>
      <c r="C81" s="461"/>
      <c r="D81" s="461"/>
      <c r="E81" s="461"/>
      <c r="F81" s="163">
        <f>SUM(F76:F80)</f>
        <v>525327</v>
      </c>
    </row>
    <row r="82" spans="2:6" ht="9" customHeight="1"/>
    <row r="83" spans="2:6">
      <c r="B83" s="172" t="s">
        <v>1552</v>
      </c>
      <c r="C83" s="152" t="s">
        <v>1538</v>
      </c>
      <c r="D83" s="153"/>
      <c r="E83" s="154"/>
      <c r="F83" s="153"/>
    </row>
    <row r="84" spans="2:6">
      <c r="B84" s="155" t="s">
        <v>1529</v>
      </c>
      <c r="C84" s="155" t="s">
        <v>1530</v>
      </c>
      <c r="D84" s="155" t="s">
        <v>9</v>
      </c>
      <c r="E84" s="156" t="s">
        <v>1531</v>
      </c>
      <c r="F84" s="155" t="s">
        <v>11</v>
      </c>
    </row>
    <row r="85" spans="2:6" ht="15">
      <c r="B85" s="157" t="s">
        <v>1539</v>
      </c>
      <c r="C85" s="158" t="s">
        <v>251</v>
      </c>
      <c r="D85" s="170">
        <v>420</v>
      </c>
      <c r="E85" s="159">
        <f>+D6</f>
        <v>750</v>
      </c>
      <c r="F85" s="160">
        <f>+ROUND(E85*D85,0)</f>
        <v>315000</v>
      </c>
    </row>
    <row r="86" spans="2:6" ht="15">
      <c r="B86" s="157" t="s">
        <v>1540</v>
      </c>
      <c r="C86" s="158" t="s">
        <v>1523</v>
      </c>
      <c r="D86" s="158">
        <v>0.67</v>
      </c>
      <c r="E86" s="159">
        <f>+D8</f>
        <v>90500</v>
      </c>
      <c r="F86" s="160">
        <f>+ROUND(E86*D86,0)</f>
        <v>60635</v>
      </c>
    </row>
    <row r="87" spans="2:6" ht="15">
      <c r="B87" s="157" t="s">
        <v>1541</v>
      </c>
      <c r="C87" s="158" t="s">
        <v>1523</v>
      </c>
      <c r="D87" s="158">
        <v>0.67</v>
      </c>
      <c r="E87" s="159">
        <f>+D9</f>
        <v>155000</v>
      </c>
      <c r="F87" s="160">
        <f>+ROUND(E87*D87,0)</f>
        <v>103850</v>
      </c>
    </row>
    <row r="88" spans="2:6" ht="15">
      <c r="B88" s="157" t="s">
        <v>1542</v>
      </c>
      <c r="C88" s="162" t="s">
        <v>590</v>
      </c>
      <c r="D88" s="158">
        <v>260</v>
      </c>
      <c r="E88" s="159">
        <f>+D10</f>
        <v>50</v>
      </c>
      <c r="F88" s="160">
        <f>+ROUND(E88*D88,0)</f>
        <v>13000</v>
      </c>
    </row>
    <row r="89" spans="2:6" ht="13.5" customHeight="1">
      <c r="B89" s="166" t="s">
        <v>1526</v>
      </c>
      <c r="C89" s="167" t="s">
        <v>251</v>
      </c>
      <c r="D89" s="167">
        <v>2.15</v>
      </c>
      <c r="E89" s="159">
        <f>+D11</f>
        <v>29330</v>
      </c>
      <c r="F89" s="160">
        <f>+ROUND(E89*D89,0)</f>
        <v>63060</v>
      </c>
    </row>
    <row r="90" spans="2:6" ht="15">
      <c r="B90" s="461" t="s">
        <v>1534</v>
      </c>
      <c r="C90" s="461"/>
      <c r="D90" s="461"/>
      <c r="E90" s="461"/>
      <c r="F90" s="163">
        <f>SUM(F85:F89)</f>
        <v>555545</v>
      </c>
    </row>
  </sheetData>
  <mergeCells count="12">
    <mergeCell ref="B90:E90"/>
    <mergeCell ref="E2:F3"/>
    <mergeCell ref="B43:E43"/>
    <mergeCell ref="B56:E56"/>
    <mergeCell ref="B64:E64"/>
    <mergeCell ref="B72:E72"/>
    <mergeCell ref="B81:E81"/>
    <mergeCell ref="B2:D2"/>
    <mergeCell ref="B3:D3"/>
    <mergeCell ref="B19:E19"/>
    <mergeCell ref="B27:E27"/>
    <mergeCell ref="B35:E35"/>
  </mergeCells>
  <pageMargins left="0.90551181102362199" right="0.196850393700787" top="0.39370078740157499" bottom="0.86614173228346403" header="0.39370078740157499" footer="0.70866141732283505"/>
  <pageSetup orientation="portrait"/>
  <headerFooter>
    <oddHeader>&amp;R&amp;A</oddHeader>
    <oddFooter>&amp;L__________________________________
ING. OTALVAROBARRETO MELLAO
MP: 1320274950 BLV&amp;R
&amp;P de 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47">
    <tabColor rgb="FF92D050"/>
    <pageSetUpPr fitToPage="1"/>
  </sheetPr>
  <dimension ref="A1:O63"/>
  <sheetViews>
    <sheetView topLeftCell="A63" zoomScale="90" zoomScaleNormal="90" workbookViewId="0">
      <selection activeCell="L13" sqref="L13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7.7109375" style="74" customWidth="1"/>
    <col min="9" max="9" width="13.7109375" style="74" customWidth="1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6384" width="11.5703125" style="74"/>
  </cols>
  <sheetData>
    <row r="1" spans="1:14" ht="13.9" hidden="1" customHeight="1">
      <c r="A1" s="75"/>
      <c r="B1" s="75"/>
      <c r="C1" s="75"/>
      <c r="D1" s="75"/>
      <c r="E1" s="75"/>
      <c r="F1" s="75"/>
      <c r="G1" s="76"/>
      <c r="H1" s="76"/>
    </row>
    <row r="2" spans="1:14" ht="15.75" customHeight="1">
      <c r="A2" s="75"/>
      <c r="B2" s="466" t="s">
        <v>1553</v>
      </c>
      <c r="C2" s="467"/>
      <c r="D2" s="467"/>
      <c r="E2" s="467"/>
      <c r="F2" s="467"/>
      <c r="G2" s="467"/>
      <c r="H2" s="468"/>
    </row>
    <row r="3" spans="1:14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70"/>
      <c r="H3" s="471"/>
    </row>
    <row r="4" spans="1:14" ht="9.75" customHeight="1">
      <c r="A4" s="75"/>
      <c r="B4" s="77"/>
      <c r="C4" s="77"/>
      <c r="D4" s="77"/>
      <c r="E4" s="77"/>
      <c r="F4" s="78"/>
      <c r="G4" s="78"/>
      <c r="H4" s="78"/>
    </row>
    <row r="5" spans="1:14" ht="15">
      <c r="A5" s="79"/>
      <c r="B5" s="472" t="s">
        <v>1554</v>
      </c>
      <c r="C5" s="473"/>
      <c r="D5" s="474" t="s">
        <v>14</v>
      </c>
      <c r="E5" s="474"/>
      <c r="F5" s="474"/>
      <c r="G5" s="474"/>
      <c r="H5" s="80" t="s">
        <v>1555</v>
      </c>
      <c r="J5" s="81"/>
      <c r="K5" s="81"/>
      <c r="L5" s="81"/>
    </row>
    <row r="6" spans="1:14" ht="24" customHeight="1">
      <c r="A6" s="79"/>
      <c r="B6" s="472" t="s">
        <v>1556</v>
      </c>
      <c r="C6" s="473"/>
      <c r="D6" s="475" t="s">
        <v>15</v>
      </c>
      <c r="E6" s="475"/>
      <c r="F6" s="475"/>
      <c r="G6" s="475"/>
      <c r="H6" s="82" t="e">
        <f>VLOOKUP(K6,'PRESUPUESTO '!B12:K26,6)</f>
        <v>#N/A</v>
      </c>
      <c r="J6" s="81"/>
      <c r="K6" s="81"/>
      <c r="L6" s="81"/>
    </row>
    <row r="7" spans="1:14" ht="9.75" customHeight="1">
      <c r="A7" s="75"/>
      <c r="B7" s="77"/>
      <c r="C7" s="77"/>
      <c r="D7" s="77"/>
      <c r="E7" s="77"/>
      <c r="F7" s="78"/>
      <c r="G7" s="78"/>
      <c r="H7" s="78"/>
    </row>
    <row r="8" spans="1:14" ht="3.6" customHeight="1">
      <c r="A8" s="79"/>
      <c r="B8" s="83"/>
      <c r="C8" s="83"/>
      <c r="D8" s="83"/>
      <c r="E8" s="84"/>
      <c r="F8" s="85"/>
      <c r="G8" s="86"/>
      <c r="H8" s="86"/>
    </row>
    <row r="9" spans="1:14" ht="15">
      <c r="A9" s="79"/>
      <c r="B9" s="476" t="s">
        <v>1557</v>
      </c>
      <c r="C9" s="476"/>
      <c r="D9" s="476"/>
      <c r="E9" s="476"/>
      <c r="F9" s="476"/>
      <c r="G9" s="476"/>
      <c r="H9" s="476"/>
      <c r="I9" s="87"/>
      <c r="J9" s="477"/>
      <c r="K9" s="477"/>
      <c r="L9" s="477"/>
      <c r="M9" s="477"/>
      <c r="N9" s="477"/>
    </row>
    <row r="10" spans="1:14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/>
    </row>
    <row r="11" spans="1:14" ht="15">
      <c r="A11" s="79"/>
      <c r="B11" s="91" t="str">
        <f>IF(A11=0,"",VLOOKUP(A11,'EQUIPOS 2026'!$A$6:$E$153,2))</f>
        <v/>
      </c>
      <c r="C11" s="480" t="s">
        <v>1563</v>
      </c>
      <c r="D11" s="481"/>
      <c r="E11" s="102"/>
      <c r="F11" s="103">
        <v>250000</v>
      </c>
      <c r="G11" s="94">
        <v>5.6762775595141098E-2</v>
      </c>
      <c r="H11" s="109">
        <f>F11/G11</f>
        <v>4404294.8460293403</v>
      </c>
    </row>
    <row r="12" spans="1:14" ht="15">
      <c r="A12" s="128">
        <v>147</v>
      </c>
      <c r="B12" s="91"/>
      <c r="C12" s="482" t="s">
        <v>1564</v>
      </c>
      <c r="D12" s="483"/>
      <c r="E12" s="96"/>
      <c r="F12" s="97">
        <v>90000</v>
      </c>
      <c r="G12" s="138">
        <f>G11</f>
        <v>5.6762775595141098E-2</v>
      </c>
      <c r="H12" s="109">
        <f t="shared" ref="H12:H14" si="0">F12/G12</f>
        <v>1585546.14457056</v>
      </c>
    </row>
    <row r="13" spans="1:14" ht="15">
      <c r="A13" s="128">
        <v>148</v>
      </c>
      <c r="B13" s="91"/>
      <c r="C13" s="482" t="s">
        <v>1565</v>
      </c>
      <c r="D13" s="483"/>
      <c r="E13" s="96"/>
      <c r="F13" s="97">
        <v>250000</v>
      </c>
      <c r="G13" s="138">
        <v>3.3000000000000002E-2</v>
      </c>
      <c r="H13" s="109">
        <f t="shared" si="0"/>
        <v>7575757.5757575799</v>
      </c>
    </row>
    <row r="14" spans="1:14" ht="25.5" customHeight="1">
      <c r="A14" s="79"/>
      <c r="B14" s="91"/>
      <c r="C14" s="482" t="s">
        <v>1566</v>
      </c>
      <c r="D14" s="483"/>
      <c r="E14" s="96"/>
      <c r="F14" s="97">
        <v>60000</v>
      </c>
      <c r="G14" s="94">
        <f>G13</f>
        <v>3.3000000000000002E-2</v>
      </c>
      <c r="H14" s="109">
        <f t="shared" si="0"/>
        <v>1818181.81818182</v>
      </c>
    </row>
    <row r="15" spans="1:14" ht="15">
      <c r="A15" s="79"/>
      <c r="B15" s="91" t="str">
        <f>IF(A15=0,"",VLOOKUP(A15,'EQUIPOS 2026'!$A$6:$E$153,2))</f>
        <v/>
      </c>
      <c r="C15" s="482"/>
      <c r="D15" s="483"/>
      <c r="E15" s="96"/>
      <c r="F15" s="97"/>
      <c r="G15" s="94"/>
      <c r="H15" s="109"/>
    </row>
    <row r="16" spans="1:14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/>
      <c r="G16" s="94"/>
      <c r="H16" s="109"/>
    </row>
    <row r="17" spans="1:14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/>
      <c r="G17" s="94"/>
      <c r="H17" s="109"/>
    </row>
    <row r="18" spans="1:14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/>
      <c r="G18" s="94"/>
      <c r="H18" s="109"/>
    </row>
    <row r="19" spans="1:14" ht="15">
      <c r="A19" s="79"/>
      <c r="B19" s="484" t="s">
        <v>1567</v>
      </c>
      <c r="C19" s="484"/>
      <c r="D19" s="484"/>
      <c r="E19" s="484"/>
      <c r="F19" s="484"/>
      <c r="G19" s="484"/>
      <c r="H19" s="139">
        <f>SUM(H11:H18)</f>
        <v>15383780.384539301</v>
      </c>
    </row>
    <row r="20" spans="1:14" ht="9" customHeight="1">
      <c r="A20" s="79"/>
      <c r="B20" s="99"/>
      <c r="C20" s="99"/>
      <c r="D20" s="99"/>
      <c r="E20" s="99"/>
      <c r="F20" s="100"/>
      <c r="G20" s="100"/>
      <c r="H20" s="101"/>
    </row>
    <row r="21" spans="1:14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</row>
    <row r="22" spans="1:14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4" ht="15">
      <c r="A23" s="79">
        <v>296</v>
      </c>
      <c r="B23" s="91"/>
      <c r="C23" s="480"/>
      <c r="D23" s="481"/>
      <c r="E23" s="102"/>
      <c r="F23" s="103"/>
      <c r="G23" s="140"/>
      <c r="H23" s="109">
        <f t="shared" ref="H23" si="1">+ROUND(G23*F23,3)</f>
        <v>0</v>
      </c>
    </row>
    <row r="24" spans="1:14" ht="15">
      <c r="A24" s="79">
        <v>77</v>
      </c>
      <c r="B24" s="91"/>
      <c r="C24" s="480"/>
      <c r="D24" s="481"/>
      <c r="E24" s="102"/>
      <c r="F24" s="103"/>
      <c r="G24" s="140"/>
      <c r="H24" s="109">
        <f t="shared" ref="H24:H31" si="2">+ROUND(G24*F24,3)</f>
        <v>0</v>
      </c>
    </row>
    <row r="25" spans="1:14" ht="15">
      <c r="A25" s="79">
        <v>291</v>
      </c>
      <c r="B25" s="91"/>
      <c r="C25" s="480"/>
      <c r="D25" s="481"/>
      <c r="E25" s="102"/>
      <c r="F25" s="103"/>
      <c r="G25" s="140"/>
      <c r="H25" s="109">
        <f t="shared" si="2"/>
        <v>0</v>
      </c>
      <c r="I25" s="87"/>
      <c r="J25" s="477"/>
      <c r="K25" s="477"/>
      <c r="L25" s="477"/>
      <c r="M25" s="477"/>
      <c r="N25" s="477"/>
    </row>
    <row r="26" spans="1:14" ht="15">
      <c r="A26" s="79">
        <v>288</v>
      </c>
      <c r="B26" s="91"/>
      <c r="C26" s="480"/>
      <c r="D26" s="481"/>
      <c r="E26" s="102"/>
      <c r="F26" s="103"/>
      <c r="G26" s="140"/>
      <c r="H26" s="109">
        <f t="shared" si="2"/>
        <v>0</v>
      </c>
      <c r="I26" s="90"/>
    </row>
    <row r="27" spans="1:14" ht="15" hidden="1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/>
      <c r="F27" s="103"/>
      <c r="G27" s="94"/>
      <c r="H27" s="109">
        <f t="shared" si="2"/>
        <v>0</v>
      </c>
    </row>
    <row r="28" spans="1:14" ht="15" hidden="1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/>
      <c r="G28" s="94"/>
      <c r="H28" s="109">
        <f t="shared" ref="H28:H29" si="3">+ROUND(G28*F28,3)</f>
        <v>0</v>
      </c>
      <c r="I28" s="90"/>
    </row>
    <row r="29" spans="1:14" ht="15" hidden="1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/>
      <c r="G29" s="94"/>
      <c r="H29" s="109">
        <f t="shared" si="3"/>
        <v>0</v>
      </c>
    </row>
    <row r="30" spans="1:14" ht="15" hidden="1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/>
      <c r="G30" s="94"/>
      <c r="H30" s="109">
        <f t="shared" si="2"/>
        <v>0</v>
      </c>
    </row>
    <row r="31" spans="1:14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/>
      <c r="G31" s="104"/>
      <c r="H31" s="109">
        <f t="shared" si="2"/>
        <v>0</v>
      </c>
    </row>
    <row r="32" spans="1:14" ht="15">
      <c r="A32" s="79"/>
      <c r="B32" s="484" t="s">
        <v>1569</v>
      </c>
      <c r="C32" s="484"/>
      <c r="D32" s="484"/>
      <c r="E32" s="484"/>
      <c r="F32" s="484"/>
      <c r="G32" s="484"/>
      <c r="H32" s="139">
        <f>SUM(H23:H31)</f>
        <v>0</v>
      </c>
    </row>
    <row r="33" spans="1:14" ht="10.5" customHeight="1">
      <c r="A33" s="79"/>
      <c r="B33" s="100"/>
      <c r="C33" s="100"/>
      <c r="D33" s="100"/>
      <c r="E33" s="100"/>
      <c r="F33" s="100"/>
      <c r="G33" s="100"/>
      <c r="H33" s="101"/>
    </row>
    <row r="34" spans="1:14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4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I35" s="87"/>
      <c r="J35" s="477"/>
      <c r="K35" s="477"/>
      <c r="L35" s="477"/>
      <c r="M35" s="477"/>
      <c r="N35" s="477"/>
    </row>
    <row r="36" spans="1:14" ht="15">
      <c r="A36" s="79"/>
      <c r="B36" s="91" t="str">
        <f>IF(A36=0,"",VLOOKUP(A36,'TRANSPORTE 2026'!$A$6:E42,2))</f>
        <v/>
      </c>
      <c r="C36" s="106" t="str">
        <f>IF(A36=0,"",VLOOKUP(A36,'TRANSPORTE 2026'!$A$6:E42,3))</f>
        <v/>
      </c>
      <c r="D36" s="91" t="str">
        <f>IF(A36=0,"",VLOOKUP(A36,'TRANSPORTE 2026'!$A$6:$E$42,4))</f>
        <v/>
      </c>
      <c r="E36" s="107"/>
      <c r="F36" s="108"/>
      <c r="G36" s="109">
        <f>IF(A36=0,,VLOOKUP(A36,'TRANSPORTE 2026'!$A$6:$E$42,5))</f>
        <v>0</v>
      </c>
      <c r="H36" s="95">
        <f>+ROUND(E36*F36*G36,3)</f>
        <v>0</v>
      </c>
      <c r="I36" s="90"/>
    </row>
    <row r="37" spans="1:14" ht="15" hidden="1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4">+ROUND(E37*F37*G37,3)</f>
        <v>0</v>
      </c>
    </row>
    <row r="38" spans="1:14" ht="15" hidden="1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ref="H38" si="5">+ROUND(E38*F38*G38,3)</f>
        <v>0</v>
      </c>
    </row>
    <row r="39" spans="1:14" ht="15" hidden="1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4"/>
        <v>0</v>
      </c>
    </row>
    <row r="40" spans="1:14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4"/>
        <v>0</v>
      </c>
    </row>
    <row r="41" spans="1:14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</row>
    <row r="42" spans="1:14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4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  <c r="J43" s="477"/>
      <c r="K43" s="477"/>
      <c r="L43" s="477"/>
      <c r="M43" s="477"/>
      <c r="N43" s="477"/>
    </row>
    <row r="44" spans="1:14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4" ht="25.5">
      <c r="A45" s="79">
        <v>8</v>
      </c>
      <c r="B45" s="91"/>
      <c r="C45" s="112" t="str">
        <f>IF(A45=0,"",VLOOKUP(A45,'MANO DE OBRA'!A53:G60,2))</f>
        <v>Cuadrilla II (Topografía) 1Top,1 ay,1cadenero</v>
      </c>
      <c r="D45" s="95">
        <f>IF(A45=0,"",VLOOKUP(A45,'MANO DE OBRA'!A53:G60,3))</f>
        <v>291818</v>
      </c>
      <c r="E45" s="113">
        <f>IF(A45=0,,0.85)</f>
        <v>0.85</v>
      </c>
      <c r="F45" s="95">
        <f>IF(A45=0,"",VLOOKUP(A45,'MANO DE OBRA'!A53:G60,6))</f>
        <v>539863.30000000005</v>
      </c>
      <c r="G45" s="94">
        <v>646.32193558585004</v>
      </c>
      <c r="H45" s="95">
        <f>IF(AND(E45&gt;0,F45&gt;0,G45&gt;0),ROUND(F45/G45,3),0)</f>
        <v>835.28499999999997</v>
      </c>
    </row>
    <row r="46" spans="1:14" ht="15">
      <c r="A46" s="79"/>
      <c r="B46" s="91"/>
      <c r="C46" s="114"/>
      <c r="D46" s="114"/>
      <c r="E46" s="113">
        <f t="shared" ref="E46:E48" si="6">IF(A46=0,,0.85)</f>
        <v>0</v>
      </c>
      <c r="F46" s="115"/>
      <c r="G46" s="95"/>
      <c r="H46" s="95">
        <f t="shared" ref="H46:H48" si="7">IF(AND(E46&gt;0,F46&gt;0,G46&gt;0),ROUND(F46/G46,3),0)</f>
        <v>0</v>
      </c>
    </row>
    <row r="47" spans="1:14" ht="15" hidden="1">
      <c r="A47" s="79"/>
      <c r="B47" s="91"/>
      <c r="C47" s="114"/>
      <c r="D47" s="114"/>
      <c r="E47" s="113">
        <f t="shared" si="6"/>
        <v>0</v>
      </c>
      <c r="F47" s="115"/>
      <c r="G47" s="95"/>
      <c r="H47" s="95">
        <f t="shared" si="7"/>
        <v>0</v>
      </c>
    </row>
    <row r="48" spans="1:14" ht="15">
      <c r="A48" s="79"/>
      <c r="B48" s="91"/>
      <c r="C48" s="114"/>
      <c r="D48" s="114"/>
      <c r="E48" s="113">
        <f t="shared" si="6"/>
        <v>0</v>
      </c>
      <c r="F48" s="115"/>
      <c r="G48" s="95"/>
      <c r="H48" s="95">
        <f t="shared" si="7"/>
        <v>0</v>
      </c>
    </row>
    <row r="49" spans="1:10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835</v>
      </c>
    </row>
    <row r="50" spans="1:10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10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+ROUND(H49+H32+H41+H19,3)</f>
        <v>15384615.385</v>
      </c>
    </row>
    <row r="53" spans="1:10">
      <c r="B53" s="489" t="s">
        <v>108</v>
      </c>
      <c r="C53" s="489"/>
      <c r="D53" s="489"/>
      <c r="E53" s="489"/>
      <c r="F53" s="489"/>
      <c r="G53" s="127" t="s">
        <v>1581</v>
      </c>
      <c r="H53" s="127" t="s">
        <v>1582</v>
      </c>
    </row>
    <row r="54" spans="1:10">
      <c r="B54" s="128"/>
      <c r="C54" s="128"/>
      <c r="D54" s="128"/>
      <c r="E54" s="128"/>
      <c r="F54" s="128"/>
      <c r="G54" s="128"/>
      <c r="H54" s="128"/>
    </row>
    <row r="55" spans="1:10">
      <c r="B55" s="490" t="s">
        <v>112</v>
      </c>
      <c r="C55" s="490"/>
      <c r="D55" s="490"/>
      <c r="E55" s="490"/>
      <c r="F55" s="490"/>
      <c r="G55" s="129">
        <f>'ANALISIS AIU '!$F$31</f>
        <v>0.22</v>
      </c>
      <c r="H55" s="137">
        <f>G55*$H$51</f>
        <v>3384615.3846999998</v>
      </c>
    </row>
    <row r="56" spans="1:10">
      <c r="B56" s="490" t="s">
        <v>36</v>
      </c>
      <c r="C56" s="490"/>
      <c r="D56" s="490"/>
      <c r="E56" s="490"/>
      <c r="F56" s="490"/>
      <c r="G56" s="129">
        <f>'ANALISIS AIU '!$F$35</f>
        <v>0.03</v>
      </c>
      <c r="H56" s="137">
        <f t="shared" ref="H56:H57" si="8">G56*$H$51</f>
        <v>461538.46154999995</v>
      </c>
    </row>
    <row r="57" spans="1:10">
      <c r="B57" s="490" t="s">
        <v>37</v>
      </c>
      <c r="C57" s="490"/>
      <c r="D57" s="490"/>
      <c r="E57" s="490"/>
      <c r="F57" s="490"/>
      <c r="G57" s="129">
        <f>'ANALISIS AIU '!$F$39</f>
        <v>0.05</v>
      </c>
      <c r="H57" s="137">
        <f t="shared" si="8"/>
        <v>769230.76925000001</v>
      </c>
    </row>
    <row r="58" spans="1:10">
      <c r="B58" s="128"/>
      <c r="C58" s="128"/>
      <c r="D58" s="128"/>
      <c r="E58" s="128"/>
      <c r="F58" s="128"/>
      <c r="G58" s="128"/>
      <c r="H58" s="128"/>
    </row>
    <row r="59" spans="1:10" ht="15">
      <c r="A59" s="79"/>
      <c r="B59" s="491" t="s">
        <v>1583</v>
      </c>
      <c r="C59" s="491"/>
      <c r="D59" s="491"/>
      <c r="E59" s="491"/>
      <c r="F59" s="491"/>
      <c r="G59" s="491"/>
      <c r="H59" s="135">
        <f>H57+H56+H55+H51</f>
        <v>20000000.000500001</v>
      </c>
      <c r="I59" s="132"/>
      <c r="J59" s="133"/>
    </row>
    <row r="60" spans="1:10">
      <c r="B60" s="128"/>
      <c r="C60" s="128"/>
      <c r="D60" s="128"/>
      <c r="E60" s="128"/>
      <c r="F60" s="128"/>
      <c r="G60" s="128"/>
      <c r="H60" s="128"/>
    </row>
    <row r="61" spans="1:10">
      <c r="B61" s="128"/>
      <c r="C61" s="128"/>
      <c r="D61" s="128"/>
      <c r="E61" s="128"/>
      <c r="F61" s="128"/>
      <c r="G61" s="128"/>
      <c r="H61" s="128"/>
    </row>
    <row r="62" spans="1:10">
      <c r="B62" s="128"/>
      <c r="C62" s="128"/>
      <c r="D62" s="128"/>
      <c r="E62" s="128"/>
      <c r="F62" s="128"/>
      <c r="G62" s="128"/>
      <c r="H62" s="128"/>
    </row>
    <row r="63" spans="1:10">
      <c r="B63" s="128"/>
      <c r="C63" s="128"/>
      <c r="D63" s="128"/>
      <c r="E63" s="128"/>
      <c r="F63" s="128"/>
      <c r="G63" s="128"/>
      <c r="H63" s="128"/>
    </row>
  </sheetData>
  <mergeCells count="43">
    <mergeCell ref="B57:F57"/>
    <mergeCell ref="B59:G59"/>
    <mergeCell ref="B49:G49"/>
    <mergeCell ref="B51:G51"/>
    <mergeCell ref="B53:F53"/>
    <mergeCell ref="B55:F55"/>
    <mergeCell ref="B56:F56"/>
    <mergeCell ref="B34:H34"/>
    <mergeCell ref="J35:N35"/>
    <mergeCell ref="B41:G41"/>
    <mergeCell ref="B43:H43"/>
    <mergeCell ref="J43:N43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H2"/>
    <mergeCell ref="B3:H3"/>
    <mergeCell ref="B5:C5"/>
    <mergeCell ref="D5:G5"/>
    <mergeCell ref="B6:C6"/>
    <mergeCell ref="D6:G6"/>
  </mergeCells>
  <dataValidations count="3">
    <dataValidation type="list" allowBlank="1" showInputMessage="1" sqref="J9:N9" xr:uid="{00000000-0002-0000-2600-000000000000}">
      <formula1>_xlfn.ANCHORARRAY($O$9)</formula1>
    </dataValidation>
    <dataValidation type="list" allowBlank="1" showInputMessage="1" sqref="J25:N25" xr:uid="{00000000-0002-0000-2600-000001000000}">
      <formula1>_xlfn.ANCHORARRAY($P$24)</formula1>
    </dataValidation>
    <dataValidation type="list" allowBlank="1" showInputMessage="1" sqref="J35:N35" xr:uid="{00000000-0002-0000-26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1" fitToHeight="0" orientation="portrait" horizontalDpi="300" verticalDpi="300"/>
  <headerFooter alignWithMargins="0">
    <oddFooter>&amp;L___________________________________
ING. VICTOR DANIEL MARTINEZ VIDES 
INGENIERO CIVIL - ESP. PAVIMENTO Y GEOTECNIA VIAL 
M.P.021037-0526015ATL
&amp;R
&amp;P 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600-000003000000}">
          <x14:formula1>
            <xm:f>'MANO DE OBRA'!$B$53:$B$60</xm:f>
          </x14:formula1>
          <xm:sqref>J43:N43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Hoja49">
    <tabColor rgb="FF92D050"/>
    <pageSetUpPr fitToPage="1"/>
  </sheetPr>
  <dimension ref="A1:Q61"/>
  <sheetViews>
    <sheetView view="pageBreakPreview" topLeftCell="C39" zoomScaleNormal="90" workbookViewId="0">
      <selection activeCell="I2" sqref="I1:R1048576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5703125" style="74" customWidth="1"/>
    <col min="7" max="7" width="13.7109375" style="74" customWidth="1"/>
    <col min="8" max="8" width="15" style="74" customWidth="1"/>
    <col min="9" max="9" width="14.7109375" style="74" customWidth="1"/>
    <col min="10" max="10" width="21.855468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4" hidden="1">
      <c r="A1" s="75"/>
      <c r="B1" s="75"/>
      <c r="C1" s="75"/>
      <c r="D1" s="75"/>
      <c r="E1" s="75"/>
      <c r="F1" s="75"/>
      <c r="G1" s="76"/>
      <c r="H1" s="76"/>
    </row>
    <row r="2" spans="1:14" ht="15.75" customHeight="1">
      <c r="A2" s="75"/>
      <c r="B2" s="466" t="s">
        <v>1553</v>
      </c>
      <c r="C2" s="467"/>
      <c r="D2" s="467"/>
      <c r="E2" s="467"/>
      <c r="F2" s="467"/>
      <c r="G2" s="467"/>
      <c r="H2" s="468"/>
    </row>
    <row r="3" spans="1:14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70"/>
      <c r="H3" s="471"/>
    </row>
    <row r="4" spans="1:14" ht="9.75" customHeight="1">
      <c r="A4" s="75"/>
      <c r="B4" s="77"/>
      <c r="C4" s="77"/>
      <c r="D4" s="77"/>
      <c r="E4" s="77"/>
      <c r="F4" s="78"/>
      <c r="G4" s="78"/>
      <c r="H4" s="78"/>
    </row>
    <row r="5" spans="1:14" ht="15">
      <c r="A5" s="79"/>
      <c r="B5" s="472" t="s">
        <v>1554</v>
      </c>
      <c r="C5" s="473"/>
      <c r="D5" s="474" t="s">
        <v>14</v>
      </c>
      <c r="E5" s="474"/>
      <c r="F5" s="474"/>
      <c r="G5" s="474"/>
      <c r="H5" s="80" t="s">
        <v>1555</v>
      </c>
      <c r="J5" s="81"/>
      <c r="K5" s="81"/>
      <c r="L5" s="81"/>
    </row>
    <row r="6" spans="1:14" ht="24" customHeight="1">
      <c r="A6" s="79"/>
      <c r="B6" s="472" t="s">
        <v>1584</v>
      </c>
      <c r="C6" s="473"/>
      <c r="D6" s="475" t="s">
        <v>17</v>
      </c>
      <c r="E6" s="475"/>
      <c r="F6" s="475"/>
      <c r="G6" s="475"/>
      <c r="H6" s="82" t="s">
        <v>18</v>
      </c>
      <c r="J6" s="81"/>
      <c r="K6" s="81"/>
      <c r="L6" s="81"/>
    </row>
    <row r="7" spans="1:14" ht="9.75" customHeight="1">
      <c r="A7" s="75"/>
      <c r="B7" s="77"/>
      <c r="C7" s="77"/>
      <c r="D7" s="77"/>
      <c r="E7" s="77"/>
      <c r="F7" s="78"/>
      <c r="G7" s="78"/>
      <c r="H7" s="78"/>
    </row>
    <row r="8" spans="1:14" ht="3.6" customHeight="1">
      <c r="A8" s="79"/>
      <c r="B8" s="83"/>
      <c r="C8" s="83"/>
      <c r="D8" s="83"/>
      <c r="E8" s="84"/>
      <c r="F8" s="85"/>
      <c r="G8" s="86"/>
      <c r="H8" s="86"/>
    </row>
    <row r="9" spans="1:14" ht="15">
      <c r="A9" s="79"/>
      <c r="B9" s="476" t="s">
        <v>1557</v>
      </c>
      <c r="C9" s="476"/>
      <c r="D9" s="476"/>
      <c r="E9" s="476"/>
      <c r="F9" s="476"/>
      <c r="G9" s="476"/>
      <c r="H9" s="476"/>
      <c r="I9" s="87"/>
      <c r="J9" s="477"/>
      <c r="K9" s="477"/>
      <c r="L9" s="477"/>
      <c r="M9" s="477"/>
      <c r="N9" s="477"/>
    </row>
    <row r="10" spans="1:14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/>
    </row>
    <row r="11" spans="1:14" ht="15">
      <c r="A11" s="79"/>
      <c r="B11" s="91" t="str">
        <f>IF(A11=0,"",VLOOKUP(A11,'EQUIPOS 2026'!$A$6:$E$153,2))</f>
        <v/>
      </c>
      <c r="C11" s="482" t="s">
        <v>1585</v>
      </c>
      <c r="D11" s="483"/>
      <c r="E11" s="92"/>
      <c r="F11" s="93">
        <v>130000</v>
      </c>
      <c r="G11" s="94">
        <v>0.04</v>
      </c>
      <c r="H11" s="95">
        <f>F11/G11</f>
        <v>3250000</v>
      </c>
    </row>
    <row r="12" spans="1:14" ht="15">
      <c r="A12" s="79"/>
      <c r="B12" s="91" t="str">
        <f>IF(A12=0,"",VLOOKUP(A12,'EQUIPOS 2026'!$A$6:$E$153,2))</f>
        <v/>
      </c>
      <c r="C12" s="482" t="s">
        <v>1586</v>
      </c>
      <c r="D12" s="483"/>
      <c r="E12" s="96"/>
      <c r="F12" s="97">
        <v>60000</v>
      </c>
      <c r="G12" s="94">
        <f>G11</f>
        <v>0.04</v>
      </c>
      <c r="H12" s="95">
        <f>F12/G12</f>
        <v>1500000</v>
      </c>
    </row>
    <row r="13" spans="1:14" ht="15">
      <c r="A13" s="79"/>
      <c r="B13" s="91" t="str">
        <f>IF(A13=0,"",VLOOKUP(A13,'EQUIPOS 2026'!$A$6:$E$153,2))</f>
        <v/>
      </c>
      <c r="C13" s="482"/>
      <c r="D13" s="483"/>
      <c r="E13" s="96"/>
      <c r="F13" s="97">
        <f>IF(A13=0,,VLOOKUP(A13,'EQUIPOS 2026'!$A$6:$E$153,5))</f>
        <v>0</v>
      </c>
      <c r="G13" s="94"/>
      <c r="H13" s="95">
        <f t="shared" ref="H13:H18" si="0">+ROUND(F13*G13,3)</f>
        <v>0</v>
      </c>
    </row>
    <row r="14" spans="1:14" ht="15" hidden="1">
      <c r="A14" s="79"/>
      <c r="B14" s="91" t="str">
        <f>IF(A14=0,"",VLOOKUP(A14,'EQUIPOS 2026'!$A$6:$E$153,2))</f>
        <v/>
      </c>
      <c r="C14" s="482"/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4" ht="15" hidden="1">
      <c r="A15" s="79"/>
      <c r="B15" s="91" t="str">
        <f>IF(A15=0,"",VLOOKUP(A15,'EQUIPOS 2026'!$A$6:$E$153,2))</f>
        <v/>
      </c>
      <c r="C15" s="482"/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4" ht="15" hidden="1">
      <c r="A16" s="79"/>
      <c r="B16" s="91" t="str">
        <f>IF(A16=0,"",VLOOKUP(A16,'EQUIPOS 2026'!$A$6:$E$153,2))</f>
        <v/>
      </c>
      <c r="C16" s="482"/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4" ht="15" hidden="1">
      <c r="A17" s="79"/>
      <c r="B17" s="91" t="str">
        <f>IF(A17=0,"",VLOOKUP(A17,'EQUIPOS 2026'!$A$6:$E$153,2))</f>
        <v/>
      </c>
      <c r="C17" s="482"/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4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4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4750000</v>
      </c>
    </row>
    <row r="20" spans="1:14" ht="9" customHeight="1">
      <c r="A20" s="79"/>
      <c r="B20" s="99"/>
      <c r="C20" s="99"/>
      <c r="D20" s="99"/>
      <c r="E20" s="99"/>
      <c r="F20" s="100"/>
      <c r="G20" s="100"/>
      <c r="H20" s="101"/>
    </row>
    <row r="21" spans="1:14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</row>
    <row r="22" spans="1:14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4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4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</row>
    <row r="25" spans="1:14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/>
      <c r="J25" s="477"/>
      <c r="K25" s="477"/>
      <c r="L25" s="477"/>
      <c r="M25" s="477"/>
      <c r="N25" s="477"/>
    </row>
    <row r="26" spans="1:14" ht="15" hidden="1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/>
    </row>
    <row r="27" spans="1:14" ht="15" hidden="1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4" ht="15" hidden="1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/>
    </row>
    <row r="29" spans="1:14" ht="15" hidden="1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</row>
    <row r="30" spans="1:14" ht="15" hidden="1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4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4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4" ht="10.5" customHeight="1">
      <c r="A33" s="79"/>
      <c r="B33" s="100"/>
      <c r="C33" s="100"/>
      <c r="D33" s="100"/>
      <c r="E33" s="100"/>
      <c r="F33" s="100"/>
      <c r="G33" s="100"/>
      <c r="H33" s="101"/>
    </row>
    <row r="34" spans="1:14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4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4" ht="15">
      <c r="A36" s="79"/>
      <c r="B36" s="91" t="str">
        <f>IF(A36=0,"",VLOOKUP(A36,'TRANSPORTE 2026'!$A$6:E42,2))</f>
        <v/>
      </c>
      <c r="C36" s="106" t="str">
        <f>IF(A36=0,"",VLOOKUP(A36,'TRANSPORTE 2026'!$A$6:E42,3))</f>
        <v/>
      </c>
      <c r="D36" s="91" t="str">
        <f>IF(A36=0,"",VLOOKUP(A36,'TRANSPORTE 2026'!$A$6:$E$42,4))</f>
        <v/>
      </c>
      <c r="E36" s="107"/>
      <c r="F36" s="108"/>
      <c r="G36" s="109">
        <f>IF(A36=0,,VLOOKUP(A36,'TRANSPORTE 2026'!$A$6:$E$42,5))</f>
        <v>0</v>
      </c>
      <c r="H36" s="95">
        <f>+ROUND(E36*F36*G36,3)</f>
        <v>0</v>
      </c>
    </row>
    <row r="37" spans="1:14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</row>
    <row r="38" spans="1:14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4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/>
      <c r="J39" s="477"/>
      <c r="K39" s="477"/>
      <c r="L39" s="477"/>
      <c r="M39" s="477"/>
      <c r="N39" s="477"/>
    </row>
    <row r="40" spans="1:14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/>
    </row>
    <row r="41" spans="1:14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</row>
    <row r="42" spans="1:14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4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4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4" ht="33.75" customHeight="1">
      <c r="A45" s="79">
        <v>8</v>
      </c>
      <c r="B45" s="91"/>
      <c r="C45" s="112" t="str">
        <f>IF(A45=0,"",VLOOKUP(A45,'MANO DE OBRA'!A53:G60,2))</f>
        <v>Cuadrilla II (Topografía) 1Top,1 ay,1cadenero</v>
      </c>
      <c r="D45" s="95">
        <f>IF(A45=0,"",VLOOKUP(A45,'MANO DE OBRA'!A53:G60,3))</f>
        <v>291818</v>
      </c>
      <c r="E45" s="113">
        <f>IF(A45=0,,0.85)</f>
        <v>0.85</v>
      </c>
      <c r="F45" s="95">
        <f>IF(A45=0,"",VLOOKUP(A45,'MANO DE OBRA'!A53:G60,6))</f>
        <v>539863.30000000005</v>
      </c>
      <c r="G45" s="94">
        <v>7.1432300000000004E-2</v>
      </c>
      <c r="H45" s="95">
        <f>IF(AND(E45&gt;0,F45&gt;0,G45&gt;0),ROUND(F45/G45,3),0)</f>
        <v>7557691.6880000001</v>
      </c>
    </row>
    <row r="46" spans="1:14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4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J47" s="477"/>
      <c r="K47" s="477"/>
      <c r="L47" s="477"/>
      <c r="M47" s="477"/>
      <c r="N47" s="477"/>
    </row>
    <row r="48" spans="1:14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</row>
    <row r="49" spans="1:10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7557692</v>
      </c>
    </row>
    <row r="50" spans="1:10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10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12307692</v>
      </c>
    </row>
    <row r="53" spans="1:10">
      <c r="B53" s="489" t="s">
        <v>108</v>
      </c>
      <c r="C53" s="489"/>
      <c r="D53" s="489"/>
      <c r="E53" s="489"/>
      <c r="F53" s="489"/>
      <c r="G53" s="127" t="s">
        <v>1581</v>
      </c>
      <c r="H53" s="127" t="s">
        <v>1582</v>
      </c>
    </row>
    <row r="54" spans="1:10">
      <c r="B54" s="128"/>
      <c r="C54" s="128"/>
      <c r="D54" s="128"/>
      <c r="E54" s="128"/>
      <c r="F54" s="128"/>
      <c r="G54" s="128"/>
      <c r="H54" s="128"/>
    </row>
    <row r="55" spans="1:10">
      <c r="B55" s="490" t="s">
        <v>112</v>
      </c>
      <c r="C55" s="490"/>
      <c r="D55" s="490"/>
      <c r="E55" s="490"/>
      <c r="F55" s="490"/>
      <c r="G55" s="129">
        <f>'ANALISIS AIU '!$F$31</f>
        <v>0.22</v>
      </c>
      <c r="H55" s="137">
        <f>G55*H51</f>
        <v>2707692.24</v>
      </c>
    </row>
    <row r="56" spans="1:10">
      <c r="B56" s="490" t="s">
        <v>36</v>
      </c>
      <c r="C56" s="490"/>
      <c r="D56" s="490"/>
      <c r="E56" s="490"/>
      <c r="F56" s="490"/>
      <c r="G56" s="129">
        <f>'ANALISIS AIU '!$F$35</f>
        <v>0.03</v>
      </c>
      <c r="H56" s="137">
        <f>G56*$H$51</f>
        <v>369230.76</v>
      </c>
    </row>
    <row r="57" spans="1:10">
      <c r="B57" s="490" t="s">
        <v>37</v>
      </c>
      <c r="C57" s="490"/>
      <c r="D57" s="490"/>
      <c r="E57" s="490"/>
      <c r="F57" s="490"/>
      <c r="G57" s="129">
        <f>'ANALISIS AIU '!$F$39</f>
        <v>0.05</v>
      </c>
      <c r="H57" s="137">
        <f>G57*$H$51</f>
        <v>615384.6</v>
      </c>
    </row>
    <row r="58" spans="1:10">
      <c r="B58" s="128"/>
      <c r="C58" s="128"/>
      <c r="D58" s="128"/>
      <c r="E58" s="128"/>
      <c r="F58" s="128"/>
      <c r="G58" s="128"/>
      <c r="H58" s="128"/>
    </row>
    <row r="59" spans="1:10">
      <c r="B59" s="491" t="s">
        <v>1583</v>
      </c>
      <c r="C59" s="491"/>
      <c r="D59" s="491"/>
      <c r="E59" s="491"/>
      <c r="F59" s="491"/>
      <c r="G59" s="491"/>
      <c r="H59" s="135">
        <f>H57+H56+H55+H51</f>
        <v>15999999.6</v>
      </c>
      <c r="I59" s="132"/>
      <c r="J59" s="133"/>
    </row>
    <row r="61" spans="1:10">
      <c r="J61" s="133"/>
    </row>
  </sheetData>
  <mergeCells count="43">
    <mergeCell ref="B57:F57"/>
    <mergeCell ref="B59:G59"/>
    <mergeCell ref="B49:G49"/>
    <mergeCell ref="B51:G51"/>
    <mergeCell ref="B53:F53"/>
    <mergeCell ref="B55:F55"/>
    <mergeCell ref="B56:F56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H2"/>
    <mergeCell ref="B3:H3"/>
    <mergeCell ref="B5:C5"/>
    <mergeCell ref="D5:G5"/>
    <mergeCell ref="B6:C6"/>
    <mergeCell ref="D6:G6"/>
  </mergeCells>
  <dataValidations count="3">
    <dataValidation type="list" allowBlank="1" showInputMessage="1" sqref="J9:N9" xr:uid="{00000000-0002-0000-2700-000000000000}">
      <formula1>_xlfn.ANCHORARRAY($O$9)</formula1>
    </dataValidation>
    <dataValidation type="list" allowBlank="1" showInputMessage="1" sqref="J25:N25" xr:uid="{00000000-0002-0000-2700-000001000000}">
      <formula1>_xlfn.ANCHORARRAY($P$24)</formula1>
    </dataValidation>
    <dataValidation type="list" allowBlank="1" showInputMessage="1" sqref="J39:N39" xr:uid="{00000000-0002-0000-27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VICTOR DANIEL MARTINEZ VIDES 
INGENIERO CIVIL - ESP. PAVIMENTO Y GEOTECNIA VIAL 
M.P.021037-0526015ATL
&amp;R
&amp;P 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7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Hoja51">
    <tabColor theme="0" tint="-0.34998626667073579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1</v>
      </c>
      <c r="C5" s="473"/>
      <c r="D5" s="474" t="str">
        <f>VLOOKUP(K5,'PRESUPUESTO '!B12:K26,2)</f>
        <v>PRELIMINARES Y COMPLEMENTARIAS</v>
      </c>
      <c r="E5" s="474"/>
      <c r="F5" s="474"/>
      <c r="G5" s="474"/>
      <c r="H5" s="80" t="s">
        <v>1555</v>
      </c>
      <c r="J5" s="81" t="s">
        <v>1587</v>
      </c>
      <c r="K5" s="81">
        <f>'PRESUPUESTO '!B12</f>
        <v>1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1 ITEM-1.4'!J9,"")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1 ITEM-1.4'!J25,"")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1 ITEM-1.4'!J27,"")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1 ITEM-1.4'!J39,"")</f>
        <v>#NAME?</v>
      </c>
      <c r="K40" s="74" t="e" cm="1">
        <f t="array" aca="1" ref="K40:K41" ca="1">_xlfn._xlws.FILTER('TRANSPORTE 2026'!D6:D42,'TRANSPORTE 2026'!C6:C42='APU CAP 1 ITEM-1.4'!J39,"")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1 ITEM-1.4'!J47,"")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2800-000000000000}">
      <formula1>_xlfn.ANCHORARRAY($O$9)</formula1>
    </dataValidation>
    <dataValidation type="list" allowBlank="1" showInputMessage="1" sqref="J25:N25" xr:uid="{00000000-0002-0000-2800-000001000000}">
      <formula1>_xlfn.ANCHORARRAY($P$24)</formula1>
    </dataValidation>
    <dataValidation type="list" allowBlank="1" showInputMessage="1" sqref="J39:N39" xr:uid="{00000000-0002-0000-28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8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Hoja52">
    <tabColor theme="0" tint="-0.34998626667073579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1</v>
      </c>
      <c r="C5" s="473"/>
      <c r="D5" s="474" t="str">
        <f>VLOOKUP(K5,'PRESUPUESTO '!B12:K26,2)</f>
        <v>PRELIMINARES Y COMPLEMENTARIAS</v>
      </c>
      <c r="E5" s="474"/>
      <c r="F5" s="474"/>
      <c r="G5" s="474"/>
      <c r="H5" s="80" t="s">
        <v>1555</v>
      </c>
      <c r="J5" s="81" t="s">
        <v>1587</v>
      </c>
      <c r="K5" s="81">
        <f>'PRESUPUESTO '!B12</f>
        <v>1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1 ITEM-1.5'!J9,"")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1 ITEM-1.5'!J25,"")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1 ITEM-1.5'!J27,"")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1 ITEM-1.5'!J39,"")</f>
        <v>#NAME?</v>
      </c>
      <c r="K40" s="74" t="e" cm="1">
        <f t="array" aca="1" ref="K40:K41" ca="1">_xlfn._xlws.FILTER('TRANSPORTE 2026'!D6:D42,'TRANSPORTE 2026'!C6:C42='APU CAP 1 ITEM-1.5'!J39,"")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1 ITEM-1.5'!J47,"")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2900-000000000000}">
      <formula1>_xlfn.ANCHORARRAY($O$9)</formula1>
    </dataValidation>
    <dataValidation type="list" allowBlank="1" showInputMessage="1" sqref="J25:N25" xr:uid="{00000000-0002-0000-2900-000001000000}">
      <formula1>_xlfn.ANCHORARRAY($P$24)</formula1>
    </dataValidation>
    <dataValidation type="list" allowBlank="1" showInputMessage="1" sqref="J39:N39" xr:uid="{00000000-0002-0000-29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9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Hoja53">
    <tabColor theme="0" tint="-0.34998626667073579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1</v>
      </c>
      <c r="C5" s="473"/>
      <c r="D5" s="474" t="str">
        <f>VLOOKUP(K5,'PRESUPUESTO '!B12:K26,2)</f>
        <v>PRELIMINARES Y COMPLEMENTARIAS</v>
      </c>
      <c r="E5" s="474"/>
      <c r="F5" s="474"/>
      <c r="G5" s="474"/>
      <c r="H5" s="80" t="s">
        <v>1555</v>
      </c>
      <c r="J5" s="81" t="s">
        <v>1587</v>
      </c>
      <c r="K5" s="81">
        <f>'PRESUPUESTO '!B12</f>
        <v>1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1 ITEM-1.6'!J9,"")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1 ITEM-1.6'!J25,"")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1 ITEM-1.6'!J27,"")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1 ITEM-1.6'!J39,"")</f>
        <v>#NAME?</v>
      </c>
      <c r="K40" s="74" t="e" cm="1">
        <f t="array" aca="1" ref="K40:K41" ca="1">_xlfn._xlws.FILTER('TRANSPORTE 2026'!D6:D42,'TRANSPORTE 2026'!C6:C42='APU CAP 1 ITEM-1.6'!J39,"")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1 ITEM-1.6'!J47,"")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2A00-000000000000}">
      <formula1>_xlfn.ANCHORARRAY($O$9)</formula1>
    </dataValidation>
    <dataValidation type="list" allowBlank="1" showInputMessage="1" sqref="J25:N25" xr:uid="{00000000-0002-0000-2A00-000001000000}">
      <formula1>_xlfn.ANCHORARRAY($P$24)</formula1>
    </dataValidation>
    <dataValidation type="list" allowBlank="1" showInputMessage="1" sqref="J39:N39" xr:uid="{00000000-0002-0000-2A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A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Hoja54">
    <tabColor rgb="FF92D050"/>
    <pageSetUpPr fitToPage="1"/>
  </sheetPr>
  <dimension ref="A1:Q57"/>
  <sheetViews>
    <sheetView topLeftCell="A57" zoomScale="90" zoomScaleNormal="90" workbookViewId="0">
      <selection activeCell="D5" sqref="D5:G5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4" hidden="1">
      <c r="A1" s="75"/>
      <c r="B1" s="75"/>
      <c r="C1" s="75"/>
      <c r="D1" s="75"/>
      <c r="E1" s="75"/>
      <c r="F1" s="75"/>
      <c r="G1" s="76"/>
      <c r="H1" s="76"/>
    </row>
    <row r="2" spans="1:14" ht="15.75" customHeight="1">
      <c r="A2" s="75"/>
      <c r="B2" s="466" t="s">
        <v>1553</v>
      </c>
      <c r="C2" s="467"/>
      <c r="D2" s="467"/>
      <c r="E2" s="467"/>
      <c r="F2" s="467"/>
      <c r="G2" s="467"/>
      <c r="H2" s="468"/>
    </row>
    <row r="3" spans="1:14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70"/>
      <c r="H3" s="471"/>
    </row>
    <row r="4" spans="1:14" ht="9.75" customHeight="1">
      <c r="A4" s="75"/>
      <c r="B4" s="77"/>
      <c r="C4" s="77"/>
      <c r="D4" s="77"/>
      <c r="E4" s="77"/>
      <c r="F4" s="78"/>
      <c r="G4" s="78"/>
      <c r="H4" s="78"/>
    </row>
    <row r="5" spans="1:14" ht="15">
      <c r="A5" s="79"/>
      <c r="B5" s="472" t="s">
        <v>1592</v>
      </c>
      <c r="C5" s="473"/>
      <c r="D5" s="474" t="s">
        <v>19</v>
      </c>
      <c r="E5" s="474"/>
      <c r="F5" s="474"/>
      <c r="G5" s="474"/>
      <c r="H5" s="80" t="s">
        <v>1555</v>
      </c>
      <c r="J5" s="81"/>
      <c r="K5" s="81"/>
      <c r="L5" s="81"/>
    </row>
    <row r="6" spans="1:14" ht="24" customHeight="1">
      <c r="A6" s="79"/>
      <c r="B6" s="472" t="s">
        <v>1593</v>
      </c>
      <c r="C6" s="473"/>
      <c r="D6" s="475" t="s">
        <v>21</v>
      </c>
      <c r="E6" s="475"/>
      <c r="F6" s="475"/>
      <c r="G6" s="475"/>
      <c r="H6" s="82" t="s">
        <v>22</v>
      </c>
      <c r="J6" s="81"/>
      <c r="K6" s="81"/>
      <c r="L6" s="81"/>
    </row>
    <row r="7" spans="1:14" ht="9.75" customHeight="1">
      <c r="A7" s="75"/>
      <c r="B7" s="77"/>
      <c r="C7" s="77"/>
      <c r="D7" s="77"/>
      <c r="E7" s="77"/>
      <c r="F7" s="78"/>
      <c r="G7" s="78"/>
      <c r="H7" s="78"/>
    </row>
    <row r="8" spans="1:14" ht="3.6" customHeight="1">
      <c r="A8" s="79"/>
      <c r="B8" s="83"/>
      <c r="C8" s="83"/>
      <c r="D8" s="83"/>
      <c r="E8" s="84"/>
      <c r="F8" s="85"/>
      <c r="G8" s="86"/>
      <c r="H8" s="86"/>
    </row>
    <row r="9" spans="1:14" ht="15">
      <c r="A9" s="79"/>
      <c r="B9" s="476" t="s">
        <v>1557</v>
      </c>
      <c r="C9" s="476"/>
      <c r="D9" s="476"/>
      <c r="E9" s="476"/>
      <c r="F9" s="476"/>
      <c r="G9" s="476"/>
      <c r="H9" s="476"/>
      <c r="I9" s="87"/>
      <c r="J9" s="477"/>
      <c r="K9" s="477"/>
      <c r="L9" s="477"/>
      <c r="M9" s="477"/>
      <c r="N9" s="477"/>
    </row>
    <row r="10" spans="1:14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/>
    </row>
    <row r="11" spans="1:14" ht="15">
      <c r="A11" s="79">
        <v>24</v>
      </c>
      <c r="B11" s="91"/>
      <c r="C11" s="482" t="s">
        <v>1594</v>
      </c>
      <c r="D11" s="483"/>
      <c r="E11" s="92"/>
      <c r="F11" s="93">
        <v>170000</v>
      </c>
      <c r="G11" s="94">
        <v>60.743768350813298</v>
      </c>
      <c r="H11" s="109">
        <f>F11/G11</f>
        <v>2798.6409901045199</v>
      </c>
    </row>
    <row r="12" spans="1:14" ht="15">
      <c r="A12" s="79">
        <v>92</v>
      </c>
      <c r="B12" s="91"/>
      <c r="C12" s="482" t="s">
        <v>1595</v>
      </c>
      <c r="D12" s="483"/>
      <c r="E12" s="96"/>
      <c r="F12" s="93">
        <v>250000</v>
      </c>
      <c r="G12" s="94">
        <v>130</v>
      </c>
      <c r="H12" s="109">
        <f t="shared" ref="H12:H13" si="0">F12/G12</f>
        <v>1923.0769230769199</v>
      </c>
    </row>
    <row r="13" spans="1:14" ht="15">
      <c r="A13" s="79"/>
      <c r="B13" s="91" t="str">
        <f>IF(A13=0,"",VLOOKUP(A13,'EQUIPOS 2026'!$A$6:$E$153,2))</f>
        <v/>
      </c>
      <c r="C13" s="482" t="s">
        <v>1596</v>
      </c>
      <c r="D13" s="483"/>
      <c r="E13" s="96"/>
      <c r="F13" s="93">
        <v>60000</v>
      </c>
      <c r="G13" s="94">
        <v>130</v>
      </c>
      <c r="H13" s="109">
        <f t="shared" si="0"/>
        <v>461.538461538462</v>
      </c>
    </row>
    <row r="14" spans="1:14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109"/>
    </row>
    <row r="15" spans="1:14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109"/>
    </row>
    <row r="16" spans="1:14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109"/>
    </row>
    <row r="17" spans="1:14" ht="15">
      <c r="A17" s="79"/>
      <c r="B17" s="484" t="s">
        <v>1567</v>
      </c>
      <c r="C17" s="484"/>
      <c r="D17" s="484"/>
      <c r="E17" s="484"/>
      <c r="F17" s="484"/>
      <c r="G17" s="484"/>
      <c r="H17" s="98">
        <f>SUM(H11:H16)</f>
        <v>5183.2563747199101</v>
      </c>
    </row>
    <row r="18" spans="1:14" ht="9" customHeight="1">
      <c r="A18" s="79"/>
      <c r="B18" s="99"/>
      <c r="C18" s="99"/>
      <c r="D18" s="99"/>
      <c r="E18" s="99"/>
      <c r="F18" s="100"/>
      <c r="G18" s="100"/>
      <c r="H18" s="101"/>
    </row>
    <row r="19" spans="1:14" ht="14.45" customHeight="1">
      <c r="A19" s="79"/>
      <c r="B19" s="476" t="s">
        <v>1568</v>
      </c>
      <c r="C19" s="476"/>
      <c r="D19" s="476"/>
      <c r="E19" s="476"/>
      <c r="F19" s="476"/>
      <c r="G19" s="476"/>
      <c r="H19" s="476"/>
      <c r="J19" s="81"/>
      <c r="K19" s="81"/>
      <c r="L19" s="81"/>
    </row>
    <row r="20" spans="1:14" ht="15">
      <c r="A20" s="79"/>
      <c r="B20" s="88" t="s">
        <v>204</v>
      </c>
      <c r="C20" s="478" t="s">
        <v>205</v>
      </c>
      <c r="D20" s="479"/>
      <c r="E20" s="88" t="s">
        <v>43</v>
      </c>
      <c r="F20" s="88" t="s">
        <v>1562</v>
      </c>
      <c r="G20" s="89" t="s">
        <v>46</v>
      </c>
      <c r="H20" s="89" t="s">
        <v>1562</v>
      </c>
      <c r="J20" s="81"/>
      <c r="K20" s="81"/>
      <c r="L20" s="81"/>
    </row>
    <row r="21" spans="1:14" ht="15">
      <c r="A21" s="79"/>
      <c r="B21" s="91"/>
      <c r="C21" s="493"/>
      <c r="D21" s="494"/>
      <c r="E21" s="107"/>
      <c r="F21" s="123"/>
      <c r="G21" s="109"/>
      <c r="H21" s="95">
        <f t="shared" ref="H21:H27" si="1">+ROUND(G21*F21,3)</f>
        <v>0</v>
      </c>
    </row>
    <row r="22" spans="1:14" ht="15">
      <c r="A22" s="79"/>
      <c r="B22" s="91" t="str">
        <f>IF(A22=0,"",VLOOKUP(A22,MATERIALES!A7:$E$475,2))</f>
        <v/>
      </c>
      <c r="C22" s="480" t="str">
        <f>IF(A22=0,"",VLOOKUP(A22,MATERIALES!A7:$E$475,3))</f>
        <v/>
      </c>
      <c r="D22" s="481"/>
      <c r="E22" s="102" t="str">
        <f>IF(A22=0,"",VLOOKUP(A22,MATERIALES!A7:$E$475,4))</f>
        <v/>
      </c>
      <c r="F22" s="103">
        <f>IF(A22=0,,VLOOKUP(A22,MATERIALES!A7:$E$475,5))</f>
        <v>0</v>
      </c>
      <c r="G22" s="94"/>
      <c r="H22" s="95">
        <f t="shared" si="1"/>
        <v>0</v>
      </c>
    </row>
    <row r="23" spans="1:14" ht="15" hidden="1">
      <c r="A23" s="79"/>
      <c r="B23" s="91" t="str">
        <f>IF(A23=0,"",VLOOKUP(A23,MATERIALES!A8:$E$475,2))</f>
        <v/>
      </c>
      <c r="C23" s="480" t="str">
        <f>IF(A23=0,"",VLOOKUP(A23,MATERIALES!A8:$E$475,3))</f>
        <v/>
      </c>
      <c r="D23" s="481"/>
      <c r="E23" s="102" t="str">
        <f>IF(A23=0,"",VLOOKUP(A23,MATERIALES!A8:$E$475,4))</f>
        <v/>
      </c>
      <c r="F23" s="103">
        <f>IF(A23=0,,VLOOKUP(A23,MATERIALES!A8:$E$475,5))</f>
        <v>0</v>
      </c>
      <c r="G23" s="94"/>
      <c r="H23" s="95">
        <f t="shared" si="1"/>
        <v>0</v>
      </c>
      <c r="I23" s="87"/>
      <c r="J23" s="477"/>
      <c r="K23" s="477"/>
      <c r="L23" s="477"/>
      <c r="M23" s="477"/>
      <c r="N23" s="477"/>
    </row>
    <row r="24" spans="1:14" ht="15" hidden="1">
      <c r="A24" s="79"/>
      <c r="B24" s="91" t="str">
        <f>IF(A24=0,"",VLOOKUP(A24,MATERIALES!A9:$E$475,2))</f>
        <v/>
      </c>
      <c r="C24" s="480" t="str">
        <f>IF(A24=0,"",VLOOKUP(A24,MATERIALES!A9:$E$475,3))</f>
        <v/>
      </c>
      <c r="D24" s="481"/>
      <c r="E24" s="102" t="str">
        <f>IF(A24=0,"",VLOOKUP(A24,MATERIALES!A9:$E$475,4))</f>
        <v/>
      </c>
      <c r="F24" s="103">
        <f>IF(A24=0,,VLOOKUP(A24,MATERIALES!A9:$E$475,5))</f>
        <v>0</v>
      </c>
      <c r="G24" s="94"/>
      <c r="H24" s="95">
        <f t="shared" si="1"/>
        <v>0</v>
      </c>
      <c r="I24" s="90"/>
    </row>
    <row r="25" spans="1:14" ht="15" hidden="1">
      <c r="A25" s="79"/>
      <c r="B25" s="91" t="str">
        <f>IF(A25=0,"",VLOOKUP(A25,MATERIALES!A10:$E$475,2))</f>
        <v/>
      </c>
      <c r="C25" s="480" t="str">
        <f>IF(A25=0,"",VLOOKUP(A25,MATERIALES!A10:$E$475,3))</f>
        <v/>
      </c>
      <c r="D25" s="481"/>
      <c r="E25" s="102" t="str">
        <f>IF(A25=0,"",VLOOKUP(A25,MATERIALES!A10:$E$475,4))</f>
        <v/>
      </c>
      <c r="F25" s="103">
        <f>IF(A25=0,,VLOOKUP(A25,MATERIALES!A10:$E$475,5))</f>
        <v>0</v>
      </c>
      <c r="G25" s="94"/>
      <c r="H25" s="95">
        <f t="shared" si="1"/>
        <v>0</v>
      </c>
    </row>
    <row r="26" spans="1:14" ht="15" hidden="1">
      <c r="A26" s="79"/>
      <c r="B26" s="91" t="str">
        <f>IF(A26=0,"",VLOOKUP(A26,MATERIALES!A11:$E$475,2))</f>
        <v/>
      </c>
      <c r="C26" s="480" t="str">
        <f>IF(A26=0,"",VLOOKUP(A26,MATERIALES!A11:$E$475,3))</f>
        <v/>
      </c>
      <c r="D26" s="481"/>
      <c r="E26" s="102" t="str">
        <f>IF(A26=0,"",VLOOKUP(A26,MATERIALES!A11:$E$475,4))</f>
        <v/>
      </c>
      <c r="F26" s="103">
        <f>IF(A26=0,,VLOOKUP(A26,MATERIALES!A11:$E$475,5))</f>
        <v>0</v>
      </c>
      <c r="G26" s="94"/>
      <c r="H26" s="95">
        <f t="shared" si="1"/>
        <v>0</v>
      </c>
      <c r="I26" s="90"/>
    </row>
    <row r="27" spans="1:14" ht="15" hidden="1">
      <c r="A27" s="79"/>
      <c r="B27" s="91" t="str">
        <f>IF(A27=0,"",VLOOKUP(A27,MATERIALES!A12:$E$475,2))</f>
        <v/>
      </c>
      <c r="C27" s="480" t="str">
        <f>IF(A27=0,"",VLOOKUP(A27,MATERIALES!A12:$E$475,3))</f>
        <v/>
      </c>
      <c r="D27" s="481"/>
      <c r="E27" s="102" t="str">
        <f>IF(A27=0,"",VLOOKUP(A27,MATERIALES!A12:$E$475,4))</f>
        <v/>
      </c>
      <c r="F27" s="103">
        <f>IF(A27=0,,VLOOKUP(A27,MATERIALES!A12:$E$475,5))</f>
        <v>0</v>
      </c>
      <c r="G27" s="94"/>
      <c r="H27" s="95">
        <f t="shared" si="1"/>
        <v>0</v>
      </c>
    </row>
    <row r="28" spans="1:14" ht="15">
      <c r="A28" s="79"/>
      <c r="B28" s="484" t="s">
        <v>1569</v>
      </c>
      <c r="C28" s="484"/>
      <c r="D28" s="484"/>
      <c r="E28" s="484"/>
      <c r="F28" s="484"/>
      <c r="G28" s="484"/>
      <c r="H28" s="98">
        <f>SUM(H21:H27)</f>
        <v>0</v>
      </c>
    </row>
    <row r="29" spans="1:14" ht="10.5" customHeight="1">
      <c r="A29" s="79"/>
      <c r="B29" s="100"/>
      <c r="C29" s="100"/>
      <c r="D29" s="100"/>
      <c r="E29" s="100"/>
      <c r="F29" s="100"/>
      <c r="G29" s="100"/>
      <c r="H29" s="101"/>
    </row>
    <row r="30" spans="1:14" ht="14.45" customHeight="1">
      <c r="A30" s="79"/>
      <c r="B30" s="476" t="s">
        <v>1570</v>
      </c>
      <c r="C30" s="476"/>
      <c r="D30" s="476"/>
      <c r="E30" s="476"/>
      <c r="F30" s="476"/>
      <c r="G30" s="476"/>
      <c r="H30" s="476"/>
      <c r="J30" s="81"/>
      <c r="K30" s="81"/>
      <c r="L30" s="81"/>
    </row>
    <row r="31" spans="1:14" ht="15">
      <c r="A31" s="79"/>
      <c r="B31" s="88"/>
      <c r="C31" s="105"/>
      <c r="D31" s="88"/>
      <c r="E31" s="88"/>
      <c r="F31" s="88"/>
      <c r="G31" s="89" t="s">
        <v>1573</v>
      </c>
      <c r="H31" s="89" t="s">
        <v>1562</v>
      </c>
      <c r="J31" s="81"/>
      <c r="K31" s="81"/>
      <c r="L31" s="81"/>
    </row>
    <row r="32" spans="1:14" ht="15">
      <c r="A32" s="79">
        <v>23</v>
      </c>
      <c r="B32" s="91"/>
      <c r="C32" s="125"/>
      <c r="D32" s="91"/>
      <c r="E32" s="107"/>
      <c r="F32" s="123"/>
      <c r="G32" s="109">
        <v>0</v>
      </c>
      <c r="H32" s="109">
        <f>+ROUND(E32*F32*G32,3)</f>
        <v>0</v>
      </c>
    </row>
    <row r="33" spans="1:14" ht="28.15" customHeight="1">
      <c r="A33" s="79"/>
      <c r="B33" s="91"/>
      <c r="C33" s="125"/>
      <c r="D33" s="91"/>
      <c r="E33" s="107"/>
      <c r="F33" s="123"/>
      <c r="G33" s="109">
        <f>IF(A33=0,,VLOOKUP(A33,'TRANSPORTE 2026'!$A$6:$E$42,5))</f>
        <v>0</v>
      </c>
      <c r="H33" s="109">
        <f t="shared" ref="H33" si="2">+ROUND(E33*F33*G33,3)</f>
        <v>0</v>
      </c>
    </row>
    <row r="34" spans="1:14" ht="15">
      <c r="A34" s="79"/>
      <c r="B34" s="91" t="str">
        <f>IF(A34=0,"",VLOOKUP(A34,'TRANSPORTE 2026'!$A$6:E44,2))</f>
        <v/>
      </c>
      <c r="C34" s="106" t="str">
        <f>IF(A34=0,"",VLOOKUP(A34,'TRANSPORTE 2026'!$A$6:E44,3))</f>
        <v/>
      </c>
      <c r="D34" s="91" t="str">
        <f>IF(A34=0,"",VLOOKUP(A34,'TRANSPORTE 2026'!$A$6:$E$42,4))</f>
        <v/>
      </c>
      <c r="E34" s="107"/>
      <c r="F34" s="123"/>
      <c r="G34" s="109">
        <f>IF(A34=0,,VLOOKUP(A34,'TRANSPORTE 2026'!$A$6:$E$42,5))</f>
        <v>0</v>
      </c>
      <c r="H34" s="109">
        <f t="shared" ref="H34:H36" si="3">+ROUND(E34*F34*G34,3)</f>
        <v>0</v>
      </c>
    </row>
    <row r="35" spans="1:14" ht="15">
      <c r="A35" s="79"/>
      <c r="B35" s="91" t="str">
        <f>IF(A35=0,"",VLOOKUP(A35,'TRANSPORTE 2026'!$A$6:E45,2))</f>
        <v/>
      </c>
      <c r="C35" s="106" t="str">
        <f>IF(A35=0,"",VLOOKUP(A35,'TRANSPORTE 2026'!$A$6:E45,3))</f>
        <v/>
      </c>
      <c r="D35" s="91" t="str">
        <f>IF(A35=0,"",VLOOKUP(A35,'TRANSPORTE 2026'!$A$6:$E$42,4))</f>
        <v/>
      </c>
      <c r="E35" s="107"/>
      <c r="F35" s="123"/>
      <c r="G35" s="109">
        <f>IF(A35=0,,VLOOKUP(A35,'TRANSPORTE 2026'!$A$6:$E$42,5))</f>
        <v>0</v>
      </c>
      <c r="H35" s="109">
        <f t="shared" si="3"/>
        <v>0</v>
      </c>
      <c r="I35" s="87"/>
      <c r="J35" s="477"/>
      <c r="K35" s="477"/>
      <c r="L35" s="477"/>
      <c r="M35" s="477"/>
      <c r="N35" s="477"/>
    </row>
    <row r="36" spans="1:14" ht="15">
      <c r="A36" s="79"/>
      <c r="B36" s="91" t="str">
        <f>IF(A36=0,"",VLOOKUP(A36,'TRANSPORTE 2026'!$A$6:E45,2))</f>
        <v/>
      </c>
      <c r="C36" s="106" t="str">
        <f>IF(A36=0,"",VLOOKUP(A36,'TRANSPORTE 2026'!$A$6:E45,3))</f>
        <v/>
      </c>
      <c r="D36" s="91" t="str">
        <f>IF(A36=0,"",VLOOKUP(A36,'TRANSPORTE 2026'!$A$6:$E$42,4))</f>
        <v/>
      </c>
      <c r="E36" s="107"/>
      <c r="F36" s="123"/>
      <c r="G36" s="109">
        <f>IF(A36=0,,VLOOKUP(A36,'TRANSPORTE 2026'!$A$6:$E$42,5))</f>
        <v>0</v>
      </c>
      <c r="H36" s="109">
        <f t="shared" si="3"/>
        <v>0</v>
      </c>
      <c r="I36" s="90"/>
    </row>
    <row r="37" spans="1:14" ht="15">
      <c r="A37" s="79"/>
      <c r="B37" s="484" t="s">
        <v>1574</v>
      </c>
      <c r="C37" s="484"/>
      <c r="D37" s="484"/>
      <c r="E37" s="484"/>
      <c r="F37" s="484"/>
      <c r="G37" s="484"/>
      <c r="H37" s="136">
        <f>SUM(H32:H36)</f>
        <v>0</v>
      </c>
    </row>
    <row r="38" spans="1:14" ht="9.6" customHeight="1">
      <c r="A38" s="79"/>
      <c r="B38" s="100"/>
      <c r="C38" s="100"/>
      <c r="D38" s="100"/>
      <c r="E38" s="100"/>
      <c r="F38" s="100"/>
      <c r="G38" s="100"/>
      <c r="H38" s="111"/>
    </row>
    <row r="39" spans="1:14" ht="14.45" customHeight="1">
      <c r="A39" s="79"/>
      <c r="B39" s="485" t="s">
        <v>1575</v>
      </c>
      <c r="C39" s="486"/>
      <c r="D39" s="486"/>
      <c r="E39" s="486"/>
      <c r="F39" s="486"/>
      <c r="G39" s="486"/>
      <c r="H39" s="487"/>
    </row>
    <row r="40" spans="1:14" ht="15">
      <c r="A40" s="79"/>
      <c r="B40" s="105" t="s">
        <v>204</v>
      </c>
      <c r="C40" s="105" t="s">
        <v>205</v>
      </c>
      <c r="D40" s="88" t="s">
        <v>1576</v>
      </c>
      <c r="E40" s="88" t="s">
        <v>1577</v>
      </c>
      <c r="F40" s="88" t="s">
        <v>1578</v>
      </c>
      <c r="G40" s="89" t="s">
        <v>1561</v>
      </c>
      <c r="H40" s="89" t="s">
        <v>1562</v>
      </c>
    </row>
    <row r="41" spans="1:14" ht="15">
      <c r="A41" s="79">
        <v>5</v>
      </c>
      <c r="B41" s="91"/>
      <c r="C41" s="112" t="str">
        <f>IF(A41=0,"",VLOOKUP(A41,'MANO DE OBRA'!A53:G60,2))</f>
        <v>Cuadrilla AA  4 Ay</v>
      </c>
      <c r="D41" s="95">
        <f>IF(A41=0,"",VLOOKUP(A41,'MANO DE OBRA'!A53:G60,3))</f>
        <v>233456</v>
      </c>
      <c r="E41" s="113">
        <f>IF(A41=0,,0.85)</f>
        <v>0.85</v>
      </c>
      <c r="F41" s="95">
        <f>IF(A41=0,"",VLOOKUP(A41,'MANO DE OBRA'!A53:G60,6))</f>
        <v>431893.6</v>
      </c>
      <c r="G41" s="94">
        <v>269.17704015258801</v>
      </c>
      <c r="H41" s="95">
        <f>IF(AND(E41&gt;0,F41&gt;0,G41&gt;0),ROUND(F41/G41,3),0)</f>
        <v>1604.4960000000001</v>
      </c>
    </row>
    <row r="42" spans="1:14" ht="15">
      <c r="A42" s="79"/>
      <c r="B42" s="91"/>
      <c r="C42" s="114"/>
      <c r="D42" s="114"/>
      <c r="E42" s="113">
        <f t="shared" ref="E42:E44" si="4">IF(A42=0,,0.85)</f>
        <v>0</v>
      </c>
      <c r="F42" s="115"/>
      <c r="G42" s="95"/>
      <c r="H42" s="95">
        <f t="shared" ref="H42:H44" si="5">IF(AND(E42&gt;0,F42&gt;0,G42&gt;0),ROUND(F42/G42,3),0)</f>
        <v>0</v>
      </c>
    </row>
    <row r="43" spans="1:14" ht="15">
      <c r="A43" s="79"/>
      <c r="B43" s="91"/>
      <c r="C43" s="114"/>
      <c r="D43" s="114"/>
      <c r="E43" s="113">
        <f t="shared" si="4"/>
        <v>0</v>
      </c>
      <c r="F43" s="115"/>
      <c r="G43" s="95"/>
      <c r="H43" s="95">
        <f t="shared" si="5"/>
        <v>0</v>
      </c>
      <c r="J43" s="477"/>
      <c r="K43" s="477"/>
      <c r="L43" s="477"/>
      <c r="M43" s="477"/>
      <c r="N43" s="477"/>
    </row>
    <row r="44" spans="1:14" ht="15">
      <c r="A44" s="79"/>
      <c r="B44" s="91"/>
      <c r="C44" s="114"/>
      <c r="D44" s="114"/>
      <c r="E44" s="113">
        <f t="shared" si="4"/>
        <v>0</v>
      </c>
      <c r="F44" s="115"/>
      <c r="G44" s="95"/>
      <c r="H44" s="95">
        <f t="shared" si="5"/>
        <v>0</v>
      </c>
    </row>
    <row r="45" spans="1:14" ht="15">
      <c r="A45" s="79"/>
      <c r="B45" s="484" t="s">
        <v>1579</v>
      </c>
      <c r="C45" s="484"/>
      <c r="D45" s="484"/>
      <c r="E45" s="484"/>
      <c r="F45" s="484"/>
      <c r="G45" s="484"/>
      <c r="H45" s="98">
        <f>ROUND(SUM(H41:H44),0)</f>
        <v>1604</v>
      </c>
    </row>
    <row r="46" spans="1:14" ht="15">
      <c r="A46" s="79"/>
      <c r="B46" s="100"/>
      <c r="C46" s="100"/>
      <c r="D46" s="100"/>
      <c r="E46" s="100"/>
      <c r="F46" s="100"/>
      <c r="G46" s="100"/>
      <c r="H46" s="101"/>
      <c r="I46" s="116"/>
    </row>
    <row r="47" spans="1:14" ht="15">
      <c r="A47" s="79"/>
      <c r="B47" s="488" t="s">
        <v>1580</v>
      </c>
      <c r="C47" s="488"/>
      <c r="D47" s="488"/>
      <c r="E47" s="488"/>
      <c r="F47" s="488"/>
      <c r="G47" s="488"/>
      <c r="H47" s="117">
        <f>+ROUND(H45+H28+H37+H17,0)</f>
        <v>6787</v>
      </c>
    </row>
    <row r="49" spans="2:10">
      <c r="B49" s="489" t="s">
        <v>108</v>
      </c>
      <c r="C49" s="489"/>
      <c r="D49" s="489"/>
      <c r="E49" s="489"/>
      <c r="F49" s="489"/>
      <c r="G49" s="127" t="s">
        <v>1581</v>
      </c>
      <c r="H49" s="127" t="s">
        <v>1582</v>
      </c>
    </row>
    <row r="50" spans="2:10">
      <c r="B50" s="128"/>
      <c r="C50" s="128"/>
      <c r="D50" s="128"/>
      <c r="E50" s="128"/>
      <c r="F50" s="128"/>
      <c r="G50" s="128"/>
      <c r="H50" s="128"/>
    </row>
    <row r="51" spans="2:10">
      <c r="B51" s="490" t="s">
        <v>112</v>
      </c>
      <c r="C51" s="490"/>
      <c r="D51" s="490"/>
      <c r="E51" s="490"/>
      <c r="F51" s="490"/>
      <c r="G51" s="129">
        <f>'ANALISIS AIU '!$F$31</f>
        <v>0.22</v>
      </c>
      <c r="H51" s="130">
        <f>G51*H47</f>
        <v>1493.14</v>
      </c>
    </row>
    <row r="52" spans="2:10">
      <c r="B52" s="490" t="s">
        <v>36</v>
      </c>
      <c r="C52" s="490"/>
      <c r="D52" s="490"/>
      <c r="E52" s="490"/>
      <c r="F52" s="490"/>
      <c r="G52" s="129">
        <f>'ANALISIS AIU '!$F$35</f>
        <v>0.03</v>
      </c>
      <c r="H52" s="130">
        <f>G52*H47</f>
        <v>203.60999999999999</v>
      </c>
    </row>
    <row r="53" spans="2:10">
      <c r="B53" s="490" t="s">
        <v>37</v>
      </c>
      <c r="C53" s="490"/>
      <c r="D53" s="490"/>
      <c r="E53" s="490"/>
      <c r="F53" s="490"/>
      <c r="G53" s="129">
        <f>'ANALISIS AIU '!$F$39</f>
        <v>0.05</v>
      </c>
      <c r="H53" s="130">
        <f>G53*H47</f>
        <v>339.35</v>
      </c>
    </row>
    <row r="54" spans="2:10">
      <c r="B54" s="128"/>
      <c r="C54" s="128"/>
      <c r="D54" s="128"/>
      <c r="E54" s="128"/>
      <c r="F54" s="128"/>
      <c r="G54" s="128"/>
      <c r="H54" s="128"/>
    </row>
    <row r="55" spans="2:10">
      <c r="B55" s="491" t="s">
        <v>1583</v>
      </c>
      <c r="C55" s="491"/>
      <c r="D55" s="491"/>
      <c r="E55" s="491"/>
      <c r="F55" s="491"/>
      <c r="G55" s="491"/>
      <c r="H55" s="135">
        <f>H53+H52+H51+H47</f>
        <v>8823.1</v>
      </c>
      <c r="I55" s="132"/>
      <c r="J55" s="133"/>
    </row>
    <row r="56" spans="2:10">
      <c r="H56" s="135"/>
    </row>
    <row r="57" spans="2:10">
      <c r="H57" s="116"/>
    </row>
  </sheetData>
  <mergeCells count="39">
    <mergeCell ref="B52:F52"/>
    <mergeCell ref="B53:F53"/>
    <mergeCell ref="B55:G55"/>
    <mergeCell ref="J43:N43"/>
    <mergeCell ref="B45:G45"/>
    <mergeCell ref="B47:G47"/>
    <mergeCell ref="B49:F49"/>
    <mergeCell ref="B51:F51"/>
    <mergeCell ref="B28:G28"/>
    <mergeCell ref="B30:H30"/>
    <mergeCell ref="J35:N35"/>
    <mergeCell ref="B37:G37"/>
    <mergeCell ref="B39:H39"/>
    <mergeCell ref="J23:N23"/>
    <mergeCell ref="C24:D24"/>
    <mergeCell ref="C25:D25"/>
    <mergeCell ref="C26:D26"/>
    <mergeCell ref="C27:D27"/>
    <mergeCell ref="B19:H19"/>
    <mergeCell ref="C20:D20"/>
    <mergeCell ref="C21:D21"/>
    <mergeCell ref="C22:D22"/>
    <mergeCell ref="C23:D23"/>
    <mergeCell ref="C13:D13"/>
    <mergeCell ref="C14:D14"/>
    <mergeCell ref="C15:D15"/>
    <mergeCell ref="C16:D16"/>
    <mergeCell ref="B17:G17"/>
    <mergeCell ref="B9:H9"/>
    <mergeCell ref="J9:N9"/>
    <mergeCell ref="C10:D10"/>
    <mergeCell ref="C11:D11"/>
    <mergeCell ref="C12:D12"/>
    <mergeCell ref="B2:H2"/>
    <mergeCell ref="B3:H3"/>
    <mergeCell ref="B5:C5"/>
    <mergeCell ref="D5:G5"/>
    <mergeCell ref="B6:C6"/>
    <mergeCell ref="D6:G6"/>
  </mergeCells>
  <dataValidations count="3">
    <dataValidation type="list" allowBlank="1" showInputMessage="1" sqref="J9:N9" xr:uid="{00000000-0002-0000-2B00-000000000000}">
      <formula1>_xlfn.ANCHORARRAY($O$9)</formula1>
    </dataValidation>
    <dataValidation type="list" allowBlank="1" showInputMessage="1" sqref="J23:N23" xr:uid="{00000000-0002-0000-2B00-000001000000}">
      <formula1>_xlfn.ANCHORARRAY($P$22)</formula1>
    </dataValidation>
    <dataValidation type="list" allowBlank="1" showInputMessage="1" sqref="J35:N35" xr:uid="{00000000-0002-0000-2B00-000002000000}">
      <formula1>_xlfn.ANCHORARRAY($Q$32)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/>
  <headerFooter alignWithMargins="0">
    <oddFooter>&amp;L___________________________________
ING. VICTOR DANIEL MARTINEZ VIDES 
INGENIERO CIVIL - ESP. PAVIMENTO Y GEOTECNIA VIAL 
M.P.021037-0526015ATL
&amp;R
&amp;P 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B00-000003000000}">
          <x14:formula1>
            <xm:f>'MANO DE OBRA'!$B$53:$B$60</xm:f>
          </x14:formula1>
          <xm:sqref>J43:N43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Hoja55">
    <tabColor rgb="FF92D050"/>
    <pageSetUpPr fitToPage="1"/>
  </sheetPr>
  <dimension ref="A1:Q485"/>
  <sheetViews>
    <sheetView topLeftCell="A164" zoomScale="90" zoomScaleNormal="90" workbookViewId="0">
      <selection activeCell="B19" sqref="B19:G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67"/>
      <c r="H2" s="468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70"/>
      <c r="H3" s="471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">
        <v>1597</v>
      </c>
      <c r="C5" s="473"/>
      <c r="D5" s="474" t="s">
        <v>19</v>
      </c>
      <c r="E5" s="474"/>
      <c r="F5" s="474"/>
      <c r="G5" s="474"/>
      <c r="H5" s="80" t="s">
        <v>1555</v>
      </c>
      <c r="J5" s="81"/>
      <c r="K5" s="81"/>
      <c r="L5" s="81"/>
    </row>
    <row r="6" spans="1:15" ht="33.6" customHeight="1">
      <c r="A6" s="79"/>
      <c r="B6" s="472" t="s">
        <v>1598</v>
      </c>
      <c r="C6" s="473"/>
      <c r="D6" s="475" t="s">
        <v>25</v>
      </c>
      <c r="E6" s="475"/>
      <c r="F6" s="475"/>
      <c r="G6" s="475"/>
      <c r="H6" s="82" t="s">
        <v>26</v>
      </c>
      <c r="J6" s="81"/>
      <c r="K6" s="81"/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/>
      <c r="J9" s="477"/>
      <c r="K9" s="477"/>
      <c r="L9" s="477"/>
      <c r="M9" s="477"/>
      <c r="N9" s="477"/>
      <c r="O9" s="74" t="str" cm="1">
        <f t="array" ref="O9:O156">_xlfn._xlws.FILTER('EQUIPOS 2026'!C6:C153,ISNUMBER(FIND(J9,'EQUIPOS 2026'!C6:C153)),"NO ENCONTRADO")</f>
        <v>Andamiaje para aplicar la carga (Equipo sustituto de la tara)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/>
      <c r="O10" s="74" t="str">
        <v>Aspersor manual de 20 litros</v>
      </c>
    </row>
    <row r="11" spans="1:15" ht="27.75" customHeight="1">
      <c r="A11" s="79">
        <v>114</v>
      </c>
      <c r="B11" s="91"/>
      <c r="C11" s="482" t="s">
        <v>439</v>
      </c>
      <c r="D11" s="483"/>
      <c r="E11" s="92"/>
      <c r="F11" s="93">
        <v>350191.58807113802</v>
      </c>
      <c r="G11" s="94">
        <v>0.05</v>
      </c>
      <c r="H11" s="95">
        <f>G11*F11</f>
        <v>17509.579403556902</v>
      </c>
      <c r="O11" s="74" t="str">
        <v>Astilladora de madera para triturar, potencia aproximada 75 HP</v>
      </c>
    </row>
    <row r="12" spans="1:15" ht="27.75" customHeight="1">
      <c r="A12" s="79">
        <v>11</v>
      </c>
      <c r="B12" s="91"/>
      <c r="C12" s="482" t="s">
        <v>1599</v>
      </c>
      <c r="D12" s="483"/>
      <c r="E12" s="96"/>
      <c r="F12" s="97">
        <v>250000</v>
      </c>
      <c r="G12" s="94">
        <v>0.05</v>
      </c>
      <c r="H12" s="95">
        <f>G12*F12</f>
        <v>12500</v>
      </c>
      <c r="O12" s="74" t="str">
        <v>Motobomba de concreto</v>
      </c>
    </row>
    <row r="13" spans="1:15" ht="15">
      <c r="A13" s="79">
        <v>90</v>
      </c>
      <c r="B13" s="91"/>
      <c r="C13" s="482"/>
      <c r="D13" s="483"/>
      <c r="E13" s="96"/>
      <c r="F13" s="97"/>
      <c r="G13" s="94"/>
      <c r="H13" s="95">
        <f t="shared" ref="H13:H18" si="0">+ROUND(F13*G13,3)</f>
        <v>0</v>
      </c>
      <c r="O13" s="74" t="str">
        <v>Barredora de succión, almacenamiento aproximado 6 m3</v>
      </c>
    </row>
    <row r="14" spans="1:15" ht="15" hidden="1">
      <c r="A14" s="79">
        <v>28</v>
      </c>
      <c r="B14" s="91"/>
      <c r="C14" s="482"/>
      <c r="D14" s="483"/>
      <c r="E14" s="96"/>
      <c r="F14" s="97"/>
      <c r="G14" s="94"/>
      <c r="H14" s="95">
        <f t="shared" si="0"/>
        <v>0</v>
      </c>
      <c r="O14" s="74" t="str">
        <v>Bomba de concreto, producción: 30 m3/h- 50 m3/h</v>
      </c>
    </row>
    <row r="15" spans="1:15" ht="15" hidden="1">
      <c r="A15" s="79"/>
      <c r="B15" s="91"/>
      <c r="C15" s="482"/>
      <c r="D15" s="483"/>
      <c r="E15" s="96"/>
      <c r="F15" s="97"/>
      <c r="G15" s="94"/>
      <c r="H15" s="95">
        <f t="shared" si="0"/>
        <v>0</v>
      </c>
      <c r="O15" s="74" t="str">
        <v>Bomba de inyección de lechada</v>
      </c>
    </row>
    <row r="16" spans="1:15" ht="15" hidden="1">
      <c r="A16" s="79"/>
      <c r="B16" s="91"/>
      <c r="C16" s="482"/>
      <c r="D16" s="483"/>
      <c r="E16" s="96"/>
      <c r="F16" s="97"/>
      <c r="G16" s="94"/>
      <c r="H16" s="95">
        <f t="shared" si="0"/>
        <v>0</v>
      </c>
      <c r="O16" s="74" t="str">
        <v>Bomba eléctrica para accionar la celda especial de carga</v>
      </c>
    </row>
    <row r="17" spans="1:16" ht="15" hidden="1">
      <c r="A17" s="79"/>
      <c r="B17" s="91"/>
      <c r="C17" s="482"/>
      <c r="D17" s="483"/>
      <c r="E17" s="96"/>
      <c r="F17" s="97"/>
      <c r="G17" s="94"/>
      <c r="H17" s="95">
        <f t="shared" si="0"/>
        <v>0</v>
      </c>
      <c r="O17" s="74" t="str">
        <v>Bomba para gato de tensionamiento (fuerza máxima 300 toneladas)</v>
      </c>
    </row>
    <row r="18" spans="1:16" ht="15">
      <c r="A18" s="79"/>
      <c r="B18" s="91"/>
      <c r="C18" s="482"/>
      <c r="D18" s="483"/>
      <c r="E18" s="96"/>
      <c r="F18" s="97"/>
      <c r="G18" s="94"/>
      <c r="H18" s="95">
        <f t="shared" si="0"/>
        <v>0</v>
      </c>
      <c r="O18" s="74" t="str">
        <v>Buldozer potencia al volante de 305 HP, motor de 2100 RPM, longitud de hoja 6,39m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30009.579403556902</v>
      </c>
      <c r="O19" s="74" t="str">
        <v>Buldozer, potencia al volante de 140 HP, motor de 2200 RPM, longitud de hoja 4,80m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  <c r="O20" s="74" t="str">
        <v>Buldozer, Potencia al volante de 80 HP, motor de 2400 RPM, longitud de hoja 3,99m</v>
      </c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O21" s="74" t="str">
        <v>Caldera para pintura termoplástica (NTC 4744-2)</v>
      </c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  <c r="O22" s="74" t="str">
        <v>Camabaja capacidad de 30-40 toneladas</v>
      </c>
    </row>
    <row r="23" spans="1:16" ht="15">
      <c r="A23" s="79">
        <v>131</v>
      </c>
      <c r="B23" s="91"/>
      <c r="C23" s="480"/>
      <c r="D23" s="481"/>
      <c r="E23" s="102"/>
      <c r="F23" s="103"/>
      <c r="G23" s="94"/>
      <c r="H23" s="95">
        <f>+ROUND(G23*F23,3)</f>
        <v>0</v>
      </c>
      <c r="O23" s="74" t="str">
        <v>Camión 350 (F-350, Cheyenne 350 o similares)</v>
      </c>
    </row>
    <row r="24" spans="1:16" ht="15">
      <c r="A24" s="79"/>
      <c r="B24" s="91"/>
      <c r="C24" s="480"/>
      <c r="D24" s="481"/>
      <c r="E24" s="102"/>
      <c r="F24" s="103"/>
      <c r="G24" s="94"/>
      <c r="H24" s="95">
        <f t="shared" ref="H24:H31" si="1">+ROUND(G24*F24,3)</f>
        <v>0</v>
      </c>
      <c r="O24" s="74" t="str">
        <v>Camión con capacidad de 5 ton o superior</v>
      </c>
      <c r="P24" s="74" t="e" cm="1">
        <f t="array" ref="P24:P485" ca="1">_xlfn._xlws.FILTER(MATERIALES!C6:C467,ISNUMBER(FIND(J25,MATERIALES!C6:C467)),"NO ENCONTRADO")</f>
        <v>#NAME?</v>
      </c>
    </row>
    <row r="25" spans="1:16" ht="15">
      <c r="A25" s="79"/>
      <c r="B25" s="91"/>
      <c r="C25" s="480"/>
      <c r="D25" s="481"/>
      <c r="E25" s="102"/>
      <c r="F25" s="103"/>
      <c r="G25" s="94"/>
      <c r="H25" s="95">
        <f t="shared" si="1"/>
        <v>0</v>
      </c>
      <c r="I25" s="87"/>
      <c r="J25" s="477"/>
      <c r="K25" s="477"/>
      <c r="L25" s="477"/>
      <c r="M25" s="477"/>
      <c r="N25" s="477"/>
      <c r="O25" s="74" t="str">
        <v>Camión de slurry, volumen de depósito de emulsión 4m3 a 6 m3, ancho aproximado 7 m</v>
      </c>
      <c r="P25" s="74" t="e">
        <f ca="1"/>
        <v>#NAME?</v>
      </c>
    </row>
    <row r="26" spans="1:16" ht="15" hidden="1">
      <c r="A26" s="79"/>
      <c r="B26" s="91"/>
      <c r="C26" s="480"/>
      <c r="D26" s="481"/>
      <c r="E26" s="102"/>
      <c r="F26" s="103"/>
      <c r="G26" s="94"/>
      <c r="H26" s="95">
        <f t="shared" si="1"/>
        <v>0</v>
      </c>
      <c r="I26" s="90"/>
      <c r="O26" s="74" t="str">
        <v>Camión grúa capacidad 5 toneladas</v>
      </c>
      <c r="P26" s="74" t="e">
        <f ca="1"/>
        <v>#NAME?</v>
      </c>
    </row>
    <row r="27" spans="1:16" ht="15" hidden="1">
      <c r="A27" s="79"/>
      <c r="B27" s="91"/>
      <c r="C27" s="480"/>
      <c r="D27" s="481"/>
      <c r="E27" s="102"/>
      <c r="F27" s="103"/>
      <c r="G27" s="94"/>
      <c r="H27" s="95">
        <f t="shared" si="1"/>
        <v>0</v>
      </c>
      <c r="O27" s="74" t="str">
        <v>Camión mixer</v>
      </c>
      <c r="P27" s="74" t="e">
        <f ca="1"/>
        <v>#NAME?</v>
      </c>
    </row>
    <row r="28" spans="1:16" ht="15" hidden="1">
      <c r="A28" s="79"/>
      <c r="B28" s="91"/>
      <c r="C28" s="480"/>
      <c r="D28" s="481"/>
      <c r="E28" s="102"/>
      <c r="F28" s="103"/>
      <c r="G28" s="94"/>
      <c r="H28" s="95">
        <f t="shared" si="1"/>
        <v>0</v>
      </c>
      <c r="I28" s="90"/>
      <c r="O28" s="74" t="str">
        <v>Camioneta de estacas 4x4</v>
      </c>
      <c r="P28" s="74" t="e">
        <f ca="1"/>
        <v>#NAME?</v>
      </c>
    </row>
    <row r="29" spans="1:16" ht="15" hidden="1">
      <c r="A29" s="79"/>
      <c r="B29" s="91"/>
      <c r="C29" s="480"/>
      <c r="D29" s="481"/>
      <c r="E29" s="102"/>
      <c r="F29" s="103"/>
      <c r="G29" s="94"/>
      <c r="H29" s="95">
        <f t="shared" si="1"/>
        <v>0</v>
      </c>
      <c r="O29" s="74" t="str">
        <v>Camisa metálica para pilote calibre 36 D=1.20m - Recuperable (kg)</v>
      </c>
      <c r="P29" s="74" t="e">
        <f ca="1"/>
        <v>#NAME?</v>
      </c>
    </row>
    <row r="30" spans="1:16" ht="15" hidden="1">
      <c r="A30" s="79"/>
      <c r="B30" s="91"/>
      <c r="C30" s="480"/>
      <c r="D30" s="481"/>
      <c r="E30" s="102"/>
      <c r="F30" s="103"/>
      <c r="G30" s="94"/>
      <c r="H30" s="95">
        <f t="shared" si="1"/>
        <v>0</v>
      </c>
      <c r="O30" s="74" t="str">
        <v>Camisa metálica para pilote calibre 36 D=1m - Recuperable (m)</v>
      </c>
      <c r="P30" s="74" t="e">
        <f ca="1"/>
        <v>#NAME?</v>
      </c>
    </row>
    <row r="31" spans="1:16" ht="15">
      <c r="A31" s="79"/>
      <c r="B31" s="91"/>
      <c r="C31" s="480"/>
      <c r="D31" s="481"/>
      <c r="E31" s="102"/>
      <c r="F31" s="103"/>
      <c r="G31" s="104"/>
      <c r="H31" s="95">
        <f t="shared" si="1"/>
        <v>0</v>
      </c>
      <c r="O31" s="74" t="str">
        <v>Cargador: potencia en el volante 110 hp, clasificación de rpm del motor 2300</v>
      </c>
      <c r="P31" s="74" t="e">
        <f ca="1"/>
        <v>#NAME?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  <c r="O32" s="74" t="str">
        <v>Cargador: potencia en el volante 125 hp, clasificación de rpm del motor 2300</v>
      </c>
      <c r="P32" s="74" t="e">
        <f ca="1"/>
        <v>#NAME?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O33" s="74" t="str">
        <v>Carrotanque de agua(1000 Galones)</v>
      </c>
      <c r="P33" s="74" t="e">
        <f ca="1"/>
        <v>#NAME?</v>
      </c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  <c r="O34" s="74" t="str">
        <v>Carrotanque irrigador de asfalto, 1000 galones de capacidad</v>
      </c>
      <c r="P34" s="74" t="e">
        <f ca="1"/>
        <v>#NAME?</v>
      </c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  <c r="O35" s="74" t="str">
        <v>Cizalla manual de 90 cm</v>
      </c>
      <c r="P35" s="74" t="e">
        <f ca="1"/>
        <v>#NAME?</v>
      </c>
    </row>
    <row r="36" spans="1:17" ht="15">
      <c r="A36" s="79">
        <v>1</v>
      </c>
      <c r="B36" s="91"/>
      <c r="C36" s="125"/>
      <c r="D36" s="91"/>
      <c r="E36" s="107"/>
      <c r="F36" s="108"/>
      <c r="G36" s="109"/>
      <c r="H36" s="95">
        <f>+ROUND(E36*F36*G36,3)</f>
        <v>0</v>
      </c>
      <c r="O36" s="74" t="str">
        <v>Compactador de rodillo potencia: 80HP, peso: 7 ton</v>
      </c>
      <c r="P36" s="74" t="e">
        <f ca="1"/>
        <v>#NAME?</v>
      </c>
      <c r="Q36" s="74" t="e" cm="1">
        <f t="array" ref="Q36:Q72" ca="1">_xlfn._xlws.FILTER('TRANSPORTE 2026'!C6:C42,ISNUMBER(FIND(J39,'TRANSPORTE 2026'!C6:C42)),"NO ENCONTRADO")</f>
        <v>#NAME?</v>
      </c>
    </row>
    <row r="37" spans="1:17" ht="15">
      <c r="A37" s="79"/>
      <c r="B37" s="91"/>
      <c r="C37" s="106"/>
      <c r="D37" s="91"/>
      <c r="E37" s="107"/>
      <c r="F37" s="108"/>
      <c r="G37" s="109"/>
      <c r="H37" s="95">
        <f t="shared" ref="H37:H40" si="2">+ROUND(E37*F37*G37,3)</f>
        <v>0</v>
      </c>
      <c r="O37" s="74" t="str">
        <v>Compactador de rodillo potencia: 99 hp, peso: 8 toneladas</v>
      </c>
      <c r="P37" s="74" t="e">
        <f ca="1"/>
        <v>#NAME?</v>
      </c>
      <c r="Q37" s="74" t="e">
        <f ca="1"/>
        <v>#NAME?</v>
      </c>
    </row>
    <row r="38" spans="1:17" ht="15" hidden="1">
      <c r="A38" s="79"/>
      <c r="B38" s="91"/>
      <c r="C38" s="106"/>
      <c r="D38" s="91"/>
      <c r="E38" s="107"/>
      <c r="F38" s="108"/>
      <c r="G38" s="109"/>
      <c r="H38" s="95">
        <f t="shared" si="2"/>
        <v>0</v>
      </c>
      <c r="O38" s="74" t="str">
        <v>Compactador de rodillo, potencia 105 hp, peso de 6 toneladas</v>
      </c>
      <c r="P38" s="74" t="e">
        <f ca="1"/>
        <v>#NAME?</v>
      </c>
      <c r="Q38" s="74" t="e">
        <f ca="1"/>
        <v>#NAME?</v>
      </c>
    </row>
    <row r="39" spans="1:17" ht="15">
      <c r="A39" s="79"/>
      <c r="B39" s="91"/>
      <c r="C39" s="106"/>
      <c r="D39" s="91"/>
      <c r="E39" s="107"/>
      <c r="F39" s="108"/>
      <c r="G39" s="109"/>
      <c r="H39" s="95">
        <f t="shared" si="2"/>
        <v>0</v>
      </c>
      <c r="I39" s="87"/>
      <c r="J39" s="477"/>
      <c r="K39" s="477"/>
      <c r="L39" s="477"/>
      <c r="M39" s="477"/>
      <c r="N39" s="477"/>
      <c r="O39" s="74" t="str">
        <v>Compactador manual (saltarín) peso de operación (kg.) 52, fuerza de impacto por golpe (KN) 12</v>
      </c>
      <c r="P39" s="74" t="e">
        <f ca="1"/>
        <v>#NAME?</v>
      </c>
      <c r="Q39" s="74" t="e">
        <f ca="1"/>
        <v>#NAME?</v>
      </c>
    </row>
    <row r="40" spans="1:17" ht="15">
      <c r="A40" s="79"/>
      <c r="B40" s="91"/>
      <c r="C40" s="106"/>
      <c r="D40" s="91"/>
      <c r="E40" s="107"/>
      <c r="F40" s="108"/>
      <c r="G40" s="109"/>
      <c r="H40" s="95">
        <f t="shared" si="2"/>
        <v>0</v>
      </c>
      <c r="I40" s="90"/>
      <c r="O40" s="74" t="str">
        <v>Compactador manual de rodillo</v>
      </c>
      <c r="P40" s="74" t="e">
        <f ca="1"/>
        <v>#NAME?</v>
      </c>
      <c r="Q40" s="74" t="e">
        <f ca="1"/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O41" s="74" t="str">
        <v>Compactador manual vibratorio (CANGURO) (Apisonadores), potencia aproximada 5 HP</v>
      </c>
      <c r="P41" s="74" t="e">
        <f ca="1"/>
        <v>#NAME?</v>
      </c>
      <c r="Q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  <c r="O42" s="74" t="str">
        <v>Compactador manual vibratorio (rana) con motor de 6 hp</v>
      </c>
      <c r="P42" s="74" t="e">
        <f ca="1"/>
        <v>#NAME?</v>
      </c>
      <c r="Q42" s="74" t="e">
        <f ca="1"/>
        <v>#NAME?</v>
      </c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  <c r="O43" s="74" t="str">
        <v>Compactador neumático de Potencia 70 HP, peso de 13 ton</v>
      </c>
      <c r="P43" s="74" t="e">
        <f ca="1"/>
        <v>#NAME?</v>
      </c>
      <c r="Q43" s="74" t="e">
        <f ca="1"/>
        <v>#NAME?</v>
      </c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  <c r="O44" s="74" t="str">
        <v>Compactador neumático peso 3,5 ton</v>
      </c>
      <c r="P44" s="74" t="e">
        <f ca="1"/>
        <v>#NAME?</v>
      </c>
      <c r="Q44" s="74" t="e">
        <f ca="1"/>
        <v>#NAME?</v>
      </c>
    </row>
    <row r="45" spans="1:17" ht="15">
      <c r="A45" s="79">
        <v>5</v>
      </c>
      <c r="B45" s="91"/>
      <c r="C45" s="112" t="str">
        <f>IF(A45=0,"",VLOOKUP(A45,'MANO DE OBRA'!A57:G64,2))</f>
        <v>Cuadrilla AA  4 Ay</v>
      </c>
      <c r="D45" s="95">
        <f>IF(A45=0,"",VLOOKUP(A45,'MANO DE OBRA'!A57:G64,3))</f>
        <v>233456</v>
      </c>
      <c r="E45" s="113">
        <f>IF(A45=0,,0.85)</f>
        <v>0.85</v>
      </c>
      <c r="F45" s="95">
        <f>IF(A45=0,"",VLOOKUP(A45,'MANO DE OBRA'!A57:G64,6))</f>
        <v>431893.6</v>
      </c>
      <c r="G45" s="94">
        <v>382.52149170337401</v>
      </c>
      <c r="H45" s="95">
        <f>IF(AND(E45&gt;0,F45&gt;0,G45&gt;0),ROUND(F45/G45,3),0)</f>
        <v>1129.07</v>
      </c>
      <c r="O45" s="74" t="str">
        <v>Compactador vibratorio potencia aproximada de 15 Kw</v>
      </c>
      <c r="P45" s="74" t="e">
        <f ca="1"/>
        <v>#NAME?</v>
      </c>
      <c r="Q45" s="74" t="e">
        <f ca="1"/>
        <v>#NAME?</v>
      </c>
    </row>
    <row r="46" spans="1:17" ht="15">
      <c r="A46" s="79"/>
      <c r="B46" s="91"/>
      <c r="C46" s="114"/>
      <c r="D46" s="114"/>
      <c r="E46" s="113"/>
      <c r="F46" s="115"/>
      <c r="G46" s="95"/>
      <c r="H46" s="95">
        <f t="shared" ref="H46:H48" si="3">IF(AND(E46&gt;0,F46&gt;0,G46&gt;0),ROUND(F46/G46,3),0)</f>
        <v>0</v>
      </c>
      <c r="O46" s="74" t="str">
        <v>Compresor (barrido y soplado)</v>
      </c>
      <c r="P46" s="74" t="e">
        <f ca="1"/>
        <v>#NAME?</v>
      </c>
      <c r="Q46" s="74" t="e">
        <f ca="1"/>
        <v>#NAME?</v>
      </c>
    </row>
    <row r="47" spans="1:17" ht="15">
      <c r="A47" s="79"/>
      <c r="B47" s="91"/>
      <c r="C47" s="114"/>
      <c r="D47" s="114"/>
      <c r="E47" s="113"/>
      <c r="F47" s="115"/>
      <c r="G47" s="95"/>
      <c r="H47" s="95">
        <f t="shared" si="3"/>
        <v>0</v>
      </c>
      <c r="J47" s="477"/>
      <c r="K47" s="477"/>
      <c r="L47" s="477"/>
      <c r="M47" s="477"/>
      <c r="N47" s="477"/>
      <c r="O47" s="74" t="str">
        <v>Compresor para penetrar roca</v>
      </c>
      <c r="P47" s="74" t="e">
        <f ca="1"/>
        <v>#NAME?</v>
      </c>
      <c r="Q47" s="74" t="e">
        <f ca="1"/>
        <v>#NAME?</v>
      </c>
    </row>
    <row r="48" spans="1:17" ht="15">
      <c r="A48" s="79"/>
      <c r="B48" s="91"/>
      <c r="C48" s="114"/>
      <c r="D48" s="114"/>
      <c r="E48" s="113"/>
      <c r="F48" s="115"/>
      <c r="G48" s="95"/>
      <c r="H48" s="95">
        <f t="shared" si="3"/>
        <v>0</v>
      </c>
      <c r="O48" s="74" t="str">
        <v>Compresor portátil de 70 a 120 HP, con martillo</v>
      </c>
      <c r="P48" s="74" t="e">
        <f ca="1"/>
        <v>#NAME?</v>
      </c>
      <c r="Q48" s="74" t="e">
        <f ca="1"/>
        <v>#NAME?</v>
      </c>
    </row>
    <row r="49" spans="1:17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1129</v>
      </c>
      <c r="O49" s="74" t="str">
        <v>Cortadora de adoquines</v>
      </c>
      <c r="P49" s="74" t="e">
        <f ca="1"/>
        <v>#NAME?</v>
      </c>
      <c r="Q49" s="74" t="e">
        <f ca="1"/>
        <v>#NAME?</v>
      </c>
    </row>
    <row r="50" spans="1:17" ht="15">
      <c r="A50" s="79"/>
      <c r="B50" s="100"/>
      <c r="C50" s="100"/>
      <c r="D50" s="100"/>
      <c r="E50" s="100"/>
      <c r="F50" s="100"/>
      <c r="G50" s="100"/>
      <c r="H50" s="101"/>
      <c r="I50" s="116"/>
      <c r="O50" s="74" t="str">
        <v>Cortadora de pavimento, profundidad de corte: 16- 19 cm. capacidad de disco: desde 12" hasta 20" de diámetro</v>
      </c>
      <c r="P50" s="74" t="e">
        <f ca="1"/>
        <v>#NAME?</v>
      </c>
      <c r="Q50" s="74" t="e">
        <f ca="1"/>
        <v>#NAME?</v>
      </c>
    </row>
    <row r="51" spans="1:17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31139</v>
      </c>
      <c r="O51" s="74" t="str">
        <v>Derretidora de asfalto (crafco o similar)</v>
      </c>
      <c r="P51" s="74" t="e">
        <f ca="1"/>
        <v>#NAME?</v>
      </c>
      <c r="Q51" s="74" t="e">
        <f ca="1"/>
        <v>#NAME?</v>
      </c>
    </row>
    <row r="52" spans="1:17">
      <c r="O52" s="74" t="str">
        <v>Diferencial de 2 toneladas</v>
      </c>
      <c r="P52" s="74" t="e">
        <f ca="1"/>
        <v>#NAME?</v>
      </c>
      <c r="Q52" s="74" t="e">
        <f ca="1"/>
        <v>#NAME?</v>
      </c>
    </row>
    <row r="53" spans="1:17">
      <c r="B53" s="489" t="s">
        <v>108</v>
      </c>
      <c r="C53" s="489"/>
      <c r="D53" s="489"/>
      <c r="E53" s="489"/>
      <c r="F53" s="489"/>
      <c r="G53" s="127" t="s">
        <v>1581</v>
      </c>
      <c r="H53" s="127" t="s">
        <v>1582</v>
      </c>
      <c r="O53" s="74" t="str">
        <v>Diferencial de 3 toneladas</v>
      </c>
      <c r="P53" s="74" t="e">
        <f ca="1"/>
        <v>#NAME?</v>
      </c>
      <c r="Q53" s="74" t="e">
        <f ca="1"/>
        <v>#NAME?</v>
      </c>
    </row>
    <row r="54" spans="1:17">
      <c r="B54" s="128"/>
      <c r="C54" s="128"/>
      <c r="D54" s="128"/>
      <c r="E54" s="128"/>
      <c r="F54" s="128"/>
      <c r="G54" s="128"/>
      <c r="H54" s="128"/>
      <c r="O54" s="74" t="str">
        <v>Equipo autopropulsado para aplicación de pintura termoplástica (NTC 4744-2)</v>
      </c>
      <c r="P54" s="74" t="e">
        <f ca="1"/>
        <v>#NAME?</v>
      </c>
      <c r="Q54" s="74" t="e">
        <f ca="1"/>
        <v>#NAME?</v>
      </c>
    </row>
    <row r="55" spans="1:17">
      <c r="B55" s="490" t="s">
        <v>112</v>
      </c>
      <c r="C55" s="490"/>
      <c r="D55" s="490"/>
      <c r="E55" s="490"/>
      <c r="F55" s="490"/>
      <c r="G55" s="129">
        <f>'ANALISIS AIU '!$F$31</f>
        <v>0.22</v>
      </c>
      <c r="H55" s="130">
        <f>G55*H51</f>
        <v>6850.58</v>
      </c>
      <c r="O55" s="74" t="str">
        <v>Equipo de acarreo interno</v>
      </c>
      <c r="P55" s="74" t="e">
        <f ca="1"/>
        <v>#NAME?</v>
      </c>
      <c r="Q55" s="74" t="e">
        <f ca="1"/>
        <v>#NAME?</v>
      </c>
    </row>
    <row r="56" spans="1:17">
      <c r="B56" s="490" t="s">
        <v>36</v>
      </c>
      <c r="C56" s="490"/>
      <c r="D56" s="490"/>
      <c r="E56" s="490"/>
      <c r="F56" s="490"/>
      <c r="G56" s="129">
        <f>'ANALISIS AIU '!$F$35</f>
        <v>0.03</v>
      </c>
      <c r="H56" s="130">
        <f>G56*H51</f>
        <v>934.17</v>
      </c>
      <c r="O56" s="74" t="str">
        <v>Equipo de izaje</v>
      </c>
      <c r="P56" s="74" t="e">
        <f ca="1"/>
        <v>#NAME?</v>
      </c>
      <c r="Q56" s="74" t="e">
        <f ca="1"/>
        <v>#NAME?</v>
      </c>
    </row>
    <row r="57" spans="1:17">
      <c r="B57" s="490" t="s">
        <v>37</v>
      </c>
      <c r="C57" s="490"/>
      <c r="D57" s="490"/>
      <c r="E57" s="490"/>
      <c r="F57" s="490"/>
      <c r="G57" s="129">
        <f>'ANALISIS AIU '!$F$39</f>
        <v>0.05</v>
      </c>
      <c r="H57" s="130">
        <f>G57*H51</f>
        <v>1556.95</v>
      </c>
      <c r="O57" s="74" t="str">
        <v>Equipo de medición (deformímetros eléctricos, mecánicos, celdas de carga, etc.) para prueba de carga</v>
      </c>
      <c r="P57" s="74" t="e">
        <f ca="1"/>
        <v>#NAME?</v>
      </c>
      <c r="Q57" s="74" t="e">
        <f ca="1"/>
        <v>#NAME?</v>
      </c>
    </row>
    <row r="58" spans="1:17">
      <c r="B58" s="128"/>
      <c r="C58" s="128"/>
      <c r="D58" s="128"/>
      <c r="E58" s="128"/>
      <c r="F58" s="128"/>
      <c r="G58" s="128"/>
      <c r="H58" s="128"/>
      <c r="O58" s="74" t="str">
        <v>Equipo de oxicorte y soldadura, capacidad de corte 6"-14"</v>
      </c>
      <c r="P58" s="74" t="e">
        <f ca="1"/>
        <v>#NAME?</v>
      </c>
      <c r="Q58" s="74" t="e">
        <f ca="1"/>
        <v>#NAME?</v>
      </c>
    </row>
    <row r="59" spans="1:17">
      <c r="B59" s="491" t="s">
        <v>1583</v>
      </c>
      <c r="C59" s="491"/>
      <c r="D59" s="491"/>
      <c r="E59" s="491"/>
      <c r="F59" s="491"/>
      <c r="G59" s="491"/>
      <c r="H59" s="135">
        <f>H57+H56+H55+H51</f>
        <v>40480.699999999997</v>
      </c>
      <c r="J59" s="116"/>
      <c r="O59" s="74" t="str">
        <v>Equipo de perforación (TRACKDRILL), potencia aproximada 40 HP, 2100 golpes / minuto</v>
      </c>
      <c r="P59" s="74" t="e">
        <f ca="1"/>
        <v>#NAME?</v>
      </c>
      <c r="Q59" s="74" t="e">
        <f ca="1"/>
        <v>#NAME?</v>
      </c>
    </row>
    <row r="60" spans="1:17">
      <c r="O60" s="74" t="str">
        <v>Equipo de pintura (Compresor). Presión máxima de trabajo 7 HP</v>
      </c>
      <c r="P60" s="74" t="e">
        <f ca="1"/>
        <v>#NAME?</v>
      </c>
      <c r="Q60" s="74" t="e">
        <f ca="1"/>
        <v>#NAME?</v>
      </c>
    </row>
    <row r="61" spans="1:17">
      <c r="H61" s="116"/>
      <c r="O61" s="74" t="str">
        <v>Equipo de rayos X y/o ultrasonido industrial</v>
      </c>
      <c r="P61" s="74" t="e">
        <f ca="1"/>
        <v>#NAME?</v>
      </c>
      <c r="Q61" s="74" t="e">
        <f ca="1"/>
        <v>#NAME?</v>
      </c>
    </row>
    <row r="62" spans="1:17">
      <c r="O62" s="74" t="str">
        <v>Equipo de sandblasting y pintura, compresora 250cfm a 100 psi, pulmón de 70 gal (250 L) para 160 psi</v>
      </c>
      <c r="P62" s="74" t="e">
        <f ca="1"/>
        <v>#NAME?</v>
      </c>
      <c r="Q62" s="74" t="e">
        <f ca="1"/>
        <v>#NAME?</v>
      </c>
    </row>
    <row r="63" spans="1:17">
      <c r="O63" s="74" t="str">
        <v>Equipo de soldadura 250 AMP</v>
      </c>
      <c r="P63" s="74" t="e">
        <f ca="1"/>
        <v>#NAME?</v>
      </c>
      <c r="Q63" s="74" t="e">
        <f ca="1"/>
        <v>#NAME?</v>
      </c>
    </row>
    <row r="64" spans="1:17">
      <c r="O64" s="74" t="str">
        <v>Equipo de soldadura 400 AMP</v>
      </c>
      <c r="P64" s="74" t="e">
        <f ca="1"/>
        <v>#NAME?</v>
      </c>
      <c r="Q64" s="74" t="e">
        <f ca="1"/>
        <v>#NAME?</v>
      </c>
    </row>
    <row r="65" spans="15:17">
      <c r="O65" s="74" t="str">
        <v>Equipo de soldadura 600 AMP</v>
      </c>
      <c r="P65" s="74" t="e">
        <f ca="1"/>
        <v>#NAME?</v>
      </c>
      <c r="Q65" s="74" t="e">
        <f ca="1"/>
        <v>#NAME?</v>
      </c>
    </row>
    <row r="66" spans="15:17">
      <c r="O66" s="74" t="str">
        <v>Equipo de topografía teodolito electrónico con abertura de anteojo de 42- 45 mm. aumento del anteojo: 30x.distancia mínima de enfoque: 1 - 1.5 m. precisión: 5´´</v>
      </c>
      <c r="P66" s="74" t="e">
        <f ca="1"/>
        <v>#NAME?</v>
      </c>
      <c r="Q66" s="74" t="e">
        <f ca="1"/>
        <v>#NAME?</v>
      </c>
    </row>
    <row r="67" spans="15:17">
      <c r="O67" s="74" t="str">
        <v>Esparcidor de gravilla, ancho de esparcimiento 3 - 7.5 m</v>
      </c>
      <c r="P67" s="74" t="e">
        <f ca="1"/>
        <v>#NAME?</v>
      </c>
      <c r="Q67" s="74" t="e">
        <f ca="1"/>
        <v>#NAME?</v>
      </c>
    </row>
    <row r="68" spans="15:17">
      <c r="O68" s="74" t="str">
        <v>Estación Total con precisión angular de 6". Precisión lineal 2 mm ± 2 ppm</v>
      </c>
      <c r="P68" s="74" t="e">
        <f ca="1"/>
        <v>#NAME?</v>
      </c>
      <c r="Q68" s="74" t="e">
        <f ca="1"/>
        <v>#NAME?</v>
      </c>
    </row>
    <row r="69" spans="15:17">
      <c r="O69" s="74" t="str">
        <v>Formaleta metálica para baranda de concreto (m)</v>
      </c>
      <c r="P69" s="74" t="e">
        <f ca="1"/>
        <v>#NAME?</v>
      </c>
      <c r="Q69" s="74" t="e">
        <f ca="1"/>
        <v>#NAME?</v>
      </c>
    </row>
    <row r="70" spans="15:17">
      <c r="O70" s="74" t="str">
        <v>Formaleta metálica para concreto (m2)</v>
      </c>
      <c r="P70" s="74" t="e">
        <f ca="1"/>
        <v>#NAME?</v>
      </c>
      <c r="Q70" s="74" t="e">
        <f ca="1"/>
        <v>#NAME?</v>
      </c>
    </row>
    <row r="71" spans="15:17">
      <c r="O71" s="74" t="str">
        <v>Formaleta metálica para defensa de concreto (m)</v>
      </c>
      <c r="P71" s="74" t="e">
        <f ca="1"/>
        <v>#NAME?</v>
      </c>
      <c r="Q71" s="74" t="e">
        <f ca="1"/>
        <v>#NAME?</v>
      </c>
    </row>
    <row r="72" spans="15:17">
      <c r="O72" s="74" t="str">
        <v>Formaleta metálica para fabricación de paneles de concreto (m2)</v>
      </c>
      <c r="P72" s="74" t="e">
        <f ca="1"/>
        <v>#NAME?</v>
      </c>
      <c r="Q72" s="74" t="e">
        <f ca="1"/>
        <v>#NAME?</v>
      </c>
    </row>
    <row r="73" spans="15:17">
      <c r="O73" s="74" t="str">
        <v>Formaleta metálica para pavimento en concreto hidráulico (m)</v>
      </c>
      <c r="P73" s="74" t="e">
        <f ca="1"/>
        <v>#NAME?</v>
      </c>
    </row>
    <row r="74" spans="15:17">
      <c r="O74" s="74" t="str">
        <v>Formaleta metálica para pilotes de concreto prefabricado in situ (m)</v>
      </c>
      <c r="P74" s="74" t="e">
        <f ca="1"/>
        <v>#NAME?</v>
      </c>
    </row>
    <row r="75" spans="15:17">
      <c r="O75" s="74" t="str">
        <v>Formaleta para camisa de pilote</v>
      </c>
      <c r="P75" s="74" t="e">
        <f ca="1"/>
        <v>#NAME?</v>
      </c>
    </row>
    <row r="76" spans="15:17">
      <c r="O76" s="74" t="str">
        <v>Formaleta, platina y accesorios (glo)</v>
      </c>
      <c r="P76" s="74" t="e">
        <f ca="1"/>
        <v>#NAME?</v>
      </c>
    </row>
    <row r="77" spans="15:17">
      <c r="O77" s="74" t="str">
        <v>Formaleta, platina y accesorios (m)</v>
      </c>
      <c r="P77" s="74" t="e">
        <f ca="1"/>
        <v>#NAME?</v>
      </c>
    </row>
    <row r="78" spans="15:17">
      <c r="O78" s="74" t="str">
        <v>Fresadora de pavimento, ancho de trabajo 1.3 m a 1.5 m, potencia aproximada 430 HP, profundidad de corte 30 cm</v>
      </c>
      <c r="P78" s="74" t="e">
        <f ca="1"/>
        <v>#NAME?</v>
      </c>
    </row>
    <row r="79" spans="15:17">
      <c r="O79" s="74" t="str">
        <v>Fresadora de pavimento, ancho de trabajo 2 m, con tambor especial de puntas de acero de alta dureza, profundidad de corte menor a 2.5 cm para microfresado (W2000 o similares)</v>
      </c>
      <c r="P79" s="74" t="e">
        <f ca="1"/>
        <v>#NAME?</v>
      </c>
    </row>
    <row r="80" spans="15:17">
      <c r="O80" s="74" t="str">
        <v>Fresadora de pavimento, ancho de trabajo 2 m, potencia aproximada 580 HP, profundidad de corte 30 cm</v>
      </c>
      <c r="P80" s="74" t="e">
        <f ca="1"/>
        <v>#NAME?</v>
      </c>
    </row>
    <row r="81" spans="15:16">
      <c r="O81" s="74" t="str">
        <v>Gato para tensionamiento, fuerza Max 300 toneladas</v>
      </c>
      <c r="P81" s="74" t="e">
        <f ca="1"/>
        <v>#NAME?</v>
      </c>
    </row>
    <row r="82" spans="15:16">
      <c r="O82" s="74" t="str">
        <v>Grúa capacidad 10 toneladas</v>
      </c>
      <c r="P82" s="74" t="e">
        <f ca="1"/>
        <v>#NAME?</v>
      </c>
    </row>
    <row r="83" spans="15:16">
      <c r="O83" s="74" t="str">
        <v>Grúa capacidad 15 toneladas</v>
      </c>
      <c r="P83" s="74" t="e">
        <f ca="1"/>
        <v>#NAME?</v>
      </c>
    </row>
    <row r="84" spans="15:16">
      <c r="O84" s="74" t="str">
        <v>Grúa telescópica capacidad 50 toneladas</v>
      </c>
      <c r="P84" s="74" t="e">
        <f ca="1"/>
        <v>#NAME?</v>
      </c>
    </row>
    <row r="85" spans="15:16">
      <c r="O85" s="74" t="str">
        <v>Grúa torre capacidad 1 tonelada en la punta</v>
      </c>
      <c r="P85" s="74" t="e">
        <f ca="1"/>
        <v>#NAME?</v>
      </c>
    </row>
    <row r="86" spans="15:16">
      <c r="O86" s="74" t="str">
        <v>Guadañadora cilindraje 38-58 cm3</v>
      </c>
      <c r="P86" s="74" t="e">
        <f ca="1"/>
        <v>#NAME?</v>
      </c>
    </row>
    <row r="87" spans="15:16">
      <c r="O87" s="74" t="str">
        <v>Lanza de aire comprimido caliente, velocidad de descargue 1000 m/s, temperatura del aire a presión 1000 °c</v>
      </c>
      <c r="P87" s="74" t="e">
        <f ca="1"/>
        <v>#NAME?</v>
      </c>
    </row>
    <row r="88" spans="15:16">
      <c r="O88" s="74" t="str">
        <v>Manómetro cable de acero para bajar la celda</v>
      </c>
      <c r="P88" s="74" t="e">
        <f ca="1"/>
        <v>#NAME?</v>
      </c>
    </row>
    <row r="89" spans="15:16">
      <c r="O89" s="74" t="str">
        <v>Máquina estabilizadora con cámara de tambor rotatorio de paso sencillo</v>
      </c>
      <c r="P89" s="74" t="e">
        <f ca="1"/>
        <v>#NAME?</v>
      </c>
    </row>
    <row r="90" spans="15:16">
      <c r="O90" s="74" t="str">
        <v>Máquina hidrosembradora 1000 - 4000 litros</v>
      </c>
      <c r="P90" s="74" t="e">
        <f ca="1"/>
        <v>#NAME?</v>
      </c>
    </row>
    <row r="91" spans="15:16">
      <c r="O91" s="74" t="str">
        <v>Máquina térmica para aplicación de adhesivo para tacha</v>
      </c>
      <c r="P91" s="74" t="e">
        <f ca="1"/>
        <v>#NAME?</v>
      </c>
    </row>
    <row r="92" spans="15:16">
      <c r="O92" s="74" t="str">
        <v>Mezcladora de concreto tipo trompo</v>
      </c>
      <c r="P92" s="74" t="e">
        <f ca="1"/>
        <v>#NAME?</v>
      </c>
    </row>
    <row r="93" spans="15:16">
      <c r="O93" s="74" t="str">
        <v>Miniretroexcavadora sobre neumáticos de 37,5 kW</v>
      </c>
      <c r="P93" s="74" t="e">
        <f ca="1"/>
        <v>#NAME?</v>
      </c>
    </row>
    <row r="94" spans="15:16">
      <c r="O94" s="74" t="str">
        <v>Montacargas capacidad 2-10 toneladas</v>
      </c>
      <c r="P94" s="74" t="e">
        <f ca="1"/>
        <v>#NAME?</v>
      </c>
    </row>
    <row r="95" spans="15:16">
      <c r="O95" s="74" t="str">
        <v>Motobomba 3 pulgadas</v>
      </c>
      <c r="P95" s="74" t="e">
        <f ca="1"/>
        <v>#NAME?</v>
      </c>
    </row>
    <row r="96" spans="15:16">
      <c r="O96" s="74" t="str">
        <v>Motobomba 4 pulgadas</v>
      </c>
      <c r="P96" s="74" t="e">
        <f ca="1"/>
        <v>#NAME?</v>
      </c>
    </row>
    <row r="97" spans="15:16">
      <c r="O97" s="74" t="str">
        <v>Motobomba 6 pulgadas</v>
      </c>
      <c r="P97" s="74" t="e">
        <f ca="1"/>
        <v>#NAME?</v>
      </c>
    </row>
    <row r="98" spans="15:16">
      <c r="O98" s="74" t="str">
        <v>Motoniveladora potencia 215 HP, ancho de cuchilla 4,27 m, peso 18 ton</v>
      </c>
      <c r="P98" s="74" t="e">
        <f ca="1"/>
        <v>#NAME?</v>
      </c>
    </row>
    <row r="99" spans="15:16">
      <c r="O99" s="74" t="str">
        <v>Motoniveladora, potencia 140 HP, ancho de cuchilla 3,66 m, peso 11 ton</v>
      </c>
      <c r="P99" s="74" t="e">
        <f ca="1"/>
        <v>#NAME?</v>
      </c>
    </row>
    <row r="100" spans="15:16">
      <c r="O100" s="74" t="str">
        <v>Motosierra, 4.5 HP - 7.1 HP, longitud de espada 45-90 cm</v>
      </c>
      <c r="P100" s="74" t="e">
        <f ca="1"/>
        <v>#NAME?</v>
      </c>
    </row>
    <row r="101" spans="15:16">
      <c r="O101" s="74" t="str">
        <v>Motosoldador, 300 amperios</v>
      </c>
      <c r="P101" s="74" t="e">
        <f ca="1"/>
        <v>#NAME?</v>
      </c>
    </row>
    <row r="102" spans="15:16">
      <c r="O102" s="74" t="str">
        <v>Pala auxiliar de piloteadora</v>
      </c>
      <c r="P102" s="74" t="e">
        <f ca="1"/>
        <v>#NAME?</v>
      </c>
    </row>
    <row r="103" spans="15:16">
      <c r="O103" s="74" t="str">
        <v>Pala grúa (dragalina) potencia del motor aproximada 320 Kw - 390 Kw, capacidad de carga aproximada 70 -100 toneladas</v>
      </c>
      <c r="P103" s="74" t="e">
        <f ca="1"/>
        <v>#NAME?</v>
      </c>
    </row>
    <row r="104" spans="15:16">
      <c r="O104" s="74" t="str">
        <v>Parales-taco metálico o puntal (escamas en concreto)</v>
      </c>
      <c r="P104" s="74" t="e">
        <f ca="1"/>
        <v>#NAME?</v>
      </c>
    </row>
    <row r="105" spans="15:16">
      <c r="O105" s="74" t="str">
        <v>Piloteadora potencia mínima de 250KW, fuerza elevadora 200KN</v>
      </c>
      <c r="P105" s="74" t="e">
        <f ca="1"/>
        <v>#NAME?</v>
      </c>
    </row>
    <row r="106" spans="15:16">
      <c r="O106" s="74" t="str">
        <v>Planta de asfalto en caliente continua de 120 toneladas de capacidad</v>
      </c>
      <c r="P106" s="74" t="e">
        <f ca="1"/>
        <v>#NAME?</v>
      </c>
    </row>
    <row r="107" spans="15:16">
      <c r="O107" s="74" t="str">
        <v>Planta de asfalto en caliente móvil discontinua de 60 toneladas de capacidad</v>
      </c>
      <c r="P107" s="74" t="e">
        <f ca="1"/>
        <v>#NAME?</v>
      </c>
    </row>
    <row r="108" spans="15:16">
      <c r="O108" s="74" t="str">
        <v>Planta de asfalto en frío de 60 toneladas/hora de capacidad</v>
      </c>
      <c r="P108" s="74" t="e">
        <f ca="1"/>
        <v>#NAME?</v>
      </c>
    </row>
    <row r="109" spans="15:16">
      <c r="O109" s="74" t="str">
        <v>Planta dosificadora (mezcladora) de concreto</v>
      </c>
      <c r="P109" s="74" t="e">
        <f ca="1"/>
        <v>#NAME?</v>
      </c>
    </row>
    <row r="110" spans="15:16">
      <c r="O110" s="74" t="str">
        <v>Planta eléctrica 3000 watts -4000 watts</v>
      </c>
      <c r="P110" s="74" t="e">
        <f ca="1"/>
        <v>#NAME?</v>
      </c>
    </row>
    <row r="111" spans="15:16">
      <c r="O111" s="74" t="str">
        <v>Planta para mezcla de asfalto en frio de 160 toneladas/hora de capacidad</v>
      </c>
      <c r="P111" s="74" t="e">
        <f ca="1"/>
        <v>#NAME?</v>
      </c>
    </row>
    <row r="112" spans="15:16">
      <c r="O112" s="74" t="str">
        <v>Planta trituradora y unidad de clasificación</v>
      </c>
      <c r="P112" s="74" t="e">
        <f ca="1"/>
        <v>#NAME?</v>
      </c>
    </row>
    <row r="113" spans="15:16">
      <c r="O113" s="74" t="str">
        <v>Puente grúa</v>
      </c>
      <c r="P113" s="74" t="e">
        <f ca="1"/>
        <v>#NAME?</v>
      </c>
    </row>
    <row r="114" spans="15:16">
      <c r="O114" s="74" t="str">
        <v>Pulidora (8500 REV)</v>
      </c>
      <c r="P114" s="74" t="e">
        <f ca="1"/>
        <v>#NAME?</v>
      </c>
    </row>
    <row r="115" spans="15:16">
      <c r="O115" s="74" t="str">
        <v>Pulvimixer potencia aproximada 500 HP</v>
      </c>
      <c r="P115" s="74" t="e">
        <f ca="1"/>
        <v>#NAME?</v>
      </c>
    </row>
    <row r="116" spans="15:16">
      <c r="O116" s="74" t="str">
        <v>Recicladora de pavimento potencia aproximada 430 HP</v>
      </c>
      <c r="P116" s="74" t="e">
        <f ca="1"/>
        <v>#NAME?</v>
      </c>
    </row>
    <row r="117" spans="15:16">
      <c r="O117" s="74" t="str">
        <v>Regla vibratoria de concreto, de longitud de 3 a 5 m, potencia de 6 a 9 HP</v>
      </c>
      <c r="P117" s="74" t="e">
        <f ca="1"/>
        <v>#NAME?</v>
      </c>
    </row>
    <row r="118" spans="15:16">
      <c r="O118" s="74" t="str">
        <v>Retrocargador, pala de 1,1 m3 de capacidad, profundidad de excavación de 4.400 mm y una altura de 5.680 mm</v>
      </c>
      <c r="P118" s="74" t="e">
        <f ca="1"/>
        <v>#NAME?</v>
      </c>
    </row>
    <row r="119" spans="15:16">
      <c r="O119" s="74" t="str">
        <v>Retroexcavadora de pivote central y desplazamiento lateral de mínimo 60 kw de potencia</v>
      </c>
      <c r="P119" s="74" t="e">
        <f ca="1"/>
        <v>#NAME?</v>
      </c>
    </row>
    <row r="120" spans="15:16">
      <c r="O120" s="74" t="str">
        <v>Retroexcavadora sobre llantas, motor 62HP, Profundidad de excavación de 5.41 metros</v>
      </c>
      <c r="P120" s="74" t="e">
        <f ca="1"/>
        <v>#NAME?</v>
      </c>
    </row>
    <row r="121" spans="15:16">
      <c r="O121" s="74" t="str">
        <v>Retroexcavadora sobre neumáticos de 85 kW, equipada con descabezador hidráulico para pilotes</v>
      </c>
      <c r="P121" s="74" t="e">
        <f ca="1"/>
        <v>#NAME?</v>
      </c>
    </row>
    <row r="122" spans="15:16">
      <c r="O122" s="74" t="str">
        <v>Retroexcavadora sobre oruga, potencia 158 kw, balde de 1.5 m3</v>
      </c>
      <c r="P122" s="74" t="e">
        <f ca="1"/>
        <v>#NAME?</v>
      </c>
    </row>
    <row r="123" spans="15:16">
      <c r="O123" s="74" t="str">
        <v>Retroexcavadora sobre orugas de profundidad de excavación mínima de 6,0 m, de 80 kw de potencia</v>
      </c>
      <c r="P123" s="74" t="e">
        <f ca="1"/>
        <v>#NAME?</v>
      </c>
    </row>
    <row r="124" spans="15:16">
      <c r="O124" s="74" t="str">
        <v>Retroexcavadora, potencia en el volante 78 HP 2200 rpm</v>
      </c>
      <c r="P124" s="74" t="e">
        <f ca="1"/>
        <v>#NAME?</v>
      </c>
    </row>
    <row r="125" spans="15:16">
      <c r="O125" s="74" t="str">
        <v>Ruteadora para asfalto, potencia mínima 15 kW</v>
      </c>
      <c r="P125" s="74" t="e">
        <f ca="1"/>
        <v>#NAME?</v>
      </c>
    </row>
    <row r="126" spans="15:16">
      <c r="O126" s="74" t="str">
        <v>Sensor de Impacto para prueba de integridad sobre pilotes tipo</v>
      </c>
      <c r="P126" s="74" t="e">
        <f ca="1"/>
        <v>#NAME?</v>
      </c>
    </row>
    <row r="127" spans="15:16">
      <c r="O127" s="74" t="str">
        <v>Shuttle buggy</v>
      </c>
      <c r="P127" s="74" t="e">
        <f ca="1"/>
        <v>#NAME?</v>
      </c>
    </row>
    <row r="128" spans="15:16">
      <c r="O128" s="74" t="str">
        <v>Silo para almacenamiento de concreto, capacidad 10 m3</v>
      </c>
      <c r="P128" s="74" t="e">
        <f ca="1"/>
        <v>#NAME?</v>
      </c>
    </row>
    <row r="129" spans="15:16">
      <c r="O129" s="74" t="str">
        <v>Taladro de 1/2", pulidora, lijadora y circular</v>
      </c>
      <c r="P129" s="74" t="e">
        <f ca="1"/>
        <v>#NAME?</v>
      </c>
    </row>
    <row r="130" spans="15:16">
      <c r="O130" s="74" t="str">
        <v>Taladro industrial (columna, de árbol o similares)</v>
      </c>
      <c r="P130" s="74" t="e">
        <f ca="1"/>
        <v>#NAME?</v>
      </c>
    </row>
    <row r="131" spans="15:16">
      <c r="O131" s="74" t="str">
        <v>Tara (Recebo, Agua, Etc.)</v>
      </c>
      <c r="P131" s="74" t="e">
        <f ca="1"/>
        <v>#NAME?</v>
      </c>
    </row>
    <row r="132" spans="15:16">
      <c r="O132" s="74" t="str">
        <v>Terminadora de asfalto (Finisher), potencia 130 HP, peso 15 ton.</v>
      </c>
      <c r="P132" s="74" t="e">
        <f ca="1"/>
        <v>#NAME?</v>
      </c>
    </row>
    <row r="133" spans="15:16">
      <c r="O133" s="74" t="str">
        <v>Terminadora de asfalto (Finisher), potencia en el volante 174 HP, R=20M3/H, velocidad de desplazamiento 114 m/min</v>
      </c>
      <c r="P133" s="74" t="e">
        <f ca="1"/>
        <v>#NAME?</v>
      </c>
    </row>
    <row r="134" spans="15:16">
      <c r="O134" s="74" t="str">
        <v>Vehículo delineador para aplicación de pintura con mínimo 2 boquillas (NTC 4744-2)</v>
      </c>
      <c r="P134" s="74" t="e">
        <f ca="1"/>
        <v>#NAME?</v>
      </c>
    </row>
    <row r="135" spans="15:16">
      <c r="O135" s="74" t="str">
        <v>Vibrador de concreto, potencia aproximada de 3 hp, mangueras de 4 a 6 metros</v>
      </c>
      <c r="P135" s="74" t="e">
        <f ca="1"/>
        <v>#NAME?</v>
      </c>
    </row>
    <row r="136" spans="15:16">
      <c r="O136" s="74" t="str">
        <v>Vibrocompactador, potencia 153 HP, peso 10 ton</v>
      </c>
      <c r="P136" s="74" t="e">
        <f ca="1"/>
        <v>#NAME?</v>
      </c>
    </row>
    <row r="137" spans="15:16">
      <c r="O137" s="74" t="str">
        <v>Vibrocompactador, tipo benitìn, de peso 700 kg a 1.5 toneladas</v>
      </c>
      <c r="P137" s="74" t="e">
        <f ca="1"/>
        <v>#NAME?</v>
      </c>
    </row>
    <row r="138" spans="15:16">
      <c r="O138" s="74" t="str">
        <v>Volqueta 14 m3</v>
      </c>
      <c r="P138" s="74" t="e">
        <f ca="1"/>
        <v>#NAME?</v>
      </c>
    </row>
    <row r="139" spans="15:16">
      <c r="O139" s="74" t="str">
        <v>Volqueta 6 m3</v>
      </c>
      <c r="P139" s="74" t="e">
        <f ca="1"/>
        <v>#NAME?</v>
      </c>
    </row>
    <row r="140" spans="15:16">
      <c r="O140" s="74" t="str">
        <v>Volqueta 7 m3</v>
      </c>
      <c r="P140" s="74" t="e">
        <f ca="1"/>
        <v>#NAME?</v>
      </c>
    </row>
    <row r="141" spans="15:16">
      <c r="O141" s="74" t="str">
        <v>Compresor portátil de 70 a 120 HP, con dos (2) martillos</v>
      </c>
      <c r="P141" s="74" t="e">
        <f ca="1"/>
        <v>#NAME?</v>
      </c>
    </row>
    <row r="142" spans="15:16">
      <c r="O142" s="74" t="str">
        <v>Bomba de Achique 3 - 4 Hp (Electrobomba)</v>
      </c>
      <c r="P142" s="74" t="e">
        <f ca="1"/>
        <v>#NAME?</v>
      </c>
    </row>
    <row r="143" spans="15:16">
      <c r="O143" s="74" t="str">
        <v>Máquina de mortero celular, incluye mixers, bomba de inyección, compresor, etc.</v>
      </c>
      <c r="P143" s="74" t="e">
        <f ca="1"/>
        <v>#NAME?</v>
      </c>
    </row>
    <row r="144" spans="15:16">
      <c r="O144" s="74" t="str">
        <v>Maquina cosedora portatil para instalacion geosinteticos</v>
      </c>
      <c r="P144" s="74" t="e">
        <f ca="1"/>
        <v>#NAME?</v>
      </c>
    </row>
    <row r="145" spans="15:16">
      <c r="O145" s="74" t="str">
        <v>Formaleta metálica para megabolsas (4.25m de largo X 2.25m de ancho X 1.30m de alto)</v>
      </c>
      <c r="P145" s="74" t="e">
        <f ca="1"/>
        <v>#NAME?</v>
      </c>
    </row>
    <row r="146" spans="15:16">
      <c r="O146" s="74" t="str">
        <v>Grúa telescópica capacidad de elevación de 100Tn</v>
      </c>
      <c r="P146" s="74" t="e">
        <f ca="1"/>
        <v>#NAME?</v>
      </c>
    </row>
    <row r="147" spans="15:16">
      <c r="O147" s="74" t="str">
        <v>sistema Robot de pose (retro hidraulica de 12 ton + abrazadera )</v>
      </c>
      <c r="P147" s="74" t="e">
        <f ca="1"/>
        <v>#NAME?</v>
      </c>
    </row>
    <row r="148" spans="15:16">
      <c r="O148" s="74" t="str">
        <v>Sopladora</v>
      </c>
      <c r="P148" s="74" t="e">
        <f ca="1"/>
        <v>#NAME?</v>
      </c>
    </row>
    <row r="149" spans="15:16">
      <c r="O149" s="74" t="str">
        <v>Generador eléctrico (fuente del taladro)</v>
      </c>
      <c r="P149" s="74" t="e">
        <f ca="1"/>
        <v>#NAME?</v>
      </c>
    </row>
    <row r="150" spans="15:16">
      <c r="O150" s="74" t="str">
        <v>Hincador o martinete hidraulico 5-9 t para hinca de pilotes prefabricados montado sobre grua u oruga</v>
      </c>
      <c r="P150" s="74" t="e">
        <f ca="1"/>
        <v>#NAME?</v>
      </c>
    </row>
    <row r="151" spans="15:16">
      <c r="O151" s="74" t="str">
        <v>mini cargador</v>
      </c>
      <c r="P151" s="74" t="e">
        <f ca="1"/>
        <v>#NAME?</v>
      </c>
    </row>
    <row r="152" spans="15:16">
      <c r="O152" s="74" t="str">
        <v>carcamo 10 m3 de capacidad</v>
      </c>
      <c r="P152" s="74" t="e">
        <f ca="1"/>
        <v>#NAME?</v>
      </c>
    </row>
    <row r="153" spans="15:16">
      <c r="O153" s="74" t="str">
        <v>Planta electrica Motogenerador g.p. 100 kw</v>
      </c>
      <c r="P153" s="74" t="e">
        <f ca="1"/>
        <v>#NAME?</v>
      </c>
    </row>
    <row r="154" spans="15:16">
      <c r="O154" s="74" t="str">
        <v>Turbomezclador 3500-1200</v>
      </c>
      <c r="P154" s="74" t="e">
        <f ca="1"/>
        <v>#NAME?</v>
      </c>
    </row>
    <row r="155" spans="15:16">
      <c r="O155" s="74" t="str">
        <v>Equipo Nivel de precisión</v>
      </c>
      <c r="P155" s="74" t="e">
        <f ca="1"/>
        <v>#NAME?</v>
      </c>
    </row>
    <row r="156" spans="15:16">
      <c r="O156" s="74" t="str">
        <v>Estación Total con precisión angular</v>
      </c>
      <c r="P156" s="74" t="e">
        <f ca="1"/>
        <v>#NAME?</v>
      </c>
    </row>
    <row r="157" spans="15:16">
      <c r="P157" s="74" t="e">
        <f ca="1"/>
        <v>#NAME?</v>
      </c>
    </row>
    <row r="158" spans="15:16">
      <c r="P158" s="74" t="e">
        <f ca="1"/>
        <v>#NAME?</v>
      </c>
    </row>
    <row r="159" spans="15:16">
      <c r="P159" s="74" t="e">
        <f ca="1"/>
        <v>#NAME?</v>
      </c>
    </row>
    <row r="160" spans="15:16">
      <c r="P160" s="74" t="e">
        <f ca="1"/>
        <v>#NAME?</v>
      </c>
    </row>
    <row r="161" spans="16:16">
      <c r="P161" s="74" t="e">
        <f ca="1"/>
        <v>#NAME?</v>
      </c>
    </row>
    <row r="162" spans="16:16">
      <c r="P162" s="74" t="e">
        <f ca="1"/>
        <v>#NAME?</v>
      </c>
    </row>
    <row r="163" spans="16:16">
      <c r="P163" s="74" t="e">
        <f ca="1"/>
        <v>#NAME?</v>
      </c>
    </row>
    <row r="164" spans="16:16">
      <c r="P164" s="74" t="e">
        <f ca="1"/>
        <v>#NAME?</v>
      </c>
    </row>
    <row r="165" spans="16:16">
      <c r="P165" s="74" t="e">
        <f ca="1"/>
        <v>#NAME?</v>
      </c>
    </row>
    <row r="166" spans="16:16">
      <c r="P166" s="74" t="e">
        <f ca="1"/>
        <v>#NAME?</v>
      </c>
    </row>
    <row r="167" spans="16:16">
      <c r="P167" s="74" t="e">
        <f ca="1"/>
        <v>#NAME?</v>
      </c>
    </row>
    <row r="168" spans="16:16">
      <c r="P168" s="74" t="e">
        <f ca="1"/>
        <v>#NAME?</v>
      </c>
    </row>
    <row r="169" spans="16:16">
      <c r="P169" s="74" t="e">
        <f ca="1"/>
        <v>#NAME?</v>
      </c>
    </row>
    <row r="170" spans="16:16">
      <c r="P170" s="74" t="e">
        <f ca="1"/>
        <v>#NAME?</v>
      </c>
    </row>
    <row r="171" spans="16:16">
      <c r="P171" s="74" t="e">
        <f ca="1"/>
        <v>#NAME?</v>
      </c>
    </row>
    <row r="172" spans="16:16">
      <c r="P172" s="74" t="e">
        <f ca="1"/>
        <v>#NAME?</v>
      </c>
    </row>
    <row r="173" spans="16:16">
      <c r="P173" s="74" t="e">
        <f ca="1"/>
        <v>#NAME?</v>
      </c>
    </row>
    <row r="174" spans="16:16">
      <c r="P174" s="74" t="e">
        <f ca="1"/>
        <v>#NAME?</v>
      </c>
    </row>
    <row r="175" spans="16:16">
      <c r="P175" s="74" t="e">
        <f ca="1"/>
        <v>#NAME?</v>
      </c>
    </row>
    <row r="176" spans="16:16">
      <c r="P176" s="74" t="e">
        <f ca="1"/>
        <v>#NAME?</v>
      </c>
    </row>
    <row r="177" spans="16:16">
      <c r="P177" s="74" t="e">
        <f ca="1"/>
        <v>#NAME?</v>
      </c>
    </row>
    <row r="178" spans="16:16">
      <c r="P178" s="74" t="e">
        <f ca="1"/>
        <v>#NAME?</v>
      </c>
    </row>
    <row r="179" spans="16:16">
      <c r="P179" s="74" t="e">
        <f ca="1"/>
        <v>#NAME?</v>
      </c>
    </row>
    <row r="180" spans="16:16">
      <c r="P180" s="74" t="e">
        <f ca="1"/>
        <v>#NAME?</v>
      </c>
    </row>
    <row r="181" spans="16:16">
      <c r="P181" s="74" t="e">
        <f ca="1"/>
        <v>#NAME?</v>
      </c>
    </row>
    <row r="182" spans="16:16">
      <c r="P182" s="74" t="e">
        <f ca="1"/>
        <v>#NAME?</v>
      </c>
    </row>
    <row r="183" spans="16:16">
      <c r="P183" s="74" t="e">
        <f ca="1"/>
        <v>#NAME?</v>
      </c>
    </row>
    <row r="184" spans="16:16">
      <c r="P184" s="74" t="e">
        <f ca="1"/>
        <v>#NAME?</v>
      </c>
    </row>
    <row r="185" spans="16:16">
      <c r="P185" s="74" t="e">
        <f ca="1"/>
        <v>#NAME?</v>
      </c>
    </row>
    <row r="186" spans="16:16">
      <c r="P186" s="74" t="e">
        <f ca="1"/>
        <v>#NAME?</v>
      </c>
    </row>
    <row r="187" spans="16:16">
      <c r="P187" s="74" t="e">
        <f ca="1"/>
        <v>#NAME?</v>
      </c>
    </row>
    <row r="188" spans="16:16">
      <c r="P188" s="74" t="e">
        <f ca="1"/>
        <v>#NAME?</v>
      </c>
    </row>
    <row r="189" spans="16:16">
      <c r="P189" s="74" t="e">
        <f ca="1"/>
        <v>#NAME?</v>
      </c>
    </row>
    <row r="190" spans="16:16">
      <c r="P190" s="74" t="e">
        <f ca="1"/>
        <v>#NAME?</v>
      </c>
    </row>
    <row r="191" spans="16:16">
      <c r="P191" s="74" t="e">
        <f ca="1"/>
        <v>#NAME?</v>
      </c>
    </row>
    <row r="192" spans="16:16">
      <c r="P192" s="74" t="e">
        <f ca="1"/>
        <v>#NAME?</v>
      </c>
    </row>
    <row r="193" spans="16:16">
      <c r="P193" s="74" t="e">
        <f ca="1"/>
        <v>#NAME?</v>
      </c>
    </row>
    <row r="194" spans="16:16">
      <c r="P194" s="74" t="e">
        <f ca="1"/>
        <v>#NAME?</v>
      </c>
    </row>
    <row r="195" spans="16:16">
      <c r="P195" s="74" t="e">
        <f ca="1"/>
        <v>#NAME?</v>
      </c>
    </row>
    <row r="196" spans="16:16">
      <c r="P196" s="74" t="e">
        <f ca="1"/>
        <v>#NAME?</v>
      </c>
    </row>
    <row r="197" spans="16:16">
      <c r="P197" s="74" t="e">
        <f ca="1"/>
        <v>#NAME?</v>
      </c>
    </row>
    <row r="198" spans="16:16">
      <c r="P198" s="74" t="e">
        <f ca="1"/>
        <v>#NAME?</v>
      </c>
    </row>
    <row r="199" spans="16:16">
      <c r="P199" s="74" t="e">
        <f ca="1"/>
        <v>#NAME?</v>
      </c>
    </row>
    <row r="200" spans="16:16">
      <c r="P200" s="74" t="e">
        <f ca="1"/>
        <v>#NAME?</v>
      </c>
    </row>
    <row r="201" spans="16:16">
      <c r="P201" s="74" t="e">
        <f ca="1"/>
        <v>#NAME?</v>
      </c>
    </row>
    <row r="202" spans="16:16">
      <c r="P202" s="74" t="e">
        <f ca="1"/>
        <v>#NAME?</v>
      </c>
    </row>
    <row r="203" spans="16:16">
      <c r="P203" s="74" t="e">
        <f ca="1"/>
        <v>#NAME?</v>
      </c>
    </row>
    <row r="204" spans="16:16">
      <c r="P204" s="74" t="e">
        <f ca="1"/>
        <v>#NAME?</v>
      </c>
    </row>
    <row r="205" spans="16:16">
      <c r="P205" s="74" t="e">
        <f ca="1"/>
        <v>#NAME?</v>
      </c>
    </row>
    <row r="206" spans="16:16">
      <c r="P206" s="74" t="e">
        <f ca="1"/>
        <v>#NAME?</v>
      </c>
    </row>
    <row r="207" spans="16:16">
      <c r="P207" s="74" t="e">
        <f ca="1"/>
        <v>#NAME?</v>
      </c>
    </row>
    <row r="208" spans="16:16">
      <c r="P208" s="74" t="e">
        <f ca="1"/>
        <v>#NAME?</v>
      </c>
    </row>
    <row r="209" spans="16:16">
      <c r="P209" s="74" t="e">
        <f ca="1"/>
        <v>#NAME?</v>
      </c>
    </row>
    <row r="210" spans="16:16">
      <c r="P210" s="74" t="e">
        <f ca="1"/>
        <v>#NAME?</v>
      </c>
    </row>
    <row r="211" spans="16:16">
      <c r="P211" s="74" t="e">
        <f ca="1"/>
        <v>#NAME?</v>
      </c>
    </row>
    <row r="212" spans="16:16">
      <c r="P212" s="74" t="e">
        <f ca="1"/>
        <v>#NAME?</v>
      </c>
    </row>
    <row r="213" spans="16:16">
      <c r="P213" s="74" t="e">
        <f ca="1"/>
        <v>#NAME?</v>
      </c>
    </row>
    <row r="214" spans="16:16">
      <c r="P214" s="74" t="e">
        <f ca="1"/>
        <v>#NAME?</v>
      </c>
    </row>
    <row r="215" spans="16:16">
      <c r="P215" s="74" t="e">
        <f ca="1"/>
        <v>#NAME?</v>
      </c>
    </row>
    <row r="216" spans="16:16">
      <c r="P216" s="74" t="e">
        <f ca="1"/>
        <v>#NAME?</v>
      </c>
    </row>
    <row r="217" spans="16:16">
      <c r="P217" s="74" t="e">
        <f ca="1"/>
        <v>#NAME?</v>
      </c>
    </row>
    <row r="218" spans="16:16">
      <c r="P218" s="74" t="e">
        <f ca="1"/>
        <v>#NAME?</v>
      </c>
    </row>
    <row r="219" spans="16:16">
      <c r="P219" s="74" t="e">
        <f ca="1"/>
        <v>#NAME?</v>
      </c>
    </row>
    <row r="220" spans="16:16">
      <c r="P220" s="74" t="e">
        <f ca="1"/>
        <v>#NAME?</v>
      </c>
    </row>
    <row r="221" spans="16:16">
      <c r="P221" s="74" t="e">
        <f ca="1"/>
        <v>#NAME?</v>
      </c>
    </row>
    <row r="222" spans="16:16">
      <c r="P222" s="74" t="e">
        <f ca="1"/>
        <v>#NAME?</v>
      </c>
    </row>
    <row r="223" spans="16:16">
      <c r="P223" s="74" t="e">
        <f ca="1"/>
        <v>#NAME?</v>
      </c>
    </row>
    <row r="224" spans="16:16">
      <c r="P224" s="74" t="e">
        <f ca="1"/>
        <v>#NAME?</v>
      </c>
    </row>
    <row r="225" spans="16:16">
      <c r="P225" s="74" t="e">
        <f ca="1"/>
        <v>#NAME?</v>
      </c>
    </row>
    <row r="226" spans="16:16">
      <c r="P226" s="74" t="e">
        <f ca="1"/>
        <v>#NAME?</v>
      </c>
    </row>
    <row r="227" spans="16:16">
      <c r="P227" s="74" t="e">
        <f ca="1"/>
        <v>#NAME?</v>
      </c>
    </row>
    <row r="228" spans="16:16">
      <c r="P228" s="74" t="e">
        <f ca="1"/>
        <v>#NAME?</v>
      </c>
    </row>
    <row r="229" spans="16:16">
      <c r="P229" s="74" t="e">
        <f ca="1"/>
        <v>#NAME?</v>
      </c>
    </row>
    <row r="230" spans="16:16">
      <c r="P230" s="74" t="e">
        <f ca="1"/>
        <v>#NAME?</v>
      </c>
    </row>
    <row r="231" spans="16:16">
      <c r="P231" s="74" t="e">
        <f ca="1"/>
        <v>#NAME?</v>
      </c>
    </row>
    <row r="232" spans="16:16">
      <c r="P232" s="74" t="e">
        <f ca="1"/>
        <v>#NAME?</v>
      </c>
    </row>
    <row r="233" spans="16:16">
      <c r="P233" s="74" t="e">
        <f ca="1"/>
        <v>#NAME?</v>
      </c>
    </row>
    <row r="234" spans="16:16">
      <c r="P234" s="74" t="e">
        <f ca="1"/>
        <v>#NAME?</v>
      </c>
    </row>
    <row r="235" spans="16:16">
      <c r="P235" s="74" t="e">
        <f ca="1"/>
        <v>#NAME?</v>
      </c>
    </row>
    <row r="236" spans="16:16">
      <c r="P236" s="74" t="e">
        <f ca="1"/>
        <v>#NAME?</v>
      </c>
    </row>
    <row r="237" spans="16:16">
      <c r="P237" s="74" t="e">
        <f ca="1"/>
        <v>#NAME?</v>
      </c>
    </row>
    <row r="238" spans="16:16">
      <c r="P238" s="74" t="e">
        <f ca="1"/>
        <v>#NAME?</v>
      </c>
    </row>
    <row r="239" spans="16:16">
      <c r="P239" s="74" t="e">
        <f ca="1"/>
        <v>#NAME?</v>
      </c>
    </row>
    <row r="240" spans="16:16">
      <c r="P240" s="74" t="e">
        <f ca="1"/>
        <v>#NAME?</v>
      </c>
    </row>
    <row r="241" spans="16:16">
      <c r="P241" s="74" t="e">
        <f ca="1"/>
        <v>#NAME?</v>
      </c>
    </row>
    <row r="242" spans="16:16">
      <c r="P242" s="74" t="e">
        <f ca="1"/>
        <v>#NAME?</v>
      </c>
    </row>
    <row r="243" spans="16:16">
      <c r="P243" s="74" t="e">
        <f ca="1"/>
        <v>#NAME?</v>
      </c>
    </row>
    <row r="244" spans="16:16">
      <c r="P244" s="74" t="e">
        <f ca="1"/>
        <v>#NAME?</v>
      </c>
    </row>
    <row r="245" spans="16:16">
      <c r="P245" s="74" t="e">
        <f ca="1"/>
        <v>#NAME?</v>
      </c>
    </row>
    <row r="246" spans="16:16">
      <c r="P246" s="74" t="e">
        <f ca="1"/>
        <v>#NAME?</v>
      </c>
    </row>
    <row r="247" spans="16:16">
      <c r="P247" s="74" t="e">
        <f ca="1"/>
        <v>#NAME?</v>
      </c>
    </row>
    <row r="248" spans="16:16">
      <c r="P248" s="74" t="e">
        <f ca="1"/>
        <v>#NAME?</v>
      </c>
    </row>
    <row r="249" spans="16:16">
      <c r="P249" s="74" t="e">
        <f ca="1"/>
        <v>#NAME?</v>
      </c>
    </row>
    <row r="250" spans="16:16">
      <c r="P250" s="74" t="e">
        <f ca="1"/>
        <v>#NAME?</v>
      </c>
    </row>
    <row r="251" spans="16:16">
      <c r="P251" s="74" t="e">
        <f ca="1"/>
        <v>#NAME?</v>
      </c>
    </row>
    <row r="252" spans="16:16">
      <c r="P252" s="74" t="e">
        <f ca="1"/>
        <v>#NAME?</v>
      </c>
    </row>
    <row r="253" spans="16:16">
      <c r="P253" s="74" t="e">
        <f ca="1"/>
        <v>#NAME?</v>
      </c>
    </row>
    <row r="254" spans="16:16">
      <c r="P254" s="74" t="e">
        <f ca="1"/>
        <v>#NAME?</v>
      </c>
    </row>
    <row r="255" spans="16:16">
      <c r="P255" s="74" t="e">
        <f ca="1"/>
        <v>#NAME?</v>
      </c>
    </row>
    <row r="256" spans="16:16">
      <c r="P256" s="74" t="e">
        <f ca="1"/>
        <v>#NAME?</v>
      </c>
    </row>
    <row r="257" spans="16:16">
      <c r="P257" s="74" t="e">
        <f ca="1"/>
        <v>#NAME?</v>
      </c>
    </row>
    <row r="258" spans="16:16">
      <c r="P258" s="74" t="e">
        <f ca="1"/>
        <v>#NAME?</v>
      </c>
    </row>
    <row r="259" spans="16:16">
      <c r="P259" s="74" t="e">
        <f ca="1"/>
        <v>#NAME?</v>
      </c>
    </row>
    <row r="260" spans="16:16">
      <c r="P260" s="74" t="e">
        <f ca="1"/>
        <v>#NAME?</v>
      </c>
    </row>
    <row r="261" spans="16:16">
      <c r="P261" s="74" t="e">
        <f ca="1"/>
        <v>#NAME?</v>
      </c>
    </row>
    <row r="262" spans="16:16">
      <c r="P262" s="74" t="e">
        <f ca="1"/>
        <v>#NAME?</v>
      </c>
    </row>
    <row r="263" spans="16:16">
      <c r="P263" s="74" t="e">
        <f ca="1"/>
        <v>#NAME?</v>
      </c>
    </row>
    <row r="264" spans="16:16">
      <c r="P264" s="74" t="e">
        <f ca="1"/>
        <v>#NAME?</v>
      </c>
    </row>
    <row r="265" spans="16:16">
      <c r="P265" s="74" t="e">
        <f ca="1"/>
        <v>#NAME?</v>
      </c>
    </row>
    <row r="266" spans="16:16">
      <c r="P266" s="74" t="e">
        <f ca="1"/>
        <v>#NAME?</v>
      </c>
    </row>
    <row r="267" spans="16:16">
      <c r="P267" s="74" t="e">
        <f ca="1"/>
        <v>#NAME?</v>
      </c>
    </row>
    <row r="268" spans="16:16">
      <c r="P268" s="74" t="e">
        <f ca="1"/>
        <v>#NAME?</v>
      </c>
    </row>
    <row r="269" spans="16:16">
      <c r="P269" s="74" t="e">
        <f ca="1"/>
        <v>#NAME?</v>
      </c>
    </row>
    <row r="270" spans="16:16">
      <c r="P270" s="74" t="e">
        <f ca="1"/>
        <v>#NAME?</v>
      </c>
    </row>
    <row r="271" spans="16:16">
      <c r="P271" s="74" t="e">
        <f ca="1"/>
        <v>#NAME?</v>
      </c>
    </row>
    <row r="272" spans="16:16">
      <c r="P272" s="74" t="e">
        <f ca="1"/>
        <v>#NAME?</v>
      </c>
    </row>
    <row r="273" spans="16:16">
      <c r="P273" s="74" t="e">
        <f ca="1"/>
        <v>#NAME?</v>
      </c>
    </row>
    <row r="274" spans="16:16">
      <c r="P274" s="74" t="e">
        <f ca="1"/>
        <v>#NAME?</v>
      </c>
    </row>
    <row r="275" spans="16:16">
      <c r="P275" s="74" t="e">
        <f ca="1"/>
        <v>#NAME?</v>
      </c>
    </row>
    <row r="276" spans="16:16">
      <c r="P276" s="74" t="e">
        <f ca="1"/>
        <v>#NAME?</v>
      </c>
    </row>
    <row r="277" spans="16:16">
      <c r="P277" s="74" t="e">
        <f ca="1"/>
        <v>#NAME?</v>
      </c>
    </row>
    <row r="278" spans="16:16">
      <c r="P278" s="74" t="e">
        <f ca="1"/>
        <v>#NAME?</v>
      </c>
    </row>
    <row r="279" spans="16:16">
      <c r="P279" s="74" t="e">
        <f ca="1"/>
        <v>#NAME?</v>
      </c>
    </row>
    <row r="280" spans="16:16">
      <c r="P280" s="74" t="e">
        <f ca="1"/>
        <v>#NAME?</v>
      </c>
    </row>
    <row r="281" spans="16:16">
      <c r="P281" s="74" t="e">
        <f ca="1"/>
        <v>#NAME?</v>
      </c>
    </row>
    <row r="282" spans="16:16">
      <c r="P282" s="74" t="e">
        <f ca="1"/>
        <v>#NAME?</v>
      </c>
    </row>
    <row r="283" spans="16:16">
      <c r="P283" s="74" t="e">
        <f ca="1"/>
        <v>#NAME?</v>
      </c>
    </row>
    <row r="284" spans="16:16">
      <c r="P284" s="74" t="e">
        <f ca="1"/>
        <v>#NAME?</v>
      </c>
    </row>
    <row r="285" spans="16:16">
      <c r="P285" s="74" t="e">
        <f ca="1"/>
        <v>#NAME?</v>
      </c>
    </row>
    <row r="286" spans="16:16">
      <c r="P286" s="74" t="e">
        <f ca="1"/>
        <v>#NAME?</v>
      </c>
    </row>
    <row r="287" spans="16:16">
      <c r="P287" s="74" t="e">
        <f ca="1"/>
        <v>#NAME?</v>
      </c>
    </row>
    <row r="288" spans="16:16">
      <c r="P288" s="74" t="e">
        <f ca="1"/>
        <v>#NAME?</v>
      </c>
    </row>
    <row r="289" spans="16:16">
      <c r="P289" s="74" t="e">
        <f ca="1"/>
        <v>#NAME?</v>
      </c>
    </row>
    <row r="290" spans="16:16">
      <c r="P290" s="74" t="e">
        <f ca="1"/>
        <v>#NAME?</v>
      </c>
    </row>
    <row r="291" spans="16:16">
      <c r="P291" s="74" t="e">
        <f ca="1"/>
        <v>#NAME?</v>
      </c>
    </row>
    <row r="292" spans="16:16">
      <c r="P292" s="74" t="e">
        <f ca="1"/>
        <v>#NAME?</v>
      </c>
    </row>
    <row r="293" spans="16:16">
      <c r="P293" s="74" t="e">
        <f ca="1"/>
        <v>#NAME?</v>
      </c>
    </row>
    <row r="294" spans="16:16">
      <c r="P294" s="74" t="e">
        <f ca="1"/>
        <v>#NAME?</v>
      </c>
    </row>
    <row r="295" spans="16:16">
      <c r="P295" s="74" t="e">
        <f ca="1"/>
        <v>#NAME?</v>
      </c>
    </row>
    <row r="296" spans="16:16">
      <c r="P296" s="74" t="e">
        <f ca="1"/>
        <v>#NAME?</v>
      </c>
    </row>
    <row r="297" spans="16:16">
      <c r="P297" s="74" t="e">
        <f ca="1"/>
        <v>#NAME?</v>
      </c>
    </row>
    <row r="298" spans="16:16">
      <c r="P298" s="74" t="e">
        <f ca="1"/>
        <v>#NAME?</v>
      </c>
    </row>
    <row r="299" spans="16:16">
      <c r="P299" s="74" t="e">
        <f ca="1"/>
        <v>#NAME?</v>
      </c>
    </row>
    <row r="300" spans="16:16">
      <c r="P300" s="74" t="e">
        <f ca="1"/>
        <v>#NAME?</v>
      </c>
    </row>
    <row r="301" spans="16:16">
      <c r="P301" s="74" t="e">
        <f ca="1"/>
        <v>#NAME?</v>
      </c>
    </row>
    <row r="302" spans="16:16">
      <c r="P302" s="74" t="e">
        <f ca="1"/>
        <v>#NAME?</v>
      </c>
    </row>
    <row r="303" spans="16:16">
      <c r="P303" s="74" t="e">
        <f ca="1"/>
        <v>#NAME?</v>
      </c>
    </row>
    <row r="304" spans="16:16">
      <c r="P304" s="74" t="e">
        <f ca="1"/>
        <v>#NAME?</v>
      </c>
    </row>
    <row r="305" spans="16:16">
      <c r="P305" s="74" t="e">
        <f ca="1"/>
        <v>#NAME?</v>
      </c>
    </row>
    <row r="306" spans="16:16">
      <c r="P306" s="74" t="e">
        <f ca="1"/>
        <v>#NAME?</v>
      </c>
    </row>
    <row r="307" spans="16:16">
      <c r="P307" s="74" t="e">
        <f ca="1"/>
        <v>#NAME?</v>
      </c>
    </row>
    <row r="308" spans="16:16">
      <c r="P308" s="74" t="e">
        <f ca="1"/>
        <v>#NAME?</v>
      </c>
    </row>
    <row r="309" spans="16:16">
      <c r="P309" s="74" t="e">
        <f ca="1"/>
        <v>#NAME?</v>
      </c>
    </row>
    <row r="310" spans="16:16">
      <c r="P310" s="74" t="e">
        <f ca="1"/>
        <v>#NAME?</v>
      </c>
    </row>
    <row r="311" spans="16:16">
      <c r="P311" s="74" t="e">
        <f ca="1"/>
        <v>#NAME?</v>
      </c>
    </row>
    <row r="312" spans="16:16">
      <c r="P312" s="74" t="e">
        <f ca="1"/>
        <v>#NAME?</v>
      </c>
    </row>
    <row r="313" spans="16:16">
      <c r="P313" s="74" t="e">
        <f ca="1"/>
        <v>#NAME?</v>
      </c>
    </row>
    <row r="314" spans="16:16">
      <c r="P314" s="74" t="e">
        <f ca="1"/>
        <v>#NAME?</v>
      </c>
    </row>
    <row r="315" spans="16:16">
      <c r="P315" s="74" t="e">
        <f ca="1"/>
        <v>#NAME?</v>
      </c>
    </row>
    <row r="316" spans="16:16">
      <c r="P316" s="74" t="e">
        <f ca="1"/>
        <v>#NAME?</v>
      </c>
    </row>
    <row r="317" spans="16:16">
      <c r="P317" s="74" t="e">
        <f ca="1"/>
        <v>#NAME?</v>
      </c>
    </row>
    <row r="318" spans="16:16">
      <c r="P318" s="74" t="e">
        <f ca="1"/>
        <v>#NAME?</v>
      </c>
    </row>
    <row r="319" spans="16:16">
      <c r="P319" s="74" t="e">
        <f ca="1"/>
        <v>#NAME?</v>
      </c>
    </row>
    <row r="320" spans="16:16">
      <c r="P320" s="74" t="e">
        <f ca="1"/>
        <v>#NAME?</v>
      </c>
    </row>
    <row r="321" spans="16:16">
      <c r="P321" s="74" t="e">
        <f ca="1"/>
        <v>#NAME?</v>
      </c>
    </row>
    <row r="322" spans="16:16">
      <c r="P322" s="74" t="e">
        <f ca="1"/>
        <v>#NAME?</v>
      </c>
    </row>
    <row r="323" spans="16:16">
      <c r="P323" s="74" t="e">
        <f ca="1"/>
        <v>#NAME?</v>
      </c>
    </row>
    <row r="324" spans="16:16">
      <c r="P324" s="74" t="e">
        <f ca="1"/>
        <v>#NAME?</v>
      </c>
    </row>
    <row r="325" spans="16:16">
      <c r="P325" s="74" t="e">
        <f ca="1"/>
        <v>#NAME?</v>
      </c>
    </row>
    <row r="326" spans="16:16">
      <c r="P326" s="74" t="e">
        <f ca="1"/>
        <v>#NAME?</v>
      </c>
    </row>
    <row r="327" spans="16:16">
      <c r="P327" s="74" t="e">
        <f ca="1"/>
        <v>#NAME?</v>
      </c>
    </row>
    <row r="328" spans="16:16">
      <c r="P328" s="74" t="e">
        <f ca="1"/>
        <v>#NAME?</v>
      </c>
    </row>
    <row r="329" spans="16:16">
      <c r="P329" s="74" t="e">
        <f ca="1"/>
        <v>#NAME?</v>
      </c>
    </row>
    <row r="330" spans="16:16">
      <c r="P330" s="74" t="e">
        <f ca="1"/>
        <v>#NAME?</v>
      </c>
    </row>
    <row r="331" spans="16:16">
      <c r="P331" s="74" t="e">
        <f ca="1"/>
        <v>#NAME?</v>
      </c>
    </row>
    <row r="332" spans="16:16">
      <c r="P332" s="74" t="e">
        <f ca="1"/>
        <v>#NAME?</v>
      </c>
    </row>
    <row r="333" spans="16:16">
      <c r="P333" s="74" t="e">
        <f ca="1"/>
        <v>#NAME?</v>
      </c>
    </row>
    <row r="334" spans="16:16">
      <c r="P334" s="74" t="e">
        <f ca="1"/>
        <v>#NAME?</v>
      </c>
    </row>
    <row r="335" spans="16:16">
      <c r="P335" s="74" t="e">
        <f ca="1"/>
        <v>#NAME?</v>
      </c>
    </row>
    <row r="336" spans="16:16">
      <c r="P336" s="74" t="e">
        <f ca="1"/>
        <v>#NAME?</v>
      </c>
    </row>
    <row r="337" spans="16:16">
      <c r="P337" s="74" t="e">
        <f ca="1"/>
        <v>#NAME?</v>
      </c>
    </row>
    <row r="338" spans="16:16">
      <c r="P338" s="74" t="e">
        <f ca="1"/>
        <v>#NAME?</v>
      </c>
    </row>
    <row r="339" spans="16:16">
      <c r="P339" s="74" t="e">
        <f ca="1"/>
        <v>#NAME?</v>
      </c>
    </row>
    <row r="340" spans="16:16">
      <c r="P340" s="74" t="e">
        <f ca="1"/>
        <v>#NAME?</v>
      </c>
    </row>
    <row r="341" spans="16:16">
      <c r="P341" s="74" t="e">
        <f ca="1"/>
        <v>#NAME?</v>
      </c>
    </row>
    <row r="342" spans="16:16">
      <c r="P342" s="74" t="e">
        <f ca="1"/>
        <v>#NAME?</v>
      </c>
    </row>
    <row r="343" spans="16:16">
      <c r="P343" s="74" t="e">
        <f ca="1"/>
        <v>#NAME?</v>
      </c>
    </row>
    <row r="344" spans="16:16">
      <c r="P344" s="74" t="e">
        <f ca="1"/>
        <v>#NAME?</v>
      </c>
    </row>
    <row r="345" spans="16:16">
      <c r="P345" s="74" t="e">
        <f ca="1"/>
        <v>#NAME?</v>
      </c>
    </row>
    <row r="346" spans="16:16">
      <c r="P346" s="74" t="e">
        <f ca="1"/>
        <v>#NAME?</v>
      </c>
    </row>
    <row r="347" spans="16:16">
      <c r="P347" s="74" t="e">
        <f ca="1"/>
        <v>#NAME?</v>
      </c>
    </row>
    <row r="348" spans="16:16">
      <c r="P348" s="74" t="e">
        <f ca="1"/>
        <v>#NAME?</v>
      </c>
    </row>
    <row r="349" spans="16:16">
      <c r="P349" s="74" t="e">
        <f ca="1"/>
        <v>#NAME?</v>
      </c>
    </row>
    <row r="350" spans="16:16">
      <c r="P350" s="74" t="e">
        <f ca="1"/>
        <v>#NAME?</v>
      </c>
    </row>
    <row r="351" spans="16:16">
      <c r="P351" s="74" t="e">
        <f ca="1"/>
        <v>#NAME?</v>
      </c>
    </row>
    <row r="352" spans="16:16">
      <c r="P352" s="74" t="e">
        <f ca="1"/>
        <v>#NAME?</v>
      </c>
    </row>
    <row r="353" spans="16:16">
      <c r="P353" s="74" t="e">
        <f ca="1"/>
        <v>#NAME?</v>
      </c>
    </row>
    <row r="354" spans="16:16">
      <c r="P354" s="74" t="e">
        <f ca="1"/>
        <v>#NAME?</v>
      </c>
    </row>
    <row r="355" spans="16:16">
      <c r="P355" s="74" t="e">
        <f ca="1"/>
        <v>#NAME?</v>
      </c>
    </row>
    <row r="356" spans="16:16">
      <c r="P356" s="74" t="e">
        <f ca="1"/>
        <v>#NAME?</v>
      </c>
    </row>
    <row r="357" spans="16:16">
      <c r="P357" s="74" t="e">
        <f ca="1"/>
        <v>#NAME?</v>
      </c>
    </row>
    <row r="358" spans="16:16">
      <c r="P358" s="74" t="e">
        <f ca="1"/>
        <v>#NAME?</v>
      </c>
    </row>
    <row r="359" spans="16:16">
      <c r="P359" s="74" t="e">
        <f ca="1"/>
        <v>#NAME?</v>
      </c>
    </row>
    <row r="360" spans="16:16">
      <c r="P360" s="74" t="e">
        <f ca="1"/>
        <v>#NAME?</v>
      </c>
    </row>
    <row r="361" spans="16:16">
      <c r="P361" s="74" t="e">
        <f ca="1"/>
        <v>#NAME?</v>
      </c>
    </row>
    <row r="362" spans="16:16">
      <c r="P362" s="74" t="e">
        <f ca="1"/>
        <v>#NAME?</v>
      </c>
    </row>
    <row r="363" spans="16:16">
      <c r="P363" s="74" t="e">
        <f ca="1"/>
        <v>#NAME?</v>
      </c>
    </row>
    <row r="364" spans="16:16">
      <c r="P364" s="74" t="e">
        <f ca="1"/>
        <v>#NAME?</v>
      </c>
    </row>
    <row r="365" spans="16:16">
      <c r="P365" s="74" t="e">
        <f ca="1"/>
        <v>#NAME?</v>
      </c>
    </row>
    <row r="366" spans="16:16">
      <c r="P366" s="74" t="e">
        <f ca="1"/>
        <v>#NAME?</v>
      </c>
    </row>
    <row r="367" spans="16:16">
      <c r="P367" s="74" t="e">
        <f ca="1"/>
        <v>#NAME?</v>
      </c>
    </row>
    <row r="368" spans="16:16">
      <c r="P368" s="74" t="e">
        <f ca="1"/>
        <v>#NAME?</v>
      </c>
    </row>
    <row r="369" spans="16:16">
      <c r="P369" s="74" t="e">
        <f ca="1"/>
        <v>#NAME?</v>
      </c>
    </row>
    <row r="370" spans="16:16">
      <c r="P370" s="74" t="e">
        <f ca="1"/>
        <v>#NAME?</v>
      </c>
    </row>
    <row r="371" spans="16:16">
      <c r="P371" s="74" t="e">
        <f ca="1"/>
        <v>#NAME?</v>
      </c>
    </row>
    <row r="372" spans="16:16">
      <c r="P372" s="74" t="e">
        <f ca="1"/>
        <v>#NAME?</v>
      </c>
    </row>
    <row r="373" spans="16:16">
      <c r="P373" s="74" t="e">
        <f ca="1"/>
        <v>#NAME?</v>
      </c>
    </row>
    <row r="374" spans="16:16">
      <c r="P374" s="74" t="e">
        <f ca="1"/>
        <v>#NAME?</v>
      </c>
    </row>
    <row r="375" spans="16:16">
      <c r="P375" s="74" t="e">
        <f ca="1"/>
        <v>#NAME?</v>
      </c>
    </row>
    <row r="376" spans="16:16">
      <c r="P376" s="74" t="e">
        <f ca="1"/>
        <v>#NAME?</v>
      </c>
    </row>
    <row r="377" spans="16:16">
      <c r="P377" s="74" t="e">
        <f ca="1"/>
        <v>#NAME?</v>
      </c>
    </row>
    <row r="378" spans="16:16">
      <c r="P378" s="74" t="e">
        <f ca="1"/>
        <v>#NAME?</v>
      </c>
    </row>
    <row r="379" spans="16:16">
      <c r="P379" s="74" t="e">
        <f ca="1"/>
        <v>#NAME?</v>
      </c>
    </row>
    <row r="380" spans="16:16">
      <c r="P380" s="74" t="e">
        <f ca="1"/>
        <v>#NAME?</v>
      </c>
    </row>
    <row r="381" spans="16:16">
      <c r="P381" s="74" t="e">
        <f ca="1"/>
        <v>#NAME?</v>
      </c>
    </row>
    <row r="382" spans="16:16">
      <c r="P382" s="74" t="e">
        <f ca="1"/>
        <v>#NAME?</v>
      </c>
    </row>
    <row r="383" spans="16:16">
      <c r="P383" s="74" t="e">
        <f ca="1"/>
        <v>#NAME?</v>
      </c>
    </row>
    <row r="384" spans="16:16">
      <c r="P384" s="74" t="e">
        <f ca="1"/>
        <v>#NAME?</v>
      </c>
    </row>
    <row r="385" spans="16:16">
      <c r="P385" s="74" t="e">
        <f ca="1"/>
        <v>#NAME?</v>
      </c>
    </row>
    <row r="386" spans="16:16">
      <c r="P386" s="74" t="e">
        <f ca="1"/>
        <v>#NAME?</v>
      </c>
    </row>
    <row r="387" spans="16:16">
      <c r="P387" s="74" t="e">
        <f ca="1"/>
        <v>#NAME?</v>
      </c>
    </row>
    <row r="388" spans="16:16">
      <c r="P388" s="74" t="e">
        <f ca="1"/>
        <v>#NAME?</v>
      </c>
    </row>
    <row r="389" spans="16:16">
      <c r="P389" s="74" t="e">
        <f ca="1"/>
        <v>#NAME?</v>
      </c>
    </row>
    <row r="390" spans="16:16">
      <c r="P390" s="74" t="e">
        <f ca="1"/>
        <v>#NAME?</v>
      </c>
    </row>
    <row r="391" spans="16:16">
      <c r="P391" s="74" t="e">
        <f ca="1"/>
        <v>#NAME?</v>
      </c>
    </row>
    <row r="392" spans="16:16">
      <c r="P392" s="74" t="e">
        <f ca="1"/>
        <v>#NAME?</v>
      </c>
    </row>
    <row r="393" spans="16:16">
      <c r="P393" s="74" t="e">
        <f ca="1"/>
        <v>#NAME?</v>
      </c>
    </row>
    <row r="394" spans="16:16">
      <c r="P394" s="74" t="e">
        <f ca="1"/>
        <v>#NAME?</v>
      </c>
    </row>
    <row r="395" spans="16:16">
      <c r="P395" s="74" t="e">
        <f ca="1"/>
        <v>#NAME?</v>
      </c>
    </row>
    <row r="396" spans="16:16">
      <c r="P396" s="74" t="e">
        <f ca="1"/>
        <v>#NAME?</v>
      </c>
    </row>
    <row r="397" spans="16:16">
      <c r="P397" s="74" t="e">
        <f ca="1"/>
        <v>#NAME?</v>
      </c>
    </row>
    <row r="398" spans="16:16">
      <c r="P398" s="74" t="e">
        <f ca="1"/>
        <v>#NAME?</v>
      </c>
    </row>
    <row r="399" spans="16:16">
      <c r="P399" s="74" t="e">
        <f ca="1"/>
        <v>#NAME?</v>
      </c>
    </row>
    <row r="400" spans="16:16">
      <c r="P400" s="74" t="e">
        <f ca="1"/>
        <v>#NAME?</v>
      </c>
    </row>
    <row r="401" spans="16:16">
      <c r="P401" s="74" t="e">
        <f ca="1"/>
        <v>#NAME?</v>
      </c>
    </row>
    <row r="402" spans="16:16">
      <c r="P402" s="74" t="e">
        <f ca="1"/>
        <v>#NAME?</v>
      </c>
    </row>
    <row r="403" spans="16:16">
      <c r="P403" s="74" t="e">
        <f ca="1"/>
        <v>#NAME?</v>
      </c>
    </row>
    <row r="404" spans="16:16">
      <c r="P404" s="74" t="e">
        <f ca="1"/>
        <v>#NAME?</v>
      </c>
    </row>
    <row r="405" spans="16:16">
      <c r="P405" s="74" t="e">
        <f ca="1"/>
        <v>#NAME?</v>
      </c>
    </row>
    <row r="406" spans="16:16">
      <c r="P406" s="74" t="e">
        <f ca="1"/>
        <v>#NAME?</v>
      </c>
    </row>
    <row r="407" spans="16:16">
      <c r="P407" s="74" t="e">
        <f ca="1"/>
        <v>#NAME?</v>
      </c>
    </row>
    <row r="408" spans="16:16">
      <c r="P408" s="74" t="e">
        <f ca="1"/>
        <v>#NAME?</v>
      </c>
    </row>
    <row r="409" spans="16:16">
      <c r="P409" s="74" t="e">
        <f ca="1"/>
        <v>#NAME?</v>
      </c>
    </row>
    <row r="410" spans="16:16">
      <c r="P410" s="74" t="e">
        <f ca="1"/>
        <v>#NAME?</v>
      </c>
    </row>
    <row r="411" spans="16:16">
      <c r="P411" s="74" t="e">
        <f ca="1"/>
        <v>#NAME?</v>
      </c>
    </row>
    <row r="412" spans="16:16">
      <c r="P412" s="74" t="e">
        <f ca="1"/>
        <v>#NAME?</v>
      </c>
    </row>
    <row r="413" spans="16:16">
      <c r="P413" s="74" t="e">
        <f ca="1"/>
        <v>#NAME?</v>
      </c>
    </row>
    <row r="414" spans="16:16">
      <c r="P414" s="74" t="e">
        <f ca="1"/>
        <v>#NAME?</v>
      </c>
    </row>
    <row r="415" spans="16:16">
      <c r="P415" s="74" t="e">
        <f ca="1"/>
        <v>#NAME?</v>
      </c>
    </row>
    <row r="416" spans="16:16">
      <c r="P416" s="74" t="e">
        <f ca="1"/>
        <v>#NAME?</v>
      </c>
    </row>
    <row r="417" spans="16:16">
      <c r="P417" s="74" t="e">
        <f ca="1"/>
        <v>#NAME?</v>
      </c>
    </row>
    <row r="418" spans="16:16">
      <c r="P418" s="74" t="e">
        <f ca="1"/>
        <v>#NAME?</v>
      </c>
    </row>
    <row r="419" spans="16:16">
      <c r="P419" s="74" t="e">
        <f ca="1"/>
        <v>#NAME?</v>
      </c>
    </row>
    <row r="420" spans="16:16">
      <c r="P420" s="74" t="e">
        <f ca="1"/>
        <v>#NAME?</v>
      </c>
    </row>
    <row r="421" spans="16:16">
      <c r="P421" s="74" t="e">
        <f ca="1"/>
        <v>#NAME?</v>
      </c>
    </row>
    <row r="422" spans="16:16">
      <c r="P422" s="74" t="e">
        <f ca="1"/>
        <v>#NAME?</v>
      </c>
    </row>
    <row r="423" spans="16:16">
      <c r="P423" s="74" t="e">
        <f ca="1"/>
        <v>#NAME?</v>
      </c>
    </row>
    <row r="424" spans="16:16">
      <c r="P424" s="74" t="e">
        <f ca="1"/>
        <v>#NAME?</v>
      </c>
    </row>
    <row r="425" spans="16:16">
      <c r="P425" s="74" t="e">
        <f ca="1"/>
        <v>#NAME?</v>
      </c>
    </row>
    <row r="426" spans="16:16">
      <c r="P426" s="74" t="e">
        <f ca="1"/>
        <v>#NAME?</v>
      </c>
    </row>
    <row r="427" spans="16:16">
      <c r="P427" s="74" t="e">
        <f ca="1"/>
        <v>#NAME?</v>
      </c>
    </row>
    <row r="428" spans="16:16">
      <c r="P428" s="74" t="e">
        <f ca="1"/>
        <v>#NAME?</v>
      </c>
    </row>
    <row r="429" spans="16:16">
      <c r="P429" s="74" t="e">
        <f ca="1"/>
        <v>#NAME?</v>
      </c>
    </row>
    <row r="430" spans="16:16">
      <c r="P430" s="74" t="e">
        <f ca="1"/>
        <v>#NAME?</v>
      </c>
    </row>
    <row r="431" spans="16:16">
      <c r="P431" s="74" t="e">
        <f ca="1"/>
        <v>#NAME?</v>
      </c>
    </row>
    <row r="432" spans="16:16">
      <c r="P432" s="74" t="e">
        <f ca="1"/>
        <v>#NAME?</v>
      </c>
    </row>
    <row r="433" spans="16:16">
      <c r="P433" s="74" t="e">
        <f ca="1"/>
        <v>#NAME?</v>
      </c>
    </row>
    <row r="434" spans="16:16">
      <c r="P434" s="74" t="e">
        <f ca="1"/>
        <v>#NAME?</v>
      </c>
    </row>
    <row r="435" spans="16:16">
      <c r="P435" s="74" t="e">
        <f ca="1"/>
        <v>#NAME?</v>
      </c>
    </row>
    <row r="436" spans="16:16">
      <c r="P436" s="74" t="e">
        <f ca="1"/>
        <v>#NAME?</v>
      </c>
    </row>
    <row r="437" spans="16:16">
      <c r="P437" s="74" t="e">
        <f ca="1"/>
        <v>#NAME?</v>
      </c>
    </row>
    <row r="438" spans="16:16">
      <c r="P438" s="74" t="e">
        <f ca="1"/>
        <v>#NAME?</v>
      </c>
    </row>
    <row r="439" spans="16:16">
      <c r="P439" s="74" t="e">
        <f ca="1"/>
        <v>#NAME?</v>
      </c>
    </row>
    <row r="440" spans="16:16">
      <c r="P440" s="74" t="e">
        <f ca="1"/>
        <v>#NAME?</v>
      </c>
    </row>
    <row r="441" spans="16:16">
      <c r="P441" s="74" t="e">
        <f ca="1"/>
        <v>#NAME?</v>
      </c>
    </row>
    <row r="442" spans="16:16">
      <c r="P442" s="74" t="e">
        <f ca="1"/>
        <v>#NAME?</v>
      </c>
    </row>
    <row r="443" spans="16:16">
      <c r="P443" s="74" t="e">
        <f ca="1"/>
        <v>#NAME?</v>
      </c>
    </row>
    <row r="444" spans="16:16">
      <c r="P444" s="74" t="e">
        <f ca="1"/>
        <v>#NAME?</v>
      </c>
    </row>
    <row r="445" spans="16:16">
      <c r="P445" s="74" t="e">
        <f ca="1"/>
        <v>#NAME?</v>
      </c>
    </row>
    <row r="446" spans="16:16">
      <c r="P446" s="74" t="e">
        <f ca="1"/>
        <v>#NAME?</v>
      </c>
    </row>
    <row r="447" spans="16:16">
      <c r="P447" s="74" t="e">
        <f ca="1"/>
        <v>#NAME?</v>
      </c>
    </row>
    <row r="448" spans="16:16">
      <c r="P448" s="74" t="e">
        <f ca="1"/>
        <v>#NAME?</v>
      </c>
    </row>
    <row r="449" spans="16:16">
      <c r="P449" s="74" t="e">
        <f ca="1"/>
        <v>#NAME?</v>
      </c>
    </row>
    <row r="450" spans="16:16">
      <c r="P450" s="74" t="e">
        <f ca="1"/>
        <v>#NAME?</v>
      </c>
    </row>
    <row r="451" spans="16:16">
      <c r="P451" s="74" t="e">
        <f ca="1"/>
        <v>#NAME?</v>
      </c>
    </row>
    <row r="452" spans="16:16">
      <c r="P452" s="74" t="e">
        <f ca="1"/>
        <v>#NAME?</v>
      </c>
    </row>
    <row r="453" spans="16:16">
      <c r="P453" s="74" t="e">
        <f ca="1"/>
        <v>#NAME?</v>
      </c>
    </row>
    <row r="454" spans="16:16">
      <c r="P454" s="74" t="e">
        <f ca="1"/>
        <v>#NAME?</v>
      </c>
    </row>
    <row r="455" spans="16:16">
      <c r="P455" s="74" t="e">
        <f ca="1"/>
        <v>#NAME?</v>
      </c>
    </row>
    <row r="456" spans="16:16">
      <c r="P456" s="74" t="e">
        <f ca="1"/>
        <v>#NAME?</v>
      </c>
    </row>
    <row r="457" spans="16:16">
      <c r="P457" s="74" t="e">
        <f ca="1"/>
        <v>#NAME?</v>
      </c>
    </row>
    <row r="458" spans="16:16">
      <c r="P458" s="74" t="e">
        <f ca="1"/>
        <v>#NAME?</v>
      </c>
    </row>
    <row r="459" spans="16:16">
      <c r="P459" s="74" t="e">
        <f ca="1"/>
        <v>#NAME?</v>
      </c>
    </row>
    <row r="460" spans="16:16">
      <c r="P460" s="74" t="e">
        <f ca="1"/>
        <v>#NAME?</v>
      </c>
    </row>
    <row r="461" spans="16:16">
      <c r="P461" s="74" t="e">
        <f ca="1"/>
        <v>#NAME?</v>
      </c>
    </row>
    <row r="462" spans="16:16">
      <c r="P462" s="74" t="e">
        <f ca="1"/>
        <v>#NAME?</v>
      </c>
    </row>
    <row r="463" spans="16:16">
      <c r="P463" s="74" t="e">
        <f ca="1"/>
        <v>#NAME?</v>
      </c>
    </row>
    <row r="464" spans="16:16">
      <c r="P464" s="74" t="e">
        <f ca="1"/>
        <v>#NAME?</v>
      </c>
    </row>
    <row r="465" spans="16:16">
      <c r="P465" s="74" t="e">
        <f ca="1"/>
        <v>#NAME?</v>
      </c>
    </row>
    <row r="466" spans="16:16">
      <c r="P466" s="74" t="e">
        <f ca="1"/>
        <v>#NAME?</v>
      </c>
    </row>
    <row r="467" spans="16:16">
      <c r="P467" s="74" t="e">
        <f ca="1"/>
        <v>#NAME?</v>
      </c>
    </row>
    <row r="468" spans="16:16">
      <c r="P468" s="74" t="e">
        <f ca="1"/>
        <v>#NAME?</v>
      </c>
    </row>
    <row r="469" spans="16:16">
      <c r="P469" s="74" t="e">
        <f ca="1"/>
        <v>#NAME?</v>
      </c>
    </row>
    <row r="470" spans="16:16">
      <c r="P470" s="74" t="e">
        <f ca="1"/>
        <v>#NAME?</v>
      </c>
    </row>
    <row r="471" spans="16:16">
      <c r="P471" s="74" t="e">
        <f ca="1"/>
        <v>#NAME?</v>
      </c>
    </row>
    <row r="472" spans="16:16">
      <c r="P472" s="74" t="e">
        <f ca="1"/>
        <v>#NAME?</v>
      </c>
    </row>
    <row r="473" spans="16:16">
      <c r="P473" s="74" t="e">
        <f ca="1"/>
        <v>#NAME?</v>
      </c>
    </row>
    <row r="474" spans="16:16">
      <c r="P474" s="74" t="e">
        <f ca="1"/>
        <v>#NAME?</v>
      </c>
    </row>
    <row r="475" spans="16:16">
      <c r="P475" s="74" t="e">
        <f ca="1"/>
        <v>#NAME?</v>
      </c>
    </row>
    <row r="476" spans="16:16">
      <c r="P476" s="74" t="e">
        <f ca="1"/>
        <v>#NAME?</v>
      </c>
    </row>
    <row r="477" spans="16:16">
      <c r="P477" s="74" t="e">
        <f ca="1"/>
        <v>#NAME?</v>
      </c>
    </row>
    <row r="478" spans="16:16">
      <c r="P478" s="74" t="e">
        <f ca="1"/>
        <v>#NAME?</v>
      </c>
    </row>
    <row r="479" spans="16:16">
      <c r="P479" s="74" t="e">
        <f ca="1"/>
        <v>#NAME?</v>
      </c>
    </row>
    <row r="480" spans="16:16">
      <c r="P480" s="74" t="e">
        <f ca="1"/>
        <v>#NAME?</v>
      </c>
    </row>
    <row r="481" spans="16:16">
      <c r="P481" s="74" t="e">
        <f ca="1"/>
        <v>#NAME?</v>
      </c>
    </row>
    <row r="482" spans="16:16">
      <c r="P482" s="74" t="e">
        <f ca="1"/>
        <v>#NAME?</v>
      </c>
    </row>
    <row r="483" spans="16:16">
      <c r="P483" s="74" t="e">
        <f ca="1"/>
        <v>#NAME?</v>
      </c>
    </row>
    <row r="484" spans="16:16">
      <c r="P484" s="74" t="e">
        <f ca="1"/>
        <v>#NAME?</v>
      </c>
    </row>
    <row r="485" spans="16:16">
      <c r="P485" s="74" t="e">
        <f ca="1"/>
        <v>#NAME?</v>
      </c>
    </row>
  </sheetData>
  <mergeCells count="43">
    <mergeCell ref="B57:F57"/>
    <mergeCell ref="B59:G59"/>
    <mergeCell ref="B49:G49"/>
    <mergeCell ref="B51:G51"/>
    <mergeCell ref="B53:F53"/>
    <mergeCell ref="B55:F55"/>
    <mergeCell ref="B56:F56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H2"/>
    <mergeCell ref="B3:H3"/>
    <mergeCell ref="B5:C5"/>
    <mergeCell ref="D5:G5"/>
    <mergeCell ref="B6:C6"/>
    <mergeCell ref="D6:G6"/>
  </mergeCells>
  <dataValidations count="3">
    <dataValidation type="list" allowBlank="1" showInputMessage="1" sqref="J9:N9" xr:uid="{00000000-0002-0000-2C00-000000000000}">
      <formula1>_xlfn.ANCHORARRAY($O$9)</formula1>
    </dataValidation>
    <dataValidation type="list" allowBlank="1" showInputMessage="1" sqref="J25:N25" xr:uid="{00000000-0002-0000-2C00-000001000000}">
      <formula1>_xlfn.ANCHORARRAY($P$24)</formula1>
    </dataValidation>
    <dataValidation type="list" allowBlank="1" showInputMessage="1" sqref="J39:N39" xr:uid="{00000000-0002-0000-2C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/>
  <headerFooter alignWithMargins="0">
    <oddFooter>&amp;L___________________________________
ING. VICTOR DANIEL MARTINEZ VIDES 
INGENIERO CIVIL - ESP. PAVIMENTO Y GEOTECNIA VIAL 
M.P.021037-0526015ATL
&amp;R
&amp;P 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C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Hoja56">
    <tabColor rgb="FF92D050"/>
    <pageSetUpPr fitToPage="1"/>
  </sheetPr>
  <dimension ref="A1:Q485"/>
  <sheetViews>
    <sheetView topLeftCell="A355" zoomScale="90" zoomScaleNormal="90" workbookViewId="0">
      <selection activeCell="H60" sqref="H60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67"/>
      <c r="H2" s="468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70"/>
      <c r="H3" s="471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">
        <v>1597</v>
      </c>
      <c r="C5" s="473"/>
      <c r="D5" s="474" t="s">
        <v>19</v>
      </c>
      <c r="E5" s="474"/>
      <c r="F5" s="474"/>
      <c r="G5" s="474"/>
      <c r="H5" s="80" t="s">
        <v>1555</v>
      </c>
      <c r="J5" s="81"/>
      <c r="K5" s="81"/>
      <c r="L5" s="81"/>
    </row>
    <row r="6" spans="1:15" ht="34.15" customHeight="1">
      <c r="A6" s="79"/>
      <c r="B6" s="472" t="s">
        <v>1600</v>
      </c>
      <c r="C6" s="473"/>
      <c r="D6" s="475" t="s">
        <v>28</v>
      </c>
      <c r="E6" s="475"/>
      <c r="F6" s="475"/>
      <c r="G6" s="475"/>
      <c r="H6" s="82" t="s">
        <v>22</v>
      </c>
      <c r="J6" s="81"/>
      <c r="K6" s="81"/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/>
      <c r="J9" s="477"/>
      <c r="K9" s="477"/>
      <c r="L9" s="477"/>
      <c r="M9" s="477"/>
      <c r="N9" s="477"/>
      <c r="O9" s="74" t="str" cm="1">
        <f t="array" ref="O9:O156">_xlfn._xlws.FILTER('EQUIPOS 2026'!C6:C153,ISNUMBER(FIND(J9,'EQUIPOS 2026'!C6:C153)),"NO ENCONTRADO")</f>
        <v>Andamiaje para aplicar la carga (Equipo sustituto de la tara)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/>
      <c r="O10" s="74" t="str">
        <v>Aspersor manual de 20 litros</v>
      </c>
    </row>
    <row r="11" spans="1:15" ht="27.75" customHeight="1">
      <c r="A11" s="79">
        <v>114</v>
      </c>
      <c r="B11" s="91"/>
      <c r="C11" s="482" t="s">
        <v>439</v>
      </c>
      <c r="D11" s="483"/>
      <c r="E11" s="92"/>
      <c r="F11" s="93">
        <v>350191.58807113802</v>
      </c>
      <c r="G11" s="94">
        <v>5.0326451577757097E-3</v>
      </c>
      <c r="H11" s="95">
        <f>G11*F11</f>
        <v>1762.39</v>
      </c>
      <c r="O11" s="74" t="str">
        <v>Astilladora de madera para triturar, potencia aproximada 75 HP</v>
      </c>
    </row>
    <row r="12" spans="1:15" ht="15">
      <c r="A12" s="79">
        <v>25</v>
      </c>
      <c r="B12" s="91"/>
      <c r="C12" s="482"/>
      <c r="D12" s="483"/>
      <c r="E12" s="96"/>
      <c r="F12" s="97"/>
      <c r="G12" s="94"/>
      <c r="H12" s="95">
        <f t="shared" ref="H12:H18" si="0">+ROUND(F12*G12,3)</f>
        <v>0</v>
      </c>
      <c r="O12" s="74" t="str">
        <v>Motobomba de concreto</v>
      </c>
    </row>
    <row r="13" spans="1:15" ht="15">
      <c r="A13" s="79">
        <v>90</v>
      </c>
      <c r="B13" s="91"/>
      <c r="C13" s="482"/>
      <c r="D13" s="483"/>
      <c r="E13" s="96"/>
      <c r="F13" s="97"/>
      <c r="G13" s="94"/>
      <c r="H13" s="95">
        <f t="shared" si="0"/>
        <v>0</v>
      </c>
      <c r="O13" s="74" t="str">
        <v>Barredora de succión, almacenamiento aproximado 6 m3</v>
      </c>
    </row>
    <row r="14" spans="1:15" ht="15">
      <c r="A14" s="79">
        <v>128</v>
      </c>
      <c r="B14" s="91"/>
      <c r="C14" s="482"/>
      <c r="D14" s="483"/>
      <c r="E14" s="96"/>
      <c r="F14" s="97"/>
      <c r="G14" s="94"/>
      <c r="H14" s="95">
        <f t="shared" si="0"/>
        <v>0</v>
      </c>
      <c r="O14" s="74" t="str">
        <v>Bomba de concreto, producción: 30 m3/h- 50 m3/h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/>
      <c r="G15" s="94"/>
      <c r="H15" s="95">
        <f t="shared" si="0"/>
        <v>0</v>
      </c>
      <c r="O15" s="74" t="str">
        <v>Bomba de inyección de lechada</v>
      </c>
    </row>
    <row r="16" spans="1:15" ht="15" hidden="1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/>
      <c r="G16" s="94"/>
      <c r="H16" s="95">
        <f t="shared" si="0"/>
        <v>0</v>
      </c>
      <c r="O16" s="74" t="str">
        <v>Bomba eléctrica para accionar la celda especial de carga</v>
      </c>
    </row>
    <row r="17" spans="1:16" ht="15" hidden="1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/>
      <c r="G17" s="94"/>
      <c r="H17" s="95">
        <f t="shared" si="0"/>
        <v>0</v>
      </c>
      <c r="O17" s="74" t="str">
        <v>Bomba para gato de tensionamiento (fuerza máxima 300 toneladas)</v>
      </c>
    </row>
    <row r="18" spans="1:16" ht="15" hidden="1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/>
      <c r="G18" s="94"/>
      <c r="H18" s="95">
        <f t="shared" si="0"/>
        <v>0</v>
      </c>
      <c r="O18" s="74" t="str">
        <v>Buldozer potencia al volante de 305 HP, motor de 2100 RPM, longitud de hoja 6,39m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1762.39</v>
      </c>
      <c r="J19" s="116"/>
      <c r="O19" s="74" t="str">
        <v>Buldozer, potencia al volante de 140 HP, motor de 2200 RPM, longitud de hoja 4,80m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  <c r="O20" s="74" t="str">
        <v>Buldozer, Potencia al volante de 80 HP, motor de 2400 RPM, longitud de hoja 3,99m</v>
      </c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O21" s="74" t="str">
        <v>Caldera para pintura termoplástica (NTC 4744-2)</v>
      </c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  <c r="O22" s="74" t="str">
        <v>Camabaja capacidad de 30-40 toneladas</v>
      </c>
    </row>
    <row r="23" spans="1:16" ht="15">
      <c r="A23" s="79">
        <v>39</v>
      </c>
      <c r="B23" s="91"/>
      <c r="C23" s="480"/>
      <c r="D23" s="481"/>
      <c r="E23" s="102"/>
      <c r="F23" s="103"/>
      <c r="G23" s="94"/>
      <c r="H23" s="95">
        <f>+ROUND(G23*F23,3)</f>
        <v>0</v>
      </c>
      <c r="O23" s="74" t="str">
        <v>Camión 350 (F-350, Cheyenne 350 o similares)</v>
      </c>
    </row>
    <row r="24" spans="1:16" ht="15">
      <c r="A24" s="79">
        <v>245</v>
      </c>
      <c r="B24" s="91"/>
      <c r="C24" s="480"/>
      <c r="D24" s="481"/>
      <c r="E24" s="102"/>
      <c r="F24" s="103"/>
      <c r="G24" s="94"/>
      <c r="H24" s="95">
        <f t="shared" ref="H24:H31" si="1">+ROUND(G24*F24,3)</f>
        <v>0</v>
      </c>
      <c r="O24" s="74" t="str">
        <v>Camión con capacidad de 5 ton o superior</v>
      </c>
      <c r="P24" s="74" t="e" cm="1">
        <f t="array" ref="P24:P485" ca="1">_xlfn._xlws.FILTER(MATERIALES!C6:C467,ISNUMBER(FIND(J25,MATERIALES!C6:C467)),"NO ENCONTRADO")</f>
        <v>#NAME?</v>
      </c>
    </row>
    <row r="25" spans="1:16" ht="15" hidden="1">
      <c r="A25" s="79"/>
      <c r="B25" s="91"/>
      <c r="C25" s="480"/>
      <c r="D25" s="481"/>
      <c r="E25" s="102"/>
      <c r="F25" s="103"/>
      <c r="G25" s="94"/>
      <c r="H25" s="95">
        <f t="shared" si="1"/>
        <v>0</v>
      </c>
      <c r="I25" s="87"/>
      <c r="J25" s="477"/>
      <c r="K25" s="477"/>
      <c r="L25" s="477"/>
      <c r="M25" s="477"/>
      <c r="N25" s="477"/>
      <c r="O25" s="74" t="str">
        <v>Camión de slurry, volumen de depósito de emulsión 4m3 a 6 m3, ancho aproximado 7 m</v>
      </c>
      <c r="P25" s="74" t="e">
        <f ca="1"/>
        <v>#NAME?</v>
      </c>
    </row>
    <row r="26" spans="1:16" ht="15" hidden="1">
      <c r="A26" s="79"/>
      <c r="B26" s="91"/>
      <c r="C26" s="480"/>
      <c r="D26" s="481"/>
      <c r="E26" s="102"/>
      <c r="F26" s="103"/>
      <c r="G26" s="94"/>
      <c r="H26" s="95">
        <f t="shared" si="1"/>
        <v>0</v>
      </c>
      <c r="I26" s="90"/>
      <c r="O26" s="74" t="str">
        <v>Camión grúa capacidad 5 toneladas</v>
      </c>
      <c r="P26" s="74" t="e">
        <f ca="1"/>
        <v>#NAME?</v>
      </c>
    </row>
    <row r="27" spans="1:16" ht="15" hidden="1">
      <c r="A27" s="79"/>
      <c r="B27" s="91"/>
      <c r="C27" s="480"/>
      <c r="D27" s="481"/>
      <c r="E27" s="102"/>
      <c r="F27" s="103"/>
      <c r="G27" s="94"/>
      <c r="H27" s="95">
        <f t="shared" si="1"/>
        <v>0</v>
      </c>
      <c r="O27" s="74" t="str">
        <v>Camión mixer</v>
      </c>
      <c r="P27" s="74" t="e">
        <f ca="1"/>
        <v>#NAME?</v>
      </c>
    </row>
    <row r="28" spans="1:16" ht="15" hidden="1">
      <c r="A28" s="79"/>
      <c r="B28" s="91"/>
      <c r="C28" s="480"/>
      <c r="D28" s="481"/>
      <c r="E28" s="102"/>
      <c r="F28" s="103"/>
      <c r="G28" s="94"/>
      <c r="H28" s="95">
        <f t="shared" si="1"/>
        <v>0</v>
      </c>
      <c r="I28" s="90"/>
      <c r="O28" s="74" t="str">
        <v>Camioneta de estacas 4x4</v>
      </c>
      <c r="P28" s="74" t="e">
        <f ca="1"/>
        <v>#NAME?</v>
      </c>
    </row>
    <row r="29" spans="1:16" ht="15" hidden="1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O29" s="74" t="str">
        <v>Camisa metálica para pilote calibre 36 D=1.20m - Recuperable (kg)</v>
      </c>
      <c r="P29" s="74" t="e">
        <f ca="1"/>
        <v>#NAME?</v>
      </c>
    </row>
    <row r="30" spans="1:16" ht="15" hidden="1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  <c r="O30" s="74" t="str">
        <v>Camisa metálica para pilote calibre 36 D=1m - Recuperable (m)</v>
      </c>
      <c r="P30" s="74" t="e">
        <f ca="1"/>
        <v>#NAME?</v>
      </c>
    </row>
    <row r="31" spans="1:16" ht="13.9" hidden="1" customHeight="1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  <c r="O31" s="74" t="str">
        <v>Cargador: potencia en el volante 110 hp, clasificación de rpm del motor 2300</v>
      </c>
      <c r="P31" s="74" t="e">
        <f ca="1"/>
        <v>#NAME?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  <c r="O32" s="74" t="str">
        <v>Cargador: potencia en el volante 125 hp, clasificación de rpm del motor 2300</v>
      </c>
      <c r="P32" s="74" t="e">
        <f ca="1"/>
        <v>#NAME?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O33" s="74" t="str">
        <v>Carrotanque de agua(1000 Galones)</v>
      </c>
      <c r="P33" s="74" t="e">
        <f ca="1"/>
        <v>#NAME?</v>
      </c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  <c r="O34" s="74" t="str">
        <v>Carrotanque irrigador de asfalto, 1000 galones de capacidad</v>
      </c>
      <c r="P34" s="74" t="e">
        <f ca="1"/>
        <v>#NAME?</v>
      </c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  <c r="O35" s="74" t="str">
        <v>Cizalla manual de 90 cm</v>
      </c>
      <c r="P35" s="74" t="e">
        <f ca="1"/>
        <v>#NAME?</v>
      </c>
    </row>
    <row r="36" spans="1:17" ht="15">
      <c r="A36" s="79">
        <v>1</v>
      </c>
      <c r="B36" s="91"/>
      <c r="C36" s="125"/>
      <c r="D36" s="91"/>
      <c r="E36" s="107"/>
      <c r="F36" s="108"/>
      <c r="G36" s="109"/>
      <c r="H36" s="95">
        <f>+ROUND(E36*F36*G36,3)</f>
        <v>0</v>
      </c>
      <c r="O36" s="74" t="str">
        <v>Compactador de rodillo potencia: 80HP, peso: 7 ton</v>
      </c>
      <c r="P36" s="74" t="e">
        <f ca="1"/>
        <v>#NAME?</v>
      </c>
      <c r="Q36" s="74" t="e" cm="1">
        <f t="array" ref="Q36:Q72" ca="1">_xlfn._xlws.FILTER('TRANSPORTE 2026'!C6:C42,ISNUMBER(FIND(J39,'TRANSPORTE 2026'!C6:C42)),"NO ENCONTRADO")</f>
        <v>#NAME?</v>
      </c>
    </row>
    <row r="37" spans="1:17" ht="15">
      <c r="A37" s="79"/>
      <c r="B37" s="91"/>
      <c r="C37" s="106"/>
      <c r="D37" s="91"/>
      <c r="E37" s="107"/>
      <c r="F37" s="108"/>
      <c r="G37" s="109"/>
      <c r="H37" s="95">
        <f t="shared" ref="H37:H40" si="2">+ROUND(E37*F37*G37,3)</f>
        <v>0</v>
      </c>
      <c r="O37" s="74" t="str">
        <v>Compactador de rodillo potencia: 99 hp, peso: 8 toneladas</v>
      </c>
      <c r="P37" s="74" t="e">
        <f ca="1"/>
        <v>#NAME?</v>
      </c>
      <c r="Q37" s="74" t="e">
        <f ca="1"/>
        <v>#NAME?</v>
      </c>
    </row>
    <row r="38" spans="1:17" ht="15">
      <c r="A38" s="79"/>
      <c r="B38" s="91"/>
      <c r="C38" s="106"/>
      <c r="D38" s="91"/>
      <c r="E38" s="107"/>
      <c r="F38" s="108"/>
      <c r="G38" s="109"/>
      <c r="H38" s="95">
        <f t="shared" si="2"/>
        <v>0</v>
      </c>
      <c r="O38" s="74" t="str">
        <v>Compactador de rodillo, potencia 105 hp, peso de 6 toneladas</v>
      </c>
      <c r="P38" s="74" t="e">
        <f ca="1"/>
        <v>#NAME?</v>
      </c>
      <c r="Q38" s="74" t="e">
        <f ca="1"/>
        <v>#NAME?</v>
      </c>
    </row>
    <row r="39" spans="1:17" ht="15" hidden="1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/>
      <c r="J39" s="477"/>
      <c r="K39" s="477"/>
      <c r="L39" s="477"/>
      <c r="M39" s="477"/>
      <c r="N39" s="477"/>
      <c r="O39" s="74" t="str">
        <v>Compactador manual (saltarín) peso de operación (kg.) 52, fuerza de impacto por golpe (KN) 12</v>
      </c>
      <c r="P39" s="74" t="e">
        <f ca="1"/>
        <v>#NAME?</v>
      </c>
      <c r="Q39" s="74" t="e">
        <f ca="1"/>
        <v>#NAME?</v>
      </c>
    </row>
    <row r="40" spans="1:17" ht="15" hidden="1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/>
      <c r="O40" s="74" t="str">
        <v>Compactador manual de rodillo</v>
      </c>
      <c r="P40" s="74" t="e">
        <f ca="1"/>
        <v>#NAME?</v>
      </c>
      <c r="Q40" s="74" t="e">
        <f ca="1"/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O41" s="74" t="str">
        <v>Compactador manual vibratorio (CANGURO) (Apisonadores), potencia aproximada 5 HP</v>
      </c>
      <c r="P41" s="74" t="e">
        <f ca="1"/>
        <v>#NAME?</v>
      </c>
      <c r="Q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  <c r="O42" s="74" t="str">
        <v>Compactador manual vibratorio (rana) con motor de 6 hp</v>
      </c>
      <c r="P42" s="74" t="e">
        <f ca="1"/>
        <v>#NAME?</v>
      </c>
      <c r="Q42" s="74" t="e">
        <f ca="1"/>
        <v>#NAME?</v>
      </c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  <c r="O43" s="74" t="str">
        <v>Compactador neumático de Potencia 70 HP, peso de 13 ton</v>
      </c>
      <c r="P43" s="74" t="e">
        <f ca="1"/>
        <v>#NAME?</v>
      </c>
      <c r="Q43" s="74" t="e">
        <f ca="1"/>
        <v>#NAME?</v>
      </c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  <c r="O44" s="74" t="str">
        <v>Compactador neumático peso 3,5 ton</v>
      </c>
      <c r="P44" s="74" t="e">
        <f ca="1"/>
        <v>#NAME?</v>
      </c>
      <c r="Q44" s="74" t="e">
        <f ca="1"/>
        <v>#NAME?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>
        <v>1790.01366155612</v>
      </c>
      <c r="H45" s="95">
        <f>IF(AND(E45&gt;0,F45&gt;0,G45&gt;0),ROUND(F45/G45,3),0)</f>
        <v>229.214</v>
      </c>
      <c r="J45" s="116"/>
      <c r="O45" s="74" t="str">
        <v>Compactador vibratorio potencia aproximada de 15 Kw</v>
      </c>
      <c r="P45" s="74" t="e">
        <f ca="1"/>
        <v>#NAME?</v>
      </c>
      <c r="Q45" s="74" t="e">
        <f ca="1"/>
        <v>#NAME?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  <c r="O46" s="74" t="str">
        <v>Compresor (barrido y soplado)</v>
      </c>
      <c r="P46" s="74" t="e">
        <f ca="1"/>
        <v>#NAME?</v>
      </c>
      <c r="Q46" s="74" t="e">
        <f ca="1"/>
        <v>#NAME?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J47" s="477"/>
      <c r="K47" s="477"/>
      <c r="L47" s="477"/>
      <c r="M47" s="477"/>
      <c r="N47" s="477"/>
      <c r="O47" s="74" t="str">
        <v>Compresor para penetrar roca</v>
      </c>
      <c r="P47" s="74" t="e">
        <f ca="1"/>
        <v>#NAME?</v>
      </c>
      <c r="Q47" s="74" t="e">
        <f ca="1"/>
        <v>#NAME?</v>
      </c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O48" s="74" t="str">
        <v>Compresor portátil de 70 a 120 HP, con martillo</v>
      </c>
      <c r="P48" s="74" t="e">
        <f ca="1"/>
        <v>#NAME?</v>
      </c>
      <c r="Q48" s="74" t="e">
        <f ca="1"/>
        <v>#NAME?</v>
      </c>
    </row>
    <row r="49" spans="1:17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229</v>
      </c>
      <c r="O49" s="74" t="str">
        <v>Cortadora de adoquines</v>
      </c>
      <c r="P49" s="74" t="e">
        <f ca="1"/>
        <v>#NAME?</v>
      </c>
      <c r="Q49" s="74" t="e">
        <f ca="1"/>
        <v>#NAME?</v>
      </c>
    </row>
    <row r="50" spans="1:17" ht="15">
      <c r="A50" s="79"/>
      <c r="B50" s="100"/>
      <c r="C50" s="100"/>
      <c r="D50" s="100"/>
      <c r="E50" s="100"/>
      <c r="F50" s="100"/>
      <c r="G50" s="100"/>
      <c r="H50" s="101"/>
      <c r="I50" s="116"/>
      <c r="O50" s="74" t="str">
        <v>Cortadora de pavimento, profundidad de corte: 16- 19 cm. capacidad de disco: desde 12" hasta 20" de diámetro</v>
      </c>
      <c r="P50" s="74" t="e">
        <f ca="1"/>
        <v>#NAME?</v>
      </c>
      <c r="Q50" s="74" t="e">
        <f ca="1"/>
        <v>#NAME?</v>
      </c>
    </row>
    <row r="51" spans="1:17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1991</v>
      </c>
      <c r="O51" s="74" t="str">
        <v>Derretidora de asfalto (crafco o similar)</v>
      </c>
      <c r="P51" s="74" t="e">
        <f ca="1"/>
        <v>#NAME?</v>
      </c>
      <c r="Q51" s="74" t="e">
        <f ca="1"/>
        <v>#NAME?</v>
      </c>
    </row>
    <row r="52" spans="1:17">
      <c r="O52" s="74" t="str">
        <v>Diferencial de 2 toneladas</v>
      </c>
      <c r="P52" s="74" t="e">
        <f ca="1"/>
        <v>#NAME?</v>
      </c>
      <c r="Q52" s="74" t="e">
        <f ca="1"/>
        <v>#NAME?</v>
      </c>
    </row>
    <row r="53" spans="1:17">
      <c r="B53" s="489" t="s">
        <v>108</v>
      </c>
      <c r="C53" s="489"/>
      <c r="D53" s="489"/>
      <c r="E53" s="489"/>
      <c r="F53" s="489"/>
      <c r="G53" s="127" t="s">
        <v>1581</v>
      </c>
      <c r="H53" s="127" t="s">
        <v>1582</v>
      </c>
      <c r="O53" s="74" t="str">
        <v>Diferencial de 3 toneladas</v>
      </c>
      <c r="P53" s="74" t="e">
        <f ca="1"/>
        <v>#NAME?</v>
      </c>
      <c r="Q53" s="74" t="e">
        <f ca="1"/>
        <v>#NAME?</v>
      </c>
    </row>
    <row r="54" spans="1:17">
      <c r="B54" s="128"/>
      <c r="C54" s="128"/>
      <c r="D54" s="128"/>
      <c r="E54" s="128"/>
      <c r="F54" s="128"/>
      <c r="G54" s="128"/>
      <c r="H54" s="128"/>
      <c r="O54" s="74" t="str">
        <v>Equipo autopropulsado para aplicación de pintura termoplástica (NTC 4744-2)</v>
      </c>
      <c r="P54" s="74" t="e">
        <f ca="1"/>
        <v>#NAME?</v>
      </c>
      <c r="Q54" s="74" t="e">
        <f ca="1"/>
        <v>#NAME?</v>
      </c>
    </row>
    <row r="55" spans="1:17">
      <c r="B55" s="490" t="s">
        <v>112</v>
      </c>
      <c r="C55" s="490"/>
      <c r="D55" s="490"/>
      <c r="E55" s="490"/>
      <c r="F55" s="490"/>
      <c r="G55" s="129">
        <f>'ANALISIS AIU '!$F$31</f>
        <v>0.22</v>
      </c>
      <c r="H55" s="130">
        <f>G55*H51</f>
        <v>438.02</v>
      </c>
      <c r="O55" s="74" t="str">
        <v>Equipo de acarreo interno</v>
      </c>
      <c r="P55" s="74" t="e">
        <f ca="1"/>
        <v>#NAME?</v>
      </c>
      <c r="Q55" s="74" t="e">
        <f ca="1"/>
        <v>#NAME?</v>
      </c>
    </row>
    <row r="56" spans="1:17">
      <c r="B56" s="490" t="s">
        <v>36</v>
      </c>
      <c r="C56" s="490"/>
      <c r="D56" s="490"/>
      <c r="E56" s="490"/>
      <c r="F56" s="490"/>
      <c r="G56" s="129">
        <f>'ANALISIS AIU '!$F$35</f>
        <v>0.03</v>
      </c>
      <c r="H56" s="130">
        <f>G56*H51</f>
        <v>59.73</v>
      </c>
      <c r="O56" s="74" t="str">
        <v>Equipo de izaje</v>
      </c>
      <c r="P56" s="74" t="e">
        <f ca="1"/>
        <v>#NAME?</v>
      </c>
      <c r="Q56" s="74" t="e">
        <f ca="1"/>
        <v>#NAME?</v>
      </c>
    </row>
    <row r="57" spans="1:17">
      <c r="B57" s="490" t="s">
        <v>37</v>
      </c>
      <c r="C57" s="490"/>
      <c r="D57" s="490"/>
      <c r="E57" s="490"/>
      <c r="F57" s="490"/>
      <c r="G57" s="129">
        <f>'ANALISIS AIU '!$F$39</f>
        <v>0.05</v>
      </c>
      <c r="H57" s="130">
        <f>G57*H51</f>
        <v>99.550000000000011</v>
      </c>
      <c r="O57" s="74" t="str">
        <v>Equipo de medición (deformímetros eléctricos, mecánicos, celdas de carga, etc.) para prueba de carga</v>
      </c>
      <c r="P57" s="74" t="e">
        <f ca="1"/>
        <v>#NAME?</v>
      </c>
      <c r="Q57" s="74" t="e">
        <f ca="1"/>
        <v>#NAME?</v>
      </c>
    </row>
    <row r="58" spans="1:17">
      <c r="B58" s="128"/>
      <c r="C58" s="128"/>
      <c r="D58" s="128"/>
      <c r="E58" s="128"/>
      <c r="F58" s="128"/>
      <c r="G58" s="128"/>
      <c r="H58" s="128"/>
      <c r="O58" s="74" t="str">
        <v>Equipo de oxicorte y soldadura, capacidad de corte 6"-14"</v>
      </c>
      <c r="P58" s="74" t="e">
        <f ca="1"/>
        <v>#NAME?</v>
      </c>
      <c r="Q58" s="74" t="e">
        <f ca="1"/>
        <v>#NAME?</v>
      </c>
    </row>
    <row r="59" spans="1:17">
      <c r="B59" s="491" t="s">
        <v>1583</v>
      </c>
      <c r="C59" s="491"/>
      <c r="D59" s="491"/>
      <c r="E59" s="491"/>
      <c r="F59" s="491"/>
      <c r="G59" s="491"/>
      <c r="H59" s="131">
        <f>H57+H56+H55+H51</f>
        <v>2588.3000000000002</v>
      </c>
      <c r="O59" s="74" t="str">
        <v>Equipo de perforación (TRACKDRILL), potencia aproximada 40 HP, 2100 golpes / minuto</v>
      </c>
      <c r="P59" s="74" t="e">
        <f ca="1"/>
        <v>#NAME?</v>
      </c>
      <c r="Q59" s="74" t="e">
        <f ca="1"/>
        <v>#NAME?</v>
      </c>
    </row>
    <row r="60" spans="1:17">
      <c r="O60" s="74" t="str">
        <v>Equipo de pintura (Compresor). Presión máxima de trabajo 7 HP</v>
      </c>
      <c r="P60" s="74" t="e">
        <f ca="1"/>
        <v>#NAME?</v>
      </c>
      <c r="Q60" s="74" t="e">
        <f ca="1"/>
        <v>#NAME?</v>
      </c>
    </row>
    <row r="61" spans="1:17">
      <c r="H61" s="134"/>
      <c r="O61" s="74" t="str">
        <v>Equipo de rayos X y/o ultrasonido industrial</v>
      </c>
      <c r="P61" s="74" t="e">
        <f ca="1"/>
        <v>#NAME?</v>
      </c>
      <c r="Q61" s="74" t="e">
        <f ca="1"/>
        <v>#NAME?</v>
      </c>
    </row>
    <row r="62" spans="1:17">
      <c r="O62" s="74" t="str">
        <v>Equipo de sandblasting y pintura, compresora 250cfm a 100 psi, pulmón de 70 gal (250 L) para 160 psi</v>
      </c>
      <c r="P62" s="74" t="e">
        <f ca="1"/>
        <v>#NAME?</v>
      </c>
      <c r="Q62" s="74" t="e">
        <f ca="1"/>
        <v>#NAME?</v>
      </c>
    </row>
    <row r="63" spans="1:17">
      <c r="O63" s="74" t="str">
        <v>Equipo de soldadura 250 AMP</v>
      </c>
      <c r="P63" s="74" t="e">
        <f ca="1"/>
        <v>#NAME?</v>
      </c>
      <c r="Q63" s="74" t="e">
        <f ca="1"/>
        <v>#NAME?</v>
      </c>
    </row>
    <row r="64" spans="1:17">
      <c r="O64" s="74" t="str">
        <v>Equipo de soldadura 400 AMP</v>
      </c>
      <c r="P64" s="74" t="e">
        <f ca="1"/>
        <v>#NAME?</v>
      </c>
      <c r="Q64" s="74" t="e">
        <f ca="1"/>
        <v>#NAME?</v>
      </c>
    </row>
    <row r="65" spans="15:17">
      <c r="O65" s="74" t="str">
        <v>Equipo de soldadura 600 AMP</v>
      </c>
      <c r="P65" s="74" t="e">
        <f ca="1"/>
        <v>#NAME?</v>
      </c>
      <c r="Q65" s="74" t="e">
        <f ca="1"/>
        <v>#NAME?</v>
      </c>
    </row>
    <row r="66" spans="15:17">
      <c r="O66" s="74" t="str">
        <v>Equipo de topografía teodolito electrónico con abertura de anteojo de 42- 45 mm. aumento del anteojo: 30x.distancia mínima de enfoque: 1 - 1.5 m. precisión: 5´´</v>
      </c>
      <c r="P66" s="74" t="e">
        <f ca="1"/>
        <v>#NAME?</v>
      </c>
      <c r="Q66" s="74" t="e">
        <f ca="1"/>
        <v>#NAME?</v>
      </c>
    </row>
    <row r="67" spans="15:17">
      <c r="O67" s="74" t="str">
        <v>Esparcidor de gravilla, ancho de esparcimiento 3 - 7.5 m</v>
      </c>
      <c r="P67" s="74" t="e">
        <f ca="1"/>
        <v>#NAME?</v>
      </c>
      <c r="Q67" s="74" t="e">
        <f ca="1"/>
        <v>#NAME?</v>
      </c>
    </row>
    <row r="68" spans="15:17">
      <c r="O68" s="74" t="str">
        <v>Estación Total con precisión angular de 6". Precisión lineal 2 mm ± 2 ppm</v>
      </c>
      <c r="P68" s="74" t="e">
        <f ca="1"/>
        <v>#NAME?</v>
      </c>
      <c r="Q68" s="74" t="e">
        <f ca="1"/>
        <v>#NAME?</v>
      </c>
    </row>
    <row r="69" spans="15:17">
      <c r="O69" s="74" t="str">
        <v>Formaleta metálica para baranda de concreto (m)</v>
      </c>
      <c r="P69" s="74" t="e">
        <f ca="1"/>
        <v>#NAME?</v>
      </c>
      <c r="Q69" s="74" t="e">
        <f ca="1"/>
        <v>#NAME?</v>
      </c>
    </row>
    <row r="70" spans="15:17">
      <c r="O70" s="74" t="str">
        <v>Formaleta metálica para concreto (m2)</v>
      </c>
      <c r="P70" s="74" t="e">
        <f ca="1"/>
        <v>#NAME?</v>
      </c>
      <c r="Q70" s="74" t="e">
        <f ca="1"/>
        <v>#NAME?</v>
      </c>
    </row>
    <row r="71" spans="15:17">
      <c r="O71" s="74" t="str">
        <v>Formaleta metálica para defensa de concreto (m)</v>
      </c>
      <c r="P71" s="74" t="e">
        <f ca="1"/>
        <v>#NAME?</v>
      </c>
      <c r="Q71" s="74" t="e">
        <f ca="1"/>
        <v>#NAME?</v>
      </c>
    </row>
    <row r="72" spans="15:17">
      <c r="O72" s="74" t="str">
        <v>Formaleta metálica para fabricación de paneles de concreto (m2)</v>
      </c>
      <c r="P72" s="74" t="e">
        <f ca="1"/>
        <v>#NAME?</v>
      </c>
      <c r="Q72" s="74" t="e">
        <f ca="1"/>
        <v>#NAME?</v>
      </c>
    </row>
    <row r="73" spans="15:17">
      <c r="O73" s="74" t="str">
        <v>Formaleta metálica para pavimento en concreto hidráulico (m)</v>
      </c>
      <c r="P73" s="74" t="e">
        <f ca="1"/>
        <v>#NAME?</v>
      </c>
    </row>
    <row r="74" spans="15:17">
      <c r="O74" s="74" t="str">
        <v>Formaleta metálica para pilotes de concreto prefabricado in situ (m)</v>
      </c>
      <c r="P74" s="74" t="e">
        <f ca="1"/>
        <v>#NAME?</v>
      </c>
    </row>
    <row r="75" spans="15:17">
      <c r="O75" s="74" t="str">
        <v>Formaleta para camisa de pilote</v>
      </c>
      <c r="P75" s="74" t="e">
        <f ca="1"/>
        <v>#NAME?</v>
      </c>
    </row>
    <row r="76" spans="15:17">
      <c r="O76" s="74" t="str">
        <v>Formaleta, platina y accesorios (glo)</v>
      </c>
      <c r="P76" s="74" t="e">
        <f ca="1"/>
        <v>#NAME?</v>
      </c>
    </row>
    <row r="77" spans="15:17">
      <c r="O77" s="74" t="str">
        <v>Formaleta, platina y accesorios (m)</v>
      </c>
      <c r="P77" s="74" t="e">
        <f ca="1"/>
        <v>#NAME?</v>
      </c>
    </row>
    <row r="78" spans="15:17">
      <c r="O78" s="74" t="str">
        <v>Fresadora de pavimento, ancho de trabajo 1.3 m a 1.5 m, potencia aproximada 430 HP, profundidad de corte 30 cm</v>
      </c>
      <c r="P78" s="74" t="e">
        <f ca="1"/>
        <v>#NAME?</v>
      </c>
    </row>
    <row r="79" spans="15:17">
      <c r="O79" s="74" t="str">
        <v>Fresadora de pavimento, ancho de trabajo 2 m, con tambor especial de puntas de acero de alta dureza, profundidad de corte menor a 2.5 cm para microfresado (W2000 o similares)</v>
      </c>
      <c r="P79" s="74" t="e">
        <f ca="1"/>
        <v>#NAME?</v>
      </c>
    </row>
    <row r="80" spans="15:17">
      <c r="O80" s="74" t="str">
        <v>Fresadora de pavimento, ancho de trabajo 2 m, potencia aproximada 580 HP, profundidad de corte 30 cm</v>
      </c>
      <c r="P80" s="74" t="e">
        <f ca="1"/>
        <v>#NAME?</v>
      </c>
    </row>
    <row r="81" spans="15:16">
      <c r="O81" s="74" t="str">
        <v>Gato para tensionamiento, fuerza Max 300 toneladas</v>
      </c>
      <c r="P81" s="74" t="e">
        <f ca="1"/>
        <v>#NAME?</v>
      </c>
    </row>
    <row r="82" spans="15:16">
      <c r="O82" s="74" t="str">
        <v>Grúa capacidad 10 toneladas</v>
      </c>
      <c r="P82" s="74" t="e">
        <f ca="1"/>
        <v>#NAME?</v>
      </c>
    </row>
    <row r="83" spans="15:16">
      <c r="O83" s="74" t="str">
        <v>Grúa capacidad 15 toneladas</v>
      </c>
      <c r="P83" s="74" t="e">
        <f ca="1"/>
        <v>#NAME?</v>
      </c>
    </row>
    <row r="84" spans="15:16">
      <c r="O84" s="74" t="str">
        <v>Grúa telescópica capacidad 50 toneladas</v>
      </c>
      <c r="P84" s="74" t="e">
        <f ca="1"/>
        <v>#NAME?</v>
      </c>
    </row>
    <row r="85" spans="15:16">
      <c r="O85" s="74" t="str">
        <v>Grúa torre capacidad 1 tonelada en la punta</v>
      </c>
      <c r="P85" s="74" t="e">
        <f ca="1"/>
        <v>#NAME?</v>
      </c>
    </row>
    <row r="86" spans="15:16">
      <c r="O86" s="74" t="str">
        <v>Guadañadora cilindraje 38-58 cm3</v>
      </c>
      <c r="P86" s="74" t="e">
        <f ca="1"/>
        <v>#NAME?</v>
      </c>
    </row>
    <row r="87" spans="15:16">
      <c r="O87" s="74" t="str">
        <v>Lanza de aire comprimido caliente, velocidad de descargue 1000 m/s, temperatura del aire a presión 1000 °c</v>
      </c>
      <c r="P87" s="74" t="e">
        <f ca="1"/>
        <v>#NAME?</v>
      </c>
    </row>
    <row r="88" spans="15:16">
      <c r="O88" s="74" t="str">
        <v>Manómetro cable de acero para bajar la celda</v>
      </c>
      <c r="P88" s="74" t="e">
        <f ca="1"/>
        <v>#NAME?</v>
      </c>
    </row>
    <row r="89" spans="15:16">
      <c r="O89" s="74" t="str">
        <v>Máquina estabilizadora con cámara de tambor rotatorio de paso sencillo</v>
      </c>
      <c r="P89" s="74" t="e">
        <f ca="1"/>
        <v>#NAME?</v>
      </c>
    </row>
    <row r="90" spans="15:16">
      <c r="O90" s="74" t="str">
        <v>Máquina hidrosembradora 1000 - 4000 litros</v>
      </c>
      <c r="P90" s="74" t="e">
        <f ca="1"/>
        <v>#NAME?</v>
      </c>
    </row>
    <row r="91" spans="15:16">
      <c r="O91" s="74" t="str">
        <v>Máquina térmica para aplicación de adhesivo para tacha</v>
      </c>
      <c r="P91" s="74" t="e">
        <f ca="1"/>
        <v>#NAME?</v>
      </c>
    </row>
    <row r="92" spans="15:16">
      <c r="O92" s="74" t="str">
        <v>Mezcladora de concreto tipo trompo</v>
      </c>
      <c r="P92" s="74" t="e">
        <f ca="1"/>
        <v>#NAME?</v>
      </c>
    </row>
    <row r="93" spans="15:16">
      <c r="O93" s="74" t="str">
        <v>Miniretroexcavadora sobre neumáticos de 37,5 kW</v>
      </c>
      <c r="P93" s="74" t="e">
        <f ca="1"/>
        <v>#NAME?</v>
      </c>
    </row>
    <row r="94" spans="15:16">
      <c r="O94" s="74" t="str">
        <v>Montacargas capacidad 2-10 toneladas</v>
      </c>
      <c r="P94" s="74" t="e">
        <f ca="1"/>
        <v>#NAME?</v>
      </c>
    </row>
    <row r="95" spans="15:16">
      <c r="O95" s="74" t="str">
        <v>Motobomba 3 pulgadas</v>
      </c>
      <c r="P95" s="74" t="e">
        <f ca="1"/>
        <v>#NAME?</v>
      </c>
    </row>
    <row r="96" spans="15:16">
      <c r="O96" s="74" t="str">
        <v>Motobomba 4 pulgadas</v>
      </c>
      <c r="P96" s="74" t="e">
        <f ca="1"/>
        <v>#NAME?</v>
      </c>
    </row>
    <row r="97" spans="15:16">
      <c r="O97" s="74" t="str">
        <v>Motobomba 6 pulgadas</v>
      </c>
      <c r="P97" s="74" t="e">
        <f ca="1"/>
        <v>#NAME?</v>
      </c>
    </row>
    <row r="98" spans="15:16">
      <c r="O98" s="74" t="str">
        <v>Motoniveladora potencia 215 HP, ancho de cuchilla 4,27 m, peso 18 ton</v>
      </c>
      <c r="P98" s="74" t="e">
        <f ca="1"/>
        <v>#NAME?</v>
      </c>
    </row>
    <row r="99" spans="15:16">
      <c r="O99" s="74" t="str">
        <v>Motoniveladora, potencia 140 HP, ancho de cuchilla 3,66 m, peso 11 ton</v>
      </c>
      <c r="P99" s="74" t="e">
        <f ca="1"/>
        <v>#NAME?</v>
      </c>
    </row>
    <row r="100" spans="15:16">
      <c r="O100" s="74" t="str">
        <v>Motosierra, 4.5 HP - 7.1 HP, longitud de espada 45-90 cm</v>
      </c>
      <c r="P100" s="74" t="e">
        <f ca="1"/>
        <v>#NAME?</v>
      </c>
    </row>
    <row r="101" spans="15:16">
      <c r="O101" s="74" t="str">
        <v>Motosoldador, 300 amperios</v>
      </c>
      <c r="P101" s="74" t="e">
        <f ca="1"/>
        <v>#NAME?</v>
      </c>
    </row>
    <row r="102" spans="15:16">
      <c r="O102" s="74" t="str">
        <v>Pala auxiliar de piloteadora</v>
      </c>
      <c r="P102" s="74" t="e">
        <f ca="1"/>
        <v>#NAME?</v>
      </c>
    </row>
    <row r="103" spans="15:16">
      <c r="O103" s="74" t="str">
        <v>Pala grúa (dragalina) potencia del motor aproximada 320 Kw - 390 Kw, capacidad de carga aproximada 70 -100 toneladas</v>
      </c>
      <c r="P103" s="74" t="e">
        <f ca="1"/>
        <v>#NAME?</v>
      </c>
    </row>
    <row r="104" spans="15:16">
      <c r="O104" s="74" t="str">
        <v>Parales-taco metálico o puntal (escamas en concreto)</v>
      </c>
      <c r="P104" s="74" t="e">
        <f ca="1"/>
        <v>#NAME?</v>
      </c>
    </row>
    <row r="105" spans="15:16">
      <c r="O105" s="74" t="str">
        <v>Piloteadora potencia mínima de 250KW, fuerza elevadora 200KN</v>
      </c>
      <c r="P105" s="74" t="e">
        <f ca="1"/>
        <v>#NAME?</v>
      </c>
    </row>
    <row r="106" spans="15:16">
      <c r="O106" s="74" t="str">
        <v>Planta de asfalto en caliente continua de 120 toneladas de capacidad</v>
      </c>
      <c r="P106" s="74" t="e">
        <f ca="1"/>
        <v>#NAME?</v>
      </c>
    </row>
    <row r="107" spans="15:16">
      <c r="O107" s="74" t="str">
        <v>Planta de asfalto en caliente móvil discontinua de 60 toneladas de capacidad</v>
      </c>
      <c r="P107" s="74" t="e">
        <f ca="1"/>
        <v>#NAME?</v>
      </c>
    </row>
    <row r="108" spans="15:16">
      <c r="O108" s="74" t="str">
        <v>Planta de asfalto en frío de 60 toneladas/hora de capacidad</v>
      </c>
      <c r="P108" s="74" t="e">
        <f ca="1"/>
        <v>#NAME?</v>
      </c>
    </row>
    <row r="109" spans="15:16">
      <c r="O109" s="74" t="str">
        <v>Planta dosificadora (mezcladora) de concreto</v>
      </c>
      <c r="P109" s="74" t="e">
        <f ca="1"/>
        <v>#NAME?</v>
      </c>
    </row>
    <row r="110" spans="15:16">
      <c r="O110" s="74" t="str">
        <v>Planta eléctrica 3000 watts -4000 watts</v>
      </c>
      <c r="P110" s="74" t="e">
        <f ca="1"/>
        <v>#NAME?</v>
      </c>
    </row>
    <row r="111" spans="15:16">
      <c r="O111" s="74" t="str">
        <v>Planta para mezcla de asfalto en frio de 160 toneladas/hora de capacidad</v>
      </c>
      <c r="P111" s="74" t="e">
        <f ca="1"/>
        <v>#NAME?</v>
      </c>
    </row>
    <row r="112" spans="15:16">
      <c r="O112" s="74" t="str">
        <v>Planta trituradora y unidad de clasificación</v>
      </c>
      <c r="P112" s="74" t="e">
        <f ca="1"/>
        <v>#NAME?</v>
      </c>
    </row>
    <row r="113" spans="15:16">
      <c r="O113" s="74" t="str">
        <v>Puente grúa</v>
      </c>
      <c r="P113" s="74" t="e">
        <f ca="1"/>
        <v>#NAME?</v>
      </c>
    </row>
    <row r="114" spans="15:16">
      <c r="O114" s="74" t="str">
        <v>Pulidora (8500 REV)</v>
      </c>
      <c r="P114" s="74" t="e">
        <f ca="1"/>
        <v>#NAME?</v>
      </c>
    </row>
    <row r="115" spans="15:16">
      <c r="O115" s="74" t="str">
        <v>Pulvimixer potencia aproximada 500 HP</v>
      </c>
      <c r="P115" s="74" t="e">
        <f ca="1"/>
        <v>#NAME?</v>
      </c>
    </row>
    <row r="116" spans="15:16">
      <c r="O116" s="74" t="str">
        <v>Recicladora de pavimento potencia aproximada 430 HP</v>
      </c>
      <c r="P116" s="74" t="e">
        <f ca="1"/>
        <v>#NAME?</v>
      </c>
    </row>
    <row r="117" spans="15:16">
      <c r="O117" s="74" t="str">
        <v>Regla vibratoria de concreto, de longitud de 3 a 5 m, potencia de 6 a 9 HP</v>
      </c>
      <c r="P117" s="74" t="e">
        <f ca="1"/>
        <v>#NAME?</v>
      </c>
    </row>
    <row r="118" spans="15:16">
      <c r="O118" s="74" t="str">
        <v>Retrocargador, pala de 1,1 m3 de capacidad, profundidad de excavación de 4.400 mm y una altura de 5.680 mm</v>
      </c>
      <c r="P118" s="74" t="e">
        <f ca="1"/>
        <v>#NAME?</v>
      </c>
    </row>
    <row r="119" spans="15:16">
      <c r="O119" s="74" t="str">
        <v>Retroexcavadora de pivote central y desplazamiento lateral de mínimo 60 kw de potencia</v>
      </c>
      <c r="P119" s="74" t="e">
        <f ca="1"/>
        <v>#NAME?</v>
      </c>
    </row>
    <row r="120" spans="15:16">
      <c r="O120" s="74" t="str">
        <v>Retroexcavadora sobre llantas, motor 62HP, Profundidad de excavación de 5.41 metros</v>
      </c>
      <c r="P120" s="74" t="e">
        <f ca="1"/>
        <v>#NAME?</v>
      </c>
    </row>
    <row r="121" spans="15:16">
      <c r="O121" s="74" t="str">
        <v>Retroexcavadora sobre neumáticos de 85 kW, equipada con descabezador hidráulico para pilotes</v>
      </c>
      <c r="P121" s="74" t="e">
        <f ca="1"/>
        <v>#NAME?</v>
      </c>
    </row>
    <row r="122" spans="15:16">
      <c r="O122" s="74" t="str">
        <v>Retroexcavadora sobre oruga, potencia 158 kw, balde de 1.5 m3</v>
      </c>
      <c r="P122" s="74" t="e">
        <f ca="1"/>
        <v>#NAME?</v>
      </c>
    </row>
    <row r="123" spans="15:16">
      <c r="O123" s="74" t="str">
        <v>Retroexcavadora sobre orugas de profundidad de excavación mínima de 6,0 m, de 80 kw de potencia</v>
      </c>
      <c r="P123" s="74" t="e">
        <f ca="1"/>
        <v>#NAME?</v>
      </c>
    </row>
    <row r="124" spans="15:16">
      <c r="O124" s="74" t="str">
        <v>Retroexcavadora, potencia en el volante 78 HP 2200 rpm</v>
      </c>
      <c r="P124" s="74" t="e">
        <f ca="1"/>
        <v>#NAME?</v>
      </c>
    </row>
    <row r="125" spans="15:16">
      <c r="O125" s="74" t="str">
        <v>Ruteadora para asfalto, potencia mínima 15 kW</v>
      </c>
      <c r="P125" s="74" t="e">
        <f ca="1"/>
        <v>#NAME?</v>
      </c>
    </row>
    <row r="126" spans="15:16">
      <c r="O126" s="74" t="str">
        <v>Sensor de Impacto para prueba de integridad sobre pilotes tipo</v>
      </c>
      <c r="P126" s="74" t="e">
        <f ca="1"/>
        <v>#NAME?</v>
      </c>
    </row>
    <row r="127" spans="15:16">
      <c r="O127" s="74" t="str">
        <v>Shuttle buggy</v>
      </c>
      <c r="P127" s="74" t="e">
        <f ca="1"/>
        <v>#NAME?</v>
      </c>
    </row>
    <row r="128" spans="15:16">
      <c r="O128" s="74" t="str">
        <v>Silo para almacenamiento de concreto, capacidad 10 m3</v>
      </c>
      <c r="P128" s="74" t="e">
        <f ca="1"/>
        <v>#NAME?</v>
      </c>
    </row>
    <row r="129" spans="15:16">
      <c r="O129" s="74" t="str">
        <v>Taladro de 1/2", pulidora, lijadora y circular</v>
      </c>
      <c r="P129" s="74" t="e">
        <f ca="1"/>
        <v>#NAME?</v>
      </c>
    </row>
    <row r="130" spans="15:16">
      <c r="O130" s="74" t="str">
        <v>Taladro industrial (columna, de árbol o similares)</v>
      </c>
      <c r="P130" s="74" t="e">
        <f ca="1"/>
        <v>#NAME?</v>
      </c>
    </row>
    <row r="131" spans="15:16">
      <c r="O131" s="74" t="str">
        <v>Tara (Recebo, Agua, Etc.)</v>
      </c>
      <c r="P131" s="74" t="e">
        <f ca="1"/>
        <v>#NAME?</v>
      </c>
    </row>
    <row r="132" spans="15:16">
      <c r="O132" s="74" t="str">
        <v>Terminadora de asfalto (Finisher), potencia 130 HP, peso 15 ton.</v>
      </c>
      <c r="P132" s="74" t="e">
        <f ca="1"/>
        <v>#NAME?</v>
      </c>
    </row>
    <row r="133" spans="15:16">
      <c r="O133" s="74" t="str">
        <v>Terminadora de asfalto (Finisher), potencia en el volante 174 HP, R=20M3/H, velocidad de desplazamiento 114 m/min</v>
      </c>
      <c r="P133" s="74" t="e">
        <f ca="1"/>
        <v>#NAME?</v>
      </c>
    </row>
    <row r="134" spans="15:16">
      <c r="O134" s="74" t="str">
        <v>Vehículo delineador para aplicación de pintura con mínimo 2 boquillas (NTC 4744-2)</v>
      </c>
      <c r="P134" s="74" t="e">
        <f ca="1"/>
        <v>#NAME?</v>
      </c>
    </row>
    <row r="135" spans="15:16">
      <c r="O135" s="74" t="str">
        <v>Vibrador de concreto, potencia aproximada de 3 hp, mangueras de 4 a 6 metros</v>
      </c>
      <c r="P135" s="74" t="e">
        <f ca="1"/>
        <v>#NAME?</v>
      </c>
    </row>
    <row r="136" spans="15:16">
      <c r="O136" s="74" t="str">
        <v>Vibrocompactador, potencia 153 HP, peso 10 ton</v>
      </c>
      <c r="P136" s="74" t="e">
        <f ca="1"/>
        <v>#NAME?</v>
      </c>
    </row>
    <row r="137" spans="15:16">
      <c r="O137" s="74" t="str">
        <v>Vibrocompactador, tipo benitìn, de peso 700 kg a 1.5 toneladas</v>
      </c>
      <c r="P137" s="74" t="e">
        <f ca="1"/>
        <v>#NAME?</v>
      </c>
    </row>
    <row r="138" spans="15:16">
      <c r="O138" s="74" t="str">
        <v>Volqueta 14 m3</v>
      </c>
      <c r="P138" s="74" t="e">
        <f ca="1"/>
        <v>#NAME?</v>
      </c>
    </row>
    <row r="139" spans="15:16">
      <c r="O139" s="74" t="str">
        <v>Volqueta 6 m3</v>
      </c>
      <c r="P139" s="74" t="e">
        <f ca="1"/>
        <v>#NAME?</v>
      </c>
    </row>
    <row r="140" spans="15:16">
      <c r="O140" s="74" t="str">
        <v>Volqueta 7 m3</v>
      </c>
      <c r="P140" s="74" t="e">
        <f ca="1"/>
        <v>#NAME?</v>
      </c>
    </row>
    <row r="141" spans="15:16">
      <c r="O141" s="74" t="str">
        <v>Compresor portátil de 70 a 120 HP, con dos (2) martillos</v>
      </c>
      <c r="P141" s="74" t="e">
        <f ca="1"/>
        <v>#NAME?</v>
      </c>
    </row>
    <row r="142" spans="15:16">
      <c r="O142" s="74" t="str">
        <v>Bomba de Achique 3 - 4 Hp (Electrobomba)</v>
      </c>
      <c r="P142" s="74" t="e">
        <f ca="1"/>
        <v>#NAME?</v>
      </c>
    </row>
    <row r="143" spans="15:16">
      <c r="O143" s="74" t="str">
        <v>Máquina de mortero celular, incluye mixers, bomba de inyección, compresor, etc.</v>
      </c>
      <c r="P143" s="74" t="e">
        <f ca="1"/>
        <v>#NAME?</v>
      </c>
    </row>
    <row r="144" spans="15:16">
      <c r="O144" s="74" t="str">
        <v>Maquina cosedora portatil para instalacion geosinteticos</v>
      </c>
      <c r="P144" s="74" t="e">
        <f ca="1"/>
        <v>#NAME?</v>
      </c>
    </row>
    <row r="145" spans="15:16">
      <c r="O145" s="74" t="str">
        <v>Formaleta metálica para megabolsas (4.25m de largo X 2.25m de ancho X 1.30m de alto)</v>
      </c>
      <c r="P145" s="74" t="e">
        <f ca="1"/>
        <v>#NAME?</v>
      </c>
    </row>
    <row r="146" spans="15:16">
      <c r="O146" s="74" t="str">
        <v>Grúa telescópica capacidad de elevación de 100Tn</v>
      </c>
      <c r="P146" s="74" t="e">
        <f ca="1"/>
        <v>#NAME?</v>
      </c>
    </row>
    <row r="147" spans="15:16">
      <c r="O147" s="74" t="str">
        <v>sistema Robot de pose (retro hidraulica de 12 ton + abrazadera )</v>
      </c>
      <c r="P147" s="74" t="e">
        <f ca="1"/>
        <v>#NAME?</v>
      </c>
    </row>
    <row r="148" spans="15:16">
      <c r="O148" s="74" t="str">
        <v>Sopladora</v>
      </c>
      <c r="P148" s="74" t="e">
        <f ca="1"/>
        <v>#NAME?</v>
      </c>
    </row>
    <row r="149" spans="15:16">
      <c r="O149" s="74" t="str">
        <v>Generador eléctrico (fuente del taladro)</v>
      </c>
      <c r="P149" s="74" t="e">
        <f ca="1"/>
        <v>#NAME?</v>
      </c>
    </row>
    <row r="150" spans="15:16">
      <c r="O150" s="74" t="str">
        <v>Hincador o martinete hidraulico 5-9 t para hinca de pilotes prefabricados montado sobre grua u oruga</v>
      </c>
      <c r="P150" s="74" t="e">
        <f ca="1"/>
        <v>#NAME?</v>
      </c>
    </row>
    <row r="151" spans="15:16">
      <c r="O151" s="74" t="str">
        <v>mini cargador</v>
      </c>
      <c r="P151" s="74" t="e">
        <f ca="1"/>
        <v>#NAME?</v>
      </c>
    </row>
    <row r="152" spans="15:16">
      <c r="O152" s="74" t="str">
        <v>carcamo 10 m3 de capacidad</v>
      </c>
      <c r="P152" s="74" t="e">
        <f ca="1"/>
        <v>#NAME?</v>
      </c>
    </row>
    <row r="153" spans="15:16">
      <c r="O153" s="74" t="str">
        <v>Planta electrica Motogenerador g.p. 100 kw</v>
      </c>
      <c r="P153" s="74" t="e">
        <f ca="1"/>
        <v>#NAME?</v>
      </c>
    </row>
    <row r="154" spans="15:16">
      <c r="O154" s="74" t="str">
        <v>Turbomezclador 3500-1200</v>
      </c>
      <c r="P154" s="74" t="e">
        <f ca="1"/>
        <v>#NAME?</v>
      </c>
    </row>
    <row r="155" spans="15:16">
      <c r="O155" s="74" t="str">
        <v>Equipo Nivel de precisión</v>
      </c>
      <c r="P155" s="74" t="e">
        <f ca="1"/>
        <v>#NAME?</v>
      </c>
    </row>
    <row r="156" spans="15:16">
      <c r="O156" s="74" t="str">
        <v>Estación Total con precisión angular</v>
      </c>
      <c r="P156" s="74" t="e">
        <f ca="1"/>
        <v>#NAME?</v>
      </c>
    </row>
    <row r="157" spans="15:16">
      <c r="P157" s="74" t="e">
        <f ca="1"/>
        <v>#NAME?</v>
      </c>
    </row>
    <row r="158" spans="15:16">
      <c r="P158" s="74" t="e">
        <f ca="1"/>
        <v>#NAME?</v>
      </c>
    </row>
    <row r="159" spans="15:16">
      <c r="P159" s="74" t="e">
        <f ca="1"/>
        <v>#NAME?</v>
      </c>
    </row>
    <row r="160" spans="15:16">
      <c r="P160" s="74" t="e">
        <f ca="1"/>
        <v>#NAME?</v>
      </c>
    </row>
    <row r="161" spans="16:16">
      <c r="P161" s="74" t="e">
        <f ca="1"/>
        <v>#NAME?</v>
      </c>
    </row>
    <row r="162" spans="16:16">
      <c r="P162" s="74" t="e">
        <f ca="1"/>
        <v>#NAME?</v>
      </c>
    </row>
    <row r="163" spans="16:16">
      <c r="P163" s="74" t="e">
        <f ca="1"/>
        <v>#NAME?</v>
      </c>
    </row>
    <row r="164" spans="16:16">
      <c r="P164" s="74" t="e">
        <f ca="1"/>
        <v>#NAME?</v>
      </c>
    </row>
    <row r="165" spans="16:16">
      <c r="P165" s="74" t="e">
        <f ca="1"/>
        <v>#NAME?</v>
      </c>
    </row>
    <row r="166" spans="16:16">
      <c r="P166" s="74" t="e">
        <f ca="1"/>
        <v>#NAME?</v>
      </c>
    </row>
    <row r="167" spans="16:16">
      <c r="P167" s="74" t="e">
        <f ca="1"/>
        <v>#NAME?</v>
      </c>
    </row>
    <row r="168" spans="16:16">
      <c r="P168" s="74" t="e">
        <f ca="1"/>
        <v>#NAME?</v>
      </c>
    </row>
    <row r="169" spans="16:16">
      <c r="P169" s="74" t="e">
        <f ca="1"/>
        <v>#NAME?</v>
      </c>
    </row>
    <row r="170" spans="16:16">
      <c r="P170" s="74" t="e">
        <f ca="1"/>
        <v>#NAME?</v>
      </c>
    </row>
    <row r="171" spans="16:16">
      <c r="P171" s="74" t="e">
        <f ca="1"/>
        <v>#NAME?</v>
      </c>
    </row>
    <row r="172" spans="16:16">
      <c r="P172" s="74" t="e">
        <f ca="1"/>
        <v>#NAME?</v>
      </c>
    </row>
    <row r="173" spans="16:16">
      <c r="P173" s="74" t="e">
        <f ca="1"/>
        <v>#NAME?</v>
      </c>
    </row>
    <row r="174" spans="16:16">
      <c r="P174" s="74" t="e">
        <f ca="1"/>
        <v>#NAME?</v>
      </c>
    </row>
    <row r="175" spans="16:16">
      <c r="P175" s="74" t="e">
        <f ca="1"/>
        <v>#NAME?</v>
      </c>
    </row>
    <row r="176" spans="16:16">
      <c r="P176" s="74" t="e">
        <f ca="1"/>
        <v>#NAME?</v>
      </c>
    </row>
    <row r="177" spans="16:16">
      <c r="P177" s="74" t="e">
        <f ca="1"/>
        <v>#NAME?</v>
      </c>
    </row>
    <row r="178" spans="16:16">
      <c r="P178" s="74" t="e">
        <f ca="1"/>
        <v>#NAME?</v>
      </c>
    </row>
    <row r="179" spans="16:16">
      <c r="P179" s="74" t="e">
        <f ca="1"/>
        <v>#NAME?</v>
      </c>
    </row>
    <row r="180" spans="16:16">
      <c r="P180" s="74" t="e">
        <f ca="1"/>
        <v>#NAME?</v>
      </c>
    </row>
    <row r="181" spans="16:16">
      <c r="P181" s="74" t="e">
        <f ca="1"/>
        <v>#NAME?</v>
      </c>
    </row>
    <row r="182" spans="16:16">
      <c r="P182" s="74" t="e">
        <f ca="1"/>
        <v>#NAME?</v>
      </c>
    </row>
    <row r="183" spans="16:16">
      <c r="P183" s="74" t="e">
        <f ca="1"/>
        <v>#NAME?</v>
      </c>
    </row>
    <row r="184" spans="16:16">
      <c r="P184" s="74" t="e">
        <f ca="1"/>
        <v>#NAME?</v>
      </c>
    </row>
    <row r="185" spans="16:16">
      <c r="P185" s="74" t="e">
        <f ca="1"/>
        <v>#NAME?</v>
      </c>
    </row>
    <row r="186" spans="16:16">
      <c r="P186" s="74" t="e">
        <f ca="1"/>
        <v>#NAME?</v>
      </c>
    </row>
    <row r="187" spans="16:16">
      <c r="P187" s="74" t="e">
        <f ca="1"/>
        <v>#NAME?</v>
      </c>
    </row>
    <row r="188" spans="16:16">
      <c r="P188" s="74" t="e">
        <f ca="1"/>
        <v>#NAME?</v>
      </c>
    </row>
    <row r="189" spans="16:16">
      <c r="P189" s="74" t="e">
        <f ca="1"/>
        <v>#NAME?</v>
      </c>
    </row>
    <row r="190" spans="16:16">
      <c r="P190" s="74" t="e">
        <f ca="1"/>
        <v>#NAME?</v>
      </c>
    </row>
    <row r="191" spans="16:16">
      <c r="P191" s="74" t="e">
        <f ca="1"/>
        <v>#NAME?</v>
      </c>
    </row>
    <row r="192" spans="16:16">
      <c r="P192" s="74" t="e">
        <f ca="1"/>
        <v>#NAME?</v>
      </c>
    </row>
    <row r="193" spans="16:16">
      <c r="P193" s="74" t="e">
        <f ca="1"/>
        <v>#NAME?</v>
      </c>
    </row>
    <row r="194" spans="16:16">
      <c r="P194" s="74" t="e">
        <f ca="1"/>
        <v>#NAME?</v>
      </c>
    </row>
    <row r="195" spans="16:16">
      <c r="P195" s="74" t="e">
        <f ca="1"/>
        <v>#NAME?</v>
      </c>
    </row>
    <row r="196" spans="16:16">
      <c r="P196" s="74" t="e">
        <f ca="1"/>
        <v>#NAME?</v>
      </c>
    </row>
    <row r="197" spans="16:16">
      <c r="P197" s="74" t="e">
        <f ca="1"/>
        <v>#NAME?</v>
      </c>
    </row>
    <row r="198" spans="16:16">
      <c r="P198" s="74" t="e">
        <f ca="1"/>
        <v>#NAME?</v>
      </c>
    </row>
    <row r="199" spans="16:16">
      <c r="P199" s="74" t="e">
        <f ca="1"/>
        <v>#NAME?</v>
      </c>
    </row>
    <row r="200" spans="16:16">
      <c r="P200" s="74" t="e">
        <f ca="1"/>
        <v>#NAME?</v>
      </c>
    </row>
    <row r="201" spans="16:16">
      <c r="P201" s="74" t="e">
        <f ca="1"/>
        <v>#NAME?</v>
      </c>
    </row>
    <row r="202" spans="16:16">
      <c r="P202" s="74" t="e">
        <f ca="1"/>
        <v>#NAME?</v>
      </c>
    </row>
    <row r="203" spans="16:16">
      <c r="P203" s="74" t="e">
        <f ca="1"/>
        <v>#NAME?</v>
      </c>
    </row>
    <row r="204" spans="16:16">
      <c r="P204" s="74" t="e">
        <f ca="1"/>
        <v>#NAME?</v>
      </c>
    </row>
    <row r="205" spans="16:16">
      <c r="P205" s="74" t="e">
        <f ca="1"/>
        <v>#NAME?</v>
      </c>
    </row>
    <row r="206" spans="16:16">
      <c r="P206" s="74" t="e">
        <f ca="1"/>
        <v>#NAME?</v>
      </c>
    </row>
    <row r="207" spans="16:16">
      <c r="P207" s="74" t="e">
        <f ca="1"/>
        <v>#NAME?</v>
      </c>
    </row>
    <row r="208" spans="16:16">
      <c r="P208" s="74" t="e">
        <f ca="1"/>
        <v>#NAME?</v>
      </c>
    </row>
    <row r="209" spans="16:16">
      <c r="P209" s="74" t="e">
        <f ca="1"/>
        <v>#NAME?</v>
      </c>
    </row>
    <row r="210" spans="16:16">
      <c r="P210" s="74" t="e">
        <f ca="1"/>
        <v>#NAME?</v>
      </c>
    </row>
    <row r="211" spans="16:16">
      <c r="P211" s="74" t="e">
        <f ca="1"/>
        <v>#NAME?</v>
      </c>
    </row>
    <row r="212" spans="16:16">
      <c r="P212" s="74" t="e">
        <f ca="1"/>
        <v>#NAME?</v>
      </c>
    </row>
    <row r="213" spans="16:16">
      <c r="P213" s="74" t="e">
        <f ca="1"/>
        <v>#NAME?</v>
      </c>
    </row>
    <row r="214" spans="16:16">
      <c r="P214" s="74" t="e">
        <f ca="1"/>
        <v>#NAME?</v>
      </c>
    </row>
    <row r="215" spans="16:16">
      <c r="P215" s="74" t="e">
        <f ca="1"/>
        <v>#NAME?</v>
      </c>
    </row>
    <row r="216" spans="16:16">
      <c r="P216" s="74" t="e">
        <f ca="1"/>
        <v>#NAME?</v>
      </c>
    </row>
    <row r="217" spans="16:16">
      <c r="P217" s="74" t="e">
        <f ca="1"/>
        <v>#NAME?</v>
      </c>
    </row>
    <row r="218" spans="16:16">
      <c r="P218" s="74" t="e">
        <f ca="1"/>
        <v>#NAME?</v>
      </c>
    </row>
    <row r="219" spans="16:16">
      <c r="P219" s="74" t="e">
        <f ca="1"/>
        <v>#NAME?</v>
      </c>
    </row>
    <row r="220" spans="16:16">
      <c r="P220" s="74" t="e">
        <f ca="1"/>
        <v>#NAME?</v>
      </c>
    </row>
    <row r="221" spans="16:16">
      <c r="P221" s="74" t="e">
        <f ca="1"/>
        <v>#NAME?</v>
      </c>
    </row>
    <row r="222" spans="16:16">
      <c r="P222" s="74" t="e">
        <f ca="1"/>
        <v>#NAME?</v>
      </c>
    </row>
    <row r="223" spans="16:16">
      <c r="P223" s="74" t="e">
        <f ca="1"/>
        <v>#NAME?</v>
      </c>
    </row>
    <row r="224" spans="16:16">
      <c r="P224" s="74" t="e">
        <f ca="1"/>
        <v>#NAME?</v>
      </c>
    </row>
    <row r="225" spans="16:16">
      <c r="P225" s="74" t="e">
        <f ca="1"/>
        <v>#NAME?</v>
      </c>
    </row>
    <row r="226" spans="16:16">
      <c r="P226" s="74" t="e">
        <f ca="1"/>
        <v>#NAME?</v>
      </c>
    </row>
    <row r="227" spans="16:16">
      <c r="P227" s="74" t="e">
        <f ca="1"/>
        <v>#NAME?</v>
      </c>
    </row>
    <row r="228" spans="16:16">
      <c r="P228" s="74" t="e">
        <f ca="1"/>
        <v>#NAME?</v>
      </c>
    </row>
    <row r="229" spans="16:16">
      <c r="P229" s="74" t="e">
        <f ca="1"/>
        <v>#NAME?</v>
      </c>
    </row>
    <row r="230" spans="16:16">
      <c r="P230" s="74" t="e">
        <f ca="1"/>
        <v>#NAME?</v>
      </c>
    </row>
    <row r="231" spans="16:16">
      <c r="P231" s="74" t="e">
        <f ca="1"/>
        <v>#NAME?</v>
      </c>
    </row>
    <row r="232" spans="16:16">
      <c r="P232" s="74" t="e">
        <f ca="1"/>
        <v>#NAME?</v>
      </c>
    </row>
    <row r="233" spans="16:16">
      <c r="P233" s="74" t="e">
        <f ca="1"/>
        <v>#NAME?</v>
      </c>
    </row>
    <row r="234" spans="16:16">
      <c r="P234" s="74" t="e">
        <f ca="1"/>
        <v>#NAME?</v>
      </c>
    </row>
    <row r="235" spans="16:16">
      <c r="P235" s="74" t="e">
        <f ca="1"/>
        <v>#NAME?</v>
      </c>
    </row>
    <row r="236" spans="16:16">
      <c r="P236" s="74" t="e">
        <f ca="1"/>
        <v>#NAME?</v>
      </c>
    </row>
    <row r="237" spans="16:16">
      <c r="P237" s="74" t="e">
        <f ca="1"/>
        <v>#NAME?</v>
      </c>
    </row>
    <row r="238" spans="16:16">
      <c r="P238" s="74" t="e">
        <f ca="1"/>
        <v>#NAME?</v>
      </c>
    </row>
    <row r="239" spans="16:16">
      <c r="P239" s="74" t="e">
        <f ca="1"/>
        <v>#NAME?</v>
      </c>
    </row>
    <row r="240" spans="16:16">
      <c r="P240" s="74" t="e">
        <f ca="1"/>
        <v>#NAME?</v>
      </c>
    </row>
    <row r="241" spans="16:16">
      <c r="P241" s="74" t="e">
        <f ca="1"/>
        <v>#NAME?</v>
      </c>
    </row>
    <row r="242" spans="16:16">
      <c r="P242" s="74" t="e">
        <f ca="1"/>
        <v>#NAME?</v>
      </c>
    </row>
    <row r="243" spans="16:16">
      <c r="P243" s="74" t="e">
        <f ca="1"/>
        <v>#NAME?</v>
      </c>
    </row>
    <row r="244" spans="16:16">
      <c r="P244" s="74" t="e">
        <f ca="1"/>
        <v>#NAME?</v>
      </c>
    </row>
    <row r="245" spans="16:16">
      <c r="P245" s="74" t="e">
        <f ca="1"/>
        <v>#NAME?</v>
      </c>
    </row>
    <row r="246" spans="16:16">
      <c r="P246" s="74" t="e">
        <f ca="1"/>
        <v>#NAME?</v>
      </c>
    </row>
    <row r="247" spans="16:16">
      <c r="P247" s="74" t="e">
        <f ca="1"/>
        <v>#NAME?</v>
      </c>
    </row>
    <row r="248" spans="16:16">
      <c r="P248" s="74" t="e">
        <f ca="1"/>
        <v>#NAME?</v>
      </c>
    </row>
    <row r="249" spans="16:16">
      <c r="P249" s="74" t="e">
        <f ca="1"/>
        <v>#NAME?</v>
      </c>
    </row>
    <row r="250" spans="16:16">
      <c r="P250" s="74" t="e">
        <f ca="1"/>
        <v>#NAME?</v>
      </c>
    </row>
    <row r="251" spans="16:16">
      <c r="P251" s="74" t="e">
        <f ca="1"/>
        <v>#NAME?</v>
      </c>
    </row>
    <row r="252" spans="16:16">
      <c r="P252" s="74" t="e">
        <f ca="1"/>
        <v>#NAME?</v>
      </c>
    </row>
    <row r="253" spans="16:16">
      <c r="P253" s="74" t="e">
        <f ca="1"/>
        <v>#NAME?</v>
      </c>
    </row>
    <row r="254" spans="16:16">
      <c r="P254" s="74" t="e">
        <f ca="1"/>
        <v>#NAME?</v>
      </c>
    </row>
    <row r="255" spans="16:16">
      <c r="P255" s="74" t="e">
        <f ca="1"/>
        <v>#NAME?</v>
      </c>
    </row>
    <row r="256" spans="16:16">
      <c r="P256" s="74" t="e">
        <f ca="1"/>
        <v>#NAME?</v>
      </c>
    </row>
    <row r="257" spans="16:16">
      <c r="P257" s="74" t="e">
        <f ca="1"/>
        <v>#NAME?</v>
      </c>
    </row>
    <row r="258" spans="16:16">
      <c r="P258" s="74" t="e">
        <f ca="1"/>
        <v>#NAME?</v>
      </c>
    </row>
    <row r="259" spans="16:16">
      <c r="P259" s="74" t="e">
        <f ca="1"/>
        <v>#NAME?</v>
      </c>
    </row>
    <row r="260" spans="16:16">
      <c r="P260" s="74" t="e">
        <f ca="1"/>
        <v>#NAME?</v>
      </c>
    </row>
    <row r="261" spans="16:16">
      <c r="P261" s="74" t="e">
        <f ca="1"/>
        <v>#NAME?</v>
      </c>
    </row>
    <row r="262" spans="16:16">
      <c r="P262" s="74" t="e">
        <f ca="1"/>
        <v>#NAME?</v>
      </c>
    </row>
    <row r="263" spans="16:16">
      <c r="P263" s="74" t="e">
        <f ca="1"/>
        <v>#NAME?</v>
      </c>
    </row>
    <row r="264" spans="16:16">
      <c r="P264" s="74" t="e">
        <f ca="1"/>
        <v>#NAME?</v>
      </c>
    </row>
    <row r="265" spans="16:16">
      <c r="P265" s="74" t="e">
        <f ca="1"/>
        <v>#NAME?</v>
      </c>
    </row>
    <row r="266" spans="16:16">
      <c r="P266" s="74" t="e">
        <f ca="1"/>
        <v>#NAME?</v>
      </c>
    </row>
    <row r="267" spans="16:16">
      <c r="P267" s="74" t="e">
        <f ca="1"/>
        <v>#NAME?</v>
      </c>
    </row>
    <row r="268" spans="16:16">
      <c r="P268" s="74" t="e">
        <f ca="1"/>
        <v>#NAME?</v>
      </c>
    </row>
    <row r="269" spans="16:16">
      <c r="P269" s="74" t="e">
        <f ca="1"/>
        <v>#NAME?</v>
      </c>
    </row>
    <row r="270" spans="16:16">
      <c r="P270" s="74" t="e">
        <f ca="1"/>
        <v>#NAME?</v>
      </c>
    </row>
    <row r="271" spans="16:16">
      <c r="P271" s="74" t="e">
        <f ca="1"/>
        <v>#NAME?</v>
      </c>
    </row>
    <row r="272" spans="16:16">
      <c r="P272" s="74" t="e">
        <f ca="1"/>
        <v>#NAME?</v>
      </c>
    </row>
    <row r="273" spans="16:16">
      <c r="P273" s="74" t="e">
        <f ca="1"/>
        <v>#NAME?</v>
      </c>
    </row>
    <row r="274" spans="16:16">
      <c r="P274" s="74" t="e">
        <f ca="1"/>
        <v>#NAME?</v>
      </c>
    </row>
    <row r="275" spans="16:16">
      <c r="P275" s="74" t="e">
        <f ca="1"/>
        <v>#NAME?</v>
      </c>
    </row>
    <row r="276" spans="16:16">
      <c r="P276" s="74" t="e">
        <f ca="1"/>
        <v>#NAME?</v>
      </c>
    </row>
    <row r="277" spans="16:16">
      <c r="P277" s="74" t="e">
        <f ca="1"/>
        <v>#NAME?</v>
      </c>
    </row>
    <row r="278" spans="16:16">
      <c r="P278" s="74" t="e">
        <f ca="1"/>
        <v>#NAME?</v>
      </c>
    </row>
    <row r="279" spans="16:16">
      <c r="P279" s="74" t="e">
        <f ca="1"/>
        <v>#NAME?</v>
      </c>
    </row>
    <row r="280" spans="16:16">
      <c r="P280" s="74" t="e">
        <f ca="1"/>
        <v>#NAME?</v>
      </c>
    </row>
    <row r="281" spans="16:16">
      <c r="P281" s="74" t="e">
        <f ca="1"/>
        <v>#NAME?</v>
      </c>
    </row>
    <row r="282" spans="16:16">
      <c r="P282" s="74" t="e">
        <f ca="1"/>
        <v>#NAME?</v>
      </c>
    </row>
    <row r="283" spans="16:16">
      <c r="P283" s="74" t="e">
        <f ca="1"/>
        <v>#NAME?</v>
      </c>
    </row>
    <row r="284" spans="16:16">
      <c r="P284" s="74" t="e">
        <f ca="1"/>
        <v>#NAME?</v>
      </c>
    </row>
    <row r="285" spans="16:16">
      <c r="P285" s="74" t="e">
        <f ca="1"/>
        <v>#NAME?</v>
      </c>
    </row>
    <row r="286" spans="16:16">
      <c r="P286" s="74" t="e">
        <f ca="1"/>
        <v>#NAME?</v>
      </c>
    </row>
    <row r="287" spans="16:16">
      <c r="P287" s="74" t="e">
        <f ca="1"/>
        <v>#NAME?</v>
      </c>
    </row>
    <row r="288" spans="16:16">
      <c r="P288" s="74" t="e">
        <f ca="1"/>
        <v>#NAME?</v>
      </c>
    </row>
    <row r="289" spans="16:16">
      <c r="P289" s="74" t="e">
        <f ca="1"/>
        <v>#NAME?</v>
      </c>
    </row>
    <row r="290" spans="16:16">
      <c r="P290" s="74" t="e">
        <f ca="1"/>
        <v>#NAME?</v>
      </c>
    </row>
    <row r="291" spans="16:16">
      <c r="P291" s="74" t="e">
        <f ca="1"/>
        <v>#NAME?</v>
      </c>
    </row>
    <row r="292" spans="16:16">
      <c r="P292" s="74" t="e">
        <f ca="1"/>
        <v>#NAME?</v>
      </c>
    </row>
    <row r="293" spans="16:16">
      <c r="P293" s="74" t="e">
        <f ca="1"/>
        <v>#NAME?</v>
      </c>
    </row>
    <row r="294" spans="16:16">
      <c r="P294" s="74" t="e">
        <f ca="1"/>
        <v>#NAME?</v>
      </c>
    </row>
    <row r="295" spans="16:16">
      <c r="P295" s="74" t="e">
        <f ca="1"/>
        <v>#NAME?</v>
      </c>
    </row>
    <row r="296" spans="16:16">
      <c r="P296" s="74" t="e">
        <f ca="1"/>
        <v>#NAME?</v>
      </c>
    </row>
    <row r="297" spans="16:16">
      <c r="P297" s="74" t="e">
        <f ca="1"/>
        <v>#NAME?</v>
      </c>
    </row>
    <row r="298" spans="16:16">
      <c r="P298" s="74" t="e">
        <f ca="1"/>
        <v>#NAME?</v>
      </c>
    </row>
    <row r="299" spans="16:16">
      <c r="P299" s="74" t="e">
        <f ca="1"/>
        <v>#NAME?</v>
      </c>
    </row>
    <row r="300" spans="16:16">
      <c r="P300" s="74" t="e">
        <f ca="1"/>
        <v>#NAME?</v>
      </c>
    </row>
    <row r="301" spans="16:16">
      <c r="P301" s="74" t="e">
        <f ca="1"/>
        <v>#NAME?</v>
      </c>
    </row>
    <row r="302" spans="16:16">
      <c r="P302" s="74" t="e">
        <f ca="1"/>
        <v>#NAME?</v>
      </c>
    </row>
    <row r="303" spans="16:16">
      <c r="P303" s="74" t="e">
        <f ca="1"/>
        <v>#NAME?</v>
      </c>
    </row>
    <row r="304" spans="16:16">
      <c r="P304" s="74" t="e">
        <f ca="1"/>
        <v>#NAME?</v>
      </c>
    </row>
    <row r="305" spans="16:16">
      <c r="P305" s="74" t="e">
        <f ca="1"/>
        <v>#NAME?</v>
      </c>
    </row>
    <row r="306" spans="16:16">
      <c r="P306" s="74" t="e">
        <f ca="1"/>
        <v>#NAME?</v>
      </c>
    </row>
    <row r="307" spans="16:16">
      <c r="P307" s="74" t="e">
        <f ca="1"/>
        <v>#NAME?</v>
      </c>
    </row>
    <row r="308" spans="16:16">
      <c r="P308" s="74" t="e">
        <f ca="1"/>
        <v>#NAME?</v>
      </c>
    </row>
    <row r="309" spans="16:16">
      <c r="P309" s="74" t="e">
        <f ca="1"/>
        <v>#NAME?</v>
      </c>
    </row>
    <row r="310" spans="16:16">
      <c r="P310" s="74" t="e">
        <f ca="1"/>
        <v>#NAME?</v>
      </c>
    </row>
    <row r="311" spans="16:16">
      <c r="P311" s="74" t="e">
        <f ca="1"/>
        <v>#NAME?</v>
      </c>
    </row>
    <row r="312" spans="16:16">
      <c r="P312" s="74" t="e">
        <f ca="1"/>
        <v>#NAME?</v>
      </c>
    </row>
    <row r="313" spans="16:16">
      <c r="P313" s="74" t="e">
        <f ca="1"/>
        <v>#NAME?</v>
      </c>
    </row>
    <row r="314" spans="16:16">
      <c r="P314" s="74" t="e">
        <f ca="1"/>
        <v>#NAME?</v>
      </c>
    </row>
    <row r="315" spans="16:16">
      <c r="P315" s="74" t="e">
        <f ca="1"/>
        <v>#NAME?</v>
      </c>
    </row>
    <row r="316" spans="16:16">
      <c r="P316" s="74" t="e">
        <f ca="1"/>
        <v>#NAME?</v>
      </c>
    </row>
    <row r="317" spans="16:16">
      <c r="P317" s="74" t="e">
        <f ca="1"/>
        <v>#NAME?</v>
      </c>
    </row>
    <row r="318" spans="16:16">
      <c r="P318" s="74" t="e">
        <f ca="1"/>
        <v>#NAME?</v>
      </c>
    </row>
    <row r="319" spans="16:16">
      <c r="P319" s="74" t="e">
        <f ca="1"/>
        <v>#NAME?</v>
      </c>
    </row>
    <row r="320" spans="16:16">
      <c r="P320" s="74" t="e">
        <f ca="1"/>
        <v>#NAME?</v>
      </c>
    </row>
    <row r="321" spans="16:16">
      <c r="P321" s="74" t="e">
        <f ca="1"/>
        <v>#NAME?</v>
      </c>
    </row>
    <row r="322" spans="16:16">
      <c r="P322" s="74" t="e">
        <f ca="1"/>
        <v>#NAME?</v>
      </c>
    </row>
    <row r="323" spans="16:16">
      <c r="P323" s="74" t="e">
        <f ca="1"/>
        <v>#NAME?</v>
      </c>
    </row>
    <row r="324" spans="16:16">
      <c r="P324" s="74" t="e">
        <f ca="1"/>
        <v>#NAME?</v>
      </c>
    </row>
    <row r="325" spans="16:16">
      <c r="P325" s="74" t="e">
        <f ca="1"/>
        <v>#NAME?</v>
      </c>
    </row>
    <row r="326" spans="16:16">
      <c r="P326" s="74" t="e">
        <f ca="1"/>
        <v>#NAME?</v>
      </c>
    </row>
    <row r="327" spans="16:16">
      <c r="P327" s="74" t="e">
        <f ca="1"/>
        <v>#NAME?</v>
      </c>
    </row>
    <row r="328" spans="16:16">
      <c r="P328" s="74" t="e">
        <f ca="1"/>
        <v>#NAME?</v>
      </c>
    </row>
    <row r="329" spans="16:16">
      <c r="P329" s="74" t="e">
        <f ca="1"/>
        <v>#NAME?</v>
      </c>
    </row>
    <row r="330" spans="16:16">
      <c r="P330" s="74" t="e">
        <f ca="1"/>
        <v>#NAME?</v>
      </c>
    </row>
    <row r="331" spans="16:16">
      <c r="P331" s="74" t="e">
        <f ca="1"/>
        <v>#NAME?</v>
      </c>
    </row>
    <row r="332" spans="16:16">
      <c r="P332" s="74" t="e">
        <f ca="1"/>
        <v>#NAME?</v>
      </c>
    </row>
    <row r="333" spans="16:16">
      <c r="P333" s="74" t="e">
        <f ca="1"/>
        <v>#NAME?</v>
      </c>
    </row>
    <row r="334" spans="16:16">
      <c r="P334" s="74" t="e">
        <f ca="1"/>
        <v>#NAME?</v>
      </c>
    </row>
    <row r="335" spans="16:16">
      <c r="P335" s="74" t="e">
        <f ca="1"/>
        <v>#NAME?</v>
      </c>
    </row>
    <row r="336" spans="16:16">
      <c r="P336" s="74" t="e">
        <f ca="1"/>
        <v>#NAME?</v>
      </c>
    </row>
    <row r="337" spans="16:16">
      <c r="P337" s="74" t="e">
        <f ca="1"/>
        <v>#NAME?</v>
      </c>
    </row>
    <row r="338" spans="16:16">
      <c r="P338" s="74" t="e">
        <f ca="1"/>
        <v>#NAME?</v>
      </c>
    </row>
    <row r="339" spans="16:16">
      <c r="P339" s="74" t="e">
        <f ca="1"/>
        <v>#NAME?</v>
      </c>
    </row>
    <row r="340" spans="16:16">
      <c r="P340" s="74" t="e">
        <f ca="1"/>
        <v>#NAME?</v>
      </c>
    </row>
    <row r="341" spans="16:16">
      <c r="P341" s="74" t="e">
        <f ca="1"/>
        <v>#NAME?</v>
      </c>
    </row>
    <row r="342" spans="16:16">
      <c r="P342" s="74" t="e">
        <f ca="1"/>
        <v>#NAME?</v>
      </c>
    </row>
    <row r="343" spans="16:16">
      <c r="P343" s="74" t="e">
        <f ca="1"/>
        <v>#NAME?</v>
      </c>
    </row>
    <row r="344" spans="16:16">
      <c r="P344" s="74" t="e">
        <f ca="1"/>
        <v>#NAME?</v>
      </c>
    </row>
    <row r="345" spans="16:16">
      <c r="P345" s="74" t="e">
        <f ca="1"/>
        <v>#NAME?</v>
      </c>
    </row>
    <row r="346" spans="16:16">
      <c r="P346" s="74" t="e">
        <f ca="1"/>
        <v>#NAME?</v>
      </c>
    </row>
    <row r="347" spans="16:16">
      <c r="P347" s="74" t="e">
        <f ca="1"/>
        <v>#NAME?</v>
      </c>
    </row>
    <row r="348" spans="16:16">
      <c r="P348" s="74" t="e">
        <f ca="1"/>
        <v>#NAME?</v>
      </c>
    </row>
    <row r="349" spans="16:16">
      <c r="P349" s="74" t="e">
        <f ca="1"/>
        <v>#NAME?</v>
      </c>
    </row>
    <row r="350" spans="16:16">
      <c r="P350" s="74" t="e">
        <f ca="1"/>
        <v>#NAME?</v>
      </c>
    </row>
    <row r="351" spans="16:16">
      <c r="P351" s="74" t="e">
        <f ca="1"/>
        <v>#NAME?</v>
      </c>
    </row>
    <row r="352" spans="16:16">
      <c r="P352" s="74" t="e">
        <f ca="1"/>
        <v>#NAME?</v>
      </c>
    </row>
    <row r="353" spans="16:16">
      <c r="P353" s="74" t="e">
        <f ca="1"/>
        <v>#NAME?</v>
      </c>
    </row>
    <row r="354" spans="16:16">
      <c r="P354" s="74" t="e">
        <f ca="1"/>
        <v>#NAME?</v>
      </c>
    </row>
    <row r="355" spans="16:16">
      <c r="P355" s="74" t="e">
        <f ca="1"/>
        <v>#NAME?</v>
      </c>
    </row>
    <row r="356" spans="16:16">
      <c r="P356" s="74" t="e">
        <f ca="1"/>
        <v>#NAME?</v>
      </c>
    </row>
    <row r="357" spans="16:16">
      <c r="P357" s="74" t="e">
        <f ca="1"/>
        <v>#NAME?</v>
      </c>
    </row>
    <row r="358" spans="16:16">
      <c r="P358" s="74" t="e">
        <f ca="1"/>
        <v>#NAME?</v>
      </c>
    </row>
    <row r="359" spans="16:16">
      <c r="P359" s="74" t="e">
        <f ca="1"/>
        <v>#NAME?</v>
      </c>
    </row>
    <row r="360" spans="16:16">
      <c r="P360" s="74" t="e">
        <f ca="1"/>
        <v>#NAME?</v>
      </c>
    </row>
    <row r="361" spans="16:16">
      <c r="P361" s="74" t="e">
        <f ca="1"/>
        <v>#NAME?</v>
      </c>
    </row>
    <row r="362" spans="16:16">
      <c r="P362" s="74" t="e">
        <f ca="1"/>
        <v>#NAME?</v>
      </c>
    </row>
    <row r="363" spans="16:16">
      <c r="P363" s="74" t="e">
        <f ca="1"/>
        <v>#NAME?</v>
      </c>
    </row>
    <row r="364" spans="16:16">
      <c r="P364" s="74" t="e">
        <f ca="1"/>
        <v>#NAME?</v>
      </c>
    </row>
    <row r="365" spans="16:16">
      <c r="P365" s="74" t="e">
        <f ca="1"/>
        <v>#NAME?</v>
      </c>
    </row>
    <row r="366" spans="16:16">
      <c r="P366" s="74" t="e">
        <f ca="1"/>
        <v>#NAME?</v>
      </c>
    </row>
    <row r="367" spans="16:16">
      <c r="P367" s="74" t="e">
        <f ca="1"/>
        <v>#NAME?</v>
      </c>
    </row>
    <row r="368" spans="16:16">
      <c r="P368" s="74" t="e">
        <f ca="1"/>
        <v>#NAME?</v>
      </c>
    </row>
    <row r="369" spans="16:16">
      <c r="P369" s="74" t="e">
        <f ca="1"/>
        <v>#NAME?</v>
      </c>
    </row>
    <row r="370" spans="16:16">
      <c r="P370" s="74" t="e">
        <f ca="1"/>
        <v>#NAME?</v>
      </c>
    </row>
    <row r="371" spans="16:16">
      <c r="P371" s="74" t="e">
        <f ca="1"/>
        <v>#NAME?</v>
      </c>
    </row>
    <row r="372" spans="16:16">
      <c r="P372" s="74" t="e">
        <f ca="1"/>
        <v>#NAME?</v>
      </c>
    </row>
    <row r="373" spans="16:16">
      <c r="P373" s="74" t="e">
        <f ca="1"/>
        <v>#NAME?</v>
      </c>
    </row>
    <row r="374" spans="16:16">
      <c r="P374" s="74" t="e">
        <f ca="1"/>
        <v>#NAME?</v>
      </c>
    </row>
    <row r="375" spans="16:16">
      <c r="P375" s="74" t="e">
        <f ca="1"/>
        <v>#NAME?</v>
      </c>
    </row>
    <row r="376" spans="16:16">
      <c r="P376" s="74" t="e">
        <f ca="1"/>
        <v>#NAME?</v>
      </c>
    </row>
    <row r="377" spans="16:16">
      <c r="P377" s="74" t="e">
        <f ca="1"/>
        <v>#NAME?</v>
      </c>
    </row>
    <row r="378" spans="16:16">
      <c r="P378" s="74" t="e">
        <f ca="1"/>
        <v>#NAME?</v>
      </c>
    </row>
    <row r="379" spans="16:16">
      <c r="P379" s="74" t="e">
        <f ca="1"/>
        <v>#NAME?</v>
      </c>
    </row>
    <row r="380" spans="16:16">
      <c r="P380" s="74" t="e">
        <f ca="1"/>
        <v>#NAME?</v>
      </c>
    </row>
    <row r="381" spans="16:16">
      <c r="P381" s="74" t="e">
        <f ca="1"/>
        <v>#NAME?</v>
      </c>
    </row>
    <row r="382" spans="16:16">
      <c r="P382" s="74" t="e">
        <f ca="1"/>
        <v>#NAME?</v>
      </c>
    </row>
    <row r="383" spans="16:16">
      <c r="P383" s="74" t="e">
        <f ca="1"/>
        <v>#NAME?</v>
      </c>
    </row>
    <row r="384" spans="16:16">
      <c r="P384" s="74" t="e">
        <f ca="1"/>
        <v>#NAME?</v>
      </c>
    </row>
    <row r="385" spans="16:16">
      <c r="P385" s="74" t="e">
        <f ca="1"/>
        <v>#NAME?</v>
      </c>
    </row>
    <row r="386" spans="16:16">
      <c r="P386" s="74" t="e">
        <f ca="1"/>
        <v>#NAME?</v>
      </c>
    </row>
    <row r="387" spans="16:16">
      <c r="P387" s="74" t="e">
        <f ca="1"/>
        <v>#NAME?</v>
      </c>
    </row>
    <row r="388" spans="16:16">
      <c r="P388" s="74" t="e">
        <f ca="1"/>
        <v>#NAME?</v>
      </c>
    </row>
    <row r="389" spans="16:16">
      <c r="P389" s="74" t="e">
        <f ca="1"/>
        <v>#NAME?</v>
      </c>
    </row>
    <row r="390" spans="16:16">
      <c r="P390" s="74" t="e">
        <f ca="1"/>
        <v>#NAME?</v>
      </c>
    </row>
    <row r="391" spans="16:16">
      <c r="P391" s="74" t="e">
        <f ca="1"/>
        <v>#NAME?</v>
      </c>
    </row>
    <row r="392" spans="16:16">
      <c r="P392" s="74" t="e">
        <f ca="1"/>
        <v>#NAME?</v>
      </c>
    </row>
    <row r="393" spans="16:16">
      <c r="P393" s="74" t="e">
        <f ca="1"/>
        <v>#NAME?</v>
      </c>
    </row>
    <row r="394" spans="16:16">
      <c r="P394" s="74" t="e">
        <f ca="1"/>
        <v>#NAME?</v>
      </c>
    </row>
    <row r="395" spans="16:16">
      <c r="P395" s="74" t="e">
        <f ca="1"/>
        <v>#NAME?</v>
      </c>
    </row>
    <row r="396" spans="16:16">
      <c r="P396" s="74" t="e">
        <f ca="1"/>
        <v>#NAME?</v>
      </c>
    </row>
    <row r="397" spans="16:16">
      <c r="P397" s="74" t="e">
        <f ca="1"/>
        <v>#NAME?</v>
      </c>
    </row>
    <row r="398" spans="16:16">
      <c r="P398" s="74" t="e">
        <f ca="1"/>
        <v>#NAME?</v>
      </c>
    </row>
    <row r="399" spans="16:16">
      <c r="P399" s="74" t="e">
        <f ca="1"/>
        <v>#NAME?</v>
      </c>
    </row>
    <row r="400" spans="16:16">
      <c r="P400" s="74" t="e">
        <f ca="1"/>
        <v>#NAME?</v>
      </c>
    </row>
    <row r="401" spans="16:16">
      <c r="P401" s="74" t="e">
        <f ca="1"/>
        <v>#NAME?</v>
      </c>
    </row>
    <row r="402" spans="16:16">
      <c r="P402" s="74" t="e">
        <f ca="1"/>
        <v>#NAME?</v>
      </c>
    </row>
    <row r="403" spans="16:16">
      <c r="P403" s="74" t="e">
        <f ca="1"/>
        <v>#NAME?</v>
      </c>
    </row>
    <row r="404" spans="16:16">
      <c r="P404" s="74" t="e">
        <f ca="1"/>
        <v>#NAME?</v>
      </c>
    </row>
    <row r="405" spans="16:16">
      <c r="P405" s="74" t="e">
        <f ca="1"/>
        <v>#NAME?</v>
      </c>
    </row>
    <row r="406" spans="16:16">
      <c r="P406" s="74" t="e">
        <f ca="1"/>
        <v>#NAME?</v>
      </c>
    </row>
    <row r="407" spans="16:16">
      <c r="P407" s="74" t="e">
        <f ca="1"/>
        <v>#NAME?</v>
      </c>
    </row>
    <row r="408" spans="16:16">
      <c r="P408" s="74" t="e">
        <f ca="1"/>
        <v>#NAME?</v>
      </c>
    </row>
    <row r="409" spans="16:16">
      <c r="P409" s="74" t="e">
        <f ca="1"/>
        <v>#NAME?</v>
      </c>
    </row>
    <row r="410" spans="16:16">
      <c r="P410" s="74" t="e">
        <f ca="1"/>
        <v>#NAME?</v>
      </c>
    </row>
    <row r="411" spans="16:16">
      <c r="P411" s="74" t="e">
        <f ca="1"/>
        <v>#NAME?</v>
      </c>
    </row>
    <row r="412" spans="16:16">
      <c r="P412" s="74" t="e">
        <f ca="1"/>
        <v>#NAME?</v>
      </c>
    </row>
    <row r="413" spans="16:16">
      <c r="P413" s="74" t="e">
        <f ca="1"/>
        <v>#NAME?</v>
      </c>
    </row>
    <row r="414" spans="16:16">
      <c r="P414" s="74" t="e">
        <f ca="1"/>
        <v>#NAME?</v>
      </c>
    </row>
    <row r="415" spans="16:16">
      <c r="P415" s="74" t="e">
        <f ca="1"/>
        <v>#NAME?</v>
      </c>
    </row>
    <row r="416" spans="16:16">
      <c r="P416" s="74" t="e">
        <f ca="1"/>
        <v>#NAME?</v>
      </c>
    </row>
    <row r="417" spans="16:16">
      <c r="P417" s="74" t="e">
        <f ca="1"/>
        <v>#NAME?</v>
      </c>
    </row>
    <row r="418" spans="16:16">
      <c r="P418" s="74" t="e">
        <f ca="1"/>
        <v>#NAME?</v>
      </c>
    </row>
    <row r="419" spans="16:16">
      <c r="P419" s="74" t="e">
        <f ca="1"/>
        <v>#NAME?</v>
      </c>
    </row>
    <row r="420" spans="16:16">
      <c r="P420" s="74" t="e">
        <f ca="1"/>
        <v>#NAME?</v>
      </c>
    </row>
    <row r="421" spans="16:16">
      <c r="P421" s="74" t="e">
        <f ca="1"/>
        <v>#NAME?</v>
      </c>
    </row>
    <row r="422" spans="16:16">
      <c r="P422" s="74" t="e">
        <f ca="1"/>
        <v>#NAME?</v>
      </c>
    </row>
    <row r="423" spans="16:16">
      <c r="P423" s="74" t="e">
        <f ca="1"/>
        <v>#NAME?</v>
      </c>
    </row>
    <row r="424" spans="16:16">
      <c r="P424" s="74" t="e">
        <f ca="1"/>
        <v>#NAME?</v>
      </c>
    </row>
    <row r="425" spans="16:16">
      <c r="P425" s="74" t="e">
        <f ca="1"/>
        <v>#NAME?</v>
      </c>
    </row>
    <row r="426" spans="16:16">
      <c r="P426" s="74" t="e">
        <f ca="1"/>
        <v>#NAME?</v>
      </c>
    </row>
    <row r="427" spans="16:16">
      <c r="P427" s="74" t="e">
        <f ca="1"/>
        <v>#NAME?</v>
      </c>
    </row>
    <row r="428" spans="16:16">
      <c r="P428" s="74" t="e">
        <f ca="1"/>
        <v>#NAME?</v>
      </c>
    </row>
    <row r="429" spans="16:16">
      <c r="P429" s="74" t="e">
        <f ca="1"/>
        <v>#NAME?</v>
      </c>
    </row>
    <row r="430" spans="16:16">
      <c r="P430" s="74" t="e">
        <f ca="1"/>
        <v>#NAME?</v>
      </c>
    </row>
    <row r="431" spans="16:16">
      <c r="P431" s="74" t="e">
        <f ca="1"/>
        <v>#NAME?</v>
      </c>
    </row>
    <row r="432" spans="16:16">
      <c r="P432" s="74" t="e">
        <f ca="1"/>
        <v>#NAME?</v>
      </c>
    </row>
    <row r="433" spans="16:16">
      <c r="P433" s="74" t="e">
        <f ca="1"/>
        <v>#NAME?</v>
      </c>
    </row>
    <row r="434" spans="16:16">
      <c r="P434" s="74" t="e">
        <f ca="1"/>
        <v>#NAME?</v>
      </c>
    </row>
    <row r="435" spans="16:16">
      <c r="P435" s="74" t="e">
        <f ca="1"/>
        <v>#NAME?</v>
      </c>
    </row>
    <row r="436" spans="16:16">
      <c r="P436" s="74" t="e">
        <f ca="1"/>
        <v>#NAME?</v>
      </c>
    </row>
    <row r="437" spans="16:16">
      <c r="P437" s="74" t="e">
        <f ca="1"/>
        <v>#NAME?</v>
      </c>
    </row>
    <row r="438" spans="16:16">
      <c r="P438" s="74" t="e">
        <f ca="1"/>
        <v>#NAME?</v>
      </c>
    </row>
    <row r="439" spans="16:16">
      <c r="P439" s="74" t="e">
        <f ca="1"/>
        <v>#NAME?</v>
      </c>
    </row>
    <row r="440" spans="16:16">
      <c r="P440" s="74" t="e">
        <f ca="1"/>
        <v>#NAME?</v>
      </c>
    </row>
    <row r="441" spans="16:16">
      <c r="P441" s="74" t="e">
        <f ca="1"/>
        <v>#NAME?</v>
      </c>
    </row>
    <row r="442" spans="16:16">
      <c r="P442" s="74" t="e">
        <f ca="1"/>
        <v>#NAME?</v>
      </c>
    </row>
    <row r="443" spans="16:16">
      <c r="P443" s="74" t="e">
        <f ca="1"/>
        <v>#NAME?</v>
      </c>
    </row>
    <row r="444" spans="16:16">
      <c r="P444" s="74" t="e">
        <f ca="1"/>
        <v>#NAME?</v>
      </c>
    </row>
    <row r="445" spans="16:16">
      <c r="P445" s="74" t="e">
        <f ca="1"/>
        <v>#NAME?</v>
      </c>
    </row>
    <row r="446" spans="16:16">
      <c r="P446" s="74" t="e">
        <f ca="1"/>
        <v>#NAME?</v>
      </c>
    </row>
    <row r="447" spans="16:16">
      <c r="P447" s="74" t="e">
        <f ca="1"/>
        <v>#NAME?</v>
      </c>
    </row>
    <row r="448" spans="16:16">
      <c r="P448" s="74" t="e">
        <f ca="1"/>
        <v>#NAME?</v>
      </c>
    </row>
    <row r="449" spans="16:16">
      <c r="P449" s="74" t="e">
        <f ca="1"/>
        <v>#NAME?</v>
      </c>
    </row>
    <row r="450" spans="16:16">
      <c r="P450" s="74" t="e">
        <f ca="1"/>
        <v>#NAME?</v>
      </c>
    </row>
    <row r="451" spans="16:16">
      <c r="P451" s="74" t="e">
        <f ca="1"/>
        <v>#NAME?</v>
      </c>
    </row>
    <row r="452" spans="16:16">
      <c r="P452" s="74" t="e">
        <f ca="1"/>
        <v>#NAME?</v>
      </c>
    </row>
    <row r="453" spans="16:16">
      <c r="P453" s="74" t="e">
        <f ca="1"/>
        <v>#NAME?</v>
      </c>
    </row>
    <row r="454" spans="16:16">
      <c r="P454" s="74" t="e">
        <f ca="1"/>
        <v>#NAME?</v>
      </c>
    </row>
    <row r="455" spans="16:16">
      <c r="P455" s="74" t="e">
        <f ca="1"/>
        <v>#NAME?</v>
      </c>
    </row>
    <row r="456" spans="16:16">
      <c r="P456" s="74" t="e">
        <f ca="1"/>
        <v>#NAME?</v>
      </c>
    </row>
    <row r="457" spans="16:16">
      <c r="P457" s="74" t="e">
        <f ca="1"/>
        <v>#NAME?</v>
      </c>
    </row>
    <row r="458" spans="16:16">
      <c r="P458" s="74" t="e">
        <f ca="1"/>
        <v>#NAME?</v>
      </c>
    </row>
    <row r="459" spans="16:16">
      <c r="P459" s="74" t="e">
        <f ca="1"/>
        <v>#NAME?</v>
      </c>
    </row>
    <row r="460" spans="16:16">
      <c r="P460" s="74" t="e">
        <f ca="1"/>
        <v>#NAME?</v>
      </c>
    </row>
    <row r="461" spans="16:16">
      <c r="P461" s="74" t="e">
        <f ca="1"/>
        <v>#NAME?</v>
      </c>
    </row>
    <row r="462" spans="16:16">
      <c r="P462" s="74" t="e">
        <f ca="1"/>
        <v>#NAME?</v>
      </c>
    </row>
    <row r="463" spans="16:16">
      <c r="P463" s="74" t="e">
        <f ca="1"/>
        <v>#NAME?</v>
      </c>
    </row>
    <row r="464" spans="16:16">
      <c r="P464" s="74" t="e">
        <f ca="1"/>
        <v>#NAME?</v>
      </c>
    </row>
    <row r="465" spans="16:16">
      <c r="P465" s="74" t="e">
        <f ca="1"/>
        <v>#NAME?</v>
      </c>
    </row>
    <row r="466" spans="16:16">
      <c r="P466" s="74" t="e">
        <f ca="1"/>
        <v>#NAME?</v>
      </c>
    </row>
    <row r="467" spans="16:16">
      <c r="P467" s="74" t="e">
        <f ca="1"/>
        <v>#NAME?</v>
      </c>
    </row>
    <row r="468" spans="16:16">
      <c r="P468" s="74" t="e">
        <f ca="1"/>
        <v>#NAME?</v>
      </c>
    </row>
    <row r="469" spans="16:16">
      <c r="P469" s="74" t="e">
        <f ca="1"/>
        <v>#NAME?</v>
      </c>
    </row>
    <row r="470" spans="16:16">
      <c r="P470" s="74" t="e">
        <f ca="1"/>
        <v>#NAME?</v>
      </c>
    </row>
    <row r="471" spans="16:16">
      <c r="P471" s="74" t="e">
        <f ca="1"/>
        <v>#NAME?</v>
      </c>
    </row>
    <row r="472" spans="16:16">
      <c r="P472" s="74" t="e">
        <f ca="1"/>
        <v>#NAME?</v>
      </c>
    </row>
    <row r="473" spans="16:16">
      <c r="P473" s="74" t="e">
        <f ca="1"/>
        <v>#NAME?</v>
      </c>
    </row>
    <row r="474" spans="16:16">
      <c r="P474" s="74" t="e">
        <f ca="1"/>
        <v>#NAME?</v>
      </c>
    </row>
    <row r="475" spans="16:16">
      <c r="P475" s="74" t="e">
        <f ca="1"/>
        <v>#NAME?</v>
      </c>
    </row>
    <row r="476" spans="16:16">
      <c r="P476" s="74" t="e">
        <f ca="1"/>
        <v>#NAME?</v>
      </c>
    </row>
    <row r="477" spans="16:16">
      <c r="P477" s="74" t="e">
        <f ca="1"/>
        <v>#NAME?</v>
      </c>
    </row>
    <row r="478" spans="16:16">
      <c r="P478" s="74" t="e">
        <f ca="1"/>
        <v>#NAME?</v>
      </c>
    </row>
    <row r="479" spans="16:16">
      <c r="P479" s="74" t="e">
        <f ca="1"/>
        <v>#NAME?</v>
      </c>
    </row>
    <row r="480" spans="16:16">
      <c r="P480" s="74" t="e">
        <f ca="1"/>
        <v>#NAME?</v>
      </c>
    </row>
    <row r="481" spans="16:16">
      <c r="P481" s="74" t="e">
        <f ca="1"/>
        <v>#NAME?</v>
      </c>
    </row>
    <row r="482" spans="16:16">
      <c r="P482" s="74" t="e">
        <f ca="1"/>
        <v>#NAME?</v>
      </c>
    </row>
    <row r="483" spans="16:16">
      <c r="P483" s="74" t="e">
        <f ca="1"/>
        <v>#NAME?</v>
      </c>
    </row>
    <row r="484" spans="16:16">
      <c r="P484" s="74" t="e">
        <f ca="1"/>
        <v>#NAME?</v>
      </c>
    </row>
    <row r="485" spans="16:16">
      <c r="P485" s="74" t="e">
        <f ca="1"/>
        <v>#NAME?</v>
      </c>
    </row>
  </sheetData>
  <mergeCells count="43">
    <mergeCell ref="B57:F57"/>
    <mergeCell ref="B59:G59"/>
    <mergeCell ref="B49:G49"/>
    <mergeCell ref="B51:G51"/>
    <mergeCell ref="B53:F53"/>
    <mergeCell ref="B55:F55"/>
    <mergeCell ref="B56:F56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H2"/>
    <mergeCell ref="B3:H3"/>
    <mergeCell ref="B5:C5"/>
    <mergeCell ref="D5:G5"/>
    <mergeCell ref="B6:C6"/>
    <mergeCell ref="D6:G6"/>
  </mergeCells>
  <dataValidations count="3">
    <dataValidation type="list" allowBlank="1" showInputMessage="1" sqref="J9:N9" xr:uid="{00000000-0002-0000-2D00-000000000000}">
      <formula1>_xlfn.ANCHORARRAY($O$9)</formula1>
    </dataValidation>
    <dataValidation type="list" allowBlank="1" showInputMessage="1" sqref="J25:N25" xr:uid="{00000000-0002-0000-2D00-000001000000}">
      <formula1>_xlfn.ANCHORARRAY($P$24)</formula1>
    </dataValidation>
    <dataValidation type="list" allowBlank="1" showInputMessage="1" sqref="J39:N39" xr:uid="{00000000-0002-0000-2D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2" fitToHeight="0" orientation="portrait" horizontalDpi="300" verticalDpi="300"/>
  <headerFooter alignWithMargins="0">
    <oddFooter>&amp;L___________________________________
ING. VICTOR DANIEL MARTINEZ VIDES 
INGENIERO CIVIL - ESP. PAVIMENTO Y GEOTECNIA VIAL 
M.P.021037-0526015ATL
&amp;R
&amp;P 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D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Hoja60">
    <tabColor rgb="FF92D050"/>
    <pageSetUpPr fitToPage="1"/>
  </sheetPr>
  <dimension ref="A1:Q485"/>
  <sheetViews>
    <sheetView topLeftCell="A44" zoomScale="90" zoomScaleNormal="90" workbookViewId="0">
      <selection activeCell="H61" sqref="H61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t="13.9" hidden="1" customHeight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67"/>
      <c r="H2" s="468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70"/>
      <c r="H3" s="471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">
        <v>1601</v>
      </c>
      <c r="C5" s="473"/>
      <c r="D5" s="474" t="s">
        <v>29</v>
      </c>
      <c r="E5" s="474"/>
      <c r="F5" s="474"/>
      <c r="G5" s="474"/>
      <c r="H5" s="80" t="s">
        <v>1555</v>
      </c>
      <c r="J5" s="81"/>
      <c r="K5" s="81"/>
      <c r="L5" s="81"/>
    </row>
    <row r="6" spans="1:15" ht="24" customHeight="1">
      <c r="A6" s="79"/>
      <c r="B6" s="472" t="s">
        <v>1602</v>
      </c>
      <c r="C6" s="473"/>
      <c r="D6" s="475" t="s">
        <v>31</v>
      </c>
      <c r="E6" s="475"/>
      <c r="F6" s="475"/>
      <c r="G6" s="475"/>
      <c r="H6" s="82" t="s">
        <v>32</v>
      </c>
      <c r="J6" s="81"/>
      <c r="K6" s="81"/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/>
      <c r="J9" s="124"/>
      <c r="K9" s="124"/>
      <c r="L9" s="124"/>
      <c r="M9" s="124"/>
      <c r="N9" s="124"/>
      <c r="O9" s="74" t="str" cm="1">
        <f t="array" ref="O9:O156">_xlfn._xlws.FILTER('EQUIPOS 2026'!C6:C153,ISNUMBER(FIND(J9,'EQUIPOS 2026'!C6:C153)),"NO ENCONTRADO")</f>
        <v>Andamiaje para aplicar la carga (Equipo sustituto de la tara)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/>
      <c r="O10" s="74" t="str">
        <v>Aspersor manual de 20 litros</v>
      </c>
    </row>
    <row r="11" spans="1:15" ht="15">
      <c r="A11" s="79">
        <v>25</v>
      </c>
      <c r="B11" s="91"/>
      <c r="C11" s="482" t="s">
        <v>1603</v>
      </c>
      <c r="D11" s="483"/>
      <c r="E11" s="92"/>
      <c r="F11" s="93">
        <v>430000</v>
      </c>
      <c r="G11" s="94">
        <v>1</v>
      </c>
      <c r="H11" s="95">
        <f>+ROUND(F11*G11,3)</f>
        <v>430000</v>
      </c>
      <c r="O11" s="74" t="str">
        <v>Astilladora de madera para triturar, potencia aproximada 75 HP</v>
      </c>
    </row>
    <row r="12" spans="1:15" ht="15">
      <c r="A12" s="79">
        <v>90</v>
      </c>
      <c r="B12" s="91"/>
      <c r="C12" s="482"/>
      <c r="D12" s="483"/>
      <c r="E12" s="96"/>
      <c r="F12" s="97"/>
      <c r="G12" s="94"/>
      <c r="H12" s="95">
        <f t="shared" ref="H12:H18" si="0">+ROUND(F12*G12,3)</f>
        <v>0</v>
      </c>
      <c r="O12" s="74" t="str">
        <v>Motobomba de concreto</v>
      </c>
    </row>
    <row r="13" spans="1:15" ht="15">
      <c r="A13" s="79">
        <v>128</v>
      </c>
      <c r="B13" s="91"/>
      <c r="C13" s="482"/>
      <c r="D13" s="483"/>
      <c r="E13" s="96"/>
      <c r="F13" s="97"/>
      <c r="G13" s="94"/>
      <c r="H13" s="95">
        <f t="shared" si="0"/>
        <v>0</v>
      </c>
      <c r="O13" s="74" t="str">
        <v>Barredora de succión, almacenamiento aproximado 6 m3</v>
      </c>
    </row>
    <row r="14" spans="1:15" ht="15">
      <c r="A14" s="79"/>
      <c r="B14" s="91"/>
      <c r="C14" s="482"/>
      <c r="D14" s="483"/>
      <c r="E14" s="96"/>
      <c r="F14" s="97"/>
      <c r="G14" s="94"/>
      <c r="H14" s="95">
        <f t="shared" si="0"/>
        <v>0</v>
      </c>
      <c r="O14" s="74" t="str">
        <v>Bomba de concreto, producción: 30 m3/h- 50 m3/h</v>
      </c>
    </row>
    <row r="15" spans="1:15" ht="14.45" hidden="1" customHeight="1">
      <c r="A15" s="79"/>
      <c r="B15" s="91"/>
      <c r="C15" s="482"/>
      <c r="D15" s="483"/>
      <c r="E15" s="96"/>
      <c r="F15" s="97"/>
      <c r="G15" s="94"/>
      <c r="H15" s="95">
        <f t="shared" si="0"/>
        <v>0</v>
      </c>
      <c r="O15" s="74" t="str">
        <v>Bomba de inyección de lechada</v>
      </c>
    </row>
    <row r="16" spans="1:15" ht="14.45" hidden="1" customHeight="1">
      <c r="A16" s="79"/>
      <c r="B16" s="91"/>
      <c r="C16" s="482"/>
      <c r="D16" s="483"/>
      <c r="E16" s="96"/>
      <c r="F16" s="97"/>
      <c r="G16" s="94"/>
      <c r="H16" s="95">
        <f t="shared" si="0"/>
        <v>0</v>
      </c>
      <c r="O16" s="74" t="str">
        <v>Bomba eléctrica para accionar la celda especial de carga</v>
      </c>
    </row>
    <row r="17" spans="1:16" ht="14.45" hidden="1" customHeight="1">
      <c r="A17" s="79"/>
      <c r="B17" s="91"/>
      <c r="C17" s="482"/>
      <c r="D17" s="483"/>
      <c r="E17" s="96"/>
      <c r="F17" s="97"/>
      <c r="G17" s="94"/>
      <c r="H17" s="95">
        <f t="shared" si="0"/>
        <v>0</v>
      </c>
      <c r="O17" s="74" t="str">
        <v>Bomba para gato de tensionamiento (fuerza máxima 300 toneladas)</v>
      </c>
    </row>
    <row r="18" spans="1:16" ht="15">
      <c r="A18" s="79"/>
      <c r="B18" s="91"/>
      <c r="C18" s="482"/>
      <c r="D18" s="483"/>
      <c r="E18" s="96"/>
      <c r="F18" s="97"/>
      <c r="G18" s="94"/>
      <c r="H18" s="95">
        <f t="shared" si="0"/>
        <v>0</v>
      </c>
      <c r="O18" s="74" t="str">
        <v>Buldozer potencia al volante de 305 HP, motor de 2100 RPM, longitud de hoja 6,39m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430000</v>
      </c>
      <c r="O19" s="74" t="str">
        <v>Buldozer, potencia al volante de 140 HP, motor de 2200 RPM, longitud de hoja 4,80m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  <c r="O20" s="74" t="str">
        <v>Buldozer, Potencia al volante de 80 HP, motor de 2400 RPM, longitud de hoja 3,99m</v>
      </c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O21" s="74" t="str">
        <v>Caldera para pintura termoplástica (NTC 4744-2)</v>
      </c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  <c r="O22" s="74" t="str">
        <v>Camabaja capacidad de 30-40 toneladas</v>
      </c>
    </row>
    <row r="23" spans="1:16" ht="15">
      <c r="A23" s="79">
        <v>238</v>
      </c>
      <c r="B23" s="91"/>
      <c r="C23" s="480" t="s">
        <v>1604</v>
      </c>
      <c r="D23" s="481"/>
      <c r="E23" s="102"/>
      <c r="F23" s="103">
        <v>15000</v>
      </c>
      <c r="G23" s="94">
        <v>30</v>
      </c>
      <c r="H23" s="95">
        <f>+ROUND(G23*F23,3)</f>
        <v>450000</v>
      </c>
      <c r="O23" s="74" t="str">
        <v>Camión 350 (F-350, Cheyenne 350 o similares)</v>
      </c>
    </row>
    <row r="24" spans="1:16" ht="15">
      <c r="A24" s="79">
        <v>39</v>
      </c>
      <c r="B24" s="91"/>
      <c r="C24" s="480"/>
      <c r="D24" s="481"/>
      <c r="E24" s="102"/>
      <c r="F24" s="103"/>
      <c r="G24" s="94"/>
      <c r="H24" s="95">
        <f t="shared" ref="H24:H31" si="1">+ROUND(G24*F24,3)</f>
        <v>0</v>
      </c>
      <c r="O24" s="74" t="str">
        <v>Camión con capacidad de 5 ton o superior</v>
      </c>
      <c r="P24" s="74" t="e" cm="1">
        <f t="array" ref="P24:P485" ca="1">_xlfn._xlws.FILTER(MATERIALES!C6:C467,ISNUMBER(FIND(J25,MATERIALES!C6:C467)),"NO ENCONTRADO")</f>
        <v>#NAME?</v>
      </c>
    </row>
    <row r="25" spans="1:16" ht="15">
      <c r="A25" s="79"/>
      <c r="B25" s="91"/>
      <c r="C25" s="480"/>
      <c r="D25" s="481"/>
      <c r="E25" s="102"/>
      <c r="F25" s="103"/>
      <c r="G25" s="94"/>
      <c r="H25" s="95">
        <f t="shared" si="1"/>
        <v>0</v>
      </c>
      <c r="I25" s="87"/>
      <c r="J25" s="124"/>
      <c r="K25" s="124"/>
      <c r="L25" s="124"/>
      <c r="M25" s="124"/>
      <c r="N25" s="124"/>
      <c r="O25" s="74" t="str">
        <v>Camión de slurry, volumen de depósito de emulsión 4m3 a 6 m3, ancho aproximado 7 m</v>
      </c>
      <c r="P25" s="74" t="e">
        <f ca="1"/>
        <v>#NAME?</v>
      </c>
    </row>
    <row r="26" spans="1:16" ht="14.45" hidden="1" customHeight="1">
      <c r="A26" s="79"/>
      <c r="B26" s="91"/>
      <c r="C26" s="480"/>
      <c r="D26" s="481"/>
      <c r="E26" s="102"/>
      <c r="F26" s="103"/>
      <c r="G26" s="94"/>
      <c r="H26" s="95">
        <f t="shared" si="1"/>
        <v>0</v>
      </c>
      <c r="I26" s="90"/>
      <c r="O26" s="74" t="str">
        <v>Camión grúa capacidad 5 toneladas</v>
      </c>
      <c r="P26" s="74" t="e">
        <f ca="1"/>
        <v>#NAME?</v>
      </c>
    </row>
    <row r="27" spans="1:16" ht="14.45" hidden="1" customHeight="1">
      <c r="A27" s="79"/>
      <c r="B27" s="91"/>
      <c r="C27" s="480"/>
      <c r="D27" s="481"/>
      <c r="E27" s="102"/>
      <c r="F27" s="103"/>
      <c r="G27" s="94"/>
      <c r="H27" s="95">
        <f t="shared" si="1"/>
        <v>0</v>
      </c>
      <c r="O27" s="74" t="str">
        <v>Camión mixer</v>
      </c>
      <c r="P27" s="74" t="e">
        <f ca="1"/>
        <v>#NAME?</v>
      </c>
    </row>
    <row r="28" spans="1:16" ht="14.45" hidden="1" customHeight="1">
      <c r="A28" s="79"/>
      <c r="B28" s="91"/>
      <c r="C28" s="480"/>
      <c r="D28" s="481"/>
      <c r="E28" s="102"/>
      <c r="F28" s="103"/>
      <c r="G28" s="94"/>
      <c r="H28" s="95">
        <f t="shared" si="1"/>
        <v>0</v>
      </c>
      <c r="I28" s="90"/>
      <c r="O28" s="74" t="str">
        <v>Camioneta de estacas 4x4</v>
      </c>
      <c r="P28" s="74" t="e">
        <f ca="1"/>
        <v>#NAME?</v>
      </c>
    </row>
    <row r="29" spans="1:16" ht="14.45" hidden="1" customHeight="1">
      <c r="A29" s="79"/>
      <c r="B29" s="91"/>
      <c r="C29" s="480"/>
      <c r="D29" s="481"/>
      <c r="E29" s="102"/>
      <c r="F29" s="103"/>
      <c r="G29" s="94"/>
      <c r="H29" s="95">
        <f t="shared" si="1"/>
        <v>0</v>
      </c>
      <c r="O29" s="74" t="str">
        <v>Camisa metálica para pilote calibre 36 D=1.20m - Recuperable (kg)</v>
      </c>
      <c r="P29" s="74" t="e">
        <f ca="1"/>
        <v>#NAME?</v>
      </c>
    </row>
    <row r="30" spans="1:16" ht="14.45" hidden="1" customHeight="1">
      <c r="A30" s="79"/>
      <c r="B30" s="91"/>
      <c r="C30" s="480"/>
      <c r="D30" s="481"/>
      <c r="E30" s="102"/>
      <c r="F30" s="103"/>
      <c r="G30" s="94"/>
      <c r="H30" s="95">
        <f t="shared" si="1"/>
        <v>0</v>
      </c>
      <c r="O30" s="74" t="str">
        <v>Camisa metálica para pilote calibre 36 D=1m - Recuperable (m)</v>
      </c>
      <c r="P30" s="74" t="e">
        <f ca="1"/>
        <v>#NAME?</v>
      </c>
    </row>
    <row r="31" spans="1:16" ht="14.45" hidden="1" customHeight="1">
      <c r="A31" s="79"/>
      <c r="B31" s="91"/>
      <c r="C31" s="480"/>
      <c r="D31" s="481"/>
      <c r="E31" s="102"/>
      <c r="F31" s="103"/>
      <c r="G31" s="104"/>
      <c r="H31" s="95">
        <f t="shared" si="1"/>
        <v>0</v>
      </c>
      <c r="O31" s="74" t="str">
        <v>Cargador: potencia en el volante 110 hp, clasificación de rpm del motor 2300</v>
      </c>
      <c r="P31" s="74" t="e">
        <f ca="1"/>
        <v>#NAME?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450000</v>
      </c>
      <c r="O32" s="74" t="str">
        <v>Cargador: potencia en el volante 125 hp, clasificación de rpm del motor 2300</v>
      </c>
      <c r="P32" s="74" t="e">
        <f ca="1"/>
        <v>#NAME?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O33" s="74" t="str">
        <v>Carrotanque de agua(1000 Galones)</v>
      </c>
      <c r="P33" s="74" t="e">
        <f ca="1"/>
        <v>#NAME?</v>
      </c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  <c r="O34" s="74" t="str">
        <v>Carrotanque irrigador de asfalto, 1000 galones de capacidad</v>
      </c>
      <c r="P34" s="74" t="e">
        <f ca="1"/>
        <v>#NAME?</v>
      </c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  <c r="O35" s="74" t="str">
        <v>Cizalla manual de 90 cm</v>
      </c>
      <c r="P35" s="74" t="e">
        <f ca="1"/>
        <v>#NAME?</v>
      </c>
    </row>
    <row r="36" spans="1:17" ht="15">
      <c r="A36" s="79">
        <v>22</v>
      </c>
      <c r="B36" s="91"/>
      <c r="C36" s="125" t="s">
        <v>1605</v>
      </c>
      <c r="D36" s="91"/>
      <c r="E36" s="107">
        <v>1</v>
      </c>
      <c r="F36" s="108"/>
      <c r="G36" s="109">
        <v>850000</v>
      </c>
      <c r="H36" s="95">
        <f>G36</f>
        <v>850000</v>
      </c>
      <c r="O36" s="74" t="str">
        <v>Compactador de rodillo potencia: 80HP, peso: 7 ton</v>
      </c>
      <c r="P36" s="74" t="e">
        <f ca="1"/>
        <v>#NAME?</v>
      </c>
      <c r="Q36" s="74" t="e" cm="1">
        <f t="array" ref="Q36:Q72" ca="1">_xlfn._xlws.FILTER('TRANSPORTE 2026'!C6:C42,ISNUMBER(FIND(J39,'TRANSPORTE 2026'!C6:C42)),"NO ENCONTRADO")</f>
        <v>#NAME?</v>
      </c>
    </row>
    <row r="37" spans="1:17" ht="15">
      <c r="A37" s="79"/>
      <c r="B37" s="91"/>
      <c r="C37" s="106"/>
      <c r="D37" s="91"/>
      <c r="E37" s="107"/>
      <c r="F37" s="108"/>
      <c r="G37" s="109"/>
      <c r="H37" s="95">
        <f t="shared" ref="H37:H40" si="2">+ROUND(E37*F37*G37,3)</f>
        <v>0</v>
      </c>
      <c r="O37" s="74" t="str">
        <v>Compactador de rodillo potencia: 99 hp, peso: 8 toneladas</v>
      </c>
      <c r="P37" s="74" t="e">
        <f ca="1"/>
        <v>#NAME?</v>
      </c>
      <c r="Q37" s="74" t="e">
        <f ca="1"/>
        <v>#NAME?</v>
      </c>
    </row>
    <row r="38" spans="1:17" ht="15">
      <c r="A38" s="79"/>
      <c r="B38" s="91"/>
      <c r="C38" s="106"/>
      <c r="D38" s="91"/>
      <c r="E38" s="107"/>
      <c r="F38" s="108"/>
      <c r="G38" s="109"/>
      <c r="H38" s="95">
        <f t="shared" si="2"/>
        <v>0</v>
      </c>
      <c r="O38" s="74" t="str">
        <v>Compactador de rodillo, potencia 105 hp, peso de 6 toneladas</v>
      </c>
      <c r="P38" s="74" t="e">
        <f ca="1"/>
        <v>#NAME?</v>
      </c>
      <c r="Q38" s="74" t="e">
        <f ca="1"/>
        <v>#NAME?</v>
      </c>
    </row>
    <row r="39" spans="1:17" ht="15">
      <c r="A39" s="79"/>
      <c r="B39" s="91"/>
      <c r="C39" s="106"/>
      <c r="D39" s="91"/>
      <c r="E39" s="107"/>
      <c r="F39" s="108"/>
      <c r="G39" s="109"/>
      <c r="H39" s="95">
        <f t="shared" si="2"/>
        <v>0</v>
      </c>
      <c r="I39" s="87"/>
      <c r="J39" s="124"/>
      <c r="K39" s="124"/>
      <c r="L39" s="124"/>
      <c r="M39" s="124"/>
      <c r="N39" s="124"/>
      <c r="O39" s="74" t="str">
        <v>Compactador manual (saltarín) peso de operación (kg.) 52, fuerza de impacto por golpe (KN) 12</v>
      </c>
      <c r="P39" s="74" t="e">
        <f ca="1"/>
        <v>#NAME?</v>
      </c>
      <c r="Q39" s="74" t="e">
        <f ca="1"/>
        <v>#NAME?</v>
      </c>
    </row>
    <row r="40" spans="1:17" ht="15">
      <c r="A40" s="79"/>
      <c r="B40" s="91"/>
      <c r="C40" s="106"/>
      <c r="D40" s="91"/>
      <c r="E40" s="107"/>
      <c r="F40" s="108"/>
      <c r="G40" s="109"/>
      <c r="H40" s="95">
        <f t="shared" si="2"/>
        <v>0</v>
      </c>
      <c r="I40" s="90"/>
      <c r="O40" s="74" t="str">
        <v>Compactador manual de rodillo</v>
      </c>
      <c r="P40" s="74" t="e">
        <f ca="1"/>
        <v>#NAME?</v>
      </c>
      <c r="Q40" s="74" t="e">
        <f ca="1"/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850000</v>
      </c>
      <c r="O41" s="74" t="str">
        <v>Compactador manual vibratorio (CANGURO) (Apisonadores), potencia aproximada 5 HP</v>
      </c>
      <c r="P41" s="74" t="e">
        <f ca="1"/>
        <v>#NAME?</v>
      </c>
      <c r="Q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  <c r="O42" s="74" t="str">
        <v>Compactador manual vibratorio (rana) con motor de 6 hp</v>
      </c>
      <c r="P42" s="74" t="e">
        <f ca="1"/>
        <v>#NAME?</v>
      </c>
      <c r="Q42" s="74" t="e">
        <f ca="1"/>
        <v>#NAME?</v>
      </c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  <c r="O43" s="74" t="str">
        <v>Compactador neumático de Potencia 70 HP, peso de 13 ton</v>
      </c>
      <c r="P43" s="74" t="e">
        <f ca="1"/>
        <v>#NAME?</v>
      </c>
      <c r="Q43" s="74" t="e">
        <f ca="1"/>
        <v>#NAME?</v>
      </c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  <c r="O44" s="74" t="str">
        <v>Compactador neumático peso 3,5 ton</v>
      </c>
      <c r="P44" s="74" t="e">
        <f ca="1"/>
        <v>#NAME?</v>
      </c>
      <c r="Q44" s="74" t="e">
        <f ca="1"/>
        <v>#NAME?</v>
      </c>
    </row>
    <row r="45" spans="1:17" ht="15">
      <c r="A45" s="79">
        <v>4</v>
      </c>
      <c r="B45" s="91"/>
      <c r="C45" s="126" t="s">
        <v>1606</v>
      </c>
      <c r="D45" s="95">
        <f>'MANO DE OBRA'!D6</f>
        <v>58364</v>
      </c>
      <c r="E45" s="113">
        <f>IF(A45=0,,0.85)</f>
        <v>0.85</v>
      </c>
      <c r="F45" s="95">
        <f>D45*(1+E45)</f>
        <v>107973.4</v>
      </c>
      <c r="G45" s="94">
        <v>0.33829835350580101</v>
      </c>
      <c r="H45" s="95">
        <f>IF(AND(E45&gt;0,F45&gt;0,G45&gt;0),ROUND(F45/G45,3),0)</f>
        <v>319166.2</v>
      </c>
      <c r="O45" s="74" t="str">
        <v>Compactador vibratorio potencia aproximada de 15 Kw</v>
      </c>
      <c r="P45" s="74" t="e">
        <f ca="1"/>
        <v>#NAME?</v>
      </c>
      <c r="Q45" s="74" t="e">
        <f ca="1"/>
        <v>#NAME?</v>
      </c>
    </row>
    <row r="46" spans="1:17" ht="15">
      <c r="A46" s="79"/>
      <c r="B46" s="91"/>
      <c r="C46" s="114" t="s">
        <v>1607</v>
      </c>
      <c r="D46" s="114">
        <f>'MANO DE OBRA'!D26</f>
        <v>466908</v>
      </c>
      <c r="E46" s="113">
        <f>'FACTOR PRESTACIONAL'!F30</f>
        <v>0.73345000000000005</v>
      </c>
      <c r="F46" s="95">
        <f>D46*(1+E46)</f>
        <v>809361.67260000005</v>
      </c>
      <c r="G46" s="94">
        <f>G45</f>
        <v>0.33829835350580101</v>
      </c>
      <c r="H46" s="95">
        <f t="shared" ref="H46:H48" si="3">IF(AND(E46&gt;0,F46&gt;0,G46&gt;0),ROUND(F46/G46,3),0)</f>
        <v>2392449.34</v>
      </c>
      <c r="O46" s="74" t="str">
        <v>Compresor (barrido y soplado)</v>
      </c>
      <c r="P46" s="74" t="e">
        <f ca="1"/>
        <v>#NAME?</v>
      </c>
      <c r="Q46" s="74" t="e">
        <f ca="1"/>
        <v>#NAME?</v>
      </c>
    </row>
    <row r="47" spans="1:17" ht="15">
      <c r="A47" s="79"/>
      <c r="B47" s="91"/>
      <c r="C47" s="114"/>
      <c r="D47" s="114"/>
      <c r="E47" s="113">
        <f t="shared" ref="E47:E48" si="4">IF(A47=0,,0.85)</f>
        <v>0</v>
      </c>
      <c r="F47" s="115"/>
      <c r="G47" s="95"/>
      <c r="H47" s="95">
        <f t="shared" si="3"/>
        <v>0</v>
      </c>
      <c r="J47" s="124"/>
      <c r="K47" s="124"/>
      <c r="L47" s="124"/>
      <c r="M47" s="124"/>
      <c r="N47" s="124"/>
      <c r="O47" s="74" t="str">
        <v>Compresor para penetrar roca</v>
      </c>
      <c r="P47" s="74" t="e">
        <f ca="1"/>
        <v>#NAME?</v>
      </c>
      <c r="Q47" s="74" t="e">
        <f ca="1"/>
        <v>#NAME?</v>
      </c>
    </row>
    <row r="48" spans="1:17" ht="15">
      <c r="A48" s="79"/>
      <c r="B48" s="91"/>
      <c r="C48" s="114"/>
      <c r="D48" s="114"/>
      <c r="E48" s="113">
        <f t="shared" si="4"/>
        <v>0</v>
      </c>
      <c r="F48" s="115"/>
      <c r="G48" s="95"/>
      <c r="H48" s="95">
        <f t="shared" si="3"/>
        <v>0</v>
      </c>
      <c r="O48" s="74" t="str">
        <v>Compresor portátil de 70 a 120 HP, con martillo</v>
      </c>
      <c r="P48" s="74" t="e">
        <f ca="1"/>
        <v>#NAME?</v>
      </c>
      <c r="Q48" s="74" t="e">
        <f ca="1"/>
        <v>#NAME?</v>
      </c>
    </row>
    <row r="49" spans="1:17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2711616</v>
      </c>
      <c r="O49" s="74" t="str">
        <v>Cortadora de adoquines</v>
      </c>
      <c r="P49" s="74" t="e">
        <f ca="1"/>
        <v>#NAME?</v>
      </c>
      <c r="Q49" s="74" t="e">
        <f ca="1"/>
        <v>#NAME?</v>
      </c>
    </row>
    <row r="50" spans="1:17" ht="15">
      <c r="A50" s="79"/>
      <c r="B50" s="100"/>
      <c r="C50" s="100"/>
      <c r="D50" s="100"/>
      <c r="E50" s="100"/>
      <c r="F50" s="100"/>
      <c r="G50" s="100"/>
      <c r="H50" s="101"/>
      <c r="I50" s="116"/>
      <c r="O50" s="74" t="str">
        <v>Cortadora de pavimento, profundidad de corte: 16- 19 cm. capacidad de disco: desde 12" hasta 20" de diámetro</v>
      </c>
      <c r="P50" s="74" t="e">
        <f ca="1"/>
        <v>#NAME?</v>
      </c>
      <c r="Q50" s="74" t="e">
        <f ca="1"/>
        <v>#NAME?</v>
      </c>
    </row>
    <row r="51" spans="1:17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4441616</v>
      </c>
      <c r="O51" s="74" t="str">
        <v>Derretidora de asfalto (crafco o similar)</v>
      </c>
      <c r="P51" s="74" t="e">
        <f ca="1"/>
        <v>#NAME?</v>
      </c>
      <c r="Q51" s="74" t="e">
        <f ca="1"/>
        <v>#NAME?</v>
      </c>
    </row>
    <row r="52" spans="1:17">
      <c r="O52" s="74" t="str">
        <v>Diferencial de 2 toneladas</v>
      </c>
      <c r="P52" s="74" t="e">
        <f ca="1"/>
        <v>#NAME?</v>
      </c>
      <c r="Q52" s="74" t="e">
        <f ca="1"/>
        <v>#NAME?</v>
      </c>
    </row>
    <row r="53" spans="1:17">
      <c r="B53" s="489" t="s">
        <v>108</v>
      </c>
      <c r="C53" s="489"/>
      <c r="D53" s="489"/>
      <c r="E53" s="489"/>
      <c r="F53" s="489"/>
      <c r="G53" s="127" t="s">
        <v>1581</v>
      </c>
      <c r="H53" s="127" t="s">
        <v>1582</v>
      </c>
      <c r="O53" s="74" t="str">
        <v>Diferencial de 3 toneladas</v>
      </c>
      <c r="P53" s="74" t="e">
        <f ca="1"/>
        <v>#NAME?</v>
      </c>
      <c r="Q53" s="74" t="e">
        <f ca="1"/>
        <v>#NAME?</v>
      </c>
    </row>
    <row r="54" spans="1:17">
      <c r="B54" s="128"/>
      <c r="C54" s="128"/>
      <c r="D54" s="128"/>
      <c r="E54" s="128"/>
      <c r="F54" s="128"/>
      <c r="G54" s="128"/>
      <c r="H54" s="128"/>
      <c r="O54" s="74" t="str">
        <v>Equipo autopropulsado para aplicación de pintura termoplástica (NTC 4744-2)</v>
      </c>
      <c r="P54" s="74" t="e">
        <f ca="1"/>
        <v>#NAME?</v>
      </c>
      <c r="Q54" s="74" t="e">
        <f ca="1"/>
        <v>#NAME?</v>
      </c>
    </row>
    <row r="55" spans="1:17">
      <c r="B55" s="490" t="s">
        <v>112</v>
      </c>
      <c r="C55" s="490"/>
      <c r="D55" s="490"/>
      <c r="E55" s="490"/>
      <c r="F55" s="490"/>
      <c r="G55" s="129">
        <f>'ANALISIS AIU '!$F$31</f>
        <v>0.22</v>
      </c>
      <c r="H55" s="130">
        <f>G55*H51</f>
        <v>977155.52</v>
      </c>
      <c r="O55" s="74" t="str">
        <v>Equipo de acarreo interno</v>
      </c>
      <c r="P55" s="74" t="e">
        <f ca="1"/>
        <v>#NAME?</v>
      </c>
      <c r="Q55" s="74" t="e">
        <f ca="1"/>
        <v>#NAME?</v>
      </c>
    </row>
    <row r="56" spans="1:17">
      <c r="B56" s="490" t="s">
        <v>36</v>
      </c>
      <c r="C56" s="490"/>
      <c r="D56" s="490"/>
      <c r="E56" s="490"/>
      <c r="F56" s="490"/>
      <c r="G56" s="129">
        <f>'ANALISIS AIU '!$F$35</f>
        <v>0.03</v>
      </c>
      <c r="H56" s="130">
        <f>G56*H51</f>
        <v>133248.48000000001</v>
      </c>
      <c r="O56" s="74" t="str">
        <v>Equipo de izaje</v>
      </c>
      <c r="P56" s="74" t="e">
        <f ca="1"/>
        <v>#NAME?</v>
      </c>
      <c r="Q56" s="74" t="e">
        <f ca="1"/>
        <v>#NAME?</v>
      </c>
    </row>
    <row r="57" spans="1:17">
      <c r="B57" s="490" t="s">
        <v>37</v>
      </c>
      <c r="C57" s="490"/>
      <c r="D57" s="490"/>
      <c r="E57" s="490"/>
      <c r="F57" s="490"/>
      <c r="G57" s="129">
        <f>'ANALISIS AIU '!$F$39</f>
        <v>0.05</v>
      </c>
      <c r="H57" s="130">
        <f>G57*H51</f>
        <v>222080.8</v>
      </c>
      <c r="O57" s="74" t="str">
        <v>Equipo de medición (deformímetros eléctricos, mecánicos, celdas de carga, etc.) para prueba de carga</v>
      </c>
      <c r="P57" s="74" t="e">
        <f ca="1"/>
        <v>#NAME?</v>
      </c>
      <c r="Q57" s="74" t="e">
        <f ca="1"/>
        <v>#NAME?</v>
      </c>
    </row>
    <row r="58" spans="1:17">
      <c r="B58" s="128"/>
      <c r="C58" s="128"/>
      <c r="D58" s="128"/>
      <c r="E58" s="128"/>
      <c r="F58" s="128"/>
      <c r="G58" s="128"/>
      <c r="H58" s="128"/>
      <c r="O58" s="74" t="str">
        <v>Equipo de oxicorte y soldadura, capacidad de corte 6"-14"</v>
      </c>
      <c r="P58" s="74" t="e">
        <f ca="1"/>
        <v>#NAME?</v>
      </c>
      <c r="Q58" s="74" t="e">
        <f ca="1"/>
        <v>#NAME?</v>
      </c>
    </row>
    <row r="59" spans="1:17">
      <c r="B59" s="491" t="s">
        <v>1583</v>
      </c>
      <c r="C59" s="491"/>
      <c r="D59" s="491"/>
      <c r="E59" s="491"/>
      <c r="F59" s="491"/>
      <c r="G59" s="491"/>
      <c r="H59" s="131">
        <f>H57+H56+H55+H51</f>
        <v>5774100.7999999998</v>
      </c>
      <c r="I59" s="132"/>
      <c r="J59" s="133"/>
      <c r="O59" s="74" t="str">
        <v>Equipo de perforación (TRACKDRILL), potencia aproximada 40 HP, 2100 golpes / minuto</v>
      </c>
      <c r="P59" s="74" t="e">
        <f ca="1"/>
        <v>#NAME?</v>
      </c>
      <c r="Q59" s="74" t="e">
        <f ca="1"/>
        <v>#NAME?</v>
      </c>
    </row>
    <row r="60" spans="1:17">
      <c r="O60" s="74" t="str">
        <v>Equipo de pintura (Compresor). Presión máxima de trabajo 7 HP</v>
      </c>
      <c r="P60" s="74" t="e">
        <f ca="1"/>
        <v>#NAME?</v>
      </c>
      <c r="Q60" s="74" t="e">
        <f ca="1"/>
        <v>#NAME?</v>
      </c>
    </row>
    <row r="61" spans="1:17">
      <c r="O61" s="74" t="str">
        <v>Equipo de rayos X y/o ultrasonido industrial</v>
      </c>
      <c r="P61" s="74" t="e">
        <f ca="1"/>
        <v>#NAME?</v>
      </c>
      <c r="Q61" s="74" t="e">
        <f ca="1"/>
        <v>#NAME?</v>
      </c>
    </row>
    <row r="62" spans="1:17">
      <c r="O62" s="74" t="str">
        <v>Equipo de sandblasting y pintura, compresora 250cfm a 100 psi, pulmón de 70 gal (250 L) para 160 psi</v>
      </c>
      <c r="P62" s="74" t="e">
        <f ca="1"/>
        <v>#NAME?</v>
      </c>
      <c r="Q62" s="74" t="e">
        <f ca="1"/>
        <v>#NAME?</v>
      </c>
    </row>
    <row r="63" spans="1:17">
      <c r="H63" s="134"/>
      <c r="O63" s="74" t="str">
        <v>Equipo de soldadura 250 AMP</v>
      </c>
      <c r="P63" s="74" t="e">
        <f ca="1"/>
        <v>#NAME?</v>
      </c>
      <c r="Q63" s="74" t="e">
        <f ca="1"/>
        <v>#NAME?</v>
      </c>
    </row>
    <row r="64" spans="1:17">
      <c r="O64" s="74" t="str">
        <v>Equipo de soldadura 400 AMP</v>
      </c>
      <c r="P64" s="74" t="e">
        <f ca="1"/>
        <v>#NAME?</v>
      </c>
      <c r="Q64" s="74" t="e">
        <f ca="1"/>
        <v>#NAME?</v>
      </c>
    </row>
    <row r="65" spans="15:17">
      <c r="O65" s="74" t="str">
        <v>Equipo de soldadura 600 AMP</v>
      </c>
      <c r="P65" s="74" t="e">
        <f ca="1"/>
        <v>#NAME?</v>
      </c>
      <c r="Q65" s="74" t="e">
        <f ca="1"/>
        <v>#NAME?</v>
      </c>
    </row>
    <row r="66" spans="15:17">
      <c r="O66" s="74" t="str">
        <v>Equipo de topografía teodolito electrónico con abertura de anteojo de 42- 45 mm. aumento del anteojo: 30x.distancia mínima de enfoque: 1 - 1.5 m. precisión: 5´´</v>
      </c>
      <c r="P66" s="74" t="e">
        <f ca="1"/>
        <v>#NAME?</v>
      </c>
      <c r="Q66" s="74" t="e">
        <f ca="1"/>
        <v>#NAME?</v>
      </c>
    </row>
    <row r="67" spans="15:17">
      <c r="O67" s="74" t="str">
        <v>Esparcidor de gravilla, ancho de esparcimiento 3 - 7.5 m</v>
      </c>
      <c r="P67" s="74" t="e">
        <f ca="1"/>
        <v>#NAME?</v>
      </c>
      <c r="Q67" s="74" t="e">
        <f ca="1"/>
        <v>#NAME?</v>
      </c>
    </row>
    <row r="68" spans="15:17">
      <c r="O68" s="74" t="str">
        <v>Estación Total con precisión angular de 6". Precisión lineal 2 mm ± 2 ppm</v>
      </c>
      <c r="P68" s="74" t="e">
        <f ca="1"/>
        <v>#NAME?</v>
      </c>
      <c r="Q68" s="74" t="e">
        <f ca="1"/>
        <v>#NAME?</v>
      </c>
    </row>
    <row r="69" spans="15:17">
      <c r="O69" s="74" t="str">
        <v>Formaleta metálica para baranda de concreto (m)</v>
      </c>
      <c r="P69" s="74" t="e">
        <f ca="1"/>
        <v>#NAME?</v>
      </c>
      <c r="Q69" s="74" t="e">
        <f ca="1"/>
        <v>#NAME?</v>
      </c>
    </row>
    <row r="70" spans="15:17">
      <c r="O70" s="74" t="str">
        <v>Formaleta metálica para concreto (m2)</v>
      </c>
      <c r="P70" s="74" t="e">
        <f ca="1"/>
        <v>#NAME?</v>
      </c>
      <c r="Q70" s="74" t="e">
        <f ca="1"/>
        <v>#NAME?</v>
      </c>
    </row>
    <row r="71" spans="15:17">
      <c r="O71" s="74" t="str">
        <v>Formaleta metálica para defensa de concreto (m)</v>
      </c>
      <c r="P71" s="74" t="e">
        <f ca="1"/>
        <v>#NAME?</v>
      </c>
      <c r="Q71" s="74" t="e">
        <f ca="1"/>
        <v>#NAME?</v>
      </c>
    </row>
    <row r="72" spans="15:17">
      <c r="O72" s="74" t="str">
        <v>Formaleta metálica para fabricación de paneles de concreto (m2)</v>
      </c>
      <c r="P72" s="74" t="e">
        <f ca="1"/>
        <v>#NAME?</v>
      </c>
      <c r="Q72" s="74" t="e">
        <f ca="1"/>
        <v>#NAME?</v>
      </c>
    </row>
    <row r="73" spans="15:17">
      <c r="O73" s="74" t="str">
        <v>Formaleta metálica para pavimento en concreto hidráulico (m)</v>
      </c>
      <c r="P73" s="74" t="e">
        <f ca="1"/>
        <v>#NAME?</v>
      </c>
    </row>
    <row r="74" spans="15:17">
      <c r="O74" s="74" t="str">
        <v>Formaleta metálica para pilotes de concreto prefabricado in situ (m)</v>
      </c>
      <c r="P74" s="74" t="e">
        <f ca="1"/>
        <v>#NAME?</v>
      </c>
    </row>
    <row r="75" spans="15:17">
      <c r="O75" s="74" t="str">
        <v>Formaleta para camisa de pilote</v>
      </c>
      <c r="P75" s="74" t="e">
        <f ca="1"/>
        <v>#NAME?</v>
      </c>
    </row>
    <row r="76" spans="15:17">
      <c r="O76" s="74" t="str">
        <v>Formaleta, platina y accesorios (glo)</v>
      </c>
      <c r="P76" s="74" t="e">
        <f ca="1"/>
        <v>#NAME?</v>
      </c>
    </row>
    <row r="77" spans="15:17">
      <c r="O77" s="74" t="str">
        <v>Formaleta, platina y accesorios (m)</v>
      </c>
      <c r="P77" s="74" t="e">
        <f ca="1"/>
        <v>#NAME?</v>
      </c>
    </row>
    <row r="78" spans="15:17">
      <c r="O78" s="74" t="str">
        <v>Fresadora de pavimento, ancho de trabajo 1.3 m a 1.5 m, potencia aproximada 430 HP, profundidad de corte 30 cm</v>
      </c>
      <c r="P78" s="74" t="e">
        <f ca="1"/>
        <v>#NAME?</v>
      </c>
    </row>
    <row r="79" spans="15:17">
      <c r="O79" s="74" t="str">
        <v>Fresadora de pavimento, ancho de trabajo 2 m, con tambor especial de puntas de acero de alta dureza, profundidad de corte menor a 2.5 cm para microfresado (W2000 o similares)</v>
      </c>
      <c r="P79" s="74" t="e">
        <f ca="1"/>
        <v>#NAME?</v>
      </c>
    </row>
    <row r="80" spans="15:17">
      <c r="O80" s="74" t="str">
        <v>Fresadora de pavimento, ancho de trabajo 2 m, potencia aproximada 580 HP, profundidad de corte 30 cm</v>
      </c>
      <c r="P80" s="74" t="e">
        <f ca="1"/>
        <v>#NAME?</v>
      </c>
    </row>
    <row r="81" spans="15:16">
      <c r="O81" s="74" t="str">
        <v>Gato para tensionamiento, fuerza Max 300 toneladas</v>
      </c>
      <c r="P81" s="74" t="e">
        <f ca="1"/>
        <v>#NAME?</v>
      </c>
    </row>
    <row r="82" spans="15:16">
      <c r="O82" s="74" t="str">
        <v>Grúa capacidad 10 toneladas</v>
      </c>
      <c r="P82" s="74" t="e">
        <f ca="1"/>
        <v>#NAME?</v>
      </c>
    </row>
    <row r="83" spans="15:16">
      <c r="O83" s="74" t="str">
        <v>Grúa capacidad 15 toneladas</v>
      </c>
      <c r="P83" s="74" t="e">
        <f ca="1"/>
        <v>#NAME?</v>
      </c>
    </row>
    <row r="84" spans="15:16">
      <c r="O84" s="74" t="str">
        <v>Grúa telescópica capacidad 50 toneladas</v>
      </c>
      <c r="P84" s="74" t="e">
        <f ca="1"/>
        <v>#NAME?</v>
      </c>
    </row>
    <row r="85" spans="15:16">
      <c r="O85" s="74" t="str">
        <v>Grúa torre capacidad 1 tonelada en la punta</v>
      </c>
      <c r="P85" s="74" t="e">
        <f ca="1"/>
        <v>#NAME?</v>
      </c>
    </row>
    <row r="86" spans="15:16">
      <c r="O86" s="74" t="str">
        <v>Guadañadora cilindraje 38-58 cm3</v>
      </c>
      <c r="P86" s="74" t="e">
        <f ca="1"/>
        <v>#NAME?</v>
      </c>
    </row>
    <row r="87" spans="15:16">
      <c r="O87" s="74" t="str">
        <v>Lanza de aire comprimido caliente, velocidad de descargue 1000 m/s, temperatura del aire a presión 1000 °c</v>
      </c>
      <c r="P87" s="74" t="e">
        <f ca="1"/>
        <v>#NAME?</v>
      </c>
    </row>
    <row r="88" spans="15:16">
      <c r="O88" s="74" t="str">
        <v>Manómetro cable de acero para bajar la celda</v>
      </c>
      <c r="P88" s="74" t="e">
        <f ca="1"/>
        <v>#NAME?</v>
      </c>
    </row>
    <row r="89" spans="15:16">
      <c r="O89" s="74" t="str">
        <v>Máquina estabilizadora con cámara de tambor rotatorio de paso sencillo</v>
      </c>
      <c r="P89" s="74" t="e">
        <f ca="1"/>
        <v>#NAME?</v>
      </c>
    </row>
    <row r="90" spans="15:16">
      <c r="O90" s="74" t="str">
        <v>Máquina hidrosembradora 1000 - 4000 litros</v>
      </c>
      <c r="P90" s="74" t="e">
        <f ca="1"/>
        <v>#NAME?</v>
      </c>
    </row>
    <row r="91" spans="15:16">
      <c r="O91" s="74" t="str">
        <v>Máquina térmica para aplicación de adhesivo para tacha</v>
      </c>
      <c r="P91" s="74" t="e">
        <f ca="1"/>
        <v>#NAME?</v>
      </c>
    </row>
    <row r="92" spans="15:16">
      <c r="O92" s="74" t="str">
        <v>Mezcladora de concreto tipo trompo</v>
      </c>
      <c r="P92" s="74" t="e">
        <f ca="1"/>
        <v>#NAME?</v>
      </c>
    </row>
    <row r="93" spans="15:16">
      <c r="O93" s="74" t="str">
        <v>Miniretroexcavadora sobre neumáticos de 37,5 kW</v>
      </c>
      <c r="P93" s="74" t="e">
        <f ca="1"/>
        <v>#NAME?</v>
      </c>
    </row>
    <row r="94" spans="15:16">
      <c r="O94" s="74" t="str">
        <v>Montacargas capacidad 2-10 toneladas</v>
      </c>
      <c r="P94" s="74" t="e">
        <f ca="1"/>
        <v>#NAME?</v>
      </c>
    </row>
    <row r="95" spans="15:16">
      <c r="O95" s="74" t="str">
        <v>Motobomba 3 pulgadas</v>
      </c>
      <c r="P95" s="74" t="e">
        <f ca="1"/>
        <v>#NAME?</v>
      </c>
    </row>
    <row r="96" spans="15:16">
      <c r="O96" s="74" t="str">
        <v>Motobomba 4 pulgadas</v>
      </c>
      <c r="P96" s="74" t="e">
        <f ca="1"/>
        <v>#NAME?</v>
      </c>
    </row>
    <row r="97" spans="15:16">
      <c r="O97" s="74" t="str">
        <v>Motobomba 6 pulgadas</v>
      </c>
      <c r="P97" s="74" t="e">
        <f ca="1"/>
        <v>#NAME?</v>
      </c>
    </row>
    <row r="98" spans="15:16">
      <c r="O98" s="74" t="str">
        <v>Motoniveladora potencia 215 HP, ancho de cuchilla 4,27 m, peso 18 ton</v>
      </c>
      <c r="P98" s="74" t="e">
        <f ca="1"/>
        <v>#NAME?</v>
      </c>
    </row>
    <row r="99" spans="15:16">
      <c r="O99" s="74" t="str">
        <v>Motoniveladora, potencia 140 HP, ancho de cuchilla 3,66 m, peso 11 ton</v>
      </c>
      <c r="P99" s="74" t="e">
        <f ca="1"/>
        <v>#NAME?</v>
      </c>
    </row>
    <row r="100" spans="15:16">
      <c r="O100" s="74" t="str">
        <v>Motosierra, 4.5 HP - 7.1 HP, longitud de espada 45-90 cm</v>
      </c>
      <c r="P100" s="74" t="e">
        <f ca="1"/>
        <v>#NAME?</v>
      </c>
    </row>
    <row r="101" spans="15:16">
      <c r="O101" s="74" t="str">
        <v>Motosoldador, 300 amperios</v>
      </c>
      <c r="P101" s="74" t="e">
        <f ca="1"/>
        <v>#NAME?</v>
      </c>
    </row>
    <row r="102" spans="15:16">
      <c r="O102" s="74" t="str">
        <v>Pala auxiliar de piloteadora</v>
      </c>
      <c r="P102" s="74" t="e">
        <f ca="1"/>
        <v>#NAME?</v>
      </c>
    </row>
    <row r="103" spans="15:16">
      <c r="O103" s="74" t="str">
        <v>Pala grúa (dragalina) potencia del motor aproximada 320 Kw - 390 Kw, capacidad de carga aproximada 70 -100 toneladas</v>
      </c>
      <c r="P103" s="74" t="e">
        <f ca="1"/>
        <v>#NAME?</v>
      </c>
    </row>
    <row r="104" spans="15:16">
      <c r="O104" s="74" t="str">
        <v>Parales-taco metálico o puntal (escamas en concreto)</v>
      </c>
      <c r="P104" s="74" t="e">
        <f ca="1"/>
        <v>#NAME?</v>
      </c>
    </row>
    <row r="105" spans="15:16">
      <c r="O105" s="74" t="str">
        <v>Piloteadora potencia mínima de 250KW, fuerza elevadora 200KN</v>
      </c>
      <c r="P105" s="74" t="e">
        <f ca="1"/>
        <v>#NAME?</v>
      </c>
    </row>
    <row r="106" spans="15:16">
      <c r="O106" s="74" t="str">
        <v>Planta de asfalto en caliente continua de 120 toneladas de capacidad</v>
      </c>
      <c r="P106" s="74" t="e">
        <f ca="1"/>
        <v>#NAME?</v>
      </c>
    </row>
    <row r="107" spans="15:16">
      <c r="O107" s="74" t="str">
        <v>Planta de asfalto en caliente móvil discontinua de 60 toneladas de capacidad</v>
      </c>
      <c r="P107" s="74" t="e">
        <f ca="1"/>
        <v>#NAME?</v>
      </c>
    </row>
    <row r="108" spans="15:16">
      <c r="O108" s="74" t="str">
        <v>Planta de asfalto en frío de 60 toneladas/hora de capacidad</v>
      </c>
      <c r="P108" s="74" t="e">
        <f ca="1"/>
        <v>#NAME?</v>
      </c>
    </row>
    <row r="109" spans="15:16">
      <c r="O109" s="74" t="str">
        <v>Planta dosificadora (mezcladora) de concreto</v>
      </c>
      <c r="P109" s="74" t="e">
        <f ca="1"/>
        <v>#NAME?</v>
      </c>
    </row>
    <row r="110" spans="15:16">
      <c r="O110" s="74" t="str">
        <v>Planta eléctrica 3000 watts -4000 watts</v>
      </c>
      <c r="P110" s="74" t="e">
        <f ca="1"/>
        <v>#NAME?</v>
      </c>
    </row>
    <row r="111" spans="15:16">
      <c r="O111" s="74" t="str">
        <v>Planta para mezcla de asfalto en frio de 160 toneladas/hora de capacidad</v>
      </c>
      <c r="P111" s="74" t="e">
        <f ca="1"/>
        <v>#NAME?</v>
      </c>
    </row>
    <row r="112" spans="15:16">
      <c r="O112" s="74" t="str">
        <v>Planta trituradora y unidad de clasificación</v>
      </c>
      <c r="P112" s="74" t="e">
        <f ca="1"/>
        <v>#NAME?</v>
      </c>
    </row>
    <row r="113" spans="15:16">
      <c r="O113" s="74" t="str">
        <v>Puente grúa</v>
      </c>
      <c r="P113" s="74" t="e">
        <f ca="1"/>
        <v>#NAME?</v>
      </c>
    </row>
    <row r="114" spans="15:16">
      <c r="O114" s="74" t="str">
        <v>Pulidora (8500 REV)</v>
      </c>
      <c r="P114" s="74" t="e">
        <f ca="1"/>
        <v>#NAME?</v>
      </c>
    </row>
    <row r="115" spans="15:16">
      <c r="O115" s="74" t="str">
        <v>Pulvimixer potencia aproximada 500 HP</v>
      </c>
      <c r="P115" s="74" t="e">
        <f ca="1"/>
        <v>#NAME?</v>
      </c>
    </row>
    <row r="116" spans="15:16">
      <c r="O116" s="74" t="str">
        <v>Recicladora de pavimento potencia aproximada 430 HP</v>
      </c>
      <c r="P116" s="74" t="e">
        <f ca="1"/>
        <v>#NAME?</v>
      </c>
    </row>
    <row r="117" spans="15:16">
      <c r="O117" s="74" t="str">
        <v>Regla vibratoria de concreto, de longitud de 3 a 5 m, potencia de 6 a 9 HP</v>
      </c>
      <c r="P117" s="74" t="e">
        <f ca="1"/>
        <v>#NAME?</v>
      </c>
    </row>
    <row r="118" spans="15:16">
      <c r="O118" s="74" t="str">
        <v>Retrocargador, pala de 1,1 m3 de capacidad, profundidad de excavación de 4.400 mm y una altura de 5.680 mm</v>
      </c>
      <c r="P118" s="74" t="e">
        <f ca="1"/>
        <v>#NAME?</v>
      </c>
    </row>
    <row r="119" spans="15:16">
      <c r="O119" s="74" t="str">
        <v>Retroexcavadora de pivote central y desplazamiento lateral de mínimo 60 kw de potencia</v>
      </c>
      <c r="P119" s="74" t="e">
        <f ca="1"/>
        <v>#NAME?</v>
      </c>
    </row>
    <row r="120" spans="15:16">
      <c r="O120" s="74" t="str">
        <v>Retroexcavadora sobre llantas, motor 62HP, Profundidad de excavación de 5.41 metros</v>
      </c>
      <c r="P120" s="74" t="e">
        <f ca="1"/>
        <v>#NAME?</v>
      </c>
    </row>
    <row r="121" spans="15:16">
      <c r="O121" s="74" t="str">
        <v>Retroexcavadora sobre neumáticos de 85 kW, equipada con descabezador hidráulico para pilotes</v>
      </c>
      <c r="P121" s="74" t="e">
        <f ca="1"/>
        <v>#NAME?</v>
      </c>
    </row>
    <row r="122" spans="15:16">
      <c r="O122" s="74" t="str">
        <v>Retroexcavadora sobre oruga, potencia 158 kw, balde de 1.5 m3</v>
      </c>
      <c r="P122" s="74" t="e">
        <f ca="1"/>
        <v>#NAME?</v>
      </c>
    </row>
    <row r="123" spans="15:16">
      <c r="O123" s="74" t="str">
        <v>Retroexcavadora sobre orugas de profundidad de excavación mínima de 6,0 m, de 80 kw de potencia</v>
      </c>
      <c r="P123" s="74" t="e">
        <f ca="1"/>
        <v>#NAME?</v>
      </c>
    </row>
    <row r="124" spans="15:16">
      <c r="O124" s="74" t="str">
        <v>Retroexcavadora, potencia en el volante 78 HP 2200 rpm</v>
      </c>
      <c r="P124" s="74" t="e">
        <f ca="1"/>
        <v>#NAME?</v>
      </c>
    </row>
    <row r="125" spans="15:16">
      <c r="O125" s="74" t="str">
        <v>Ruteadora para asfalto, potencia mínima 15 kW</v>
      </c>
      <c r="P125" s="74" t="e">
        <f ca="1"/>
        <v>#NAME?</v>
      </c>
    </row>
    <row r="126" spans="15:16">
      <c r="O126" s="74" t="str">
        <v>Sensor de Impacto para prueba de integridad sobre pilotes tipo</v>
      </c>
      <c r="P126" s="74" t="e">
        <f ca="1"/>
        <v>#NAME?</v>
      </c>
    </row>
    <row r="127" spans="15:16">
      <c r="O127" s="74" t="str">
        <v>Shuttle buggy</v>
      </c>
      <c r="P127" s="74" t="e">
        <f ca="1"/>
        <v>#NAME?</v>
      </c>
    </row>
    <row r="128" spans="15:16">
      <c r="O128" s="74" t="str">
        <v>Silo para almacenamiento de concreto, capacidad 10 m3</v>
      </c>
      <c r="P128" s="74" t="e">
        <f ca="1"/>
        <v>#NAME?</v>
      </c>
    </row>
    <row r="129" spans="15:16">
      <c r="O129" s="74" t="str">
        <v>Taladro de 1/2", pulidora, lijadora y circular</v>
      </c>
      <c r="P129" s="74" t="e">
        <f ca="1"/>
        <v>#NAME?</v>
      </c>
    </row>
    <row r="130" spans="15:16">
      <c r="O130" s="74" t="str">
        <v>Taladro industrial (columna, de árbol o similares)</v>
      </c>
      <c r="P130" s="74" t="e">
        <f ca="1"/>
        <v>#NAME?</v>
      </c>
    </row>
    <row r="131" spans="15:16">
      <c r="O131" s="74" t="str">
        <v>Tara (Recebo, Agua, Etc.)</v>
      </c>
      <c r="P131" s="74" t="e">
        <f ca="1"/>
        <v>#NAME?</v>
      </c>
    </row>
    <row r="132" spans="15:16">
      <c r="O132" s="74" t="str">
        <v>Terminadora de asfalto (Finisher), potencia 130 HP, peso 15 ton.</v>
      </c>
      <c r="P132" s="74" t="e">
        <f ca="1"/>
        <v>#NAME?</v>
      </c>
    </row>
    <row r="133" spans="15:16">
      <c r="O133" s="74" t="str">
        <v>Terminadora de asfalto (Finisher), potencia en el volante 174 HP, R=20M3/H, velocidad de desplazamiento 114 m/min</v>
      </c>
      <c r="P133" s="74" t="e">
        <f ca="1"/>
        <v>#NAME?</v>
      </c>
    </row>
    <row r="134" spans="15:16">
      <c r="O134" s="74" t="str">
        <v>Vehículo delineador para aplicación de pintura con mínimo 2 boquillas (NTC 4744-2)</v>
      </c>
      <c r="P134" s="74" t="e">
        <f ca="1"/>
        <v>#NAME?</v>
      </c>
    </row>
    <row r="135" spans="15:16">
      <c r="O135" s="74" t="str">
        <v>Vibrador de concreto, potencia aproximada de 3 hp, mangueras de 4 a 6 metros</v>
      </c>
      <c r="P135" s="74" t="e">
        <f ca="1"/>
        <v>#NAME?</v>
      </c>
    </row>
    <row r="136" spans="15:16">
      <c r="O136" s="74" t="str">
        <v>Vibrocompactador, potencia 153 HP, peso 10 ton</v>
      </c>
      <c r="P136" s="74" t="e">
        <f ca="1"/>
        <v>#NAME?</v>
      </c>
    </row>
    <row r="137" spans="15:16">
      <c r="O137" s="74" t="str">
        <v>Vibrocompactador, tipo benitìn, de peso 700 kg a 1.5 toneladas</v>
      </c>
      <c r="P137" s="74" t="e">
        <f ca="1"/>
        <v>#NAME?</v>
      </c>
    </row>
    <row r="138" spans="15:16">
      <c r="O138" s="74" t="str">
        <v>Volqueta 14 m3</v>
      </c>
      <c r="P138" s="74" t="e">
        <f ca="1"/>
        <v>#NAME?</v>
      </c>
    </row>
    <row r="139" spans="15:16">
      <c r="O139" s="74" t="str">
        <v>Volqueta 6 m3</v>
      </c>
      <c r="P139" s="74" t="e">
        <f ca="1"/>
        <v>#NAME?</v>
      </c>
    </row>
    <row r="140" spans="15:16">
      <c r="O140" s="74" t="str">
        <v>Volqueta 7 m3</v>
      </c>
      <c r="P140" s="74" t="e">
        <f ca="1"/>
        <v>#NAME?</v>
      </c>
    </row>
    <row r="141" spans="15:16">
      <c r="O141" s="74" t="str">
        <v>Compresor portátil de 70 a 120 HP, con dos (2) martillos</v>
      </c>
      <c r="P141" s="74" t="e">
        <f ca="1"/>
        <v>#NAME?</v>
      </c>
    </row>
    <row r="142" spans="15:16">
      <c r="O142" s="74" t="str">
        <v>Bomba de Achique 3 - 4 Hp (Electrobomba)</v>
      </c>
      <c r="P142" s="74" t="e">
        <f ca="1"/>
        <v>#NAME?</v>
      </c>
    </row>
    <row r="143" spans="15:16">
      <c r="O143" s="74" t="str">
        <v>Máquina de mortero celular, incluye mixers, bomba de inyección, compresor, etc.</v>
      </c>
      <c r="P143" s="74" t="e">
        <f ca="1"/>
        <v>#NAME?</v>
      </c>
    </row>
    <row r="144" spans="15:16">
      <c r="O144" s="74" t="str">
        <v>Maquina cosedora portatil para instalacion geosinteticos</v>
      </c>
      <c r="P144" s="74" t="e">
        <f ca="1"/>
        <v>#NAME?</v>
      </c>
    </row>
    <row r="145" spans="15:16">
      <c r="O145" s="74" t="str">
        <v>Formaleta metálica para megabolsas (4.25m de largo X 2.25m de ancho X 1.30m de alto)</v>
      </c>
      <c r="P145" s="74" t="e">
        <f ca="1"/>
        <v>#NAME?</v>
      </c>
    </row>
    <row r="146" spans="15:16">
      <c r="O146" s="74" t="str">
        <v>Grúa telescópica capacidad de elevación de 100Tn</v>
      </c>
      <c r="P146" s="74" t="e">
        <f ca="1"/>
        <v>#NAME?</v>
      </c>
    </row>
    <row r="147" spans="15:16">
      <c r="O147" s="74" t="str">
        <v>sistema Robot de pose (retro hidraulica de 12 ton + abrazadera )</v>
      </c>
      <c r="P147" s="74" t="e">
        <f ca="1"/>
        <v>#NAME?</v>
      </c>
    </row>
    <row r="148" spans="15:16">
      <c r="O148" s="74" t="str">
        <v>Sopladora</v>
      </c>
      <c r="P148" s="74" t="e">
        <f ca="1"/>
        <v>#NAME?</v>
      </c>
    </row>
    <row r="149" spans="15:16">
      <c r="O149" s="74" t="str">
        <v>Generador eléctrico (fuente del taladro)</v>
      </c>
      <c r="P149" s="74" t="e">
        <f ca="1"/>
        <v>#NAME?</v>
      </c>
    </row>
    <row r="150" spans="15:16">
      <c r="O150" s="74" t="str">
        <v>Hincador o martinete hidraulico 5-9 t para hinca de pilotes prefabricados montado sobre grua u oruga</v>
      </c>
      <c r="P150" s="74" t="e">
        <f ca="1"/>
        <v>#NAME?</v>
      </c>
    </row>
    <row r="151" spans="15:16">
      <c r="O151" s="74" t="str">
        <v>mini cargador</v>
      </c>
      <c r="P151" s="74" t="e">
        <f ca="1"/>
        <v>#NAME?</v>
      </c>
    </row>
    <row r="152" spans="15:16">
      <c r="O152" s="74" t="str">
        <v>carcamo 10 m3 de capacidad</v>
      </c>
      <c r="P152" s="74" t="e">
        <f ca="1"/>
        <v>#NAME?</v>
      </c>
    </row>
    <row r="153" spans="15:16">
      <c r="O153" s="74" t="str">
        <v>Planta electrica Motogenerador g.p. 100 kw</v>
      </c>
      <c r="P153" s="74" t="e">
        <f ca="1"/>
        <v>#NAME?</v>
      </c>
    </row>
    <row r="154" spans="15:16">
      <c r="O154" s="74" t="str">
        <v>Turbomezclador 3500-1200</v>
      </c>
      <c r="P154" s="74" t="e">
        <f ca="1"/>
        <v>#NAME?</v>
      </c>
    </row>
    <row r="155" spans="15:16">
      <c r="O155" s="74" t="str">
        <v>Equipo Nivel de precisión</v>
      </c>
      <c r="P155" s="74" t="e">
        <f ca="1"/>
        <v>#NAME?</v>
      </c>
    </row>
    <row r="156" spans="15:16">
      <c r="O156" s="74" t="str">
        <v>Estación Total con precisión angular</v>
      </c>
      <c r="P156" s="74" t="e">
        <f ca="1"/>
        <v>#NAME?</v>
      </c>
    </row>
    <row r="157" spans="15:16">
      <c r="P157" s="74" t="e">
        <f ca="1"/>
        <v>#NAME?</v>
      </c>
    </row>
    <row r="158" spans="15:16">
      <c r="P158" s="74" t="e">
        <f ca="1"/>
        <v>#NAME?</v>
      </c>
    </row>
    <row r="159" spans="15:16">
      <c r="P159" s="74" t="e">
        <f ca="1"/>
        <v>#NAME?</v>
      </c>
    </row>
    <row r="160" spans="15:16">
      <c r="P160" s="74" t="e">
        <f ca="1"/>
        <v>#NAME?</v>
      </c>
    </row>
    <row r="161" spans="16:16">
      <c r="P161" s="74" t="e">
        <f ca="1"/>
        <v>#NAME?</v>
      </c>
    </row>
    <row r="162" spans="16:16">
      <c r="P162" s="74" t="e">
        <f ca="1"/>
        <v>#NAME?</v>
      </c>
    </row>
    <row r="163" spans="16:16">
      <c r="P163" s="74" t="e">
        <f ca="1"/>
        <v>#NAME?</v>
      </c>
    </row>
    <row r="164" spans="16:16">
      <c r="P164" s="74" t="e">
        <f ca="1"/>
        <v>#NAME?</v>
      </c>
    </row>
    <row r="165" spans="16:16">
      <c r="P165" s="74" t="e">
        <f ca="1"/>
        <v>#NAME?</v>
      </c>
    </row>
    <row r="166" spans="16:16">
      <c r="P166" s="74" t="e">
        <f ca="1"/>
        <v>#NAME?</v>
      </c>
    </row>
    <row r="167" spans="16:16">
      <c r="P167" s="74" t="e">
        <f ca="1"/>
        <v>#NAME?</v>
      </c>
    </row>
    <row r="168" spans="16:16">
      <c r="P168" s="74" t="e">
        <f ca="1"/>
        <v>#NAME?</v>
      </c>
    </row>
    <row r="169" spans="16:16">
      <c r="P169" s="74" t="e">
        <f ca="1"/>
        <v>#NAME?</v>
      </c>
    </row>
    <row r="170" spans="16:16">
      <c r="P170" s="74" t="e">
        <f ca="1"/>
        <v>#NAME?</v>
      </c>
    </row>
    <row r="171" spans="16:16">
      <c r="P171" s="74" t="e">
        <f ca="1"/>
        <v>#NAME?</v>
      </c>
    </row>
    <row r="172" spans="16:16">
      <c r="P172" s="74" t="e">
        <f ca="1"/>
        <v>#NAME?</v>
      </c>
    </row>
    <row r="173" spans="16:16">
      <c r="P173" s="74" t="e">
        <f ca="1"/>
        <v>#NAME?</v>
      </c>
    </row>
    <row r="174" spans="16:16">
      <c r="P174" s="74" t="e">
        <f ca="1"/>
        <v>#NAME?</v>
      </c>
    </row>
    <row r="175" spans="16:16">
      <c r="P175" s="74" t="e">
        <f ca="1"/>
        <v>#NAME?</v>
      </c>
    </row>
    <row r="176" spans="16:16">
      <c r="P176" s="74" t="e">
        <f ca="1"/>
        <v>#NAME?</v>
      </c>
    </row>
    <row r="177" spans="16:16">
      <c r="P177" s="74" t="e">
        <f ca="1"/>
        <v>#NAME?</v>
      </c>
    </row>
    <row r="178" spans="16:16">
      <c r="P178" s="74" t="e">
        <f ca="1"/>
        <v>#NAME?</v>
      </c>
    </row>
    <row r="179" spans="16:16">
      <c r="P179" s="74" t="e">
        <f ca="1"/>
        <v>#NAME?</v>
      </c>
    </row>
    <row r="180" spans="16:16">
      <c r="P180" s="74" t="e">
        <f ca="1"/>
        <v>#NAME?</v>
      </c>
    </row>
    <row r="181" spans="16:16">
      <c r="P181" s="74" t="e">
        <f ca="1"/>
        <v>#NAME?</v>
      </c>
    </row>
    <row r="182" spans="16:16">
      <c r="P182" s="74" t="e">
        <f ca="1"/>
        <v>#NAME?</v>
      </c>
    </row>
    <row r="183" spans="16:16">
      <c r="P183" s="74" t="e">
        <f ca="1"/>
        <v>#NAME?</v>
      </c>
    </row>
    <row r="184" spans="16:16">
      <c r="P184" s="74" t="e">
        <f ca="1"/>
        <v>#NAME?</v>
      </c>
    </row>
    <row r="185" spans="16:16">
      <c r="P185" s="74" t="e">
        <f ca="1"/>
        <v>#NAME?</v>
      </c>
    </row>
    <row r="186" spans="16:16">
      <c r="P186" s="74" t="e">
        <f ca="1"/>
        <v>#NAME?</v>
      </c>
    </row>
    <row r="187" spans="16:16">
      <c r="P187" s="74" t="e">
        <f ca="1"/>
        <v>#NAME?</v>
      </c>
    </row>
    <row r="188" spans="16:16">
      <c r="P188" s="74" t="e">
        <f ca="1"/>
        <v>#NAME?</v>
      </c>
    </row>
    <row r="189" spans="16:16">
      <c r="P189" s="74" t="e">
        <f ca="1"/>
        <v>#NAME?</v>
      </c>
    </row>
    <row r="190" spans="16:16">
      <c r="P190" s="74" t="e">
        <f ca="1"/>
        <v>#NAME?</v>
      </c>
    </row>
    <row r="191" spans="16:16">
      <c r="P191" s="74" t="e">
        <f ca="1"/>
        <v>#NAME?</v>
      </c>
    </row>
    <row r="192" spans="16:16">
      <c r="P192" s="74" t="e">
        <f ca="1"/>
        <v>#NAME?</v>
      </c>
    </row>
    <row r="193" spans="16:16">
      <c r="P193" s="74" t="e">
        <f ca="1"/>
        <v>#NAME?</v>
      </c>
    </row>
    <row r="194" spans="16:16">
      <c r="P194" s="74" t="e">
        <f ca="1"/>
        <v>#NAME?</v>
      </c>
    </row>
    <row r="195" spans="16:16">
      <c r="P195" s="74" t="e">
        <f ca="1"/>
        <v>#NAME?</v>
      </c>
    </row>
    <row r="196" spans="16:16">
      <c r="P196" s="74" t="e">
        <f ca="1"/>
        <v>#NAME?</v>
      </c>
    </row>
    <row r="197" spans="16:16">
      <c r="P197" s="74" t="e">
        <f ca="1"/>
        <v>#NAME?</v>
      </c>
    </row>
    <row r="198" spans="16:16">
      <c r="P198" s="74" t="e">
        <f ca="1"/>
        <v>#NAME?</v>
      </c>
    </row>
    <row r="199" spans="16:16">
      <c r="P199" s="74" t="e">
        <f ca="1"/>
        <v>#NAME?</v>
      </c>
    </row>
    <row r="200" spans="16:16">
      <c r="P200" s="74" t="e">
        <f ca="1"/>
        <v>#NAME?</v>
      </c>
    </row>
    <row r="201" spans="16:16">
      <c r="P201" s="74" t="e">
        <f ca="1"/>
        <v>#NAME?</v>
      </c>
    </row>
    <row r="202" spans="16:16">
      <c r="P202" s="74" t="e">
        <f ca="1"/>
        <v>#NAME?</v>
      </c>
    </row>
    <row r="203" spans="16:16">
      <c r="P203" s="74" t="e">
        <f ca="1"/>
        <v>#NAME?</v>
      </c>
    </row>
    <row r="204" spans="16:16">
      <c r="P204" s="74" t="e">
        <f ca="1"/>
        <v>#NAME?</v>
      </c>
    </row>
    <row r="205" spans="16:16">
      <c r="P205" s="74" t="e">
        <f ca="1"/>
        <v>#NAME?</v>
      </c>
    </row>
    <row r="206" spans="16:16">
      <c r="P206" s="74" t="e">
        <f ca="1"/>
        <v>#NAME?</v>
      </c>
    </row>
    <row r="207" spans="16:16">
      <c r="P207" s="74" t="e">
        <f ca="1"/>
        <v>#NAME?</v>
      </c>
    </row>
    <row r="208" spans="16:16">
      <c r="P208" s="74" t="e">
        <f ca="1"/>
        <v>#NAME?</v>
      </c>
    </row>
    <row r="209" spans="16:16">
      <c r="P209" s="74" t="e">
        <f ca="1"/>
        <v>#NAME?</v>
      </c>
    </row>
    <row r="210" spans="16:16">
      <c r="P210" s="74" t="e">
        <f ca="1"/>
        <v>#NAME?</v>
      </c>
    </row>
    <row r="211" spans="16:16">
      <c r="P211" s="74" t="e">
        <f ca="1"/>
        <v>#NAME?</v>
      </c>
    </row>
    <row r="212" spans="16:16">
      <c r="P212" s="74" t="e">
        <f ca="1"/>
        <v>#NAME?</v>
      </c>
    </row>
    <row r="213" spans="16:16">
      <c r="P213" s="74" t="e">
        <f ca="1"/>
        <v>#NAME?</v>
      </c>
    </row>
    <row r="214" spans="16:16">
      <c r="P214" s="74" t="e">
        <f ca="1"/>
        <v>#NAME?</v>
      </c>
    </row>
    <row r="215" spans="16:16">
      <c r="P215" s="74" t="e">
        <f ca="1"/>
        <v>#NAME?</v>
      </c>
    </row>
    <row r="216" spans="16:16">
      <c r="P216" s="74" t="e">
        <f ca="1"/>
        <v>#NAME?</v>
      </c>
    </row>
    <row r="217" spans="16:16">
      <c r="P217" s="74" t="e">
        <f ca="1"/>
        <v>#NAME?</v>
      </c>
    </row>
    <row r="218" spans="16:16">
      <c r="P218" s="74" t="e">
        <f ca="1"/>
        <v>#NAME?</v>
      </c>
    </row>
    <row r="219" spans="16:16">
      <c r="P219" s="74" t="e">
        <f ca="1"/>
        <v>#NAME?</v>
      </c>
    </row>
    <row r="220" spans="16:16">
      <c r="P220" s="74" t="e">
        <f ca="1"/>
        <v>#NAME?</v>
      </c>
    </row>
    <row r="221" spans="16:16">
      <c r="P221" s="74" t="e">
        <f ca="1"/>
        <v>#NAME?</v>
      </c>
    </row>
    <row r="222" spans="16:16">
      <c r="P222" s="74" t="e">
        <f ca="1"/>
        <v>#NAME?</v>
      </c>
    </row>
    <row r="223" spans="16:16">
      <c r="P223" s="74" t="e">
        <f ca="1"/>
        <v>#NAME?</v>
      </c>
    </row>
    <row r="224" spans="16:16">
      <c r="P224" s="74" t="e">
        <f ca="1"/>
        <v>#NAME?</v>
      </c>
    </row>
    <row r="225" spans="16:16">
      <c r="P225" s="74" t="e">
        <f ca="1"/>
        <v>#NAME?</v>
      </c>
    </row>
    <row r="226" spans="16:16">
      <c r="P226" s="74" t="e">
        <f ca="1"/>
        <v>#NAME?</v>
      </c>
    </row>
    <row r="227" spans="16:16">
      <c r="P227" s="74" t="e">
        <f ca="1"/>
        <v>#NAME?</v>
      </c>
    </row>
    <row r="228" spans="16:16">
      <c r="P228" s="74" t="e">
        <f ca="1"/>
        <v>#NAME?</v>
      </c>
    </row>
    <row r="229" spans="16:16">
      <c r="P229" s="74" t="e">
        <f ca="1"/>
        <v>#NAME?</v>
      </c>
    </row>
    <row r="230" spans="16:16">
      <c r="P230" s="74" t="e">
        <f ca="1"/>
        <v>#NAME?</v>
      </c>
    </row>
    <row r="231" spans="16:16">
      <c r="P231" s="74" t="e">
        <f ca="1"/>
        <v>#NAME?</v>
      </c>
    </row>
    <row r="232" spans="16:16">
      <c r="P232" s="74" t="e">
        <f ca="1"/>
        <v>#NAME?</v>
      </c>
    </row>
    <row r="233" spans="16:16">
      <c r="P233" s="74" t="e">
        <f ca="1"/>
        <v>#NAME?</v>
      </c>
    </row>
    <row r="234" spans="16:16">
      <c r="P234" s="74" t="e">
        <f ca="1"/>
        <v>#NAME?</v>
      </c>
    </row>
    <row r="235" spans="16:16">
      <c r="P235" s="74" t="e">
        <f ca="1"/>
        <v>#NAME?</v>
      </c>
    </row>
    <row r="236" spans="16:16">
      <c r="P236" s="74" t="e">
        <f ca="1"/>
        <v>#NAME?</v>
      </c>
    </row>
    <row r="237" spans="16:16">
      <c r="P237" s="74" t="e">
        <f ca="1"/>
        <v>#NAME?</v>
      </c>
    </row>
    <row r="238" spans="16:16">
      <c r="P238" s="74" t="e">
        <f ca="1"/>
        <v>#NAME?</v>
      </c>
    </row>
    <row r="239" spans="16:16">
      <c r="P239" s="74" t="e">
        <f ca="1"/>
        <v>#NAME?</v>
      </c>
    </row>
    <row r="240" spans="16:16">
      <c r="P240" s="74" t="e">
        <f ca="1"/>
        <v>#NAME?</v>
      </c>
    </row>
    <row r="241" spans="16:16">
      <c r="P241" s="74" t="e">
        <f ca="1"/>
        <v>#NAME?</v>
      </c>
    </row>
    <row r="242" spans="16:16">
      <c r="P242" s="74" t="e">
        <f ca="1"/>
        <v>#NAME?</v>
      </c>
    </row>
    <row r="243" spans="16:16">
      <c r="P243" s="74" t="e">
        <f ca="1"/>
        <v>#NAME?</v>
      </c>
    </row>
    <row r="244" spans="16:16">
      <c r="P244" s="74" t="e">
        <f ca="1"/>
        <v>#NAME?</v>
      </c>
    </row>
    <row r="245" spans="16:16">
      <c r="P245" s="74" t="e">
        <f ca="1"/>
        <v>#NAME?</v>
      </c>
    </row>
    <row r="246" spans="16:16">
      <c r="P246" s="74" t="e">
        <f ca="1"/>
        <v>#NAME?</v>
      </c>
    </row>
    <row r="247" spans="16:16">
      <c r="P247" s="74" t="e">
        <f ca="1"/>
        <v>#NAME?</v>
      </c>
    </row>
    <row r="248" spans="16:16">
      <c r="P248" s="74" t="e">
        <f ca="1"/>
        <v>#NAME?</v>
      </c>
    </row>
    <row r="249" spans="16:16">
      <c r="P249" s="74" t="e">
        <f ca="1"/>
        <v>#NAME?</v>
      </c>
    </row>
    <row r="250" spans="16:16">
      <c r="P250" s="74" t="e">
        <f ca="1"/>
        <v>#NAME?</v>
      </c>
    </row>
    <row r="251" spans="16:16">
      <c r="P251" s="74" t="e">
        <f ca="1"/>
        <v>#NAME?</v>
      </c>
    </row>
    <row r="252" spans="16:16">
      <c r="P252" s="74" t="e">
        <f ca="1"/>
        <v>#NAME?</v>
      </c>
    </row>
    <row r="253" spans="16:16">
      <c r="P253" s="74" t="e">
        <f ca="1"/>
        <v>#NAME?</v>
      </c>
    </row>
    <row r="254" spans="16:16">
      <c r="P254" s="74" t="e">
        <f ca="1"/>
        <v>#NAME?</v>
      </c>
    </row>
    <row r="255" spans="16:16">
      <c r="P255" s="74" t="e">
        <f ca="1"/>
        <v>#NAME?</v>
      </c>
    </row>
    <row r="256" spans="16:16">
      <c r="P256" s="74" t="e">
        <f ca="1"/>
        <v>#NAME?</v>
      </c>
    </row>
    <row r="257" spans="16:16">
      <c r="P257" s="74" t="e">
        <f ca="1"/>
        <v>#NAME?</v>
      </c>
    </row>
    <row r="258" spans="16:16">
      <c r="P258" s="74" t="e">
        <f ca="1"/>
        <v>#NAME?</v>
      </c>
    </row>
    <row r="259" spans="16:16">
      <c r="P259" s="74" t="e">
        <f ca="1"/>
        <v>#NAME?</v>
      </c>
    </row>
    <row r="260" spans="16:16">
      <c r="P260" s="74" t="e">
        <f ca="1"/>
        <v>#NAME?</v>
      </c>
    </row>
    <row r="261" spans="16:16">
      <c r="P261" s="74" t="e">
        <f ca="1"/>
        <v>#NAME?</v>
      </c>
    </row>
    <row r="262" spans="16:16">
      <c r="P262" s="74" t="e">
        <f ca="1"/>
        <v>#NAME?</v>
      </c>
    </row>
    <row r="263" spans="16:16">
      <c r="P263" s="74" t="e">
        <f ca="1"/>
        <v>#NAME?</v>
      </c>
    </row>
    <row r="264" spans="16:16">
      <c r="P264" s="74" t="e">
        <f ca="1"/>
        <v>#NAME?</v>
      </c>
    </row>
    <row r="265" spans="16:16">
      <c r="P265" s="74" t="e">
        <f ca="1"/>
        <v>#NAME?</v>
      </c>
    </row>
    <row r="266" spans="16:16">
      <c r="P266" s="74" t="e">
        <f ca="1"/>
        <v>#NAME?</v>
      </c>
    </row>
    <row r="267" spans="16:16">
      <c r="P267" s="74" t="e">
        <f ca="1"/>
        <v>#NAME?</v>
      </c>
    </row>
    <row r="268" spans="16:16">
      <c r="P268" s="74" t="e">
        <f ca="1"/>
        <v>#NAME?</v>
      </c>
    </row>
    <row r="269" spans="16:16">
      <c r="P269" s="74" t="e">
        <f ca="1"/>
        <v>#NAME?</v>
      </c>
    </row>
    <row r="270" spans="16:16">
      <c r="P270" s="74" t="e">
        <f ca="1"/>
        <v>#NAME?</v>
      </c>
    </row>
    <row r="271" spans="16:16">
      <c r="P271" s="74" t="e">
        <f ca="1"/>
        <v>#NAME?</v>
      </c>
    </row>
    <row r="272" spans="16:16">
      <c r="P272" s="74" t="e">
        <f ca="1"/>
        <v>#NAME?</v>
      </c>
    </row>
    <row r="273" spans="16:16">
      <c r="P273" s="74" t="e">
        <f ca="1"/>
        <v>#NAME?</v>
      </c>
    </row>
    <row r="274" spans="16:16">
      <c r="P274" s="74" t="e">
        <f ca="1"/>
        <v>#NAME?</v>
      </c>
    </row>
    <row r="275" spans="16:16">
      <c r="P275" s="74" t="e">
        <f ca="1"/>
        <v>#NAME?</v>
      </c>
    </row>
    <row r="276" spans="16:16">
      <c r="P276" s="74" t="e">
        <f ca="1"/>
        <v>#NAME?</v>
      </c>
    </row>
    <row r="277" spans="16:16">
      <c r="P277" s="74" t="e">
        <f ca="1"/>
        <v>#NAME?</v>
      </c>
    </row>
    <row r="278" spans="16:16">
      <c r="P278" s="74" t="e">
        <f ca="1"/>
        <v>#NAME?</v>
      </c>
    </row>
    <row r="279" spans="16:16">
      <c r="P279" s="74" t="e">
        <f ca="1"/>
        <v>#NAME?</v>
      </c>
    </row>
    <row r="280" spans="16:16">
      <c r="P280" s="74" t="e">
        <f ca="1"/>
        <v>#NAME?</v>
      </c>
    </row>
    <row r="281" spans="16:16">
      <c r="P281" s="74" t="e">
        <f ca="1"/>
        <v>#NAME?</v>
      </c>
    </row>
    <row r="282" spans="16:16">
      <c r="P282" s="74" t="e">
        <f ca="1"/>
        <v>#NAME?</v>
      </c>
    </row>
    <row r="283" spans="16:16">
      <c r="P283" s="74" t="e">
        <f ca="1"/>
        <v>#NAME?</v>
      </c>
    </row>
    <row r="284" spans="16:16">
      <c r="P284" s="74" t="e">
        <f ca="1"/>
        <v>#NAME?</v>
      </c>
    </row>
    <row r="285" spans="16:16">
      <c r="P285" s="74" t="e">
        <f ca="1"/>
        <v>#NAME?</v>
      </c>
    </row>
    <row r="286" spans="16:16">
      <c r="P286" s="74" t="e">
        <f ca="1"/>
        <v>#NAME?</v>
      </c>
    </row>
    <row r="287" spans="16:16">
      <c r="P287" s="74" t="e">
        <f ca="1"/>
        <v>#NAME?</v>
      </c>
    </row>
    <row r="288" spans="16:16">
      <c r="P288" s="74" t="e">
        <f ca="1"/>
        <v>#NAME?</v>
      </c>
    </row>
    <row r="289" spans="16:16">
      <c r="P289" s="74" t="e">
        <f ca="1"/>
        <v>#NAME?</v>
      </c>
    </row>
    <row r="290" spans="16:16">
      <c r="P290" s="74" t="e">
        <f ca="1"/>
        <v>#NAME?</v>
      </c>
    </row>
    <row r="291" spans="16:16">
      <c r="P291" s="74" t="e">
        <f ca="1"/>
        <v>#NAME?</v>
      </c>
    </row>
    <row r="292" spans="16:16">
      <c r="P292" s="74" t="e">
        <f ca="1"/>
        <v>#NAME?</v>
      </c>
    </row>
    <row r="293" spans="16:16">
      <c r="P293" s="74" t="e">
        <f ca="1"/>
        <v>#NAME?</v>
      </c>
    </row>
    <row r="294" spans="16:16">
      <c r="P294" s="74" t="e">
        <f ca="1"/>
        <v>#NAME?</v>
      </c>
    </row>
    <row r="295" spans="16:16">
      <c r="P295" s="74" t="e">
        <f ca="1"/>
        <v>#NAME?</v>
      </c>
    </row>
    <row r="296" spans="16:16">
      <c r="P296" s="74" t="e">
        <f ca="1"/>
        <v>#NAME?</v>
      </c>
    </row>
    <row r="297" spans="16:16">
      <c r="P297" s="74" t="e">
        <f ca="1"/>
        <v>#NAME?</v>
      </c>
    </row>
    <row r="298" spans="16:16">
      <c r="P298" s="74" t="e">
        <f ca="1"/>
        <v>#NAME?</v>
      </c>
    </row>
    <row r="299" spans="16:16">
      <c r="P299" s="74" t="e">
        <f ca="1"/>
        <v>#NAME?</v>
      </c>
    </row>
    <row r="300" spans="16:16">
      <c r="P300" s="74" t="e">
        <f ca="1"/>
        <v>#NAME?</v>
      </c>
    </row>
    <row r="301" spans="16:16">
      <c r="P301" s="74" t="e">
        <f ca="1"/>
        <v>#NAME?</v>
      </c>
    </row>
    <row r="302" spans="16:16">
      <c r="P302" s="74" t="e">
        <f ca="1"/>
        <v>#NAME?</v>
      </c>
    </row>
    <row r="303" spans="16:16">
      <c r="P303" s="74" t="e">
        <f ca="1"/>
        <v>#NAME?</v>
      </c>
    </row>
    <row r="304" spans="16:16">
      <c r="P304" s="74" t="e">
        <f ca="1"/>
        <v>#NAME?</v>
      </c>
    </row>
    <row r="305" spans="16:16">
      <c r="P305" s="74" t="e">
        <f ca="1"/>
        <v>#NAME?</v>
      </c>
    </row>
    <row r="306" spans="16:16">
      <c r="P306" s="74" t="e">
        <f ca="1"/>
        <v>#NAME?</v>
      </c>
    </row>
    <row r="307" spans="16:16">
      <c r="P307" s="74" t="e">
        <f ca="1"/>
        <v>#NAME?</v>
      </c>
    </row>
    <row r="308" spans="16:16">
      <c r="P308" s="74" t="e">
        <f ca="1"/>
        <v>#NAME?</v>
      </c>
    </row>
    <row r="309" spans="16:16">
      <c r="P309" s="74" t="e">
        <f ca="1"/>
        <v>#NAME?</v>
      </c>
    </row>
    <row r="310" spans="16:16">
      <c r="P310" s="74" t="e">
        <f ca="1"/>
        <v>#NAME?</v>
      </c>
    </row>
    <row r="311" spans="16:16">
      <c r="P311" s="74" t="e">
        <f ca="1"/>
        <v>#NAME?</v>
      </c>
    </row>
    <row r="312" spans="16:16">
      <c r="P312" s="74" t="e">
        <f ca="1"/>
        <v>#NAME?</v>
      </c>
    </row>
    <row r="313" spans="16:16">
      <c r="P313" s="74" t="e">
        <f ca="1"/>
        <v>#NAME?</v>
      </c>
    </row>
    <row r="314" spans="16:16">
      <c r="P314" s="74" t="e">
        <f ca="1"/>
        <v>#NAME?</v>
      </c>
    </row>
    <row r="315" spans="16:16">
      <c r="P315" s="74" t="e">
        <f ca="1"/>
        <v>#NAME?</v>
      </c>
    </row>
    <row r="316" spans="16:16">
      <c r="P316" s="74" t="e">
        <f ca="1"/>
        <v>#NAME?</v>
      </c>
    </row>
    <row r="317" spans="16:16">
      <c r="P317" s="74" t="e">
        <f ca="1"/>
        <v>#NAME?</v>
      </c>
    </row>
    <row r="318" spans="16:16">
      <c r="P318" s="74" t="e">
        <f ca="1"/>
        <v>#NAME?</v>
      </c>
    </row>
    <row r="319" spans="16:16">
      <c r="P319" s="74" t="e">
        <f ca="1"/>
        <v>#NAME?</v>
      </c>
    </row>
    <row r="320" spans="16:16">
      <c r="P320" s="74" t="e">
        <f ca="1"/>
        <v>#NAME?</v>
      </c>
    </row>
    <row r="321" spans="16:16">
      <c r="P321" s="74" t="e">
        <f ca="1"/>
        <v>#NAME?</v>
      </c>
    </row>
    <row r="322" spans="16:16">
      <c r="P322" s="74" t="e">
        <f ca="1"/>
        <v>#NAME?</v>
      </c>
    </row>
    <row r="323" spans="16:16">
      <c r="P323" s="74" t="e">
        <f ca="1"/>
        <v>#NAME?</v>
      </c>
    </row>
    <row r="324" spans="16:16">
      <c r="P324" s="74" t="e">
        <f ca="1"/>
        <v>#NAME?</v>
      </c>
    </row>
    <row r="325" spans="16:16">
      <c r="P325" s="74" t="e">
        <f ca="1"/>
        <v>#NAME?</v>
      </c>
    </row>
    <row r="326" spans="16:16">
      <c r="P326" s="74" t="e">
        <f ca="1"/>
        <v>#NAME?</v>
      </c>
    </row>
    <row r="327" spans="16:16">
      <c r="P327" s="74" t="e">
        <f ca="1"/>
        <v>#NAME?</v>
      </c>
    </row>
    <row r="328" spans="16:16">
      <c r="P328" s="74" t="e">
        <f ca="1"/>
        <v>#NAME?</v>
      </c>
    </row>
    <row r="329" spans="16:16">
      <c r="P329" s="74" t="e">
        <f ca="1"/>
        <v>#NAME?</v>
      </c>
    </row>
    <row r="330" spans="16:16">
      <c r="P330" s="74" t="e">
        <f ca="1"/>
        <v>#NAME?</v>
      </c>
    </row>
    <row r="331" spans="16:16">
      <c r="P331" s="74" t="e">
        <f ca="1"/>
        <v>#NAME?</v>
      </c>
    </row>
    <row r="332" spans="16:16">
      <c r="P332" s="74" t="e">
        <f ca="1"/>
        <v>#NAME?</v>
      </c>
    </row>
    <row r="333" spans="16:16">
      <c r="P333" s="74" t="e">
        <f ca="1"/>
        <v>#NAME?</v>
      </c>
    </row>
    <row r="334" spans="16:16">
      <c r="P334" s="74" t="e">
        <f ca="1"/>
        <v>#NAME?</v>
      </c>
    </row>
    <row r="335" spans="16:16">
      <c r="P335" s="74" t="e">
        <f ca="1"/>
        <v>#NAME?</v>
      </c>
    </row>
    <row r="336" spans="16:16">
      <c r="P336" s="74" t="e">
        <f ca="1"/>
        <v>#NAME?</v>
      </c>
    </row>
    <row r="337" spans="16:16">
      <c r="P337" s="74" t="e">
        <f ca="1"/>
        <v>#NAME?</v>
      </c>
    </row>
    <row r="338" spans="16:16">
      <c r="P338" s="74" t="e">
        <f ca="1"/>
        <v>#NAME?</v>
      </c>
    </row>
    <row r="339" spans="16:16">
      <c r="P339" s="74" t="e">
        <f ca="1"/>
        <v>#NAME?</v>
      </c>
    </row>
    <row r="340" spans="16:16">
      <c r="P340" s="74" t="e">
        <f ca="1"/>
        <v>#NAME?</v>
      </c>
    </row>
    <row r="341" spans="16:16">
      <c r="P341" s="74" t="e">
        <f ca="1"/>
        <v>#NAME?</v>
      </c>
    </row>
    <row r="342" spans="16:16">
      <c r="P342" s="74" t="e">
        <f ca="1"/>
        <v>#NAME?</v>
      </c>
    </row>
    <row r="343" spans="16:16">
      <c r="P343" s="74" t="e">
        <f ca="1"/>
        <v>#NAME?</v>
      </c>
    </row>
    <row r="344" spans="16:16">
      <c r="P344" s="74" t="e">
        <f ca="1"/>
        <v>#NAME?</v>
      </c>
    </row>
    <row r="345" spans="16:16">
      <c r="P345" s="74" t="e">
        <f ca="1"/>
        <v>#NAME?</v>
      </c>
    </row>
    <row r="346" spans="16:16">
      <c r="P346" s="74" t="e">
        <f ca="1"/>
        <v>#NAME?</v>
      </c>
    </row>
    <row r="347" spans="16:16">
      <c r="P347" s="74" t="e">
        <f ca="1"/>
        <v>#NAME?</v>
      </c>
    </row>
    <row r="348" spans="16:16">
      <c r="P348" s="74" t="e">
        <f ca="1"/>
        <v>#NAME?</v>
      </c>
    </row>
    <row r="349" spans="16:16">
      <c r="P349" s="74" t="e">
        <f ca="1"/>
        <v>#NAME?</v>
      </c>
    </row>
    <row r="350" spans="16:16">
      <c r="P350" s="74" t="e">
        <f ca="1"/>
        <v>#NAME?</v>
      </c>
    </row>
    <row r="351" spans="16:16">
      <c r="P351" s="74" t="e">
        <f ca="1"/>
        <v>#NAME?</v>
      </c>
    </row>
    <row r="352" spans="16:16">
      <c r="P352" s="74" t="e">
        <f ca="1"/>
        <v>#NAME?</v>
      </c>
    </row>
    <row r="353" spans="16:16">
      <c r="P353" s="74" t="e">
        <f ca="1"/>
        <v>#NAME?</v>
      </c>
    </row>
    <row r="354" spans="16:16">
      <c r="P354" s="74" t="e">
        <f ca="1"/>
        <v>#NAME?</v>
      </c>
    </row>
    <row r="355" spans="16:16">
      <c r="P355" s="74" t="e">
        <f ca="1"/>
        <v>#NAME?</v>
      </c>
    </row>
    <row r="356" spans="16:16">
      <c r="P356" s="74" t="e">
        <f ca="1"/>
        <v>#NAME?</v>
      </c>
    </row>
    <row r="357" spans="16:16">
      <c r="P357" s="74" t="e">
        <f ca="1"/>
        <v>#NAME?</v>
      </c>
    </row>
    <row r="358" spans="16:16">
      <c r="P358" s="74" t="e">
        <f ca="1"/>
        <v>#NAME?</v>
      </c>
    </row>
    <row r="359" spans="16:16">
      <c r="P359" s="74" t="e">
        <f ca="1"/>
        <v>#NAME?</v>
      </c>
    </row>
    <row r="360" spans="16:16">
      <c r="P360" s="74" t="e">
        <f ca="1"/>
        <v>#NAME?</v>
      </c>
    </row>
    <row r="361" spans="16:16">
      <c r="P361" s="74" t="e">
        <f ca="1"/>
        <v>#NAME?</v>
      </c>
    </row>
    <row r="362" spans="16:16">
      <c r="P362" s="74" t="e">
        <f ca="1"/>
        <v>#NAME?</v>
      </c>
    </row>
    <row r="363" spans="16:16">
      <c r="P363" s="74" t="e">
        <f ca="1"/>
        <v>#NAME?</v>
      </c>
    </row>
    <row r="364" spans="16:16">
      <c r="P364" s="74" t="e">
        <f ca="1"/>
        <v>#NAME?</v>
      </c>
    </row>
    <row r="365" spans="16:16">
      <c r="P365" s="74" t="e">
        <f ca="1"/>
        <v>#NAME?</v>
      </c>
    </row>
    <row r="366" spans="16:16">
      <c r="P366" s="74" t="e">
        <f ca="1"/>
        <v>#NAME?</v>
      </c>
    </row>
    <row r="367" spans="16:16">
      <c r="P367" s="74" t="e">
        <f ca="1"/>
        <v>#NAME?</v>
      </c>
    </row>
    <row r="368" spans="16:16">
      <c r="P368" s="74" t="e">
        <f ca="1"/>
        <v>#NAME?</v>
      </c>
    </row>
    <row r="369" spans="16:16">
      <c r="P369" s="74" t="e">
        <f ca="1"/>
        <v>#NAME?</v>
      </c>
    </row>
    <row r="370" spans="16:16">
      <c r="P370" s="74" t="e">
        <f ca="1"/>
        <v>#NAME?</v>
      </c>
    </row>
    <row r="371" spans="16:16">
      <c r="P371" s="74" t="e">
        <f ca="1"/>
        <v>#NAME?</v>
      </c>
    </row>
    <row r="372" spans="16:16">
      <c r="P372" s="74" t="e">
        <f ca="1"/>
        <v>#NAME?</v>
      </c>
    </row>
    <row r="373" spans="16:16">
      <c r="P373" s="74" t="e">
        <f ca="1"/>
        <v>#NAME?</v>
      </c>
    </row>
    <row r="374" spans="16:16">
      <c r="P374" s="74" t="e">
        <f ca="1"/>
        <v>#NAME?</v>
      </c>
    </row>
    <row r="375" spans="16:16">
      <c r="P375" s="74" t="e">
        <f ca="1"/>
        <v>#NAME?</v>
      </c>
    </row>
    <row r="376" spans="16:16">
      <c r="P376" s="74" t="e">
        <f ca="1"/>
        <v>#NAME?</v>
      </c>
    </row>
    <row r="377" spans="16:16">
      <c r="P377" s="74" t="e">
        <f ca="1"/>
        <v>#NAME?</v>
      </c>
    </row>
    <row r="378" spans="16:16">
      <c r="P378" s="74" t="e">
        <f ca="1"/>
        <v>#NAME?</v>
      </c>
    </row>
    <row r="379" spans="16:16">
      <c r="P379" s="74" t="e">
        <f ca="1"/>
        <v>#NAME?</v>
      </c>
    </row>
    <row r="380" spans="16:16">
      <c r="P380" s="74" t="e">
        <f ca="1"/>
        <v>#NAME?</v>
      </c>
    </row>
    <row r="381" spans="16:16">
      <c r="P381" s="74" t="e">
        <f ca="1"/>
        <v>#NAME?</v>
      </c>
    </row>
    <row r="382" spans="16:16">
      <c r="P382" s="74" t="e">
        <f ca="1"/>
        <v>#NAME?</v>
      </c>
    </row>
    <row r="383" spans="16:16">
      <c r="P383" s="74" t="e">
        <f ca="1"/>
        <v>#NAME?</v>
      </c>
    </row>
    <row r="384" spans="16:16">
      <c r="P384" s="74" t="e">
        <f ca="1"/>
        <v>#NAME?</v>
      </c>
    </row>
    <row r="385" spans="16:16">
      <c r="P385" s="74" t="e">
        <f ca="1"/>
        <v>#NAME?</v>
      </c>
    </row>
    <row r="386" spans="16:16">
      <c r="P386" s="74" t="e">
        <f ca="1"/>
        <v>#NAME?</v>
      </c>
    </row>
    <row r="387" spans="16:16">
      <c r="P387" s="74" t="e">
        <f ca="1"/>
        <v>#NAME?</v>
      </c>
    </row>
    <row r="388" spans="16:16">
      <c r="P388" s="74" t="e">
        <f ca="1"/>
        <v>#NAME?</v>
      </c>
    </row>
    <row r="389" spans="16:16">
      <c r="P389" s="74" t="e">
        <f ca="1"/>
        <v>#NAME?</v>
      </c>
    </row>
    <row r="390" spans="16:16">
      <c r="P390" s="74" t="e">
        <f ca="1"/>
        <v>#NAME?</v>
      </c>
    </row>
    <row r="391" spans="16:16">
      <c r="P391" s="74" t="e">
        <f ca="1"/>
        <v>#NAME?</v>
      </c>
    </row>
    <row r="392" spans="16:16">
      <c r="P392" s="74" t="e">
        <f ca="1"/>
        <v>#NAME?</v>
      </c>
    </row>
    <row r="393" spans="16:16">
      <c r="P393" s="74" t="e">
        <f ca="1"/>
        <v>#NAME?</v>
      </c>
    </row>
    <row r="394" spans="16:16">
      <c r="P394" s="74" t="e">
        <f ca="1"/>
        <v>#NAME?</v>
      </c>
    </row>
    <row r="395" spans="16:16">
      <c r="P395" s="74" t="e">
        <f ca="1"/>
        <v>#NAME?</v>
      </c>
    </row>
    <row r="396" spans="16:16">
      <c r="P396" s="74" t="e">
        <f ca="1"/>
        <v>#NAME?</v>
      </c>
    </row>
    <row r="397" spans="16:16">
      <c r="P397" s="74" t="e">
        <f ca="1"/>
        <v>#NAME?</v>
      </c>
    </row>
    <row r="398" spans="16:16">
      <c r="P398" s="74" t="e">
        <f ca="1"/>
        <v>#NAME?</v>
      </c>
    </row>
    <row r="399" spans="16:16">
      <c r="P399" s="74" t="e">
        <f ca="1"/>
        <v>#NAME?</v>
      </c>
    </row>
    <row r="400" spans="16:16">
      <c r="P400" s="74" t="e">
        <f ca="1"/>
        <v>#NAME?</v>
      </c>
    </row>
    <row r="401" spans="16:16">
      <c r="P401" s="74" t="e">
        <f ca="1"/>
        <v>#NAME?</v>
      </c>
    </row>
    <row r="402" spans="16:16">
      <c r="P402" s="74" t="e">
        <f ca="1"/>
        <v>#NAME?</v>
      </c>
    </row>
    <row r="403" spans="16:16">
      <c r="P403" s="74" t="e">
        <f ca="1"/>
        <v>#NAME?</v>
      </c>
    </row>
    <row r="404" spans="16:16">
      <c r="P404" s="74" t="e">
        <f ca="1"/>
        <v>#NAME?</v>
      </c>
    </row>
    <row r="405" spans="16:16">
      <c r="P405" s="74" t="e">
        <f ca="1"/>
        <v>#NAME?</v>
      </c>
    </row>
    <row r="406" spans="16:16">
      <c r="P406" s="74" t="e">
        <f ca="1"/>
        <v>#NAME?</v>
      </c>
    </row>
    <row r="407" spans="16:16">
      <c r="P407" s="74" t="e">
        <f ca="1"/>
        <v>#NAME?</v>
      </c>
    </row>
    <row r="408" spans="16:16">
      <c r="P408" s="74" t="e">
        <f ca="1"/>
        <v>#NAME?</v>
      </c>
    </row>
    <row r="409" spans="16:16">
      <c r="P409" s="74" t="e">
        <f ca="1"/>
        <v>#NAME?</v>
      </c>
    </row>
    <row r="410" spans="16:16">
      <c r="P410" s="74" t="e">
        <f ca="1"/>
        <v>#NAME?</v>
      </c>
    </row>
    <row r="411" spans="16:16">
      <c r="P411" s="74" t="e">
        <f ca="1"/>
        <v>#NAME?</v>
      </c>
    </row>
    <row r="412" spans="16:16">
      <c r="P412" s="74" t="e">
        <f ca="1"/>
        <v>#NAME?</v>
      </c>
    </row>
    <row r="413" spans="16:16">
      <c r="P413" s="74" t="e">
        <f ca="1"/>
        <v>#NAME?</v>
      </c>
    </row>
    <row r="414" spans="16:16">
      <c r="P414" s="74" t="e">
        <f ca="1"/>
        <v>#NAME?</v>
      </c>
    </row>
    <row r="415" spans="16:16">
      <c r="P415" s="74" t="e">
        <f ca="1"/>
        <v>#NAME?</v>
      </c>
    </row>
    <row r="416" spans="16:16">
      <c r="P416" s="74" t="e">
        <f ca="1"/>
        <v>#NAME?</v>
      </c>
    </row>
    <row r="417" spans="16:16">
      <c r="P417" s="74" t="e">
        <f ca="1"/>
        <v>#NAME?</v>
      </c>
    </row>
    <row r="418" spans="16:16">
      <c r="P418" s="74" t="e">
        <f ca="1"/>
        <v>#NAME?</v>
      </c>
    </row>
    <row r="419" spans="16:16">
      <c r="P419" s="74" t="e">
        <f ca="1"/>
        <v>#NAME?</v>
      </c>
    </row>
    <row r="420" spans="16:16">
      <c r="P420" s="74" t="e">
        <f ca="1"/>
        <v>#NAME?</v>
      </c>
    </row>
    <row r="421" spans="16:16">
      <c r="P421" s="74" t="e">
        <f ca="1"/>
        <v>#NAME?</v>
      </c>
    </row>
    <row r="422" spans="16:16">
      <c r="P422" s="74" t="e">
        <f ca="1"/>
        <v>#NAME?</v>
      </c>
    </row>
    <row r="423" spans="16:16">
      <c r="P423" s="74" t="e">
        <f ca="1"/>
        <v>#NAME?</v>
      </c>
    </row>
    <row r="424" spans="16:16">
      <c r="P424" s="74" t="e">
        <f ca="1"/>
        <v>#NAME?</v>
      </c>
    </row>
    <row r="425" spans="16:16">
      <c r="P425" s="74" t="e">
        <f ca="1"/>
        <v>#NAME?</v>
      </c>
    </row>
    <row r="426" spans="16:16">
      <c r="P426" s="74" t="e">
        <f ca="1"/>
        <v>#NAME?</v>
      </c>
    </row>
    <row r="427" spans="16:16">
      <c r="P427" s="74" t="e">
        <f ca="1"/>
        <v>#NAME?</v>
      </c>
    </row>
    <row r="428" spans="16:16">
      <c r="P428" s="74" t="e">
        <f ca="1"/>
        <v>#NAME?</v>
      </c>
    </row>
    <row r="429" spans="16:16">
      <c r="P429" s="74" t="e">
        <f ca="1"/>
        <v>#NAME?</v>
      </c>
    </row>
    <row r="430" spans="16:16">
      <c r="P430" s="74" t="e">
        <f ca="1"/>
        <v>#NAME?</v>
      </c>
    </row>
    <row r="431" spans="16:16">
      <c r="P431" s="74" t="e">
        <f ca="1"/>
        <v>#NAME?</v>
      </c>
    </row>
    <row r="432" spans="16:16">
      <c r="P432" s="74" t="e">
        <f ca="1"/>
        <v>#NAME?</v>
      </c>
    </row>
    <row r="433" spans="16:16">
      <c r="P433" s="74" t="e">
        <f ca="1"/>
        <v>#NAME?</v>
      </c>
    </row>
    <row r="434" spans="16:16">
      <c r="P434" s="74" t="e">
        <f ca="1"/>
        <v>#NAME?</v>
      </c>
    </row>
    <row r="435" spans="16:16">
      <c r="P435" s="74" t="e">
        <f ca="1"/>
        <v>#NAME?</v>
      </c>
    </row>
    <row r="436" spans="16:16">
      <c r="P436" s="74" t="e">
        <f ca="1"/>
        <v>#NAME?</v>
      </c>
    </row>
    <row r="437" spans="16:16">
      <c r="P437" s="74" t="e">
        <f ca="1"/>
        <v>#NAME?</v>
      </c>
    </row>
    <row r="438" spans="16:16">
      <c r="P438" s="74" t="e">
        <f ca="1"/>
        <v>#NAME?</v>
      </c>
    </row>
    <row r="439" spans="16:16">
      <c r="P439" s="74" t="e">
        <f ca="1"/>
        <v>#NAME?</v>
      </c>
    </row>
    <row r="440" spans="16:16">
      <c r="P440" s="74" t="e">
        <f ca="1"/>
        <v>#NAME?</v>
      </c>
    </row>
    <row r="441" spans="16:16">
      <c r="P441" s="74" t="e">
        <f ca="1"/>
        <v>#NAME?</v>
      </c>
    </row>
    <row r="442" spans="16:16">
      <c r="P442" s="74" t="e">
        <f ca="1"/>
        <v>#NAME?</v>
      </c>
    </row>
    <row r="443" spans="16:16">
      <c r="P443" s="74" t="e">
        <f ca="1"/>
        <v>#NAME?</v>
      </c>
    </row>
    <row r="444" spans="16:16">
      <c r="P444" s="74" t="e">
        <f ca="1"/>
        <v>#NAME?</v>
      </c>
    </row>
    <row r="445" spans="16:16">
      <c r="P445" s="74" t="e">
        <f ca="1"/>
        <v>#NAME?</v>
      </c>
    </row>
    <row r="446" spans="16:16">
      <c r="P446" s="74" t="e">
        <f ca="1"/>
        <v>#NAME?</v>
      </c>
    </row>
    <row r="447" spans="16:16">
      <c r="P447" s="74" t="e">
        <f ca="1"/>
        <v>#NAME?</v>
      </c>
    </row>
    <row r="448" spans="16:16">
      <c r="P448" s="74" t="e">
        <f ca="1"/>
        <v>#NAME?</v>
      </c>
    </row>
    <row r="449" spans="16:16">
      <c r="P449" s="74" t="e">
        <f ca="1"/>
        <v>#NAME?</v>
      </c>
    </row>
    <row r="450" spans="16:16">
      <c r="P450" s="74" t="e">
        <f ca="1"/>
        <v>#NAME?</v>
      </c>
    </row>
    <row r="451" spans="16:16">
      <c r="P451" s="74" t="e">
        <f ca="1"/>
        <v>#NAME?</v>
      </c>
    </row>
    <row r="452" spans="16:16">
      <c r="P452" s="74" t="e">
        <f ca="1"/>
        <v>#NAME?</v>
      </c>
    </row>
    <row r="453" spans="16:16">
      <c r="P453" s="74" t="e">
        <f ca="1"/>
        <v>#NAME?</v>
      </c>
    </row>
    <row r="454" spans="16:16">
      <c r="P454" s="74" t="e">
        <f ca="1"/>
        <v>#NAME?</v>
      </c>
    </row>
    <row r="455" spans="16:16">
      <c r="P455" s="74" t="e">
        <f ca="1"/>
        <v>#NAME?</v>
      </c>
    </row>
    <row r="456" spans="16:16">
      <c r="P456" s="74" t="e">
        <f ca="1"/>
        <v>#NAME?</v>
      </c>
    </row>
    <row r="457" spans="16:16">
      <c r="P457" s="74" t="e">
        <f ca="1"/>
        <v>#NAME?</v>
      </c>
    </row>
    <row r="458" spans="16:16">
      <c r="P458" s="74" t="e">
        <f ca="1"/>
        <v>#NAME?</v>
      </c>
    </row>
    <row r="459" spans="16:16">
      <c r="P459" s="74" t="e">
        <f ca="1"/>
        <v>#NAME?</v>
      </c>
    </row>
    <row r="460" spans="16:16">
      <c r="P460" s="74" t="e">
        <f ca="1"/>
        <v>#NAME?</v>
      </c>
    </row>
    <row r="461" spans="16:16">
      <c r="P461" s="74" t="e">
        <f ca="1"/>
        <v>#NAME?</v>
      </c>
    </row>
    <row r="462" spans="16:16">
      <c r="P462" s="74" t="e">
        <f ca="1"/>
        <v>#NAME?</v>
      </c>
    </row>
    <row r="463" spans="16:16">
      <c r="P463" s="74" t="e">
        <f ca="1"/>
        <v>#NAME?</v>
      </c>
    </row>
    <row r="464" spans="16:16">
      <c r="P464" s="74" t="e">
        <f ca="1"/>
        <v>#NAME?</v>
      </c>
    </row>
    <row r="465" spans="16:16">
      <c r="P465" s="74" t="e">
        <f ca="1"/>
        <v>#NAME?</v>
      </c>
    </row>
    <row r="466" spans="16:16">
      <c r="P466" s="74" t="e">
        <f ca="1"/>
        <v>#NAME?</v>
      </c>
    </row>
    <row r="467" spans="16:16">
      <c r="P467" s="74" t="e">
        <f ca="1"/>
        <v>#NAME?</v>
      </c>
    </row>
    <row r="468" spans="16:16">
      <c r="P468" s="74" t="e">
        <f ca="1"/>
        <v>#NAME?</v>
      </c>
    </row>
    <row r="469" spans="16:16">
      <c r="P469" s="74" t="e">
        <f ca="1"/>
        <v>#NAME?</v>
      </c>
    </row>
    <row r="470" spans="16:16">
      <c r="P470" s="74" t="e">
        <f ca="1"/>
        <v>#NAME?</v>
      </c>
    </row>
    <row r="471" spans="16:16">
      <c r="P471" s="74" t="e">
        <f ca="1"/>
        <v>#NAME?</v>
      </c>
    </row>
    <row r="472" spans="16:16">
      <c r="P472" s="74" t="e">
        <f ca="1"/>
        <v>#NAME?</v>
      </c>
    </row>
    <row r="473" spans="16:16">
      <c r="P473" s="74" t="e">
        <f ca="1"/>
        <v>#NAME?</v>
      </c>
    </row>
    <row r="474" spans="16:16">
      <c r="P474" s="74" t="e">
        <f ca="1"/>
        <v>#NAME?</v>
      </c>
    </row>
    <row r="475" spans="16:16">
      <c r="P475" s="74" t="e">
        <f ca="1"/>
        <v>#NAME?</v>
      </c>
    </row>
    <row r="476" spans="16:16">
      <c r="P476" s="74" t="e">
        <f ca="1"/>
        <v>#NAME?</v>
      </c>
    </row>
    <row r="477" spans="16:16">
      <c r="P477" s="74" t="e">
        <f ca="1"/>
        <v>#NAME?</v>
      </c>
    </row>
    <row r="478" spans="16:16">
      <c r="P478" s="74" t="e">
        <f ca="1"/>
        <v>#NAME?</v>
      </c>
    </row>
    <row r="479" spans="16:16">
      <c r="P479" s="74" t="e">
        <f ca="1"/>
        <v>#NAME?</v>
      </c>
    </row>
    <row r="480" spans="16:16">
      <c r="P480" s="74" t="e">
        <f ca="1"/>
        <v>#NAME?</v>
      </c>
    </row>
    <row r="481" spans="16:16">
      <c r="P481" s="74" t="e">
        <f ca="1"/>
        <v>#NAME?</v>
      </c>
    </row>
    <row r="482" spans="16:16">
      <c r="P482" s="74" t="e">
        <f ca="1"/>
        <v>#NAME?</v>
      </c>
    </row>
    <row r="483" spans="16:16">
      <c r="P483" s="74" t="e">
        <f ca="1"/>
        <v>#NAME?</v>
      </c>
    </row>
    <row r="484" spans="16:16">
      <c r="P484" s="74" t="e">
        <f ca="1"/>
        <v>#NAME?</v>
      </c>
    </row>
    <row r="485" spans="16:16">
      <c r="P485" s="74" t="e">
        <f ca="1"/>
        <v>#NAME?</v>
      </c>
    </row>
  </sheetData>
  <mergeCells count="39">
    <mergeCell ref="B56:F56"/>
    <mergeCell ref="B57:F57"/>
    <mergeCell ref="B59:G59"/>
    <mergeCell ref="B43:H43"/>
    <mergeCell ref="B49:G49"/>
    <mergeCell ref="B51:G51"/>
    <mergeCell ref="B53:F53"/>
    <mergeCell ref="B55:F55"/>
    <mergeCell ref="C30:D30"/>
    <mergeCell ref="C31:D31"/>
    <mergeCell ref="B32:G32"/>
    <mergeCell ref="B34:H34"/>
    <mergeCell ref="B41:G41"/>
    <mergeCell ref="C25:D25"/>
    <mergeCell ref="C26:D26"/>
    <mergeCell ref="C27:D27"/>
    <mergeCell ref="C28:D28"/>
    <mergeCell ref="C29:D29"/>
    <mergeCell ref="B19:G19"/>
    <mergeCell ref="B21:H21"/>
    <mergeCell ref="C22:D22"/>
    <mergeCell ref="C23:D23"/>
    <mergeCell ref="C24:D24"/>
    <mergeCell ref="C14:D14"/>
    <mergeCell ref="C15:D15"/>
    <mergeCell ref="C16:D16"/>
    <mergeCell ref="C17:D17"/>
    <mergeCell ref="C18:D18"/>
    <mergeCell ref="B9:H9"/>
    <mergeCell ref="C10:D10"/>
    <mergeCell ref="C11:D11"/>
    <mergeCell ref="C12:D12"/>
    <mergeCell ref="C13:D13"/>
    <mergeCell ref="B2:H2"/>
    <mergeCell ref="B3:H3"/>
    <mergeCell ref="B5:C5"/>
    <mergeCell ref="D5:G5"/>
    <mergeCell ref="B6:C6"/>
    <mergeCell ref="D6:G6"/>
  </mergeCells>
  <dataValidations count="3">
    <dataValidation type="list" allowBlank="1" showInputMessage="1" sqref="J9:N9" xr:uid="{00000000-0002-0000-2E00-000000000000}">
      <formula1>_xlfn.ANCHORARRAY($O$9)</formula1>
    </dataValidation>
    <dataValidation type="list" allowBlank="1" showInputMessage="1" sqref="J25:N25" xr:uid="{00000000-0002-0000-2E00-000001000000}">
      <formula1>_xlfn.ANCHORARRAY($P$24)</formula1>
    </dataValidation>
    <dataValidation type="list" allowBlank="1" showInputMessage="1" sqref="J39:N39" xr:uid="{00000000-0002-0000-2E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/>
  <headerFooter alignWithMargins="0">
    <oddFooter>&amp;L___________________________________
ING. VICTOR DANIEL MARTINEZ VIDES 
INGENIERO CIVIL - ESP. PAVIMENTO Y GEOTECNIA VIAL 
M.P.021037-0526015ATL
&amp;R
&amp;P  de &amp;N</oddFooter>
  </headerFooter>
  <ignoredErrors>
    <ignoredError sqref="E46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E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Hoja57">
    <tabColor theme="6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2</v>
      </c>
      <c r="C5" s="473"/>
      <c r="D5" s="474" t="str">
        <f>VLOOKUP(K5,'PRESUPUESTO '!B12:K26,2)</f>
        <v>EXPLANACIONES</v>
      </c>
      <c r="E5" s="474"/>
      <c r="F5" s="474"/>
      <c r="G5" s="474"/>
      <c r="H5" s="80" t="s">
        <v>1555</v>
      </c>
      <c r="J5" s="81" t="s">
        <v>1587</v>
      </c>
      <c r="K5" s="81">
        <f>'PRESUPUESTO '!B17</f>
        <v>2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2 ITEM- 2.4'!J9,"")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2 ITEM- 2.4'!J25,"")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2 ITEM- 2.4'!J27,"")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2 ITEM- 2.4'!J39,"")</f>
        <v>#NAME?</v>
      </c>
      <c r="K40" s="74" t="e" cm="1">
        <f t="array" aca="1" ref="K40:K41" ca="1">_xlfn._xlws.FILTER('TRANSPORTE 2026'!D6:D42,'TRANSPORTE 2026'!C6:C42='APU CAP 2 ITEM- 2.4'!J39,"")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2 ITEM- 2.4'!J47,"")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2F00-000000000000}">
      <formula1>_xlfn.ANCHORARRAY($O$9)</formula1>
    </dataValidation>
    <dataValidation type="list" allowBlank="1" showInputMessage="1" sqref="J25:N25" xr:uid="{00000000-0002-0000-2F00-000001000000}">
      <formula1>_xlfn.ANCHORARRAY($P$24)</formula1>
    </dataValidation>
    <dataValidation type="list" allowBlank="1" showInputMessage="1" sqref="J39:N39" xr:uid="{00000000-0002-0000-2F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2F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Hoja58">
    <tabColor theme="6" tint="0.79995117038483843"/>
    <pageSetUpPr fitToPage="1"/>
  </sheetPr>
  <dimension ref="A1:Q51"/>
  <sheetViews>
    <sheetView view="pageBreakPreview" topLeftCell="A2" zoomScaleNormal="90" workbookViewId="0">
      <selection activeCell="E16" sqref="E16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2</v>
      </c>
      <c r="C5" s="473"/>
      <c r="D5" s="474" t="str">
        <f>VLOOKUP(K5,'PRESUPUESTO '!B12:K26,2)</f>
        <v>EXPLANACIONES</v>
      </c>
      <c r="E5" s="474"/>
      <c r="F5" s="474"/>
      <c r="G5" s="474"/>
      <c r="H5" s="80" t="s">
        <v>1555</v>
      </c>
      <c r="J5" s="81" t="s">
        <v>1587</v>
      </c>
      <c r="K5" s="81">
        <f>'PRESUPUESTO '!B17</f>
        <v>2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2 ITEM- 2.5'!J9,"")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2 ITEM- 2.5'!J25,"")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2 ITEM- 2.5'!J27,"")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2 ITEM- 2.5'!J39,"")</f>
        <v>#NAME?</v>
      </c>
      <c r="K40" s="74" t="e" cm="1">
        <f t="array" aca="1" ref="K40:K41" ca="1">_xlfn._xlws.FILTER('TRANSPORTE 2026'!D6:D42,'TRANSPORTE 2026'!C6:C42='APU CAP 2 ITEM- 2.5'!J39,"")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2 ITEM- 2.5'!J47,"")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000-000000000000}">
      <formula1>_xlfn.ANCHORARRAY($O$9)</formula1>
    </dataValidation>
    <dataValidation type="list" allowBlank="1" showInputMessage="1" sqref="J25:N25" xr:uid="{00000000-0002-0000-3000-000001000000}">
      <formula1>_xlfn.ANCHORARRAY($P$24)</formula1>
    </dataValidation>
    <dataValidation type="list" allowBlank="1" showInputMessage="1" sqref="J39:N39" xr:uid="{00000000-0002-0000-30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0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Hoja59">
    <tabColor theme="6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2</v>
      </c>
      <c r="C5" s="473"/>
      <c r="D5" s="474" t="str">
        <f>VLOOKUP(K5,'PRESUPUESTO '!B12:K26,2)</f>
        <v>EXPLANACIONES</v>
      </c>
      <c r="E5" s="474"/>
      <c r="F5" s="474"/>
      <c r="G5" s="474"/>
      <c r="H5" s="80" t="s">
        <v>1555</v>
      </c>
      <c r="J5" s="81" t="s">
        <v>1587</v>
      </c>
      <c r="K5" s="81">
        <f>'PRESUPUESTO '!B17</f>
        <v>2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2 ITEM- 2.6'!J9,"")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2 ITEM- 2.6'!J25,"")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2 ITEM- 2.6'!J27,"")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2 ITEM- 2.6'!J39,"")</f>
        <v>#NAME?</v>
      </c>
      <c r="K40" s="74" t="e" cm="1">
        <f t="array" aca="1" ref="K40:K41" ca="1">_xlfn._xlws.FILTER('TRANSPORTE 2026'!D6:D42,'TRANSPORTE 2026'!C6:C42='APU CAP 2 ITEM- 2.6'!J39,"")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2 ITEM- 2.6'!J47,"")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100-000000000000}">
      <formula1>_xlfn.ANCHORARRAY($O$9)</formula1>
    </dataValidation>
    <dataValidation type="list" allowBlank="1" showInputMessage="1" sqref="J25:N25" xr:uid="{00000000-0002-0000-3100-000001000000}">
      <formula1>_xlfn.ANCHORARRAY($P$24)</formula1>
    </dataValidation>
    <dataValidation type="list" allowBlank="1" showInputMessage="1" sqref="J39:N39" xr:uid="{00000000-0002-0000-31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1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Hoja61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3</v>
      </c>
      <c r="C5" s="473"/>
      <c r="D5" s="474" t="str">
        <f>VLOOKUP(K5,'PRESUPUESTO '!B12:K26,2)</f>
        <v>SUBBASE,BASE Y AFIRMADOS</v>
      </c>
      <c r="E5" s="474"/>
      <c r="F5" s="474"/>
      <c r="G5" s="474"/>
      <c r="H5" s="80" t="s">
        <v>1555</v>
      </c>
      <c r="J5" s="81" t="s">
        <v>1587</v>
      </c>
      <c r="K5" s="81">
        <f>'PRESUPUESTO '!B23</f>
        <v>3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3 ITEM- 3.2'!J9,"")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3 ITEM- 3.2'!J25,"")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3 ITEM- 3.2'!J27,"")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3 ITEM- 3.2'!J39,"")</f>
        <v>#NAME?</v>
      </c>
      <c r="K40" s="74" t="e" cm="1">
        <f t="array" aca="1" ref="K40:K41" ca="1">_xlfn._xlws.FILTER('TRANSPORTE 2026'!D6:D42,'TRANSPORTE 2026'!C6:C42='APU CAP 3 ITEM- 3.2'!J39,"")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3 ITEM- 3.2'!J47,"")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200-000000000000}">
      <formula1>_xlfn.ANCHORARRAY($O$9)</formula1>
    </dataValidation>
    <dataValidation type="list" allowBlank="1" showInputMessage="1" sqref="J25:N25" xr:uid="{00000000-0002-0000-3200-000001000000}">
      <formula1>_xlfn.ANCHORARRAY($P$24)</formula1>
    </dataValidation>
    <dataValidation type="list" allowBlank="1" showInputMessage="1" sqref="J39:N39" xr:uid="{00000000-0002-0000-32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2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Hoja62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3</v>
      </c>
      <c r="C5" s="473"/>
      <c r="D5" s="474" t="str">
        <f>VLOOKUP(K5,'PRESUPUESTO '!B12:K26,2)</f>
        <v>SUBBASE,BASE Y AFIRMADOS</v>
      </c>
      <c r="E5" s="474"/>
      <c r="F5" s="474"/>
      <c r="G5" s="474"/>
      <c r="H5" s="80" t="s">
        <v>1555</v>
      </c>
      <c r="J5" s="81" t="s">
        <v>1587</v>
      </c>
      <c r="K5" s="81">
        <f>'PRESUPUESTO '!B23</f>
        <v>3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3 ITEM- 3.3'!J9,"")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3 ITEM- 3.3'!J25,"")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3 ITEM- 3.3'!J27,"")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3 ITEM- 3.3'!J39,"")</f>
        <v>#NAME?</v>
      </c>
      <c r="K40" s="74" t="e" cm="1">
        <f t="array" aca="1" ref="K40:K41" ca="1">_xlfn._xlws.FILTER('TRANSPORTE 2026'!D6:D42,'TRANSPORTE 2026'!C6:C42='APU CAP 3 ITEM- 3.3'!J39,"")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3 ITEM- 3.3'!J47,"")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300-000000000000}">
      <formula1>_xlfn.ANCHORARRAY($O$9)</formula1>
    </dataValidation>
    <dataValidation type="list" allowBlank="1" showInputMessage="1" sqref="J25:N25" xr:uid="{00000000-0002-0000-3300-000001000000}">
      <formula1>_xlfn.ANCHORARRAY($P$24)</formula1>
    </dataValidation>
    <dataValidation type="list" allowBlank="1" showInputMessage="1" sqref="J39:N39" xr:uid="{00000000-0002-0000-33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3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Hoja63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3</v>
      </c>
      <c r="C5" s="473"/>
      <c r="D5" s="474" t="str">
        <f>VLOOKUP(K5,'PRESUPUESTO '!B12:K26,2)</f>
        <v>SUBBASE,BASE Y AFIRMADOS</v>
      </c>
      <c r="E5" s="474"/>
      <c r="F5" s="474"/>
      <c r="G5" s="474"/>
      <c r="H5" s="80" t="s">
        <v>1555</v>
      </c>
      <c r="J5" s="81" t="s">
        <v>1587</v>
      </c>
      <c r="K5" s="81">
        <f>'PRESUPUESTO '!B23</f>
        <v>3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3 ITEM- 3.4'!J9,"")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3 ITEM- 3.4'!J25,"")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3 ITEM- 3.4'!J27,"")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3 ITEM- 3.4'!J39,"")</f>
        <v>#NAME?</v>
      </c>
      <c r="K40" s="74" t="e" cm="1">
        <f t="array" aca="1" ref="K40:K41" ca="1">_xlfn._xlws.FILTER('TRANSPORTE 2026'!D6:D42,'TRANSPORTE 2026'!C6:C42='APU CAP 3 ITEM- 3.4'!J39,"")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3 ITEM- 3.4'!J47,"")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400-000000000000}">
      <formula1>_xlfn.ANCHORARRAY($O$9)</formula1>
    </dataValidation>
    <dataValidation type="list" allowBlank="1" showInputMessage="1" sqref="J25:N25" xr:uid="{00000000-0002-0000-3400-000001000000}">
      <formula1>_xlfn.ANCHORARRAY($P$24)</formula1>
    </dataValidation>
    <dataValidation type="list" allowBlank="1" showInputMessage="1" sqref="J39:N39" xr:uid="{00000000-0002-0000-34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4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Hoja64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3</v>
      </c>
      <c r="C5" s="473"/>
      <c r="D5" s="474" t="str">
        <f>VLOOKUP(K5,'PRESUPUESTO '!B12:K26,2)</f>
        <v>SUBBASE,BASE Y AFIRMADOS</v>
      </c>
      <c r="E5" s="474"/>
      <c r="F5" s="474"/>
      <c r="G5" s="474"/>
      <c r="H5" s="80" t="s">
        <v>1555</v>
      </c>
      <c r="J5" s="81" t="s">
        <v>1587</v>
      </c>
      <c r="K5" s="81">
        <f>'PRESUPUESTO '!B23</f>
        <v>3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3 ITEM- 3.5'!J9,"")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3 ITEM- 3.5'!J25,"")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3 ITEM- 3.5'!J27,"")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3 ITEM- 3.5'!J39,"")</f>
        <v>#NAME?</v>
      </c>
      <c r="K40" s="74" t="e" cm="1">
        <f t="array" aca="1" ref="K40:K41" ca="1">_xlfn._xlws.FILTER('TRANSPORTE 2026'!D6:D42,'TRANSPORTE 2026'!C6:C42='APU CAP 3 ITEM- 3.5'!J39,"")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3 ITEM- 3.5'!J47,"")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500-000000000000}">
      <formula1>_xlfn.ANCHORARRAY($O$9)</formula1>
    </dataValidation>
    <dataValidation type="list" allowBlank="1" showInputMessage="1" sqref="J25:N25" xr:uid="{00000000-0002-0000-3500-000001000000}">
      <formula1>_xlfn.ANCHORARRAY($P$24)</formula1>
    </dataValidation>
    <dataValidation type="list" allowBlank="1" showInputMessage="1" sqref="J39:N39" xr:uid="{00000000-0002-0000-35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5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Hoja65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str">
        <f>_xlfn.CONCAT("CAPITULO  ",K5)</f>
        <v>CAPITULO  3</v>
      </c>
      <c r="C5" s="473"/>
      <c r="D5" s="474" t="str">
        <f>VLOOKUP(K5,'PRESUPUESTO '!B12:K26,2)</f>
        <v>SUBBASE,BASE Y AFIRMADOS</v>
      </c>
      <c r="E5" s="474"/>
      <c r="F5" s="474"/>
      <c r="G5" s="474"/>
      <c r="H5" s="80" t="s">
        <v>1555</v>
      </c>
      <c r="J5" s="81" t="s">
        <v>1587</v>
      </c>
      <c r="K5" s="81">
        <f>'PRESUPUESTO '!B23</f>
        <v>3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3 ITEM- 3.6'!J9,"")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3 ITEM- 3.6'!J25,"")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3 ITEM- 3.6'!J27,"")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3 ITEM- 3.6'!J39,"")</f>
        <v>#NAME?</v>
      </c>
      <c r="K40" s="74" t="e" cm="1">
        <f t="array" aca="1" ref="K40:K41" ca="1">_xlfn._xlws.FILTER('TRANSPORTE 2026'!D6:D42,'TRANSPORTE 2026'!C6:C42='APU CAP 3 ITEM- 3.6'!J39,"")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3 ITEM- 3.6'!J47,"")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600-000000000000}">
      <formula1>_xlfn.ANCHORARRAY($O$9)</formula1>
    </dataValidation>
    <dataValidation type="list" allowBlank="1" showInputMessage="1" sqref="J25:N25" xr:uid="{00000000-0002-0000-3600-000001000000}">
      <formula1>_xlfn.ANCHORARRAY($P$24)</formula1>
    </dataValidation>
    <dataValidation type="list" allowBlank="1" showInputMessage="1" sqref="J39:N39" xr:uid="{00000000-0002-0000-36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6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Hoja67">
    <tabColor rgb="FFFF0000"/>
    <pageSetUpPr fitToPage="1"/>
  </sheetPr>
  <dimension ref="A1:Q51"/>
  <sheetViews>
    <sheetView view="pageBreakPreview" topLeftCell="A12" zoomScaleNormal="90" workbookViewId="0">
      <selection activeCell="F12" sqref="F12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6" style="74" customWidth="1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379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Mezcladora de concreto tipo trompo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4 ITEM- 4.2'!J9,"")</f>
        <v>84</v>
      </c>
    </row>
    <row r="11" spans="1:15" ht="15">
      <c r="A11" s="79">
        <v>2</v>
      </c>
      <c r="B11" s="91" t="str">
        <f>IF(A11=0,"",VLOOKUP(A11,'EQUIPOS 2026'!$A$6:$E$153,2))</f>
        <v>C0010010</v>
      </c>
      <c r="C11" s="482" t="str">
        <f>IF(A11=0,"",VLOOKUP(A11,'EQUIPOS 2026'!$A$6:$E$153,3))</f>
        <v>Aspersor manual de 20 litros</v>
      </c>
      <c r="D11" s="483"/>
      <c r="E11" s="92"/>
      <c r="F11" s="93">
        <f>IF(A11=0,,VLOOKUP(A11,'EQUIPOS 2026'!$A$6:$E$153,5))</f>
        <v>3775.3643584553301</v>
      </c>
      <c r="G11" s="94">
        <v>0.7</v>
      </c>
      <c r="H11" s="95">
        <f t="shared" ref="H11:H18" si="0">+ROUND(F11*G11,3)</f>
        <v>2642.7550000000001</v>
      </c>
    </row>
    <row r="12" spans="1:15" ht="15">
      <c r="A12" s="79">
        <v>38</v>
      </c>
      <c r="B12" s="91" t="str">
        <f>IF(A12=0,"",VLOOKUP(A12,'EQUIPOS 2026'!$A$6:$E$153,2))</f>
        <v>C0010250</v>
      </c>
      <c r="C12" s="482" t="str">
        <f>IF(A12=0,"",VLOOKUP(A12,'EQUIPOS 2026'!$A$6:$E$153,3))</f>
        <v>Compresor (barrido y soplado)</v>
      </c>
      <c r="D12" s="483"/>
      <c r="E12" s="96"/>
      <c r="F12" s="97">
        <f>IF(A12=0,,VLOOKUP(A12,'EQUIPOS 2026'!$A$6:$E$153,5))</f>
        <v>82313.313793237103</v>
      </c>
      <c r="G12" s="94"/>
      <c r="H12" s="95">
        <f t="shared" si="0"/>
        <v>0</v>
      </c>
    </row>
    <row r="13" spans="1:15" ht="45" customHeight="1">
      <c r="A13" s="79">
        <v>42</v>
      </c>
      <c r="B13" s="91" t="str">
        <f>IF(A13=0,"",VLOOKUP(A13,'EQUIPOS 2026'!$A$6:$E$153,2))</f>
        <v>C0010290</v>
      </c>
      <c r="C13" s="482" t="str">
        <f>IF(A13=0,"",VLOOKUP(A13,'EQUIPOS 2026'!$A$6:$E$153,3))</f>
        <v>Cortadora de pavimento, profundidad de corte: 16- 19 cm. capacidad de disco: desde 12" hasta 20" de diámetro</v>
      </c>
      <c r="D13" s="483"/>
      <c r="E13" s="96"/>
      <c r="F13" s="97">
        <f>IF(A13=0,,VLOOKUP(A13,'EQUIPOS 2026'!$A$6:$E$153,5))</f>
        <v>14332.941186853999</v>
      </c>
      <c r="G13" s="94">
        <f>+G11</f>
        <v>0.7</v>
      </c>
      <c r="H13" s="95">
        <f t="shared" si="0"/>
        <v>10033.058999999999</v>
      </c>
    </row>
    <row r="14" spans="1:15" ht="15">
      <c r="A14" s="79">
        <v>65</v>
      </c>
      <c r="B14" s="91" t="str">
        <f>IF(A14=0,"",VLOOKUP(A14,'EQUIPOS 2026'!$A$6:$E$153,2))</f>
        <v>C0010430</v>
      </c>
      <c r="C14" s="482" t="str">
        <f>IF(A14=0,"",VLOOKUP(A14,'EQUIPOS 2026'!$A$6:$E$153,3))</f>
        <v>Formaleta metálica para pavimento en concreto hidráulico (m)</v>
      </c>
      <c r="D14" s="483"/>
      <c r="E14" s="96"/>
      <c r="F14" s="97">
        <f>IF(A14=0,,VLOOKUP(A14,'EQUIPOS 2026'!$A$6:$E$153,5))</f>
        <v>2500</v>
      </c>
      <c r="G14" s="94">
        <v>6</v>
      </c>
      <c r="H14" s="95">
        <f t="shared" si="0"/>
        <v>15000</v>
      </c>
    </row>
    <row r="15" spans="1:15" ht="15">
      <c r="A15" s="79">
        <v>109</v>
      </c>
      <c r="B15" s="91" t="str">
        <f>IF(A15=0,"",VLOOKUP(A15,'EQUIPOS 2026'!$A$6:$E$153,2))</f>
        <v>C0010740</v>
      </c>
      <c r="C15" s="482" t="str">
        <f>IF(A15=0,"",VLOOKUP(A15,'EQUIPOS 2026'!$A$6:$E$153,3))</f>
        <v>Regla vibratoria de concreto, de longitud de 3 a 5 m, potencia de 6 a 9 HP</v>
      </c>
      <c r="D15" s="483"/>
      <c r="E15" s="96"/>
      <c r="F15" s="97">
        <f>IF(A15=0,,VLOOKUP(A15,'EQUIPOS 2026'!$A$6:$E$153,5))</f>
        <v>9804.9919040198693</v>
      </c>
      <c r="G15" s="94">
        <f>+G11</f>
        <v>0.7</v>
      </c>
      <c r="H15" s="95">
        <f t="shared" si="0"/>
        <v>6863.4939999999997</v>
      </c>
    </row>
    <row r="16" spans="1:15" ht="15">
      <c r="A16" s="79">
        <v>127</v>
      </c>
      <c r="B16" s="91" t="str">
        <f>IF(A16=0,"",VLOOKUP(A16,'EQUIPOS 2026'!$A$6:$E$153,2))</f>
        <v>C0010922</v>
      </c>
      <c r="C16" s="482" t="str">
        <f>IF(A16=0,"",VLOOKUP(A16,'EQUIPOS 2026'!$A$6:$E$153,3))</f>
        <v>Vibrador de concreto, potencia aproximada de 3 hp, mangueras de 4 a 6 metros</v>
      </c>
      <c r="D16" s="483"/>
      <c r="E16" s="96"/>
      <c r="F16" s="97">
        <f>IF(A16=0,,VLOOKUP(A16,'EQUIPOS 2026'!$A$6:$E$153,5))</f>
        <v>7680.5735748379202</v>
      </c>
      <c r="G16" s="94">
        <f>+G11</f>
        <v>0.7</v>
      </c>
      <c r="H16" s="95">
        <f t="shared" si="0"/>
        <v>5376.402</v>
      </c>
    </row>
    <row r="17" spans="1:16" ht="15">
      <c r="A17" s="79"/>
      <c r="B17" s="91" t="str">
        <f>+'EQUIPOS 2026'!B89</f>
        <v>C0010550</v>
      </c>
      <c r="C17" s="482" t="str">
        <f>+'EQUIPOS 2026'!C89</f>
        <v>Mezcladora de concreto tipo trompo</v>
      </c>
      <c r="D17" s="483"/>
      <c r="E17" s="96"/>
      <c r="F17" s="97">
        <f>+'EQUIPOS 2026'!E89</f>
        <v>10400</v>
      </c>
      <c r="G17" s="94">
        <v>1.5</v>
      </c>
      <c r="H17" s="95">
        <f t="shared" si="0"/>
        <v>15600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55515.71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>
        <v>118</v>
      </c>
      <c r="B23" s="91" t="str">
        <f>+MATERIALES!B108</f>
        <v>B0103564</v>
      </c>
      <c r="C23" s="480" t="str">
        <f>+MATERIALES!C108</f>
        <v>Cemento portland ASTM C150 tipo I</v>
      </c>
      <c r="D23" s="481"/>
      <c r="E23" s="102" t="str">
        <f>+MATERIALES!D108</f>
        <v>kg</v>
      </c>
      <c r="F23" s="103">
        <f>+MATERIALES!E108</f>
        <v>685</v>
      </c>
      <c r="G23" s="94">
        <v>400</v>
      </c>
      <c r="H23" s="95">
        <f>+ROUND(G23*F23,3)</f>
        <v>274000</v>
      </c>
      <c r="I23" s="103">
        <v>583071</v>
      </c>
    </row>
    <row r="24" spans="1:16" ht="43.15" customHeight="1">
      <c r="A24" s="79">
        <v>137</v>
      </c>
      <c r="B24" s="91" t="str">
        <f>IF(A24=0,"",VLOOKUP(A24,MATERIALES!A7:$E$475,2))</f>
        <v>B0063290</v>
      </c>
      <c r="C24" s="495" t="str">
        <f>IF(A24=0,"",VLOOKUP(A24,MATERIALES!A7:$E$475,3))</f>
        <v>Emulsion acuosa de parafina para curado de concreto, que evite la pérdida prematura de humedad de concretos y morteros</v>
      </c>
      <c r="D24" s="496"/>
      <c r="E24" s="102" t="str">
        <f>IF(A24=0,"",VLOOKUP(A24,MATERIALES!A7:$E$475,4))</f>
        <v>kg</v>
      </c>
      <c r="F24" s="103">
        <f>IF(A24=0,,VLOOKUP(A24,MATERIALES!A7:$E$475,5))</f>
        <v>8284.3754368187492</v>
      </c>
      <c r="G24" s="94">
        <v>1.3162199999999999</v>
      </c>
      <c r="H24" s="95">
        <f t="shared" ref="H24:H31" si="1">+ROUND(G24*F24,3)</f>
        <v>10904.061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+MATERIALES!B63</f>
        <v>B0093350</v>
      </c>
      <c r="C25" s="480" t="str">
        <f>+MATERIALES!C63</f>
        <v>Arena lavada</v>
      </c>
      <c r="D25" s="481"/>
      <c r="E25" s="102" t="str">
        <f>+MATERIALES!D63</f>
        <v>m3</v>
      </c>
      <c r="F25" s="103">
        <f>+MATERIALES!E63</f>
        <v>76640.091498887807</v>
      </c>
      <c r="G25" s="94">
        <v>0.56000000000000005</v>
      </c>
      <c r="H25" s="95">
        <f t="shared" si="1"/>
        <v>42918.451000000001</v>
      </c>
      <c r="I25" s="87" t="s">
        <v>1589</v>
      </c>
      <c r="J25" s="477" t="s">
        <v>787</v>
      </c>
      <c r="K25" s="477"/>
      <c r="L25" s="477"/>
      <c r="M25" s="477"/>
      <c r="N25" s="477"/>
    </row>
    <row r="26" spans="1:16" ht="15">
      <c r="A26" s="79"/>
      <c r="B26" s="91" t="str">
        <f>+MATERIALES!B28</f>
        <v>B0053100</v>
      </c>
      <c r="C26" s="480" t="str">
        <f>+MATERIALES!C28</f>
        <v>Agregado para concreto hidráulico</v>
      </c>
      <c r="D26" s="481"/>
      <c r="E26" s="102" t="str">
        <f>+MATERIALES!D28</f>
        <v>m3</v>
      </c>
      <c r="F26" s="103">
        <f>+MATERIALES!E28</f>
        <v>111134.72509026001</v>
      </c>
      <c r="G26" s="94">
        <v>0.88</v>
      </c>
      <c r="H26" s="95">
        <f t="shared" si="1"/>
        <v>97798.558000000005</v>
      </c>
      <c r="I26" s="90" t="s">
        <v>1590</v>
      </c>
      <c r="J26" s="74" t="e" cm="1">
        <f t="array" aca="1" ref="J26" ca="1">_xlfn._xlws.FILTER(MATERIALES!A6:A467,MATERIALES!C6:C467='APU CAP 4 ITEM- 4.2'!J25,"")</f>
        <v>#NAME?</v>
      </c>
    </row>
    <row r="27" spans="1:16" ht="15" hidden="1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 hidden="1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4 ITEM- 4.2'!J27,"")</f>
        <v>#NAME?</v>
      </c>
    </row>
    <row r="29" spans="1:16" ht="15" hidden="1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 hidden="1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+MATERIALES!B44</f>
        <v>B0063200</v>
      </c>
      <c r="C31" s="480" t="str">
        <f>+MATERIALES!C44</f>
        <v>Agua</v>
      </c>
      <c r="D31" s="481"/>
      <c r="E31" s="102" t="str">
        <f>+MATERIALES!D44</f>
        <v>L</v>
      </c>
      <c r="F31" s="103">
        <f>+MATERIALES!E44</f>
        <v>60</v>
      </c>
      <c r="G31" s="104">
        <v>280</v>
      </c>
      <c r="H31" s="95">
        <f t="shared" si="1"/>
        <v>16800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442421.07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10</v>
      </c>
      <c r="B36" s="91" t="str">
        <f>IF(A36=0,"",VLOOKUP(A36,'TRANSPORTE 2026'!$A$6:E42,2))</f>
        <v>T0010009</v>
      </c>
      <c r="C36" s="106" t="str">
        <f>IF(A36=0,"",VLOOKUP(A36,'TRANSPORTE 2026'!$A$6:E42,3))</f>
        <v>Transporte de concreto</v>
      </c>
      <c r="D36" s="91" t="str">
        <f>IF(A36=0,"",VLOOKUP(A36,'TRANSPORTE 2026'!$A$6:$E$42,4))</f>
        <v>m3-km</v>
      </c>
      <c r="E36" s="107">
        <v>1.05</v>
      </c>
      <c r="F36" s="108">
        <v>1</v>
      </c>
      <c r="G36" s="109">
        <f>IF(A36=0,,VLOOKUP(A36,'TRANSPORTE 2026'!$A$6:$E$42,5))</f>
        <v>1641.31405323691</v>
      </c>
      <c r="H36" s="95">
        <f>+ROUND(E36*F36*G36,3)</f>
        <v>1723.38</v>
      </c>
      <c r="Q36" s="74" t="e" cm="1">
        <f t="array" aca="1" ref="Q36" ca="1">_xlfn._xlws.FILTER('TRANSPORTE 2026'!C6:C42,ISNUMBER(FIND(J39,'TRANSPORTE 2026'!C6:C42)),"NO ENCONTRADO")</f>
        <v>#NAME?</v>
      </c>
    </row>
    <row r="37" spans="1:17" ht="15">
      <c r="A37" s="79"/>
      <c r="B37" s="91" t="str">
        <f>+'TRANSPORTE 2026'!B10</f>
        <v>T0010004</v>
      </c>
      <c r="C37" s="106" t="str">
        <f>+'TRANSPORTE 2026'!C10</f>
        <v>Transporte de arena</v>
      </c>
      <c r="D37" s="91" t="str">
        <f>+'TRANSPORTE 2026'!D10</f>
        <v>m3-km</v>
      </c>
      <c r="E37" s="107">
        <f>+G25*1.05</f>
        <v>0.58800000000000008</v>
      </c>
      <c r="F37" s="108">
        <v>67</v>
      </c>
      <c r="G37" s="109">
        <f>+'TRANSPORTE 2026'!E10</f>
        <v>1420</v>
      </c>
      <c r="H37" s="95">
        <f t="shared" ref="H37:H40" si="2">+ROUND(E37*F37*G37,3)</f>
        <v>55942.32</v>
      </c>
    </row>
    <row r="38" spans="1:17" ht="15">
      <c r="A38" s="79"/>
      <c r="B38" s="91" t="str">
        <f>+'TRANSPORTE 2026'!B9</f>
        <v>T0010400</v>
      </c>
      <c r="C38" s="106" t="str">
        <f>+'TRANSPORTE 2026'!C9</f>
        <v>Transporte de agregados</v>
      </c>
      <c r="D38" s="91" t="str">
        <f>+'TRANSPORTE 2026'!D9</f>
        <v>m3-km</v>
      </c>
      <c r="E38" s="107">
        <f>+G26*1.05</f>
        <v>0.92400000000000004</v>
      </c>
      <c r="F38" s="108">
        <v>67</v>
      </c>
      <c r="G38" s="109">
        <f>+'TRANSPORTE 2026'!E9</f>
        <v>1420</v>
      </c>
      <c r="H38" s="95">
        <f t="shared" si="2"/>
        <v>87909.36</v>
      </c>
    </row>
    <row r="39" spans="1:17" ht="15" hidden="1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1463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" ca="1">_xlfn._xlws.FILTER('TRANSPORTE 2026'!A6:A42,'TRANSPORTE 2026'!C6:C42='APU CAP 4 ITEM- 4.2'!J39,"")</f>
        <v>#NAME?</v>
      </c>
      <c r="K40" s="74" t="e" cm="1">
        <f t="array" aca="1" ref="K40" ca="1">_xlfn._xlws.FILTER('TRANSPORTE 2026'!D6:D42,'TRANSPORTE 2026'!C6:C42='APU CAP 4 ITEM- 4.2'!J39,"")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145575.06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>
        <v>3</v>
      </c>
      <c r="H45" s="95">
        <f>IF(AND(E45&gt;0,F45&gt;0,G45&gt;0),ROUND(F45/G45,3),0)</f>
        <v>136765.56700000001</v>
      </c>
    </row>
    <row r="46" spans="1:17" ht="15">
      <c r="A46" s="79">
        <v>6</v>
      </c>
      <c r="B46" s="91"/>
      <c r="C46" s="114" t="str">
        <f>IF(A46=0,"",VLOOKUP(A46,'MANO DE OBRA'!A54:G61,2))</f>
        <v>Cuadrilla AA  5 Ay</v>
      </c>
      <c r="D46" s="114">
        <f>IF(A46=0,"",VLOOKUP(A46,'MANO DE OBRA'!A54:G61,3))</f>
        <v>291820</v>
      </c>
      <c r="E46" s="113">
        <f t="shared" ref="E46:E48" si="3">IF(A46=0,,0.85)</f>
        <v>0.85</v>
      </c>
      <c r="F46" s="115">
        <f>IF(A46=0,"",VLOOKUP(A46,'MANO DE OBRA'!A54:G61,6))</f>
        <v>539867</v>
      </c>
      <c r="G46" s="94">
        <f>+G45</f>
        <v>3</v>
      </c>
      <c r="H46" s="95">
        <f t="shared" ref="H46:H48" si="4">IF(AND(E46&gt;0,F46&gt;0,G46&gt;0),ROUND(F46/G46,3),0)</f>
        <v>179955.66699999999</v>
      </c>
    </row>
    <row r="47" spans="1:17" ht="15">
      <c r="A47" s="79"/>
      <c r="B47" s="91"/>
      <c r="C47" s="114" t="str">
        <f>IF(A47=0,"",VLOOKUP(A47,'MANO DE OBRA'!A55:G62,2))</f>
        <v/>
      </c>
      <c r="D47" s="114" t="str">
        <f>IF(A47=0,"",VLOOKUP(A47,'MANO DE OBRA'!A55:G62,3))</f>
        <v/>
      </c>
      <c r="E47" s="113">
        <f t="shared" si="3"/>
        <v>0</v>
      </c>
      <c r="F47" s="115" t="str">
        <f>IF(A47=0,"",VLOOKUP(A47,'MANO DE OBRA'!A55:G62,6))</f>
        <v/>
      </c>
      <c r="G47" s="95"/>
      <c r="H47" s="95">
        <f t="shared" si="4"/>
        <v>0</v>
      </c>
      <c r="I47" s="74" t="s">
        <v>1589</v>
      </c>
      <c r="J47" s="477" t="s">
        <v>200</v>
      </c>
      <c r="K47" s="477"/>
      <c r="L47" s="477"/>
      <c r="M47" s="477"/>
      <c r="N47" s="477"/>
    </row>
    <row r="48" spans="1:17" ht="15">
      <c r="A48" s="79"/>
      <c r="B48" s="91"/>
      <c r="C48" s="114" t="str">
        <f>IF(A48=0,"",VLOOKUP(A48,'MANO DE OBRA'!A56:G63,2))</f>
        <v/>
      </c>
      <c r="D48" s="114" t="str">
        <f>IF(A48=0,"",VLOOKUP(A48,'MANO DE OBRA'!A56:G63,3))</f>
        <v/>
      </c>
      <c r="E48" s="113">
        <f t="shared" si="3"/>
        <v>0</v>
      </c>
      <c r="F48" s="115" t="str">
        <f>IF(A48=0,"",VLOOKUP(A48,'MANO DE OBRA'!A56:G63,6))</f>
        <v/>
      </c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4 ITEM- 4.2'!J47,"")</f>
        <v>6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316721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960233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700-000000000000}">
      <formula1>_xlfn.ANCHORARRAY($O$9)</formula1>
    </dataValidation>
    <dataValidation type="list" allowBlank="1" showInputMessage="1" sqref="J25:N25" xr:uid="{00000000-0002-0000-3700-000001000000}">
      <formula1>_xlfn.ANCHORARRAY($P$24)</formula1>
    </dataValidation>
    <dataValidation type="list" allowBlank="1" showInputMessage="1" sqref="J39:N39" xr:uid="{00000000-0002-0000-37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ignoredErrors>
    <ignoredError sqref="J40 J10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7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Hoja70">
    <tabColor theme="9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4 ITEM- 4.5'!J9,"")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4 ITEM- 4.5'!J25,"")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4 ITEM- 4.5'!J27,"")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4 ITEM- 4.5'!J39,"")</f>
        <v>#NAME?</v>
      </c>
      <c r="K40" s="74" t="e" cm="1">
        <f t="array" aca="1" ref="K40:K41" ca="1">_xlfn._xlws.FILTER('TRANSPORTE 2026'!D6:D42,'TRANSPORTE 2026'!C6:C42='APU CAP 4 ITEM- 4.5'!J39,"")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4 ITEM- 4.5'!J47,"")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800-000000000000}">
      <formula1>_xlfn.ANCHORARRAY($O$9)</formula1>
    </dataValidation>
    <dataValidation type="list" allowBlank="1" showInputMessage="1" sqref="J25:N25" xr:uid="{00000000-0002-0000-3800-000001000000}">
      <formula1>_xlfn.ANCHORARRAY($P$24)</formula1>
    </dataValidation>
    <dataValidation type="list" allowBlank="1" showInputMessage="1" sqref="J39:N39" xr:uid="{00000000-0002-0000-38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8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Hoja71">
    <tabColor theme="9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4 ITEM- 4.6'!J9,"")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4 ITEM- 4.6'!J25,"")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4 ITEM- 4.6'!J27,"")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4 ITEM- 4.6'!J39,"")</f>
        <v>#NAME?</v>
      </c>
      <c r="K40" s="74" t="e" cm="1">
        <f t="array" aca="1" ref="K40:K41" ca="1">_xlfn._xlws.FILTER('TRANSPORTE 2026'!D6:D42,'TRANSPORTE 2026'!C6:C42='APU CAP 4 ITEM- 4.6'!J39,"")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4 ITEM- 4.6'!J47,"")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900-000000000000}">
      <formula1>_xlfn.ANCHORARRAY($O$9)</formula1>
    </dataValidation>
    <dataValidation type="list" allowBlank="1" showInputMessage="1" sqref="J25:N25" xr:uid="{00000000-0002-0000-3900-000001000000}">
      <formula1>_xlfn.ANCHORARRAY($P$24)</formula1>
    </dataValidation>
    <dataValidation type="list" allowBlank="1" showInputMessage="1" sqref="J39:N39" xr:uid="{00000000-0002-0000-39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9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Hoja72">
    <tabColor theme="8" tint="0.59999389629810485"/>
    <pageSetUpPr fitToPage="1"/>
  </sheetPr>
  <dimension ref="A1:Q51"/>
  <sheetViews>
    <sheetView view="pageBreakPreview" topLeftCell="A2" zoomScaleNormal="90" workbookViewId="0">
      <selection activeCell="C11" sqref="C11:H11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5 ITEM- 5.1'!J9,"")</f>
        <v>3</v>
      </c>
    </row>
    <row r="11" spans="1:15" ht="15">
      <c r="A11" s="79"/>
      <c r="B11" s="91"/>
      <c r="C11" s="482" t="s">
        <v>1608</v>
      </c>
      <c r="D11" s="483"/>
      <c r="E11" s="92"/>
      <c r="F11" s="93"/>
      <c r="G11" s="94"/>
      <c r="H11" s="95">
        <f>5%*H49</f>
        <v>842.2</v>
      </c>
    </row>
    <row r="12" spans="1:15" ht="15">
      <c r="A12" s="79"/>
      <c r="B12" s="91"/>
      <c r="C12" s="482"/>
      <c r="D12" s="483"/>
      <c r="E12" s="96"/>
      <c r="F12" s="97">
        <f>IF(A12=0,,VLOOKUP(A12,'EQUIPOS 2026'!$A$6:$E$153,5))</f>
        <v>0</v>
      </c>
      <c r="G12" s="94"/>
      <c r="H12" s="95">
        <f t="shared" ref="H12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ref="H13:H18" si="1">+ROUND(F13*G13,3)</f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1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1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1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1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1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842.2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2"/>
      <c r="D23" s="483"/>
      <c r="E23" s="92"/>
      <c r="F23" s="93">
        <f>IF(A23=0,,VLOOKUP(A23,MATERIALES!A6:$E$475,5))</f>
        <v>0</v>
      </c>
      <c r="G23" s="94"/>
      <c r="H23" s="95">
        <f t="shared" ref="H23" si="2"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3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3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3"/>
        <v>0</v>
      </c>
      <c r="I26" s="90" t="s">
        <v>1590</v>
      </c>
      <c r="J26" s="74" t="e" cm="1">
        <f t="array" aca="1" ref="J26" ca="1">_xlfn._xlws.FILTER(MATERIALES!A6:A467,MATERIALES!C6:C467='APU CAP 5 ITEM- 5.1'!J25,"")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3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3"/>
        <v>0</v>
      </c>
      <c r="I28" s="90" t="s">
        <v>1590</v>
      </c>
      <c r="J28" s="74" t="e" cm="1">
        <f t="array" aca="1" ref="J28:J29" ca="1">_xlfn._xlws.FILTER(MATERIALES!A8:A469,MATERIALES!C8:C469='APU CAP 5 ITEM- 5.1'!J27,"")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3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3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3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31.15" customHeight="1">
      <c r="A36" s="79">
        <v>19</v>
      </c>
      <c r="B36" s="91" t="str">
        <f>IF(A36=0,"",VLOOKUP(A36,'TRANSPORTE 2026'!$A$6:E42,2))</f>
        <v>T0010025</v>
      </c>
      <c r="C36" s="106" t="str">
        <f>IF(A36=0,"",VLOOKUP(A36,'TRANSPORTE 2026'!$A$6:E42,3))</f>
        <v>Transporte de material de excavación</v>
      </c>
      <c r="D36" s="91" t="str">
        <f>IF(A36=0,"",VLOOKUP(A36,'TRANSPORTE 2026'!$A$6:$E$42,4))</f>
        <v>m3-km</v>
      </c>
      <c r="E36" s="107">
        <v>1.3</v>
      </c>
      <c r="F36" s="123">
        <v>25</v>
      </c>
      <c r="G36" s="109">
        <f>IF(A36=0,,VLOOKUP(A36,'TRANSPORTE 2026'!$A$6:$E$42,5))</f>
        <v>1300</v>
      </c>
      <c r="H36" s="95">
        <f>+ROUND(E36*F36*G36,3)</f>
        <v>42250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23"/>
      <c r="G37" s="109">
        <f>IF(A37=0,,VLOOKUP(A37,'TRANSPORTE 2026'!$A$6:$E$42,5))</f>
        <v>0</v>
      </c>
      <c r="H37" s="95">
        <f t="shared" ref="H37:H40" si="4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23"/>
      <c r="G38" s="109">
        <f>IF(A38=0,,VLOOKUP(A38,'TRANSPORTE 2026'!$A$6:$E$42,5))</f>
        <v>0</v>
      </c>
      <c r="H38" s="95">
        <f t="shared" si="4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23"/>
      <c r="G39" s="109">
        <f>IF(A39=0,,VLOOKUP(A39,'TRANSPORTE 2026'!$A$6:$E$42,5))</f>
        <v>0</v>
      </c>
      <c r="H39" s="95">
        <f t="shared" si="4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23"/>
      <c r="G40" s="109">
        <f>IF(A40=0,,VLOOKUP(A40,'TRANSPORTE 2026'!$A$6:$E$42,5))</f>
        <v>0</v>
      </c>
      <c r="H40" s="95">
        <f t="shared" si="4"/>
        <v>0</v>
      </c>
      <c r="I40" s="90" t="s">
        <v>1590</v>
      </c>
      <c r="J40" s="74" t="e" cm="1">
        <f t="array" aca="1" ref="J40:J41" ca="1">_xlfn._xlws.FILTER('TRANSPORTE 2026'!A6:A42,'TRANSPORTE 2026'!C6:C42='APU CAP 5 ITEM- 5.1'!J39,"")</f>
        <v>#NAME?</v>
      </c>
      <c r="K40" s="74" t="e" cm="1">
        <f t="array" aca="1" ref="K40:K41" ca="1">_xlfn._xlws.FILTER('TRANSPORTE 2026'!D6:D42,'TRANSPORTE 2026'!C6:C42='APU CAP 5 ITEM- 5.1'!J39,"")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42250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119">
        <v>50</v>
      </c>
      <c r="H45" s="95">
        <f>IF(AND(E45&gt;0,F45&gt;0,G45&gt;0),ROUND(F45/G45,3),0)</f>
        <v>8205.9339999999993</v>
      </c>
    </row>
    <row r="46" spans="1:17" ht="15">
      <c r="A46" s="79">
        <v>5</v>
      </c>
      <c r="B46" s="91"/>
      <c r="C46" s="112" t="str">
        <f>IF(A46=0,"",VLOOKUP(A46,'MANO DE OBRA'!A54:G61,2))</f>
        <v>Cuadrilla AA  4 Ay</v>
      </c>
      <c r="D46" s="95">
        <f>IF(A46=0,"",VLOOKUP(A46,'MANO DE OBRA'!A54:G61,3))</f>
        <v>233456</v>
      </c>
      <c r="E46" s="113">
        <f t="shared" ref="E46:E48" si="5">IF(A46=0,,0.85)</f>
        <v>0.85</v>
      </c>
      <c r="F46" s="95">
        <f>IF(A46=0,"",VLOOKUP(A46,'MANO DE OBRA'!A54:G61,6))</f>
        <v>431893.6</v>
      </c>
      <c r="G46" s="119">
        <v>50</v>
      </c>
      <c r="H46" s="95">
        <f t="shared" ref="H46:H48" si="6">IF(AND(E46&gt;0,F46&gt;0,G46&gt;0),ROUND(F46/G46,3),0)</f>
        <v>8637.8719999999994</v>
      </c>
    </row>
    <row r="47" spans="1:17" ht="15">
      <c r="A47" s="79"/>
      <c r="B47" s="91"/>
      <c r="C47" s="112" t="str">
        <f>IF(A47=0,"",VLOOKUP(A47,'MANO DE OBRA'!A55:G62,2))</f>
        <v/>
      </c>
      <c r="D47" s="95" t="str">
        <f>IF(A47=0,"",VLOOKUP(A47,'MANO DE OBRA'!A55:G62,3))</f>
        <v/>
      </c>
      <c r="E47" s="113">
        <f t="shared" si="5"/>
        <v>0</v>
      </c>
      <c r="F47" s="95" t="str">
        <f>IF(A47=0,"",VLOOKUP(A47,'MANO DE OBRA'!A55:G62,6))</f>
        <v/>
      </c>
      <c r="G47" s="94"/>
      <c r="H47" s="95">
        <f t="shared" si="6"/>
        <v>0</v>
      </c>
      <c r="I47" s="74" t="s">
        <v>1589</v>
      </c>
      <c r="J47" s="74" t="s">
        <v>197</v>
      </c>
    </row>
    <row r="48" spans="1:17" ht="15">
      <c r="A48" s="79"/>
      <c r="B48" s="91"/>
      <c r="C48" s="112" t="str">
        <f>IF(A48=0,"",VLOOKUP(A48,'MANO DE OBRA'!A56:G63,2))</f>
        <v/>
      </c>
      <c r="D48" s="95" t="str">
        <f>IF(A48=0,"",VLOOKUP(A48,'MANO DE OBRA'!A56:G63,3))</f>
        <v/>
      </c>
      <c r="E48" s="113">
        <f t="shared" si="5"/>
        <v>0</v>
      </c>
      <c r="F48" s="95" t="str">
        <f>IF(A48=0,"",VLOOKUP(A48,'MANO DE OBRA'!A56:G63,6))</f>
        <v/>
      </c>
      <c r="G48" s="94"/>
      <c r="H48" s="95">
        <f t="shared" si="6"/>
        <v>0</v>
      </c>
      <c r="I48" s="74" t="s">
        <v>1590</v>
      </c>
      <c r="J48" s="74" cm="1">
        <f t="array" ref="J48">_xlfn._xlws.FILTER('MANO DE OBRA'!A53:A60,'MANO DE OBRA'!B53:B60='APU CAP 5 ITEM- 5.1'!J47,"")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16844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59936</v>
      </c>
    </row>
  </sheetData>
  <mergeCells count="38">
    <mergeCell ref="B51:G51"/>
    <mergeCell ref="G2:H3"/>
    <mergeCell ref="B34:H34"/>
    <mergeCell ref="J39:N39"/>
    <mergeCell ref="B41:G41"/>
    <mergeCell ref="B43:H43"/>
    <mergeCell ref="B49:G49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A00-000000000000}">
      <formula1>_xlfn.ANCHORARRAY($O$9)</formula1>
    </dataValidation>
    <dataValidation type="list" allowBlank="1" showInputMessage="1" sqref="J25:N25" xr:uid="{00000000-0002-0000-3A00-000001000000}">
      <formula1>_xlfn.ANCHORARRAY($P$24)</formula1>
    </dataValidation>
    <dataValidation type="list" allowBlank="1" showInputMessage="1" sqref="J39:N39" xr:uid="{00000000-0002-0000-3A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A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Hoja73">
    <tabColor theme="8" tint="0.59999389629810485"/>
    <pageSetUpPr fitToPage="1"/>
  </sheetPr>
  <dimension ref="A1:Q51"/>
  <sheetViews>
    <sheetView view="pageBreakPreview" topLeftCell="A2" zoomScaleNormal="90" workbookViewId="0">
      <selection activeCell="C12" sqref="C12:H12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271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Compactador manual (saltarín) peso de operación (kg.) 52, fuerza de impacto por golpe (KN) 12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5 ITEM- 5.2'!J9,"")</f>
        <v>31</v>
      </c>
    </row>
    <row r="11" spans="1:15" ht="15">
      <c r="A11" s="79">
        <v>31</v>
      </c>
      <c r="B11" s="91" t="str">
        <f>IF(A11=0,"",VLOOKUP(A11,'EQUIPOS 2026'!$A$6:$E$153,2))</f>
        <v>C0010200</v>
      </c>
      <c r="C11" s="482" t="str">
        <f>IF(A11=0,"",VLOOKUP(A11,'EQUIPOS 2026'!$A$6:$E$153,3))</f>
        <v>Compactador manual (saltarín) peso de operación (kg.) 52, fuerza de impacto por golpe (KN) 12</v>
      </c>
      <c r="D11" s="483"/>
      <c r="E11" s="92"/>
      <c r="F11" s="93">
        <f>IF(A11=0,,VLOOKUP(A11,'EQUIPOS 2026'!$A$6:$E$153,5))</f>
        <v>10926.4726835037</v>
      </c>
      <c r="G11" s="94">
        <v>0.35</v>
      </c>
      <c r="H11" s="95">
        <f>+ROUND(F11*G11,3)</f>
        <v>3824.2649999999999</v>
      </c>
    </row>
    <row r="12" spans="1:15" ht="15">
      <c r="A12" s="79"/>
      <c r="B12" s="91" t="str">
        <f>IF(A12=0,"",VLOOKUP(A12,'EQUIPOS 2026'!$A$6:$E$153,2))</f>
        <v/>
      </c>
      <c r="C12" s="482" t="s">
        <v>1608</v>
      </c>
      <c r="D12" s="483"/>
      <c r="E12" s="92"/>
      <c r="F12" s="93"/>
      <c r="G12" s="94"/>
      <c r="H12" s="95">
        <f>5%*H49</f>
        <v>820.6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ref="H13:H18" si="0">+ROUND(F13*G13,3)</f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4644.8649999999998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30" customHeight="1">
      <c r="A23" s="79">
        <v>238</v>
      </c>
      <c r="B23" s="91" t="str">
        <f>IF(A23=0,"",VLOOKUP(A23,MATERIALES!A6:$E$475,2))</f>
        <v>B0014347</v>
      </c>
      <c r="C23" s="480" t="str">
        <f>IF(A23=0,"",VLOOKUP(A23,MATERIALES!A6:$E$475,3))</f>
        <v>Material de sub- base clase C (NT1) gradación SBG-50</v>
      </c>
      <c r="D23" s="481"/>
      <c r="E23" s="102" t="str">
        <f>IF(A23=0,"",VLOOKUP(A23,MATERIALES!A6:$E$475,4))</f>
        <v>m3</v>
      </c>
      <c r="F23" s="103">
        <f>IF(A23=0,,VLOOKUP(A23,MATERIALES!A6:$E$475,5))</f>
        <v>70912.067304349199</v>
      </c>
      <c r="G23" s="94">
        <v>1.3</v>
      </c>
      <c r="H23" s="95">
        <f>+ROUND(G23*F23,3)</f>
        <v>92185.687000000005</v>
      </c>
    </row>
    <row r="24" spans="1:16" ht="15">
      <c r="A24" s="79">
        <v>39</v>
      </c>
      <c r="B24" s="91" t="str">
        <f>IF(A24=0,"",VLOOKUP(A24,MATERIALES!A7:$E$475,2))</f>
        <v>B0063200</v>
      </c>
      <c r="C24" s="480" t="str">
        <f>IF(A24=0,"",VLOOKUP(A24,MATERIALES!A7:$E$475,3))</f>
        <v>Agua</v>
      </c>
      <c r="D24" s="481"/>
      <c r="E24" s="102" t="str">
        <f>IF(A24=0,"",VLOOKUP(A24,MATERIALES!A7:$E$475,4))</f>
        <v>L</v>
      </c>
      <c r="F24" s="103">
        <f>IF(A24=0,,VLOOKUP(A24,MATERIALES!A7:$E$475,5))</f>
        <v>60</v>
      </c>
      <c r="G24" s="94">
        <v>30</v>
      </c>
      <c r="H24" s="95">
        <f t="shared" ref="H24:H31" si="1">+ROUND(G24*F24,3)</f>
        <v>1800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589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5 ITEM- 5.2'!J25,"")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5 ITEM- 5.2'!J27,"")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93985.687000000005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9.149999999999999" customHeight="1">
      <c r="A36" s="79">
        <v>20</v>
      </c>
      <c r="B36" s="91" t="str">
        <f>IF(A36=0,"",VLOOKUP(A36,'TRANSPORTE 2026'!$A$6:E42,2))</f>
        <v>T0010062</v>
      </c>
      <c r="C36" s="106" t="str">
        <f>IF(A36=0,"",VLOOKUP(A36,'TRANSPORTE 2026'!$A$6:E42,3))</f>
        <v>Transporte de material de relleno</v>
      </c>
      <c r="D36" s="91" t="str">
        <f>IF(A36=0,"",VLOOKUP(A36,'TRANSPORTE 2026'!$A$6:$E$42,4))</f>
        <v>m3-km</v>
      </c>
      <c r="E36" s="107">
        <f>G23</f>
        <v>1.3</v>
      </c>
      <c r="F36" s="108">
        <v>25</v>
      </c>
      <c r="G36" s="109">
        <f>IF(A36=0,,VLOOKUP(A36,'TRANSPORTE 2026'!$A$6:$E$42,5))</f>
        <v>1300</v>
      </c>
      <c r="H36" s="95">
        <f>+ROUND(E36*F36*G36,3)</f>
        <v>42250</v>
      </c>
      <c r="Q36" s="74" t="e" cm="1">
        <f t="array" aca="1" ref="Q36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1482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" ca="1">_xlfn._xlws.FILTER('TRANSPORTE 2026'!A6:A42,'TRANSPORTE 2026'!C6:C42='APU CAP 5 ITEM- 5.2'!J39,"")</f>
        <v>#NAME?</v>
      </c>
      <c r="K40" s="74" t="e" cm="1">
        <f t="array" aca="1" ref="K40" ca="1">_xlfn._xlws.FILTER('TRANSPORTE 2026'!D6:D42,'TRANSPORTE 2026'!C6:C42='APU CAP 5 ITEM- 5.2'!J39,"")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42250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>
        <v>25</v>
      </c>
      <c r="H45" s="95">
        <f>IF(AND(E45&gt;0,F45&gt;0,G45&gt;0),ROUND(F45/G45,3),0)</f>
        <v>16411.867999999999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5 ITEM- 5.2'!J47,"")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16412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157293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B00-000000000000}">
      <formula1>_xlfn.ANCHORARRAY($O$9)</formula1>
    </dataValidation>
    <dataValidation type="list" allowBlank="1" showInputMessage="1" sqref="J25:N25" xr:uid="{00000000-0002-0000-3B00-000001000000}">
      <formula1>_xlfn.ANCHORARRAY($P$24)</formula1>
    </dataValidation>
    <dataValidation type="list" allowBlank="1" showInputMessage="1" sqref="J39:N39" xr:uid="{00000000-0002-0000-3B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ignoredErrors>
    <ignoredError sqref="H12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B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Hoja74">
    <tabColor theme="8" tint="0.59999389629810485"/>
    <pageSetUpPr fitToPage="1"/>
  </sheetPr>
  <dimension ref="A1:Q51"/>
  <sheetViews>
    <sheetView view="pageBreakPreview" topLeftCell="A2" zoomScaleNormal="90" workbookViewId="0">
      <selection activeCell="A23" sqref="A23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90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118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1609</v>
      </c>
      <c r="K9" s="477"/>
      <c r="L9" s="477"/>
      <c r="M9" s="477"/>
      <c r="N9" s="477"/>
      <c r="O9" s="74" t="str" cm="1">
        <f t="array" ref="O9:O18">_xlfn._xlws.FILTER('EQUIPOS 2026'!C6:C153,ISNUMBER(FIND(J9,'EQUIPOS 2026'!C6:C153)),"NO ENCONTRADO")</f>
        <v>Formaleta metálica para baranda de concreto (m)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t="str" cm="1">
        <f t="array" ref="J10">_xlfn._xlws.FILTER('EQUIPOS 2026'!A6:A153,'EQUIPOS 2026'!C6:C153='APU CAP 5 ITEM- 5.3'!J9,"")</f>
        <v/>
      </c>
      <c r="O10" s="74" t="str">
        <v>Formaleta metálica para concreto (m2)</v>
      </c>
    </row>
    <row r="11" spans="1:15" ht="15">
      <c r="A11" s="79">
        <v>2</v>
      </c>
      <c r="B11" s="91" t="str">
        <f>IF(A11=0,"",VLOOKUP(A11,'EQUIPOS 2026'!$A$6:$E$153,2))</f>
        <v>C0010010</v>
      </c>
      <c r="C11" s="482" t="str">
        <f>IF(A11=0,"",VLOOKUP(A11,'EQUIPOS 2026'!$A$6:$E$153,3))</f>
        <v>Aspersor manual de 20 litros</v>
      </c>
      <c r="D11" s="483"/>
      <c r="E11" s="92"/>
      <c r="F11" s="93">
        <f>IF(A11=0,,VLOOKUP(A11,'EQUIPOS 2026'!$A$6:$E$153,5))</f>
        <v>3775.3643584553301</v>
      </c>
      <c r="G11" s="119">
        <v>1.25</v>
      </c>
      <c r="H11" s="95">
        <f>+ROUND(F11*G11,3)</f>
        <v>4719.2049999999999</v>
      </c>
      <c r="O11" s="74" t="str">
        <v>Formaleta metálica para defensa de concreto (m)</v>
      </c>
    </row>
    <row r="12" spans="1:15" ht="15">
      <c r="A12" s="79">
        <v>65</v>
      </c>
      <c r="B12" s="91" t="str">
        <f>IF(A12=0,"",VLOOKUP(A12,'EQUIPOS 2026'!$A$6:$E$153,2))</f>
        <v>C0010430</v>
      </c>
      <c r="C12" s="482" t="str">
        <f>IF(A12=0,"",VLOOKUP(A12,'EQUIPOS 2026'!$A$6:$E$153,3))</f>
        <v>Formaleta metálica para pavimento en concreto hidráulico (m)</v>
      </c>
      <c r="D12" s="483"/>
      <c r="E12" s="96"/>
      <c r="F12" s="97">
        <f>IF(A12=0,,VLOOKUP(A12,'EQUIPOS 2026'!$A$6:$E$153,5))</f>
        <v>2500</v>
      </c>
      <c r="G12" s="119">
        <v>1.5</v>
      </c>
      <c r="H12" s="95">
        <f t="shared" ref="H12:H18" si="0">+ROUND(F12*G12,3)</f>
        <v>3750</v>
      </c>
      <c r="O12" s="74" t="str">
        <v>Formaleta metálica para fabricación de paneles de concreto (m2)</v>
      </c>
    </row>
    <row r="13" spans="1:15" ht="15">
      <c r="A13" s="79">
        <v>127</v>
      </c>
      <c r="B13" s="91" t="str">
        <f>IF(A13=0,"",VLOOKUP(A13,'EQUIPOS 2026'!$A$6:$E$153,2))</f>
        <v>C0010922</v>
      </c>
      <c r="C13" s="482" t="str">
        <f>IF(A13=0,"",VLOOKUP(A13,'EQUIPOS 2026'!$A$6:$E$153,3))</f>
        <v>Vibrador de concreto, potencia aproximada de 3 hp, mangueras de 4 a 6 metros</v>
      </c>
      <c r="D13" s="483"/>
      <c r="E13" s="96"/>
      <c r="F13" s="97">
        <f>IF(A13=0,,VLOOKUP(A13,'EQUIPOS 2026'!$A$6:$E$153,5))</f>
        <v>7680.5735748379202</v>
      </c>
      <c r="G13" s="119">
        <v>1.25</v>
      </c>
      <c r="H13" s="95">
        <f t="shared" si="0"/>
        <v>9600.7170000000006</v>
      </c>
      <c r="O13" s="74" t="str">
        <v>Formaleta metálica para pavimento en concreto hidráulico (m)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119"/>
      <c r="H14" s="95">
        <f t="shared" si="0"/>
        <v>0</v>
      </c>
      <c r="O14" s="74" t="str">
        <v>Formaleta metálica para pilotes de concreto prefabricado in situ (m)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119"/>
      <c r="H15" s="95">
        <f t="shared" si="0"/>
        <v>0</v>
      </c>
      <c r="O15" s="74" t="str">
        <v>Formaleta para camisa de pilote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119"/>
      <c r="H16" s="95">
        <f t="shared" si="0"/>
        <v>0</v>
      </c>
      <c r="O16" s="74" t="str">
        <v>Formaleta, platina y accesorios (glo)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119"/>
      <c r="H17" s="95">
        <f t="shared" si="0"/>
        <v>0</v>
      </c>
      <c r="O17" s="74" t="str">
        <v>Formaleta, platina y accesorios (m)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119"/>
      <c r="H18" s="95">
        <f t="shared" si="0"/>
        <v>0</v>
      </c>
      <c r="O18" s="74" t="str">
        <v>Formaleta metálica para megabolsas (4.25m de largo X 2.25m de ancho X 1.30m de alto)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18069.921999999999</v>
      </c>
    </row>
    <row r="20" spans="1:16" ht="9" customHeight="1">
      <c r="A20" s="79"/>
      <c r="B20" s="99"/>
      <c r="C20" s="99"/>
      <c r="D20" s="99"/>
      <c r="E20" s="99"/>
      <c r="F20" s="100"/>
      <c r="G20" s="84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>
        <v>118</v>
      </c>
      <c r="B23" s="91" t="str">
        <f>IF(A23=0,"",VLOOKUP(A23,MATERIALES!A6:$E$475,2))</f>
        <v>B0123650</v>
      </c>
      <c r="C23" s="480" t="str">
        <f>IF(A23=0,"",VLOOKUP(A23,MATERIALES!A6:$E$475,3))</f>
        <v>Concreto resistencia 21 MPa</v>
      </c>
      <c r="D23" s="481"/>
      <c r="E23" s="102" t="str">
        <f>IF(A23=0,"",VLOOKUP(A23,MATERIALES!A6:$E$475,4))</f>
        <v>m3</v>
      </c>
      <c r="F23" s="103">
        <f>IF(A23=0,,VLOOKUP(A23,MATERIALES!A6:$E$475,5))</f>
        <v>583071</v>
      </c>
      <c r="G23" s="119">
        <v>1.05</v>
      </c>
      <c r="H23" s="95">
        <f>+ROUND(G23*F23,3)</f>
        <v>612224.55000000005</v>
      </c>
    </row>
    <row r="24" spans="1:16" ht="40.15" customHeight="1">
      <c r="A24" s="79">
        <v>137</v>
      </c>
      <c r="B24" s="91" t="str">
        <f>IF(A24=0,"",VLOOKUP(A24,MATERIALES!A7:$E$475,2))</f>
        <v>B0063290</v>
      </c>
      <c r="C24" s="480" t="str">
        <f>IF(A24=0,"",VLOOKUP(A24,MATERIALES!A7:$E$475,3))</f>
        <v>Emulsion acuosa de parafina para curado de concreto, que evite la pérdida prematura de humedad de concretos y morteros</v>
      </c>
      <c r="D24" s="481"/>
      <c r="E24" s="102" t="str">
        <f>IF(A24=0,"",VLOOKUP(A24,MATERIALES!A7:$E$475,4))</f>
        <v>kg</v>
      </c>
      <c r="F24" s="103">
        <f>IF(A24=0,,VLOOKUP(A24,MATERIALES!A7:$E$475,5))</f>
        <v>8284.3754368187492</v>
      </c>
      <c r="G24" s="119">
        <v>1.2</v>
      </c>
      <c r="H24" s="95">
        <f t="shared" ref="H24:H31" si="1">+ROUND(G24*F24,3)</f>
        <v>9941.2510000000002</v>
      </c>
      <c r="P24" s="74" t="e" cm="1">
        <f t="array" ref="P24:P38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119"/>
      <c r="H25" s="95">
        <f t="shared" si="1"/>
        <v>0</v>
      </c>
      <c r="I25" s="87" t="s">
        <v>1589</v>
      </c>
      <c r="J25" s="477" t="s">
        <v>1610</v>
      </c>
      <c r="K25" s="477"/>
      <c r="L25" s="477"/>
      <c r="M25" s="477"/>
      <c r="N25" s="477"/>
      <c r="P25" s="74" t="e">
        <f ca="1"/>
        <v>#NAME?</v>
      </c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119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5 ITEM- 5.3'!J25,"")</f>
        <v>#NAME?</v>
      </c>
      <c r="P26" s="74" t="e">
        <f ca="1"/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119"/>
      <c r="H27" s="95">
        <f t="shared" si="1"/>
        <v>0</v>
      </c>
      <c r="P27" s="74" t="e">
        <f ca="1"/>
        <v>#NAME?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119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5 ITEM- 5.3'!J27,"")</f>
        <v>#NAME?</v>
      </c>
      <c r="P28" s="74" t="e">
        <f ca="1"/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119"/>
      <c r="H29" s="95">
        <f t="shared" si="1"/>
        <v>0</v>
      </c>
      <c r="J29" s="74" t="e">
        <f ca="1"/>
        <v>#NAME?</v>
      </c>
      <c r="P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119"/>
      <c r="H30" s="95">
        <f t="shared" si="1"/>
        <v>0</v>
      </c>
      <c r="P30" s="74" t="e">
        <f ca="1"/>
        <v>#NAME?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20"/>
      <c r="H31" s="95">
        <f t="shared" si="1"/>
        <v>0</v>
      </c>
      <c r="P31" s="74" t="e">
        <f ca="1"/>
        <v>#NAME?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622165.80100000009</v>
      </c>
      <c r="P32" s="74" t="e">
        <f ca="1"/>
        <v>#NAME?</v>
      </c>
    </row>
    <row r="33" spans="1:17" ht="10.5" customHeight="1">
      <c r="A33" s="79"/>
      <c r="B33" s="100"/>
      <c r="C33" s="100"/>
      <c r="D33" s="100"/>
      <c r="E33" s="100"/>
      <c r="F33" s="100"/>
      <c r="G33" s="84"/>
      <c r="H33" s="101"/>
      <c r="P33" s="74" t="e">
        <f ca="1"/>
        <v>#NAME?</v>
      </c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  <c r="P34" s="74" t="e">
        <f ca="1"/>
        <v>#NAME?</v>
      </c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  <c r="P35" s="74" t="e">
        <f ca="1"/>
        <v>#NAME?</v>
      </c>
    </row>
    <row r="36" spans="1:17" ht="15">
      <c r="A36" s="79"/>
      <c r="B36" s="91" t="str">
        <f>IF(A36=0,"",VLOOKUP(A36,'TRANSPORTE 2026'!$A$6:E42,2))</f>
        <v/>
      </c>
      <c r="C36" s="106" t="str">
        <f>IF(A36=0,"",VLOOKUP(A36,'TRANSPORTE 2026'!$A$6:E42,3))</f>
        <v/>
      </c>
      <c r="D36" s="91" t="str">
        <f>IF(A36=0,"",VLOOKUP(A36,'TRANSPORTE 2026'!$A$6:$E$42,4))</f>
        <v/>
      </c>
      <c r="E36" s="107"/>
      <c r="F36" s="108"/>
      <c r="G36" s="121">
        <f>IF(A36=0,,VLOOKUP(A36,'TRANSPORTE 2026'!$A$6:$E$42,5))</f>
        <v>0</v>
      </c>
      <c r="H36" s="95">
        <f>+ROUND(E36*F36*G36,3)</f>
        <v>0</v>
      </c>
      <c r="P36" s="74" t="e">
        <f ca="1"/>
        <v>#NAME?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21">
        <f>IF(A37=0,,VLOOKUP(A37,'TRANSPORTE 2026'!$A$6:$E$42,5))</f>
        <v>0</v>
      </c>
      <c r="H37" s="95">
        <f t="shared" ref="H37:H40" si="2">+ROUND(E37*F37*G37,3)</f>
        <v>0</v>
      </c>
      <c r="P37" s="74" t="e">
        <f ca="1"/>
        <v>#NAME?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21">
        <f>IF(A38=0,,VLOOKUP(A38,'TRANSPORTE 2026'!$A$6:$E$42,5))</f>
        <v>0</v>
      </c>
      <c r="H38" s="95">
        <f t="shared" si="2"/>
        <v>0</v>
      </c>
      <c r="P38" s="74" t="e">
        <f ca="1"/>
        <v>#NAME?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21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21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5 ITEM- 5.3'!J39,"")</f>
        <v>#NAME?</v>
      </c>
      <c r="K40" s="74" t="e" cm="1">
        <f t="array" aca="1" ref="K40:K41" ca="1">_xlfn._xlws.FILTER('TRANSPORTE 2026'!D6:D42,'TRANSPORTE 2026'!C6:C42='APU CAP 5 ITEM- 5.3'!J39,"")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84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119">
        <v>3.5</v>
      </c>
      <c r="H45" s="95">
        <f>IF(AND(E45&gt;0,F45&gt;0,G45&gt;0),ROUND(F45/G45,3),0)</f>
        <v>117227.629</v>
      </c>
    </row>
    <row r="46" spans="1:17" ht="15">
      <c r="A46" s="79">
        <v>6</v>
      </c>
      <c r="B46" s="91"/>
      <c r="C46" s="114" t="str">
        <f>IF(A46=0,"",VLOOKUP(A46,'MANO DE OBRA'!A54:G61,2))</f>
        <v>Cuadrilla AA  5 Ay</v>
      </c>
      <c r="D46" s="114">
        <f>IF(A46=0,"",VLOOKUP(A46,'MANO DE OBRA'!A54:G61,3))</f>
        <v>291820</v>
      </c>
      <c r="E46" s="113">
        <f>IF(A46=0,,0.85)</f>
        <v>0.85</v>
      </c>
      <c r="F46" s="115">
        <f>IF(A46=0,"",VLOOKUP(A46,'MANO DE OBRA'!A54:G61,6))</f>
        <v>539867</v>
      </c>
      <c r="G46" s="119">
        <v>3.5</v>
      </c>
      <c r="H46" s="95">
        <f t="shared" ref="H46:H48" si="3">IF(AND(E46&gt;0,F46&gt;0,G46&gt;0),ROUND(F46/G46,3),0)</f>
        <v>154247.71400000001</v>
      </c>
    </row>
    <row r="47" spans="1:17" ht="15">
      <c r="A47" s="79"/>
      <c r="B47" s="91"/>
      <c r="C47" s="114"/>
      <c r="D47" s="114"/>
      <c r="E47" s="113">
        <f t="shared" ref="E47:E48" si="4">IF(A47=0,,0.85)</f>
        <v>0</v>
      </c>
      <c r="F47" s="115"/>
      <c r="G47" s="119"/>
      <c r="H47" s="95">
        <f t="shared" si="3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4"/>
        <v>0</v>
      </c>
      <c r="F48" s="115"/>
      <c r="G48" s="122"/>
      <c r="H48" s="95">
        <f t="shared" si="3"/>
        <v>0</v>
      </c>
      <c r="I48" s="74" t="s">
        <v>1590</v>
      </c>
      <c r="J48" s="74" cm="1">
        <f t="array" ref="J48">_xlfn._xlws.FILTER('MANO DE OBRA'!A53:A60,'MANO DE OBRA'!B53:B60='APU CAP 5 ITEM- 5.3'!J47,"")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271475</v>
      </c>
    </row>
    <row r="50" spans="1:9" ht="15">
      <c r="A50" s="79"/>
      <c r="B50" s="100"/>
      <c r="C50" s="100"/>
      <c r="D50" s="100"/>
      <c r="E50" s="100"/>
      <c r="F50" s="100"/>
      <c r="G50" s="84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911711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C00-000000000000}">
      <formula1>_xlfn.ANCHORARRAY($O$9)</formula1>
    </dataValidation>
    <dataValidation type="list" allowBlank="1" showInputMessage="1" sqref="J25:N25" xr:uid="{00000000-0002-0000-3C00-000001000000}">
      <formula1>_xlfn.ANCHORARRAY($P$24)</formula1>
    </dataValidation>
    <dataValidation type="list" allowBlank="1" showInputMessage="1" sqref="J39:N39" xr:uid="{00000000-0002-0000-3C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C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Hoja75">
    <tabColor theme="8" tint="0.59999389629810485"/>
    <pageSetUpPr fitToPage="1"/>
  </sheetPr>
  <dimension ref="A1:Q51"/>
  <sheetViews>
    <sheetView view="pageBreakPreview" topLeftCell="A2" zoomScaleNormal="90" workbookViewId="0">
      <selection activeCell="G12" sqref="G12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5 ITEM- 5.4'!J9,"")</f>
        <v>3</v>
      </c>
    </row>
    <row r="11" spans="1:15" ht="15">
      <c r="A11" s="79">
        <v>27</v>
      </c>
      <c r="B11" s="91" t="str">
        <f>IF(A11=0,"",VLOOKUP(A11,'EQUIPOS 2026'!$A$6:$E$153,2))</f>
        <v>C0010170</v>
      </c>
      <c r="C11" s="482" t="str">
        <f>IF(A11=0,"",VLOOKUP(A11,'EQUIPOS 2026'!$A$6:$E$153,3))</f>
        <v>Cizalla manual de 90 cm</v>
      </c>
      <c r="D11" s="483"/>
      <c r="E11" s="92"/>
      <c r="F11" s="93">
        <f>IF(A11=0,,VLOOKUP(A11,'EQUIPOS 2026'!$A$6:$E$153,5))</f>
        <v>1952.5921511612501</v>
      </c>
      <c r="G11" s="94">
        <v>0.1</v>
      </c>
      <c r="H11" s="95">
        <f>+ROUND(F11*G11,3)</f>
        <v>195.25899999999999</v>
      </c>
    </row>
    <row r="12" spans="1:15" ht="15">
      <c r="A12" s="79"/>
      <c r="B12" s="91" t="str">
        <f>IF(A12=0,"",VLOOKUP(A12,'EQUIPOS 2026'!$A$6:$E$153,2))</f>
        <v/>
      </c>
      <c r="C12" s="482" t="s">
        <v>1608</v>
      </c>
      <c r="D12" s="483"/>
      <c r="E12" s="96"/>
      <c r="F12" s="97">
        <f>IF(A12=0,,VLOOKUP(A12,'EQUIPOS 2026'!$A$6:$E$153,5))</f>
        <v>0</v>
      </c>
      <c r="G12" s="94"/>
      <c r="H12" s="95">
        <f>H49*5%</f>
        <v>178.4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ref="H13:H18" si="0">+ROUND(F13*G13,3)</f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373.65899999999999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>
        <v>5</v>
      </c>
      <c r="B23" s="91" t="str">
        <f>IF(A23=0,"",VLOOKUP(A23,MATERIALES!A6:$E$475,2))</f>
        <v>B0020003</v>
      </c>
      <c r="C23" s="480" t="str">
        <f>IF(A23=0,"",VLOOKUP(A23,MATERIALES!A6:$E$475,3))</f>
        <v>Acero de refuerzo PDR-60, Fy: 4200 kg/cm2</v>
      </c>
      <c r="D23" s="481"/>
      <c r="E23" s="102" t="str">
        <f>IF(A23=0,"",VLOOKUP(A23,MATERIALES!A6:$E$475,4))</f>
        <v>kg</v>
      </c>
      <c r="F23" s="103">
        <f>IF(A23=0,,VLOOKUP(A23,MATERIALES!A6:$E$475,5))</f>
        <v>6500</v>
      </c>
      <c r="G23" s="94">
        <v>1.06</v>
      </c>
      <c r="H23" s="95">
        <f>+ROUND(G23*F23,3)</f>
        <v>6890</v>
      </c>
    </row>
    <row r="24" spans="1:16" ht="15">
      <c r="A24" s="79">
        <v>45</v>
      </c>
      <c r="B24" s="91" t="str">
        <f>IF(A24=0,"",VLOOKUP(A24,MATERIALES!A7:$E$475,2))</f>
        <v>B0073230</v>
      </c>
      <c r="C24" s="480" t="str">
        <f>IF(A24=0,"",VLOOKUP(A24,MATERIALES!A7:$E$475,3))</f>
        <v>Alambre negro para amarre calibre 18</v>
      </c>
      <c r="D24" s="481"/>
      <c r="E24" s="102" t="str">
        <f>IF(A24=0,"",VLOOKUP(A24,MATERIALES!A7:$E$475,4))</f>
        <v>kg</v>
      </c>
      <c r="F24" s="103">
        <f>IF(A24=0,,VLOOKUP(A24,MATERIALES!A7:$E$475,5))</f>
        <v>11520</v>
      </c>
      <c r="G24" s="94">
        <v>0.05</v>
      </c>
      <c r="H24" s="95">
        <f t="shared" ref="H24:H31" si="1">+ROUND(G24*F24,3)</f>
        <v>576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5 ITEM- 5.4'!J25,"")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5 ITEM- 5.4'!J27,"")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7466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5 ITEM- 5.4'!J39,"")</f>
        <v>#NAME?</v>
      </c>
      <c r="K40" s="74" t="e" cm="1">
        <f t="array" aca="1" ref="K40:K41" ca="1">_xlfn._xlws.FILTER('TRANSPORTE 2026'!D6:D42,'TRANSPORTE 2026'!C6:C42='APU CAP 5 ITEM- 5.4'!J39,"")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>
        <v>115</v>
      </c>
      <c r="H45" s="95">
        <f>IF(AND(E45&gt;0,F45&gt;0,G45&gt;0),ROUND(F45/G45,3),0)</f>
        <v>3567.797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5 ITEM- 5.4'!J47,"")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3568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11408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D00-000000000000}">
      <formula1>_xlfn.ANCHORARRAY($O$9)</formula1>
    </dataValidation>
    <dataValidation type="list" allowBlank="1" showInputMessage="1" sqref="J25:N25" xr:uid="{00000000-0002-0000-3D00-000001000000}">
      <formula1>_xlfn.ANCHORARRAY($P$24)</formula1>
    </dataValidation>
    <dataValidation type="list" allowBlank="1" showInputMessage="1" sqref="J39:N39" xr:uid="{00000000-0002-0000-3D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ignoredErrors>
    <ignoredError sqref="H12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D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Hoja76">
    <tabColor theme="8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5 ITEM- 5.5'!J9,"")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5 ITEM- 5.5'!J25,"")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5 ITEM- 5.5'!J27,"")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5 ITEM- 5.5'!J39,"")</f>
        <v>#NAME?</v>
      </c>
      <c r="K40" s="74" t="e" cm="1">
        <f t="array" aca="1" ref="K40:K41" ca="1">_xlfn._xlws.FILTER('TRANSPORTE 2026'!D6:D42,'TRANSPORTE 2026'!C6:C42='APU CAP 5 ITEM- 5.5'!J39,"")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5 ITEM- 5.5'!J47,"")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E00-000000000000}">
      <formula1>_xlfn.ANCHORARRAY($O$9)</formula1>
    </dataValidation>
    <dataValidation type="list" allowBlank="1" showInputMessage="1" sqref="J25:N25" xr:uid="{00000000-0002-0000-3E00-000001000000}">
      <formula1>_xlfn.ANCHORARRAY($P$24)</formula1>
    </dataValidation>
    <dataValidation type="list" allowBlank="1" showInputMessage="1" sqref="J39:N39" xr:uid="{00000000-0002-0000-3E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E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Hoja77">
    <tabColor theme="8" tint="0.59999389629810485"/>
    <pageSetUpPr fitToPage="1"/>
  </sheetPr>
  <dimension ref="A1:Q51"/>
  <sheetViews>
    <sheetView view="pageBreakPreview" topLeftCell="A2" zoomScaleNormal="90" workbookViewId="0">
      <selection activeCell="G26" sqref="G26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5 ITEM- 5.6'!J9,"")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5 ITEM- 5.6'!J25,"")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5 ITEM- 5.6'!J27,"")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5 ITEM- 5.6'!J39,"")</f>
        <v>#NAME?</v>
      </c>
      <c r="K40" s="74" t="e" cm="1">
        <f t="array" aca="1" ref="K40:K41" ca="1">_xlfn._xlws.FILTER('TRANSPORTE 2026'!D6:D42,'TRANSPORTE 2026'!C6:C42='APU CAP 5 ITEM- 5.6'!J39,"")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5 ITEM- 5.6'!J47,"")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3F00-000000000000}">
      <formula1>_xlfn.ANCHORARRAY($O$9)</formula1>
    </dataValidation>
    <dataValidation type="list" allowBlank="1" showInputMessage="1" sqref="J25:N25" xr:uid="{00000000-0002-0000-3F00-000001000000}">
      <formula1>_xlfn.ANCHORARRAY($P$24)</formula1>
    </dataValidation>
    <dataValidation type="list" allowBlank="1" showInputMessage="1" sqref="J39:N39" xr:uid="{00000000-0002-0000-3F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ignoredErrors>
    <ignoredError sqref="J10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3F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Hoja79">
    <tabColor theme="5" tint="0.59999389629810485"/>
    <pageSetUpPr fitToPage="1"/>
  </sheetPr>
  <dimension ref="A1:Q51"/>
  <sheetViews>
    <sheetView view="pageBreakPreview" topLeftCell="A2" zoomScaleNormal="90" workbookViewId="0">
      <selection activeCell="G13" sqref="G13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6 ITEM- 6.2'!J9,"")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6 ITEM- 6.2'!J25,"")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6 ITEM- 6.2'!J27,"")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/>
      <c r="B36" s="91" t="str">
        <f>IF(A36=0,"",VLOOKUP(A36,'TRANSPORTE 2026'!$A$6:E42,2))</f>
        <v/>
      </c>
      <c r="C36" s="106" t="str">
        <f>IF(A36=0,"",VLOOKUP(A36,'TRANSPORTE 2026'!$A$6:E42,3))</f>
        <v/>
      </c>
      <c r="D36" s="91" t="str">
        <f>IF(A36=0,"",VLOOKUP(A36,'TRANSPORTE 2026'!$A$6:$E$42,4))</f>
        <v/>
      </c>
      <c r="E36" s="107"/>
      <c r="F36" s="108"/>
      <c r="G36" s="109">
        <f>IF(A36=0,,VLOOKUP(A36,'TRANSPORTE 2026'!$A$6:$E$42,5))</f>
        <v>0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6 ITEM- 6.2'!J39,"")</f>
        <v>#NAME?</v>
      </c>
      <c r="K40" s="74" t="e" cm="1">
        <f t="array" aca="1" ref="K40:K41" ca="1">_xlfn._xlws.FILTER('TRANSPORTE 2026'!D6:D42,'TRANSPORTE 2026'!C6:C42='APU CAP 6 ITEM- 6.2'!J39,"")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/>
      <c r="B45" s="91"/>
      <c r="C45" s="112" t="str">
        <f>IF(A45=0,"",VLOOKUP(A45,'MANO DE OBRA'!A53:G60,2))</f>
        <v/>
      </c>
      <c r="D45" s="95" t="str">
        <f>IF(A45=0,"",VLOOKUP(A45,'MANO DE OBRA'!A53:G60,3))</f>
        <v/>
      </c>
      <c r="E45" s="113">
        <f>IF(A45=0,,0.85)</f>
        <v>0</v>
      </c>
      <c r="F45" s="95" t="str">
        <f>IF(A45=0,"",VLOOKUP(A45,'MANO DE OBRA'!A53:G60,6))</f>
        <v/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6 ITEM- 6.2'!J47,"")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4000-000000000000}">
      <formula1>_xlfn.ANCHORARRAY($O$9)</formula1>
    </dataValidation>
    <dataValidation type="list" allowBlank="1" showInputMessage="1" sqref="J25:N25" xr:uid="{00000000-0002-0000-4000-000001000000}">
      <formula1>_xlfn.ANCHORARRAY($P$24)</formula1>
    </dataValidation>
    <dataValidation type="list" allowBlank="1" showInputMessage="1" sqref="J39:N39" xr:uid="{00000000-0002-0000-40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40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Hoja80">
    <tabColor theme="5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6 ITEM- 6.3'!J9,"")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6 ITEM- 6.3'!J25,"")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6 ITEM- 6.3'!J27,"")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6 ITEM- 6.3'!J39,"")</f>
        <v>#NAME?</v>
      </c>
      <c r="K40" s="74" t="e" cm="1">
        <f t="array" aca="1" ref="K40:K41" ca="1">_xlfn._xlws.FILTER('TRANSPORTE 2026'!D6:D42,'TRANSPORTE 2026'!C6:C42='APU CAP 6 ITEM- 6.3'!J39,"")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6 ITEM- 6.3'!J47,"")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4100-000000000000}">
      <formula1>_xlfn.ANCHORARRAY($O$9)</formula1>
    </dataValidation>
    <dataValidation type="list" allowBlank="1" showInputMessage="1" sqref="J25:N25" xr:uid="{00000000-0002-0000-4100-000001000000}">
      <formula1>_xlfn.ANCHORARRAY($P$24)</formula1>
    </dataValidation>
    <dataValidation type="list" allowBlank="1" showInputMessage="1" sqref="J39:N39" xr:uid="{00000000-0002-0000-41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41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Hoja81">
    <tabColor theme="5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6 ITEM- 6.4'!J9,"")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6 ITEM- 6.4'!J25,"")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6 ITEM- 6.4'!J27,"")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6 ITEM- 6.4'!J39,"")</f>
        <v>#NAME?</v>
      </c>
      <c r="K40" s="74" t="e" cm="1">
        <f t="array" aca="1" ref="K40:K41" ca="1">_xlfn._xlws.FILTER('TRANSPORTE 2026'!D6:D42,'TRANSPORTE 2026'!C6:C42='APU CAP 6 ITEM- 6.4'!J39,"")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6 ITEM- 6.4'!J47,"")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4200-000000000000}">
      <formula1>_xlfn.ANCHORARRAY($O$9)</formula1>
    </dataValidation>
    <dataValidation type="list" allowBlank="1" showInputMessage="1" sqref="J25:N25" xr:uid="{00000000-0002-0000-4200-000001000000}">
      <formula1>_xlfn.ANCHORARRAY($P$24)</formula1>
    </dataValidation>
    <dataValidation type="list" allowBlank="1" showInputMessage="1" sqref="J39:N39" xr:uid="{00000000-0002-0000-42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42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Hoja82">
    <tabColor theme="5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6 ITEM- 6.5'!J9,"")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6 ITEM- 6.5'!J25,"")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6 ITEM- 6.5'!J27,"")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6 ITEM- 6.5'!J39,"")</f>
        <v>#NAME?</v>
      </c>
      <c r="K40" s="74" t="e" cm="1">
        <f t="array" aca="1" ref="K40:K41" ca="1">_xlfn._xlws.FILTER('TRANSPORTE 2026'!D6:D42,'TRANSPORTE 2026'!C6:C42='APU CAP 6 ITEM- 6.5'!J39,"")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6 ITEM- 6.5'!J47,"")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4300-000000000000}">
      <formula1>_xlfn.ANCHORARRAY($O$9)</formula1>
    </dataValidation>
    <dataValidation type="list" allowBlank="1" showInputMessage="1" sqref="J25:N25" xr:uid="{00000000-0002-0000-4300-000001000000}">
      <formula1>_xlfn.ANCHORARRAY($P$24)</formula1>
    </dataValidation>
    <dataValidation type="list" allowBlank="1" showInputMessage="1" sqref="J39:N39" xr:uid="{00000000-0002-0000-43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43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Hoja83">
    <tabColor theme="5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74" customWidth="1"/>
    <col min="2" max="2" width="9.7109375" style="74" customWidth="1"/>
    <col min="3" max="3" width="27.5703125" style="74" customWidth="1"/>
    <col min="4" max="4" width="12.42578125" style="74" customWidth="1"/>
    <col min="5" max="5" width="9" style="74" customWidth="1"/>
    <col min="6" max="6" width="15.42578125" style="74" customWidth="1"/>
    <col min="7" max="7" width="13.7109375" style="74" customWidth="1"/>
    <col min="8" max="8" width="14.85546875" style="74" customWidth="1"/>
    <col min="9" max="9" width="11.5703125" style="74"/>
    <col min="10" max="10" width="21.7109375" style="74" customWidth="1"/>
    <col min="11" max="11" width="14.7109375" style="74" customWidth="1"/>
    <col min="12" max="12" width="17.42578125" style="74" customWidth="1"/>
    <col min="13" max="13" width="6" style="74" customWidth="1"/>
    <col min="14" max="14" width="11.5703125" style="74"/>
    <col min="15" max="15" width="21.7109375" style="74" hidden="1" customWidth="1"/>
    <col min="16" max="17" width="11.5703125" style="74" hidden="1" customWidth="1"/>
    <col min="18" max="16384" width="11.5703125" style="74"/>
  </cols>
  <sheetData>
    <row r="1" spans="1:15" hidden="1">
      <c r="A1" s="75"/>
      <c r="B1" s="75"/>
      <c r="C1" s="75"/>
      <c r="D1" s="75"/>
      <c r="E1" s="75"/>
      <c r="F1" s="75"/>
      <c r="G1" s="76"/>
      <c r="H1" s="76"/>
    </row>
    <row r="2" spans="1:15" ht="15.75" customHeight="1">
      <c r="A2" s="75"/>
      <c r="B2" s="466" t="s">
        <v>1553</v>
      </c>
      <c r="C2" s="467"/>
      <c r="D2" s="467"/>
      <c r="E2" s="467"/>
      <c r="F2" s="467"/>
      <c r="G2" s="492"/>
      <c r="H2" s="492"/>
    </row>
    <row r="3" spans="1:15" ht="51" customHeight="1">
      <c r="A3" s="75"/>
      <c r="B3" s="469" t="str">
        <f>CONCATENATE("PROYECTO: ",'PRESUPUESTO '!E5)</f>
        <v>PROYECTO: RECUPERACION Y CONSERVACIÓN  DE ÁREAS DE IMPORTANCIA ESTRATEGICA DE LA ZONA DE INFLUENCIA DEL COMPLEJO CENAGOSO DE CASCALOA DE MAGANGUÉ, BOLÍVAR</v>
      </c>
      <c r="C3" s="470"/>
      <c r="D3" s="470"/>
      <c r="E3" s="470"/>
      <c r="F3" s="470"/>
      <c r="G3" s="492"/>
      <c r="H3" s="492"/>
    </row>
    <row r="4" spans="1:15" ht="9.75" customHeight="1">
      <c r="A4" s="75"/>
      <c r="B4" s="77"/>
      <c r="C4" s="77"/>
      <c r="D4" s="77"/>
      <c r="E4" s="77"/>
      <c r="F4" s="78"/>
      <c r="G4" s="78"/>
      <c r="H4" s="78"/>
    </row>
    <row r="5" spans="1:15" ht="15">
      <c r="A5" s="79"/>
      <c r="B5" s="472" t="e">
        <f>_xlfn.CONCAT("CAPITULO  ",K5)</f>
        <v>#REF!</v>
      </c>
      <c r="C5" s="473"/>
      <c r="D5" s="474" t="e">
        <f>VLOOKUP(K5,'PRESUPUESTO '!B12:K26,2)</f>
        <v>#REF!</v>
      </c>
      <c r="E5" s="474"/>
      <c r="F5" s="474"/>
      <c r="G5" s="474"/>
      <c r="H5" s="80" t="s">
        <v>1555</v>
      </c>
      <c r="J5" s="81" t="s">
        <v>1587</v>
      </c>
      <c r="K5" s="81" t="e">
        <f>'PRESUPUESTO '!#REF!</f>
        <v>#REF!</v>
      </c>
      <c r="L5" s="81"/>
    </row>
    <row r="6" spans="1:15" ht="24" customHeight="1">
      <c r="A6" s="79"/>
      <c r="B6" s="472" t="e">
        <f>_xlfn.CONCAT("ÍTEM  ",K6)</f>
        <v>#REF!</v>
      </c>
      <c r="C6" s="473"/>
      <c r="D6" s="475" t="e">
        <f>VLOOKUP(K6,'PRESUPUESTO '!B12:K26,5)</f>
        <v>#REF!</v>
      </c>
      <c r="E6" s="475"/>
      <c r="F6" s="475"/>
      <c r="G6" s="475"/>
      <c r="H6" s="82" t="e">
        <f>VLOOKUP(K6,'PRESUPUESTO '!B12:K26,6)</f>
        <v>#REF!</v>
      </c>
      <c r="J6" s="81" t="s">
        <v>107</v>
      </c>
      <c r="K6" s="81" t="e">
        <f>'PRESUPUESTO '!#REF!</f>
        <v>#REF!</v>
      </c>
      <c r="L6" s="81"/>
      <c r="O6" s="74" t="s">
        <v>1588</v>
      </c>
    </row>
    <row r="7" spans="1:15" ht="9.75" customHeight="1">
      <c r="A7" s="75"/>
      <c r="B7" s="77"/>
      <c r="C7" s="77"/>
      <c r="D7" s="77"/>
      <c r="E7" s="77"/>
      <c r="F7" s="78"/>
      <c r="G7" s="78"/>
      <c r="H7" s="78"/>
    </row>
    <row r="8" spans="1:15" ht="3.6" customHeight="1">
      <c r="A8" s="79"/>
      <c r="B8" s="83"/>
      <c r="C8" s="83"/>
      <c r="D8" s="83"/>
      <c r="E8" s="84"/>
      <c r="F8" s="85"/>
      <c r="G8" s="86"/>
      <c r="H8" s="86"/>
    </row>
    <row r="9" spans="1:15" ht="15">
      <c r="A9" s="79"/>
      <c r="B9" s="476" t="s">
        <v>1557</v>
      </c>
      <c r="C9" s="476"/>
      <c r="D9" s="476"/>
      <c r="E9" s="476"/>
      <c r="F9" s="476"/>
      <c r="G9" s="476"/>
      <c r="H9" s="476"/>
      <c r="I9" s="87" t="s">
        <v>1589</v>
      </c>
      <c r="J9" s="477" t="s">
        <v>214</v>
      </c>
      <c r="K9" s="477"/>
      <c r="L9" s="477"/>
      <c r="M9" s="477"/>
      <c r="N9" s="477"/>
      <c r="O9" s="74" t="str" cm="1">
        <f t="array" ref="O9">_xlfn._xlws.FILTER('EQUIPOS 2026'!C6:C153,ISNUMBER(FIND(J9,'EQUIPOS 2026'!C6:C153)),"NO ENCONTRADO")</f>
        <v>Astilladora de madera para triturar, potencia aproximada 75 HP</v>
      </c>
    </row>
    <row r="10" spans="1:15" ht="15">
      <c r="A10" s="79"/>
      <c r="B10" s="88" t="s">
        <v>1558</v>
      </c>
      <c r="C10" s="478" t="s">
        <v>205</v>
      </c>
      <c r="D10" s="479"/>
      <c r="E10" s="88" t="s">
        <v>1559</v>
      </c>
      <c r="F10" s="88" t="s">
        <v>1560</v>
      </c>
      <c r="G10" s="89" t="s">
        <v>1561</v>
      </c>
      <c r="H10" s="89" t="s">
        <v>1562</v>
      </c>
      <c r="I10" s="90" t="s">
        <v>1590</v>
      </c>
      <c r="J10" s="74" cm="1">
        <f t="array" ref="J10">_xlfn._xlws.FILTER('EQUIPOS 2026'!A6:A153,'EQUIPOS 2026'!C6:C153='APU CAP 6 ITEM- 6.6'!J9,"")</f>
        <v>3</v>
      </c>
    </row>
    <row r="11" spans="1:15" ht="15">
      <c r="A11" s="79"/>
      <c r="B11" s="91" t="str">
        <f>IF(A11=0,"",VLOOKUP(A11,'EQUIPOS 2026'!$A$6:$E$153,2))</f>
        <v/>
      </c>
      <c r="C11" s="482" t="str">
        <f>IF(A11=0,"",VLOOKUP(A11,'EQUIPOS 2026'!$A$6:$E$153,3))</f>
        <v/>
      </c>
      <c r="D11" s="483"/>
      <c r="E11" s="92"/>
      <c r="F11" s="93">
        <f>IF(A11=0,,VLOOKUP(A11,'EQUIPOS 2026'!$A$6:$E$153,5))</f>
        <v>0</v>
      </c>
      <c r="G11" s="94"/>
      <c r="H11" s="95">
        <f>+ROUND(F11*G11,3)</f>
        <v>0</v>
      </c>
    </row>
    <row r="12" spans="1:15" ht="15">
      <c r="A12" s="79"/>
      <c r="B12" s="91" t="str">
        <f>IF(A12=0,"",VLOOKUP(A12,'EQUIPOS 2026'!$A$6:$E$153,2))</f>
        <v/>
      </c>
      <c r="C12" s="482" t="str">
        <f>IF(A12=0,"",VLOOKUP(A12,'EQUIPOS 2026'!$A$6:$E$153,3))</f>
        <v/>
      </c>
      <c r="D12" s="483"/>
      <c r="E12" s="96"/>
      <c r="F12" s="97">
        <f>IF(A12=0,,VLOOKUP(A12,'EQUIPOS 2026'!$A$6:$E$153,5))</f>
        <v>0</v>
      </c>
      <c r="G12" s="94"/>
      <c r="H12" s="95">
        <f t="shared" ref="H12:H18" si="0">+ROUND(F12*G12,3)</f>
        <v>0</v>
      </c>
    </row>
    <row r="13" spans="1:15" ht="15">
      <c r="A13" s="79"/>
      <c r="B13" s="91" t="str">
        <f>IF(A13=0,"",VLOOKUP(A13,'EQUIPOS 2026'!$A$6:$E$153,2))</f>
        <v/>
      </c>
      <c r="C13" s="482" t="str">
        <f>IF(A13=0,"",VLOOKUP(A13,'EQUIPOS 2026'!$A$6:$E$153,3))</f>
        <v/>
      </c>
      <c r="D13" s="483"/>
      <c r="E13" s="96"/>
      <c r="F13" s="97">
        <f>IF(A13=0,,VLOOKUP(A13,'EQUIPOS 2026'!$A$6:$E$153,5))</f>
        <v>0</v>
      </c>
      <c r="G13" s="94"/>
      <c r="H13" s="95">
        <f t="shared" si="0"/>
        <v>0</v>
      </c>
    </row>
    <row r="14" spans="1:15" ht="15">
      <c r="A14" s="79"/>
      <c r="B14" s="91" t="str">
        <f>IF(A14=0,"",VLOOKUP(A14,'EQUIPOS 2026'!$A$6:$E$153,2))</f>
        <v/>
      </c>
      <c r="C14" s="482" t="str">
        <f>IF(A14=0,"",VLOOKUP(A14,'EQUIPOS 2026'!$A$6:$E$153,3))</f>
        <v/>
      </c>
      <c r="D14" s="483"/>
      <c r="E14" s="96"/>
      <c r="F14" s="97">
        <f>IF(A14=0,,VLOOKUP(A14,'EQUIPOS 2026'!$A$6:$E$153,5))</f>
        <v>0</v>
      </c>
      <c r="G14" s="94"/>
      <c r="H14" s="95">
        <f t="shared" si="0"/>
        <v>0</v>
      </c>
    </row>
    <row r="15" spans="1:15" ht="15">
      <c r="A15" s="79"/>
      <c r="B15" s="91" t="str">
        <f>IF(A15=0,"",VLOOKUP(A15,'EQUIPOS 2026'!$A$6:$E$153,2))</f>
        <v/>
      </c>
      <c r="C15" s="482" t="str">
        <f>IF(A15=0,"",VLOOKUP(A15,'EQUIPOS 2026'!$A$6:$E$153,3))</f>
        <v/>
      </c>
      <c r="D15" s="483"/>
      <c r="E15" s="96"/>
      <c r="F15" s="97">
        <f>IF(A15=0,,VLOOKUP(A15,'EQUIPOS 2026'!$A$6:$E$153,5))</f>
        <v>0</v>
      </c>
      <c r="G15" s="94"/>
      <c r="H15" s="95">
        <f t="shared" si="0"/>
        <v>0</v>
      </c>
    </row>
    <row r="16" spans="1:15" ht="15">
      <c r="A16" s="79"/>
      <c r="B16" s="91" t="str">
        <f>IF(A16=0,"",VLOOKUP(A16,'EQUIPOS 2026'!$A$6:$E$153,2))</f>
        <v/>
      </c>
      <c r="C16" s="482" t="str">
        <f>IF(A16=0,"",VLOOKUP(A16,'EQUIPOS 2026'!$A$6:$E$153,3))</f>
        <v/>
      </c>
      <c r="D16" s="483"/>
      <c r="E16" s="96"/>
      <c r="F16" s="97">
        <f>IF(A16=0,,VLOOKUP(A16,'EQUIPOS 2026'!$A$6:$E$153,5))</f>
        <v>0</v>
      </c>
      <c r="G16" s="94"/>
      <c r="H16" s="95">
        <f t="shared" si="0"/>
        <v>0</v>
      </c>
    </row>
    <row r="17" spans="1:16" ht="15">
      <c r="A17" s="79"/>
      <c r="B17" s="91" t="str">
        <f>IF(A17=0,"",VLOOKUP(A17,'EQUIPOS 2026'!$A$6:$E$153,2))</f>
        <v/>
      </c>
      <c r="C17" s="482" t="str">
        <f>IF(A17=0,"",VLOOKUP(A17,'EQUIPOS 2026'!$A$6:$E$153,3))</f>
        <v/>
      </c>
      <c r="D17" s="483"/>
      <c r="E17" s="96"/>
      <c r="F17" s="97">
        <f>IF(A17=0,,VLOOKUP(A17,'EQUIPOS 2026'!$A$6:$E$153,5))</f>
        <v>0</v>
      </c>
      <c r="G17" s="94"/>
      <c r="H17" s="95">
        <f t="shared" si="0"/>
        <v>0</v>
      </c>
    </row>
    <row r="18" spans="1:16" ht="15">
      <c r="A18" s="79"/>
      <c r="B18" s="91" t="str">
        <f>IF(A18=0,"",VLOOKUP(A18,'EQUIPOS 2026'!$A$6:$E$153,2))</f>
        <v/>
      </c>
      <c r="C18" s="482" t="str">
        <f>IF(A18=0,"",VLOOKUP(A18,'EQUIPOS 2026'!$A$6:$E$153,3))</f>
        <v/>
      </c>
      <c r="D18" s="483"/>
      <c r="E18" s="96"/>
      <c r="F18" s="97">
        <f>IF(A18=0,,VLOOKUP(A18,'EQUIPOS 2026'!$A$6:$E$153,5))</f>
        <v>0</v>
      </c>
      <c r="G18" s="94"/>
      <c r="H18" s="95">
        <f t="shared" si="0"/>
        <v>0</v>
      </c>
    </row>
    <row r="19" spans="1:16" ht="15">
      <c r="A19" s="79"/>
      <c r="B19" s="484" t="s">
        <v>1567</v>
      </c>
      <c r="C19" s="484"/>
      <c r="D19" s="484"/>
      <c r="E19" s="484"/>
      <c r="F19" s="484"/>
      <c r="G19" s="484"/>
      <c r="H19" s="98">
        <f>SUM(H11:H18)</f>
        <v>0</v>
      </c>
    </row>
    <row r="20" spans="1:16" ht="9" customHeight="1">
      <c r="A20" s="79"/>
      <c r="B20" s="99"/>
      <c r="C20" s="99"/>
      <c r="D20" s="99"/>
      <c r="E20" s="99"/>
      <c r="F20" s="100"/>
      <c r="G20" s="100"/>
      <c r="H20" s="101"/>
    </row>
    <row r="21" spans="1:16" ht="14.45" customHeight="1">
      <c r="A21" s="79"/>
      <c r="B21" s="476" t="s">
        <v>1568</v>
      </c>
      <c r="C21" s="476"/>
      <c r="D21" s="476"/>
      <c r="E21" s="476"/>
      <c r="F21" s="476"/>
      <c r="G21" s="476"/>
      <c r="H21" s="476"/>
      <c r="J21" s="81"/>
      <c r="K21" s="81"/>
      <c r="L21" s="81"/>
      <c r="P21" s="74" t="s">
        <v>1591</v>
      </c>
    </row>
    <row r="22" spans="1:16" ht="15">
      <c r="A22" s="79"/>
      <c r="B22" s="88" t="s">
        <v>204</v>
      </c>
      <c r="C22" s="478" t="s">
        <v>205</v>
      </c>
      <c r="D22" s="479"/>
      <c r="E22" s="88" t="s">
        <v>43</v>
      </c>
      <c r="F22" s="88" t="s">
        <v>1562</v>
      </c>
      <c r="G22" s="89" t="s">
        <v>46</v>
      </c>
      <c r="H22" s="89" t="s">
        <v>1562</v>
      </c>
      <c r="J22" s="81"/>
      <c r="K22" s="81"/>
      <c r="L22" s="81"/>
    </row>
    <row r="23" spans="1:16" ht="15">
      <c r="A23" s="79"/>
      <c r="B23" s="91" t="str">
        <f>IF(A23=0,"",VLOOKUP(A23,MATERIALES!A6:$E$475,2))</f>
        <v/>
      </c>
      <c r="C23" s="480" t="str">
        <f>IF(A23=0,"",VLOOKUP(A23,MATERIALES!A6:$E$475,3))</f>
        <v/>
      </c>
      <c r="D23" s="481"/>
      <c r="E23" s="102" t="str">
        <f>IF(A23=0,"",VLOOKUP(A23,MATERIALES!A6:$E$475,4))</f>
        <v/>
      </c>
      <c r="F23" s="103">
        <f>IF(A23=0,,VLOOKUP(A23,MATERIALES!A6:$E$475,5))</f>
        <v>0</v>
      </c>
      <c r="G23" s="94"/>
      <c r="H23" s="95">
        <f>+ROUND(G23*F23,3)</f>
        <v>0</v>
      </c>
    </row>
    <row r="24" spans="1:16" ht="15">
      <c r="A24" s="79"/>
      <c r="B24" s="91" t="str">
        <f>IF(A24=0,"",VLOOKUP(A24,MATERIALES!A7:$E$475,2))</f>
        <v/>
      </c>
      <c r="C24" s="480" t="str">
        <f>IF(A24=0,"",VLOOKUP(A24,MATERIALES!A7:$E$475,3))</f>
        <v/>
      </c>
      <c r="D24" s="481"/>
      <c r="E24" s="102" t="str">
        <f>IF(A24=0,"",VLOOKUP(A24,MATERIALES!A7:$E$475,4))</f>
        <v/>
      </c>
      <c r="F24" s="103">
        <f>IF(A24=0,,VLOOKUP(A24,MATERIALES!A7:$E$475,5))</f>
        <v>0</v>
      </c>
      <c r="G24" s="94"/>
      <c r="H24" s="95">
        <f t="shared" ref="H24:H31" si="1">+ROUND(G24*F24,3)</f>
        <v>0</v>
      </c>
      <c r="P24" s="74" t="e" cm="1">
        <f t="array" aca="1" ref="P24" ca="1">_xlfn._xlws.FILTER(MATERIALES!C6:C467,ISNUMBER(FIND(J25,MATERIALES!C6:C467)),"NO ENCONTRADO")</f>
        <v>#NAME?</v>
      </c>
    </row>
    <row r="25" spans="1:16" ht="15">
      <c r="A25" s="79"/>
      <c r="B25" s="91" t="str">
        <f>IF(A25=0,"",VLOOKUP(A25,MATERIALES!A8:$E$475,2))</f>
        <v/>
      </c>
      <c r="C25" s="480" t="str">
        <f>IF(A25=0,"",VLOOKUP(A25,MATERIALES!A8:$E$475,3))</f>
        <v/>
      </c>
      <c r="D25" s="481"/>
      <c r="E25" s="102" t="str">
        <f>IF(A25=0,"",VLOOKUP(A25,MATERIALES!A8:$E$475,4))</f>
        <v/>
      </c>
      <c r="F25" s="103">
        <f>IF(A25=0,,VLOOKUP(A25,MATERIALES!A8:$E$475,5))</f>
        <v>0</v>
      </c>
      <c r="G25" s="94"/>
      <c r="H25" s="95">
        <f t="shared" si="1"/>
        <v>0</v>
      </c>
      <c r="I25" s="87" t="s">
        <v>1589</v>
      </c>
      <c r="J25" s="477" t="s">
        <v>515</v>
      </c>
      <c r="K25" s="477"/>
      <c r="L25" s="477"/>
      <c r="M25" s="477"/>
      <c r="N25" s="477"/>
    </row>
    <row r="26" spans="1:16" ht="15">
      <c r="A26" s="79"/>
      <c r="B26" s="91" t="str">
        <f>IF(A26=0,"",VLOOKUP(A26,MATERIALES!A9:$E$475,2))</f>
        <v/>
      </c>
      <c r="C26" s="480" t="str">
        <f>IF(A26=0,"",VLOOKUP(A26,MATERIALES!A9:$E$475,3))</f>
        <v/>
      </c>
      <c r="D26" s="481"/>
      <c r="E26" s="102" t="str">
        <f>IF(A26=0,"",VLOOKUP(A26,MATERIALES!A9:$E$475,4))</f>
        <v/>
      </c>
      <c r="F26" s="103">
        <f>IF(A26=0,,VLOOKUP(A26,MATERIALES!A9:$E$475,5))</f>
        <v>0</v>
      </c>
      <c r="G26" s="94"/>
      <c r="H26" s="95">
        <f t="shared" si="1"/>
        <v>0</v>
      </c>
      <c r="I26" s="90" t="s">
        <v>1590</v>
      </c>
      <c r="J26" s="74" t="e" cm="1">
        <f t="array" aca="1" ref="J26" ca="1">_xlfn._xlws.FILTER(MATERIALES!A6:A467,MATERIALES!C6:C467='APU CAP 6 ITEM- 6.6'!J25,"")</f>
        <v>#NAME?</v>
      </c>
    </row>
    <row r="27" spans="1:16" ht="15">
      <c r="A27" s="79"/>
      <c r="B27" s="91" t="str">
        <f>IF(A27=0,"",VLOOKUP(A27,MATERIALES!A10:$E$475,2))</f>
        <v/>
      </c>
      <c r="C27" s="480" t="str">
        <f>IF(A27=0,"",VLOOKUP(A27,MATERIALES!A10:$E$475,3))</f>
        <v/>
      </c>
      <c r="D27" s="481"/>
      <c r="E27" s="102" t="str">
        <f>IF(A27=0,"",VLOOKUP(A27,MATERIALES!A10:$E$475,4))</f>
        <v/>
      </c>
      <c r="F27" s="103">
        <f>IF(A27=0,,VLOOKUP(A27,MATERIALES!A10:$E$475,5))</f>
        <v>0</v>
      </c>
      <c r="G27" s="94"/>
      <c r="H27" s="95">
        <f t="shared" si="1"/>
        <v>0</v>
      </c>
    </row>
    <row r="28" spans="1:16" ht="15">
      <c r="A28" s="79"/>
      <c r="B28" s="91" t="str">
        <f>IF(A28=0,"",VLOOKUP(A28,MATERIALES!A11:$E$475,2))</f>
        <v/>
      </c>
      <c r="C28" s="480" t="str">
        <f>IF(A28=0,"",VLOOKUP(A28,MATERIALES!A11:$E$475,3))</f>
        <v/>
      </c>
      <c r="D28" s="481"/>
      <c r="E28" s="102" t="str">
        <f>IF(A28=0,"",VLOOKUP(A28,MATERIALES!A11:$E$475,4))</f>
        <v/>
      </c>
      <c r="F28" s="103">
        <f>IF(A28=0,,VLOOKUP(A28,MATERIALES!A11:$E$475,5))</f>
        <v>0</v>
      </c>
      <c r="G28" s="94"/>
      <c r="H28" s="95">
        <f t="shared" si="1"/>
        <v>0</v>
      </c>
      <c r="I28" s="90" t="s">
        <v>1590</v>
      </c>
      <c r="J28" s="74" t="e" cm="1">
        <f t="array" aca="1" ref="J28:J29" ca="1">_xlfn._xlws.FILTER(MATERIALES!A8:A469,MATERIALES!C8:C469='APU CAP 6 ITEM- 6.6'!J27,"")</f>
        <v>#NAME?</v>
      </c>
    </row>
    <row r="29" spans="1:16" ht="15">
      <c r="A29" s="79"/>
      <c r="B29" s="91" t="str">
        <f>IF(A29=0,"",VLOOKUP(A29,MATERIALES!A12:$E$475,2))</f>
        <v/>
      </c>
      <c r="C29" s="480" t="str">
        <f>IF(A29=0,"",VLOOKUP(A29,MATERIALES!A12:$E$475,3))</f>
        <v/>
      </c>
      <c r="D29" s="481"/>
      <c r="E29" s="102" t="str">
        <f>IF(A29=0,"",VLOOKUP(A29,MATERIALES!A12:$E$475,4))</f>
        <v/>
      </c>
      <c r="F29" s="103">
        <f>IF(A29=0,,VLOOKUP(A29,MATERIALES!A12:$E$475,5))</f>
        <v>0</v>
      </c>
      <c r="G29" s="94"/>
      <c r="H29" s="95">
        <f t="shared" si="1"/>
        <v>0</v>
      </c>
      <c r="J29" s="74" t="e">
        <f ca="1"/>
        <v>#NAME?</v>
      </c>
    </row>
    <row r="30" spans="1:16" ht="15">
      <c r="A30" s="79"/>
      <c r="B30" s="91" t="str">
        <f>IF(A30=0,"",VLOOKUP(A30,MATERIALES!A13:$E$475,2))</f>
        <v/>
      </c>
      <c r="C30" s="480" t="str">
        <f>IF(A30=0,"",VLOOKUP(A30,MATERIALES!A13:$E$475,3))</f>
        <v/>
      </c>
      <c r="D30" s="481"/>
      <c r="E30" s="102" t="str">
        <f>IF(A30=0,"",VLOOKUP(A30,MATERIALES!A13:$E$475,4))</f>
        <v/>
      </c>
      <c r="F30" s="103">
        <f>IF(A30=0,,VLOOKUP(A30,MATERIALES!A13:$E$475,5))</f>
        <v>0</v>
      </c>
      <c r="G30" s="94"/>
      <c r="H30" s="95">
        <f t="shared" si="1"/>
        <v>0</v>
      </c>
    </row>
    <row r="31" spans="1:16" ht="15">
      <c r="A31" s="79"/>
      <c r="B31" s="91" t="str">
        <f>IF(A31=0,"",VLOOKUP(A31,MATERIALES!A14:$E$475,2))</f>
        <v/>
      </c>
      <c r="C31" s="480" t="str">
        <f>IF(A31=0,"",VLOOKUP(A31,MATERIALES!A14:$E$475,3))</f>
        <v/>
      </c>
      <c r="D31" s="481"/>
      <c r="E31" s="102" t="str">
        <f>IF(A31=0,"",VLOOKUP(A31,MATERIALES!A14:$E$475,4))</f>
        <v/>
      </c>
      <c r="F31" s="103">
        <f>IF(A31=0,,VLOOKUP(A31,MATERIALES!A14:$E$475,5))</f>
        <v>0</v>
      </c>
      <c r="G31" s="104"/>
      <c r="H31" s="95">
        <f t="shared" si="1"/>
        <v>0</v>
      </c>
    </row>
    <row r="32" spans="1:16" ht="15">
      <c r="A32" s="79"/>
      <c r="B32" s="484" t="s">
        <v>1569</v>
      </c>
      <c r="C32" s="484"/>
      <c r="D32" s="484"/>
      <c r="E32" s="484"/>
      <c r="F32" s="484"/>
      <c r="G32" s="484"/>
      <c r="H32" s="98">
        <f>SUM(H23:H31)</f>
        <v>0</v>
      </c>
    </row>
    <row r="33" spans="1:17" ht="10.5" customHeight="1">
      <c r="A33" s="79"/>
      <c r="B33" s="100"/>
      <c r="C33" s="100"/>
      <c r="D33" s="100"/>
      <c r="E33" s="100"/>
      <c r="F33" s="100"/>
      <c r="G33" s="100"/>
      <c r="H33" s="101"/>
      <c r="Q33" s="74" t="s">
        <v>1591</v>
      </c>
    </row>
    <row r="34" spans="1:17" ht="14.45" customHeight="1">
      <c r="A34" s="79"/>
      <c r="B34" s="476" t="s">
        <v>1570</v>
      </c>
      <c r="C34" s="476"/>
      <c r="D34" s="476"/>
      <c r="E34" s="476"/>
      <c r="F34" s="476"/>
      <c r="G34" s="476"/>
      <c r="H34" s="476"/>
      <c r="J34" s="81"/>
      <c r="K34" s="81"/>
      <c r="L34" s="81"/>
    </row>
    <row r="35" spans="1:17" ht="15">
      <c r="A35" s="79"/>
      <c r="B35" s="88" t="s">
        <v>204</v>
      </c>
      <c r="C35" s="105" t="s">
        <v>205</v>
      </c>
      <c r="D35" s="88" t="s">
        <v>43</v>
      </c>
      <c r="E35" s="88" t="s">
        <v>1571</v>
      </c>
      <c r="F35" s="88" t="s">
        <v>1572</v>
      </c>
      <c r="G35" s="89" t="s">
        <v>1573</v>
      </c>
      <c r="H35" s="89" t="s">
        <v>1562</v>
      </c>
      <c r="J35" s="81"/>
      <c r="K35" s="81"/>
      <c r="L35" s="81"/>
    </row>
    <row r="36" spans="1:17" ht="15">
      <c r="A36" s="79">
        <v>1</v>
      </c>
      <c r="B36" s="91" t="str">
        <f>IF(A36=0,"",VLOOKUP(A36,'TRANSPORTE 2026'!$A$6:E42,2))</f>
        <v>T0100002</v>
      </c>
      <c r="C36" s="106" t="str">
        <f>IF(A36=0,"",VLOOKUP(A36,'TRANSPORTE 2026'!$A$6:E42,3))</f>
        <v>Transporte de acero</v>
      </c>
      <c r="D36" s="91" t="str">
        <f>IF(A36=0,"",VLOOKUP(A36,'TRANSPORTE 2026'!$A$6:$E$42,4))</f>
        <v>kg-km</v>
      </c>
      <c r="E36" s="107"/>
      <c r="F36" s="108"/>
      <c r="G36" s="109">
        <f>IF(A36=0,,VLOOKUP(A36,'TRANSPORTE 2026'!$A$6:$E$42,5))</f>
        <v>9</v>
      </c>
      <c r="H36" s="95">
        <f>+ROUND(E36*F36*G36,3)</f>
        <v>0</v>
      </c>
      <c r="Q36" s="74" t="e" cm="1">
        <f t="array" ref="Q36:Q37" ca="1">_xlfn._xlws.FILTER('TRANSPORTE 2026'!C6:C42,ISNUMBER(FIND(J39,'TRANSPORTE 2026'!C6:C42)),"NO ENCONTRADO")</f>
        <v>#NAME?</v>
      </c>
    </row>
    <row r="37" spans="1:17" ht="15">
      <c r="A37" s="79"/>
      <c r="B37" s="91" t="str">
        <f>IF(A37=0,"",VLOOKUP(A37,'TRANSPORTE 2026'!$A$6:E43,2))</f>
        <v/>
      </c>
      <c r="C37" s="106" t="str">
        <f>IF(A37=0,"",VLOOKUP(A37,'TRANSPORTE 2026'!$A$6:E43,3))</f>
        <v/>
      </c>
      <c r="D37" s="91" t="str">
        <f>IF(A37=0,"",VLOOKUP(A37,'TRANSPORTE 2026'!$A$6:$E$42,4))</f>
        <v/>
      </c>
      <c r="E37" s="107"/>
      <c r="F37" s="108"/>
      <c r="G37" s="109">
        <f>IF(A37=0,,VLOOKUP(A37,'TRANSPORTE 2026'!$A$6:$E$42,5))</f>
        <v>0</v>
      </c>
      <c r="H37" s="95">
        <f t="shared" ref="H37:H40" si="2">+ROUND(E37*F37*G37,3)</f>
        <v>0</v>
      </c>
      <c r="Q37" s="74" t="e">
        <f ca="1"/>
        <v>#NAME?</v>
      </c>
    </row>
    <row r="38" spans="1:17" ht="15">
      <c r="A38" s="79"/>
      <c r="B38" s="91" t="str">
        <f>IF(A38=0,"",VLOOKUP(A38,'TRANSPORTE 2026'!$A$6:E44,2))</f>
        <v/>
      </c>
      <c r="C38" s="106" t="str">
        <f>IF(A38=0,"",VLOOKUP(A38,'TRANSPORTE 2026'!$A$6:E44,3))</f>
        <v/>
      </c>
      <c r="D38" s="91" t="str">
        <f>IF(A38=0,"",VLOOKUP(A38,'TRANSPORTE 2026'!$A$6:$E$42,4))</f>
        <v/>
      </c>
      <c r="E38" s="107"/>
      <c r="F38" s="108"/>
      <c r="G38" s="109">
        <f>IF(A38=0,,VLOOKUP(A38,'TRANSPORTE 2026'!$A$6:$E$42,5))</f>
        <v>0</v>
      </c>
      <c r="H38" s="95">
        <f t="shared" si="2"/>
        <v>0</v>
      </c>
    </row>
    <row r="39" spans="1:17" ht="15">
      <c r="A39" s="79"/>
      <c r="B39" s="91" t="str">
        <f>IF(A39=0,"",VLOOKUP(A39,'TRANSPORTE 2026'!$A$6:E45,2))</f>
        <v/>
      </c>
      <c r="C39" s="106" t="str">
        <f>IF(A39=0,"",VLOOKUP(A39,'TRANSPORTE 2026'!$A$6:E45,3))</f>
        <v/>
      </c>
      <c r="D39" s="91" t="str">
        <f>IF(A39=0,"",VLOOKUP(A39,'TRANSPORTE 2026'!$A$6:$E$42,4))</f>
        <v/>
      </c>
      <c r="E39" s="107"/>
      <c r="F39" s="108"/>
      <c r="G39" s="109">
        <f>IF(A39=0,,VLOOKUP(A39,'TRANSPORTE 2026'!$A$6:$E$42,5))</f>
        <v>0</v>
      </c>
      <c r="H39" s="95">
        <f t="shared" si="2"/>
        <v>0</v>
      </c>
      <c r="I39" s="87" t="s">
        <v>1589</v>
      </c>
      <c r="J39" s="477" t="s">
        <v>1443</v>
      </c>
      <c r="K39" s="477"/>
      <c r="L39" s="477"/>
      <c r="M39" s="477"/>
      <c r="N39" s="477"/>
    </row>
    <row r="40" spans="1:17" ht="15">
      <c r="A40" s="79"/>
      <c r="B40" s="91" t="str">
        <f>IF(A40=0,"",VLOOKUP(A40,'TRANSPORTE 2026'!$A$6:E45,2))</f>
        <v/>
      </c>
      <c r="C40" s="106" t="str">
        <f>IF(A40=0,"",VLOOKUP(A40,'TRANSPORTE 2026'!$A$6:E45,3))</f>
        <v/>
      </c>
      <c r="D40" s="91" t="str">
        <f>IF(A40=0,"",VLOOKUP(A40,'TRANSPORTE 2026'!$A$6:$E$42,4))</f>
        <v/>
      </c>
      <c r="E40" s="107"/>
      <c r="F40" s="108"/>
      <c r="G40" s="109">
        <f>IF(A40=0,,VLOOKUP(A40,'TRANSPORTE 2026'!$A$6:$E$42,5))</f>
        <v>0</v>
      </c>
      <c r="H40" s="95">
        <f t="shared" si="2"/>
        <v>0</v>
      </c>
      <c r="I40" s="90" t="s">
        <v>1590</v>
      </c>
      <c r="J40" s="74" t="e" cm="1">
        <f t="array" aca="1" ref="J40:J41" ca="1">_xlfn._xlws.FILTER('TRANSPORTE 2026'!A6:A42,'TRANSPORTE 2026'!C6:C42='APU CAP 6 ITEM- 6.6'!J39,"")</f>
        <v>#NAME?</v>
      </c>
      <c r="K40" s="74" t="e" cm="1">
        <f t="array" aca="1" ref="K40:K41" ca="1">_xlfn._xlws.FILTER('TRANSPORTE 2026'!D6:D42,'TRANSPORTE 2026'!C6:C42='APU CAP 6 ITEM- 6.6'!J39,"")</f>
        <v>#NAME?</v>
      </c>
    </row>
    <row r="41" spans="1:17" ht="15">
      <c r="A41" s="79"/>
      <c r="B41" s="484" t="s">
        <v>1574</v>
      </c>
      <c r="C41" s="484"/>
      <c r="D41" s="484"/>
      <c r="E41" s="484"/>
      <c r="F41" s="484"/>
      <c r="G41" s="484"/>
      <c r="H41" s="110">
        <f>SUM(H36:H40)</f>
        <v>0</v>
      </c>
      <c r="J41" s="74" t="e">
        <f ca="1"/>
        <v>#NAME?</v>
      </c>
      <c r="K41" s="74" t="e">
        <f ca="1"/>
        <v>#NAME?</v>
      </c>
    </row>
    <row r="42" spans="1:17" ht="9.6" customHeight="1">
      <c r="A42" s="79"/>
      <c r="B42" s="100"/>
      <c r="C42" s="100"/>
      <c r="D42" s="100"/>
      <c r="E42" s="100"/>
      <c r="F42" s="100"/>
      <c r="G42" s="100"/>
      <c r="H42" s="111"/>
    </row>
    <row r="43" spans="1:17" ht="14.45" customHeight="1">
      <c r="A43" s="79"/>
      <c r="B43" s="485" t="s">
        <v>1575</v>
      </c>
      <c r="C43" s="486"/>
      <c r="D43" s="486"/>
      <c r="E43" s="486"/>
      <c r="F43" s="486"/>
      <c r="G43" s="486"/>
      <c r="H43" s="487"/>
    </row>
    <row r="44" spans="1:17" ht="15">
      <c r="A44" s="79"/>
      <c r="B44" s="105" t="s">
        <v>204</v>
      </c>
      <c r="C44" s="105" t="s">
        <v>205</v>
      </c>
      <c r="D44" s="88" t="s">
        <v>1576</v>
      </c>
      <c r="E44" s="88" t="s">
        <v>1577</v>
      </c>
      <c r="F44" s="88" t="s">
        <v>1578</v>
      </c>
      <c r="G44" s="89" t="s">
        <v>1561</v>
      </c>
      <c r="H44" s="89" t="s">
        <v>1562</v>
      </c>
    </row>
    <row r="45" spans="1:17" ht="15">
      <c r="A45" s="79">
        <v>2</v>
      </c>
      <c r="B45" s="91"/>
      <c r="C45" s="112" t="str">
        <f>IF(A45=0,"",VLOOKUP(A45,'MANO DE OBRA'!A53:G60,2))</f>
        <v>Cuadrilla AA 1 Of y 2 Ay</v>
      </c>
      <c r="D45" s="95">
        <f>IF(A45=0,"",VLOOKUP(A45,'MANO DE OBRA'!A53:G60,3))</f>
        <v>221782</v>
      </c>
      <c r="E45" s="113">
        <f>IF(A45=0,,0.85)</f>
        <v>0.85</v>
      </c>
      <c r="F45" s="95">
        <f>IF(A45=0,"",VLOOKUP(A45,'MANO DE OBRA'!A53:G60,6))</f>
        <v>410296.7</v>
      </c>
      <c r="G45" s="94"/>
      <c r="H45" s="95">
        <f>IF(AND(E45&gt;0,F45&gt;0,G45&gt;0),ROUND(F45/G45,3),0)</f>
        <v>0</v>
      </c>
    </row>
    <row r="46" spans="1:17" ht="15">
      <c r="A46" s="79"/>
      <c r="B46" s="91"/>
      <c r="C46" s="114"/>
      <c r="D46" s="114"/>
      <c r="E46" s="113">
        <f t="shared" ref="E46:E48" si="3">IF(A46=0,,0.85)</f>
        <v>0</v>
      </c>
      <c r="F46" s="115"/>
      <c r="G46" s="95"/>
      <c r="H46" s="95">
        <f t="shared" ref="H46:H48" si="4">IF(AND(E46&gt;0,F46&gt;0,G46&gt;0),ROUND(F46/G46,3),0)</f>
        <v>0</v>
      </c>
    </row>
    <row r="47" spans="1:17" ht="15">
      <c r="A47" s="79"/>
      <c r="B47" s="91"/>
      <c r="C47" s="114"/>
      <c r="D47" s="114"/>
      <c r="E47" s="113">
        <f t="shared" si="3"/>
        <v>0</v>
      </c>
      <c r="F47" s="115"/>
      <c r="G47" s="95"/>
      <c r="H47" s="95">
        <f t="shared" si="4"/>
        <v>0</v>
      </c>
      <c r="I47" s="74" t="s">
        <v>1589</v>
      </c>
      <c r="J47" s="477" t="s">
        <v>197</v>
      </c>
      <c r="K47" s="477"/>
      <c r="L47" s="477"/>
      <c r="M47" s="477"/>
      <c r="N47" s="477"/>
    </row>
    <row r="48" spans="1:17" ht="15">
      <c r="A48" s="79"/>
      <c r="B48" s="91"/>
      <c r="C48" s="114"/>
      <c r="D48" s="114"/>
      <c r="E48" s="113">
        <f t="shared" si="3"/>
        <v>0</v>
      </c>
      <c r="F48" s="115"/>
      <c r="G48" s="95"/>
      <c r="H48" s="95">
        <f t="shared" si="4"/>
        <v>0</v>
      </c>
      <c r="I48" s="74" t="s">
        <v>1590</v>
      </c>
      <c r="J48" s="74" cm="1">
        <f t="array" ref="J48">_xlfn._xlws.FILTER('MANO DE OBRA'!A53:A60,'MANO DE OBRA'!B53:B60='APU CAP 6 ITEM- 6.6'!J47,"")</f>
        <v>3</v>
      </c>
    </row>
    <row r="49" spans="1:9" ht="15">
      <c r="A49" s="79"/>
      <c r="B49" s="484" t="s">
        <v>1579</v>
      </c>
      <c r="C49" s="484"/>
      <c r="D49" s="484"/>
      <c r="E49" s="484"/>
      <c r="F49" s="484"/>
      <c r="G49" s="484"/>
      <c r="H49" s="98">
        <f>ROUND(SUM(H45:H48),0)</f>
        <v>0</v>
      </c>
    </row>
    <row r="50" spans="1:9" ht="15">
      <c r="A50" s="79"/>
      <c r="B50" s="100"/>
      <c r="C50" s="100"/>
      <c r="D50" s="100"/>
      <c r="E50" s="100"/>
      <c r="F50" s="100"/>
      <c r="G50" s="100"/>
      <c r="H50" s="101"/>
      <c r="I50" s="116"/>
    </row>
    <row r="51" spans="1:9" ht="15">
      <c r="A51" s="79"/>
      <c r="B51" s="488" t="s">
        <v>1580</v>
      </c>
      <c r="C51" s="488"/>
      <c r="D51" s="488"/>
      <c r="E51" s="488"/>
      <c r="F51" s="488"/>
      <c r="G51" s="488"/>
      <c r="H51" s="117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3">
    <dataValidation type="list" allowBlank="1" showInputMessage="1" sqref="J9:N9" xr:uid="{00000000-0002-0000-4400-000000000000}">
      <formula1>_xlfn.ANCHORARRAY($O$9)</formula1>
    </dataValidation>
    <dataValidation type="list" allowBlank="1" showInputMessage="1" sqref="J25:N25" xr:uid="{00000000-0002-0000-4400-000001000000}">
      <formula1>_xlfn.ANCHORARRAY($P$24)</formula1>
    </dataValidation>
    <dataValidation type="list" allowBlank="1" showInputMessage="1" sqref="J39:N39" xr:uid="{00000000-0002-0000-4400-000002000000}">
      <formula1>_xlfn.ANCHORARRAY($Q$36)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4400-000003000000}">
          <x14:formula1>
            <xm:f>'MANO DE OBRA'!$B$53:$B$60</xm:f>
          </x14:formula1>
          <xm:sqref>J47:N47</xm:sqref>
        </x14:dataValidation>
      </x14:dataValidations>
    </ext>
  </extLst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tabColor rgb="FF00B050"/>
    <pageSetUpPr fitToPage="1"/>
  </sheetPr>
  <dimension ref="B4:W38"/>
  <sheetViews>
    <sheetView topLeftCell="A16" zoomScale="80" zoomScaleNormal="80" zoomScaleSheetLayoutView="80" workbookViewId="0">
      <selection activeCell="A35" sqref="A35"/>
    </sheetView>
  </sheetViews>
  <sheetFormatPr baseColWidth="10" defaultColWidth="11.42578125" defaultRowHeight="15"/>
  <cols>
    <col min="1" max="1" width="1.85546875" style="4" customWidth="1"/>
    <col min="2" max="2" width="5.7109375" style="4" customWidth="1"/>
    <col min="3" max="3" width="15.140625" style="4" customWidth="1"/>
    <col min="4" max="4" width="17.140625" style="4" customWidth="1"/>
    <col min="5" max="5" width="12.28515625" style="4" customWidth="1"/>
    <col min="6" max="6" width="53.85546875" style="4" customWidth="1"/>
    <col min="7" max="7" width="8.140625" style="4" customWidth="1"/>
    <col min="8" max="8" width="12.140625" style="5" customWidth="1"/>
    <col min="9" max="9" width="15.85546875" style="4" customWidth="1"/>
    <col min="10" max="11" width="19.28515625" style="4" customWidth="1"/>
    <col min="12" max="12" width="19.5703125" style="4" customWidth="1"/>
    <col min="13" max="13" width="13.85546875" style="4" customWidth="1"/>
    <col min="14" max="21" width="22.42578125" style="4" customWidth="1"/>
    <col min="22" max="16384" width="11.42578125" style="4"/>
  </cols>
  <sheetData>
    <row r="4" spans="2:23" ht="83.25" customHeight="1">
      <c r="B4" s="337" t="s">
        <v>1611</v>
      </c>
      <c r="C4" s="338"/>
      <c r="D4" s="338"/>
      <c r="E4" s="338"/>
      <c r="F4" s="338"/>
      <c r="G4" s="338"/>
      <c r="H4" s="338"/>
      <c r="I4" s="338"/>
      <c r="J4" s="339"/>
      <c r="K4" s="6"/>
    </row>
    <row r="5" spans="2:23" ht="61.15" customHeight="1">
      <c r="B5" s="340" t="s">
        <v>1</v>
      </c>
      <c r="C5" s="341"/>
      <c r="D5" s="341"/>
      <c r="E5" s="342" t="s">
        <v>2</v>
      </c>
      <c r="F5" s="343"/>
      <c r="G5" s="343"/>
      <c r="H5" s="343"/>
      <c r="I5" s="343"/>
      <c r="J5" s="344"/>
      <c r="K5" s="7"/>
      <c r="L5" s="497" t="s">
        <v>1612</v>
      </c>
      <c r="M5" s="498"/>
      <c r="N5" s="499" t="s">
        <v>1613</v>
      </c>
      <c r="O5" s="499"/>
      <c r="P5" s="499"/>
      <c r="Q5" s="499"/>
      <c r="R5" s="499"/>
      <c r="S5" s="499"/>
      <c r="T5" s="499"/>
      <c r="U5" s="499"/>
      <c r="V5" s="499" t="s">
        <v>1614</v>
      </c>
      <c r="W5" s="500"/>
    </row>
    <row r="6" spans="2:23" ht="6.75" customHeight="1">
      <c r="B6" s="345"/>
      <c r="C6" s="345"/>
      <c r="D6" s="345"/>
      <c r="E6" s="345"/>
      <c r="F6" s="345"/>
      <c r="G6" s="345"/>
      <c r="H6" s="345"/>
      <c r="I6" s="345"/>
      <c r="J6" s="346"/>
      <c r="K6" s="8"/>
      <c r="L6" s="9"/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</row>
    <row r="7" spans="2:23" ht="18.75">
      <c r="B7" s="347" t="s">
        <v>3</v>
      </c>
      <c r="C7" s="348"/>
      <c r="D7" s="348"/>
      <c r="E7" s="348"/>
      <c r="F7" s="348"/>
      <c r="G7" s="348"/>
      <c r="H7" s="348"/>
      <c r="I7" s="348"/>
      <c r="J7" s="348"/>
      <c r="K7" s="12"/>
      <c r="L7" s="13" t="s">
        <v>1615</v>
      </c>
      <c r="M7" s="14" t="s">
        <v>1616</v>
      </c>
      <c r="N7" s="14" t="s">
        <v>1617</v>
      </c>
      <c r="O7" s="14" t="s">
        <v>1618</v>
      </c>
      <c r="P7" s="14" t="s">
        <v>1619</v>
      </c>
      <c r="Q7" s="14" t="s">
        <v>1620</v>
      </c>
      <c r="R7" s="14" t="s">
        <v>1621</v>
      </c>
      <c r="S7" s="14" t="s">
        <v>1622</v>
      </c>
      <c r="T7" s="14" t="s">
        <v>1623</v>
      </c>
      <c r="U7" s="14" t="s">
        <v>1624</v>
      </c>
      <c r="V7" s="14" t="s">
        <v>1625</v>
      </c>
      <c r="W7" s="15" t="s">
        <v>1626</v>
      </c>
    </row>
    <row r="8" spans="2:23" ht="6.75" customHeight="1">
      <c r="B8" s="349"/>
      <c r="C8" s="350"/>
      <c r="D8" s="350"/>
      <c r="E8" s="350"/>
      <c r="F8" s="350"/>
      <c r="G8" s="350"/>
      <c r="H8" s="350"/>
      <c r="I8" s="350"/>
      <c r="J8" s="351"/>
      <c r="K8" s="8"/>
      <c r="L8" s="16"/>
      <c r="M8" s="17"/>
      <c r="N8" s="16"/>
      <c r="U8" s="17"/>
      <c r="V8" s="16"/>
      <c r="W8" s="17"/>
    </row>
    <row r="9" spans="2:23" ht="21" customHeight="1">
      <c r="B9" s="361" t="s">
        <v>4</v>
      </c>
      <c r="C9" s="363" t="s">
        <v>5</v>
      </c>
      <c r="D9" s="352" t="s">
        <v>6</v>
      </c>
      <c r="E9" s="353"/>
      <c r="F9" s="365" t="s">
        <v>7</v>
      </c>
      <c r="G9" s="365" t="s">
        <v>8</v>
      </c>
      <c r="H9" s="365" t="s">
        <v>9</v>
      </c>
      <c r="I9" s="365" t="s">
        <v>10</v>
      </c>
      <c r="J9" s="365" t="s">
        <v>11</v>
      </c>
      <c r="K9" s="18"/>
      <c r="L9" s="19"/>
      <c r="M9" s="20"/>
      <c r="N9" s="19"/>
      <c r="O9" s="21"/>
      <c r="P9" s="21"/>
      <c r="Q9" s="21"/>
      <c r="R9" s="21"/>
      <c r="S9" s="21"/>
      <c r="T9" s="21"/>
      <c r="U9" s="20"/>
      <c r="V9" s="19"/>
      <c r="W9" s="20"/>
    </row>
    <row r="10" spans="2:23" ht="21" customHeight="1">
      <c r="B10" s="362"/>
      <c r="C10" s="364"/>
      <c r="D10" s="22" t="s">
        <v>12</v>
      </c>
      <c r="E10" s="22" t="s">
        <v>13</v>
      </c>
      <c r="F10" s="366"/>
      <c r="G10" s="366"/>
      <c r="H10" s="366"/>
      <c r="I10" s="366"/>
      <c r="J10" s="366"/>
      <c r="K10" s="18"/>
      <c r="L10" s="19"/>
      <c r="M10" s="20"/>
      <c r="N10" s="19"/>
      <c r="O10" s="21"/>
      <c r="P10" s="21"/>
      <c r="Q10" s="21"/>
      <c r="R10" s="21"/>
      <c r="S10" s="21"/>
      <c r="T10" s="21"/>
      <c r="U10" s="20"/>
      <c r="V10" s="19"/>
      <c r="W10" s="20"/>
    </row>
    <row r="11" spans="2:23" ht="8.4499999999999993" customHeight="1">
      <c r="H11" s="23"/>
      <c r="L11" s="19"/>
      <c r="M11" s="20"/>
      <c r="N11" s="19"/>
      <c r="O11" s="21"/>
      <c r="P11" s="21"/>
      <c r="Q11" s="21"/>
      <c r="R11" s="21"/>
      <c r="S11" s="21"/>
      <c r="T11" s="21"/>
      <c r="U11" s="20"/>
      <c r="V11" s="19"/>
      <c r="W11" s="20"/>
    </row>
    <row r="12" spans="2:23" s="1" customFormat="1" ht="17.100000000000001" customHeight="1">
      <c r="B12" s="24">
        <v>1</v>
      </c>
      <c r="C12" s="354" t="s">
        <v>14</v>
      </c>
      <c r="D12" s="355"/>
      <c r="E12" s="355"/>
      <c r="F12" s="355"/>
      <c r="G12" s="355"/>
      <c r="H12" s="355"/>
      <c r="I12" s="355"/>
      <c r="J12" s="355"/>
      <c r="K12" s="25"/>
      <c r="L12" s="26"/>
      <c r="M12" s="27"/>
      <c r="N12" s="26"/>
      <c r="O12" s="28"/>
      <c r="P12" s="28"/>
      <c r="Q12" s="28"/>
      <c r="R12" s="28"/>
      <c r="S12" s="28"/>
      <c r="T12" s="28"/>
      <c r="U12" s="27"/>
      <c r="V12" s="26"/>
      <c r="W12" s="27"/>
    </row>
    <row r="13" spans="2:23">
      <c r="B13" s="29">
        <f>B12+0.1</f>
        <v>1.1000000000000001</v>
      </c>
      <c r="C13" s="30"/>
      <c r="D13" s="30"/>
      <c r="E13" s="30"/>
      <c r="F13" s="31" t="s">
        <v>15</v>
      </c>
      <c r="G13" s="32" t="s">
        <v>16</v>
      </c>
      <c r="H13" s="33">
        <f>'1.1'!M26</f>
        <v>8</v>
      </c>
      <c r="I13" s="34">
        <f>'APU CAP 1 ITEM-1.1'!H59</f>
        <v>20000000.000500001</v>
      </c>
      <c r="J13" s="35">
        <f>+ROUND(H13*I13,3)</f>
        <v>160000000.00400001</v>
      </c>
      <c r="K13" s="36"/>
      <c r="L13" s="19"/>
      <c r="M13" s="20"/>
      <c r="N13" s="19">
        <f>J13</f>
        <v>160000000.00400001</v>
      </c>
      <c r="O13" s="21"/>
      <c r="P13" s="21"/>
      <c r="Q13" s="21"/>
      <c r="R13" s="21"/>
      <c r="S13" s="21"/>
      <c r="T13" s="21"/>
      <c r="U13" s="20"/>
      <c r="V13" s="19"/>
      <c r="W13" s="20"/>
    </row>
    <row r="14" spans="2:23" s="2" customFormat="1" ht="30">
      <c r="B14" s="29">
        <f t="shared" ref="B14" si="0">B13+0.1</f>
        <v>1.2</v>
      </c>
      <c r="C14" s="30"/>
      <c r="D14" s="30"/>
      <c r="E14" s="30"/>
      <c r="F14" s="37" t="s">
        <v>17</v>
      </c>
      <c r="G14" s="32" t="s">
        <v>18</v>
      </c>
      <c r="H14" s="33">
        <f>'1.2'!M26</f>
        <v>8</v>
      </c>
      <c r="I14" s="34">
        <f>'APU CAP 1 ITEM-1.2'!H59</f>
        <v>15999999.6</v>
      </c>
      <c r="J14" s="34">
        <f t="shared" ref="J14" si="1">+ROUND(H14*I14,3)</f>
        <v>127999996.8</v>
      </c>
      <c r="K14" s="38"/>
      <c r="L14" s="39"/>
      <c r="M14" s="40"/>
      <c r="N14" s="39">
        <f>J14/8</f>
        <v>15999999.6</v>
      </c>
      <c r="O14" s="41">
        <f>N14</f>
        <v>15999999.6</v>
      </c>
      <c r="P14" s="41">
        <f t="shared" ref="P14:U14" si="2">O14</f>
        <v>15999999.6</v>
      </c>
      <c r="Q14" s="41">
        <f t="shared" si="2"/>
        <v>15999999.6</v>
      </c>
      <c r="R14" s="41">
        <f t="shared" si="2"/>
        <v>15999999.6</v>
      </c>
      <c r="S14" s="41">
        <f t="shared" si="2"/>
        <v>15999999.6</v>
      </c>
      <c r="T14" s="41">
        <f t="shared" si="2"/>
        <v>15999999.6</v>
      </c>
      <c r="U14" s="40">
        <f t="shared" si="2"/>
        <v>15999999.6</v>
      </c>
      <c r="V14" s="39"/>
      <c r="W14" s="40"/>
    </row>
    <row r="15" spans="2:23" ht="17.100000000000001" customHeight="1">
      <c r="B15" s="42"/>
      <c r="C15" s="43"/>
      <c r="D15" s="43"/>
      <c r="E15" s="43"/>
      <c r="F15" s="44" t="str">
        <f>CONCATENATE("Subtotal Capitulo: ",B12)</f>
        <v>Subtotal Capitulo: 1</v>
      </c>
      <c r="G15" s="45"/>
      <c r="H15" s="46"/>
      <c r="I15" s="47"/>
      <c r="J15" s="48">
        <f>ROUND(SUM(J13:J14),3)</f>
        <v>287999996.80400002</v>
      </c>
      <c r="K15" s="49"/>
      <c r="L15" s="19"/>
      <c r="M15" s="20"/>
      <c r="N15" s="19"/>
      <c r="O15" s="21"/>
      <c r="P15" s="21"/>
      <c r="Q15" s="21"/>
      <c r="R15" s="21"/>
      <c r="S15" s="21"/>
      <c r="T15" s="21"/>
      <c r="U15" s="20"/>
      <c r="V15" s="19"/>
      <c r="W15" s="20"/>
    </row>
    <row r="16" spans="2:23" ht="6.6" customHeight="1">
      <c r="H16" s="23"/>
      <c r="L16" s="19"/>
      <c r="M16" s="20"/>
      <c r="N16" s="19"/>
      <c r="O16" s="21"/>
      <c r="P16" s="21"/>
      <c r="Q16" s="21"/>
      <c r="R16" s="21"/>
      <c r="S16" s="21"/>
      <c r="T16" s="21"/>
      <c r="U16" s="20"/>
      <c r="V16" s="19"/>
      <c r="W16" s="20"/>
    </row>
    <row r="17" spans="2:23" s="1" customFormat="1" ht="17.100000000000001" customHeight="1">
      <c r="B17" s="24">
        <v>2</v>
      </c>
      <c r="C17" s="354" t="s">
        <v>19</v>
      </c>
      <c r="D17" s="355"/>
      <c r="E17" s="355"/>
      <c r="F17" s="355"/>
      <c r="G17" s="355"/>
      <c r="H17" s="355"/>
      <c r="I17" s="355"/>
      <c r="J17" s="355"/>
      <c r="K17" s="25"/>
      <c r="L17" s="26"/>
      <c r="M17" s="27"/>
      <c r="N17" s="26"/>
      <c r="O17" s="28"/>
      <c r="P17" s="28"/>
      <c r="Q17" s="28"/>
      <c r="R17" s="28"/>
      <c r="S17" s="28"/>
      <c r="T17" s="28"/>
      <c r="U17" s="27"/>
      <c r="V17" s="26"/>
      <c r="W17" s="27"/>
    </row>
    <row r="18" spans="2:23" ht="30">
      <c r="B18" s="29">
        <f>B17+0.1</f>
        <v>2.1</v>
      </c>
      <c r="C18" s="30">
        <v>200.2</v>
      </c>
      <c r="D18" s="30" t="s">
        <v>20</v>
      </c>
      <c r="E18" s="30"/>
      <c r="F18" s="31" t="s">
        <v>21</v>
      </c>
      <c r="G18" s="32" t="s">
        <v>22</v>
      </c>
      <c r="H18" s="33">
        <f>'2.1'!M26</f>
        <v>339520</v>
      </c>
      <c r="I18" s="34">
        <f>'APU CAP 2 ITEM- 2.1'!H55</f>
        <v>8823.1</v>
      </c>
      <c r="J18" s="35">
        <f>+ROUND(H18*I18,3)</f>
        <v>2995618912</v>
      </c>
      <c r="K18" s="36"/>
      <c r="L18" s="19"/>
      <c r="M18" s="20"/>
      <c r="N18" s="19">
        <f>J18/8</f>
        <v>374452364</v>
      </c>
      <c r="O18" s="21">
        <f t="shared" ref="O18:U18" si="3">N18</f>
        <v>374452364</v>
      </c>
      <c r="P18" s="21">
        <f t="shared" si="3"/>
        <v>374452364</v>
      </c>
      <c r="Q18" s="21">
        <f t="shared" si="3"/>
        <v>374452364</v>
      </c>
      <c r="R18" s="21">
        <f t="shared" si="3"/>
        <v>374452364</v>
      </c>
      <c r="S18" s="21">
        <f t="shared" si="3"/>
        <v>374452364</v>
      </c>
      <c r="T18" s="21">
        <f t="shared" si="3"/>
        <v>374452364</v>
      </c>
      <c r="U18" s="20">
        <f t="shared" si="3"/>
        <v>374452364</v>
      </c>
      <c r="V18" s="19"/>
      <c r="W18" s="20"/>
    </row>
    <row r="19" spans="2:23" ht="45">
      <c r="B19" s="29">
        <f t="shared" ref="B19:B20" si="4">B18+0.1</f>
        <v>2.2000000000000002</v>
      </c>
      <c r="C19" s="30" t="s">
        <v>23</v>
      </c>
      <c r="D19" s="30" t="s">
        <v>24</v>
      </c>
      <c r="E19" s="30"/>
      <c r="F19" s="31" t="s">
        <v>25</v>
      </c>
      <c r="G19" s="32" t="s">
        <v>26</v>
      </c>
      <c r="H19" s="33">
        <f>'2.2'!M26</f>
        <v>545110.88</v>
      </c>
      <c r="I19" s="34">
        <f>'APU CAP 2 ITEM- 2.2'!H59</f>
        <v>40480.699999999997</v>
      </c>
      <c r="J19" s="35">
        <f t="shared" ref="J19:J20" si="5">+ROUND(H19*I19,3)</f>
        <v>22066470000.015999</v>
      </c>
      <c r="K19" s="36"/>
      <c r="L19" s="19"/>
      <c r="M19" s="20"/>
      <c r="N19" s="19">
        <f>J19/8</f>
        <v>2758308750.0019999</v>
      </c>
      <c r="O19" s="21">
        <f t="shared" ref="O19:U19" si="6">N19</f>
        <v>2758308750.0019999</v>
      </c>
      <c r="P19" s="21">
        <f t="shared" si="6"/>
        <v>2758308750.0019999</v>
      </c>
      <c r="Q19" s="21">
        <f t="shared" si="6"/>
        <v>2758308750.0019999</v>
      </c>
      <c r="R19" s="21">
        <f t="shared" si="6"/>
        <v>2758308750.0019999</v>
      </c>
      <c r="S19" s="21">
        <f t="shared" si="6"/>
        <v>2758308750.0019999</v>
      </c>
      <c r="T19" s="21">
        <f t="shared" si="6"/>
        <v>2758308750.0019999</v>
      </c>
      <c r="U19" s="20">
        <f t="shared" si="6"/>
        <v>2758308750.0019999</v>
      </c>
      <c r="V19" s="19"/>
      <c r="W19" s="20"/>
    </row>
    <row r="20" spans="2:23" ht="30">
      <c r="B20" s="29">
        <f t="shared" si="4"/>
        <v>2.2999999999999998</v>
      </c>
      <c r="C20" s="30">
        <v>220.1</v>
      </c>
      <c r="D20" s="30" t="s">
        <v>27</v>
      </c>
      <c r="E20" s="30"/>
      <c r="F20" s="50" t="s">
        <v>28</v>
      </c>
      <c r="G20" s="32" t="s">
        <v>22</v>
      </c>
      <c r="H20" s="33">
        <f>'2.3'!M26</f>
        <v>1090221.76</v>
      </c>
      <c r="I20" s="34">
        <f>'APU CAP 2 ITEM- 2.3'!H59</f>
        <v>2588.3000000000002</v>
      </c>
      <c r="J20" s="35">
        <f t="shared" si="5"/>
        <v>2821820981.408</v>
      </c>
      <c r="K20" s="36"/>
      <c r="L20" s="19"/>
      <c r="M20" s="20"/>
      <c r="N20" s="19">
        <f>J20/8</f>
        <v>352727622.676</v>
      </c>
      <c r="O20" s="21">
        <f t="shared" ref="O20:U20" si="7">N20</f>
        <v>352727622.676</v>
      </c>
      <c r="P20" s="21">
        <f t="shared" si="7"/>
        <v>352727622.676</v>
      </c>
      <c r="Q20" s="21">
        <f t="shared" si="7"/>
        <v>352727622.676</v>
      </c>
      <c r="R20" s="21">
        <f t="shared" si="7"/>
        <v>352727622.676</v>
      </c>
      <c r="S20" s="21">
        <f t="shared" si="7"/>
        <v>352727622.676</v>
      </c>
      <c r="T20" s="21">
        <f t="shared" si="7"/>
        <v>352727622.676</v>
      </c>
      <c r="U20" s="20">
        <f t="shared" si="7"/>
        <v>352727622.676</v>
      </c>
      <c r="V20" s="19"/>
      <c r="W20" s="20"/>
    </row>
    <row r="21" spans="2:23" ht="17.100000000000001" customHeight="1">
      <c r="B21" s="42"/>
      <c r="C21" s="43"/>
      <c r="D21" s="43"/>
      <c r="E21" s="43"/>
      <c r="F21" s="44" t="str">
        <f>CONCATENATE("Subtotal Capitulo: ",B17)</f>
        <v>Subtotal Capitulo: 2</v>
      </c>
      <c r="G21" s="45"/>
      <c r="H21" s="46"/>
      <c r="I21" s="47"/>
      <c r="J21" s="48">
        <f>ROUND(SUM(J18:J20),3)</f>
        <v>27883909893.424</v>
      </c>
      <c r="K21" s="49"/>
      <c r="L21" s="19"/>
      <c r="M21" s="20"/>
      <c r="N21" s="19"/>
      <c r="O21" s="21"/>
      <c r="P21" s="21"/>
      <c r="Q21" s="21"/>
      <c r="R21" s="21"/>
      <c r="S21" s="21"/>
      <c r="T21" s="21"/>
      <c r="U21" s="20"/>
      <c r="V21" s="19"/>
      <c r="W21" s="20"/>
    </row>
    <row r="22" spans="2:23" ht="6.6" customHeight="1">
      <c r="H22" s="23"/>
      <c r="L22" s="19"/>
      <c r="M22" s="20"/>
      <c r="N22" s="19"/>
      <c r="O22" s="21"/>
      <c r="P22" s="21"/>
      <c r="Q22" s="21"/>
      <c r="R22" s="21"/>
      <c r="S22" s="21"/>
      <c r="T22" s="21"/>
      <c r="U22" s="20"/>
      <c r="V22" s="19"/>
      <c r="W22" s="20"/>
    </row>
    <row r="23" spans="2:23" s="1" customFormat="1" ht="17.100000000000001" customHeight="1">
      <c r="B23" s="24">
        <v>3</v>
      </c>
      <c r="C23" s="356" t="s">
        <v>29</v>
      </c>
      <c r="D23" s="357"/>
      <c r="E23" s="357"/>
      <c r="F23" s="357"/>
      <c r="G23" s="357"/>
      <c r="H23" s="357"/>
      <c r="I23" s="357"/>
      <c r="J23" s="358"/>
      <c r="K23" s="25"/>
      <c r="L23" s="26"/>
      <c r="M23" s="27"/>
      <c r="N23" s="26"/>
      <c r="O23" s="28"/>
      <c r="P23" s="28"/>
      <c r="Q23" s="28"/>
      <c r="R23" s="28"/>
      <c r="S23" s="28"/>
      <c r="T23" s="28"/>
      <c r="U23" s="27"/>
      <c r="V23" s="26"/>
      <c r="W23" s="27"/>
    </row>
    <row r="24" spans="2:23" ht="30">
      <c r="B24" s="29">
        <f>B23+0.1</f>
        <v>3.1</v>
      </c>
      <c r="C24" s="30">
        <v>320.3</v>
      </c>
      <c r="D24" s="30" t="s">
        <v>30</v>
      </c>
      <c r="E24" s="30"/>
      <c r="F24" s="31" t="s">
        <v>31</v>
      </c>
      <c r="G24" s="32" t="s">
        <v>32</v>
      </c>
      <c r="H24" s="33">
        <f>'3.1'!M26</f>
        <v>12</v>
      </c>
      <c r="I24" s="34">
        <f>'APU CAP 3 ITEM- 3.1'!H59</f>
        <v>5774100.7999999998</v>
      </c>
      <c r="J24" s="35">
        <f>+ROUND(H24*I24,3)</f>
        <v>69289209.599999994</v>
      </c>
      <c r="K24" s="36"/>
      <c r="L24" s="19"/>
      <c r="M24" s="20"/>
      <c r="N24" s="19">
        <f>J24/8</f>
        <v>8661151.1999999993</v>
      </c>
      <c r="O24" s="21">
        <f t="shared" ref="O24:U24" si="8">N24</f>
        <v>8661151.1999999993</v>
      </c>
      <c r="P24" s="21">
        <f t="shared" si="8"/>
        <v>8661151.1999999993</v>
      </c>
      <c r="Q24" s="21">
        <f t="shared" si="8"/>
        <v>8661151.1999999993</v>
      </c>
      <c r="R24" s="21">
        <f t="shared" si="8"/>
        <v>8661151.1999999993</v>
      </c>
      <c r="S24" s="21">
        <f t="shared" si="8"/>
        <v>8661151.1999999993</v>
      </c>
      <c r="T24" s="21">
        <f t="shared" si="8"/>
        <v>8661151.1999999993</v>
      </c>
      <c r="U24" s="20">
        <f t="shared" si="8"/>
        <v>8661151.1999999993</v>
      </c>
      <c r="V24" s="19"/>
      <c r="W24" s="20"/>
    </row>
    <row r="25" spans="2:23" ht="16.149999999999999" customHeight="1">
      <c r="B25" s="42"/>
      <c r="C25" s="43"/>
      <c r="D25" s="43"/>
      <c r="E25" s="43"/>
      <c r="F25" s="44" t="str">
        <f>CONCATENATE("Subtotal Capitulo: ",B23)</f>
        <v>Subtotal Capitulo: 3</v>
      </c>
      <c r="G25" s="45"/>
      <c r="H25" s="46"/>
      <c r="I25" s="47"/>
      <c r="J25" s="48">
        <f>ROUND(SUM(J24:J24),3)</f>
        <v>69289209.599999994</v>
      </c>
      <c r="K25" s="49"/>
      <c r="L25" s="19"/>
      <c r="M25" s="20"/>
      <c r="N25" s="19"/>
      <c r="O25" s="21"/>
      <c r="P25" s="21"/>
      <c r="Q25" s="21"/>
      <c r="R25" s="21"/>
      <c r="S25" s="21"/>
      <c r="T25" s="21"/>
      <c r="U25" s="20"/>
      <c r="V25" s="19"/>
      <c r="W25" s="20"/>
    </row>
    <row r="26" spans="2:23">
      <c r="H26" s="23"/>
      <c r="L26" s="19"/>
      <c r="M26" s="20"/>
      <c r="N26" s="19"/>
      <c r="O26" s="21"/>
      <c r="P26" s="21"/>
      <c r="Q26" s="21"/>
      <c r="R26" s="21"/>
      <c r="S26" s="21"/>
      <c r="T26" s="21"/>
      <c r="U26" s="20"/>
      <c r="V26" s="19"/>
      <c r="W26" s="20"/>
    </row>
    <row r="27" spans="2:23">
      <c r="B27" s="51"/>
      <c r="C27" s="52"/>
      <c r="D27" s="52"/>
      <c r="E27" s="52"/>
      <c r="F27" s="53"/>
      <c r="G27" s="52"/>
      <c r="H27" s="54"/>
      <c r="I27" s="55"/>
      <c r="J27" s="56"/>
      <c r="K27" s="57"/>
      <c r="L27" s="19"/>
      <c r="M27" s="20"/>
      <c r="N27" s="19"/>
      <c r="O27" s="21"/>
      <c r="P27" s="21"/>
      <c r="Q27" s="21"/>
      <c r="R27" s="21"/>
      <c r="S27" s="21"/>
      <c r="T27" s="21"/>
      <c r="U27" s="20"/>
      <c r="V27" s="19"/>
      <c r="W27" s="20"/>
    </row>
    <row r="28" spans="2:23" s="3" customFormat="1" ht="15.75">
      <c r="B28" s="58"/>
      <c r="C28" s="59"/>
      <c r="D28" s="59"/>
      <c r="E28" s="59"/>
      <c r="F28" s="59"/>
      <c r="G28" s="59"/>
      <c r="H28" s="59"/>
      <c r="I28" s="59"/>
      <c r="J28" s="59"/>
      <c r="K28" s="60"/>
      <c r="L28" s="61"/>
      <c r="M28" s="62"/>
      <c r="N28" s="61"/>
      <c r="O28" s="63"/>
      <c r="P28" s="63"/>
      <c r="Q28" s="63"/>
      <c r="R28" s="63"/>
      <c r="S28" s="63"/>
      <c r="T28" s="63"/>
      <c r="U28" s="62"/>
      <c r="V28" s="61"/>
      <c r="W28" s="62"/>
    </row>
    <row r="29" spans="2:23" s="3" customFormat="1" ht="14.45" customHeight="1">
      <c r="B29" s="64" t="s">
        <v>33</v>
      </c>
      <c r="C29" s="65"/>
      <c r="D29" s="65"/>
      <c r="E29" s="65"/>
      <c r="F29" s="66"/>
      <c r="G29" s="66"/>
      <c r="H29" s="66"/>
      <c r="I29" s="66"/>
      <c r="J29" s="67">
        <f>+J21+J25+J15</f>
        <v>28241199099.827999</v>
      </c>
      <c r="K29" s="68"/>
      <c r="L29" s="69"/>
      <c r="M29" s="62"/>
      <c r="N29" s="61">
        <f>SUM(N13:N25)</f>
        <v>3670149887.4819999</v>
      </c>
      <c r="O29" s="63">
        <f t="shared" ref="O29:U29" si="9">SUM(O13:O25)</f>
        <v>3510149887.4779997</v>
      </c>
      <c r="P29" s="63">
        <f t="shared" si="9"/>
        <v>3510149887.4779997</v>
      </c>
      <c r="Q29" s="63">
        <f t="shared" si="9"/>
        <v>3510149887.4779997</v>
      </c>
      <c r="R29" s="63">
        <f t="shared" si="9"/>
        <v>3510149887.4779997</v>
      </c>
      <c r="S29" s="63">
        <f t="shared" si="9"/>
        <v>3510149887.4779997</v>
      </c>
      <c r="T29" s="63">
        <f t="shared" si="9"/>
        <v>3510149887.4779997</v>
      </c>
      <c r="U29" s="62">
        <f t="shared" si="9"/>
        <v>3510149887.4779997</v>
      </c>
      <c r="V29" s="61"/>
      <c r="W29" s="62"/>
    </row>
    <row r="30" spans="2:23" s="3" customFormat="1" ht="40.15" customHeight="1">
      <c r="B30" s="70"/>
      <c r="C30" s="71"/>
      <c r="D30" s="71"/>
      <c r="E30" s="71"/>
      <c r="F30" s="71"/>
      <c r="G30" s="71"/>
      <c r="H30" s="71"/>
      <c r="I30" s="71"/>
      <c r="J30" s="71"/>
      <c r="K30" s="60"/>
      <c r="L30" s="61"/>
      <c r="M30" s="62"/>
      <c r="N30" s="61"/>
      <c r="O30" s="63"/>
      <c r="P30" s="63"/>
      <c r="Q30" s="63"/>
      <c r="R30" s="63"/>
      <c r="S30" s="63"/>
      <c r="T30" s="63"/>
      <c r="U30" s="62"/>
      <c r="V30" s="61"/>
      <c r="W30" s="62"/>
    </row>
    <row r="35" spans="2:3">
      <c r="B35" s="72"/>
      <c r="C35" s="72"/>
    </row>
    <row r="37" spans="2:3">
      <c r="B37" s="72"/>
    </row>
    <row r="38" spans="2:3">
      <c r="B38" s="73"/>
    </row>
  </sheetData>
  <mergeCells count="20">
    <mergeCell ref="C12:J12"/>
    <mergeCell ref="C17:J17"/>
    <mergeCell ref="C23:J23"/>
    <mergeCell ref="B9:B10"/>
    <mergeCell ref="C9:C10"/>
    <mergeCell ref="F9:F10"/>
    <mergeCell ref="G9:G10"/>
    <mergeCell ref="H9:H10"/>
    <mergeCell ref="I9:I10"/>
    <mergeCell ref="J9:J10"/>
    <mergeCell ref="V5:W5"/>
    <mergeCell ref="B6:J6"/>
    <mergeCell ref="B7:J7"/>
    <mergeCell ref="B8:J8"/>
    <mergeCell ref="D9:E9"/>
    <mergeCell ref="B4:J4"/>
    <mergeCell ref="B5:D5"/>
    <mergeCell ref="E5:J5"/>
    <mergeCell ref="L5:M5"/>
    <mergeCell ref="N5:U5"/>
  </mergeCells>
  <conditionalFormatting sqref="F24">
    <cfRule type="cellIs" dxfId="3" priority="3" operator="lessThan">
      <formula>0</formula>
    </cfRule>
  </conditionalFormatting>
  <conditionalFormatting sqref="F13:F14">
    <cfRule type="cellIs" dxfId="2" priority="4" operator="lessThan">
      <formula>0</formula>
    </cfRule>
  </conditionalFormatting>
  <conditionalFormatting sqref="F18:F20">
    <cfRule type="cellIs" dxfId="1" priority="2" operator="lessThan">
      <formula>0</formula>
    </cfRule>
  </conditionalFormatting>
  <conditionalFormatting sqref="L10:W30">
    <cfRule type="cellIs" dxfId="0" priority="1" operator="greaterThan">
      <formula>0</formula>
    </cfRule>
  </conditionalFormatting>
  <pageMargins left="0.39370078740157499" right="0.39370078740157499" top="0.39370078740157499" bottom="0.196850393700787" header="0.196850393700787" footer="0.196850393700787"/>
  <pageSetup scale="32" fitToHeight="0" orientation="landscape"/>
  <headerFooter>
    <oddFooter>&amp;R&amp;P de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70</vt:i4>
      </vt:variant>
      <vt:variant>
        <vt:lpstr>Rangos con nombre</vt:lpstr>
      </vt:variant>
      <vt:variant>
        <vt:i4>107</vt:i4>
      </vt:variant>
    </vt:vector>
  </HeadingPairs>
  <TitlesOfParts>
    <vt:vector size="177" baseType="lpstr">
      <vt:lpstr>PRESUPUESTO </vt:lpstr>
      <vt:lpstr>1.1</vt:lpstr>
      <vt:lpstr>1.2</vt:lpstr>
      <vt:lpstr>1.4</vt:lpstr>
      <vt:lpstr>1.5</vt:lpstr>
      <vt:lpstr>1.6</vt:lpstr>
      <vt:lpstr>2.1</vt:lpstr>
      <vt:lpstr>2.2</vt:lpstr>
      <vt:lpstr>2.3</vt:lpstr>
      <vt:lpstr>2.4</vt:lpstr>
      <vt:lpstr>2.5</vt:lpstr>
      <vt:lpstr>2.6</vt:lpstr>
      <vt:lpstr>3.1</vt:lpstr>
      <vt:lpstr>3.2</vt:lpstr>
      <vt:lpstr>3.3</vt:lpstr>
      <vt:lpstr>3.4</vt:lpstr>
      <vt:lpstr>3.5</vt:lpstr>
      <vt:lpstr>3.6</vt:lpstr>
      <vt:lpstr>4.5</vt:lpstr>
      <vt:lpstr>4.6</vt:lpstr>
      <vt:lpstr>5.1</vt:lpstr>
      <vt:lpstr>5.2</vt:lpstr>
      <vt:lpstr>5.3</vt:lpstr>
      <vt:lpstr>5.4</vt:lpstr>
      <vt:lpstr>5.5</vt:lpstr>
      <vt:lpstr>5.6</vt:lpstr>
      <vt:lpstr>6.2</vt:lpstr>
      <vt:lpstr>6.3</vt:lpstr>
      <vt:lpstr>6.4</vt:lpstr>
      <vt:lpstr>6.5</vt:lpstr>
      <vt:lpstr>6.6</vt:lpstr>
      <vt:lpstr>FACTOR PRESTACIONAL</vt:lpstr>
      <vt:lpstr>ANALISIS AIU </vt:lpstr>
      <vt:lpstr>MANO DE OBRA</vt:lpstr>
      <vt:lpstr>EQUIPOS 2026</vt:lpstr>
      <vt:lpstr>MATERIALES</vt:lpstr>
      <vt:lpstr>TRANSPORTE 2026</vt:lpstr>
      <vt:lpstr>MORTEROS Y CONCRETOS</vt:lpstr>
      <vt:lpstr>APU CAP 1 ITEM-1.1</vt:lpstr>
      <vt:lpstr>APU CAP 1 ITEM-1.2</vt:lpstr>
      <vt:lpstr>APU CAP 1 ITEM-1.4</vt:lpstr>
      <vt:lpstr>APU CAP 1 ITEM-1.5</vt:lpstr>
      <vt:lpstr>APU CAP 1 ITEM-1.6</vt:lpstr>
      <vt:lpstr>APU CAP 2 ITEM- 2.1</vt:lpstr>
      <vt:lpstr>APU CAP 2 ITEM- 2.2</vt:lpstr>
      <vt:lpstr>APU CAP 2 ITEM- 2.3</vt:lpstr>
      <vt:lpstr>APU CAP 3 ITEM- 3.1</vt:lpstr>
      <vt:lpstr>APU CAP 2 ITEM- 2.4</vt:lpstr>
      <vt:lpstr>APU CAP 2 ITEM- 2.5</vt:lpstr>
      <vt:lpstr>APU CAP 2 ITEM- 2.6</vt:lpstr>
      <vt:lpstr>APU CAP 3 ITEM- 3.2</vt:lpstr>
      <vt:lpstr>APU CAP 3 ITEM- 3.3</vt:lpstr>
      <vt:lpstr>APU CAP 3 ITEM- 3.4</vt:lpstr>
      <vt:lpstr>APU CAP 3 ITEM- 3.5</vt:lpstr>
      <vt:lpstr>APU CAP 3 ITEM- 3.6</vt:lpstr>
      <vt:lpstr>APU CAP 4 ITEM- 4.2</vt:lpstr>
      <vt:lpstr>APU CAP 4 ITEM- 4.5</vt:lpstr>
      <vt:lpstr>APU CAP 4 ITEM- 4.6</vt:lpstr>
      <vt:lpstr>APU CAP 5 ITEM- 5.1</vt:lpstr>
      <vt:lpstr>APU CAP 5 ITEM- 5.2</vt:lpstr>
      <vt:lpstr>APU CAP 5 ITEM- 5.3</vt:lpstr>
      <vt:lpstr>APU CAP 5 ITEM- 5.4</vt:lpstr>
      <vt:lpstr>APU CAP 5 ITEM- 5.5</vt:lpstr>
      <vt:lpstr>APU CAP 5 ITEM- 5.6</vt:lpstr>
      <vt:lpstr>APU CAP 6 ITEM- 6.2</vt:lpstr>
      <vt:lpstr>APU CAP 6 ITEM- 6.3</vt:lpstr>
      <vt:lpstr>APU CAP 6 ITEM- 6.4</vt:lpstr>
      <vt:lpstr>APU CAP 6 ITEM- 6.5</vt:lpstr>
      <vt:lpstr>APU CAP 6 ITEM- 6.6</vt:lpstr>
      <vt:lpstr>CRONOGRAMA Y FLUJO DE INVERSION</vt:lpstr>
      <vt:lpstr>'1.1'!Área_de_impresión</vt:lpstr>
      <vt:lpstr>'1.2'!Área_de_impresión</vt:lpstr>
      <vt:lpstr>'1.4'!Área_de_impresión</vt:lpstr>
      <vt:lpstr>'1.5'!Área_de_impresión</vt:lpstr>
      <vt:lpstr>'1.6'!Área_de_impresión</vt:lpstr>
      <vt:lpstr>'2.1'!Área_de_impresión</vt:lpstr>
      <vt:lpstr>'2.2'!Área_de_impresión</vt:lpstr>
      <vt:lpstr>'2.3'!Área_de_impresión</vt:lpstr>
      <vt:lpstr>'2.4'!Área_de_impresión</vt:lpstr>
      <vt:lpstr>'2.5'!Área_de_impresión</vt:lpstr>
      <vt:lpstr>'2.6'!Área_de_impresión</vt:lpstr>
      <vt:lpstr>'3.1'!Área_de_impresión</vt:lpstr>
      <vt:lpstr>'3.2'!Área_de_impresión</vt:lpstr>
      <vt:lpstr>'3.3'!Área_de_impresión</vt:lpstr>
      <vt:lpstr>'3.4'!Área_de_impresión</vt:lpstr>
      <vt:lpstr>'3.5'!Área_de_impresión</vt:lpstr>
      <vt:lpstr>'3.6'!Área_de_impresión</vt:lpstr>
      <vt:lpstr>'4.5'!Área_de_impresión</vt:lpstr>
      <vt:lpstr>'4.6'!Área_de_impresión</vt:lpstr>
      <vt:lpstr>'5.1'!Área_de_impresión</vt:lpstr>
      <vt:lpstr>'5.2'!Área_de_impresión</vt:lpstr>
      <vt:lpstr>'5.3'!Área_de_impresión</vt:lpstr>
      <vt:lpstr>'5.4'!Área_de_impresión</vt:lpstr>
      <vt:lpstr>'5.5'!Área_de_impresión</vt:lpstr>
      <vt:lpstr>'5.6'!Área_de_impresión</vt:lpstr>
      <vt:lpstr>'6.2'!Área_de_impresión</vt:lpstr>
      <vt:lpstr>'6.3'!Área_de_impresión</vt:lpstr>
      <vt:lpstr>'6.4'!Área_de_impresión</vt:lpstr>
      <vt:lpstr>'6.5'!Área_de_impresión</vt:lpstr>
      <vt:lpstr>'6.6'!Área_de_impresión</vt:lpstr>
      <vt:lpstr>'ANALISIS AIU '!Área_de_impresión</vt:lpstr>
      <vt:lpstr>'APU CAP 1 ITEM-1.1'!Área_de_impresión</vt:lpstr>
      <vt:lpstr>'APU CAP 1 ITEM-1.2'!Área_de_impresión</vt:lpstr>
      <vt:lpstr>'APU CAP 1 ITEM-1.4'!Área_de_impresión</vt:lpstr>
      <vt:lpstr>'APU CAP 1 ITEM-1.5'!Área_de_impresión</vt:lpstr>
      <vt:lpstr>'APU CAP 1 ITEM-1.6'!Área_de_impresión</vt:lpstr>
      <vt:lpstr>'APU CAP 2 ITEM- 2.1'!Área_de_impresión</vt:lpstr>
      <vt:lpstr>'APU CAP 2 ITEM- 2.2'!Área_de_impresión</vt:lpstr>
      <vt:lpstr>'APU CAP 2 ITEM- 2.3'!Área_de_impresión</vt:lpstr>
      <vt:lpstr>'APU CAP 2 ITEM- 2.4'!Área_de_impresión</vt:lpstr>
      <vt:lpstr>'APU CAP 2 ITEM- 2.5'!Área_de_impresión</vt:lpstr>
      <vt:lpstr>'APU CAP 2 ITEM- 2.6'!Área_de_impresión</vt:lpstr>
      <vt:lpstr>'APU CAP 3 ITEM- 3.1'!Área_de_impresión</vt:lpstr>
      <vt:lpstr>'APU CAP 3 ITEM- 3.2'!Área_de_impresión</vt:lpstr>
      <vt:lpstr>'APU CAP 3 ITEM- 3.3'!Área_de_impresión</vt:lpstr>
      <vt:lpstr>'APU CAP 3 ITEM- 3.4'!Área_de_impresión</vt:lpstr>
      <vt:lpstr>'APU CAP 3 ITEM- 3.5'!Área_de_impresión</vt:lpstr>
      <vt:lpstr>'APU CAP 3 ITEM- 3.6'!Área_de_impresión</vt:lpstr>
      <vt:lpstr>'APU CAP 4 ITEM- 4.2'!Área_de_impresión</vt:lpstr>
      <vt:lpstr>'APU CAP 4 ITEM- 4.5'!Área_de_impresión</vt:lpstr>
      <vt:lpstr>'APU CAP 4 ITEM- 4.6'!Área_de_impresión</vt:lpstr>
      <vt:lpstr>'APU CAP 5 ITEM- 5.1'!Área_de_impresión</vt:lpstr>
      <vt:lpstr>'APU CAP 5 ITEM- 5.2'!Área_de_impresión</vt:lpstr>
      <vt:lpstr>'APU CAP 5 ITEM- 5.3'!Área_de_impresión</vt:lpstr>
      <vt:lpstr>'APU CAP 5 ITEM- 5.4'!Área_de_impresión</vt:lpstr>
      <vt:lpstr>'APU CAP 5 ITEM- 5.5'!Área_de_impresión</vt:lpstr>
      <vt:lpstr>'APU CAP 5 ITEM- 5.6'!Área_de_impresión</vt:lpstr>
      <vt:lpstr>'APU CAP 6 ITEM- 6.2'!Área_de_impresión</vt:lpstr>
      <vt:lpstr>'APU CAP 6 ITEM- 6.3'!Área_de_impresión</vt:lpstr>
      <vt:lpstr>'APU CAP 6 ITEM- 6.4'!Área_de_impresión</vt:lpstr>
      <vt:lpstr>'APU CAP 6 ITEM- 6.5'!Área_de_impresión</vt:lpstr>
      <vt:lpstr>'APU CAP 6 ITEM- 6.6'!Área_de_impresión</vt:lpstr>
      <vt:lpstr>'CRONOGRAMA Y FLUJO DE INVERSION'!Área_de_impresión</vt:lpstr>
      <vt:lpstr>'EQUIPOS 2026'!Área_de_impresión</vt:lpstr>
      <vt:lpstr>'FACTOR PRESTACIONAL'!Área_de_impresión</vt:lpstr>
      <vt:lpstr>'MANO DE OBRA'!Área_de_impresión</vt:lpstr>
      <vt:lpstr>MATERIALES!Área_de_impresión</vt:lpstr>
      <vt:lpstr>'PRESUPUESTO '!Área_de_impresión</vt:lpstr>
      <vt:lpstr>'TRANSPORTE 2026'!Área_de_impresión</vt:lpstr>
      <vt:lpstr>'APU CAP 1 ITEM-1.1'!Títulos_a_imprimir</vt:lpstr>
      <vt:lpstr>'APU CAP 1 ITEM-1.2'!Títulos_a_imprimir</vt:lpstr>
      <vt:lpstr>'APU CAP 1 ITEM-1.4'!Títulos_a_imprimir</vt:lpstr>
      <vt:lpstr>'APU CAP 1 ITEM-1.5'!Títulos_a_imprimir</vt:lpstr>
      <vt:lpstr>'APU CAP 1 ITEM-1.6'!Títulos_a_imprimir</vt:lpstr>
      <vt:lpstr>'APU CAP 2 ITEM- 2.1'!Títulos_a_imprimir</vt:lpstr>
      <vt:lpstr>'APU CAP 2 ITEM- 2.2'!Títulos_a_imprimir</vt:lpstr>
      <vt:lpstr>'APU CAP 2 ITEM- 2.3'!Títulos_a_imprimir</vt:lpstr>
      <vt:lpstr>'APU CAP 2 ITEM- 2.4'!Títulos_a_imprimir</vt:lpstr>
      <vt:lpstr>'APU CAP 2 ITEM- 2.5'!Títulos_a_imprimir</vt:lpstr>
      <vt:lpstr>'APU CAP 2 ITEM- 2.6'!Títulos_a_imprimir</vt:lpstr>
      <vt:lpstr>'APU CAP 3 ITEM- 3.1'!Títulos_a_imprimir</vt:lpstr>
      <vt:lpstr>'APU CAP 3 ITEM- 3.2'!Títulos_a_imprimir</vt:lpstr>
      <vt:lpstr>'APU CAP 3 ITEM- 3.3'!Títulos_a_imprimir</vt:lpstr>
      <vt:lpstr>'APU CAP 3 ITEM- 3.4'!Títulos_a_imprimir</vt:lpstr>
      <vt:lpstr>'APU CAP 3 ITEM- 3.5'!Títulos_a_imprimir</vt:lpstr>
      <vt:lpstr>'APU CAP 3 ITEM- 3.6'!Títulos_a_imprimir</vt:lpstr>
      <vt:lpstr>'APU CAP 4 ITEM- 4.2'!Títulos_a_imprimir</vt:lpstr>
      <vt:lpstr>'APU CAP 4 ITEM- 4.5'!Títulos_a_imprimir</vt:lpstr>
      <vt:lpstr>'APU CAP 4 ITEM- 4.6'!Títulos_a_imprimir</vt:lpstr>
      <vt:lpstr>'APU CAP 5 ITEM- 5.1'!Títulos_a_imprimir</vt:lpstr>
      <vt:lpstr>'APU CAP 5 ITEM- 5.2'!Títulos_a_imprimir</vt:lpstr>
      <vt:lpstr>'APU CAP 5 ITEM- 5.3'!Títulos_a_imprimir</vt:lpstr>
      <vt:lpstr>'APU CAP 5 ITEM- 5.4'!Títulos_a_imprimir</vt:lpstr>
      <vt:lpstr>'APU CAP 5 ITEM- 5.5'!Títulos_a_imprimir</vt:lpstr>
      <vt:lpstr>'APU CAP 5 ITEM- 5.6'!Títulos_a_imprimir</vt:lpstr>
      <vt:lpstr>'APU CAP 6 ITEM- 6.2'!Títulos_a_imprimir</vt:lpstr>
      <vt:lpstr>'APU CAP 6 ITEM- 6.3'!Títulos_a_imprimir</vt:lpstr>
      <vt:lpstr>'APU CAP 6 ITEM- 6.4'!Títulos_a_imprimir</vt:lpstr>
      <vt:lpstr>'APU CAP 6 ITEM- 6.5'!Títulos_a_imprimir</vt:lpstr>
      <vt:lpstr>'APU CAP 6 ITEM- 6.6'!Títulos_a_imprimir</vt:lpstr>
      <vt:lpstr>'CRONOGRAMA Y FLUJO DE INVERSION'!Títulos_a_imprimir</vt:lpstr>
      <vt:lpstr>'EQUIPOS 2026'!Títulos_a_imprimir</vt:lpstr>
      <vt:lpstr>'MANO DE OBRA'!Títulos_a_imprimir</vt:lpstr>
      <vt:lpstr>MATERIALES!Títulos_a_imprimir</vt:lpstr>
      <vt:lpstr>'MORTEROS Y CONCRETOS'!Títulos_a_imprimir</vt:lpstr>
      <vt:lpstr>'PRESUPUESTO '!Títulos_a_imprimir</vt:lpstr>
      <vt:lpstr>'TRANSPORTE 2026'!Títulos_a_imprimir</vt:lpstr>
    </vt:vector>
  </TitlesOfParts>
  <Company>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VILLALOBOS</dc:creator>
  <cp:lastModifiedBy>HP</cp:lastModifiedBy>
  <cp:lastPrinted>2026-06-24T14:16:00Z</cp:lastPrinted>
  <dcterms:created xsi:type="dcterms:W3CDTF">2000-05-27T13:55:00Z</dcterms:created>
  <dcterms:modified xsi:type="dcterms:W3CDTF">2026-10-16T20:43:02Z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B2947F0DE15F477D93E60B0A203643E4_13</vt:lpwstr>
  </property>
  <property fmtid="{D5CDD505-2E9C-101B-9397-08002B2CF9AE}" pid="3" name="KSOProductBuildVer">
    <vt:lpwstr>2058-12.1.0.29162</vt:lpwstr>
  </property>
  <property fmtid="{D5CDD505-2E9C-101B-9397-08002B2CF9AE}" pid="4" name="CalculationRule">
    <vt:i4>0</vt:i4>
  </property>
</Properties>
</file>