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3\AppData\Local\Temp\Rar$DIa15648.35875.rartemp\"/>
    </mc:Choice>
  </mc:AlternateContent>
  <xr:revisionPtr revIDLastSave="0" documentId="13_ncr:1_{0BB64E4D-D9C6-4197-ACFE-F9EA9CE48927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PROPUESTA ECONOMICA" sheetId="18" r:id="rId1"/>
  </sheets>
  <definedNames>
    <definedName name="_xlnm._FilterDatabase" localSheetId="0" hidden="1">'PROPUESTA ECONOMICA'!$A$7:$XEG$55</definedName>
    <definedName name="_xlnm.Print_Titles" localSheetId="0">'PROPUESTA ECONOMICA'!$1:$7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8" i="18" l="1"/>
  <c r="F98" i="18"/>
  <c r="G93" i="18"/>
  <c r="F93" i="18"/>
  <c r="F88" i="18"/>
  <c r="H88" i="18"/>
  <c r="H98" i="18" l="1"/>
  <c r="H93" i="18"/>
  <c r="B59" i="18" l="1"/>
  <c r="B52" i="18"/>
  <c r="B50" i="18"/>
  <c r="B48" i="18"/>
  <c r="B44" i="18"/>
  <c r="B38" i="18"/>
  <c r="B36" i="18"/>
  <c r="B30" i="18"/>
  <c r="B25" i="18"/>
  <c r="B23" i="18"/>
  <c r="B21" i="18"/>
  <c r="B19" i="18"/>
  <c r="B17" i="18"/>
  <c r="G67" i="18" l="1"/>
  <c r="F67" i="18"/>
  <c r="F59" i="18"/>
  <c r="G59" i="18" l="1"/>
  <c r="H67" i="18"/>
  <c r="H59" i="18"/>
  <c r="B79" i="18" l="1"/>
  <c r="B75" i="18"/>
  <c r="B67" i="18"/>
  <c r="B71" i="18" l="1"/>
  <c r="B63" i="18" l="1"/>
  <c r="G71" i="18"/>
  <c r="F71" i="18"/>
  <c r="H71" i="18" l="1"/>
  <c r="F63" i="18"/>
  <c r="B10" i="18"/>
  <c r="B27" i="18"/>
  <c r="B45" i="18"/>
  <c r="H63" i="18" l="1"/>
  <c r="G63" i="18"/>
  <c r="B28" i="18"/>
  <c r="B46" i="18"/>
  <c r="B53" i="18" l="1"/>
  <c r="B41" i="18"/>
  <c r="B39" i="18"/>
  <c r="B14" i="18"/>
  <c r="B42" i="18" l="1"/>
  <c r="B54" i="18"/>
  <c r="B15" i="18"/>
  <c r="B40" i="18"/>
  <c r="F55" i="18" l="1"/>
  <c r="F100" i="18" s="1"/>
  <c r="B98" i="18" l="1"/>
  <c r="G55" i="18"/>
  <c r="G100" i="18" s="1"/>
  <c r="H55" i="18"/>
  <c r="H100" i="18" s="1"/>
  <c r="B55" i="18"/>
</calcChain>
</file>

<file path=xl/sharedStrings.xml><?xml version="1.0" encoding="utf-8"?>
<sst xmlns="http://schemas.openxmlformats.org/spreadsheetml/2006/main" count="99" uniqueCount="77">
  <si>
    <t>VALOR 
ASEGURADO</t>
  </si>
  <si>
    <t>TOTAL</t>
  </si>
  <si>
    <t>EDIFICACIONES,TERRENOS Y DEMAS (SEGÚN RELACION DETALLADA)</t>
  </si>
  <si>
    <t>INDICE VARIABLE 5%</t>
  </si>
  <si>
    <t>CONTENIDOS</t>
  </si>
  <si>
    <t>EQUIPO DE LABORATORIO</t>
  </si>
  <si>
    <t>HERRAMIENTAS</t>
  </si>
  <si>
    <t>BIBLIOTECA (LIBROS Y TEXTOS) MATERIAL DIDACTICO</t>
  </si>
  <si>
    <t>LICENCIAS Y SOFTWARE</t>
  </si>
  <si>
    <t>MAQUINARIA Y EQUIPO</t>
  </si>
  <si>
    <t>MUEBLES Y ENSERES</t>
  </si>
  <si>
    <t>DINEROS DENTRO Y FUERA  DE CAJA FUERTE</t>
  </si>
  <si>
    <t>INSTALACIONES ELECTRICAS Y REDES</t>
  </si>
  <si>
    <t>SEMOVIENTES</t>
  </si>
  <si>
    <t>NORMA DE SISMORESISTENTA</t>
  </si>
  <si>
    <t>TERRENOS</t>
  </si>
  <si>
    <t>EQUIPO COMPUTO- PROCESAMIENTO ELECTRONICO DE DATOS</t>
  </si>
  <si>
    <t>CIRCUITO CERRADO DE TV</t>
  </si>
  <si>
    <t>EQUIPOS DE COMUNICACIONES</t>
  </si>
  <si>
    <t>EQUIPO ELECTRICO Y ELECTRONICO- CORRIENTE DEBIL (INCLUYE EQUIPO MEDICO Y HOSPITALIZACION)</t>
  </si>
  <si>
    <t xml:space="preserve">EQUIPOS MOVILES Y PORTATILES </t>
  </si>
  <si>
    <t>BICICLETAS</t>
  </si>
  <si>
    <t>OBRAS DE ARTE</t>
  </si>
  <si>
    <t>INSTRUMENTOS MUSICALES</t>
  </si>
  <si>
    <t>OTROS BIENES</t>
  </si>
  <si>
    <t>OFERTA BASICA</t>
  </si>
  <si>
    <t>RESPONSABILIDAD CIVIL EXTRACONTRACTUAL</t>
  </si>
  <si>
    <t xml:space="preserve">SEGURO DE AUTOMOVILES </t>
  </si>
  <si>
    <t xml:space="preserve">RESPONSABILIDAD CIVIL SERVIDORES PUBLICOS </t>
  </si>
  <si>
    <t>100 SMMLV</t>
  </si>
  <si>
    <t>SEGURO DE MANEJO GLOBAL</t>
  </si>
  <si>
    <t>VEHICULOS Y MAQUINARIA AMARILLA EN REPOSO</t>
  </si>
  <si>
    <t>EQUIPO MEDICO, TERAPUTICO Y APOYO DIAGNOSTICO</t>
  </si>
  <si>
    <t>EQUIPO RECREACION, GIMNASIA Y DEPORTE</t>
  </si>
  <si>
    <t>EQUIPO MEDICO Y VETERINARIO</t>
  </si>
  <si>
    <t>PÓLIZA TODO RIESGO DAÑOS MATERIALES</t>
  </si>
  <si>
    <t>MATERIAL Y SUMINISTROS</t>
  </si>
  <si>
    <t>SEGUROS A CONTRATAR</t>
  </si>
  <si>
    <t>INDICE VARIABLE CONTENIDOS 5%</t>
  </si>
  <si>
    <t>INDICE VARIABLE EDIFICIOS Y TERRENOS 5%</t>
  </si>
  <si>
    <t>TOTAL SEGURO DAÑOS MATERIALES</t>
  </si>
  <si>
    <t>TASA A PLICAR</t>
  </si>
  <si>
    <t>SEGURO TODO RIESGO CONTRATISTA Y/O MAQUINARIA Y EQUIPO</t>
  </si>
  <si>
    <t>CATORCE (14) MAQUINAS</t>
  </si>
  <si>
    <t>TOTALTODO RIESGO CONTRATISTA</t>
  </si>
  <si>
    <t>SEGURO DE RESPONSABILIDAD CIVIL CONTRACTUAL Y/O ACCIDENTES A PASAJEROS Y/O OCUPANTES</t>
  </si>
  <si>
    <t>LIMITE BASICO</t>
  </si>
  <si>
    <t>TREINTA Y TRES (33) VEHICULOS</t>
  </si>
  <si>
    <t>TOTAL AUTOMOVILES</t>
  </si>
  <si>
    <t>TOTAL MANEJO GLOBAL</t>
  </si>
  <si>
    <t>SEGURO OBLIGATORIO</t>
  </si>
  <si>
    <t>VRS</t>
  </si>
  <si>
    <t>TOTAL "SOAT"</t>
  </si>
  <si>
    <t>TOTAL RESPONSABILIDAD CIVIL EXTRACONTRACTUAL</t>
  </si>
  <si>
    <t>COBERTURAS</t>
  </si>
  <si>
    <t>INCAPACIDAD TOTAL Y PERMANENTE</t>
  </si>
  <si>
    <t>GASTOS MEDICOS POR ACCIDENTE - CATEGORIA A</t>
  </si>
  <si>
    <t>MUERTE ACCIDENTAL - CATEGORIA A</t>
  </si>
  <si>
    <t>INCAPACIDAD TEMPORAL PARCIAL- CATEGORIA A</t>
  </si>
  <si>
    <t>VEHICULOS PLACAS:OHK682, OHK952, LQY889, NMK066</t>
  </si>
  <si>
    <t>TOTAL R.C. PASAJEROS</t>
  </si>
  <si>
    <t xml:space="preserve">SEGURO DE VIDA GRUPO </t>
  </si>
  <si>
    <t>SEÑOR  ALCALDE</t>
  </si>
  <si>
    <t>SEÑOR PERSONERO</t>
  </si>
  <si>
    <t>TOTAL VIDA GRUPO</t>
  </si>
  <si>
    <t>PRIMA</t>
  </si>
  <si>
    <t>IVA</t>
  </si>
  <si>
    <t>SEGURO AGRICOLA</t>
  </si>
  <si>
    <t>ANEXO 8</t>
  </si>
  <si>
    <t>PROPUESTA ECONOMICA</t>
  </si>
  <si>
    <t>VIGENCIA OFRECIDA:   XXX DIAS</t>
  </si>
  <si>
    <t>TOTAL PROPUESTA</t>
  </si>
  <si>
    <t xml:space="preserve">TOTAL RESPONSABILIDAD CIVIL SERVIDORES PUBLICOS </t>
  </si>
  <si>
    <t>Seis (06) vehículos</t>
  </si>
  <si>
    <t>Una (01) Motocicleta</t>
  </si>
  <si>
    <t>SELECCIÓN ABREVIADA DE MENOR CUANTIA No. SA-AMS-2026-0009 DE 2026</t>
  </si>
  <si>
    <t>MUNICIPIO DE SOPÓ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</si>
</sst>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* #,##0_);_(* \(#,##0\);_(* &quot;-&quot;??_);_(@_)"/>
    <numFmt numFmtId="169" formatCode="_ * #,##0.00_ ;_ * \-#,##0.00_ ;_ * &quot;-&quot;??_ ;_ @_ "/>
    <numFmt numFmtId="170" formatCode="_ &quot;$&quot;\ * #,##0.00_ ;_ &quot;$&quot;\ * \-#,##0.00_ ;_ &quot;$&quot;\ * &quot;-&quot;??_ ;_ @_ "/>
    <numFmt numFmtId="171" formatCode="[$-240A]d&quot; de &quot;mmmm&quot; de &quot;yyyy;@"/>
    <numFmt numFmtId="172" formatCode="_-* #,##0.00\ _D_M_-;\-* #,##0.00\ _D_M_-;_-* &quot;-&quot;??\ _D_M_-;_-@_-"/>
    <numFmt numFmtId="173" formatCode="[$$-240A]\ #,##0.00"/>
    <numFmt numFmtId="174" formatCode="#,##0.0000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b/>
      <sz val="9"/>
      <name val="Century Gothic"/>
      <family val="2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75">
    <xf numFmtId="171" fontId="0" fillId="0" borderId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1" fontId="14" fillId="0" borderId="0"/>
    <xf numFmtId="171" fontId="14" fillId="0" borderId="0"/>
    <xf numFmtId="171" fontId="14" fillId="0" borderId="0"/>
    <xf numFmtId="43" fontId="14" fillId="0" borderId="0" applyFon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4" fillId="0" borderId="0"/>
    <xf numFmtId="171" fontId="14" fillId="0" borderId="0"/>
    <xf numFmtId="171" fontId="14" fillId="0" borderId="0"/>
    <xf numFmtId="171" fontId="14" fillId="0" borderId="0"/>
    <xf numFmtId="171" fontId="14" fillId="0" borderId="0"/>
    <xf numFmtId="171" fontId="14" fillId="0" borderId="0"/>
    <xf numFmtId="171" fontId="14" fillId="0" borderId="0"/>
    <xf numFmtId="171" fontId="14" fillId="0" borderId="0"/>
    <xf numFmtId="171" fontId="14" fillId="0" borderId="0"/>
    <xf numFmtId="167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1" fontId="11" fillId="0" borderId="0"/>
    <xf numFmtId="164" fontId="11" fillId="0" borderId="0" applyFont="0" applyFill="0" applyBorder="0" applyAlignment="0" applyProtection="0"/>
    <xf numFmtId="171" fontId="12" fillId="0" borderId="0"/>
    <xf numFmtId="171" fontId="12" fillId="0" borderId="0"/>
    <xf numFmtId="170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8" fillId="0" borderId="0"/>
    <xf numFmtId="0" fontId="12" fillId="0" borderId="0"/>
    <xf numFmtId="165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9" fillId="0" borderId="0"/>
    <xf numFmtId="0" fontId="12" fillId="0" borderId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/>
    <xf numFmtId="0" fontId="5" fillId="0" borderId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71" fontId="12" fillId="0" borderId="0"/>
    <xf numFmtId="171" fontId="12" fillId="0" borderId="0"/>
    <xf numFmtId="43" fontId="12" fillId="0" borderId="0" applyFon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NumberForma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2" fillId="0" borderId="0"/>
    <xf numFmtId="16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" fillId="0" borderId="0"/>
    <xf numFmtId="164" fontId="1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24">
    <xf numFmtId="171" fontId="0" fillId="0" borderId="0" xfId="0"/>
    <xf numFmtId="171" fontId="13" fillId="0" borderId="0" xfId="0" applyFont="1"/>
    <xf numFmtId="171" fontId="15" fillId="0" borderId="0" xfId="0" applyFont="1"/>
    <xf numFmtId="171" fontId="15" fillId="0" borderId="0" xfId="0" applyFont="1" applyAlignment="1">
      <alignment vertical="center"/>
    </xf>
    <xf numFmtId="165" fontId="15" fillId="0" borderId="0" xfId="1" applyFont="1" applyFill="1"/>
    <xf numFmtId="171" fontId="15" fillId="2" borderId="0" xfId="0" applyFont="1" applyFill="1"/>
    <xf numFmtId="171" fontId="15" fillId="0" borderId="0" xfId="0" applyFont="1" applyAlignment="1">
      <alignment horizontal="justify" vertical="justify" wrapText="1"/>
    </xf>
    <xf numFmtId="2" fontId="15" fillId="2" borderId="0" xfId="0" applyNumberFormat="1" applyFont="1" applyFill="1"/>
    <xf numFmtId="171" fontId="17" fillId="0" borderId="0" xfId="0" applyFont="1"/>
    <xf numFmtId="171" fontId="20" fillId="0" borderId="0" xfId="0" applyFont="1" applyAlignment="1">
      <alignment vertical="center" wrapText="1"/>
    </xf>
    <xf numFmtId="171" fontId="20" fillId="0" borderId="0" xfId="0" applyFont="1"/>
    <xf numFmtId="171" fontId="23" fillId="0" borderId="0" xfId="0" applyFont="1"/>
    <xf numFmtId="168" fontId="24" fillId="0" borderId="1" xfId="1" applyNumberFormat="1" applyFont="1" applyFill="1" applyBorder="1" applyAlignment="1">
      <alignment vertical="center" wrapText="1"/>
    </xf>
    <xf numFmtId="171" fontId="21" fillId="0" borderId="0" xfId="0" applyFont="1"/>
    <xf numFmtId="171" fontId="23" fillId="0" borderId="0" xfId="0" applyFont="1" applyAlignment="1">
      <alignment vertical="center"/>
    </xf>
    <xf numFmtId="171" fontId="23" fillId="2" borderId="0" xfId="0" applyFont="1" applyFill="1"/>
    <xf numFmtId="168" fontId="24" fillId="0" borderId="2" xfId="1" applyNumberFormat="1" applyFont="1" applyFill="1" applyBorder="1" applyAlignment="1">
      <alignment vertical="center" wrapText="1"/>
    </xf>
    <xf numFmtId="43" fontId="22" fillId="0" borderId="0" xfId="236" applyFont="1" applyFill="1" applyBorder="1" applyProtection="1">
      <protection hidden="1"/>
    </xf>
    <xf numFmtId="168" fontId="22" fillId="0" borderId="0" xfId="1" applyNumberFormat="1" applyFont="1" applyFill="1" applyBorder="1" applyAlignment="1">
      <alignment vertical="center" wrapText="1"/>
    </xf>
    <xf numFmtId="171" fontId="22" fillId="0" borderId="0" xfId="0" applyFont="1" applyAlignment="1">
      <alignment horizontal="justify" vertical="center" wrapText="1"/>
    </xf>
    <xf numFmtId="168" fontId="24" fillId="0" borderId="0" xfId="1" applyNumberFormat="1" applyFont="1" applyFill="1" applyBorder="1" applyAlignment="1">
      <alignment vertical="center" wrapText="1"/>
    </xf>
    <xf numFmtId="168" fontId="24" fillId="0" borderId="11" xfId="1" applyNumberFormat="1" applyFont="1" applyFill="1" applyBorder="1" applyAlignment="1">
      <alignment vertical="center" wrapText="1"/>
    </xf>
    <xf numFmtId="168" fontId="24" fillId="0" borderId="8" xfId="1" applyNumberFormat="1" applyFont="1" applyFill="1" applyBorder="1" applyAlignment="1">
      <alignment vertical="center" wrapText="1"/>
    </xf>
    <xf numFmtId="171" fontId="24" fillId="0" borderId="15" xfId="0" applyFont="1" applyBorder="1" applyAlignment="1">
      <alignment horizontal="justify" vertical="center" wrapText="1"/>
    </xf>
    <xf numFmtId="168" fontId="24" fillId="0" borderId="17" xfId="1" applyNumberFormat="1" applyFont="1" applyFill="1" applyBorder="1" applyAlignment="1">
      <alignment vertical="center" wrapText="1"/>
    </xf>
    <xf numFmtId="171" fontId="24" fillId="0" borderId="3" xfId="0" applyFont="1" applyBorder="1" applyAlignment="1">
      <alignment horizontal="justify" vertical="center" wrapText="1"/>
    </xf>
    <xf numFmtId="168" fontId="24" fillId="0" borderId="9" xfId="1" applyNumberFormat="1" applyFont="1" applyFill="1" applyBorder="1" applyAlignment="1">
      <alignment vertical="center" wrapText="1"/>
    </xf>
    <xf numFmtId="171" fontId="24" fillId="0" borderId="10" xfId="0" applyFont="1" applyBorder="1" applyAlignment="1">
      <alignment horizontal="justify" vertical="center" wrapText="1"/>
    </xf>
    <xf numFmtId="168" fontId="24" fillId="0" borderId="9" xfId="1" applyNumberFormat="1" applyFont="1" applyFill="1" applyBorder="1" applyAlignment="1">
      <alignment horizontal="center" vertical="center" wrapText="1"/>
    </xf>
    <xf numFmtId="168" fontId="22" fillId="0" borderId="17" xfId="1" applyNumberFormat="1" applyFont="1" applyFill="1" applyBorder="1" applyAlignment="1">
      <alignment vertical="center" wrapText="1"/>
    </xf>
    <xf numFmtId="168" fontId="24" fillId="0" borderId="11" xfId="1" applyNumberFormat="1" applyFont="1" applyFill="1" applyBorder="1" applyAlignment="1">
      <alignment horizontal="center" vertical="center" wrapText="1"/>
    </xf>
    <xf numFmtId="43" fontId="22" fillId="6" borderId="19" xfId="236" applyFont="1" applyFill="1" applyBorder="1" applyProtection="1">
      <protection hidden="1"/>
    </xf>
    <xf numFmtId="168" fontId="22" fillId="0" borderId="8" xfId="1" applyNumberFormat="1" applyFont="1" applyFill="1" applyBorder="1" applyAlignment="1">
      <alignment vertical="center" wrapText="1"/>
    </xf>
    <xf numFmtId="171" fontId="22" fillId="0" borderId="3" xfId="0" applyFont="1" applyBorder="1" applyAlignment="1">
      <alignment horizontal="justify" vertical="center" wrapText="1"/>
    </xf>
    <xf numFmtId="3" fontId="23" fillId="0" borderId="8" xfId="2" applyNumberFormat="1" applyFont="1" applyFill="1" applyBorder="1" applyAlignment="1" applyProtection="1">
      <alignment horizontal="center" vertical="center" wrapText="1"/>
      <protection hidden="1"/>
    </xf>
    <xf numFmtId="3" fontId="23" fillId="0" borderId="9" xfId="0" applyNumberFormat="1" applyFont="1" applyBorder="1" applyAlignment="1">
      <alignment horizontal="center" vertical="center" wrapText="1"/>
    </xf>
    <xf numFmtId="168" fontId="22" fillId="6" borderId="4" xfId="1" applyNumberFormat="1" applyFont="1" applyFill="1" applyBorder="1" applyAlignment="1">
      <alignment horizontal="center" vertical="center" wrapText="1"/>
    </xf>
    <xf numFmtId="171" fontId="28" fillId="0" borderId="3" xfId="0" applyFont="1" applyBorder="1" applyAlignment="1">
      <alignment horizontal="justify" vertical="center" wrapText="1"/>
    </xf>
    <xf numFmtId="171" fontId="27" fillId="0" borderId="3" xfId="0" applyFont="1" applyBorder="1" applyAlignment="1">
      <alignment horizontal="justify" vertical="center" wrapText="1"/>
    </xf>
    <xf numFmtId="173" fontId="28" fillId="0" borderId="8" xfId="2" applyNumberFormat="1" applyFont="1" applyBorder="1" applyProtection="1">
      <protection hidden="1"/>
    </xf>
    <xf numFmtId="173" fontId="28" fillId="0" borderId="9" xfId="2" applyNumberFormat="1" applyFont="1" applyBorder="1" applyProtection="1">
      <protection hidden="1"/>
    </xf>
    <xf numFmtId="3" fontId="28" fillId="0" borderId="9" xfId="120" applyNumberFormat="1" applyFont="1" applyBorder="1" applyProtection="1">
      <protection hidden="1"/>
    </xf>
    <xf numFmtId="171" fontId="26" fillId="0" borderId="0" xfId="0" applyFont="1" applyAlignment="1">
      <alignment horizontal="justify" vertical="center" wrapText="1"/>
    </xf>
    <xf numFmtId="165" fontId="25" fillId="0" borderId="0" xfId="1" applyFont="1" applyFill="1" applyBorder="1" applyAlignment="1">
      <alignment vertical="center" wrapText="1"/>
    </xf>
    <xf numFmtId="171" fontId="24" fillId="0" borderId="31" xfId="0" applyFont="1" applyBorder="1"/>
    <xf numFmtId="171" fontId="24" fillId="0" borderId="3" xfId="0" applyFont="1" applyBorder="1" applyAlignment="1">
      <alignment horizontal="left" vertical="center" wrapText="1"/>
    </xf>
    <xf numFmtId="171" fontId="15" fillId="0" borderId="14" xfId="0" applyFont="1" applyBorder="1"/>
    <xf numFmtId="171" fontId="15" fillId="0" borderId="8" xfId="0" applyFont="1" applyBorder="1"/>
    <xf numFmtId="3" fontId="15" fillId="0" borderId="7" xfId="0" applyNumberFormat="1" applyFont="1" applyBorder="1"/>
    <xf numFmtId="3" fontId="15" fillId="0" borderId="0" xfId="0" applyNumberFormat="1" applyFont="1"/>
    <xf numFmtId="3" fontId="12" fillId="0" borderId="0" xfId="0" applyNumberFormat="1" applyFont="1"/>
    <xf numFmtId="4" fontId="15" fillId="0" borderId="0" xfId="0" applyNumberFormat="1" applyFont="1"/>
    <xf numFmtId="4" fontId="24" fillId="0" borderId="23" xfId="0" applyNumberFormat="1" applyFont="1" applyBorder="1" applyAlignment="1">
      <alignment horizontal="center" vertical="center" wrapText="1"/>
    </xf>
    <xf numFmtId="4" fontId="24" fillId="0" borderId="7" xfId="1" applyNumberFormat="1" applyFont="1" applyFill="1" applyBorder="1" applyAlignment="1">
      <alignment horizontal="center" vertical="center" wrapText="1"/>
    </xf>
    <xf numFmtId="4" fontId="24" fillId="0" borderId="10" xfId="0" applyNumberFormat="1" applyFont="1" applyBorder="1" applyAlignment="1">
      <alignment horizontal="center" vertical="center" wrapText="1"/>
    </xf>
    <xf numFmtId="3" fontId="15" fillId="2" borderId="0" xfId="0" applyNumberFormat="1" applyFont="1" applyFill="1"/>
    <xf numFmtId="3" fontId="15" fillId="0" borderId="0" xfId="0" applyNumberFormat="1" applyFont="1" applyAlignment="1">
      <alignment horizontal="right" vertical="center" wrapText="1"/>
    </xf>
    <xf numFmtId="4" fontId="24" fillId="0" borderId="24" xfId="0" applyNumberFormat="1" applyFont="1" applyBorder="1" applyAlignment="1">
      <alignment horizontal="center" vertical="center" wrapText="1"/>
    </xf>
    <xf numFmtId="3" fontId="15" fillId="0" borderId="0" xfId="0" applyNumberFormat="1" applyFont="1" applyAlignment="1">
      <alignment vertical="center"/>
    </xf>
    <xf numFmtId="171" fontId="15" fillId="0" borderId="7" xfId="0" applyFont="1" applyBorder="1"/>
    <xf numFmtId="3" fontId="15" fillId="0" borderId="14" xfId="0" applyNumberFormat="1" applyFont="1" applyBorder="1" applyAlignment="1">
      <alignment vertical="center"/>
    </xf>
    <xf numFmtId="3" fontId="15" fillId="0" borderId="0" xfId="0" applyNumberFormat="1" applyFont="1" applyAlignment="1">
      <alignment horizontal="right" vertical="center"/>
    </xf>
    <xf numFmtId="174" fontId="15" fillId="0" borderId="0" xfId="0" applyNumberFormat="1" applyFont="1"/>
    <xf numFmtId="171" fontId="15" fillId="2" borderId="7" xfId="0" applyFont="1" applyFill="1" applyBorder="1"/>
    <xf numFmtId="171" fontId="15" fillId="2" borderId="14" xfId="0" applyFont="1" applyFill="1" applyBorder="1"/>
    <xf numFmtId="171" fontId="15" fillId="2" borderId="8" xfId="0" applyFont="1" applyFill="1" applyBorder="1"/>
    <xf numFmtId="3" fontId="15" fillId="2" borderId="7" xfId="0" applyNumberFormat="1" applyFont="1" applyFill="1" applyBorder="1"/>
    <xf numFmtId="3" fontId="15" fillId="2" borderId="14" xfId="0" applyNumberFormat="1" applyFont="1" applyFill="1" applyBorder="1"/>
    <xf numFmtId="3" fontId="15" fillId="2" borderId="8" xfId="0" applyNumberFormat="1" applyFont="1" applyFill="1" applyBorder="1"/>
    <xf numFmtId="3" fontId="15" fillId="2" borderId="3" xfId="0" applyNumberFormat="1" applyFont="1" applyFill="1" applyBorder="1"/>
    <xf numFmtId="3" fontId="15" fillId="2" borderId="1" xfId="0" applyNumberFormat="1" applyFont="1" applyFill="1" applyBorder="1"/>
    <xf numFmtId="3" fontId="15" fillId="2" borderId="9" xfId="0" applyNumberFormat="1" applyFont="1" applyFill="1" applyBorder="1"/>
    <xf numFmtId="3" fontId="15" fillId="2" borderId="7" xfId="0" applyNumberFormat="1" applyFont="1" applyFill="1" applyBorder="1" applyAlignment="1">
      <alignment horizontal="right" vertical="center" wrapText="1"/>
    </xf>
    <xf numFmtId="3" fontId="24" fillId="0" borderId="3" xfId="1" applyNumberFormat="1" applyFont="1" applyFill="1" applyBorder="1" applyAlignment="1">
      <alignment horizontal="center" vertical="center" wrapText="1"/>
    </xf>
    <xf numFmtId="3" fontId="24" fillId="0" borderId="15" xfId="1" applyNumberFormat="1" applyFont="1" applyFill="1" applyBorder="1" applyAlignment="1">
      <alignment horizontal="center" vertical="center" wrapText="1"/>
    </xf>
    <xf numFmtId="3" fontId="23" fillId="0" borderId="23" xfId="0" applyNumberFormat="1" applyFont="1" applyBorder="1" applyAlignment="1">
      <alignment horizontal="center" vertical="center" wrapText="1"/>
    </xf>
    <xf numFmtId="3" fontId="24" fillId="0" borderId="1" xfId="1" applyNumberFormat="1" applyFont="1" applyFill="1" applyBorder="1" applyAlignment="1">
      <alignment vertical="center" wrapText="1"/>
    </xf>
    <xf numFmtId="3" fontId="15" fillId="2" borderId="0" xfId="0" applyNumberFormat="1" applyFont="1" applyFill="1" applyAlignment="1">
      <alignment horizontal="right" vertical="center"/>
    </xf>
    <xf numFmtId="3" fontId="23" fillId="0" borderId="24" xfId="0" applyNumberFormat="1" applyFont="1" applyBorder="1" applyAlignment="1">
      <alignment horizontal="center" vertical="center" wrapText="1"/>
    </xf>
    <xf numFmtId="3" fontId="24" fillId="0" borderId="2" xfId="1" applyNumberFormat="1" applyFont="1" applyFill="1" applyBorder="1" applyAlignment="1">
      <alignment vertical="center" wrapText="1"/>
    </xf>
    <xf numFmtId="3" fontId="29" fillId="4" borderId="5" xfId="0" applyNumberFormat="1" applyFont="1" applyFill="1" applyBorder="1" applyAlignment="1">
      <alignment horizontal="right" vertical="center"/>
    </xf>
    <xf numFmtId="3" fontId="23" fillId="0" borderId="3" xfId="0" applyNumberFormat="1" applyFont="1" applyBorder="1" applyAlignment="1">
      <alignment horizontal="center" vertical="center" wrapText="1"/>
    </xf>
    <xf numFmtId="171" fontId="22" fillId="7" borderId="28" xfId="0" applyFont="1" applyFill="1" applyBorder="1"/>
    <xf numFmtId="171" fontId="22" fillId="8" borderId="4" xfId="0" applyFont="1" applyFill="1" applyBorder="1" applyAlignment="1">
      <alignment horizontal="center" vertical="center" wrapText="1"/>
    </xf>
    <xf numFmtId="171" fontId="22" fillId="8" borderId="25" xfId="0" applyFont="1" applyFill="1" applyBorder="1" applyAlignment="1">
      <alignment horizontal="center" vertical="center" wrapText="1"/>
    </xf>
    <xf numFmtId="171" fontId="22" fillId="8" borderId="26" xfId="0" applyFont="1" applyFill="1" applyBorder="1" applyAlignment="1">
      <alignment horizontal="center" vertical="center" wrapText="1"/>
    </xf>
    <xf numFmtId="171" fontId="22" fillId="8" borderId="27" xfId="0" applyFont="1" applyFill="1" applyBorder="1" applyAlignment="1">
      <alignment horizontal="center" vertical="center" wrapText="1"/>
    </xf>
    <xf numFmtId="171" fontId="22" fillId="7" borderId="28" xfId="0" applyFont="1" applyFill="1" applyBorder="1" applyAlignment="1">
      <alignment horizontal="left" vertical="center" wrapText="1"/>
    </xf>
    <xf numFmtId="43" fontId="22" fillId="3" borderId="5" xfId="236" applyFont="1" applyFill="1" applyBorder="1" applyProtection="1">
      <protection hidden="1"/>
    </xf>
    <xf numFmtId="168" fontId="22" fillId="3" borderId="6" xfId="1" applyNumberFormat="1" applyFont="1" applyFill="1" applyBorder="1" applyAlignment="1">
      <alignment vertical="center" wrapText="1"/>
    </xf>
    <xf numFmtId="171" fontId="15" fillId="3" borderId="5" xfId="0" applyFont="1" applyFill="1" applyBorder="1"/>
    <xf numFmtId="168" fontId="22" fillId="3" borderId="18" xfId="1" applyNumberFormat="1" applyFont="1" applyFill="1" applyBorder="1" applyAlignment="1">
      <alignment vertical="center" wrapText="1"/>
    </xf>
    <xf numFmtId="43" fontId="22" fillId="3" borderId="12" xfId="236" applyFont="1" applyFill="1" applyBorder="1" applyProtection="1">
      <protection hidden="1"/>
    </xf>
    <xf numFmtId="168" fontId="22" fillId="3" borderId="13" xfId="1" applyNumberFormat="1" applyFont="1" applyFill="1" applyBorder="1" applyAlignment="1">
      <alignment vertical="center" wrapText="1"/>
    </xf>
    <xf numFmtId="168" fontId="22" fillId="3" borderId="4" xfId="1" applyNumberFormat="1" applyFont="1" applyFill="1" applyBorder="1" applyAlignment="1">
      <alignment vertical="center" wrapText="1"/>
    </xf>
    <xf numFmtId="43" fontId="22" fillId="3" borderId="22" xfId="236" applyFont="1" applyFill="1" applyBorder="1" applyProtection="1">
      <protection hidden="1"/>
    </xf>
    <xf numFmtId="168" fontId="22" fillId="3" borderId="29" xfId="1" applyNumberFormat="1" applyFont="1" applyFill="1" applyBorder="1" applyAlignment="1">
      <alignment vertical="center" wrapText="1"/>
    </xf>
    <xf numFmtId="168" fontId="24" fillId="3" borderId="6" xfId="1" applyNumberFormat="1" applyFont="1" applyFill="1" applyBorder="1" applyAlignment="1">
      <alignment vertical="center" wrapText="1"/>
    </xf>
    <xf numFmtId="43" fontId="22" fillId="3" borderId="19" xfId="236" applyFont="1" applyFill="1" applyBorder="1" applyProtection="1">
      <protection hidden="1"/>
    </xf>
    <xf numFmtId="168" fontId="22" fillId="3" borderId="4" xfId="1" applyNumberFormat="1" applyFont="1" applyFill="1" applyBorder="1" applyAlignment="1">
      <alignment horizontal="center" vertical="center" wrapText="1"/>
    </xf>
    <xf numFmtId="3" fontId="15" fillId="3" borderId="12" xfId="0" applyNumberFormat="1" applyFont="1" applyFill="1" applyBorder="1"/>
    <xf numFmtId="3" fontId="22" fillId="3" borderId="4" xfId="1" applyNumberFormat="1" applyFont="1" applyFill="1" applyBorder="1" applyAlignment="1">
      <alignment vertical="center" wrapText="1"/>
    </xf>
    <xf numFmtId="3" fontId="15" fillId="3" borderId="5" xfId="0" applyNumberFormat="1" applyFont="1" applyFill="1" applyBorder="1"/>
    <xf numFmtId="171" fontId="20" fillId="0" borderId="0" xfId="0" applyFont="1" applyAlignment="1">
      <alignment horizontal="center" vertical="center" wrapText="1"/>
    </xf>
    <xf numFmtId="171" fontId="0" fillId="0" borderId="0" xfId="0" applyAlignment="1">
      <alignment horizontal="center" vertical="center" wrapText="1"/>
    </xf>
    <xf numFmtId="171" fontId="30" fillId="4" borderId="19" xfId="0" applyFont="1" applyFill="1" applyBorder="1" applyAlignment="1">
      <alignment horizontal="center" vertical="center" wrapText="1"/>
    </xf>
    <xf numFmtId="171" fontId="27" fillId="4" borderId="21" xfId="0" applyFont="1" applyFill="1" applyBorder="1" applyAlignment="1">
      <alignment horizontal="center" vertical="center" wrapText="1"/>
    </xf>
    <xf numFmtId="171" fontId="0" fillId="0" borderId="21" xfId="0" applyBorder="1" applyAlignment="1">
      <alignment horizontal="center" vertical="center" wrapText="1"/>
    </xf>
    <xf numFmtId="171" fontId="31" fillId="0" borderId="0" xfId="0" applyFont="1" applyAlignment="1">
      <alignment horizontal="center" vertical="center" wrapText="1"/>
    </xf>
    <xf numFmtId="171" fontId="32" fillId="0" borderId="0" xfId="0" applyFont="1" applyAlignment="1">
      <alignment horizontal="center" vertical="center" wrapText="1"/>
    </xf>
    <xf numFmtId="3" fontId="28" fillId="0" borderId="11" xfId="0" applyNumberFormat="1" applyFont="1" applyBorder="1" applyAlignment="1" applyProtection="1">
      <alignment horizontal="center" vertical="center" wrapText="1"/>
      <protection hidden="1"/>
    </xf>
    <xf numFmtId="171" fontId="28" fillId="0" borderId="30" xfId="0" applyFont="1" applyBorder="1" applyAlignment="1">
      <alignment horizontal="center" vertical="center" wrapText="1"/>
    </xf>
    <xf numFmtId="171" fontId="28" fillId="0" borderId="13" xfId="0" applyFont="1" applyBorder="1" applyAlignment="1">
      <alignment horizontal="center" vertical="center" wrapText="1"/>
    </xf>
    <xf numFmtId="168" fontId="24" fillId="0" borderId="1" xfId="1" applyNumberFormat="1" applyFont="1" applyFill="1" applyBorder="1" applyAlignment="1">
      <alignment horizontal="right" vertical="center" wrapText="1"/>
    </xf>
    <xf numFmtId="171" fontId="0" fillId="0" borderId="1" xfId="0" applyBorder="1" applyAlignment="1">
      <alignment horizontal="right" vertical="center" wrapText="1"/>
    </xf>
    <xf numFmtId="171" fontId="0" fillId="0" borderId="16" xfId="0" applyBorder="1" applyAlignment="1">
      <alignment horizontal="right" vertical="center" wrapText="1"/>
    </xf>
    <xf numFmtId="3" fontId="24" fillId="0" borderId="1" xfId="1" applyNumberFormat="1" applyFon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0" fillId="0" borderId="16" xfId="0" applyNumberFormat="1" applyBorder="1" applyAlignment="1">
      <alignment horizontal="right" vertical="center" wrapText="1"/>
    </xf>
    <xf numFmtId="168" fontId="24" fillId="0" borderId="9" xfId="1" applyNumberFormat="1" applyFont="1" applyFill="1" applyBorder="1" applyAlignment="1">
      <alignment horizontal="right" vertical="center" wrapText="1"/>
    </xf>
    <xf numFmtId="171" fontId="0" fillId="0" borderId="9" xfId="0" applyBorder="1" applyAlignment="1">
      <alignment horizontal="right" vertical="center" wrapText="1"/>
    </xf>
    <xf numFmtId="171" fontId="0" fillId="0" borderId="17" xfId="0" applyBorder="1" applyAlignment="1">
      <alignment horizontal="right" vertical="center" wrapText="1"/>
    </xf>
    <xf numFmtId="171" fontId="20" fillId="5" borderId="19" xfId="0" applyFont="1" applyFill="1" applyBorder="1" applyAlignment="1">
      <alignment horizontal="left" vertical="center" wrapText="1"/>
    </xf>
    <xf numFmtId="171" fontId="0" fillId="5" borderId="20" xfId="0" applyFill="1" applyBorder="1" applyAlignment="1">
      <alignment horizontal="left" vertical="center" wrapText="1"/>
    </xf>
  </cellXfs>
  <cellStyles count="275">
    <cellStyle name="Estilo 1" xfId="7" xr:uid="{00000000-0005-0000-0000-000000000000}"/>
    <cellStyle name="Estilo 1 10" xfId="8" xr:uid="{00000000-0005-0000-0000-000001000000}"/>
    <cellStyle name="Estilo 1 10 2" xfId="133" xr:uid="{00000000-0005-0000-0000-000002000000}"/>
    <cellStyle name="Estilo 1 11" xfId="9" xr:uid="{00000000-0005-0000-0000-000003000000}"/>
    <cellStyle name="Estilo 1 11 2" xfId="134" xr:uid="{00000000-0005-0000-0000-000004000000}"/>
    <cellStyle name="Estilo 1 12" xfId="10" xr:uid="{00000000-0005-0000-0000-000005000000}"/>
    <cellStyle name="Estilo 1 12 2" xfId="135" xr:uid="{00000000-0005-0000-0000-000006000000}"/>
    <cellStyle name="Estilo 1 13" xfId="11" xr:uid="{00000000-0005-0000-0000-000007000000}"/>
    <cellStyle name="Estilo 1 13 2" xfId="136" xr:uid="{00000000-0005-0000-0000-000008000000}"/>
    <cellStyle name="Estilo 1 14" xfId="12" xr:uid="{00000000-0005-0000-0000-000009000000}"/>
    <cellStyle name="Estilo 1 14 2" xfId="137" xr:uid="{00000000-0005-0000-0000-00000A000000}"/>
    <cellStyle name="Estilo 1 15" xfId="13" xr:uid="{00000000-0005-0000-0000-00000B000000}"/>
    <cellStyle name="Estilo 1 15 2" xfId="138" xr:uid="{00000000-0005-0000-0000-00000C000000}"/>
    <cellStyle name="Estilo 1 16" xfId="14" xr:uid="{00000000-0005-0000-0000-00000D000000}"/>
    <cellStyle name="Estilo 1 16 2" xfId="139" xr:uid="{00000000-0005-0000-0000-00000E000000}"/>
    <cellStyle name="Estilo 1 17" xfId="15" xr:uid="{00000000-0005-0000-0000-00000F000000}"/>
    <cellStyle name="Estilo 1 17 2" xfId="140" xr:uid="{00000000-0005-0000-0000-000010000000}"/>
    <cellStyle name="Estilo 1 18" xfId="16" xr:uid="{00000000-0005-0000-0000-000011000000}"/>
    <cellStyle name="Estilo 1 18 2" xfId="141" xr:uid="{00000000-0005-0000-0000-000012000000}"/>
    <cellStyle name="Estilo 1 19" xfId="17" xr:uid="{00000000-0005-0000-0000-000013000000}"/>
    <cellStyle name="Estilo 1 19 2" xfId="142" xr:uid="{00000000-0005-0000-0000-000014000000}"/>
    <cellStyle name="Estilo 1 2" xfId="18" xr:uid="{00000000-0005-0000-0000-000015000000}"/>
    <cellStyle name="Estilo 1 2 2" xfId="143" xr:uid="{00000000-0005-0000-0000-000016000000}"/>
    <cellStyle name="Estilo 1 20" xfId="19" xr:uid="{00000000-0005-0000-0000-000017000000}"/>
    <cellStyle name="Estilo 1 20 2" xfId="144" xr:uid="{00000000-0005-0000-0000-000018000000}"/>
    <cellStyle name="Estilo 1 21" xfId="20" xr:uid="{00000000-0005-0000-0000-000019000000}"/>
    <cellStyle name="Estilo 1 21 2" xfId="145" xr:uid="{00000000-0005-0000-0000-00001A000000}"/>
    <cellStyle name="Estilo 1 22" xfId="21" xr:uid="{00000000-0005-0000-0000-00001B000000}"/>
    <cellStyle name="Estilo 1 22 2" xfId="146" xr:uid="{00000000-0005-0000-0000-00001C000000}"/>
    <cellStyle name="Estilo 1 23" xfId="22" xr:uid="{00000000-0005-0000-0000-00001D000000}"/>
    <cellStyle name="Estilo 1 23 2" xfId="147" xr:uid="{00000000-0005-0000-0000-00001E000000}"/>
    <cellStyle name="Estilo 1 24" xfId="23" xr:uid="{00000000-0005-0000-0000-00001F000000}"/>
    <cellStyle name="Estilo 1 24 2" xfId="148" xr:uid="{00000000-0005-0000-0000-000020000000}"/>
    <cellStyle name="Estilo 1 25" xfId="24" xr:uid="{00000000-0005-0000-0000-000021000000}"/>
    <cellStyle name="Estilo 1 25 2" xfId="149" xr:uid="{00000000-0005-0000-0000-000022000000}"/>
    <cellStyle name="Estilo 1 26" xfId="25" xr:uid="{00000000-0005-0000-0000-000023000000}"/>
    <cellStyle name="Estilo 1 26 2" xfId="150" xr:uid="{00000000-0005-0000-0000-000024000000}"/>
    <cellStyle name="Estilo 1 27" xfId="26" xr:uid="{00000000-0005-0000-0000-000025000000}"/>
    <cellStyle name="Estilo 1 27 2" xfId="151" xr:uid="{00000000-0005-0000-0000-000026000000}"/>
    <cellStyle name="Estilo 1 28" xfId="27" xr:uid="{00000000-0005-0000-0000-000027000000}"/>
    <cellStyle name="Estilo 1 28 2" xfId="152" xr:uid="{00000000-0005-0000-0000-000028000000}"/>
    <cellStyle name="Estilo 1 29" xfId="28" xr:uid="{00000000-0005-0000-0000-000029000000}"/>
    <cellStyle name="Estilo 1 29 2" xfId="153" xr:uid="{00000000-0005-0000-0000-00002A000000}"/>
    <cellStyle name="Estilo 1 3" xfId="29" xr:uid="{00000000-0005-0000-0000-00002B000000}"/>
    <cellStyle name="Estilo 1 3 2" xfId="154" xr:uid="{00000000-0005-0000-0000-00002C000000}"/>
    <cellStyle name="Estilo 1 30" xfId="30" xr:uid="{00000000-0005-0000-0000-00002D000000}"/>
    <cellStyle name="Estilo 1 30 2" xfId="155" xr:uid="{00000000-0005-0000-0000-00002E000000}"/>
    <cellStyle name="Estilo 1 31" xfId="31" xr:uid="{00000000-0005-0000-0000-00002F000000}"/>
    <cellStyle name="Estilo 1 31 2" xfId="156" xr:uid="{00000000-0005-0000-0000-000030000000}"/>
    <cellStyle name="Estilo 1 32" xfId="32" xr:uid="{00000000-0005-0000-0000-000031000000}"/>
    <cellStyle name="Estilo 1 32 2" xfId="157" xr:uid="{00000000-0005-0000-0000-000032000000}"/>
    <cellStyle name="Estilo 1 33" xfId="33" xr:uid="{00000000-0005-0000-0000-000033000000}"/>
    <cellStyle name="Estilo 1 33 2" xfId="158" xr:uid="{00000000-0005-0000-0000-000034000000}"/>
    <cellStyle name="Estilo 1 34" xfId="34" xr:uid="{00000000-0005-0000-0000-000035000000}"/>
    <cellStyle name="Estilo 1 34 2" xfId="159" xr:uid="{00000000-0005-0000-0000-000036000000}"/>
    <cellStyle name="Estilo 1 35" xfId="35" xr:uid="{00000000-0005-0000-0000-000037000000}"/>
    <cellStyle name="Estilo 1 35 2" xfId="160" xr:uid="{00000000-0005-0000-0000-000038000000}"/>
    <cellStyle name="Estilo 1 36" xfId="36" xr:uid="{00000000-0005-0000-0000-000039000000}"/>
    <cellStyle name="Estilo 1 36 2" xfId="161" xr:uid="{00000000-0005-0000-0000-00003A000000}"/>
    <cellStyle name="Estilo 1 37" xfId="37" xr:uid="{00000000-0005-0000-0000-00003B000000}"/>
    <cellStyle name="Estilo 1 37 2" xfId="162" xr:uid="{00000000-0005-0000-0000-00003C000000}"/>
    <cellStyle name="Estilo 1 38" xfId="38" xr:uid="{00000000-0005-0000-0000-00003D000000}"/>
    <cellStyle name="Estilo 1 38 2" xfId="163" xr:uid="{00000000-0005-0000-0000-00003E000000}"/>
    <cellStyle name="Estilo 1 39" xfId="39" xr:uid="{00000000-0005-0000-0000-00003F000000}"/>
    <cellStyle name="Estilo 1 39 2" xfId="164" xr:uid="{00000000-0005-0000-0000-000040000000}"/>
    <cellStyle name="Estilo 1 4" xfId="40" xr:uid="{00000000-0005-0000-0000-000041000000}"/>
    <cellStyle name="Estilo 1 4 2" xfId="165" xr:uid="{00000000-0005-0000-0000-000042000000}"/>
    <cellStyle name="Estilo 1 40" xfId="41" xr:uid="{00000000-0005-0000-0000-000043000000}"/>
    <cellStyle name="Estilo 1 40 2" xfId="166" xr:uid="{00000000-0005-0000-0000-000044000000}"/>
    <cellStyle name="Estilo 1 41" xfId="132" xr:uid="{00000000-0005-0000-0000-000045000000}"/>
    <cellStyle name="Estilo 1 5" xfId="42" xr:uid="{00000000-0005-0000-0000-000046000000}"/>
    <cellStyle name="Estilo 1 5 2" xfId="167" xr:uid="{00000000-0005-0000-0000-000047000000}"/>
    <cellStyle name="Estilo 1 6" xfId="43" xr:uid="{00000000-0005-0000-0000-000048000000}"/>
    <cellStyle name="Estilo 1 6 2" xfId="168" xr:uid="{00000000-0005-0000-0000-000049000000}"/>
    <cellStyle name="Estilo 1 7" xfId="44" xr:uid="{00000000-0005-0000-0000-00004A000000}"/>
    <cellStyle name="Estilo 1 7 2" xfId="169" xr:uid="{00000000-0005-0000-0000-00004B000000}"/>
    <cellStyle name="Estilo 1 8" xfId="45" xr:uid="{00000000-0005-0000-0000-00004C000000}"/>
    <cellStyle name="Estilo 1 8 2" xfId="170" xr:uid="{00000000-0005-0000-0000-00004D000000}"/>
    <cellStyle name="Estilo 1 9" xfId="46" xr:uid="{00000000-0005-0000-0000-00004E000000}"/>
    <cellStyle name="Estilo 1 9 2" xfId="171" xr:uid="{00000000-0005-0000-0000-00004F000000}"/>
    <cellStyle name="Euro" xfId="47" xr:uid="{00000000-0005-0000-0000-000050000000}"/>
    <cellStyle name="Euro 2" xfId="48" xr:uid="{00000000-0005-0000-0000-000051000000}"/>
    <cellStyle name="Euro 2 2" xfId="173" xr:uid="{00000000-0005-0000-0000-000052000000}"/>
    <cellStyle name="Euro 3" xfId="172" xr:uid="{00000000-0005-0000-0000-000053000000}"/>
    <cellStyle name="Millares" xfId="1" builtinId="3"/>
    <cellStyle name="Millares [0] 2" xfId="204" xr:uid="{00000000-0005-0000-0000-000055000000}"/>
    <cellStyle name="Millares [0] 3" xfId="244" xr:uid="{00000000-0005-0000-0000-000056000000}"/>
    <cellStyle name="Millares 10" xfId="116" xr:uid="{00000000-0005-0000-0000-000057000000}"/>
    <cellStyle name="Millares 10 2" xfId="227" xr:uid="{00000000-0005-0000-0000-000058000000}"/>
    <cellStyle name="Millares 10 3" xfId="266" xr:uid="{00000000-0005-0000-0000-000059000000}"/>
    <cellStyle name="Millares 11" xfId="236" xr:uid="{00000000-0005-0000-0000-00005A000000}"/>
    <cellStyle name="Millares 2" xfId="49" xr:uid="{00000000-0005-0000-0000-00005B000000}"/>
    <cellStyle name="Millares 2 2" xfId="6" xr:uid="{00000000-0005-0000-0000-00005C000000}"/>
    <cellStyle name="Millares 2 2 2" xfId="131" xr:uid="{00000000-0005-0000-0000-00005D000000}"/>
    <cellStyle name="Millares 2 2 3" xfId="238" xr:uid="{00000000-0005-0000-0000-00005E000000}"/>
    <cellStyle name="Millares 2 3" xfId="91" xr:uid="{00000000-0005-0000-0000-00005F000000}"/>
    <cellStyle name="Millares 2 3 2" xfId="206" xr:uid="{00000000-0005-0000-0000-000060000000}"/>
    <cellStyle name="Millares 2 3 3" xfId="245" xr:uid="{00000000-0005-0000-0000-000061000000}"/>
    <cellStyle name="Millares 2 4" xfId="109" xr:uid="{00000000-0005-0000-0000-000062000000}"/>
    <cellStyle name="Millares 2 4 2" xfId="221" xr:uid="{00000000-0005-0000-0000-000063000000}"/>
    <cellStyle name="Millares 2 4 3" xfId="260" xr:uid="{00000000-0005-0000-0000-000064000000}"/>
    <cellStyle name="Millares 2 5" xfId="174" xr:uid="{00000000-0005-0000-0000-000065000000}"/>
    <cellStyle name="Millares 2 6" xfId="239" xr:uid="{00000000-0005-0000-0000-000066000000}"/>
    <cellStyle name="Millares 3" xfId="50" xr:uid="{00000000-0005-0000-0000-000067000000}"/>
    <cellStyle name="Millares 3 2" xfId="51" xr:uid="{00000000-0005-0000-0000-000068000000}"/>
    <cellStyle name="Millares 3 2 2" xfId="176" xr:uid="{00000000-0005-0000-0000-000069000000}"/>
    <cellStyle name="Millares 3 2 3" xfId="241" xr:uid="{00000000-0005-0000-0000-00006A000000}"/>
    <cellStyle name="Millares 3 3" xfId="175" xr:uid="{00000000-0005-0000-0000-00006B000000}"/>
    <cellStyle name="Millares 3 4" xfId="240" xr:uid="{00000000-0005-0000-0000-00006C000000}"/>
    <cellStyle name="Millares 4" xfId="80" xr:uid="{00000000-0005-0000-0000-00006D000000}"/>
    <cellStyle name="Millares 4 2" xfId="92" xr:uid="{00000000-0005-0000-0000-00006E000000}"/>
    <cellStyle name="Millares 4 2 2" xfId="207" xr:uid="{00000000-0005-0000-0000-00006F000000}"/>
    <cellStyle name="Millares 4 2 3" xfId="246" xr:uid="{00000000-0005-0000-0000-000070000000}"/>
    <cellStyle name="Millares 41" xfId="52" xr:uid="{00000000-0005-0000-0000-000071000000}"/>
    <cellStyle name="Millares 41 2" xfId="177" xr:uid="{00000000-0005-0000-0000-000072000000}"/>
    <cellStyle name="Millares 42" xfId="117" xr:uid="{00000000-0005-0000-0000-000073000000}"/>
    <cellStyle name="Millares 42 2" xfId="127" xr:uid="{00000000-0005-0000-0000-000074000000}"/>
    <cellStyle name="Millares 42 2 2" xfId="235" xr:uid="{00000000-0005-0000-0000-000075000000}"/>
    <cellStyle name="Millares 42 2 3" xfId="274" xr:uid="{00000000-0005-0000-0000-000076000000}"/>
    <cellStyle name="Millares 42 3" xfId="124" xr:uid="{00000000-0005-0000-0000-000077000000}"/>
    <cellStyle name="Millares 42 3 2" xfId="232" xr:uid="{00000000-0005-0000-0000-000078000000}"/>
    <cellStyle name="Millares 42 3 3" xfId="271" xr:uid="{00000000-0005-0000-0000-000079000000}"/>
    <cellStyle name="Millares 42 4" xfId="228" xr:uid="{00000000-0005-0000-0000-00007A000000}"/>
    <cellStyle name="Millares 42 5" xfId="267" xr:uid="{00000000-0005-0000-0000-00007B000000}"/>
    <cellStyle name="Millares 46" xfId="86" xr:uid="{00000000-0005-0000-0000-00007C000000}"/>
    <cellStyle name="Millares 46 2" xfId="202" xr:uid="{00000000-0005-0000-0000-00007D000000}"/>
    <cellStyle name="Millares 5" xfId="90" xr:uid="{00000000-0005-0000-0000-00007E000000}"/>
    <cellStyle name="Millares 5 2" xfId="205" xr:uid="{00000000-0005-0000-0000-00007F000000}"/>
    <cellStyle name="Millares 6" xfId="95" xr:uid="{00000000-0005-0000-0000-000080000000}"/>
    <cellStyle name="Millares 6 2" xfId="209" xr:uid="{00000000-0005-0000-0000-000081000000}"/>
    <cellStyle name="Millares 6 3" xfId="248" xr:uid="{00000000-0005-0000-0000-000082000000}"/>
    <cellStyle name="Millares 62" xfId="87" xr:uid="{00000000-0005-0000-0000-000083000000}"/>
    <cellStyle name="Millares 62 2" xfId="203" xr:uid="{00000000-0005-0000-0000-000084000000}"/>
    <cellStyle name="Millares 7" xfId="103" xr:uid="{00000000-0005-0000-0000-000085000000}"/>
    <cellStyle name="Millares 7 2" xfId="215" xr:uid="{00000000-0005-0000-0000-000086000000}"/>
    <cellStyle name="Millares 7 3" xfId="254" xr:uid="{00000000-0005-0000-0000-000087000000}"/>
    <cellStyle name="Millares 8" xfId="106" xr:uid="{00000000-0005-0000-0000-000088000000}"/>
    <cellStyle name="Millares 8 2" xfId="218" xr:uid="{00000000-0005-0000-0000-000089000000}"/>
    <cellStyle name="Millares 8 3" xfId="257" xr:uid="{00000000-0005-0000-0000-00008A000000}"/>
    <cellStyle name="Millares 9" xfId="112" xr:uid="{00000000-0005-0000-0000-00008B000000}"/>
    <cellStyle name="Millares 9 2" xfId="224" xr:uid="{00000000-0005-0000-0000-00008C000000}"/>
    <cellStyle name="Millares 9 3" xfId="263" xr:uid="{00000000-0005-0000-0000-00008D000000}"/>
    <cellStyle name="Moneda" xfId="2" builtinId="4"/>
    <cellStyle name="Moneda [0] 2" xfId="110" xr:uid="{00000000-0005-0000-0000-00008F000000}"/>
    <cellStyle name="Moneda [0] 2 2" xfId="222" xr:uid="{00000000-0005-0000-0000-000090000000}"/>
    <cellStyle name="Moneda [0] 2 3" xfId="261" xr:uid="{00000000-0005-0000-0000-000091000000}"/>
    <cellStyle name="Moneda 10" xfId="237" xr:uid="{00000000-0005-0000-0000-000092000000}"/>
    <cellStyle name="Moneda 12 3" xfId="119" xr:uid="{00000000-0005-0000-0000-000093000000}"/>
    <cellStyle name="Moneda 12 3 2" xfId="230" xr:uid="{00000000-0005-0000-0000-000094000000}"/>
    <cellStyle name="Moneda 12 3 3" xfId="269" xr:uid="{00000000-0005-0000-0000-000095000000}"/>
    <cellStyle name="Moneda 2" xfId="53" xr:uid="{00000000-0005-0000-0000-000096000000}"/>
    <cellStyle name="Moneda 2 2" xfId="54" xr:uid="{00000000-0005-0000-0000-000097000000}"/>
    <cellStyle name="Moneda 2 2 2" xfId="179" xr:uid="{00000000-0005-0000-0000-000098000000}"/>
    <cellStyle name="Moneda 2 3" xfId="55" xr:uid="{00000000-0005-0000-0000-000099000000}"/>
    <cellStyle name="Moneda 2 3 2" xfId="180" xr:uid="{00000000-0005-0000-0000-00009A000000}"/>
    <cellStyle name="Moneda 2 4" xfId="56" xr:uid="{00000000-0005-0000-0000-00009B000000}"/>
    <cellStyle name="Moneda 2 4 2" xfId="181" xr:uid="{00000000-0005-0000-0000-00009C000000}"/>
    <cellStyle name="Moneda 2 5" xfId="57" xr:uid="{00000000-0005-0000-0000-00009D000000}"/>
    <cellStyle name="Moneda 2 5 2" xfId="182" xr:uid="{00000000-0005-0000-0000-00009E000000}"/>
    <cellStyle name="Moneda 2 6" xfId="58" xr:uid="{00000000-0005-0000-0000-00009F000000}"/>
    <cellStyle name="Moneda 2 6 2" xfId="183" xr:uid="{00000000-0005-0000-0000-0000A0000000}"/>
    <cellStyle name="Moneda 2 7" xfId="108" xr:uid="{00000000-0005-0000-0000-0000A1000000}"/>
    <cellStyle name="Moneda 2 7 2" xfId="220" xr:uid="{00000000-0005-0000-0000-0000A2000000}"/>
    <cellStyle name="Moneda 2 7 3" xfId="259" xr:uid="{00000000-0005-0000-0000-0000A3000000}"/>
    <cellStyle name="Moneda 2 8" xfId="178" xr:uid="{00000000-0005-0000-0000-0000A4000000}"/>
    <cellStyle name="Moneda 3" xfId="59" xr:uid="{00000000-0005-0000-0000-0000A5000000}"/>
    <cellStyle name="Moneda 3 10" xfId="125" xr:uid="{00000000-0005-0000-0000-0000A6000000}"/>
    <cellStyle name="Moneda 3 10 2" xfId="233" xr:uid="{00000000-0005-0000-0000-0000A7000000}"/>
    <cellStyle name="Moneda 3 10 3" xfId="272" xr:uid="{00000000-0005-0000-0000-0000A8000000}"/>
    <cellStyle name="Moneda 3 11" xfId="184" xr:uid="{00000000-0005-0000-0000-0000A9000000}"/>
    <cellStyle name="Moneda 3 2" xfId="60" xr:uid="{00000000-0005-0000-0000-0000AA000000}"/>
    <cellStyle name="Moneda 3 2 2" xfId="185" xr:uid="{00000000-0005-0000-0000-0000AB000000}"/>
    <cellStyle name="Moneda 3 3" xfId="61" xr:uid="{00000000-0005-0000-0000-0000AC000000}"/>
    <cellStyle name="Moneda 3 3 2" xfId="186" xr:uid="{00000000-0005-0000-0000-0000AD000000}"/>
    <cellStyle name="Moneda 3 4" xfId="62" xr:uid="{00000000-0005-0000-0000-0000AE000000}"/>
    <cellStyle name="Moneda 3 4 2" xfId="187" xr:uid="{00000000-0005-0000-0000-0000AF000000}"/>
    <cellStyle name="Moneda 3 5" xfId="63" xr:uid="{00000000-0005-0000-0000-0000B0000000}"/>
    <cellStyle name="Moneda 3 5 2" xfId="188" xr:uid="{00000000-0005-0000-0000-0000B1000000}"/>
    <cellStyle name="Moneda 3 6" xfId="104" xr:uid="{00000000-0005-0000-0000-0000B2000000}"/>
    <cellStyle name="Moneda 3 6 2" xfId="216" xr:uid="{00000000-0005-0000-0000-0000B3000000}"/>
    <cellStyle name="Moneda 3 6 3" xfId="255" xr:uid="{00000000-0005-0000-0000-0000B4000000}"/>
    <cellStyle name="Moneda 3 7" xfId="107" xr:uid="{00000000-0005-0000-0000-0000B5000000}"/>
    <cellStyle name="Moneda 3 7 2" xfId="219" xr:uid="{00000000-0005-0000-0000-0000B6000000}"/>
    <cellStyle name="Moneda 3 7 3" xfId="258" xr:uid="{00000000-0005-0000-0000-0000B7000000}"/>
    <cellStyle name="Moneda 3 8" xfId="113" xr:uid="{00000000-0005-0000-0000-0000B8000000}"/>
    <cellStyle name="Moneda 3 8 2" xfId="225" xr:uid="{00000000-0005-0000-0000-0000B9000000}"/>
    <cellStyle name="Moneda 3 8 3" xfId="264" xr:uid="{00000000-0005-0000-0000-0000BA000000}"/>
    <cellStyle name="Moneda 3 9" xfId="118" xr:uid="{00000000-0005-0000-0000-0000BB000000}"/>
    <cellStyle name="Moneda 3 9 2" xfId="229" xr:uid="{00000000-0005-0000-0000-0000BC000000}"/>
    <cellStyle name="Moneda 3 9 3" xfId="268" xr:uid="{00000000-0005-0000-0000-0000BD000000}"/>
    <cellStyle name="Moneda 4" xfId="64" xr:uid="{00000000-0005-0000-0000-0000BE000000}"/>
    <cellStyle name="Moneda 4 2" xfId="65" xr:uid="{00000000-0005-0000-0000-0000BF000000}"/>
    <cellStyle name="Moneda 4 2 2" xfId="190" xr:uid="{00000000-0005-0000-0000-0000C0000000}"/>
    <cellStyle name="Moneda 4 3" xfId="66" xr:uid="{00000000-0005-0000-0000-0000C1000000}"/>
    <cellStyle name="Moneda 4 3 2" xfId="191" xr:uid="{00000000-0005-0000-0000-0000C2000000}"/>
    <cellStyle name="Moneda 4 4" xfId="67" xr:uid="{00000000-0005-0000-0000-0000C3000000}"/>
    <cellStyle name="Moneda 4 4 2" xfId="192" xr:uid="{00000000-0005-0000-0000-0000C4000000}"/>
    <cellStyle name="Moneda 4 5" xfId="68" xr:uid="{00000000-0005-0000-0000-0000C5000000}"/>
    <cellStyle name="Moneda 4 5 2" xfId="193" xr:uid="{00000000-0005-0000-0000-0000C6000000}"/>
    <cellStyle name="Moneda 4 6" xfId="189" xr:uid="{00000000-0005-0000-0000-0000C7000000}"/>
    <cellStyle name="Moneda 5" xfId="78" xr:uid="{00000000-0005-0000-0000-0000C8000000}"/>
    <cellStyle name="Moneda 5 8" xfId="122" xr:uid="{00000000-0005-0000-0000-0000C9000000}"/>
    <cellStyle name="Moneda 6" xfId="82" xr:uid="{00000000-0005-0000-0000-0000CA000000}"/>
    <cellStyle name="Moneda 6 2" xfId="201" xr:uid="{00000000-0005-0000-0000-0000CB000000}"/>
    <cellStyle name="Moneda 6 3" xfId="243" xr:uid="{00000000-0005-0000-0000-0000CC000000}"/>
    <cellStyle name="Moneda 7" xfId="85" xr:uid="{00000000-0005-0000-0000-0000CD000000}"/>
    <cellStyle name="Moneda 8" xfId="98" xr:uid="{00000000-0005-0000-0000-0000CE000000}"/>
    <cellStyle name="Moneda 8 2" xfId="210" xr:uid="{00000000-0005-0000-0000-0000CF000000}"/>
    <cellStyle name="Moneda 8 3" xfId="249" xr:uid="{00000000-0005-0000-0000-0000D0000000}"/>
    <cellStyle name="Moneda 9" xfId="128" xr:uid="{00000000-0005-0000-0000-0000D1000000}"/>
    <cellStyle name="Normal" xfId="0" builtinId="0"/>
    <cellStyle name="Normal 10" xfId="101" xr:uid="{00000000-0005-0000-0000-0000D3000000}"/>
    <cellStyle name="Normal 10 2" xfId="213" xr:uid="{00000000-0005-0000-0000-0000D4000000}"/>
    <cellStyle name="Normal 10 3" xfId="252" xr:uid="{00000000-0005-0000-0000-0000D5000000}"/>
    <cellStyle name="Normal 11" xfId="102" xr:uid="{00000000-0005-0000-0000-0000D6000000}"/>
    <cellStyle name="Normal 11 2" xfId="214" xr:uid="{00000000-0005-0000-0000-0000D7000000}"/>
    <cellStyle name="Normal 11 3" xfId="253" xr:uid="{00000000-0005-0000-0000-0000D8000000}"/>
    <cellStyle name="Normal 12" xfId="105" xr:uid="{00000000-0005-0000-0000-0000D9000000}"/>
    <cellStyle name="Normal 12 2" xfId="217" xr:uid="{00000000-0005-0000-0000-0000DA000000}"/>
    <cellStyle name="Normal 12 3" xfId="256" xr:uid="{00000000-0005-0000-0000-0000DB000000}"/>
    <cellStyle name="Normal 13" xfId="111" xr:uid="{00000000-0005-0000-0000-0000DC000000}"/>
    <cellStyle name="Normal 13 2" xfId="223" xr:uid="{00000000-0005-0000-0000-0000DD000000}"/>
    <cellStyle name="Normal 13 3" xfId="262" xr:uid="{00000000-0005-0000-0000-0000DE000000}"/>
    <cellStyle name="Normal 14" xfId="115" xr:uid="{00000000-0005-0000-0000-0000DF000000}"/>
    <cellStyle name="Normal 14 2" xfId="226" xr:uid="{00000000-0005-0000-0000-0000E0000000}"/>
    <cellStyle name="Normal 14 3" xfId="265" xr:uid="{00000000-0005-0000-0000-0000E1000000}"/>
    <cellStyle name="Normal 15" xfId="123" xr:uid="{00000000-0005-0000-0000-0000E2000000}"/>
    <cellStyle name="Normal 15 2" xfId="231" xr:uid="{00000000-0005-0000-0000-0000E3000000}"/>
    <cellStyle name="Normal 15 3" xfId="270" xr:uid="{00000000-0005-0000-0000-0000E4000000}"/>
    <cellStyle name="Normal 16" xfId="126" xr:uid="{00000000-0005-0000-0000-0000E5000000}"/>
    <cellStyle name="Normal 16 2" xfId="234" xr:uid="{00000000-0005-0000-0000-0000E6000000}"/>
    <cellStyle name="Normal 16 3" xfId="273" xr:uid="{00000000-0005-0000-0000-0000E7000000}"/>
    <cellStyle name="Normal 2" xfId="3" xr:uid="{00000000-0005-0000-0000-0000E8000000}"/>
    <cellStyle name="Normal 2 10" xfId="4" xr:uid="{00000000-0005-0000-0000-0000E9000000}"/>
    <cellStyle name="Normal 2 10 2" xfId="129" xr:uid="{00000000-0005-0000-0000-0000EA000000}"/>
    <cellStyle name="Normal 2 2" xfId="69" xr:uid="{00000000-0005-0000-0000-0000EB000000}"/>
    <cellStyle name="Normal 2 2 10" xfId="120" xr:uid="{00000000-0005-0000-0000-0000EC000000}"/>
    <cellStyle name="Normal 2 2 2" xfId="83" xr:uid="{00000000-0005-0000-0000-0000ED000000}"/>
    <cellStyle name="Normal 2 2 2 2" xfId="114" xr:uid="{00000000-0005-0000-0000-0000EE000000}"/>
    <cellStyle name="Normal 2 2 3" xfId="97" xr:uid="{00000000-0005-0000-0000-0000EF000000}"/>
    <cellStyle name="Normal 2 2 3 2" xfId="121" xr:uid="{00000000-0005-0000-0000-0000F0000000}"/>
    <cellStyle name="Normal 2 3" xfId="70" xr:uid="{00000000-0005-0000-0000-0000F1000000}"/>
    <cellStyle name="Normal 2 3 2" xfId="194" xr:uid="{00000000-0005-0000-0000-0000F2000000}"/>
    <cellStyle name="Normal 2 4" xfId="71" xr:uid="{00000000-0005-0000-0000-0000F3000000}"/>
    <cellStyle name="Normal 2 4 2" xfId="195" xr:uid="{00000000-0005-0000-0000-0000F4000000}"/>
    <cellStyle name="Normal 2 5" xfId="89" xr:uid="{00000000-0005-0000-0000-0000F5000000}"/>
    <cellStyle name="Normal 2_FORMATOS 1 A 8 METROVIVIENDA 2009" xfId="72" xr:uid="{00000000-0005-0000-0000-0000F6000000}"/>
    <cellStyle name="Normal 22" xfId="73" xr:uid="{00000000-0005-0000-0000-0000F7000000}"/>
    <cellStyle name="Normal 22 2" xfId="196" xr:uid="{00000000-0005-0000-0000-0000F8000000}"/>
    <cellStyle name="Normal 3" xfId="74" xr:uid="{00000000-0005-0000-0000-0000F9000000}"/>
    <cellStyle name="Normal 3 2" xfId="5" xr:uid="{00000000-0005-0000-0000-0000FA000000}"/>
    <cellStyle name="Normal 3 2 2" xfId="130" xr:uid="{00000000-0005-0000-0000-0000FB000000}"/>
    <cellStyle name="Normal 3 3" xfId="84" xr:uid="{00000000-0005-0000-0000-0000FC000000}"/>
    <cellStyle name="Normal 3 4" xfId="96" xr:uid="{00000000-0005-0000-0000-0000FD000000}"/>
    <cellStyle name="Normal 4" xfId="75" xr:uid="{00000000-0005-0000-0000-0000FE000000}"/>
    <cellStyle name="Normal 4 2" xfId="197" xr:uid="{00000000-0005-0000-0000-0000FF000000}"/>
    <cellStyle name="Normal 44" xfId="76" xr:uid="{00000000-0005-0000-0000-000000010000}"/>
    <cellStyle name="Normal 44 2" xfId="198" xr:uid="{00000000-0005-0000-0000-000001010000}"/>
    <cellStyle name="Normal 5" xfId="81" xr:uid="{00000000-0005-0000-0000-000002010000}"/>
    <cellStyle name="Normal 5 2" xfId="200" xr:uid="{00000000-0005-0000-0000-000003010000}"/>
    <cellStyle name="Normal 5 3" xfId="242" xr:uid="{00000000-0005-0000-0000-000004010000}"/>
    <cellStyle name="Normal 6" xfId="88" xr:uid="{00000000-0005-0000-0000-000005010000}"/>
    <cellStyle name="Normal 6 2" xfId="77" xr:uid="{00000000-0005-0000-0000-000006010000}"/>
    <cellStyle name="Normal 6 2 2" xfId="199" xr:uid="{00000000-0005-0000-0000-000007010000}"/>
    <cellStyle name="Normal 7" xfId="94" xr:uid="{00000000-0005-0000-0000-000008010000}"/>
    <cellStyle name="Normal 7 2" xfId="208" xr:uid="{00000000-0005-0000-0000-000009010000}"/>
    <cellStyle name="Normal 7 3" xfId="247" xr:uid="{00000000-0005-0000-0000-00000A010000}"/>
    <cellStyle name="Normal 8" xfId="99" xr:uid="{00000000-0005-0000-0000-00000B010000}"/>
    <cellStyle name="Normal 8 2" xfId="211" xr:uid="{00000000-0005-0000-0000-00000C010000}"/>
    <cellStyle name="Normal 8 3" xfId="250" xr:uid="{00000000-0005-0000-0000-00000D010000}"/>
    <cellStyle name="Normal 9" xfId="100" xr:uid="{00000000-0005-0000-0000-00000E010000}"/>
    <cellStyle name="Normal 9 2" xfId="212" xr:uid="{00000000-0005-0000-0000-00000F010000}"/>
    <cellStyle name="Normal 9 3" xfId="251" xr:uid="{00000000-0005-0000-0000-000010010000}"/>
    <cellStyle name="Porcentaje 2" xfId="79" xr:uid="{00000000-0005-0000-0000-000011010000}"/>
    <cellStyle name="Porcentaje 3" xfId="93" xr:uid="{00000000-0005-0000-0000-000012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G102"/>
  <sheetViews>
    <sheetView showGridLines="0" tabSelected="1" topLeftCell="A85" zoomScale="114" zoomScaleNormal="115" workbookViewId="0">
      <selection activeCell="A4" sqref="A4:H4"/>
    </sheetView>
  </sheetViews>
  <sheetFormatPr baseColWidth="10" defaultColWidth="0" defaultRowHeight="14.25" x14ac:dyDescent="0.2"/>
  <cols>
    <col min="1" max="1" width="57.5703125" style="6" customWidth="1"/>
    <col min="2" max="2" width="15.85546875" style="4" customWidth="1"/>
    <col min="3" max="3" width="2.140625" style="2" customWidth="1"/>
    <col min="4" max="4" width="2.28515625" style="2" customWidth="1"/>
    <col min="5" max="5" width="17.5703125" style="2" customWidth="1"/>
    <col min="6" max="6" width="14" style="2" customWidth="1"/>
    <col min="7" max="7" width="14.5703125" style="2" customWidth="1"/>
    <col min="8" max="8" width="13.28515625" style="2" customWidth="1"/>
    <col min="9" max="9" width="19.140625" style="2" customWidth="1"/>
    <col min="10" max="16356" width="11.42578125" style="2" customWidth="1"/>
    <col min="16357" max="16357" width="9" style="2" customWidth="1"/>
    <col min="16358" max="16358" width="9.7109375" style="2" customWidth="1"/>
    <col min="16359" max="16359" width="15.5703125" style="2" customWidth="1"/>
    <col min="16360" max="16360" width="13.28515625" style="2" customWidth="1"/>
    <col min="16361" max="16384" width="14.28515625" style="2" customWidth="1"/>
  </cols>
  <sheetData>
    <row r="1" spans="1:9" s="1" customFormat="1" ht="18.399999999999999" customHeight="1" x14ac:dyDescent="0.2">
      <c r="A1" s="9"/>
      <c r="B1" s="9"/>
    </row>
    <row r="2" spans="1:9" s="1" customFormat="1" ht="18.399999999999999" customHeight="1" x14ac:dyDescent="0.2">
      <c r="A2" s="103" t="s">
        <v>68</v>
      </c>
      <c r="B2" s="104"/>
      <c r="C2" s="104"/>
      <c r="D2" s="104"/>
      <c r="E2" s="104"/>
      <c r="F2" s="104"/>
      <c r="G2" s="104"/>
      <c r="H2" s="104"/>
    </row>
    <row r="3" spans="1:9" s="1" customFormat="1" ht="18.399999999999999" customHeight="1" x14ac:dyDescent="0.2">
      <c r="A3" s="108" t="s">
        <v>75</v>
      </c>
      <c r="B3" s="109"/>
      <c r="C3" s="109"/>
      <c r="D3" s="109"/>
      <c r="E3" s="109"/>
      <c r="F3" s="109"/>
      <c r="G3" s="109"/>
      <c r="H3" s="109"/>
    </row>
    <row r="4" spans="1:9" s="1" customFormat="1" ht="18.399999999999999" customHeight="1" x14ac:dyDescent="0.2">
      <c r="A4" s="108" t="s">
        <v>69</v>
      </c>
      <c r="B4" s="109"/>
      <c r="C4" s="109"/>
      <c r="D4" s="109"/>
      <c r="E4" s="109"/>
      <c r="F4" s="109"/>
      <c r="G4" s="109"/>
      <c r="H4" s="109"/>
    </row>
    <row r="5" spans="1:9" s="1" customFormat="1" ht="18.399999999999999" customHeight="1" thickBot="1" x14ac:dyDescent="0.25">
      <c r="A5" s="108" t="s">
        <v>76</v>
      </c>
      <c r="B5" s="109"/>
      <c r="C5" s="109"/>
      <c r="D5" s="109"/>
      <c r="E5" s="109"/>
      <c r="F5" s="109"/>
      <c r="G5" s="109"/>
      <c r="H5" s="109"/>
    </row>
    <row r="6" spans="1:9" s="1" customFormat="1" ht="18.399999999999999" customHeight="1" thickBot="1" x14ac:dyDescent="0.25">
      <c r="A6" s="122" t="s">
        <v>70</v>
      </c>
      <c r="B6" s="123"/>
      <c r="E6" s="49"/>
      <c r="F6" s="49"/>
      <c r="G6" s="49"/>
      <c r="H6" s="49"/>
    </row>
    <row r="7" spans="1:9" ht="26.25" thickBot="1" x14ac:dyDescent="0.3">
      <c r="A7" s="83" t="s">
        <v>37</v>
      </c>
      <c r="B7" s="83" t="s">
        <v>0</v>
      </c>
      <c r="C7" s="11"/>
      <c r="E7" s="84" t="s">
        <v>41</v>
      </c>
      <c r="F7" s="85" t="s">
        <v>65</v>
      </c>
      <c r="G7" s="85" t="s">
        <v>66</v>
      </c>
      <c r="H7" s="86" t="s">
        <v>1</v>
      </c>
    </row>
    <row r="8" spans="1:9" ht="15" customHeight="1" x14ac:dyDescent="0.25">
      <c r="A8" s="82" t="s">
        <v>35</v>
      </c>
      <c r="B8" s="44"/>
      <c r="C8" s="11"/>
      <c r="E8" s="53"/>
      <c r="F8" s="46"/>
      <c r="G8" s="46"/>
      <c r="H8" s="47"/>
      <c r="I8" s="49"/>
    </row>
    <row r="9" spans="1:9" s="8" customFormat="1" ht="27" customHeight="1" x14ac:dyDescent="0.25">
      <c r="A9" s="45" t="s">
        <v>2</v>
      </c>
      <c r="B9" s="26">
        <v>63416557663</v>
      </c>
      <c r="C9" s="13"/>
      <c r="E9" s="52"/>
      <c r="F9" s="12"/>
      <c r="G9" s="12"/>
      <c r="H9" s="26"/>
      <c r="I9" s="49"/>
    </row>
    <row r="10" spans="1:9" s="8" customFormat="1" ht="15" x14ac:dyDescent="0.25">
      <c r="A10" s="45" t="s">
        <v>39</v>
      </c>
      <c r="B10" s="26">
        <f>+B9*0.05</f>
        <v>3170827883.1500001</v>
      </c>
      <c r="C10" s="13"/>
      <c r="E10" s="52"/>
      <c r="F10" s="12"/>
      <c r="G10" s="12"/>
      <c r="H10" s="26"/>
      <c r="I10" s="49"/>
    </row>
    <row r="11" spans="1:9" s="8" customFormat="1" ht="15" x14ac:dyDescent="0.25">
      <c r="A11" s="45" t="s">
        <v>14</v>
      </c>
      <c r="B11" s="26">
        <v>2000000000</v>
      </c>
      <c r="C11" s="13"/>
      <c r="E11" s="52"/>
      <c r="F11" s="12"/>
      <c r="G11" s="12"/>
      <c r="H11" s="26"/>
      <c r="I11" s="49"/>
    </row>
    <row r="12" spans="1:9" s="8" customFormat="1" ht="15" x14ac:dyDescent="0.25">
      <c r="A12" s="45" t="s">
        <v>15</v>
      </c>
      <c r="B12" s="26">
        <v>2000000000</v>
      </c>
      <c r="C12" s="13"/>
      <c r="E12" s="52"/>
      <c r="F12" s="12"/>
      <c r="G12" s="12"/>
      <c r="H12" s="26"/>
      <c r="I12" s="49"/>
    </row>
    <row r="13" spans="1:9" ht="15" x14ac:dyDescent="0.25">
      <c r="A13" s="45" t="s">
        <v>36</v>
      </c>
      <c r="B13" s="26">
        <v>321464372</v>
      </c>
      <c r="C13" s="11"/>
      <c r="E13" s="52"/>
      <c r="F13" s="12"/>
      <c r="G13" s="12"/>
      <c r="H13" s="26"/>
      <c r="I13" s="49"/>
    </row>
    <row r="14" spans="1:9" ht="15" x14ac:dyDescent="0.25">
      <c r="A14" s="45" t="s">
        <v>4</v>
      </c>
      <c r="B14" s="26">
        <f>360350280.03+18017514</f>
        <v>378367794.02999997</v>
      </c>
      <c r="C14" s="11"/>
      <c r="E14" s="52"/>
      <c r="F14" s="12"/>
      <c r="G14" s="12"/>
      <c r="H14" s="26"/>
      <c r="I14" s="49"/>
    </row>
    <row r="15" spans="1:9" ht="15" x14ac:dyDescent="0.25">
      <c r="A15" s="45" t="s">
        <v>38</v>
      </c>
      <c r="B15" s="26">
        <f>+B14*0.05</f>
        <v>18918389.701499999</v>
      </c>
      <c r="C15" s="11"/>
      <c r="E15" s="52"/>
      <c r="F15" s="12"/>
      <c r="G15" s="12"/>
      <c r="H15" s="26"/>
      <c r="I15" s="49"/>
    </row>
    <row r="16" spans="1:9" ht="15" x14ac:dyDescent="0.25">
      <c r="A16" s="45" t="s">
        <v>33</v>
      </c>
      <c r="B16" s="26">
        <v>1347629658</v>
      </c>
      <c r="C16" s="11"/>
      <c r="E16" s="52"/>
      <c r="F16" s="12"/>
      <c r="G16" s="12"/>
      <c r="H16" s="26"/>
      <c r="I16" s="49"/>
    </row>
    <row r="17" spans="1:9" ht="15" customHeight="1" x14ac:dyDescent="0.25">
      <c r="A17" s="45" t="s">
        <v>3</v>
      </c>
      <c r="B17" s="26">
        <f>+B16*0.05</f>
        <v>67381482.900000006</v>
      </c>
      <c r="C17" s="11"/>
      <c r="E17" s="52"/>
      <c r="F17" s="12"/>
      <c r="G17" s="12"/>
      <c r="H17" s="26"/>
      <c r="I17" s="49"/>
    </row>
    <row r="18" spans="1:9" s="3" customFormat="1" ht="18" customHeight="1" x14ac:dyDescent="0.2">
      <c r="A18" s="45" t="s">
        <v>5</v>
      </c>
      <c r="B18" s="26">
        <v>43962421</v>
      </c>
      <c r="C18" s="14"/>
      <c r="E18" s="52"/>
      <c r="F18" s="12"/>
      <c r="G18" s="12"/>
      <c r="H18" s="26"/>
      <c r="I18" s="49"/>
    </row>
    <row r="19" spans="1:9" s="3" customFormat="1" ht="11.25" customHeight="1" x14ac:dyDescent="0.2">
      <c r="A19" s="45" t="s">
        <v>3</v>
      </c>
      <c r="B19" s="26">
        <f>B18*5%</f>
        <v>2198121.0500000003</v>
      </c>
      <c r="C19" s="14"/>
      <c r="E19" s="52"/>
      <c r="F19" s="12"/>
      <c r="G19" s="12"/>
      <c r="H19" s="26"/>
      <c r="I19" s="49"/>
    </row>
    <row r="20" spans="1:9" s="3" customFormat="1" ht="15" x14ac:dyDescent="0.2">
      <c r="A20" s="45" t="s">
        <v>32</v>
      </c>
      <c r="B20" s="26">
        <v>239627011</v>
      </c>
      <c r="C20" s="14"/>
      <c r="E20" s="52"/>
      <c r="F20" s="12"/>
      <c r="G20" s="12"/>
      <c r="H20" s="26"/>
      <c r="I20" s="51"/>
    </row>
    <row r="21" spans="1:9" s="3" customFormat="1" ht="12.75" customHeight="1" x14ac:dyDescent="0.2">
      <c r="A21" s="45" t="s">
        <v>3</v>
      </c>
      <c r="B21" s="26">
        <f>B20*5%</f>
        <v>11981350.550000001</v>
      </c>
      <c r="C21" s="14"/>
      <c r="E21" s="52"/>
      <c r="F21" s="12"/>
      <c r="G21" s="12"/>
      <c r="H21" s="26"/>
      <c r="I21" s="49"/>
    </row>
    <row r="22" spans="1:9" s="3" customFormat="1" ht="13.5" customHeight="1" x14ac:dyDescent="0.2">
      <c r="A22" s="45" t="s">
        <v>6</v>
      </c>
      <c r="B22" s="26">
        <v>502461047</v>
      </c>
      <c r="C22" s="14"/>
      <c r="E22" s="52"/>
      <c r="F22" s="12"/>
      <c r="G22" s="12"/>
      <c r="H22" s="26"/>
      <c r="I22" s="49"/>
    </row>
    <row r="23" spans="1:9" s="3" customFormat="1" ht="12.75" customHeight="1" x14ac:dyDescent="0.2">
      <c r="A23" s="45" t="s">
        <v>3</v>
      </c>
      <c r="B23" s="26">
        <f>B22*5%</f>
        <v>25123052.350000001</v>
      </c>
      <c r="C23" s="14"/>
      <c r="E23" s="52"/>
      <c r="F23" s="12"/>
      <c r="G23" s="12"/>
      <c r="H23" s="26"/>
      <c r="I23" s="49"/>
    </row>
    <row r="24" spans="1:9" s="3" customFormat="1" ht="15" x14ac:dyDescent="0.2">
      <c r="A24" s="45" t="s">
        <v>7</v>
      </c>
      <c r="B24" s="26">
        <v>479296971</v>
      </c>
      <c r="C24" s="14"/>
      <c r="E24" s="52"/>
      <c r="F24" s="12"/>
      <c r="G24" s="12"/>
      <c r="H24" s="26"/>
      <c r="I24" s="49"/>
    </row>
    <row r="25" spans="1:9" s="3" customFormat="1" ht="12.75" customHeight="1" x14ac:dyDescent="0.2">
      <c r="A25" s="45" t="s">
        <v>3</v>
      </c>
      <c r="B25" s="26">
        <f>B24*5%</f>
        <v>23964848.550000001</v>
      </c>
      <c r="C25" s="14"/>
      <c r="E25" s="52"/>
      <c r="F25" s="12"/>
      <c r="G25" s="12"/>
      <c r="H25" s="26"/>
      <c r="I25" s="49"/>
    </row>
    <row r="26" spans="1:9" s="3" customFormat="1" ht="12.75" customHeight="1" x14ac:dyDescent="0.2">
      <c r="A26" s="45" t="s">
        <v>8</v>
      </c>
      <c r="B26" s="26">
        <v>118872972.06</v>
      </c>
      <c r="C26" s="14"/>
      <c r="E26" s="52"/>
      <c r="F26" s="12"/>
      <c r="G26" s="12"/>
      <c r="H26" s="26"/>
      <c r="I26" s="49"/>
    </row>
    <row r="27" spans="1:9" s="3" customFormat="1" ht="15" customHeight="1" x14ac:dyDescent="0.2">
      <c r="A27" s="45" t="s">
        <v>9</v>
      </c>
      <c r="B27" s="26">
        <f>882987259.87+44149363+1020000</f>
        <v>928156622.87</v>
      </c>
      <c r="C27" s="14"/>
      <c r="E27" s="52"/>
      <c r="F27" s="12"/>
      <c r="G27" s="12"/>
      <c r="H27" s="26"/>
      <c r="I27" s="49"/>
    </row>
    <row r="28" spans="1:9" s="3" customFormat="1" ht="12.75" customHeight="1" x14ac:dyDescent="0.2">
      <c r="A28" s="45" t="s">
        <v>3</v>
      </c>
      <c r="B28" s="26">
        <f>B27*5%</f>
        <v>46407831.1435</v>
      </c>
      <c r="C28" s="14"/>
      <c r="E28" s="52"/>
      <c r="F28" s="12"/>
      <c r="G28" s="12"/>
      <c r="H28" s="26"/>
      <c r="I28" s="49"/>
    </row>
    <row r="29" spans="1:9" s="3" customFormat="1" ht="13.5" customHeight="1" x14ac:dyDescent="0.2">
      <c r="A29" s="45" t="s">
        <v>10</v>
      </c>
      <c r="B29" s="26">
        <v>2711354337</v>
      </c>
      <c r="C29" s="14"/>
      <c r="E29" s="52"/>
      <c r="F29" s="12"/>
      <c r="G29" s="12"/>
      <c r="H29" s="26"/>
      <c r="I29" s="49"/>
    </row>
    <row r="30" spans="1:9" s="3" customFormat="1" ht="12.75" customHeight="1" x14ac:dyDescent="0.2">
      <c r="A30" s="45" t="s">
        <v>3</v>
      </c>
      <c r="B30" s="26">
        <f>B29*5%</f>
        <v>135567716.84999999</v>
      </c>
      <c r="C30" s="14"/>
      <c r="E30" s="52"/>
      <c r="F30" s="12"/>
      <c r="G30" s="12"/>
      <c r="H30" s="26"/>
      <c r="I30" s="49"/>
    </row>
    <row r="31" spans="1:9" ht="15" x14ac:dyDescent="0.25">
      <c r="A31" s="45" t="s">
        <v>11</v>
      </c>
      <c r="B31" s="26">
        <v>60000000</v>
      </c>
      <c r="C31" s="11"/>
      <c r="E31" s="52"/>
      <c r="F31" s="12"/>
      <c r="G31" s="12"/>
      <c r="H31" s="26"/>
      <c r="I31" s="49"/>
    </row>
    <row r="32" spans="1:9" ht="15" x14ac:dyDescent="0.25">
      <c r="A32" s="45" t="s">
        <v>31</v>
      </c>
      <c r="B32" s="26">
        <v>599943242</v>
      </c>
      <c r="C32" s="11"/>
      <c r="E32" s="52"/>
      <c r="F32" s="12"/>
      <c r="G32" s="12"/>
      <c r="H32" s="26"/>
      <c r="I32" s="49"/>
    </row>
    <row r="33" spans="1:9" ht="13.5" customHeight="1" x14ac:dyDescent="0.25">
      <c r="A33" s="45" t="s">
        <v>12</v>
      </c>
      <c r="B33" s="26">
        <v>50000000</v>
      </c>
      <c r="C33" s="11"/>
      <c r="E33" s="52"/>
      <c r="F33" s="12"/>
      <c r="G33" s="12"/>
      <c r="H33" s="26"/>
      <c r="I33" s="49"/>
    </row>
    <row r="34" spans="1:9" ht="13.5" customHeight="1" x14ac:dyDescent="0.25">
      <c r="A34" s="45" t="s">
        <v>13</v>
      </c>
      <c r="B34" s="26">
        <v>38369544</v>
      </c>
      <c r="C34" s="11"/>
      <c r="E34" s="52"/>
      <c r="F34" s="12"/>
      <c r="G34" s="12"/>
      <c r="H34" s="26"/>
      <c r="I34" s="49"/>
    </row>
    <row r="35" spans="1:9" ht="13.5" customHeight="1" x14ac:dyDescent="0.25">
      <c r="A35" s="45" t="s">
        <v>16</v>
      </c>
      <c r="B35" s="26">
        <v>2272618415</v>
      </c>
      <c r="C35" s="11"/>
      <c r="E35" s="52"/>
      <c r="F35" s="12"/>
      <c r="G35" s="12"/>
      <c r="H35" s="26"/>
      <c r="I35" s="49"/>
    </row>
    <row r="36" spans="1:9" ht="15" x14ac:dyDescent="0.25">
      <c r="A36" s="45" t="s">
        <v>3</v>
      </c>
      <c r="B36" s="26">
        <f>B35*5%</f>
        <v>113630920.75</v>
      </c>
      <c r="C36" s="11"/>
      <c r="E36" s="52"/>
      <c r="F36" s="12"/>
      <c r="G36" s="12"/>
      <c r="H36" s="26"/>
      <c r="I36" s="49"/>
    </row>
    <row r="37" spans="1:9" ht="15" x14ac:dyDescent="0.25">
      <c r="A37" s="45" t="s">
        <v>18</v>
      </c>
      <c r="B37" s="26">
        <v>814152549</v>
      </c>
      <c r="C37" s="11"/>
      <c r="E37" s="52"/>
      <c r="F37" s="12"/>
      <c r="G37" s="12"/>
      <c r="H37" s="26"/>
      <c r="I37" s="49"/>
    </row>
    <row r="38" spans="1:9" ht="15" x14ac:dyDescent="0.25">
      <c r="A38" s="45" t="s">
        <v>3</v>
      </c>
      <c r="B38" s="26">
        <f>B37*5%</f>
        <v>40707627.450000003</v>
      </c>
      <c r="C38" s="11"/>
      <c r="E38" s="52"/>
      <c r="F38" s="12"/>
      <c r="G38" s="12"/>
      <c r="H38" s="26"/>
      <c r="I38" s="49"/>
    </row>
    <row r="39" spans="1:9" ht="25.5" x14ac:dyDescent="0.25">
      <c r="A39" s="45" t="s">
        <v>19</v>
      </c>
      <c r="B39" s="26">
        <f>1658342486.85+82917124</f>
        <v>1741259610.8499999</v>
      </c>
      <c r="C39" s="11"/>
      <c r="E39" s="52"/>
      <c r="F39" s="12"/>
      <c r="G39" s="12"/>
      <c r="H39" s="26"/>
      <c r="I39" s="49"/>
    </row>
    <row r="40" spans="1:9" ht="15" x14ac:dyDescent="0.25">
      <c r="A40" s="45" t="s">
        <v>3</v>
      </c>
      <c r="B40" s="26">
        <f>B39*5%</f>
        <v>87062980.542500004</v>
      </c>
      <c r="C40" s="11"/>
      <c r="E40" s="52"/>
      <c r="F40" s="12"/>
      <c r="G40" s="12"/>
      <c r="H40" s="26"/>
      <c r="I40" s="49"/>
    </row>
    <row r="41" spans="1:9" ht="15" x14ac:dyDescent="0.25">
      <c r="A41" s="45" t="s">
        <v>17</v>
      </c>
      <c r="B41" s="26">
        <f>1238483615.99+61924181</f>
        <v>1300407796.99</v>
      </c>
      <c r="C41" s="11"/>
      <c r="E41" s="52"/>
      <c r="F41" s="12"/>
      <c r="G41" s="12"/>
      <c r="H41" s="26"/>
      <c r="I41" s="49"/>
    </row>
    <row r="42" spans="1:9" ht="15" x14ac:dyDescent="0.25">
      <c r="A42" s="45" t="s">
        <v>3</v>
      </c>
      <c r="B42" s="26">
        <f>B41*5%</f>
        <v>65020389.8495</v>
      </c>
      <c r="C42" s="11"/>
      <c r="E42" s="52"/>
      <c r="F42" s="12"/>
      <c r="G42" s="12"/>
      <c r="H42" s="26"/>
      <c r="I42" s="49"/>
    </row>
    <row r="43" spans="1:9" ht="15" x14ac:dyDescent="0.25">
      <c r="A43" s="45" t="s">
        <v>34</v>
      </c>
      <c r="B43" s="26">
        <v>3438710</v>
      </c>
      <c r="C43" s="11"/>
      <c r="E43" s="52"/>
      <c r="F43" s="12"/>
      <c r="G43" s="12"/>
      <c r="H43" s="26"/>
      <c r="I43" s="49"/>
    </row>
    <row r="44" spans="1:9" ht="15" x14ac:dyDescent="0.25">
      <c r="A44" s="45" t="s">
        <v>3</v>
      </c>
      <c r="B44" s="26">
        <f>B43*5%</f>
        <v>171935.5</v>
      </c>
      <c r="C44" s="11"/>
      <c r="E44" s="52"/>
      <c r="F44" s="12"/>
      <c r="G44" s="12"/>
      <c r="H44" s="26"/>
      <c r="I44" s="49"/>
    </row>
    <row r="45" spans="1:9" ht="15" x14ac:dyDescent="0.25">
      <c r="A45" s="45" t="s">
        <v>20</v>
      </c>
      <c r="B45" s="26">
        <f>990754720.37+49537736+4800635+580000+639873</f>
        <v>1046312964.37</v>
      </c>
      <c r="C45" s="11"/>
      <c r="E45" s="52"/>
      <c r="F45" s="12"/>
      <c r="G45" s="12"/>
      <c r="H45" s="26"/>
      <c r="I45" s="49"/>
    </row>
    <row r="46" spans="1:9" ht="15" x14ac:dyDescent="0.25">
      <c r="A46" s="45" t="s">
        <v>3</v>
      </c>
      <c r="B46" s="26">
        <f>B45*5%</f>
        <v>52315648.218500003</v>
      </c>
      <c r="C46" s="11"/>
      <c r="E46" s="52"/>
      <c r="F46" s="12"/>
      <c r="G46" s="12"/>
      <c r="H46" s="26"/>
      <c r="I46" s="49"/>
    </row>
    <row r="47" spans="1:9" ht="12" customHeight="1" x14ac:dyDescent="0.25">
      <c r="A47" s="25" t="s">
        <v>21</v>
      </c>
      <c r="B47" s="26">
        <v>42076073</v>
      </c>
      <c r="C47" s="11"/>
      <c r="E47" s="52"/>
      <c r="F47" s="12"/>
      <c r="G47" s="12"/>
      <c r="H47" s="26"/>
      <c r="I47" s="49"/>
    </row>
    <row r="48" spans="1:9" ht="11.25" customHeight="1" x14ac:dyDescent="0.25">
      <c r="A48" s="25" t="s">
        <v>3</v>
      </c>
      <c r="B48" s="26">
        <f>B47*5%</f>
        <v>2103803.65</v>
      </c>
      <c r="C48" s="11"/>
      <c r="E48" s="52"/>
      <c r="F48" s="12"/>
      <c r="G48" s="12"/>
      <c r="H48" s="26"/>
      <c r="I48" s="49"/>
    </row>
    <row r="49" spans="1:11" ht="12" customHeight="1" x14ac:dyDescent="0.25">
      <c r="A49" s="25" t="s">
        <v>22</v>
      </c>
      <c r="B49" s="26">
        <v>184055159</v>
      </c>
      <c r="C49" s="11"/>
      <c r="E49" s="52"/>
      <c r="F49" s="12"/>
      <c r="G49" s="12"/>
      <c r="H49" s="26"/>
      <c r="I49" s="49"/>
    </row>
    <row r="50" spans="1:11" ht="12" customHeight="1" x14ac:dyDescent="0.25">
      <c r="A50" s="25" t="s">
        <v>3</v>
      </c>
      <c r="B50" s="26">
        <f>B49*5%</f>
        <v>9202757.9500000011</v>
      </c>
      <c r="C50" s="11"/>
      <c r="E50" s="52"/>
      <c r="F50" s="12"/>
      <c r="G50" s="12"/>
      <c r="H50" s="26"/>
      <c r="I50" s="49"/>
    </row>
    <row r="51" spans="1:11" ht="12" customHeight="1" x14ac:dyDescent="0.25">
      <c r="A51" s="25" t="s">
        <v>23</v>
      </c>
      <c r="B51" s="26">
        <v>824278991</v>
      </c>
      <c r="C51" s="11"/>
      <c r="E51" s="52"/>
      <c r="F51" s="12"/>
      <c r="G51" s="12"/>
      <c r="H51" s="26"/>
      <c r="I51" s="49"/>
    </row>
    <row r="52" spans="1:11" ht="13.5" customHeight="1" x14ac:dyDescent="0.25">
      <c r="A52" s="25" t="s">
        <v>3</v>
      </c>
      <c r="B52" s="26">
        <f>B51*5%</f>
        <v>41213949.550000004</v>
      </c>
      <c r="C52" s="11"/>
      <c r="E52" s="52"/>
      <c r="F52" s="12"/>
      <c r="G52" s="12"/>
      <c r="H52" s="26"/>
      <c r="I52" s="49"/>
    </row>
    <row r="53" spans="1:11" ht="11.25" customHeight="1" x14ac:dyDescent="0.25">
      <c r="A53" s="25" t="s">
        <v>24</v>
      </c>
      <c r="B53" s="26">
        <f>199056629.53+9952831</f>
        <v>209009460.53</v>
      </c>
      <c r="C53" s="11"/>
      <c r="E53" s="52"/>
      <c r="F53" s="12"/>
      <c r="G53" s="12"/>
      <c r="H53" s="26"/>
      <c r="I53" s="49"/>
    </row>
    <row r="54" spans="1:11" ht="12.75" customHeight="1" thickBot="1" x14ac:dyDescent="0.3">
      <c r="A54" s="27" t="s">
        <v>3</v>
      </c>
      <c r="B54" s="21">
        <f>B53*5%</f>
        <v>10450473.026500002</v>
      </c>
      <c r="C54" s="11"/>
      <c r="E54" s="57"/>
      <c r="F54" s="16"/>
      <c r="G54" s="16"/>
      <c r="H54" s="21"/>
    </row>
    <row r="55" spans="1:11" ht="14.25" customHeight="1" thickBot="1" x14ac:dyDescent="0.3">
      <c r="A55" s="88" t="s">
        <v>40</v>
      </c>
      <c r="B55" s="89">
        <f>SUM(B9:B54)</f>
        <v>87597924547.432007</v>
      </c>
      <c r="C55" s="11"/>
      <c r="E55" s="90"/>
      <c r="F55" s="91">
        <f>SUM(F9:F54)</f>
        <v>0</v>
      </c>
      <c r="G55" s="91">
        <f>SUM(G9:G54)</f>
        <v>0</v>
      </c>
      <c r="H55" s="89">
        <f>SUM(H9:H54)</f>
        <v>0</v>
      </c>
      <c r="I55" s="50"/>
      <c r="J55" s="50"/>
    </row>
    <row r="56" spans="1:11" ht="14.25" customHeight="1" thickBot="1" x14ac:dyDescent="0.3">
      <c r="A56" s="17"/>
      <c r="B56" s="18"/>
      <c r="C56" s="11"/>
      <c r="E56" s="49"/>
      <c r="I56" s="51"/>
      <c r="J56" s="49"/>
      <c r="K56" s="49"/>
    </row>
    <row r="57" spans="1:11" ht="14.25" customHeight="1" x14ac:dyDescent="0.25">
      <c r="A57" s="82" t="s">
        <v>67</v>
      </c>
      <c r="B57" s="32"/>
      <c r="C57" s="11"/>
      <c r="E57" s="48"/>
      <c r="F57" s="46"/>
      <c r="G57" s="46"/>
      <c r="H57" s="47"/>
      <c r="I57" s="51"/>
      <c r="J57" s="49"/>
      <c r="K57" s="49"/>
    </row>
    <row r="58" spans="1:11" ht="14.25" customHeight="1" thickBot="1" x14ac:dyDescent="0.3">
      <c r="A58" s="23" t="s">
        <v>13</v>
      </c>
      <c r="B58" s="29">
        <v>38369544</v>
      </c>
      <c r="C58" s="11"/>
      <c r="E58" s="54"/>
      <c r="F58" s="16"/>
      <c r="G58" s="16"/>
      <c r="H58" s="21"/>
      <c r="I58" s="51"/>
      <c r="J58" s="49"/>
      <c r="K58" s="49"/>
    </row>
    <row r="59" spans="1:11" ht="14.25" customHeight="1" thickBot="1" x14ac:dyDescent="0.3">
      <c r="A59" s="92" t="s">
        <v>40</v>
      </c>
      <c r="B59" s="93">
        <f>SUM(B58)</f>
        <v>38369544</v>
      </c>
      <c r="C59" s="11"/>
      <c r="E59" s="94"/>
      <c r="F59" s="89">
        <f>SUM(F58)</f>
        <v>0</v>
      </c>
      <c r="G59" s="89">
        <f t="shared" ref="G59:H59" si="0">SUM(G58)</f>
        <v>0</v>
      </c>
      <c r="H59" s="89">
        <f t="shared" si="0"/>
        <v>0</v>
      </c>
      <c r="I59" s="51"/>
      <c r="J59" s="49"/>
      <c r="K59" s="49"/>
    </row>
    <row r="60" spans="1:11" ht="14.25" customHeight="1" thickBot="1" x14ac:dyDescent="0.3">
      <c r="A60" s="17"/>
      <c r="B60" s="18"/>
      <c r="C60" s="11"/>
      <c r="E60" s="49"/>
      <c r="F60" s="58"/>
      <c r="I60" s="51"/>
      <c r="J60" s="49"/>
      <c r="K60" s="49"/>
    </row>
    <row r="61" spans="1:11" ht="15" x14ac:dyDescent="0.25">
      <c r="A61" s="82" t="s">
        <v>42</v>
      </c>
      <c r="B61" s="22"/>
      <c r="C61" s="11"/>
      <c r="E61" s="59"/>
      <c r="F61" s="60"/>
      <c r="G61" s="46"/>
      <c r="H61" s="47"/>
      <c r="I61" s="51"/>
      <c r="J61" s="49"/>
      <c r="K61" s="49"/>
    </row>
    <row r="62" spans="1:11" ht="12.75" customHeight="1" thickBot="1" x14ac:dyDescent="0.3">
      <c r="A62" s="23" t="s">
        <v>43</v>
      </c>
      <c r="B62" s="24">
        <v>2530410040</v>
      </c>
      <c r="C62" s="11"/>
      <c r="E62" s="57"/>
      <c r="F62" s="16"/>
      <c r="G62" s="16"/>
      <c r="H62" s="21"/>
      <c r="I62" s="51"/>
      <c r="J62" s="50"/>
      <c r="K62" s="51"/>
    </row>
    <row r="63" spans="1:11" s="5" customFormat="1" ht="13.5" customHeight="1" thickBot="1" x14ac:dyDescent="0.3">
      <c r="A63" s="95" t="s">
        <v>44</v>
      </c>
      <c r="B63" s="96">
        <f>SUM(B62)</f>
        <v>2530410040</v>
      </c>
      <c r="C63" s="15"/>
      <c r="E63" s="90"/>
      <c r="F63" s="94">
        <f>SUM(F62)</f>
        <v>0</v>
      </c>
      <c r="G63" s="94">
        <f>SUM(G62)</f>
        <v>0</v>
      </c>
      <c r="H63" s="94">
        <f>SUM(H62)</f>
        <v>0</v>
      </c>
      <c r="I63" s="49"/>
      <c r="J63" s="49"/>
      <c r="K63" s="49"/>
    </row>
    <row r="64" spans="1:11" s="5" customFormat="1" ht="13.5" customHeight="1" thickBot="1" x14ac:dyDescent="0.3">
      <c r="A64" s="19"/>
      <c r="B64" s="20"/>
      <c r="C64" s="15"/>
      <c r="H64" s="55"/>
      <c r="I64" s="49"/>
      <c r="J64" s="49"/>
      <c r="K64" s="49"/>
    </row>
    <row r="65" spans="1:11" s="5" customFormat="1" ht="15" x14ac:dyDescent="0.25">
      <c r="A65" s="82" t="s">
        <v>26</v>
      </c>
      <c r="B65" s="22"/>
      <c r="C65" s="15"/>
      <c r="E65" s="59"/>
      <c r="F65" s="60"/>
      <c r="G65" s="46"/>
      <c r="H65" s="47"/>
      <c r="I65" s="49"/>
      <c r="J65" s="49"/>
      <c r="K65" s="49"/>
    </row>
    <row r="66" spans="1:11" s="5" customFormat="1" ht="14.25" customHeight="1" thickBot="1" x14ac:dyDescent="0.3">
      <c r="A66" s="27" t="s">
        <v>46</v>
      </c>
      <c r="B66" s="21">
        <v>600000000</v>
      </c>
      <c r="C66" s="15"/>
      <c r="E66" s="57"/>
      <c r="F66" s="16"/>
      <c r="G66" s="16"/>
      <c r="H66" s="21"/>
      <c r="I66" s="49"/>
      <c r="J66" s="49"/>
      <c r="K66" s="49"/>
    </row>
    <row r="67" spans="1:11" s="5" customFormat="1" ht="14.25" customHeight="1" thickBot="1" x14ac:dyDescent="0.3">
      <c r="A67" s="88" t="s">
        <v>53</v>
      </c>
      <c r="B67" s="97">
        <f>SUM(B66)</f>
        <v>600000000</v>
      </c>
      <c r="C67" s="15"/>
      <c r="E67" s="90"/>
      <c r="F67" s="94">
        <f>SUM(F66)</f>
        <v>0</v>
      </c>
      <c r="G67" s="94">
        <f>SUM(G66)</f>
        <v>0</v>
      </c>
      <c r="H67" s="94">
        <f>SUM(H66)</f>
        <v>0</v>
      </c>
      <c r="I67" s="49"/>
      <c r="J67" s="49"/>
      <c r="K67" s="49"/>
    </row>
    <row r="68" spans="1:11" s="5" customFormat="1" ht="13.5" customHeight="1" thickBot="1" x14ac:dyDescent="0.3">
      <c r="A68" s="19"/>
      <c r="B68" s="20"/>
      <c r="C68" s="15"/>
      <c r="I68" s="49"/>
      <c r="J68" s="49"/>
      <c r="K68" s="49"/>
    </row>
    <row r="69" spans="1:11" s="5" customFormat="1" ht="12.75" customHeight="1" x14ac:dyDescent="0.25">
      <c r="A69" s="82" t="s">
        <v>27</v>
      </c>
      <c r="B69" s="22"/>
      <c r="C69" s="15"/>
      <c r="E69" s="59"/>
      <c r="F69" s="60"/>
      <c r="G69" s="46"/>
      <c r="H69" s="47"/>
      <c r="I69" s="49"/>
      <c r="J69" s="49"/>
      <c r="K69" s="49"/>
    </row>
    <row r="70" spans="1:11" s="5" customFormat="1" ht="12.75" customHeight="1" thickBot="1" x14ac:dyDescent="0.3">
      <c r="A70" s="27" t="s">
        <v>47</v>
      </c>
      <c r="B70" s="30">
        <v>3184197718</v>
      </c>
      <c r="C70" s="15"/>
      <c r="E70" s="57"/>
      <c r="F70" s="16"/>
      <c r="G70" s="16"/>
      <c r="H70" s="21"/>
      <c r="I70" s="49"/>
      <c r="J70" s="49"/>
      <c r="K70" s="49"/>
    </row>
    <row r="71" spans="1:11" s="5" customFormat="1" ht="13.5" customHeight="1" thickBot="1" x14ac:dyDescent="0.3">
      <c r="A71" s="98" t="s">
        <v>48</v>
      </c>
      <c r="B71" s="94">
        <f>SUM(B70)</f>
        <v>3184197718</v>
      </c>
      <c r="C71" s="15"/>
      <c r="E71" s="90"/>
      <c r="F71" s="94">
        <f>SUM(F70)</f>
        <v>0</v>
      </c>
      <c r="G71" s="94">
        <f>SUM(G70)</f>
        <v>0</v>
      </c>
      <c r="H71" s="94">
        <f>SUM(H70)</f>
        <v>0</v>
      </c>
      <c r="I71" s="49"/>
      <c r="J71" s="49"/>
      <c r="K71" s="49"/>
    </row>
    <row r="72" spans="1:11" s="5" customFormat="1" ht="13.5" customHeight="1" thickBot="1" x14ac:dyDescent="0.3">
      <c r="A72" s="19"/>
      <c r="B72" s="18"/>
      <c r="C72" s="15"/>
      <c r="I72" s="49"/>
      <c r="J72" s="49"/>
      <c r="K72" s="49"/>
    </row>
    <row r="73" spans="1:11" s="5" customFormat="1" ht="13.5" customHeight="1" x14ac:dyDescent="0.25">
      <c r="A73" s="82" t="s">
        <v>28</v>
      </c>
      <c r="B73" s="32"/>
      <c r="C73" s="15"/>
      <c r="E73" s="59"/>
      <c r="F73" s="60"/>
      <c r="G73" s="46"/>
      <c r="H73" s="47"/>
      <c r="I73" s="49"/>
      <c r="J73" s="49"/>
      <c r="K73" s="49"/>
    </row>
    <row r="74" spans="1:11" s="5" customFormat="1" ht="13.5" customHeight="1" thickBot="1" x14ac:dyDescent="0.3">
      <c r="A74" s="25" t="s">
        <v>46</v>
      </c>
      <c r="B74" s="26">
        <v>550000000</v>
      </c>
      <c r="C74" s="15"/>
      <c r="E74" s="57"/>
      <c r="F74" s="16"/>
      <c r="G74" s="16"/>
      <c r="H74" s="21"/>
      <c r="I74" s="61"/>
      <c r="J74" s="49"/>
      <c r="K74" s="49"/>
    </row>
    <row r="75" spans="1:11" s="5" customFormat="1" ht="13.5" customHeight="1" thickBot="1" x14ac:dyDescent="0.3">
      <c r="A75" s="98" t="s">
        <v>72</v>
      </c>
      <c r="B75" s="94">
        <f>SUM(B74)</f>
        <v>550000000</v>
      </c>
      <c r="C75" s="15"/>
      <c r="E75" s="90"/>
      <c r="F75" s="94"/>
      <c r="G75" s="94"/>
      <c r="H75" s="94"/>
      <c r="I75" s="62"/>
      <c r="J75" s="49"/>
      <c r="K75" s="49"/>
    </row>
    <row r="76" spans="1:11" s="5" customFormat="1" ht="13.5" customHeight="1" thickBot="1" x14ac:dyDescent="0.3">
      <c r="A76" s="19"/>
      <c r="B76" s="18"/>
      <c r="C76" s="15"/>
      <c r="I76" s="49"/>
      <c r="J76" s="49"/>
      <c r="K76" s="49"/>
    </row>
    <row r="77" spans="1:11" s="5" customFormat="1" ht="13.5" customHeight="1" x14ac:dyDescent="0.25">
      <c r="A77" s="82" t="s">
        <v>30</v>
      </c>
      <c r="B77" s="32"/>
      <c r="C77" s="15"/>
      <c r="E77" s="59"/>
      <c r="F77" s="60"/>
      <c r="G77" s="46"/>
      <c r="H77" s="47"/>
      <c r="I77" s="49"/>
      <c r="J77" s="49"/>
      <c r="K77" s="49"/>
    </row>
    <row r="78" spans="1:11" s="5" customFormat="1" ht="13.5" customHeight="1" thickBot="1" x14ac:dyDescent="0.3">
      <c r="A78" s="33" t="s">
        <v>25</v>
      </c>
      <c r="B78" s="26">
        <v>200000000</v>
      </c>
      <c r="C78" s="15"/>
      <c r="E78" s="57"/>
      <c r="F78" s="16"/>
      <c r="G78" s="16"/>
      <c r="H78" s="21"/>
      <c r="I78" s="49"/>
      <c r="J78" s="49"/>
      <c r="K78" s="49"/>
    </row>
    <row r="79" spans="1:11" s="5" customFormat="1" ht="13.5" customHeight="1" thickBot="1" x14ac:dyDescent="0.3">
      <c r="A79" s="98" t="s">
        <v>49</v>
      </c>
      <c r="B79" s="94">
        <f>SUM(B78)</f>
        <v>200000000</v>
      </c>
      <c r="C79" s="15"/>
      <c r="E79" s="90"/>
      <c r="F79" s="94"/>
      <c r="G79" s="94"/>
      <c r="H79" s="94"/>
      <c r="I79" s="49"/>
      <c r="J79" s="49"/>
      <c r="K79" s="49"/>
    </row>
    <row r="80" spans="1:11" s="5" customFormat="1" ht="13.5" customHeight="1" thickBot="1" x14ac:dyDescent="0.3">
      <c r="A80" s="19"/>
      <c r="B80" s="18"/>
      <c r="C80" s="15"/>
      <c r="I80" s="49"/>
      <c r="J80" s="49"/>
      <c r="K80" s="49"/>
    </row>
    <row r="81" spans="1:11" s="5" customFormat="1" ht="25.5" x14ac:dyDescent="0.25">
      <c r="A81" s="87" t="s">
        <v>45</v>
      </c>
      <c r="B81" s="39"/>
      <c r="C81" s="15"/>
      <c r="D81" s="55"/>
      <c r="E81" s="66"/>
      <c r="F81" s="67"/>
      <c r="G81" s="67"/>
      <c r="H81" s="68"/>
      <c r="I81" s="49"/>
      <c r="J81" s="49"/>
      <c r="K81" s="49"/>
    </row>
    <row r="82" spans="1:11" s="5" customFormat="1" ht="15" x14ac:dyDescent="0.25">
      <c r="A82" s="37" t="s">
        <v>59</v>
      </c>
      <c r="B82" s="40"/>
      <c r="C82" s="15"/>
      <c r="D82" s="55"/>
      <c r="E82" s="69"/>
      <c r="F82" s="70"/>
      <c r="G82" s="70"/>
      <c r="H82" s="71"/>
      <c r="I82" s="49"/>
      <c r="J82" s="49"/>
      <c r="K82" s="49"/>
    </row>
    <row r="83" spans="1:11" s="5" customFormat="1" ht="13.5" customHeight="1" x14ac:dyDescent="0.25">
      <c r="A83" s="38" t="s">
        <v>54</v>
      </c>
      <c r="B83" s="41"/>
      <c r="C83" s="15"/>
      <c r="D83" s="55"/>
      <c r="E83" s="69"/>
      <c r="F83" s="70"/>
      <c r="G83" s="70"/>
      <c r="H83" s="71"/>
      <c r="I83" s="56"/>
      <c r="J83" s="49"/>
      <c r="K83" s="49"/>
    </row>
    <row r="84" spans="1:11" s="5" customFormat="1" ht="13.5" customHeight="1" x14ac:dyDescent="0.25">
      <c r="A84" s="37" t="s">
        <v>55</v>
      </c>
      <c r="B84" s="110" t="s">
        <v>29</v>
      </c>
      <c r="C84" s="15"/>
      <c r="D84" s="55"/>
      <c r="E84" s="73"/>
      <c r="F84" s="113"/>
      <c r="G84" s="116"/>
      <c r="H84" s="119"/>
      <c r="I84" s="56"/>
      <c r="J84" s="49"/>
      <c r="K84" s="49"/>
    </row>
    <row r="85" spans="1:11" s="5" customFormat="1" ht="13.5" customHeight="1" x14ac:dyDescent="0.25">
      <c r="A85" s="37" t="s">
        <v>56</v>
      </c>
      <c r="B85" s="111"/>
      <c r="C85" s="15"/>
      <c r="D85" s="55"/>
      <c r="E85" s="73"/>
      <c r="F85" s="114"/>
      <c r="G85" s="117"/>
      <c r="H85" s="120"/>
      <c r="I85" s="56"/>
      <c r="J85" s="49"/>
      <c r="K85" s="49"/>
    </row>
    <row r="86" spans="1:11" s="5" customFormat="1" ht="13.5" customHeight="1" x14ac:dyDescent="0.25">
      <c r="A86" s="37" t="s">
        <v>57</v>
      </c>
      <c r="B86" s="111"/>
      <c r="C86" s="15"/>
      <c r="D86" s="55"/>
      <c r="E86" s="73"/>
      <c r="F86" s="114"/>
      <c r="G86" s="117"/>
      <c r="H86" s="120"/>
      <c r="I86" s="56"/>
      <c r="J86" s="49"/>
      <c r="K86" s="49"/>
    </row>
    <row r="87" spans="1:11" s="5" customFormat="1" ht="13.5" customHeight="1" thickBot="1" x14ac:dyDescent="0.3">
      <c r="A87" s="37" t="s">
        <v>58</v>
      </c>
      <c r="B87" s="112"/>
      <c r="C87" s="15"/>
      <c r="D87" s="55"/>
      <c r="E87" s="74"/>
      <c r="F87" s="115"/>
      <c r="G87" s="118"/>
      <c r="H87" s="121"/>
      <c r="I87" s="49"/>
      <c r="J87" s="49"/>
      <c r="K87" s="49"/>
    </row>
    <row r="88" spans="1:11" s="5" customFormat="1" ht="13.5" customHeight="1" thickBot="1" x14ac:dyDescent="0.3">
      <c r="A88" s="98" t="s">
        <v>60</v>
      </c>
      <c r="B88" s="99" t="s">
        <v>29</v>
      </c>
      <c r="C88" s="15"/>
      <c r="D88" s="55"/>
      <c r="E88" s="100"/>
      <c r="F88" s="94">
        <f>SUM(F84)</f>
        <v>0</v>
      </c>
      <c r="G88" s="101"/>
      <c r="H88" s="94">
        <f t="shared" ref="H88" si="1">SUM(H84)</f>
        <v>0</v>
      </c>
      <c r="I88" s="49"/>
      <c r="J88" s="49"/>
      <c r="K88" s="49"/>
    </row>
    <row r="89" spans="1:11" s="5" customFormat="1" ht="13.5" customHeight="1" thickBot="1" x14ac:dyDescent="0.3">
      <c r="A89" s="19"/>
      <c r="B89" s="18"/>
      <c r="C89" s="15"/>
      <c r="I89" s="49"/>
      <c r="J89" s="49"/>
      <c r="K89" s="49"/>
    </row>
    <row r="90" spans="1:11" s="5" customFormat="1" ht="13.5" customHeight="1" x14ac:dyDescent="0.25">
      <c r="A90" s="87" t="s">
        <v>50</v>
      </c>
      <c r="B90" s="34"/>
      <c r="C90" s="15"/>
      <c r="D90" s="55"/>
      <c r="E90" s="72"/>
      <c r="F90" s="67"/>
      <c r="G90" s="67"/>
      <c r="H90" s="68"/>
      <c r="I90" s="49"/>
      <c r="J90" s="49"/>
      <c r="K90" s="49"/>
    </row>
    <row r="91" spans="1:11" s="5" customFormat="1" ht="13.5" customHeight="1" x14ac:dyDescent="0.25">
      <c r="A91" s="25" t="s">
        <v>73</v>
      </c>
      <c r="B91" s="35" t="s">
        <v>51</v>
      </c>
      <c r="C91" s="15"/>
      <c r="D91" s="55"/>
      <c r="E91" s="81"/>
      <c r="F91" s="12"/>
      <c r="G91" s="76"/>
      <c r="H91" s="26"/>
      <c r="I91" s="49"/>
      <c r="J91" s="49"/>
      <c r="K91" s="49"/>
    </row>
    <row r="92" spans="1:11" s="5" customFormat="1" ht="13.5" customHeight="1" thickBot="1" x14ac:dyDescent="0.3">
      <c r="A92" s="25" t="s">
        <v>74</v>
      </c>
      <c r="B92" s="35" t="s">
        <v>51</v>
      </c>
      <c r="C92" s="15"/>
      <c r="D92" s="55"/>
      <c r="E92" s="81"/>
      <c r="F92" s="12"/>
      <c r="G92" s="76"/>
      <c r="H92" s="26"/>
      <c r="I92" s="49"/>
      <c r="J92" s="49"/>
      <c r="K92" s="49"/>
    </row>
    <row r="93" spans="1:11" s="5" customFormat="1" ht="13.5" customHeight="1" thickBot="1" x14ac:dyDescent="0.3">
      <c r="A93" s="31" t="s">
        <v>52</v>
      </c>
      <c r="B93" s="36" t="s">
        <v>51</v>
      </c>
      <c r="C93" s="15"/>
      <c r="D93" s="55"/>
      <c r="E93" s="100"/>
      <c r="F93" s="96">
        <f>SUM(F91:F92)</f>
        <v>0</v>
      </c>
      <c r="G93" s="96">
        <f>SUM(G91:G92)</f>
        <v>0</v>
      </c>
      <c r="H93" s="96">
        <f>SUM(H91:H92)</f>
        <v>0</v>
      </c>
      <c r="I93" s="49"/>
      <c r="J93" s="49"/>
      <c r="K93" s="49"/>
    </row>
    <row r="94" spans="1:11" s="5" customFormat="1" ht="13.5" customHeight="1" thickBot="1" x14ac:dyDescent="0.3">
      <c r="A94" s="19"/>
      <c r="B94" s="20"/>
      <c r="C94" s="15"/>
      <c r="I94" s="49"/>
      <c r="J94" s="49"/>
      <c r="K94" s="49"/>
    </row>
    <row r="95" spans="1:11" s="5" customFormat="1" ht="13.15" customHeight="1" x14ac:dyDescent="0.25">
      <c r="A95" s="87" t="s">
        <v>61</v>
      </c>
      <c r="B95" s="22"/>
      <c r="C95" s="15"/>
      <c r="E95" s="63"/>
      <c r="F95" s="64"/>
      <c r="G95" s="64"/>
      <c r="H95" s="65"/>
      <c r="I95" s="49"/>
      <c r="J95" s="49"/>
      <c r="K95" s="49"/>
    </row>
    <row r="96" spans="1:11" s="5" customFormat="1" ht="12" customHeight="1" x14ac:dyDescent="0.25">
      <c r="A96" s="25" t="s">
        <v>62</v>
      </c>
      <c r="B96" s="28">
        <v>268144140</v>
      </c>
      <c r="C96" s="15"/>
      <c r="E96" s="75"/>
      <c r="F96" s="12"/>
      <c r="G96" s="76"/>
      <c r="H96" s="26"/>
      <c r="I96" s="61"/>
      <c r="J96" s="49"/>
      <c r="K96" s="49"/>
    </row>
    <row r="97" spans="1:11 16361:16361" s="5" customFormat="1" ht="13.5" customHeight="1" thickBot="1" x14ac:dyDescent="0.3">
      <c r="A97" s="25" t="s">
        <v>63</v>
      </c>
      <c r="B97" s="28">
        <v>268144140</v>
      </c>
      <c r="C97" s="15"/>
      <c r="E97" s="78"/>
      <c r="F97" s="16"/>
      <c r="G97" s="79"/>
      <c r="H97" s="21"/>
      <c r="I97" s="61"/>
      <c r="J97" s="49"/>
      <c r="K97" s="49"/>
    </row>
    <row r="98" spans="1:11 16361:16361" s="5" customFormat="1" ht="13.5" customHeight="1" thickBot="1" x14ac:dyDescent="0.3">
      <c r="A98" s="98" t="s">
        <v>64</v>
      </c>
      <c r="B98" s="94">
        <f>SUM(B96:B97)</f>
        <v>536288280</v>
      </c>
      <c r="C98" s="15"/>
      <c r="E98" s="102"/>
      <c r="F98" s="94">
        <f>SUM(F96:F97)</f>
        <v>0</v>
      </c>
      <c r="G98" s="101">
        <f t="shared" ref="G98:H98" si="2">SUM(G96:G97)</f>
        <v>0</v>
      </c>
      <c r="H98" s="94">
        <f t="shared" si="2"/>
        <v>0</v>
      </c>
      <c r="I98" s="61"/>
      <c r="J98" s="49"/>
      <c r="K98" s="49"/>
    </row>
    <row r="99" spans="1:11 16361:16361" s="5" customFormat="1" ht="13.15" customHeight="1" thickBot="1" x14ac:dyDescent="0.3">
      <c r="A99" s="42"/>
      <c r="B99" s="43"/>
      <c r="C99" s="15"/>
      <c r="G99" s="77"/>
      <c r="H99" s="77"/>
      <c r="I99" s="61"/>
      <c r="J99" s="49"/>
      <c r="K99" s="49"/>
      <c r="XEG99" s="7"/>
    </row>
    <row r="100" spans="1:11 16361:16361" s="5" customFormat="1" ht="13.15" customHeight="1" thickBot="1" x14ac:dyDescent="0.25">
      <c r="A100" s="105" t="s">
        <v>71</v>
      </c>
      <c r="B100" s="106"/>
      <c r="C100" s="107"/>
      <c r="D100" s="107"/>
      <c r="E100" s="107"/>
      <c r="F100" s="80">
        <f>+F55+F59+F63+F67+F71+F75+F79+F88+F93+F98</f>
        <v>0</v>
      </c>
      <c r="G100" s="80">
        <f>+G55+G59+G63+G67+G71+G75+G79+G88+G93+G98</f>
        <v>0</v>
      </c>
      <c r="H100" s="80">
        <f>+H55+H59+H63+H67+H71+H75+H79+H88+H93+H98</f>
        <v>0</v>
      </c>
      <c r="I100" s="61"/>
      <c r="J100" s="49"/>
      <c r="K100" s="49"/>
    </row>
    <row r="101" spans="1:11 16361:16361" s="5" customFormat="1" ht="13.15" customHeight="1" x14ac:dyDescent="0.25">
      <c r="A101" s="10"/>
      <c r="B101" s="10"/>
      <c r="E101" s="77"/>
      <c r="F101" s="77"/>
      <c r="G101" s="77"/>
      <c r="H101" s="77"/>
      <c r="I101" s="61"/>
      <c r="J101" s="49"/>
      <c r="K101" s="49"/>
    </row>
    <row r="102" spans="1:11 16361:16361" s="5" customFormat="1" ht="13.15" customHeight="1" x14ac:dyDescent="0.25">
      <c r="A102" s="10"/>
      <c r="B102" s="10"/>
      <c r="E102" s="77"/>
      <c r="F102" s="77"/>
      <c r="G102" s="77"/>
      <c r="H102" s="77"/>
      <c r="I102" s="61"/>
      <c r="J102" s="49"/>
      <c r="K102" s="49"/>
    </row>
  </sheetData>
  <sheetProtection selectLockedCells="1" selectUnlockedCells="1"/>
  <mergeCells count="10">
    <mergeCell ref="A2:H2"/>
    <mergeCell ref="A100:E100"/>
    <mergeCell ref="A3:H3"/>
    <mergeCell ref="A4:H4"/>
    <mergeCell ref="A5:H5"/>
    <mergeCell ref="B84:B87"/>
    <mergeCell ref="F84:F87"/>
    <mergeCell ref="G84:G87"/>
    <mergeCell ref="H84:H87"/>
    <mergeCell ref="A6:B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Width="0" fitToHeight="0" orientation="portrait" r:id="rId1"/>
  <headerFooter alignWithMargins="0">
    <oddFooter>&amp;C_x000D_&amp;1#&amp;"Calibri"&amp;10&amp;K000000 DOCUMENTO DE USO INTERNO</oddFooter>
  </headerFooter>
  <rowBreaks count="1" manualBreakCount="1">
    <brk id="69" max="16383" man="1"/>
  </rowBreaks>
  <ignoredErrors>
    <ignoredError sqref="B39 B41 B45 B53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4e6e60b-20a8-45ca-9dad-7a6b9dcb2d5c" xsi:nil="true"/>
    <TaxCatchAll xmlns="7348d40b-3735-42c9-b8e8-8c285a79213d" xsi:nil="true"/>
    <lcf76f155ced4ddcb4097134ff3c332f xmlns="b4e6e60b-20a8-45ca-9dad-7a6b9dcb2d5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A9491706F3D1047B1407446C2E1D10A" ma:contentTypeVersion="14" ma:contentTypeDescription="Crear nuevo documento." ma:contentTypeScope="" ma:versionID="76cb325f439b31988cc6cb37de12fad1">
  <xsd:schema xmlns:xsd="http://www.w3.org/2001/XMLSchema" xmlns:xs="http://www.w3.org/2001/XMLSchema" xmlns:p="http://schemas.microsoft.com/office/2006/metadata/properties" xmlns:ns2="b4e6e60b-20a8-45ca-9dad-7a6b9dcb2d5c" xmlns:ns3="7348d40b-3735-42c9-b8e8-8c285a79213d" targetNamespace="http://schemas.microsoft.com/office/2006/metadata/properties" ma:root="true" ma:fieldsID="da2d4b8b2647fbda76f1ba16bc8c365b" ns2:_="" ns3:_="">
    <xsd:import namespace="b4e6e60b-20a8-45ca-9dad-7a6b9dcb2d5c"/>
    <xsd:import namespace="7348d40b-3735-42c9-b8e8-8c285a7921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e6e60b-20a8-45ca-9dad-7a6b9dcb2d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39021bb-a3e9-4e16-91fd-7fdb2d0a29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8d40b-3735-42c9-b8e8-8c285a79213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14fa3d7-a32f-41fa-a753-ba8fbca9228c}" ma:internalName="TaxCatchAll" ma:showField="CatchAllData" ma:web="7348d40b-3735-42c9-b8e8-8c285a7921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540179-D53E-479E-91B9-05899BE2CCAB}">
  <ds:schemaRefs>
    <ds:schemaRef ds:uri="b4e6e60b-20a8-45ca-9dad-7a6b9dcb2d5c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7348d40b-3735-42c9-b8e8-8c285a79213d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40B31BD-B5D0-444F-813C-395FB3C580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e6e60b-20a8-45ca-9dad-7a6b9dcb2d5c"/>
    <ds:schemaRef ds:uri="7348d40b-3735-42c9-b8e8-8c285a7921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EBC965-C97A-487A-8E64-D0E55A72C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SUSANA OSPINA SALAS</dc:creator>
  <cp:keywords/>
  <dc:description/>
  <cp:lastModifiedBy>Contratacion3</cp:lastModifiedBy>
  <cp:revision/>
  <cp:lastPrinted>2024-03-29T01:14:08Z</cp:lastPrinted>
  <dcterms:created xsi:type="dcterms:W3CDTF">2013-03-12T23:53:40Z</dcterms:created>
  <dcterms:modified xsi:type="dcterms:W3CDTF">2026-10-15T20:14:31Z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0x010100DA9491706F3D1047B1407446C2E1D10A</vt:lpwstr>
  </property>
  <property fmtid="{D5CDD505-2E9C-101B-9397-08002B2CF9AE}" pid="3" name="Order">
    <vt:r8>50433300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  <property fmtid="{D5CDD505-2E9C-101B-9397-08002B2CF9AE}" pid="8" name="MSIP_Label_1f9f3886-688c-41ec-beb5-f6c446299e5f_Enabled">
    <vt:lpwstr>true</vt:lpwstr>
  </property>
  <property fmtid="{D5CDD505-2E9C-101B-9397-08002B2CF9AE}" pid="9" name="MSIP_Label_1f9f3886-688c-41ec-beb5-f6c446299e5f_SetDate">
    <vt:lpwstr>2025-01-27T19:09:06Z</vt:lpwstr>
  </property>
  <property fmtid="{D5CDD505-2E9C-101B-9397-08002B2CF9AE}" pid="10" name="MSIP_Label_1f9f3886-688c-41ec-beb5-f6c446299e5f_Method">
    <vt:lpwstr>Standard</vt:lpwstr>
  </property>
  <property fmtid="{D5CDD505-2E9C-101B-9397-08002B2CF9AE}" pid="11" name="MSIP_Label_1f9f3886-688c-41ec-beb5-f6c446299e5f_Name">
    <vt:lpwstr>Interno - Acceso abierto (No Cifrado)</vt:lpwstr>
  </property>
  <property fmtid="{D5CDD505-2E9C-101B-9397-08002B2CF9AE}" pid="12" name="MSIP_Label_1f9f3886-688c-41ec-beb5-f6c446299e5f_SiteId">
    <vt:lpwstr>73e84937-70de-4ceb-8f14-b8f9ab356f6e</vt:lpwstr>
  </property>
  <property fmtid="{D5CDD505-2E9C-101B-9397-08002B2CF9AE}" pid="13" name="MSIP_Label_1f9f3886-688c-41ec-beb5-f6c446299e5f_ActionId">
    <vt:lpwstr>e424604f-ae67-4eb6-9b61-bd54a341601e</vt:lpwstr>
  </property>
  <property fmtid="{D5CDD505-2E9C-101B-9397-08002B2CF9AE}" pid="14" name="MSIP_Label_1f9f3886-688c-41ec-beb5-f6c446299e5f_ContentBits">
    <vt:lpwstr>2</vt:lpwstr>
  </property>
</Properties>
</file>